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32184D47-EB7E-4C5F-B4CA-E72CD92A8D1E}" xr6:coauthVersionLast="36" xr6:coauthVersionMax="36" xr10:uidLastSave="{00000000-0000-0000-0000-000000000000}"/>
  <bookViews>
    <workbookView xWindow="0" yWindow="0" windowWidth="19200" windowHeight="7640" xr2:uid="{672E084F-8CAD-4D2C-A153-90388F1692A2}"/>
  </bookViews>
  <sheets>
    <sheet name="생산현황" sheetId="1" r:id="rId1"/>
  </sheets>
  <externalReferences>
    <externalReference r:id="rId2"/>
  </externalReferences>
  <definedNames>
    <definedName name="_Fill" hidden="1">#REF!</definedName>
    <definedName name="_xlnm._FilterDatabase" localSheetId="0" hidden="1">생산현황!$A$2:$AB$4173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_xlnm.Print_Titles" localSheetId="0">생산현황!$1:$2</definedName>
    <definedName name="s" hidden="1">{"'Sheet1'!$L$16"}</definedName>
    <definedName name="불량">#REF!</definedName>
    <definedName name="불량유형">#REF!</definedName>
    <definedName name="생산이력">표1[]</definedName>
    <definedName name="제품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173" i="1" l="1"/>
  <c r="X4173" i="1" s="1"/>
  <c r="V4173" i="1"/>
  <c r="Y4173" i="1" s="1"/>
  <c r="Z4173" i="1" s="1"/>
  <c r="T4173" i="1"/>
  <c r="U4173" i="1" s="1"/>
  <c r="S4173" i="1"/>
  <c r="O4173" i="1"/>
  <c r="R4173" i="1" s="1"/>
  <c r="J4173" i="1"/>
  <c r="F4173" i="1"/>
  <c r="Y4172" i="1"/>
  <c r="W4172" i="1"/>
  <c r="X4172" i="1" s="1"/>
  <c r="V4172" i="1"/>
  <c r="T4172" i="1"/>
  <c r="U4172" i="1" s="1"/>
  <c r="S4172" i="1"/>
  <c r="O4172" i="1"/>
  <c r="R4172" i="1" s="1"/>
  <c r="J4172" i="1"/>
  <c r="F4172" i="1"/>
  <c r="Y4171" i="1"/>
  <c r="Z4171" i="1" s="1"/>
  <c r="W4171" i="1"/>
  <c r="X4171" i="1" s="1"/>
  <c r="V4171" i="1"/>
  <c r="U4171" i="1"/>
  <c r="T4171" i="1"/>
  <c r="S4171" i="1"/>
  <c r="O4171" i="1"/>
  <c r="R4171" i="1" s="1"/>
  <c r="J4171" i="1"/>
  <c r="F4171" i="1"/>
  <c r="Y4170" i="1"/>
  <c r="W4170" i="1"/>
  <c r="X4170" i="1" s="1"/>
  <c r="V4170" i="1"/>
  <c r="U4170" i="1"/>
  <c r="T4170" i="1"/>
  <c r="S4170" i="1"/>
  <c r="O4170" i="1"/>
  <c r="R4170" i="1" s="1"/>
  <c r="J4170" i="1"/>
  <c r="F4170" i="1"/>
  <c r="Y4169" i="1"/>
  <c r="W4169" i="1"/>
  <c r="X4169" i="1" s="1"/>
  <c r="V4169" i="1"/>
  <c r="U4169" i="1"/>
  <c r="T4169" i="1"/>
  <c r="S4169" i="1"/>
  <c r="O4169" i="1"/>
  <c r="R4169" i="1" s="1"/>
  <c r="J4169" i="1"/>
  <c r="F4169" i="1"/>
  <c r="Y4168" i="1"/>
  <c r="W4168" i="1"/>
  <c r="X4168" i="1" s="1"/>
  <c r="V4168" i="1"/>
  <c r="U4168" i="1"/>
  <c r="T4168" i="1"/>
  <c r="S4168" i="1"/>
  <c r="O4168" i="1"/>
  <c r="R4168" i="1" s="1"/>
  <c r="J4168" i="1"/>
  <c r="F4168" i="1"/>
  <c r="Y4167" i="1"/>
  <c r="Z4167" i="1" s="1"/>
  <c r="W4167" i="1"/>
  <c r="X4167" i="1" s="1"/>
  <c r="V4167" i="1"/>
  <c r="U4167" i="1"/>
  <c r="T4167" i="1"/>
  <c r="S4167" i="1"/>
  <c r="O4167" i="1"/>
  <c r="R4167" i="1" s="1"/>
  <c r="J4167" i="1"/>
  <c r="F4167" i="1"/>
  <c r="Y4166" i="1"/>
  <c r="W4166" i="1"/>
  <c r="X4166" i="1" s="1"/>
  <c r="V4166" i="1"/>
  <c r="U4166" i="1"/>
  <c r="T4166" i="1"/>
  <c r="S4166" i="1"/>
  <c r="O4166" i="1"/>
  <c r="R4166" i="1" s="1"/>
  <c r="J4166" i="1"/>
  <c r="F4166" i="1"/>
  <c r="Y4165" i="1"/>
  <c r="Z4165" i="1" s="1"/>
  <c r="W4165" i="1"/>
  <c r="X4165" i="1" s="1"/>
  <c r="V4165" i="1"/>
  <c r="U4165" i="1"/>
  <c r="T4165" i="1"/>
  <c r="S4165" i="1"/>
  <c r="O4165" i="1"/>
  <c r="R4165" i="1" s="1"/>
  <c r="J4165" i="1"/>
  <c r="F4165" i="1"/>
  <c r="Y4164" i="1"/>
  <c r="Z4164" i="1" s="1"/>
  <c r="W4164" i="1"/>
  <c r="X4164" i="1" s="1"/>
  <c r="V4164" i="1"/>
  <c r="U4164" i="1"/>
  <c r="T4164" i="1"/>
  <c r="S4164" i="1"/>
  <c r="O4164" i="1"/>
  <c r="R4164" i="1" s="1"/>
  <c r="J4164" i="1"/>
  <c r="F4164" i="1"/>
  <c r="Y4163" i="1"/>
  <c r="W4163" i="1"/>
  <c r="X4163" i="1" s="1"/>
  <c r="V4163" i="1"/>
  <c r="U4163" i="1"/>
  <c r="T4163" i="1"/>
  <c r="S4163" i="1"/>
  <c r="O4163" i="1"/>
  <c r="R4163" i="1" s="1"/>
  <c r="J4163" i="1"/>
  <c r="F4163" i="1"/>
  <c r="Y4162" i="1"/>
  <c r="Z4162" i="1" s="1"/>
  <c r="W4162" i="1"/>
  <c r="X4162" i="1" s="1"/>
  <c r="V4162" i="1"/>
  <c r="U4162" i="1"/>
  <c r="T4162" i="1"/>
  <c r="S4162" i="1"/>
  <c r="O4162" i="1"/>
  <c r="R4162" i="1" s="1"/>
  <c r="J4162" i="1"/>
  <c r="F4162" i="1"/>
  <c r="Y4161" i="1"/>
  <c r="W4161" i="1"/>
  <c r="X4161" i="1" s="1"/>
  <c r="V4161" i="1"/>
  <c r="U4161" i="1"/>
  <c r="T4161" i="1"/>
  <c r="S4161" i="1"/>
  <c r="O4161" i="1"/>
  <c r="R4161" i="1" s="1"/>
  <c r="J4161" i="1"/>
  <c r="F4161" i="1"/>
  <c r="Y4160" i="1"/>
  <c r="W4160" i="1"/>
  <c r="X4160" i="1" s="1"/>
  <c r="V4160" i="1"/>
  <c r="U4160" i="1"/>
  <c r="T4160" i="1"/>
  <c r="S4160" i="1"/>
  <c r="O4160" i="1"/>
  <c r="R4160" i="1" s="1"/>
  <c r="J4160" i="1"/>
  <c r="F4160" i="1"/>
  <c r="Y4159" i="1"/>
  <c r="W4159" i="1"/>
  <c r="X4159" i="1" s="1"/>
  <c r="V4159" i="1"/>
  <c r="U4159" i="1"/>
  <c r="T4159" i="1"/>
  <c r="S4159" i="1"/>
  <c r="O4159" i="1"/>
  <c r="R4159" i="1" s="1"/>
  <c r="J4159" i="1"/>
  <c r="F4159" i="1"/>
  <c r="Y4158" i="1"/>
  <c r="Z4158" i="1" s="1"/>
  <c r="W4158" i="1"/>
  <c r="X4158" i="1" s="1"/>
  <c r="V4158" i="1"/>
  <c r="U4158" i="1"/>
  <c r="T4158" i="1"/>
  <c r="S4158" i="1"/>
  <c r="O4158" i="1"/>
  <c r="R4158" i="1" s="1"/>
  <c r="J4158" i="1"/>
  <c r="F4158" i="1"/>
  <c r="Y4157" i="1"/>
  <c r="Z4157" i="1" s="1"/>
  <c r="W4157" i="1"/>
  <c r="X4157" i="1" s="1"/>
  <c r="V4157" i="1"/>
  <c r="U4157" i="1"/>
  <c r="T4157" i="1"/>
  <c r="S4157" i="1"/>
  <c r="O4157" i="1"/>
  <c r="R4157" i="1" s="1"/>
  <c r="J4157" i="1"/>
  <c r="F4157" i="1"/>
  <c r="Y4156" i="1"/>
  <c r="W4156" i="1"/>
  <c r="X4156" i="1" s="1"/>
  <c r="V4156" i="1"/>
  <c r="U4156" i="1"/>
  <c r="T4156" i="1"/>
  <c r="S4156" i="1"/>
  <c r="O4156" i="1"/>
  <c r="R4156" i="1" s="1"/>
  <c r="J4156" i="1"/>
  <c r="F4156" i="1"/>
  <c r="Y4155" i="1"/>
  <c r="W4155" i="1"/>
  <c r="X4155" i="1" s="1"/>
  <c r="V4155" i="1"/>
  <c r="U4155" i="1"/>
  <c r="T4155" i="1"/>
  <c r="S4155" i="1"/>
  <c r="O4155" i="1"/>
  <c r="R4155" i="1" s="1"/>
  <c r="J4155" i="1"/>
  <c r="F4155" i="1"/>
  <c r="Y4154" i="1"/>
  <c r="W4154" i="1"/>
  <c r="X4154" i="1" s="1"/>
  <c r="V4154" i="1"/>
  <c r="U4154" i="1"/>
  <c r="T4154" i="1"/>
  <c r="S4154" i="1"/>
  <c r="O4154" i="1"/>
  <c r="R4154" i="1" s="1"/>
  <c r="J4154" i="1"/>
  <c r="F4154" i="1"/>
  <c r="Y4153" i="1"/>
  <c r="Z4153" i="1" s="1"/>
  <c r="W4153" i="1"/>
  <c r="X4153" i="1" s="1"/>
  <c r="V4153" i="1"/>
  <c r="U4153" i="1"/>
  <c r="T4153" i="1"/>
  <c r="S4153" i="1"/>
  <c r="O4153" i="1"/>
  <c r="R4153" i="1" s="1"/>
  <c r="J4153" i="1"/>
  <c r="F4153" i="1"/>
  <c r="Y4152" i="1"/>
  <c r="W4152" i="1"/>
  <c r="X4152" i="1" s="1"/>
  <c r="V4152" i="1"/>
  <c r="U4152" i="1"/>
  <c r="T4152" i="1"/>
  <c r="S4152" i="1"/>
  <c r="O4152" i="1"/>
  <c r="R4152" i="1" s="1"/>
  <c r="J4152" i="1"/>
  <c r="F4152" i="1"/>
  <c r="Y4151" i="1"/>
  <c r="Z4151" i="1" s="1"/>
  <c r="W4151" i="1"/>
  <c r="X4151" i="1" s="1"/>
  <c r="V4151" i="1"/>
  <c r="U4151" i="1"/>
  <c r="T4151" i="1"/>
  <c r="S4151" i="1"/>
  <c r="O4151" i="1"/>
  <c r="R4151" i="1" s="1"/>
  <c r="J4151" i="1"/>
  <c r="F4151" i="1"/>
  <c r="Y4150" i="1"/>
  <c r="Z4150" i="1" s="1"/>
  <c r="W4150" i="1"/>
  <c r="X4150" i="1" s="1"/>
  <c r="V4150" i="1"/>
  <c r="U4150" i="1"/>
  <c r="T4150" i="1"/>
  <c r="S4150" i="1"/>
  <c r="O4150" i="1"/>
  <c r="R4150" i="1" s="1"/>
  <c r="J4150" i="1"/>
  <c r="F4150" i="1"/>
  <c r="Y4149" i="1"/>
  <c r="W4149" i="1"/>
  <c r="X4149" i="1" s="1"/>
  <c r="V4149" i="1"/>
  <c r="U4149" i="1"/>
  <c r="T4149" i="1"/>
  <c r="S4149" i="1"/>
  <c r="O4149" i="1"/>
  <c r="R4149" i="1" s="1"/>
  <c r="J4149" i="1"/>
  <c r="F4149" i="1"/>
  <c r="Y4148" i="1"/>
  <c r="Z4148" i="1" s="1"/>
  <c r="W4148" i="1"/>
  <c r="X4148" i="1" s="1"/>
  <c r="V4148" i="1"/>
  <c r="U4148" i="1"/>
  <c r="T4148" i="1"/>
  <c r="S4148" i="1"/>
  <c r="O4148" i="1"/>
  <c r="R4148" i="1" s="1"/>
  <c r="J4148" i="1"/>
  <c r="F4148" i="1"/>
  <c r="Y4147" i="1"/>
  <c r="W4147" i="1"/>
  <c r="X4147" i="1" s="1"/>
  <c r="V4147" i="1"/>
  <c r="U4147" i="1"/>
  <c r="T4147" i="1"/>
  <c r="S4147" i="1"/>
  <c r="O4147" i="1"/>
  <c r="R4147" i="1" s="1"/>
  <c r="J4147" i="1"/>
  <c r="F4147" i="1"/>
  <c r="Y4146" i="1"/>
  <c r="W4146" i="1"/>
  <c r="X4146" i="1" s="1"/>
  <c r="V4146" i="1"/>
  <c r="U4146" i="1"/>
  <c r="T4146" i="1"/>
  <c r="S4146" i="1"/>
  <c r="O4146" i="1"/>
  <c r="R4146" i="1" s="1"/>
  <c r="J4146" i="1"/>
  <c r="F4146" i="1"/>
  <c r="Y4145" i="1"/>
  <c r="W4145" i="1"/>
  <c r="X4145" i="1" s="1"/>
  <c r="V4145" i="1"/>
  <c r="U4145" i="1"/>
  <c r="T4145" i="1"/>
  <c r="S4145" i="1"/>
  <c r="O4145" i="1"/>
  <c r="R4145" i="1" s="1"/>
  <c r="J4145" i="1"/>
  <c r="F4145" i="1"/>
  <c r="Y4144" i="1"/>
  <c r="W4144" i="1"/>
  <c r="X4144" i="1" s="1"/>
  <c r="V4144" i="1"/>
  <c r="U4144" i="1"/>
  <c r="T4144" i="1"/>
  <c r="S4144" i="1"/>
  <c r="O4144" i="1"/>
  <c r="R4144" i="1" s="1"/>
  <c r="J4144" i="1"/>
  <c r="F4144" i="1"/>
  <c r="Y4143" i="1"/>
  <c r="Z4143" i="1" s="1"/>
  <c r="W4143" i="1"/>
  <c r="X4143" i="1" s="1"/>
  <c r="V4143" i="1"/>
  <c r="U4143" i="1"/>
  <c r="T4143" i="1"/>
  <c r="S4143" i="1"/>
  <c r="O4143" i="1"/>
  <c r="R4143" i="1" s="1"/>
  <c r="J4143" i="1"/>
  <c r="F4143" i="1"/>
  <c r="Y4142" i="1"/>
  <c r="W4142" i="1"/>
  <c r="X4142" i="1" s="1"/>
  <c r="V4142" i="1"/>
  <c r="U4142" i="1"/>
  <c r="T4142" i="1"/>
  <c r="S4142" i="1"/>
  <c r="O4142" i="1"/>
  <c r="R4142" i="1" s="1"/>
  <c r="J4142" i="1"/>
  <c r="F4142" i="1"/>
  <c r="Y4141" i="1"/>
  <c r="W4141" i="1"/>
  <c r="X4141" i="1" s="1"/>
  <c r="V4141" i="1"/>
  <c r="U4141" i="1"/>
  <c r="T4141" i="1"/>
  <c r="S4141" i="1"/>
  <c r="O4141" i="1"/>
  <c r="R4141" i="1" s="1"/>
  <c r="J4141" i="1"/>
  <c r="F4141" i="1"/>
  <c r="Y4140" i="1"/>
  <c r="W4140" i="1"/>
  <c r="X4140" i="1" s="1"/>
  <c r="V4140" i="1"/>
  <c r="U4140" i="1"/>
  <c r="T4140" i="1"/>
  <c r="S4140" i="1"/>
  <c r="O4140" i="1"/>
  <c r="R4140" i="1" s="1"/>
  <c r="J4140" i="1"/>
  <c r="F4140" i="1"/>
  <c r="Y4139" i="1"/>
  <c r="Z4139" i="1" s="1"/>
  <c r="W4139" i="1"/>
  <c r="X4139" i="1" s="1"/>
  <c r="V4139" i="1"/>
  <c r="U4139" i="1"/>
  <c r="T4139" i="1"/>
  <c r="S4139" i="1"/>
  <c r="O4139" i="1"/>
  <c r="R4139" i="1" s="1"/>
  <c r="J4139" i="1"/>
  <c r="F4139" i="1"/>
  <c r="Y4138" i="1"/>
  <c r="W4138" i="1"/>
  <c r="X4138" i="1" s="1"/>
  <c r="V4138" i="1"/>
  <c r="U4138" i="1"/>
  <c r="T4138" i="1"/>
  <c r="S4138" i="1"/>
  <c r="O4138" i="1"/>
  <c r="R4138" i="1" s="1"/>
  <c r="J4138" i="1"/>
  <c r="F4138" i="1"/>
  <c r="Y4137" i="1"/>
  <c r="Z4137" i="1" s="1"/>
  <c r="W4137" i="1"/>
  <c r="X4137" i="1" s="1"/>
  <c r="V4137" i="1"/>
  <c r="U4137" i="1"/>
  <c r="T4137" i="1"/>
  <c r="S4137" i="1"/>
  <c r="O4137" i="1"/>
  <c r="R4137" i="1" s="1"/>
  <c r="J4137" i="1"/>
  <c r="F4137" i="1"/>
  <c r="Y4136" i="1"/>
  <c r="Z4136" i="1" s="1"/>
  <c r="W4136" i="1"/>
  <c r="X4136" i="1" s="1"/>
  <c r="V4136" i="1"/>
  <c r="U4136" i="1"/>
  <c r="T4136" i="1"/>
  <c r="S4136" i="1"/>
  <c r="O4136" i="1"/>
  <c r="R4136" i="1" s="1"/>
  <c r="J4136" i="1"/>
  <c r="F4136" i="1"/>
  <c r="Y4135" i="1"/>
  <c r="W4135" i="1"/>
  <c r="X4135" i="1" s="1"/>
  <c r="V4135" i="1"/>
  <c r="U4135" i="1"/>
  <c r="T4135" i="1"/>
  <c r="S4135" i="1"/>
  <c r="O4135" i="1"/>
  <c r="R4135" i="1" s="1"/>
  <c r="J4135" i="1"/>
  <c r="F4135" i="1"/>
  <c r="Y4134" i="1"/>
  <c r="Z4134" i="1" s="1"/>
  <c r="W4134" i="1"/>
  <c r="X4134" i="1" s="1"/>
  <c r="V4134" i="1"/>
  <c r="U4134" i="1"/>
  <c r="T4134" i="1"/>
  <c r="S4134" i="1"/>
  <c r="O4134" i="1"/>
  <c r="R4134" i="1" s="1"/>
  <c r="J4134" i="1"/>
  <c r="F4134" i="1"/>
  <c r="Y4133" i="1"/>
  <c r="W4133" i="1"/>
  <c r="X4133" i="1" s="1"/>
  <c r="V4133" i="1"/>
  <c r="U4133" i="1"/>
  <c r="T4133" i="1"/>
  <c r="S4133" i="1"/>
  <c r="O4133" i="1"/>
  <c r="R4133" i="1" s="1"/>
  <c r="J4133" i="1"/>
  <c r="F4133" i="1"/>
  <c r="Y4132" i="1"/>
  <c r="W4132" i="1"/>
  <c r="X4132" i="1" s="1"/>
  <c r="V4132" i="1"/>
  <c r="U4132" i="1"/>
  <c r="T4132" i="1"/>
  <c r="S4132" i="1"/>
  <c r="O4132" i="1"/>
  <c r="R4132" i="1" s="1"/>
  <c r="J4132" i="1"/>
  <c r="F4132" i="1"/>
  <c r="Y4131" i="1"/>
  <c r="W4131" i="1"/>
  <c r="X4131" i="1" s="1"/>
  <c r="V4131" i="1"/>
  <c r="U4131" i="1"/>
  <c r="T4131" i="1"/>
  <c r="S4131" i="1"/>
  <c r="O4131" i="1"/>
  <c r="R4131" i="1" s="1"/>
  <c r="J4131" i="1"/>
  <c r="F4131" i="1"/>
  <c r="Y4130" i="1"/>
  <c r="W4130" i="1"/>
  <c r="X4130" i="1" s="1"/>
  <c r="V4130" i="1"/>
  <c r="U4130" i="1"/>
  <c r="T4130" i="1"/>
  <c r="S4130" i="1"/>
  <c r="O4130" i="1"/>
  <c r="R4130" i="1" s="1"/>
  <c r="J4130" i="1"/>
  <c r="F4130" i="1"/>
  <c r="Y4129" i="1"/>
  <c r="W4129" i="1"/>
  <c r="X4129" i="1" s="1"/>
  <c r="V4129" i="1"/>
  <c r="U4129" i="1"/>
  <c r="T4129" i="1"/>
  <c r="S4129" i="1"/>
  <c r="O4129" i="1"/>
  <c r="R4129" i="1" s="1"/>
  <c r="J4129" i="1"/>
  <c r="F4129" i="1"/>
  <c r="Y4128" i="1"/>
  <c r="W4128" i="1"/>
  <c r="X4128" i="1" s="1"/>
  <c r="V4128" i="1"/>
  <c r="U4128" i="1"/>
  <c r="T4128" i="1"/>
  <c r="S4128" i="1"/>
  <c r="O4128" i="1"/>
  <c r="R4128" i="1" s="1"/>
  <c r="J4128" i="1"/>
  <c r="F4128" i="1"/>
  <c r="Y4127" i="1"/>
  <c r="W4127" i="1"/>
  <c r="X4127" i="1" s="1"/>
  <c r="V4127" i="1"/>
  <c r="U4127" i="1"/>
  <c r="T4127" i="1"/>
  <c r="S4127" i="1"/>
  <c r="O4127" i="1"/>
  <c r="R4127" i="1" s="1"/>
  <c r="J4127" i="1"/>
  <c r="F4127" i="1"/>
  <c r="Y4126" i="1"/>
  <c r="W4126" i="1"/>
  <c r="X4126" i="1" s="1"/>
  <c r="V4126" i="1"/>
  <c r="U4126" i="1"/>
  <c r="T4126" i="1"/>
  <c r="S4126" i="1"/>
  <c r="O4126" i="1"/>
  <c r="R4126" i="1" s="1"/>
  <c r="J4126" i="1"/>
  <c r="F4126" i="1"/>
  <c r="Y4125" i="1"/>
  <c r="Z4125" i="1" s="1"/>
  <c r="W4125" i="1"/>
  <c r="X4125" i="1" s="1"/>
  <c r="V4125" i="1"/>
  <c r="U4125" i="1"/>
  <c r="T4125" i="1"/>
  <c r="S4125" i="1"/>
  <c r="O4125" i="1"/>
  <c r="R4125" i="1" s="1"/>
  <c r="J4125" i="1"/>
  <c r="F4125" i="1"/>
  <c r="Y4124" i="1"/>
  <c r="W4124" i="1"/>
  <c r="X4124" i="1" s="1"/>
  <c r="V4124" i="1"/>
  <c r="U4124" i="1"/>
  <c r="T4124" i="1"/>
  <c r="S4124" i="1"/>
  <c r="O4124" i="1"/>
  <c r="R4124" i="1" s="1"/>
  <c r="J4124" i="1"/>
  <c r="F4124" i="1"/>
  <c r="Y4123" i="1"/>
  <c r="Z4123" i="1" s="1"/>
  <c r="W4123" i="1"/>
  <c r="X4123" i="1" s="1"/>
  <c r="V4123" i="1"/>
  <c r="U4123" i="1"/>
  <c r="T4123" i="1"/>
  <c r="S4123" i="1"/>
  <c r="O4123" i="1"/>
  <c r="R4123" i="1" s="1"/>
  <c r="J4123" i="1"/>
  <c r="F4123" i="1"/>
  <c r="Y4122" i="1"/>
  <c r="Z4122" i="1" s="1"/>
  <c r="W4122" i="1"/>
  <c r="X4122" i="1" s="1"/>
  <c r="V4122" i="1"/>
  <c r="U4122" i="1"/>
  <c r="T4122" i="1"/>
  <c r="S4122" i="1"/>
  <c r="O4122" i="1"/>
  <c r="R4122" i="1" s="1"/>
  <c r="J4122" i="1"/>
  <c r="F4122" i="1"/>
  <c r="Y4121" i="1"/>
  <c r="W4121" i="1"/>
  <c r="X4121" i="1" s="1"/>
  <c r="V4121" i="1"/>
  <c r="U4121" i="1"/>
  <c r="T4121" i="1"/>
  <c r="S4121" i="1"/>
  <c r="O4121" i="1"/>
  <c r="R4121" i="1" s="1"/>
  <c r="J4121" i="1"/>
  <c r="F4121" i="1"/>
  <c r="Y4120" i="1"/>
  <c r="Z4120" i="1" s="1"/>
  <c r="W4120" i="1"/>
  <c r="X4120" i="1" s="1"/>
  <c r="V4120" i="1"/>
  <c r="U4120" i="1"/>
  <c r="T4120" i="1"/>
  <c r="S4120" i="1"/>
  <c r="O4120" i="1"/>
  <c r="R4120" i="1" s="1"/>
  <c r="J4120" i="1"/>
  <c r="F4120" i="1"/>
  <c r="Y4119" i="1"/>
  <c r="W4119" i="1"/>
  <c r="X4119" i="1" s="1"/>
  <c r="V4119" i="1"/>
  <c r="U4119" i="1"/>
  <c r="T4119" i="1"/>
  <c r="S4119" i="1"/>
  <c r="R4119" i="1"/>
  <c r="O4119" i="1"/>
  <c r="J4119" i="1"/>
  <c r="F4119" i="1"/>
  <c r="Y4118" i="1"/>
  <c r="W4118" i="1"/>
  <c r="X4118" i="1" s="1"/>
  <c r="V4118" i="1"/>
  <c r="T4118" i="1"/>
  <c r="U4118" i="1" s="1"/>
  <c r="S4118" i="1"/>
  <c r="O4118" i="1"/>
  <c r="R4118" i="1" s="1"/>
  <c r="J4118" i="1"/>
  <c r="F4118" i="1"/>
  <c r="Y4117" i="1"/>
  <c r="Z4117" i="1" s="1"/>
  <c r="W4117" i="1"/>
  <c r="X4117" i="1" s="1"/>
  <c r="V4117" i="1"/>
  <c r="U4117" i="1"/>
  <c r="T4117" i="1"/>
  <c r="S4117" i="1"/>
  <c r="R4117" i="1"/>
  <c r="O4117" i="1"/>
  <c r="J4117" i="1"/>
  <c r="F4117" i="1"/>
  <c r="Y4116" i="1"/>
  <c r="Z4116" i="1" s="1"/>
  <c r="W4116" i="1"/>
  <c r="X4116" i="1" s="1"/>
  <c r="V4116" i="1"/>
  <c r="U4116" i="1"/>
  <c r="T4116" i="1"/>
  <c r="S4116" i="1"/>
  <c r="O4116" i="1"/>
  <c r="R4116" i="1" s="1"/>
  <c r="J4116" i="1"/>
  <c r="F4116" i="1"/>
  <c r="Y4115" i="1"/>
  <c r="W4115" i="1"/>
  <c r="X4115" i="1" s="1"/>
  <c r="V4115" i="1"/>
  <c r="U4115" i="1"/>
  <c r="T4115" i="1"/>
  <c r="S4115" i="1"/>
  <c r="O4115" i="1"/>
  <c r="R4115" i="1" s="1"/>
  <c r="J4115" i="1"/>
  <c r="F4115" i="1"/>
  <c r="W4114" i="1"/>
  <c r="X4114" i="1" s="1"/>
  <c r="V4114" i="1"/>
  <c r="Y4114" i="1" s="1"/>
  <c r="Z4114" i="1" s="1"/>
  <c r="U4114" i="1"/>
  <c r="T4114" i="1"/>
  <c r="S4114" i="1"/>
  <c r="O4114" i="1"/>
  <c r="R4114" i="1" s="1"/>
  <c r="J4114" i="1"/>
  <c r="F4114" i="1"/>
  <c r="Y4113" i="1"/>
  <c r="W4113" i="1"/>
  <c r="X4113" i="1" s="1"/>
  <c r="V4113" i="1"/>
  <c r="T4113" i="1"/>
  <c r="U4113" i="1" s="1"/>
  <c r="S4113" i="1"/>
  <c r="O4113" i="1"/>
  <c r="R4113" i="1" s="1"/>
  <c r="J4113" i="1"/>
  <c r="F4113" i="1"/>
  <c r="W4112" i="1"/>
  <c r="X4112" i="1" s="1"/>
  <c r="V4112" i="1"/>
  <c r="Y4112" i="1" s="1"/>
  <c r="Z4112" i="1" s="1"/>
  <c r="U4112" i="1"/>
  <c r="T4112" i="1"/>
  <c r="S4112" i="1"/>
  <c r="R4112" i="1"/>
  <c r="O4112" i="1"/>
  <c r="J4112" i="1"/>
  <c r="F4112" i="1"/>
  <c r="Y4111" i="1"/>
  <c r="Z4111" i="1" s="1"/>
  <c r="W4111" i="1"/>
  <c r="X4111" i="1" s="1"/>
  <c r="V4111" i="1"/>
  <c r="T4111" i="1"/>
  <c r="S4111" i="1"/>
  <c r="O4111" i="1"/>
  <c r="R4111" i="1" s="1"/>
  <c r="J4111" i="1"/>
  <c r="F4111" i="1"/>
  <c r="Y4110" i="1"/>
  <c r="Z4110" i="1" s="1"/>
  <c r="W4110" i="1"/>
  <c r="X4110" i="1" s="1"/>
  <c r="V4110" i="1"/>
  <c r="U4110" i="1"/>
  <c r="T4110" i="1"/>
  <c r="S4110" i="1"/>
  <c r="O4110" i="1"/>
  <c r="R4110" i="1" s="1"/>
  <c r="J4110" i="1"/>
  <c r="F4110" i="1"/>
  <c r="Y4109" i="1"/>
  <c r="W4109" i="1"/>
  <c r="X4109" i="1" s="1"/>
  <c r="V4109" i="1"/>
  <c r="U4109" i="1"/>
  <c r="T4109" i="1"/>
  <c r="S4109" i="1"/>
  <c r="O4109" i="1"/>
  <c r="R4109" i="1" s="1"/>
  <c r="J4109" i="1"/>
  <c r="F4109" i="1"/>
  <c r="Y4108" i="1"/>
  <c r="X4108" i="1"/>
  <c r="W4108" i="1"/>
  <c r="V4108" i="1"/>
  <c r="U4108" i="1"/>
  <c r="T4108" i="1"/>
  <c r="S4108" i="1"/>
  <c r="O4108" i="1"/>
  <c r="R4108" i="1" s="1"/>
  <c r="J4108" i="1"/>
  <c r="F4108" i="1"/>
  <c r="W4107" i="1"/>
  <c r="X4107" i="1" s="1"/>
  <c r="V4107" i="1"/>
  <c r="Y4107" i="1" s="1"/>
  <c r="Z4107" i="1" s="1"/>
  <c r="T4107" i="1"/>
  <c r="S4107" i="1"/>
  <c r="O4107" i="1"/>
  <c r="R4107" i="1" s="1"/>
  <c r="J4107" i="1"/>
  <c r="U4107" i="1" s="1"/>
  <c r="F4107" i="1"/>
  <c r="Y4106" i="1"/>
  <c r="Z4106" i="1" s="1"/>
  <c r="X4106" i="1"/>
  <c r="W4106" i="1"/>
  <c r="V4106" i="1"/>
  <c r="T4106" i="1"/>
  <c r="U4106" i="1" s="1"/>
  <c r="S4106" i="1"/>
  <c r="O4106" i="1"/>
  <c r="R4106" i="1" s="1"/>
  <c r="J4106" i="1"/>
  <c r="F4106" i="1"/>
  <c r="Y4105" i="1"/>
  <c r="W4105" i="1"/>
  <c r="X4105" i="1" s="1"/>
  <c r="V4105" i="1"/>
  <c r="U4105" i="1"/>
  <c r="T4105" i="1"/>
  <c r="S4105" i="1"/>
  <c r="O4105" i="1"/>
  <c r="R4105" i="1" s="1"/>
  <c r="J4105" i="1"/>
  <c r="F4105" i="1"/>
  <c r="Y4104" i="1"/>
  <c r="X4104" i="1"/>
  <c r="Z4104" i="1" s="1"/>
  <c r="W4104" i="1"/>
  <c r="V4104" i="1"/>
  <c r="U4104" i="1"/>
  <c r="T4104" i="1"/>
  <c r="S4104" i="1"/>
  <c r="O4104" i="1"/>
  <c r="R4104" i="1" s="1"/>
  <c r="J4104" i="1"/>
  <c r="F4104" i="1"/>
  <c r="X4103" i="1"/>
  <c r="W4103" i="1"/>
  <c r="V4103" i="1"/>
  <c r="Y4103" i="1" s="1"/>
  <c r="Z4103" i="1" s="1"/>
  <c r="U4103" i="1"/>
  <c r="T4103" i="1"/>
  <c r="S4103" i="1"/>
  <c r="O4103" i="1"/>
  <c r="R4103" i="1" s="1"/>
  <c r="J4103" i="1"/>
  <c r="F4103" i="1"/>
  <c r="Z4102" i="1"/>
  <c r="Y4102" i="1"/>
  <c r="W4102" i="1"/>
  <c r="X4102" i="1" s="1"/>
  <c r="V4102" i="1"/>
  <c r="T4102" i="1"/>
  <c r="S4102" i="1"/>
  <c r="O4102" i="1"/>
  <c r="R4102" i="1" s="1"/>
  <c r="J4102" i="1"/>
  <c r="U4102" i="1" s="1"/>
  <c r="F4102" i="1"/>
  <c r="Y4101" i="1"/>
  <c r="Z4101" i="1" s="1"/>
  <c r="X4101" i="1"/>
  <c r="W4101" i="1"/>
  <c r="V4101" i="1"/>
  <c r="U4101" i="1"/>
  <c r="T4101" i="1"/>
  <c r="S4101" i="1"/>
  <c r="O4101" i="1"/>
  <c r="R4101" i="1" s="1"/>
  <c r="J4101" i="1"/>
  <c r="F4101" i="1"/>
  <c r="W4100" i="1"/>
  <c r="X4100" i="1" s="1"/>
  <c r="V4100" i="1"/>
  <c r="Y4100" i="1" s="1"/>
  <c r="Z4100" i="1" s="1"/>
  <c r="U4100" i="1"/>
  <c r="T4100" i="1"/>
  <c r="S4100" i="1"/>
  <c r="R4100" i="1"/>
  <c r="O4100" i="1"/>
  <c r="J4100" i="1"/>
  <c r="F4100" i="1"/>
  <c r="Y4099" i="1"/>
  <c r="W4099" i="1"/>
  <c r="X4099" i="1" s="1"/>
  <c r="V4099" i="1"/>
  <c r="T4099" i="1"/>
  <c r="U4099" i="1" s="1"/>
  <c r="S4099" i="1"/>
  <c r="O4099" i="1"/>
  <c r="R4099" i="1" s="1"/>
  <c r="J4099" i="1"/>
  <c r="F4099" i="1"/>
  <c r="Z4098" i="1"/>
  <c r="Y4098" i="1"/>
  <c r="W4098" i="1"/>
  <c r="X4098" i="1" s="1"/>
  <c r="V4098" i="1"/>
  <c r="U4098" i="1"/>
  <c r="T4098" i="1"/>
  <c r="S4098" i="1"/>
  <c r="O4098" i="1"/>
  <c r="R4098" i="1" s="1"/>
  <c r="J4098" i="1"/>
  <c r="F4098" i="1"/>
  <c r="Z4097" i="1"/>
  <c r="Y4097" i="1"/>
  <c r="X4097" i="1"/>
  <c r="W4097" i="1"/>
  <c r="V4097" i="1"/>
  <c r="T4097" i="1"/>
  <c r="S4097" i="1"/>
  <c r="O4097" i="1"/>
  <c r="R4097" i="1" s="1"/>
  <c r="J4097" i="1"/>
  <c r="U4097" i="1" s="1"/>
  <c r="F4097" i="1"/>
  <c r="W4096" i="1"/>
  <c r="X4096" i="1" s="1"/>
  <c r="V4096" i="1"/>
  <c r="Y4096" i="1" s="1"/>
  <c r="U4096" i="1"/>
  <c r="T4096" i="1"/>
  <c r="S4096" i="1"/>
  <c r="R4096" i="1"/>
  <c r="O4096" i="1"/>
  <c r="J4096" i="1"/>
  <c r="F4096" i="1"/>
  <c r="W4095" i="1"/>
  <c r="X4095" i="1" s="1"/>
  <c r="V4095" i="1"/>
  <c r="Y4095" i="1" s="1"/>
  <c r="Z4095" i="1" s="1"/>
  <c r="T4095" i="1"/>
  <c r="S4095" i="1"/>
  <c r="O4095" i="1"/>
  <c r="R4095" i="1" s="1"/>
  <c r="J4095" i="1"/>
  <c r="F4095" i="1"/>
  <c r="Y4094" i="1"/>
  <c r="Z4094" i="1" s="1"/>
  <c r="X4094" i="1"/>
  <c r="W4094" i="1"/>
  <c r="V4094" i="1"/>
  <c r="T4094" i="1"/>
  <c r="U4094" i="1" s="1"/>
  <c r="S4094" i="1"/>
  <c r="O4094" i="1"/>
  <c r="R4094" i="1" s="1"/>
  <c r="J4094" i="1"/>
  <c r="F4094" i="1"/>
  <c r="Y4093" i="1"/>
  <c r="W4093" i="1"/>
  <c r="X4093" i="1" s="1"/>
  <c r="V4093" i="1"/>
  <c r="T4093" i="1"/>
  <c r="S4093" i="1"/>
  <c r="O4093" i="1"/>
  <c r="R4093" i="1" s="1"/>
  <c r="J4093" i="1"/>
  <c r="U4093" i="1" s="1"/>
  <c r="F4093" i="1"/>
  <c r="Y4092" i="1"/>
  <c r="W4092" i="1"/>
  <c r="X4092" i="1" s="1"/>
  <c r="V4092" i="1"/>
  <c r="U4092" i="1"/>
  <c r="T4092" i="1"/>
  <c r="S4092" i="1"/>
  <c r="O4092" i="1"/>
  <c r="R4092" i="1" s="1"/>
  <c r="J4092" i="1"/>
  <c r="F4092" i="1"/>
  <c r="W4091" i="1"/>
  <c r="X4091" i="1" s="1"/>
  <c r="V4091" i="1"/>
  <c r="Y4091" i="1" s="1"/>
  <c r="Z4091" i="1" s="1"/>
  <c r="U4091" i="1"/>
  <c r="T4091" i="1"/>
  <c r="S4091" i="1"/>
  <c r="O4091" i="1"/>
  <c r="R4091" i="1" s="1"/>
  <c r="J4091" i="1"/>
  <c r="F4091" i="1"/>
  <c r="Y4090" i="1"/>
  <c r="X4090" i="1"/>
  <c r="Z4090" i="1" s="1"/>
  <c r="W4090" i="1"/>
  <c r="V4090" i="1"/>
  <c r="T4090" i="1"/>
  <c r="S4090" i="1"/>
  <c r="O4090" i="1"/>
  <c r="R4090" i="1" s="1"/>
  <c r="J4090" i="1"/>
  <c r="F4090" i="1"/>
  <c r="Y4089" i="1"/>
  <c r="X4089" i="1"/>
  <c r="W4089" i="1"/>
  <c r="V4089" i="1"/>
  <c r="U4089" i="1"/>
  <c r="T4089" i="1"/>
  <c r="S4089" i="1"/>
  <c r="R4089" i="1"/>
  <c r="O4089" i="1"/>
  <c r="J4089" i="1"/>
  <c r="F4089" i="1"/>
  <c r="Y4088" i="1"/>
  <c r="Z4088" i="1" s="1"/>
  <c r="W4088" i="1"/>
  <c r="X4088" i="1" s="1"/>
  <c r="V4088" i="1"/>
  <c r="U4088" i="1"/>
  <c r="T4088" i="1"/>
  <c r="S4088" i="1"/>
  <c r="O4088" i="1"/>
  <c r="R4088" i="1" s="1"/>
  <c r="J4088" i="1"/>
  <c r="F4088" i="1"/>
  <c r="Y4087" i="1"/>
  <c r="W4087" i="1"/>
  <c r="X4087" i="1" s="1"/>
  <c r="V4087" i="1"/>
  <c r="U4087" i="1"/>
  <c r="T4087" i="1"/>
  <c r="S4087" i="1"/>
  <c r="R4087" i="1"/>
  <c r="O4087" i="1"/>
  <c r="J4087" i="1"/>
  <c r="F4087" i="1"/>
  <c r="W4086" i="1"/>
  <c r="X4086" i="1" s="1"/>
  <c r="V4086" i="1"/>
  <c r="Y4086" i="1" s="1"/>
  <c r="Z4086" i="1" s="1"/>
  <c r="T4086" i="1"/>
  <c r="S4086" i="1"/>
  <c r="O4086" i="1"/>
  <c r="R4086" i="1" s="1"/>
  <c r="J4086" i="1"/>
  <c r="U4086" i="1" s="1"/>
  <c r="F4086" i="1"/>
  <c r="Y4085" i="1"/>
  <c r="Z4085" i="1" s="1"/>
  <c r="X4085" i="1"/>
  <c r="W4085" i="1"/>
  <c r="V4085" i="1"/>
  <c r="T4085" i="1"/>
  <c r="S4085" i="1"/>
  <c r="O4085" i="1"/>
  <c r="R4085" i="1" s="1"/>
  <c r="J4085" i="1"/>
  <c r="U4085" i="1" s="1"/>
  <c r="F4085" i="1"/>
  <c r="Y4084" i="1"/>
  <c r="W4084" i="1"/>
  <c r="X4084" i="1" s="1"/>
  <c r="Z4084" i="1" s="1"/>
  <c r="V4084" i="1"/>
  <c r="U4084" i="1"/>
  <c r="T4084" i="1"/>
  <c r="S4084" i="1"/>
  <c r="O4084" i="1"/>
  <c r="R4084" i="1" s="1"/>
  <c r="J4084" i="1"/>
  <c r="F4084" i="1"/>
  <c r="Y4083" i="1"/>
  <c r="X4083" i="1"/>
  <c r="W4083" i="1"/>
  <c r="V4083" i="1"/>
  <c r="U4083" i="1"/>
  <c r="T4083" i="1"/>
  <c r="S4083" i="1"/>
  <c r="O4083" i="1"/>
  <c r="R4083" i="1" s="1"/>
  <c r="J4083" i="1"/>
  <c r="F4083" i="1"/>
  <c r="W4082" i="1"/>
  <c r="X4082" i="1" s="1"/>
  <c r="V4082" i="1"/>
  <c r="Y4082" i="1" s="1"/>
  <c r="U4082" i="1"/>
  <c r="T4082" i="1"/>
  <c r="S4082" i="1"/>
  <c r="R4082" i="1"/>
  <c r="O4082" i="1"/>
  <c r="J4082" i="1"/>
  <c r="F4082" i="1"/>
  <c r="W4081" i="1"/>
  <c r="X4081" i="1" s="1"/>
  <c r="V4081" i="1"/>
  <c r="Y4081" i="1" s="1"/>
  <c r="Z4081" i="1" s="1"/>
  <c r="T4081" i="1"/>
  <c r="S4081" i="1"/>
  <c r="O4081" i="1"/>
  <c r="R4081" i="1" s="1"/>
  <c r="J4081" i="1"/>
  <c r="F4081" i="1"/>
  <c r="Y4080" i="1"/>
  <c r="X4080" i="1"/>
  <c r="W4080" i="1"/>
  <c r="V4080" i="1"/>
  <c r="U4080" i="1"/>
  <c r="T4080" i="1"/>
  <c r="S4080" i="1"/>
  <c r="R4080" i="1"/>
  <c r="O4080" i="1"/>
  <c r="J4080" i="1"/>
  <c r="F4080" i="1"/>
  <c r="W4079" i="1"/>
  <c r="X4079" i="1" s="1"/>
  <c r="V4079" i="1"/>
  <c r="Y4079" i="1" s="1"/>
  <c r="Z4079" i="1" s="1"/>
  <c r="U4079" i="1"/>
  <c r="T4079" i="1"/>
  <c r="S4079" i="1"/>
  <c r="R4079" i="1"/>
  <c r="O4079" i="1"/>
  <c r="J4079" i="1"/>
  <c r="F4079" i="1"/>
  <c r="Y4078" i="1"/>
  <c r="X4078" i="1"/>
  <c r="W4078" i="1"/>
  <c r="V4078" i="1"/>
  <c r="T4078" i="1"/>
  <c r="S4078" i="1"/>
  <c r="O4078" i="1"/>
  <c r="R4078" i="1" s="1"/>
  <c r="J4078" i="1"/>
  <c r="F4078" i="1"/>
  <c r="W4077" i="1"/>
  <c r="X4077" i="1" s="1"/>
  <c r="V4077" i="1"/>
  <c r="Y4077" i="1" s="1"/>
  <c r="Z4077" i="1" s="1"/>
  <c r="U4077" i="1"/>
  <c r="T4077" i="1"/>
  <c r="S4077" i="1"/>
  <c r="O4077" i="1"/>
  <c r="R4077" i="1" s="1"/>
  <c r="J4077" i="1"/>
  <c r="F4077" i="1"/>
  <c r="Y4076" i="1"/>
  <c r="Z4076" i="1" s="1"/>
  <c r="X4076" i="1"/>
  <c r="W4076" i="1"/>
  <c r="V4076" i="1"/>
  <c r="T4076" i="1"/>
  <c r="U4076" i="1" s="1"/>
  <c r="S4076" i="1"/>
  <c r="O4076" i="1"/>
  <c r="R4076" i="1" s="1"/>
  <c r="J4076" i="1"/>
  <c r="F4076" i="1"/>
  <c r="X4075" i="1"/>
  <c r="W4075" i="1"/>
  <c r="V4075" i="1"/>
  <c r="Y4075" i="1" s="1"/>
  <c r="Z4075" i="1" s="1"/>
  <c r="U4075" i="1"/>
  <c r="T4075" i="1"/>
  <c r="S4075" i="1"/>
  <c r="R4075" i="1"/>
  <c r="O4075" i="1"/>
  <c r="J4075" i="1"/>
  <c r="F4075" i="1"/>
  <c r="W4074" i="1"/>
  <c r="X4074" i="1" s="1"/>
  <c r="V4074" i="1"/>
  <c r="Y4074" i="1" s="1"/>
  <c r="Z4074" i="1" s="1"/>
  <c r="T4074" i="1"/>
  <c r="S4074" i="1"/>
  <c r="O4074" i="1"/>
  <c r="R4074" i="1" s="1"/>
  <c r="J4074" i="1"/>
  <c r="U4074" i="1" s="1"/>
  <c r="F4074" i="1"/>
  <c r="Y4073" i="1"/>
  <c r="W4073" i="1"/>
  <c r="X4073" i="1" s="1"/>
  <c r="V4073" i="1"/>
  <c r="U4073" i="1"/>
  <c r="T4073" i="1"/>
  <c r="S4073" i="1"/>
  <c r="R4073" i="1"/>
  <c r="O4073" i="1"/>
  <c r="J4073" i="1"/>
  <c r="F4073" i="1"/>
  <c r="Z4072" i="1"/>
  <c r="Y4072" i="1"/>
  <c r="W4072" i="1"/>
  <c r="X4072" i="1" s="1"/>
  <c r="V4072" i="1"/>
  <c r="T4072" i="1"/>
  <c r="S4072" i="1"/>
  <c r="R4072" i="1"/>
  <c r="O4072" i="1"/>
  <c r="J4072" i="1"/>
  <c r="U4072" i="1" s="1"/>
  <c r="F4072" i="1"/>
  <c r="Y4071" i="1"/>
  <c r="W4071" i="1"/>
  <c r="X4071" i="1" s="1"/>
  <c r="V4071" i="1"/>
  <c r="U4071" i="1"/>
  <c r="T4071" i="1"/>
  <c r="S4071" i="1"/>
  <c r="O4071" i="1"/>
  <c r="R4071" i="1" s="1"/>
  <c r="J4071" i="1"/>
  <c r="F4071" i="1"/>
  <c r="W4070" i="1"/>
  <c r="X4070" i="1" s="1"/>
  <c r="V4070" i="1"/>
  <c r="Y4070" i="1" s="1"/>
  <c r="Z4070" i="1" s="1"/>
  <c r="U4070" i="1"/>
  <c r="T4070" i="1"/>
  <c r="S4070" i="1"/>
  <c r="O4070" i="1"/>
  <c r="R4070" i="1" s="1"/>
  <c r="J4070" i="1"/>
  <c r="F4070" i="1"/>
  <c r="Y4069" i="1"/>
  <c r="W4069" i="1"/>
  <c r="X4069" i="1" s="1"/>
  <c r="V4069" i="1"/>
  <c r="U4069" i="1"/>
  <c r="T4069" i="1"/>
  <c r="S4069" i="1"/>
  <c r="O4069" i="1"/>
  <c r="R4069" i="1" s="1"/>
  <c r="J4069" i="1"/>
  <c r="F4069" i="1"/>
  <c r="Y4068" i="1"/>
  <c r="Z4068" i="1" s="1"/>
  <c r="X4068" i="1"/>
  <c r="W4068" i="1"/>
  <c r="V4068" i="1"/>
  <c r="U4068" i="1"/>
  <c r="T4068" i="1"/>
  <c r="S4068" i="1"/>
  <c r="O4068" i="1"/>
  <c r="R4068" i="1" s="1"/>
  <c r="J4068" i="1"/>
  <c r="F4068" i="1"/>
  <c r="Y4067" i="1"/>
  <c r="Z4067" i="1" s="1"/>
  <c r="W4067" i="1"/>
  <c r="X4067" i="1" s="1"/>
  <c r="V4067" i="1"/>
  <c r="U4067" i="1"/>
  <c r="T4067" i="1"/>
  <c r="S4067" i="1"/>
  <c r="O4067" i="1"/>
  <c r="R4067" i="1" s="1"/>
  <c r="J4067" i="1"/>
  <c r="F4067" i="1"/>
  <c r="Y4066" i="1"/>
  <c r="W4066" i="1"/>
  <c r="X4066" i="1" s="1"/>
  <c r="V4066" i="1"/>
  <c r="T4066" i="1"/>
  <c r="U4066" i="1" s="1"/>
  <c r="S4066" i="1"/>
  <c r="R4066" i="1"/>
  <c r="O4066" i="1"/>
  <c r="J4066" i="1"/>
  <c r="F4066" i="1"/>
  <c r="W4065" i="1"/>
  <c r="X4065" i="1" s="1"/>
  <c r="V4065" i="1"/>
  <c r="Y4065" i="1" s="1"/>
  <c r="Z4065" i="1" s="1"/>
  <c r="T4065" i="1"/>
  <c r="S4065" i="1"/>
  <c r="R4065" i="1"/>
  <c r="O4065" i="1"/>
  <c r="J4065" i="1"/>
  <c r="U4065" i="1" s="1"/>
  <c r="F4065" i="1"/>
  <c r="Y4064" i="1"/>
  <c r="Z4064" i="1" s="1"/>
  <c r="X4064" i="1"/>
  <c r="W4064" i="1"/>
  <c r="V4064" i="1"/>
  <c r="T4064" i="1"/>
  <c r="U4064" i="1" s="1"/>
  <c r="S4064" i="1"/>
  <c r="O4064" i="1"/>
  <c r="R4064" i="1" s="1"/>
  <c r="J4064" i="1"/>
  <c r="F4064" i="1"/>
  <c r="Y4063" i="1"/>
  <c r="Z4063" i="1" s="1"/>
  <c r="W4063" i="1"/>
  <c r="X4063" i="1" s="1"/>
  <c r="V4063" i="1"/>
  <c r="U4063" i="1"/>
  <c r="T4063" i="1"/>
  <c r="S4063" i="1"/>
  <c r="R4063" i="1"/>
  <c r="O4063" i="1"/>
  <c r="J4063" i="1"/>
  <c r="F4063" i="1"/>
  <c r="Y4062" i="1"/>
  <c r="X4062" i="1"/>
  <c r="Z4062" i="1" s="1"/>
  <c r="W4062" i="1"/>
  <c r="V4062" i="1"/>
  <c r="T4062" i="1"/>
  <c r="U4062" i="1" s="1"/>
  <c r="S4062" i="1"/>
  <c r="O4062" i="1"/>
  <c r="R4062" i="1" s="1"/>
  <c r="J4062" i="1"/>
  <c r="F4062" i="1"/>
  <c r="W4061" i="1"/>
  <c r="X4061" i="1" s="1"/>
  <c r="V4061" i="1"/>
  <c r="Y4061" i="1" s="1"/>
  <c r="U4061" i="1"/>
  <c r="T4061" i="1"/>
  <c r="S4061" i="1"/>
  <c r="O4061" i="1"/>
  <c r="R4061" i="1" s="1"/>
  <c r="J4061" i="1"/>
  <c r="F4061" i="1"/>
  <c r="W4060" i="1"/>
  <c r="X4060" i="1" s="1"/>
  <c r="V4060" i="1"/>
  <c r="Y4060" i="1" s="1"/>
  <c r="Z4060" i="1" s="1"/>
  <c r="U4060" i="1"/>
  <c r="T4060" i="1"/>
  <c r="S4060" i="1"/>
  <c r="O4060" i="1"/>
  <c r="R4060" i="1" s="1"/>
  <c r="J4060" i="1"/>
  <c r="F4060" i="1"/>
  <c r="Y4059" i="1"/>
  <c r="X4059" i="1"/>
  <c r="W4059" i="1"/>
  <c r="V4059" i="1"/>
  <c r="U4059" i="1"/>
  <c r="T4059" i="1"/>
  <c r="S4059" i="1"/>
  <c r="O4059" i="1"/>
  <c r="R4059" i="1" s="1"/>
  <c r="J4059" i="1"/>
  <c r="F4059" i="1"/>
  <c r="W4058" i="1"/>
  <c r="X4058" i="1" s="1"/>
  <c r="V4058" i="1"/>
  <c r="Y4058" i="1" s="1"/>
  <c r="Z4058" i="1" s="1"/>
  <c r="U4058" i="1"/>
  <c r="T4058" i="1"/>
  <c r="S4058" i="1"/>
  <c r="R4058" i="1"/>
  <c r="O4058" i="1"/>
  <c r="J4058" i="1"/>
  <c r="F4058" i="1"/>
  <c r="Y4057" i="1"/>
  <c r="Z4057" i="1" s="1"/>
  <c r="X4057" i="1"/>
  <c r="W4057" i="1"/>
  <c r="V4057" i="1"/>
  <c r="T4057" i="1"/>
  <c r="S4057" i="1"/>
  <c r="O4057" i="1"/>
  <c r="R4057" i="1" s="1"/>
  <c r="J4057" i="1"/>
  <c r="U4057" i="1" s="1"/>
  <c r="F4057" i="1"/>
  <c r="W4056" i="1"/>
  <c r="X4056" i="1" s="1"/>
  <c r="V4056" i="1"/>
  <c r="Y4056" i="1" s="1"/>
  <c r="Z4056" i="1" s="1"/>
  <c r="U4056" i="1"/>
  <c r="T4056" i="1"/>
  <c r="S4056" i="1"/>
  <c r="R4056" i="1"/>
  <c r="O4056" i="1"/>
  <c r="J4056" i="1"/>
  <c r="F4056" i="1"/>
  <c r="Y4055" i="1"/>
  <c r="Z4055" i="1" s="1"/>
  <c r="X4055" i="1"/>
  <c r="W4055" i="1"/>
  <c r="V4055" i="1"/>
  <c r="T4055" i="1"/>
  <c r="S4055" i="1"/>
  <c r="O4055" i="1"/>
  <c r="R4055" i="1" s="1"/>
  <c r="J4055" i="1"/>
  <c r="U4055" i="1" s="1"/>
  <c r="F4055" i="1"/>
  <c r="Y4054" i="1"/>
  <c r="Z4054" i="1" s="1"/>
  <c r="X4054" i="1"/>
  <c r="W4054" i="1"/>
  <c r="V4054" i="1"/>
  <c r="U4054" i="1"/>
  <c r="T4054" i="1"/>
  <c r="S4054" i="1"/>
  <c r="O4054" i="1"/>
  <c r="R4054" i="1" s="1"/>
  <c r="J4054" i="1"/>
  <c r="F4054" i="1"/>
  <c r="W4053" i="1"/>
  <c r="X4053" i="1" s="1"/>
  <c r="V4053" i="1"/>
  <c r="Y4053" i="1" s="1"/>
  <c r="Z4053" i="1" s="1"/>
  <c r="U4053" i="1"/>
  <c r="T4053" i="1"/>
  <c r="S4053" i="1"/>
  <c r="O4053" i="1"/>
  <c r="R4053" i="1" s="1"/>
  <c r="J4053" i="1"/>
  <c r="F4053" i="1"/>
  <c r="Y4052" i="1"/>
  <c r="X4052" i="1"/>
  <c r="W4052" i="1"/>
  <c r="V4052" i="1"/>
  <c r="T4052" i="1"/>
  <c r="U4052" i="1" s="1"/>
  <c r="S4052" i="1"/>
  <c r="R4052" i="1"/>
  <c r="O4052" i="1"/>
  <c r="J4052" i="1"/>
  <c r="F4052" i="1"/>
  <c r="Z4051" i="1"/>
  <c r="Y4051" i="1"/>
  <c r="W4051" i="1"/>
  <c r="X4051" i="1" s="1"/>
  <c r="V4051" i="1"/>
  <c r="T4051" i="1"/>
  <c r="S4051" i="1"/>
  <c r="R4051" i="1"/>
  <c r="O4051" i="1"/>
  <c r="J4051" i="1"/>
  <c r="U4051" i="1" s="1"/>
  <c r="F4051" i="1"/>
  <c r="Y4050" i="1"/>
  <c r="Z4050" i="1" s="1"/>
  <c r="X4050" i="1"/>
  <c r="W4050" i="1"/>
  <c r="V4050" i="1"/>
  <c r="U4050" i="1"/>
  <c r="T4050" i="1"/>
  <c r="S4050" i="1"/>
  <c r="O4050" i="1"/>
  <c r="R4050" i="1" s="1"/>
  <c r="J4050" i="1"/>
  <c r="F4050" i="1"/>
  <c r="W4049" i="1"/>
  <c r="X4049" i="1" s="1"/>
  <c r="V4049" i="1"/>
  <c r="Y4049" i="1" s="1"/>
  <c r="Z4049" i="1" s="1"/>
  <c r="U4049" i="1"/>
  <c r="T4049" i="1"/>
  <c r="S4049" i="1"/>
  <c r="R4049" i="1"/>
  <c r="O4049" i="1"/>
  <c r="J4049" i="1"/>
  <c r="F4049" i="1"/>
  <c r="Y4048" i="1"/>
  <c r="X4048" i="1"/>
  <c r="Z4048" i="1" s="1"/>
  <c r="W4048" i="1"/>
  <c r="V4048" i="1"/>
  <c r="T4048" i="1"/>
  <c r="U4048" i="1" s="1"/>
  <c r="S4048" i="1"/>
  <c r="O4048" i="1"/>
  <c r="R4048" i="1" s="1"/>
  <c r="J4048" i="1"/>
  <c r="F4048" i="1"/>
  <c r="Y4047" i="1"/>
  <c r="Z4047" i="1" s="1"/>
  <c r="X4047" i="1"/>
  <c r="W4047" i="1"/>
  <c r="V4047" i="1"/>
  <c r="U4047" i="1"/>
  <c r="T4047" i="1"/>
  <c r="S4047" i="1"/>
  <c r="R4047" i="1"/>
  <c r="O4047" i="1"/>
  <c r="J4047" i="1"/>
  <c r="F4047" i="1"/>
  <c r="Z4046" i="1"/>
  <c r="Y4046" i="1"/>
  <c r="W4046" i="1"/>
  <c r="X4046" i="1" s="1"/>
  <c r="V4046" i="1"/>
  <c r="T4046" i="1"/>
  <c r="S4046" i="1"/>
  <c r="O4046" i="1"/>
  <c r="R4046" i="1" s="1"/>
  <c r="J4046" i="1"/>
  <c r="U4046" i="1" s="1"/>
  <c r="F4046" i="1"/>
  <c r="Y4045" i="1"/>
  <c r="W4045" i="1"/>
  <c r="X4045" i="1" s="1"/>
  <c r="V4045" i="1"/>
  <c r="U4045" i="1"/>
  <c r="T4045" i="1"/>
  <c r="S4045" i="1"/>
  <c r="R4045" i="1"/>
  <c r="O4045" i="1"/>
  <c r="J4045" i="1"/>
  <c r="F4045" i="1"/>
  <c r="W4044" i="1"/>
  <c r="X4044" i="1" s="1"/>
  <c r="V4044" i="1"/>
  <c r="Y4044" i="1" s="1"/>
  <c r="Z4044" i="1" s="1"/>
  <c r="T4044" i="1"/>
  <c r="S4044" i="1"/>
  <c r="O4044" i="1"/>
  <c r="R4044" i="1" s="1"/>
  <c r="J4044" i="1"/>
  <c r="U4044" i="1" s="1"/>
  <c r="F4044" i="1"/>
  <c r="Y4043" i="1"/>
  <c r="W4043" i="1"/>
  <c r="X4043" i="1" s="1"/>
  <c r="V4043" i="1"/>
  <c r="T4043" i="1"/>
  <c r="U4043" i="1" s="1"/>
  <c r="S4043" i="1"/>
  <c r="O4043" i="1"/>
  <c r="R4043" i="1" s="1"/>
  <c r="J4043" i="1"/>
  <c r="F4043" i="1"/>
  <c r="W4042" i="1"/>
  <c r="X4042" i="1" s="1"/>
  <c r="V4042" i="1"/>
  <c r="Y4042" i="1" s="1"/>
  <c r="U4042" i="1"/>
  <c r="T4042" i="1"/>
  <c r="S4042" i="1"/>
  <c r="O4042" i="1"/>
  <c r="R4042" i="1" s="1"/>
  <c r="J4042" i="1"/>
  <c r="F4042" i="1"/>
  <c r="Y4041" i="1"/>
  <c r="W4041" i="1"/>
  <c r="X4041" i="1" s="1"/>
  <c r="V4041" i="1"/>
  <c r="T4041" i="1"/>
  <c r="U4041" i="1" s="1"/>
  <c r="S4041" i="1"/>
  <c r="O4041" i="1"/>
  <c r="R4041" i="1" s="1"/>
  <c r="J4041" i="1"/>
  <c r="F4041" i="1"/>
  <c r="W4040" i="1"/>
  <c r="X4040" i="1" s="1"/>
  <c r="V4040" i="1"/>
  <c r="Y4040" i="1" s="1"/>
  <c r="Z4040" i="1" s="1"/>
  <c r="U4040" i="1"/>
  <c r="T4040" i="1"/>
  <c r="S4040" i="1"/>
  <c r="O4040" i="1"/>
  <c r="R4040" i="1" s="1"/>
  <c r="J4040" i="1"/>
  <c r="F4040" i="1"/>
  <c r="W4039" i="1"/>
  <c r="X4039" i="1" s="1"/>
  <c r="V4039" i="1"/>
  <c r="Y4039" i="1" s="1"/>
  <c r="Z4039" i="1" s="1"/>
  <c r="U4039" i="1"/>
  <c r="T4039" i="1"/>
  <c r="S4039" i="1"/>
  <c r="O4039" i="1"/>
  <c r="R4039" i="1" s="1"/>
  <c r="J4039" i="1"/>
  <c r="F4039" i="1"/>
  <c r="Y4038" i="1"/>
  <c r="W4038" i="1"/>
  <c r="X4038" i="1" s="1"/>
  <c r="V4038" i="1"/>
  <c r="T4038" i="1"/>
  <c r="U4038" i="1" s="1"/>
  <c r="S4038" i="1"/>
  <c r="R4038" i="1"/>
  <c r="O4038" i="1"/>
  <c r="J4038" i="1"/>
  <c r="F4038" i="1"/>
  <c r="W4037" i="1"/>
  <c r="X4037" i="1" s="1"/>
  <c r="V4037" i="1"/>
  <c r="Y4037" i="1" s="1"/>
  <c r="Z4037" i="1" s="1"/>
  <c r="U4037" i="1"/>
  <c r="T4037" i="1"/>
  <c r="S4037" i="1"/>
  <c r="O4037" i="1"/>
  <c r="R4037" i="1" s="1"/>
  <c r="J4037" i="1"/>
  <c r="F4037" i="1"/>
  <c r="Y4036" i="1"/>
  <c r="Z4036" i="1" s="1"/>
  <c r="X4036" i="1"/>
  <c r="W4036" i="1"/>
  <c r="V4036" i="1"/>
  <c r="T4036" i="1"/>
  <c r="U4036" i="1" s="1"/>
  <c r="S4036" i="1"/>
  <c r="O4036" i="1"/>
  <c r="R4036" i="1" s="1"/>
  <c r="J4036" i="1"/>
  <c r="F4036" i="1"/>
  <c r="W4035" i="1"/>
  <c r="X4035" i="1" s="1"/>
  <c r="V4035" i="1"/>
  <c r="Y4035" i="1" s="1"/>
  <c r="Z4035" i="1" s="1"/>
  <c r="U4035" i="1"/>
  <c r="T4035" i="1"/>
  <c r="S4035" i="1"/>
  <c r="R4035" i="1"/>
  <c r="O4035" i="1"/>
  <c r="J4035" i="1"/>
  <c r="F4035" i="1"/>
  <c r="Z4034" i="1"/>
  <c r="Y4034" i="1"/>
  <c r="X4034" i="1"/>
  <c r="W4034" i="1"/>
  <c r="V4034" i="1"/>
  <c r="T4034" i="1"/>
  <c r="S4034" i="1"/>
  <c r="O4034" i="1"/>
  <c r="R4034" i="1" s="1"/>
  <c r="J4034" i="1"/>
  <c r="F4034" i="1"/>
  <c r="Y4033" i="1"/>
  <c r="Z4033" i="1" s="1"/>
  <c r="X4033" i="1"/>
  <c r="W4033" i="1"/>
  <c r="V4033" i="1"/>
  <c r="U4033" i="1"/>
  <c r="T4033" i="1"/>
  <c r="S4033" i="1"/>
  <c r="R4033" i="1"/>
  <c r="O4033" i="1"/>
  <c r="J4033" i="1"/>
  <c r="F4033" i="1"/>
  <c r="Z4032" i="1"/>
  <c r="Y4032" i="1"/>
  <c r="W4032" i="1"/>
  <c r="X4032" i="1" s="1"/>
  <c r="V4032" i="1"/>
  <c r="U4032" i="1"/>
  <c r="T4032" i="1"/>
  <c r="S4032" i="1"/>
  <c r="O4032" i="1"/>
  <c r="R4032" i="1" s="1"/>
  <c r="J4032" i="1"/>
  <c r="F4032" i="1"/>
  <c r="Y4031" i="1"/>
  <c r="W4031" i="1"/>
  <c r="X4031" i="1" s="1"/>
  <c r="V4031" i="1"/>
  <c r="T4031" i="1"/>
  <c r="U4031" i="1" s="1"/>
  <c r="S4031" i="1"/>
  <c r="R4031" i="1"/>
  <c r="O4031" i="1"/>
  <c r="J4031" i="1"/>
  <c r="F4031" i="1"/>
  <c r="Z4030" i="1"/>
  <c r="W4030" i="1"/>
  <c r="X4030" i="1" s="1"/>
  <c r="V4030" i="1"/>
  <c r="Y4030" i="1" s="1"/>
  <c r="T4030" i="1"/>
  <c r="S4030" i="1"/>
  <c r="O4030" i="1"/>
  <c r="R4030" i="1" s="1"/>
  <c r="J4030" i="1"/>
  <c r="U4030" i="1" s="1"/>
  <c r="F4030" i="1"/>
  <c r="Y4029" i="1"/>
  <c r="Z4029" i="1" s="1"/>
  <c r="X4029" i="1"/>
  <c r="W4029" i="1"/>
  <c r="V4029" i="1"/>
  <c r="T4029" i="1"/>
  <c r="S4029" i="1"/>
  <c r="O4029" i="1"/>
  <c r="R4029" i="1" s="1"/>
  <c r="J4029" i="1"/>
  <c r="U4029" i="1" s="1"/>
  <c r="F4029" i="1"/>
  <c r="W4028" i="1"/>
  <c r="X4028" i="1" s="1"/>
  <c r="V4028" i="1"/>
  <c r="Y4028" i="1" s="1"/>
  <c r="Z4028" i="1" s="1"/>
  <c r="U4028" i="1"/>
  <c r="T4028" i="1"/>
  <c r="S4028" i="1"/>
  <c r="R4028" i="1"/>
  <c r="O4028" i="1"/>
  <c r="J4028" i="1"/>
  <c r="F4028" i="1"/>
  <c r="Y4027" i="1"/>
  <c r="W4027" i="1"/>
  <c r="X4027" i="1" s="1"/>
  <c r="V4027" i="1"/>
  <c r="T4027" i="1"/>
  <c r="U4027" i="1" s="1"/>
  <c r="S4027" i="1"/>
  <c r="O4027" i="1"/>
  <c r="R4027" i="1" s="1"/>
  <c r="J4027" i="1"/>
  <c r="F4027" i="1"/>
  <c r="Y4026" i="1"/>
  <c r="W4026" i="1"/>
  <c r="X4026" i="1" s="1"/>
  <c r="V4026" i="1"/>
  <c r="U4026" i="1"/>
  <c r="T4026" i="1"/>
  <c r="S4026" i="1"/>
  <c r="R4026" i="1"/>
  <c r="O4026" i="1"/>
  <c r="J4026" i="1"/>
  <c r="F4026" i="1"/>
  <c r="Y4025" i="1"/>
  <c r="Z4025" i="1" s="1"/>
  <c r="W4025" i="1"/>
  <c r="X4025" i="1" s="1"/>
  <c r="V4025" i="1"/>
  <c r="T4025" i="1"/>
  <c r="U4025" i="1" s="1"/>
  <c r="S4025" i="1"/>
  <c r="O4025" i="1"/>
  <c r="R4025" i="1" s="1"/>
  <c r="J4025" i="1"/>
  <c r="F4025" i="1"/>
  <c r="Y4024" i="1"/>
  <c r="X4024" i="1"/>
  <c r="W4024" i="1"/>
  <c r="V4024" i="1"/>
  <c r="T4024" i="1"/>
  <c r="U4024" i="1" s="1"/>
  <c r="S4024" i="1"/>
  <c r="R4024" i="1"/>
  <c r="O4024" i="1"/>
  <c r="J4024" i="1"/>
  <c r="F4024" i="1"/>
  <c r="Y4023" i="1"/>
  <c r="Z4023" i="1" s="1"/>
  <c r="W4023" i="1"/>
  <c r="X4023" i="1" s="1"/>
  <c r="V4023" i="1"/>
  <c r="T4023" i="1"/>
  <c r="S4023" i="1"/>
  <c r="O4023" i="1"/>
  <c r="R4023" i="1" s="1"/>
  <c r="J4023" i="1"/>
  <c r="U4023" i="1" s="1"/>
  <c r="F4023" i="1"/>
  <c r="Y4022" i="1"/>
  <c r="X4022" i="1"/>
  <c r="W4022" i="1"/>
  <c r="V4022" i="1"/>
  <c r="T4022" i="1"/>
  <c r="U4022" i="1" s="1"/>
  <c r="S4022" i="1"/>
  <c r="O4022" i="1"/>
  <c r="R4022" i="1" s="1"/>
  <c r="J4022" i="1"/>
  <c r="F4022" i="1"/>
  <c r="Y4021" i="1"/>
  <c r="W4021" i="1"/>
  <c r="X4021" i="1" s="1"/>
  <c r="V4021" i="1"/>
  <c r="U4021" i="1"/>
  <c r="T4021" i="1"/>
  <c r="S4021" i="1"/>
  <c r="O4021" i="1"/>
  <c r="R4021" i="1" s="1"/>
  <c r="J4021" i="1"/>
  <c r="F4021" i="1"/>
  <c r="Z4020" i="1"/>
  <c r="Y4020" i="1"/>
  <c r="X4020" i="1"/>
  <c r="W4020" i="1"/>
  <c r="V4020" i="1"/>
  <c r="U4020" i="1"/>
  <c r="T4020" i="1"/>
  <c r="S4020" i="1"/>
  <c r="O4020" i="1"/>
  <c r="R4020" i="1" s="1"/>
  <c r="J4020" i="1"/>
  <c r="F4020" i="1"/>
  <c r="X4019" i="1"/>
  <c r="W4019" i="1"/>
  <c r="V4019" i="1"/>
  <c r="Y4019" i="1" s="1"/>
  <c r="Z4019" i="1" s="1"/>
  <c r="U4019" i="1"/>
  <c r="T4019" i="1"/>
  <c r="S4019" i="1"/>
  <c r="O4019" i="1"/>
  <c r="R4019" i="1" s="1"/>
  <c r="J4019" i="1"/>
  <c r="F4019" i="1"/>
  <c r="W4018" i="1"/>
  <c r="X4018" i="1" s="1"/>
  <c r="V4018" i="1"/>
  <c r="Y4018" i="1" s="1"/>
  <c r="T4018" i="1"/>
  <c r="U4018" i="1" s="1"/>
  <c r="S4018" i="1"/>
  <c r="O4018" i="1"/>
  <c r="R4018" i="1" s="1"/>
  <c r="J4018" i="1"/>
  <c r="F4018" i="1"/>
  <c r="Y4017" i="1"/>
  <c r="X4017" i="1"/>
  <c r="W4017" i="1"/>
  <c r="V4017" i="1"/>
  <c r="U4017" i="1"/>
  <c r="T4017" i="1"/>
  <c r="S4017" i="1"/>
  <c r="O4017" i="1"/>
  <c r="R4017" i="1" s="1"/>
  <c r="J4017" i="1"/>
  <c r="F4017" i="1"/>
  <c r="Y4016" i="1"/>
  <c r="Z4016" i="1" s="1"/>
  <c r="W4016" i="1"/>
  <c r="X4016" i="1" s="1"/>
  <c r="V4016" i="1"/>
  <c r="U4016" i="1"/>
  <c r="T4016" i="1"/>
  <c r="S4016" i="1"/>
  <c r="R4016" i="1"/>
  <c r="O4016" i="1"/>
  <c r="J4016" i="1"/>
  <c r="F4016" i="1"/>
  <c r="Y4015" i="1"/>
  <c r="W4015" i="1"/>
  <c r="X4015" i="1" s="1"/>
  <c r="V4015" i="1"/>
  <c r="U4015" i="1"/>
  <c r="T4015" i="1"/>
  <c r="S4015" i="1"/>
  <c r="O4015" i="1"/>
  <c r="R4015" i="1" s="1"/>
  <c r="J4015" i="1"/>
  <c r="F4015" i="1"/>
  <c r="W4014" i="1"/>
  <c r="X4014" i="1" s="1"/>
  <c r="V4014" i="1"/>
  <c r="Y4014" i="1" s="1"/>
  <c r="U4014" i="1"/>
  <c r="T4014" i="1"/>
  <c r="S4014" i="1"/>
  <c r="O4014" i="1"/>
  <c r="R4014" i="1" s="1"/>
  <c r="J4014" i="1"/>
  <c r="F4014" i="1"/>
  <c r="Y4013" i="1"/>
  <c r="W4013" i="1"/>
  <c r="X4013" i="1" s="1"/>
  <c r="Z4013" i="1" s="1"/>
  <c r="V4013" i="1"/>
  <c r="U4013" i="1"/>
  <c r="T4013" i="1"/>
  <c r="S4013" i="1"/>
  <c r="O4013" i="1"/>
  <c r="R4013" i="1" s="1"/>
  <c r="J4013" i="1"/>
  <c r="F4013" i="1"/>
  <c r="X4012" i="1"/>
  <c r="W4012" i="1"/>
  <c r="V4012" i="1"/>
  <c r="Y4012" i="1" s="1"/>
  <c r="Z4012" i="1" s="1"/>
  <c r="U4012" i="1"/>
  <c r="T4012" i="1"/>
  <c r="S4012" i="1"/>
  <c r="O4012" i="1"/>
  <c r="R4012" i="1" s="1"/>
  <c r="J4012" i="1"/>
  <c r="F4012" i="1"/>
  <c r="Z4011" i="1"/>
  <c r="Y4011" i="1"/>
  <c r="W4011" i="1"/>
  <c r="X4011" i="1" s="1"/>
  <c r="V4011" i="1"/>
  <c r="T4011" i="1"/>
  <c r="U4011" i="1" s="1"/>
  <c r="S4011" i="1"/>
  <c r="O4011" i="1"/>
  <c r="R4011" i="1" s="1"/>
  <c r="J4011" i="1"/>
  <c r="F4011" i="1"/>
  <c r="Y4010" i="1"/>
  <c r="W4010" i="1"/>
  <c r="X4010" i="1" s="1"/>
  <c r="V4010" i="1"/>
  <c r="U4010" i="1"/>
  <c r="T4010" i="1"/>
  <c r="S4010" i="1"/>
  <c r="O4010" i="1"/>
  <c r="R4010" i="1" s="1"/>
  <c r="J4010" i="1"/>
  <c r="F4010" i="1"/>
  <c r="W4009" i="1"/>
  <c r="X4009" i="1" s="1"/>
  <c r="V4009" i="1"/>
  <c r="Y4009" i="1" s="1"/>
  <c r="T4009" i="1"/>
  <c r="S4009" i="1"/>
  <c r="R4009" i="1"/>
  <c r="O4009" i="1"/>
  <c r="J4009" i="1"/>
  <c r="U4009" i="1" s="1"/>
  <c r="F4009" i="1"/>
  <c r="Y4008" i="1"/>
  <c r="W4008" i="1"/>
  <c r="X4008" i="1" s="1"/>
  <c r="V4008" i="1"/>
  <c r="T4008" i="1"/>
  <c r="S4008" i="1"/>
  <c r="O4008" i="1"/>
  <c r="R4008" i="1" s="1"/>
  <c r="J4008" i="1"/>
  <c r="F4008" i="1"/>
  <c r="Y4007" i="1"/>
  <c r="Z4007" i="1" s="1"/>
  <c r="W4007" i="1"/>
  <c r="X4007" i="1" s="1"/>
  <c r="V4007" i="1"/>
  <c r="U4007" i="1"/>
  <c r="T4007" i="1"/>
  <c r="S4007" i="1"/>
  <c r="O4007" i="1"/>
  <c r="R4007" i="1" s="1"/>
  <c r="J4007" i="1"/>
  <c r="F4007" i="1"/>
  <c r="Z4006" i="1"/>
  <c r="Y4006" i="1"/>
  <c r="X4006" i="1"/>
  <c r="W4006" i="1"/>
  <c r="V4006" i="1"/>
  <c r="U4006" i="1"/>
  <c r="T4006" i="1"/>
  <c r="S4006" i="1"/>
  <c r="R4006" i="1"/>
  <c r="O4006" i="1"/>
  <c r="J4006" i="1"/>
  <c r="F4006" i="1"/>
  <c r="W4005" i="1"/>
  <c r="X4005" i="1" s="1"/>
  <c r="V4005" i="1"/>
  <c r="Y4005" i="1" s="1"/>
  <c r="Z4005" i="1" s="1"/>
  <c r="T4005" i="1"/>
  <c r="S4005" i="1"/>
  <c r="O4005" i="1"/>
  <c r="R4005" i="1" s="1"/>
  <c r="J4005" i="1"/>
  <c r="U4005" i="1" s="1"/>
  <c r="F4005" i="1"/>
  <c r="Z4004" i="1"/>
  <c r="W4004" i="1"/>
  <c r="X4004" i="1" s="1"/>
  <c r="V4004" i="1"/>
  <c r="Y4004" i="1" s="1"/>
  <c r="T4004" i="1"/>
  <c r="S4004" i="1"/>
  <c r="O4004" i="1"/>
  <c r="R4004" i="1" s="1"/>
  <c r="J4004" i="1"/>
  <c r="F4004" i="1"/>
  <c r="Y4003" i="1"/>
  <c r="W4003" i="1"/>
  <c r="X4003" i="1" s="1"/>
  <c r="V4003" i="1"/>
  <c r="T4003" i="1"/>
  <c r="U4003" i="1" s="1"/>
  <c r="S4003" i="1"/>
  <c r="O4003" i="1"/>
  <c r="R4003" i="1" s="1"/>
  <c r="J4003" i="1"/>
  <c r="F4003" i="1"/>
  <c r="X4002" i="1"/>
  <c r="W4002" i="1"/>
  <c r="V4002" i="1"/>
  <c r="Y4002" i="1" s="1"/>
  <c r="U4002" i="1"/>
  <c r="T4002" i="1"/>
  <c r="S4002" i="1"/>
  <c r="O4002" i="1"/>
  <c r="R4002" i="1" s="1"/>
  <c r="J4002" i="1"/>
  <c r="F4002" i="1"/>
  <c r="W4001" i="1"/>
  <c r="X4001" i="1" s="1"/>
  <c r="V4001" i="1"/>
  <c r="Y4001" i="1" s="1"/>
  <c r="T4001" i="1"/>
  <c r="U4001" i="1" s="1"/>
  <c r="S4001" i="1"/>
  <c r="O4001" i="1"/>
  <c r="R4001" i="1" s="1"/>
  <c r="J4001" i="1"/>
  <c r="F4001" i="1"/>
  <c r="Y4000" i="1"/>
  <c r="Z4000" i="1" s="1"/>
  <c r="W4000" i="1"/>
  <c r="X4000" i="1" s="1"/>
  <c r="V4000" i="1"/>
  <c r="U4000" i="1"/>
  <c r="T4000" i="1"/>
  <c r="S4000" i="1"/>
  <c r="O4000" i="1"/>
  <c r="R4000" i="1" s="1"/>
  <c r="J4000" i="1"/>
  <c r="F4000" i="1"/>
  <c r="Y3999" i="1"/>
  <c r="Z3999" i="1" s="1"/>
  <c r="X3999" i="1"/>
  <c r="W3999" i="1"/>
  <c r="V3999" i="1"/>
  <c r="T3999" i="1"/>
  <c r="U3999" i="1" s="1"/>
  <c r="S3999" i="1"/>
  <c r="R3999" i="1"/>
  <c r="O3999" i="1"/>
  <c r="J3999" i="1"/>
  <c r="F3999" i="1"/>
  <c r="Y3998" i="1"/>
  <c r="W3998" i="1"/>
  <c r="X3998" i="1" s="1"/>
  <c r="V3998" i="1"/>
  <c r="T3998" i="1"/>
  <c r="S3998" i="1"/>
  <c r="O3998" i="1"/>
  <c r="R3998" i="1" s="1"/>
  <c r="J3998" i="1"/>
  <c r="U3998" i="1" s="1"/>
  <c r="F3998" i="1"/>
  <c r="Z3997" i="1"/>
  <c r="Y3997" i="1"/>
  <c r="W3997" i="1"/>
  <c r="X3997" i="1" s="1"/>
  <c r="V3997" i="1"/>
  <c r="T3997" i="1"/>
  <c r="U3997" i="1" s="1"/>
  <c r="S3997" i="1"/>
  <c r="O3997" i="1"/>
  <c r="R3997" i="1" s="1"/>
  <c r="J3997" i="1"/>
  <c r="F3997" i="1"/>
  <c r="Y3996" i="1"/>
  <c r="W3996" i="1"/>
  <c r="X3996" i="1" s="1"/>
  <c r="V3996" i="1"/>
  <c r="U3996" i="1"/>
  <c r="T3996" i="1"/>
  <c r="S3996" i="1"/>
  <c r="O3996" i="1"/>
  <c r="R3996" i="1" s="1"/>
  <c r="J3996" i="1"/>
  <c r="F3996" i="1"/>
  <c r="Y3995" i="1"/>
  <c r="Z3995" i="1" s="1"/>
  <c r="W3995" i="1"/>
  <c r="X3995" i="1" s="1"/>
  <c r="V3995" i="1"/>
  <c r="U3995" i="1"/>
  <c r="T3995" i="1"/>
  <c r="S3995" i="1"/>
  <c r="O3995" i="1"/>
  <c r="R3995" i="1" s="1"/>
  <c r="J3995" i="1"/>
  <c r="F3995" i="1"/>
  <c r="Y3994" i="1"/>
  <c r="Z3994" i="1" s="1"/>
  <c r="X3994" i="1"/>
  <c r="W3994" i="1"/>
  <c r="V3994" i="1"/>
  <c r="T3994" i="1"/>
  <c r="U3994" i="1" s="1"/>
  <c r="S3994" i="1"/>
  <c r="O3994" i="1"/>
  <c r="R3994" i="1" s="1"/>
  <c r="J3994" i="1"/>
  <c r="F3994" i="1"/>
  <c r="Y3993" i="1"/>
  <c r="Z3993" i="1" s="1"/>
  <c r="W3993" i="1"/>
  <c r="X3993" i="1" s="1"/>
  <c r="V3993" i="1"/>
  <c r="T3993" i="1"/>
  <c r="U3993" i="1" s="1"/>
  <c r="S3993" i="1"/>
  <c r="O3993" i="1"/>
  <c r="R3993" i="1" s="1"/>
  <c r="J3993" i="1"/>
  <c r="F3993" i="1"/>
  <c r="Y3992" i="1"/>
  <c r="Z3992" i="1" s="1"/>
  <c r="X3992" i="1"/>
  <c r="W3992" i="1"/>
  <c r="V3992" i="1"/>
  <c r="T3992" i="1"/>
  <c r="U3992" i="1" s="1"/>
  <c r="S3992" i="1"/>
  <c r="O3992" i="1"/>
  <c r="R3992" i="1" s="1"/>
  <c r="J3992" i="1"/>
  <c r="F3992" i="1"/>
  <c r="X3991" i="1"/>
  <c r="W3991" i="1"/>
  <c r="V3991" i="1"/>
  <c r="Y3991" i="1" s="1"/>
  <c r="Z3991" i="1" s="1"/>
  <c r="U3991" i="1"/>
  <c r="T3991" i="1"/>
  <c r="S3991" i="1"/>
  <c r="R3991" i="1"/>
  <c r="O3991" i="1"/>
  <c r="J3991" i="1"/>
  <c r="F3991" i="1"/>
  <c r="Y3990" i="1"/>
  <c r="X3990" i="1"/>
  <c r="W3990" i="1"/>
  <c r="V3990" i="1"/>
  <c r="U3990" i="1"/>
  <c r="T3990" i="1"/>
  <c r="S3990" i="1"/>
  <c r="O3990" i="1"/>
  <c r="R3990" i="1" s="1"/>
  <c r="J3990" i="1"/>
  <c r="F3990" i="1"/>
  <c r="X3989" i="1"/>
  <c r="W3989" i="1"/>
  <c r="V3989" i="1"/>
  <c r="Y3989" i="1" s="1"/>
  <c r="T3989" i="1"/>
  <c r="U3989" i="1" s="1"/>
  <c r="S3989" i="1"/>
  <c r="R3989" i="1"/>
  <c r="O3989" i="1"/>
  <c r="J3989" i="1"/>
  <c r="F3989" i="1"/>
  <c r="Y3988" i="1"/>
  <c r="Z3988" i="1" s="1"/>
  <c r="X3988" i="1"/>
  <c r="W3988" i="1"/>
  <c r="V3988" i="1"/>
  <c r="T3988" i="1"/>
  <c r="U3988" i="1" s="1"/>
  <c r="S3988" i="1"/>
  <c r="O3988" i="1"/>
  <c r="R3988" i="1" s="1"/>
  <c r="J3988" i="1"/>
  <c r="F3988" i="1"/>
  <c r="X3987" i="1"/>
  <c r="W3987" i="1"/>
  <c r="V3987" i="1"/>
  <c r="Y3987" i="1" s="1"/>
  <c r="T3987" i="1"/>
  <c r="S3987" i="1"/>
  <c r="O3987" i="1"/>
  <c r="R3987" i="1" s="1"/>
  <c r="J3987" i="1"/>
  <c r="U3987" i="1" s="1"/>
  <c r="F3987" i="1"/>
  <c r="W3986" i="1"/>
  <c r="X3986" i="1" s="1"/>
  <c r="V3986" i="1"/>
  <c r="Y3986" i="1" s="1"/>
  <c r="Z3986" i="1" s="1"/>
  <c r="T3986" i="1"/>
  <c r="S3986" i="1"/>
  <c r="R3986" i="1"/>
  <c r="O3986" i="1"/>
  <c r="J3986" i="1"/>
  <c r="U3986" i="1" s="1"/>
  <c r="F3986" i="1"/>
  <c r="Z3985" i="1"/>
  <c r="Y3985" i="1"/>
  <c r="X3985" i="1"/>
  <c r="W3985" i="1"/>
  <c r="V3985" i="1"/>
  <c r="T3985" i="1"/>
  <c r="U3985" i="1" s="1"/>
  <c r="S3985" i="1"/>
  <c r="O3985" i="1"/>
  <c r="R3985" i="1" s="1"/>
  <c r="J3985" i="1"/>
  <c r="F3985" i="1"/>
  <c r="W3984" i="1"/>
  <c r="X3984" i="1" s="1"/>
  <c r="Z3984" i="1" s="1"/>
  <c r="V3984" i="1"/>
  <c r="Y3984" i="1" s="1"/>
  <c r="U3984" i="1"/>
  <c r="T3984" i="1"/>
  <c r="S3984" i="1"/>
  <c r="O3984" i="1"/>
  <c r="R3984" i="1" s="1"/>
  <c r="J3984" i="1"/>
  <c r="F3984" i="1"/>
  <c r="X3983" i="1"/>
  <c r="W3983" i="1"/>
  <c r="V3983" i="1"/>
  <c r="Y3983" i="1" s="1"/>
  <c r="T3983" i="1"/>
  <c r="U3983" i="1" s="1"/>
  <c r="S3983" i="1"/>
  <c r="O3983" i="1"/>
  <c r="R3983" i="1" s="1"/>
  <c r="J3983" i="1"/>
  <c r="F3983" i="1"/>
  <c r="Y3982" i="1"/>
  <c r="Z3982" i="1" s="1"/>
  <c r="X3982" i="1"/>
  <c r="W3982" i="1"/>
  <c r="V3982" i="1"/>
  <c r="U3982" i="1"/>
  <c r="T3982" i="1"/>
  <c r="S3982" i="1"/>
  <c r="O3982" i="1"/>
  <c r="R3982" i="1" s="1"/>
  <c r="J3982" i="1"/>
  <c r="F3982" i="1"/>
  <c r="W3981" i="1"/>
  <c r="X3981" i="1" s="1"/>
  <c r="V3981" i="1"/>
  <c r="Y3981" i="1" s="1"/>
  <c r="T3981" i="1"/>
  <c r="U3981" i="1" s="1"/>
  <c r="S3981" i="1"/>
  <c r="O3981" i="1"/>
  <c r="R3981" i="1" s="1"/>
  <c r="J3981" i="1"/>
  <c r="F3981" i="1"/>
  <c r="Y3980" i="1"/>
  <c r="W3980" i="1"/>
  <c r="X3980" i="1" s="1"/>
  <c r="V3980" i="1"/>
  <c r="U3980" i="1"/>
  <c r="T3980" i="1"/>
  <c r="S3980" i="1"/>
  <c r="O3980" i="1"/>
  <c r="R3980" i="1" s="1"/>
  <c r="J3980" i="1"/>
  <c r="F3980" i="1"/>
  <c r="Y3979" i="1"/>
  <c r="Z3979" i="1" s="1"/>
  <c r="W3979" i="1"/>
  <c r="X3979" i="1" s="1"/>
  <c r="V3979" i="1"/>
  <c r="T3979" i="1"/>
  <c r="U3979" i="1" s="1"/>
  <c r="S3979" i="1"/>
  <c r="O3979" i="1"/>
  <c r="R3979" i="1" s="1"/>
  <c r="J3979" i="1"/>
  <c r="F3979" i="1"/>
  <c r="Y3978" i="1"/>
  <c r="W3978" i="1"/>
  <c r="X3978" i="1" s="1"/>
  <c r="V3978" i="1"/>
  <c r="T3978" i="1"/>
  <c r="U3978" i="1" s="1"/>
  <c r="S3978" i="1"/>
  <c r="R3978" i="1"/>
  <c r="O3978" i="1"/>
  <c r="J3978" i="1"/>
  <c r="F3978" i="1"/>
  <c r="W3977" i="1"/>
  <c r="X3977" i="1" s="1"/>
  <c r="Z3977" i="1" s="1"/>
  <c r="V3977" i="1"/>
  <c r="Y3977" i="1" s="1"/>
  <c r="T3977" i="1"/>
  <c r="S3977" i="1"/>
  <c r="R3977" i="1"/>
  <c r="O3977" i="1"/>
  <c r="J3977" i="1"/>
  <c r="U3977" i="1" s="1"/>
  <c r="F3977" i="1"/>
  <c r="Y3976" i="1"/>
  <c r="X3976" i="1"/>
  <c r="Z3976" i="1" s="1"/>
  <c r="W3976" i="1"/>
  <c r="V3976" i="1"/>
  <c r="U3976" i="1"/>
  <c r="T3976" i="1"/>
  <c r="S3976" i="1"/>
  <c r="O3976" i="1"/>
  <c r="R3976" i="1" s="1"/>
  <c r="J3976" i="1"/>
  <c r="F3976" i="1"/>
  <c r="Y3975" i="1"/>
  <c r="W3975" i="1"/>
  <c r="X3975" i="1" s="1"/>
  <c r="V3975" i="1"/>
  <c r="U3975" i="1"/>
  <c r="T3975" i="1"/>
  <c r="S3975" i="1"/>
  <c r="R3975" i="1"/>
  <c r="O3975" i="1"/>
  <c r="J3975" i="1"/>
  <c r="F3975" i="1"/>
  <c r="Y3974" i="1"/>
  <c r="W3974" i="1"/>
  <c r="X3974" i="1" s="1"/>
  <c r="Z3974" i="1" s="1"/>
  <c r="V3974" i="1"/>
  <c r="U3974" i="1"/>
  <c r="T3974" i="1"/>
  <c r="S3974" i="1"/>
  <c r="O3974" i="1"/>
  <c r="R3974" i="1" s="1"/>
  <c r="J3974" i="1"/>
  <c r="F3974" i="1"/>
  <c r="W3973" i="1"/>
  <c r="X3973" i="1" s="1"/>
  <c r="V3973" i="1"/>
  <c r="Y3973" i="1" s="1"/>
  <c r="T3973" i="1"/>
  <c r="U3973" i="1" s="1"/>
  <c r="S3973" i="1"/>
  <c r="R3973" i="1"/>
  <c r="O3973" i="1"/>
  <c r="J3973" i="1"/>
  <c r="F3973" i="1"/>
  <c r="X3972" i="1"/>
  <c r="Z3972" i="1" s="1"/>
  <c r="W3972" i="1"/>
  <c r="V3972" i="1"/>
  <c r="Y3972" i="1" s="1"/>
  <c r="T3972" i="1"/>
  <c r="U3972" i="1" s="1"/>
  <c r="S3972" i="1"/>
  <c r="O3972" i="1"/>
  <c r="R3972" i="1" s="1"/>
  <c r="J3972" i="1"/>
  <c r="F3972" i="1"/>
  <c r="X3971" i="1"/>
  <c r="W3971" i="1"/>
  <c r="V3971" i="1"/>
  <c r="Y3971" i="1" s="1"/>
  <c r="Z3971" i="1" s="1"/>
  <c r="T3971" i="1"/>
  <c r="U3971" i="1" s="1"/>
  <c r="S3971" i="1"/>
  <c r="O3971" i="1"/>
  <c r="R3971" i="1" s="1"/>
  <c r="J3971" i="1"/>
  <c r="F3971" i="1"/>
  <c r="Y3970" i="1"/>
  <c r="Z3970" i="1" s="1"/>
  <c r="W3970" i="1"/>
  <c r="X3970" i="1" s="1"/>
  <c r="V3970" i="1"/>
  <c r="T3970" i="1"/>
  <c r="S3970" i="1"/>
  <c r="R3970" i="1"/>
  <c r="O3970" i="1"/>
  <c r="J3970" i="1"/>
  <c r="F3970" i="1"/>
  <c r="Y3969" i="1"/>
  <c r="Z3969" i="1" s="1"/>
  <c r="X3969" i="1"/>
  <c r="W3969" i="1"/>
  <c r="V3969" i="1"/>
  <c r="T3969" i="1"/>
  <c r="U3969" i="1" s="1"/>
  <c r="S3969" i="1"/>
  <c r="R3969" i="1"/>
  <c r="O3969" i="1"/>
  <c r="J3969" i="1"/>
  <c r="F3969" i="1"/>
  <c r="Y3968" i="1"/>
  <c r="Z3968" i="1" s="1"/>
  <c r="X3968" i="1"/>
  <c r="W3968" i="1"/>
  <c r="V3968" i="1"/>
  <c r="T3968" i="1"/>
  <c r="S3968" i="1"/>
  <c r="R3968" i="1"/>
  <c r="O3968" i="1"/>
  <c r="J3968" i="1"/>
  <c r="U3968" i="1" s="1"/>
  <c r="F3968" i="1"/>
  <c r="Y3967" i="1"/>
  <c r="W3967" i="1"/>
  <c r="X3967" i="1" s="1"/>
  <c r="V3967" i="1"/>
  <c r="T3967" i="1"/>
  <c r="U3967" i="1" s="1"/>
  <c r="S3967" i="1"/>
  <c r="O3967" i="1"/>
  <c r="R3967" i="1" s="1"/>
  <c r="J3967" i="1"/>
  <c r="F3967" i="1"/>
  <c r="W3966" i="1"/>
  <c r="X3966" i="1" s="1"/>
  <c r="V3966" i="1"/>
  <c r="Y3966" i="1" s="1"/>
  <c r="T3966" i="1"/>
  <c r="U3966" i="1" s="1"/>
  <c r="S3966" i="1"/>
  <c r="O3966" i="1"/>
  <c r="R3966" i="1" s="1"/>
  <c r="J3966" i="1"/>
  <c r="F3966" i="1"/>
  <c r="X3965" i="1"/>
  <c r="W3965" i="1"/>
  <c r="V3965" i="1"/>
  <c r="Y3965" i="1" s="1"/>
  <c r="Z3965" i="1" s="1"/>
  <c r="T3965" i="1"/>
  <c r="U3965" i="1" s="1"/>
  <c r="S3965" i="1"/>
  <c r="O3965" i="1"/>
  <c r="R3965" i="1" s="1"/>
  <c r="J3965" i="1"/>
  <c r="F3965" i="1"/>
  <c r="X3964" i="1"/>
  <c r="W3964" i="1"/>
  <c r="V3964" i="1"/>
  <c r="Y3964" i="1" s="1"/>
  <c r="Z3964" i="1" s="1"/>
  <c r="T3964" i="1"/>
  <c r="U3964" i="1" s="1"/>
  <c r="S3964" i="1"/>
  <c r="R3964" i="1"/>
  <c r="O3964" i="1"/>
  <c r="J3964" i="1"/>
  <c r="F3964" i="1"/>
  <c r="Y3963" i="1"/>
  <c r="Z3963" i="1" s="1"/>
  <c r="W3963" i="1"/>
  <c r="X3963" i="1" s="1"/>
  <c r="V3963" i="1"/>
  <c r="T3963" i="1"/>
  <c r="S3963" i="1"/>
  <c r="R3963" i="1"/>
  <c r="O3963" i="1"/>
  <c r="J3963" i="1"/>
  <c r="F3963" i="1"/>
  <c r="Y3962" i="1"/>
  <c r="W3962" i="1"/>
  <c r="X3962" i="1" s="1"/>
  <c r="Z3962" i="1" s="1"/>
  <c r="V3962" i="1"/>
  <c r="T3962" i="1"/>
  <c r="U3962" i="1" s="1"/>
  <c r="S3962" i="1"/>
  <c r="O3962" i="1"/>
  <c r="R3962" i="1" s="1"/>
  <c r="J3962" i="1"/>
  <c r="F3962" i="1"/>
  <c r="Y3961" i="1"/>
  <c r="Z3961" i="1" s="1"/>
  <c r="W3961" i="1"/>
  <c r="X3961" i="1" s="1"/>
  <c r="V3961" i="1"/>
  <c r="U3961" i="1"/>
  <c r="T3961" i="1"/>
  <c r="S3961" i="1"/>
  <c r="R3961" i="1"/>
  <c r="O3961" i="1"/>
  <c r="J3961" i="1"/>
  <c r="F3961" i="1"/>
  <c r="W3960" i="1"/>
  <c r="X3960" i="1" s="1"/>
  <c r="V3960" i="1"/>
  <c r="Y3960" i="1" s="1"/>
  <c r="U3960" i="1"/>
  <c r="T3960" i="1"/>
  <c r="S3960" i="1"/>
  <c r="O3960" i="1"/>
  <c r="R3960" i="1" s="1"/>
  <c r="J3960" i="1"/>
  <c r="F3960" i="1"/>
  <c r="W3959" i="1"/>
  <c r="X3959" i="1" s="1"/>
  <c r="V3959" i="1"/>
  <c r="Y3959" i="1" s="1"/>
  <c r="T3959" i="1"/>
  <c r="U3959" i="1" s="1"/>
  <c r="S3959" i="1"/>
  <c r="R3959" i="1"/>
  <c r="O3959" i="1"/>
  <c r="J3959" i="1"/>
  <c r="F3959" i="1"/>
  <c r="X3958" i="1"/>
  <c r="Z3958" i="1" s="1"/>
  <c r="W3958" i="1"/>
  <c r="V3958" i="1"/>
  <c r="Y3958" i="1" s="1"/>
  <c r="T3958" i="1"/>
  <c r="U3958" i="1" s="1"/>
  <c r="S3958" i="1"/>
  <c r="O3958" i="1"/>
  <c r="R3958" i="1" s="1"/>
  <c r="J3958" i="1"/>
  <c r="F3958" i="1"/>
  <c r="X3957" i="1"/>
  <c r="W3957" i="1"/>
  <c r="V3957" i="1"/>
  <c r="Y3957" i="1" s="1"/>
  <c r="Z3957" i="1" s="1"/>
  <c r="T3957" i="1"/>
  <c r="U3957" i="1" s="1"/>
  <c r="S3957" i="1"/>
  <c r="O3957" i="1"/>
  <c r="R3957" i="1" s="1"/>
  <c r="J3957" i="1"/>
  <c r="F3957" i="1"/>
  <c r="Y3956" i="1"/>
  <c r="Z3956" i="1" s="1"/>
  <c r="W3956" i="1"/>
  <c r="X3956" i="1" s="1"/>
  <c r="V3956" i="1"/>
  <c r="T3956" i="1"/>
  <c r="S3956" i="1"/>
  <c r="R3956" i="1"/>
  <c r="O3956" i="1"/>
  <c r="J3956" i="1"/>
  <c r="F3956" i="1"/>
  <c r="Y3955" i="1"/>
  <c r="Z3955" i="1" s="1"/>
  <c r="X3955" i="1"/>
  <c r="W3955" i="1"/>
  <c r="V3955" i="1"/>
  <c r="T3955" i="1"/>
  <c r="U3955" i="1" s="1"/>
  <c r="S3955" i="1"/>
  <c r="R3955" i="1"/>
  <c r="O3955" i="1"/>
  <c r="J3955" i="1"/>
  <c r="F3955" i="1"/>
  <c r="Y3954" i="1"/>
  <c r="Z3954" i="1" s="1"/>
  <c r="X3954" i="1"/>
  <c r="W3954" i="1"/>
  <c r="V3954" i="1"/>
  <c r="T3954" i="1"/>
  <c r="S3954" i="1"/>
  <c r="R3954" i="1"/>
  <c r="O3954" i="1"/>
  <c r="J3954" i="1"/>
  <c r="U3954" i="1" s="1"/>
  <c r="F3954" i="1"/>
  <c r="Y3953" i="1"/>
  <c r="W3953" i="1"/>
  <c r="X3953" i="1" s="1"/>
  <c r="Z3953" i="1" s="1"/>
  <c r="V3953" i="1"/>
  <c r="T3953" i="1"/>
  <c r="U3953" i="1" s="1"/>
  <c r="S3953" i="1"/>
  <c r="O3953" i="1"/>
  <c r="R3953" i="1" s="1"/>
  <c r="J3953" i="1"/>
  <c r="F3953" i="1"/>
  <c r="W3952" i="1"/>
  <c r="X3952" i="1" s="1"/>
  <c r="V3952" i="1"/>
  <c r="Y3952" i="1" s="1"/>
  <c r="T3952" i="1"/>
  <c r="U3952" i="1" s="1"/>
  <c r="S3952" i="1"/>
  <c r="O3952" i="1"/>
  <c r="R3952" i="1" s="1"/>
  <c r="J3952" i="1"/>
  <c r="F3952" i="1"/>
  <c r="X3951" i="1"/>
  <c r="W3951" i="1"/>
  <c r="V3951" i="1"/>
  <c r="Y3951" i="1" s="1"/>
  <c r="T3951" i="1"/>
  <c r="U3951" i="1" s="1"/>
  <c r="S3951" i="1"/>
  <c r="O3951" i="1"/>
  <c r="R3951" i="1" s="1"/>
  <c r="J3951" i="1"/>
  <c r="F3951" i="1"/>
  <c r="X3950" i="1"/>
  <c r="W3950" i="1"/>
  <c r="V3950" i="1"/>
  <c r="Y3950" i="1" s="1"/>
  <c r="Z3950" i="1" s="1"/>
  <c r="T3950" i="1"/>
  <c r="U3950" i="1" s="1"/>
  <c r="S3950" i="1"/>
  <c r="R3950" i="1"/>
  <c r="O3950" i="1"/>
  <c r="J3950" i="1"/>
  <c r="F3950" i="1"/>
  <c r="Y3949" i="1"/>
  <c r="Z3949" i="1" s="1"/>
  <c r="W3949" i="1"/>
  <c r="X3949" i="1" s="1"/>
  <c r="V3949" i="1"/>
  <c r="T3949" i="1"/>
  <c r="S3949" i="1"/>
  <c r="R3949" i="1"/>
  <c r="O3949" i="1"/>
  <c r="J3949" i="1"/>
  <c r="F3949" i="1"/>
  <c r="Y3948" i="1"/>
  <c r="W3948" i="1"/>
  <c r="X3948" i="1" s="1"/>
  <c r="Z3948" i="1" s="1"/>
  <c r="V3948" i="1"/>
  <c r="T3948" i="1"/>
  <c r="U3948" i="1" s="1"/>
  <c r="S3948" i="1"/>
  <c r="O3948" i="1"/>
  <c r="R3948" i="1" s="1"/>
  <c r="J3948" i="1"/>
  <c r="F3948" i="1"/>
  <c r="Y3947" i="1"/>
  <c r="Z3947" i="1" s="1"/>
  <c r="W3947" i="1"/>
  <c r="X3947" i="1" s="1"/>
  <c r="V3947" i="1"/>
  <c r="U3947" i="1"/>
  <c r="T3947" i="1"/>
  <c r="S3947" i="1"/>
  <c r="R3947" i="1"/>
  <c r="O3947" i="1"/>
  <c r="J3947" i="1"/>
  <c r="F3947" i="1"/>
  <c r="W3946" i="1"/>
  <c r="X3946" i="1" s="1"/>
  <c r="V3946" i="1"/>
  <c r="Y3946" i="1" s="1"/>
  <c r="U3946" i="1"/>
  <c r="T3946" i="1"/>
  <c r="S3946" i="1"/>
  <c r="O3946" i="1"/>
  <c r="R3946" i="1" s="1"/>
  <c r="J3946" i="1"/>
  <c r="F3946" i="1"/>
  <c r="W3945" i="1"/>
  <c r="X3945" i="1" s="1"/>
  <c r="V3945" i="1"/>
  <c r="Y3945" i="1" s="1"/>
  <c r="T3945" i="1"/>
  <c r="U3945" i="1" s="1"/>
  <c r="S3945" i="1"/>
  <c r="R3945" i="1"/>
  <c r="O3945" i="1"/>
  <c r="J3945" i="1"/>
  <c r="F3945" i="1"/>
  <c r="Y3944" i="1"/>
  <c r="Z3944" i="1" s="1"/>
  <c r="X3944" i="1"/>
  <c r="W3944" i="1"/>
  <c r="V3944" i="1"/>
  <c r="U3944" i="1"/>
  <c r="T3944" i="1"/>
  <c r="S3944" i="1"/>
  <c r="R3944" i="1"/>
  <c r="O3944" i="1"/>
  <c r="J3944" i="1"/>
  <c r="F3944" i="1"/>
  <c r="Y3943" i="1"/>
  <c r="X3943" i="1"/>
  <c r="W3943" i="1"/>
  <c r="V3943" i="1"/>
  <c r="U3943" i="1"/>
  <c r="T3943" i="1"/>
  <c r="S3943" i="1"/>
  <c r="R3943" i="1"/>
  <c r="O3943" i="1"/>
  <c r="J3943" i="1"/>
  <c r="F3943" i="1"/>
  <c r="W3942" i="1"/>
  <c r="X3942" i="1" s="1"/>
  <c r="V3942" i="1"/>
  <c r="Y3942" i="1" s="1"/>
  <c r="Z3942" i="1" s="1"/>
  <c r="U3942" i="1"/>
  <c r="T3942" i="1"/>
  <c r="S3942" i="1"/>
  <c r="R3942" i="1"/>
  <c r="O3942" i="1"/>
  <c r="J3942" i="1"/>
  <c r="F3942" i="1"/>
  <c r="Y3941" i="1"/>
  <c r="X3941" i="1"/>
  <c r="Z3941" i="1" s="1"/>
  <c r="W3941" i="1"/>
  <c r="V3941" i="1"/>
  <c r="T3941" i="1"/>
  <c r="U3941" i="1" s="1"/>
  <c r="S3941" i="1"/>
  <c r="O3941" i="1"/>
  <c r="R3941" i="1" s="1"/>
  <c r="J3941" i="1"/>
  <c r="F3941" i="1"/>
  <c r="X3940" i="1"/>
  <c r="W3940" i="1"/>
  <c r="V3940" i="1"/>
  <c r="Y3940" i="1" s="1"/>
  <c r="Z3940" i="1" s="1"/>
  <c r="U3940" i="1"/>
  <c r="T3940" i="1"/>
  <c r="S3940" i="1"/>
  <c r="O3940" i="1"/>
  <c r="R3940" i="1" s="1"/>
  <c r="J3940" i="1"/>
  <c r="F3940" i="1"/>
  <c r="W3939" i="1"/>
  <c r="X3939" i="1" s="1"/>
  <c r="V3939" i="1"/>
  <c r="Y3939" i="1" s="1"/>
  <c r="T3939" i="1"/>
  <c r="U3939" i="1" s="1"/>
  <c r="S3939" i="1"/>
  <c r="O3939" i="1"/>
  <c r="R3939" i="1" s="1"/>
  <c r="J3939" i="1"/>
  <c r="F3939" i="1"/>
  <c r="Z3938" i="1"/>
  <c r="Y3938" i="1"/>
  <c r="X3938" i="1"/>
  <c r="W3938" i="1"/>
  <c r="V3938" i="1"/>
  <c r="T3938" i="1"/>
  <c r="U3938" i="1" s="1"/>
  <c r="S3938" i="1"/>
  <c r="O3938" i="1"/>
  <c r="R3938" i="1" s="1"/>
  <c r="J3938" i="1"/>
  <c r="F3938" i="1"/>
  <c r="X3937" i="1"/>
  <c r="W3937" i="1"/>
  <c r="V3937" i="1"/>
  <c r="Y3937" i="1" s="1"/>
  <c r="Z3937" i="1" s="1"/>
  <c r="U3937" i="1"/>
  <c r="T3937" i="1"/>
  <c r="S3937" i="1"/>
  <c r="R3937" i="1"/>
  <c r="O3937" i="1"/>
  <c r="J3937" i="1"/>
  <c r="F3937" i="1"/>
  <c r="W3936" i="1"/>
  <c r="X3936" i="1" s="1"/>
  <c r="V3936" i="1"/>
  <c r="Y3936" i="1" s="1"/>
  <c r="U3936" i="1"/>
  <c r="T3936" i="1"/>
  <c r="S3936" i="1"/>
  <c r="R3936" i="1"/>
  <c r="O3936" i="1"/>
  <c r="J3936" i="1"/>
  <c r="F3936" i="1"/>
  <c r="W3935" i="1"/>
  <c r="X3935" i="1" s="1"/>
  <c r="V3935" i="1"/>
  <c r="Y3935" i="1" s="1"/>
  <c r="Z3935" i="1" s="1"/>
  <c r="T3935" i="1"/>
  <c r="U3935" i="1" s="1"/>
  <c r="S3935" i="1"/>
  <c r="R3935" i="1"/>
  <c r="O3935" i="1"/>
  <c r="J3935" i="1"/>
  <c r="F3935" i="1"/>
  <c r="Y3934" i="1"/>
  <c r="Z3934" i="1" s="1"/>
  <c r="X3934" i="1"/>
  <c r="W3934" i="1"/>
  <c r="V3934" i="1"/>
  <c r="T3934" i="1"/>
  <c r="S3934" i="1"/>
  <c r="O3934" i="1"/>
  <c r="R3934" i="1" s="1"/>
  <c r="J3934" i="1"/>
  <c r="U3934" i="1" s="1"/>
  <c r="F3934" i="1"/>
  <c r="W3933" i="1"/>
  <c r="X3933" i="1" s="1"/>
  <c r="V3933" i="1"/>
  <c r="Y3933" i="1" s="1"/>
  <c r="Z3933" i="1" s="1"/>
  <c r="T3933" i="1"/>
  <c r="S3933" i="1"/>
  <c r="O3933" i="1"/>
  <c r="R3933" i="1" s="1"/>
  <c r="J3933" i="1"/>
  <c r="U3933" i="1" s="1"/>
  <c r="F3933" i="1"/>
  <c r="Z3932" i="1"/>
  <c r="Y3932" i="1"/>
  <c r="X3932" i="1"/>
  <c r="W3932" i="1"/>
  <c r="V3932" i="1"/>
  <c r="T3932" i="1"/>
  <c r="U3932" i="1" s="1"/>
  <c r="S3932" i="1"/>
  <c r="O3932" i="1"/>
  <c r="R3932" i="1" s="1"/>
  <c r="J3932" i="1"/>
  <c r="F3932" i="1"/>
  <c r="Y3931" i="1"/>
  <c r="X3931" i="1"/>
  <c r="W3931" i="1"/>
  <c r="V3931" i="1"/>
  <c r="U3931" i="1"/>
  <c r="T3931" i="1"/>
  <c r="S3931" i="1"/>
  <c r="O3931" i="1"/>
  <c r="R3931" i="1" s="1"/>
  <c r="J3931" i="1"/>
  <c r="F3931" i="1"/>
  <c r="W3930" i="1"/>
  <c r="X3930" i="1" s="1"/>
  <c r="V3930" i="1"/>
  <c r="Y3930" i="1" s="1"/>
  <c r="Z3930" i="1" s="1"/>
  <c r="U3930" i="1"/>
  <c r="T3930" i="1"/>
  <c r="S3930" i="1"/>
  <c r="R3930" i="1"/>
  <c r="O3930" i="1"/>
  <c r="J3930" i="1"/>
  <c r="F3930" i="1"/>
  <c r="W3929" i="1"/>
  <c r="X3929" i="1" s="1"/>
  <c r="V3929" i="1"/>
  <c r="Y3929" i="1" s="1"/>
  <c r="Z3929" i="1" s="1"/>
  <c r="T3929" i="1"/>
  <c r="U3929" i="1" s="1"/>
  <c r="S3929" i="1"/>
  <c r="R3929" i="1"/>
  <c r="O3929" i="1"/>
  <c r="J3929" i="1"/>
  <c r="F3929" i="1"/>
  <c r="W3928" i="1"/>
  <c r="X3928" i="1" s="1"/>
  <c r="V3928" i="1"/>
  <c r="Y3928" i="1" s="1"/>
  <c r="Z3928" i="1" s="1"/>
  <c r="T3928" i="1"/>
  <c r="S3928" i="1"/>
  <c r="O3928" i="1"/>
  <c r="R3928" i="1" s="1"/>
  <c r="J3928" i="1"/>
  <c r="F3928" i="1"/>
  <c r="Y3927" i="1"/>
  <c r="Z3927" i="1" s="1"/>
  <c r="X3927" i="1"/>
  <c r="W3927" i="1"/>
  <c r="V3927" i="1"/>
  <c r="U3927" i="1"/>
  <c r="T3927" i="1"/>
  <c r="S3927" i="1"/>
  <c r="R3927" i="1"/>
  <c r="O3927" i="1"/>
  <c r="J3927" i="1"/>
  <c r="F3927" i="1"/>
  <c r="Y3926" i="1"/>
  <c r="Z3926" i="1" s="1"/>
  <c r="W3926" i="1"/>
  <c r="X3926" i="1" s="1"/>
  <c r="V3926" i="1"/>
  <c r="T3926" i="1"/>
  <c r="S3926" i="1"/>
  <c r="R3926" i="1"/>
  <c r="O3926" i="1"/>
  <c r="J3926" i="1"/>
  <c r="U3926" i="1" s="1"/>
  <c r="F3926" i="1"/>
  <c r="Y3925" i="1"/>
  <c r="X3925" i="1"/>
  <c r="W3925" i="1"/>
  <c r="V3925" i="1"/>
  <c r="T3925" i="1"/>
  <c r="S3925" i="1"/>
  <c r="O3925" i="1"/>
  <c r="R3925" i="1" s="1"/>
  <c r="J3925" i="1"/>
  <c r="U3925" i="1" s="1"/>
  <c r="F3925" i="1"/>
  <c r="Y3924" i="1"/>
  <c r="Z3924" i="1" s="1"/>
  <c r="X3924" i="1"/>
  <c r="W3924" i="1"/>
  <c r="V3924" i="1"/>
  <c r="T3924" i="1"/>
  <c r="U3924" i="1" s="1"/>
  <c r="S3924" i="1"/>
  <c r="R3924" i="1"/>
  <c r="O3924" i="1"/>
  <c r="J3924" i="1"/>
  <c r="F3924" i="1"/>
  <c r="W3923" i="1"/>
  <c r="X3923" i="1" s="1"/>
  <c r="V3923" i="1"/>
  <c r="Y3923" i="1" s="1"/>
  <c r="T3923" i="1"/>
  <c r="U3923" i="1" s="1"/>
  <c r="S3923" i="1"/>
  <c r="R3923" i="1"/>
  <c r="O3923" i="1"/>
  <c r="J3923" i="1"/>
  <c r="F3923" i="1"/>
  <c r="W3922" i="1"/>
  <c r="X3922" i="1" s="1"/>
  <c r="V3922" i="1"/>
  <c r="Y3922" i="1" s="1"/>
  <c r="T3922" i="1"/>
  <c r="U3922" i="1" s="1"/>
  <c r="S3922" i="1"/>
  <c r="O3922" i="1"/>
  <c r="R3922" i="1" s="1"/>
  <c r="J3922" i="1"/>
  <c r="F3922" i="1"/>
  <c r="Y3921" i="1"/>
  <c r="Z3921" i="1" s="1"/>
  <c r="W3921" i="1"/>
  <c r="X3921" i="1" s="1"/>
  <c r="V3921" i="1"/>
  <c r="T3921" i="1"/>
  <c r="S3921" i="1"/>
  <c r="O3921" i="1"/>
  <c r="R3921" i="1" s="1"/>
  <c r="J3921" i="1"/>
  <c r="F3921" i="1"/>
  <c r="Y3920" i="1"/>
  <c r="Z3920" i="1" s="1"/>
  <c r="X3920" i="1"/>
  <c r="W3920" i="1"/>
  <c r="V3920" i="1"/>
  <c r="U3920" i="1"/>
  <c r="T3920" i="1"/>
  <c r="S3920" i="1"/>
  <c r="R3920" i="1"/>
  <c r="O3920" i="1"/>
  <c r="J3920" i="1"/>
  <c r="F3920" i="1"/>
  <c r="X3919" i="1"/>
  <c r="W3919" i="1"/>
  <c r="V3919" i="1"/>
  <c r="Y3919" i="1" s="1"/>
  <c r="Z3919" i="1" s="1"/>
  <c r="T3919" i="1"/>
  <c r="S3919" i="1"/>
  <c r="O3919" i="1"/>
  <c r="R3919" i="1" s="1"/>
  <c r="J3919" i="1"/>
  <c r="U3919" i="1" s="1"/>
  <c r="F3919" i="1"/>
  <c r="X3918" i="1"/>
  <c r="W3918" i="1"/>
  <c r="V3918" i="1"/>
  <c r="Y3918" i="1" s="1"/>
  <c r="Z3918" i="1" s="1"/>
  <c r="T3918" i="1"/>
  <c r="U3918" i="1" s="1"/>
  <c r="S3918" i="1"/>
  <c r="O3918" i="1"/>
  <c r="R3918" i="1" s="1"/>
  <c r="J3918" i="1"/>
  <c r="F3918" i="1"/>
  <c r="X3917" i="1"/>
  <c r="W3917" i="1"/>
  <c r="V3917" i="1"/>
  <c r="Y3917" i="1" s="1"/>
  <c r="Z3917" i="1" s="1"/>
  <c r="U3917" i="1"/>
  <c r="T3917" i="1"/>
  <c r="S3917" i="1"/>
  <c r="R3917" i="1"/>
  <c r="O3917" i="1"/>
  <c r="J3917" i="1"/>
  <c r="F3917" i="1"/>
  <c r="W3916" i="1"/>
  <c r="X3916" i="1" s="1"/>
  <c r="V3916" i="1"/>
  <c r="Y3916" i="1" s="1"/>
  <c r="Z3916" i="1" s="1"/>
  <c r="T3916" i="1"/>
  <c r="U3916" i="1" s="1"/>
  <c r="S3916" i="1"/>
  <c r="O3916" i="1"/>
  <c r="R3916" i="1" s="1"/>
  <c r="J3916" i="1"/>
  <c r="F3916" i="1"/>
  <c r="Y3915" i="1"/>
  <c r="X3915" i="1"/>
  <c r="W3915" i="1"/>
  <c r="V3915" i="1"/>
  <c r="T3915" i="1"/>
  <c r="S3915" i="1"/>
  <c r="O3915" i="1"/>
  <c r="R3915" i="1" s="1"/>
  <c r="J3915" i="1"/>
  <c r="F3915" i="1"/>
  <c r="Y3914" i="1"/>
  <c r="W3914" i="1"/>
  <c r="X3914" i="1" s="1"/>
  <c r="Z3914" i="1" s="1"/>
  <c r="V3914" i="1"/>
  <c r="U3914" i="1"/>
  <c r="T3914" i="1"/>
  <c r="S3914" i="1"/>
  <c r="O3914" i="1"/>
  <c r="R3914" i="1" s="1"/>
  <c r="J3914" i="1"/>
  <c r="F3914" i="1"/>
  <c r="Y3913" i="1"/>
  <c r="W3913" i="1"/>
  <c r="X3913" i="1" s="1"/>
  <c r="Z3913" i="1" s="1"/>
  <c r="V3913" i="1"/>
  <c r="U3913" i="1"/>
  <c r="T3913" i="1"/>
  <c r="S3913" i="1"/>
  <c r="R3913" i="1"/>
  <c r="O3913" i="1"/>
  <c r="J3913" i="1"/>
  <c r="F3913" i="1"/>
  <c r="X3912" i="1"/>
  <c r="W3912" i="1"/>
  <c r="V3912" i="1"/>
  <c r="Y3912" i="1" s="1"/>
  <c r="U3912" i="1"/>
  <c r="T3912" i="1"/>
  <c r="S3912" i="1"/>
  <c r="O3912" i="1"/>
  <c r="R3912" i="1" s="1"/>
  <c r="J3912" i="1"/>
  <c r="F3912" i="1"/>
  <c r="X3911" i="1"/>
  <c r="W3911" i="1"/>
  <c r="V3911" i="1"/>
  <c r="Y3911" i="1" s="1"/>
  <c r="Z3911" i="1" s="1"/>
  <c r="T3911" i="1"/>
  <c r="S3911" i="1"/>
  <c r="O3911" i="1"/>
  <c r="R3911" i="1" s="1"/>
  <c r="J3911" i="1"/>
  <c r="F3911" i="1"/>
  <c r="W3910" i="1"/>
  <c r="X3910" i="1" s="1"/>
  <c r="V3910" i="1"/>
  <c r="Y3910" i="1" s="1"/>
  <c r="Z3910" i="1" s="1"/>
  <c r="U3910" i="1"/>
  <c r="T3910" i="1"/>
  <c r="S3910" i="1"/>
  <c r="R3910" i="1"/>
  <c r="O3910" i="1"/>
  <c r="J3910" i="1"/>
  <c r="F3910" i="1"/>
  <c r="Y3909" i="1"/>
  <c r="X3909" i="1"/>
  <c r="Z3909" i="1" s="1"/>
  <c r="W3909" i="1"/>
  <c r="V3909" i="1"/>
  <c r="T3909" i="1"/>
  <c r="U3909" i="1" s="1"/>
  <c r="S3909" i="1"/>
  <c r="O3909" i="1"/>
  <c r="R3909" i="1" s="1"/>
  <c r="J3909" i="1"/>
  <c r="F3909" i="1"/>
  <c r="Y3908" i="1"/>
  <c r="Z3908" i="1" s="1"/>
  <c r="X3908" i="1"/>
  <c r="W3908" i="1"/>
  <c r="V3908" i="1"/>
  <c r="U3908" i="1"/>
  <c r="T3908" i="1"/>
  <c r="S3908" i="1"/>
  <c r="O3908" i="1"/>
  <c r="R3908" i="1" s="1"/>
  <c r="J3908" i="1"/>
  <c r="F3908" i="1"/>
  <c r="Z3907" i="1"/>
  <c r="Y3907" i="1"/>
  <c r="W3907" i="1"/>
  <c r="X3907" i="1" s="1"/>
  <c r="V3907" i="1"/>
  <c r="U3907" i="1"/>
  <c r="T3907" i="1"/>
  <c r="S3907" i="1"/>
  <c r="R3907" i="1"/>
  <c r="O3907" i="1"/>
  <c r="J3907" i="1"/>
  <c r="F3907" i="1"/>
  <c r="Z3906" i="1"/>
  <c r="Y3906" i="1"/>
  <c r="W3906" i="1"/>
  <c r="X3906" i="1" s="1"/>
  <c r="V3906" i="1"/>
  <c r="U3906" i="1"/>
  <c r="T3906" i="1"/>
  <c r="S3906" i="1"/>
  <c r="R3906" i="1"/>
  <c r="O3906" i="1"/>
  <c r="J3906" i="1"/>
  <c r="F3906" i="1"/>
  <c r="Y3905" i="1"/>
  <c r="W3905" i="1"/>
  <c r="X3905" i="1" s="1"/>
  <c r="Z3905" i="1" s="1"/>
  <c r="V3905" i="1"/>
  <c r="T3905" i="1"/>
  <c r="S3905" i="1"/>
  <c r="R3905" i="1"/>
  <c r="O3905" i="1"/>
  <c r="J3905" i="1"/>
  <c r="U3905" i="1" s="1"/>
  <c r="F3905" i="1"/>
  <c r="W3904" i="1"/>
  <c r="X3904" i="1" s="1"/>
  <c r="V3904" i="1"/>
  <c r="Y3904" i="1" s="1"/>
  <c r="Z3904" i="1" s="1"/>
  <c r="U3904" i="1"/>
  <c r="T3904" i="1"/>
  <c r="S3904" i="1"/>
  <c r="O3904" i="1"/>
  <c r="R3904" i="1" s="1"/>
  <c r="J3904" i="1"/>
  <c r="F3904" i="1"/>
  <c r="Z3903" i="1"/>
  <c r="Y3903" i="1"/>
  <c r="W3903" i="1"/>
  <c r="X3903" i="1" s="1"/>
  <c r="V3903" i="1"/>
  <c r="T3903" i="1"/>
  <c r="U3903" i="1" s="1"/>
  <c r="S3903" i="1"/>
  <c r="R3903" i="1"/>
  <c r="O3903" i="1"/>
  <c r="J3903" i="1"/>
  <c r="F3903" i="1"/>
  <c r="Z3902" i="1"/>
  <c r="W3902" i="1"/>
  <c r="X3902" i="1" s="1"/>
  <c r="V3902" i="1"/>
  <c r="Y3902" i="1" s="1"/>
  <c r="U3902" i="1"/>
  <c r="T3902" i="1"/>
  <c r="S3902" i="1"/>
  <c r="O3902" i="1"/>
  <c r="R3902" i="1" s="1"/>
  <c r="J3902" i="1"/>
  <c r="F3902" i="1"/>
  <c r="W3901" i="1"/>
  <c r="X3901" i="1" s="1"/>
  <c r="V3901" i="1"/>
  <c r="Y3901" i="1" s="1"/>
  <c r="U3901" i="1"/>
  <c r="T3901" i="1"/>
  <c r="S3901" i="1"/>
  <c r="R3901" i="1"/>
  <c r="O3901" i="1"/>
  <c r="J3901" i="1"/>
  <c r="F3901" i="1"/>
  <c r="W3900" i="1"/>
  <c r="X3900" i="1" s="1"/>
  <c r="V3900" i="1"/>
  <c r="Y3900" i="1" s="1"/>
  <c r="Z3900" i="1" s="1"/>
  <c r="T3900" i="1"/>
  <c r="S3900" i="1"/>
  <c r="R3900" i="1"/>
  <c r="O3900" i="1"/>
  <c r="J3900" i="1"/>
  <c r="F3900" i="1"/>
  <c r="Y3899" i="1"/>
  <c r="W3899" i="1"/>
  <c r="X3899" i="1" s="1"/>
  <c r="Z3899" i="1" s="1"/>
  <c r="V3899" i="1"/>
  <c r="T3899" i="1"/>
  <c r="S3899" i="1"/>
  <c r="R3899" i="1"/>
  <c r="O3899" i="1"/>
  <c r="J3899" i="1"/>
  <c r="F3899" i="1"/>
  <c r="Y3898" i="1"/>
  <c r="X3898" i="1"/>
  <c r="Z3898" i="1" s="1"/>
  <c r="W3898" i="1"/>
  <c r="V3898" i="1"/>
  <c r="T3898" i="1"/>
  <c r="S3898" i="1"/>
  <c r="O3898" i="1"/>
  <c r="R3898" i="1" s="1"/>
  <c r="J3898" i="1"/>
  <c r="U3898" i="1" s="1"/>
  <c r="F3898" i="1"/>
  <c r="Y3897" i="1"/>
  <c r="Z3897" i="1" s="1"/>
  <c r="X3897" i="1"/>
  <c r="W3897" i="1"/>
  <c r="V3897" i="1"/>
  <c r="T3897" i="1"/>
  <c r="U3897" i="1" s="1"/>
  <c r="S3897" i="1"/>
  <c r="O3897" i="1"/>
  <c r="R3897" i="1" s="1"/>
  <c r="J3897" i="1"/>
  <c r="F3897" i="1"/>
  <c r="X3896" i="1"/>
  <c r="W3896" i="1"/>
  <c r="V3896" i="1"/>
  <c r="Y3896" i="1" s="1"/>
  <c r="Z3896" i="1" s="1"/>
  <c r="U3896" i="1"/>
  <c r="T3896" i="1"/>
  <c r="S3896" i="1"/>
  <c r="O3896" i="1"/>
  <c r="R3896" i="1" s="1"/>
  <c r="J3896" i="1"/>
  <c r="F3896" i="1"/>
  <c r="Y3895" i="1"/>
  <c r="Z3895" i="1" s="1"/>
  <c r="X3895" i="1"/>
  <c r="W3895" i="1"/>
  <c r="V3895" i="1"/>
  <c r="U3895" i="1"/>
  <c r="T3895" i="1"/>
  <c r="S3895" i="1"/>
  <c r="R3895" i="1"/>
  <c r="O3895" i="1"/>
  <c r="J3895" i="1"/>
  <c r="F3895" i="1"/>
  <c r="Y3894" i="1"/>
  <c r="Z3894" i="1" s="1"/>
  <c r="X3894" i="1"/>
  <c r="W3894" i="1"/>
  <c r="V3894" i="1"/>
  <c r="T3894" i="1"/>
  <c r="S3894" i="1"/>
  <c r="R3894" i="1"/>
  <c r="O3894" i="1"/>
  <c r="J3894" i="1"/>
  <c r="U3894" i="1" s="1"/>
  <c r="F3894" i="1"/>
  <c r="Z3893" i="1"/>
  <c r="W3893" i="1"/>
  <c r="X3893" i="1" s="1"/>
  <c r="V3893" i="1"/>
  <c r="Y3893" i="1" s="1"/>
  <c r="U3893" i="1"/>
  <c r="T3893" i="1"/>
  <c r="S3893" i="1"/>
  <c r="R3893" i="1"/>
  <c r="O3893" i="1"/>
  <c r="J3893" i="1"/>
  <c r="F3893" i="1"/>
  <c r="Z3892" i="1"/>
  <c r="Y3892" i="1"/>
  <c r="W3892" i="1"/>
  <c r="X3892" i="1" s="1"/>
  <c r="V3892" i="1"/>
  <c r="T3892" i="1"/>
  <c r="S3892" i="1"/>
  <c r="O3892" i="1"/>
  <c r="R3892" i="1" s="1"/>
  <c r="J3892" i="1"/>
  <c r="F3892" i="1"/>
  <c r="X3891" i="1"/>
  <c r="W3891" i="1"/>
  <c r="V3891" i="1"/>
  <c r="Y3891" i="1" s="1"/>
  <c r="Z3891" i="1" s="1"/>
  <c r="U3891" i="1"/>
  <c r="T3891" i="1"/>
  <c r="S3891" i="1"/>
  <c r="R3891" i="1"/>
  <c r="O3891" i="1"/>
  <c r="J3891" i="1"/>
  <c r="F3891" i="1"/>
  <c r="Z3890" i="1"/>
  <c r="Y3890" i="1"/>
  <c r="X3890" i="1"/>
  <c r="W3890" i="1"/>
  <c r="V3890" i="1"/>
  <c r="T3890" i="1"/>
  <c r="U3890" i="1" s="1"/>
  <c r="S3890" i="1"/>
  <c r="O3890" i="1"/>
  <c r="R3890" i="1" s="1"/>
  <c r="J3890" i="1"/>
  <c r="F3890" i="1"/>
  <c r="W3889" i="1"/>
  <c r="X3889" i="1" s="1"/>
  <c r="V3889" i="1"/>
  <c r="Y3889" i="1" s="1"/>
  <c r="Z3889" i="1" s="1"/>
  <c r="T3889" i="1"/>
  <c r="U3889" i="1" s="1"/>
  <c r="S3889" i="1"/>
  <c r="R3889" i="1"/>
  <c r="O3889" i="1"/>
  <c r="J3889" i="1"/>
  <c r="F3889" i="1"/>
  <c r="X3888" i="1"/>
  <c r="W3888" i="1"/>
  <c r="V3888" i="1"/>
  <c r="Y3888" i="1" s="1"/>
  <c r="Z3888" i="1" s="1"/>
  <c r="T3888" i="1"/>
  <c r="U3888" i="1" s="1"/>
  <c r="S3888" i="1"/>
  <c r="O3888" i="1"/>
  <c r="R3888" i="1" s="1"/>
  <c r="J3888" i="1"/>
  <c r="F3888" i="1"/>
  <c r="W3887" i="1"/>
  <c r="X3887" i="1" s="1"/>
  <c r="V3887" i="1"/>
  <c r="Y3887" i="1" s="1"/>
  <c r="T3887" i="1"/>
  <c r="S3887" i="1"/>
  <c r="O3887" i="1"/>
  <c r="R3887" i="1" s="1"/>
  <c r="J3887" i="1"/>
  <c r="U3887" i="1" s="1"/>
  <c r="F3887" i="1"/>
  <c r="Y3886" i="1"/>
  <c r="Z3886" i="1" s="1"/>
  <c r="W3886" i="1"/>
  <c r="X3886" i="1" s="1"/>
  <c r="V3886" i="1"/>
  <c r="T3886" i="1"/>
  <c r="S3886" i="1"/>
  <c r="R3886" i="1"/>
  <c r="O3886" i="1"/>
  <c r="J3886" i="1"/>
  <c r="F3886" i="1"/>
  <c r="Y3885" i="1"/>
  <c r="X3885" i="1"/>
  <c r="W3885" i="1"/>
  <c r="V3885" i="1"/>
  <c r="T3885" i="1"/>
  <c r="S3885" i="1"/>
  <c r="O3885" i="1"/>
  <c r="R3885" i="1" s="1"/>
  <c r="J3885" i="1"/>
  <c r="U3885" i="1" s="1"/>
  <c r="F3885" i="1"/>
  <c r="Y3884" i="1"/>
  <c r="Z3884" i="1" s="1"/>
  <c r="X3884" i="1"/>
  <c r="W3884" i="1"/>
  <c r="V3884" i="1"/>
  <c r="U3884" i="1"/>
  <c r="T3884" i="1"/>
  <c r="S3884" i="1"/>
  <c r="R3884" i="1"/>
  <c r="O3884" i="1"/>
  <c r="J3884" i="1"/>
  <c r="F3884" i="1"/>
  <c r="Z3883" i="1"/>
  <c r="X3883" i="1"/>
  <c r="W3883" i="1"/>
  <c r="V3883" i="1"/>
  <c r="Y3883" i="1" s="1"/>
  <c r="U3883" i="1"/>
  <c r="T3883" i="1"/>
  <c r="S3883" i="1"/>
  <c r="O3883" i="1"/>
  <c r="R3883" i="1" s="1"/>
  <c r="J3883" i="1"/>
  <c r="F3883" i="1"/>
  <c r="Y3882" i="1"/>
  <c r="Z3882" i="1" s="1"/>
  <c r="X3882" i="1"/>
  <c r="W3882" i="1"/>
  <c r="V3882" i="1"/>
  <c r="U3882" i="1"/>
  <c r="T3882" i="1"/>
  <c r="S3882" i="1"/>
  <c r="R3882" i="1"/>
  <c r="O3882" i="1"/>
  <c r="J3882" i="1"/>
  <c r="F3882" i="1"/>
  <c r="Z3881" i="1"/>
  <c r="Y3881" i="1"/>
  <c r="W3881" i="1"/>
  <c r="X3881" i="1" s="1"/>
  <c r="V3881" i="1"/>
  <c r="T3881" i="1"/>
  <c r="S3881" i="1"/>
  <c r="R3881" i="1"/>
  <c r="O3881" i="1"/>
  <c r="J3881" i="1"/>
  <c r="U3881" i="1" s="1"/>
  <c r="F3881" i="1"/>
  <c r="Y3880" i="1"/>
  <c r="Z3880" i="1" s="1"/>
  <c r="W3880" i="1"/>
  <c r="X3880" i="1" s="1"/>
  <c r="V3880" i="1"/>
  <c r="T3880" i="1"/>
  <c r="U3880" i="1" s="1"/>
  <c r="S3880" i="1"/>
  <c r="R3880" i="1"/>
  <c r="O3880" i="1"/>
  <c r="J3880" i="1"/>
  <c r="F3880" i="1"/>
  <c r="W3879" i="1"/>
  <c r="X3879" i="1" s="1"/>
  <c r="V3879" i="1"/>
  <c r="Y3879" i="1" s="1"/>
  <c r="Z3879" i="1" s="1"/>
  <c r="U3879" i="1"/>
  <c r="T3879" i="1"/>
  <c r="S3879" i="1"/>
  <c r="O3879" i="1"/>
  <c r="R3879" i="1" s="1"/>
  <c r="J3879" i="1"/>
  <c r="F3879" i="1"/>
  <c r="Y3878" i="1"/>
  <c r="Z3878" i="1" s="1"/>
  <c r="X3878" i="1"/>
  <c r="W3878" i="1"/>
  <c r="V3878" i="1"/>
  <c r="U3878" i="1"/>
  <c r="T3878" i="1"/>
  <c r="S3878" i="1"/>
  <c r="O3878" i="1"/>
  <c r="R3878" i="1" s="1"/>
  <c r="J3878" i="1"/>
  <c r="F3878" i="1"/>
  <c r="Z3877" i="1"/>
  <c r="Y3877" i="1"/>
  <c r="W3877" i="1"/>
  <c r="X3877" i="1" s="1"/>
  <c r="V3877" i="1"/>
  <c r="T3877" i="1"/>
  <c r="S3877" i="1"/>
  <c r="R3877" i="1"/>
  <c r="O3877" i="1"/>
  <c r="J3877" i="1"/>
  <c r="U3877" i="1" s="1"/>
  <c r="F3877" i="1"/>
  <c r="Y3876" i="1"/>
  <c r="W3876" i="1"/>
  <c r="X3876" i="1" s="1"/>
  <c r="V3876" i="1"/>
  <c r="U3876" i="1"/>
  <c r="T3876" i="1"/>
  <c r="S3876" i="1"/>
  <c r="O3876" i="1"/>
  <c r="R3876" i="1" s="1"/>
  <c r="J3876" i="1"/>
  <c r="F3876" i="1"/>
  <c r="Z3875" i="1"/>
  <c r="Y3875" i="1"/>
  <c r="X3875" i="1"/>
  <c r="W3875" i="1"/>
  <c r="V3875" i="1"/>
  <c r="T3875" i="1"/>
  <c r="U3875" i="1" s="1"/>
  <c r="S3875" i="1"/>
  <c r="R3875" i="1"/>
  <c r="O3875" i="1"/>
  <c r="J3875" i="1"/>
  <c r="F3875" i="1"/>
  <c r="X3874" i="1"/>
  <c r="W3874" i="1"/>
  <c r="V3874" i="1"/>
  <c r="Y3874" i="1" s="1"/>
  <c r="T3874" i="1"/>
  <c r="S3874" i="1"/>
  <c r="R3874" i="1"/>
  <c r="O3874" i="1"/>
  <c r="J3874" i="1"/>
  <c r="F3874" i="1"/>
  <c r="Y3873" i="1"/>
  <c r="Z3873" i="1" s="1"/>
  <c r="X3873" i="1"/>
  <c r="W3873" i="1"/>
  <c r="V3873" i="1"/>
  <c r="T3873" i="1"/>
  <c r="U3873" i="1" s="1"/>
  <c r="S3873" i="1"/>
  <c r="O3873" i="1"/>
  <c r="R3873" i="1" s="1"/>
  <c r="J3873" i="1"/>
  <c r="F3873" i="1"/>
  <c r="W3872" i="1"/>
  <c r="X3872" i="1" s="1"/>
  <c r="V3872" i="1"/>
  <c r="Y3872" i="1" s="1"/>
  <c r="Z3872" i="1" s="1"/>
  <c r="U3872" i="1"/>
  <c r="T3872" i="1"/>
  <c r="S3872" i="1"/>
  <c r="R3872" i="1"/>
  <c r="O3872" i="1"/>
  <c r="J3872" i="1"/>
  <c r="F3872" i="1"/>
  <c r="Y3871" i="1"/>
  <c r="Z3871" i="1" s="1"/>
  <c r="X3871" i="1"/>
  <c r="W3871" i="1"/>
  <c r="V3871" i="1"/>
  <c r="T3871" i="1"/>
  <c r="U3871" i="1" s="1"/>
  <c r="S3871" i="1"/>
  <c r="O3871" i="1"/>
  <c r="R3871" i="1" s="1"/>
  <c r="J3871" i="1"/>
  <c r="F3871" i="1"/>
  <c r="W3870" i="1"/>
  <c r="X3870" i="1" s="1"/>
  <c r="V3870" i="1"/>
  <c r="Y3870" i="1" s="1"/>
  <c r="Z3870" i="1" s="1"/>
  <c r="T3870" i="1"/>
  <c r="S3870" i="1"/>
  <c r="O3870" i="1"/>
  <c r="R3870" i="1" s="1"/>
  <c r="J3870" i="1"/>
  <c r="U3870" i="1" s="1"/>
  <c r="F3870" i="1"/>
  <c r="Z3869" i="1"/>
  <c r="Y3869" i="1"/>
  <c r="X3869" i="1"/>
  <c r="W3869" i="1"/>
  <c r="V3869" i="1"/>
  <c r="T3869" i="1"/>
  <c r="U3869" i="1" s="1"/>
  <c r="S3869" i="1"/>
  <c r="O3869" i="1"/>
  <c r="R3869" i="1" s="1"/>
  <c r="J3869" i="1"/>
  <c r="F3869" i="1"/>
  <c r="W3868" i="1"/>
  <c r="X3868" i="1" s="1"/>
  <c r="V3868" i="1"/>
  <c r="Y3868" i="1" s="1"/>
  <c r="Z3868" i="1" s="1"/>
  <c r="U3868" i="1"/>
  <c r="T3868" i="1"/>
  <c r="S3868" i="1"/>
  <c r="O3868" i="1"/>
  <c r="R3868" i="1" s="1"/>
  <c r="J3868" i="1"/>
  <c r="F3868" i="1"/>
  <c r="Y3867" i="1"/>
  <c r="Z3867" i="1" s="1"/>
  <c r="X3867" i="1"/>
  <c r="W3867" i="1"/>
  <c r="V3867" i="1"/>
  <c r="U3867" i="1"/>
  <c r="T3867" i="1"/>
  <c r="S3867" i="1"/>
  <c r="O3867" i="1"/>
  <c r="R3867" i="1" s="1"/>
  <c r="J3867" i="1"/>
  <c r="F3867" i="1"/>
  <c r="W3866" i="1"/>
  <c r="X3866" i="1" s="1"/>
  <c r="V3866" i="1"/>
  <c r="Y3866" i="1" s="1"/>
  <c r="T3866" i="1"/>
  <c r="S3866" i="1"/>
  <c r="O3866" i="1"/>
  <c r="R3866" i="1" s="1"/>
  <c r="J3866" i="1"/>
  <c r="F3866" i="1"/>
  <c r="Y3865" i="1"/>
  <c r="Z3865" i="1" s="1"/>
  <c r="W3865" i="1"/>
  <c r="X3865" i="1" s="1"/>
  <c r="V3865" i="1"/>
  <c r="T3865" i="1"/>
  <c r="S3865" i="1"/>
  <c r="R3865" i="1"/>
  <c r="O3865" i="1"/>
  <c r="J3865" i="1"/>
  <c r="F3865" i="1"/>
  <c r="Y3864" i="1"/>
  <c r="Z3864" i="1" s="1"/>
  <c r="W3864" i="1"/>
  <c r="X3864" i="1" s="1"/>
  <c r="V3864" i="1"/>
  <c r="T3864" i="1"/>
  <c r="S3864" i="1"/>
  <c r="O3864" i="1"/>
  <c r="R3864" i="1" s="1"/>
  <c r="J3864" i="1"/>
  <c r="U3864" i="1" s="1"/>
  <c r="F3864" i="1"/>
  <c r="Y3863" i="1"/>
  <c r="X3863" i="1"/>
  <c r="W3863" i="1"/>
  <c r="V3863" i="1"/>
  <c r="T3863" i="1"/>
  <c r="S3863" i="1"/>
  <c r="O3863" i="1"/>
  <c r="R3863" i="1" s="1"/>
  <c r="J3863" i="1"/>
  <c r="U3863" i="1" s="1"/>
  <c r="F3863" i="1"/>
  <c r="X3862" i="1"/>
  <c r="W3862" i="1"/>
  <c r="V3862" i="1"/>
  <c r="Y3862" i="1" s="1"/>
  <c r="Z3862" i="1" s="1"/>
  <c r="U3862" i="1"/>
  <c r="T3862" i="1"/>
  <c r="S3862" i="1"/>
  <c r="O3862" i="1"/>
  <c r="R3862" i="1" s="1"/>
  <c r="J3862" i="1"/>
  <c r="F3862" i="1"/>
  <c r="Z3861" i="1"/>
  <c r="Y3861" i="1"/>
  <c r="X3861" i="1"/>
  <c r="W3861" i="1"/>
  <c r="V3861" i="1"/>
  <c r="U3861" i="1"/>
  <c r="T3861" i="1"/>
  <c r="S3861" i="1"/>
  <c r="R3861" i="1"/>
  <c r="O3861" i="1"/>
  <c r="J3861" i="1"/>
  <c r="F3861" i="1"/>
  <c r="Z3860" i="1"/>
  <c r="X3860" i="1"/>
  <c r="W3860" i="1"/>
  <c r="V3860" i="1"/>
  <c r="Y3860" i="1" s="1"/>
  <c r="T3860" i="1"/>
  <c r="S3860" i="1"/>
  <c r="R3860" i="1"/>
  <c r="O3860" i="1"/>
  <c r="J3860" i="1"/>
  <c r="U3860" i="1" s="1"/>
  <c r="F3860" i="1"/>
  <c r="Y3859" i="1"/>
  <c r="Z3859" i="1" s="1"/>
  <c r="W3859" i="1"/>
  <c r="X3859" i="1" s="1"/>
  <c r="V3859" i="1"/>
  <c r="T3859" i="1"/>
  <c r="U3859" i="1" s="1"/>
  <c r="S3859" i="1"/>
  <c r="R3859" i="1"/>
  <c r="O3859" i="1"/>
  <c r="J3859" i="1"/>
  <c r="F3859" i="1"/>
  <c r="W3858" i="1"/>
  <c r="X3858" i="1" s="1"/>
  <c r="V3858" i="1"/>
  <c r="Y3858" i="1" s="1"/>
  <c r="Z3858" i="1" s="1"/>
  <c r="T3858" i="1"/>
  <c r="U3858" i="1" s="1"/>
  <c r="S3858" i="1"/>
  <c r="O3858" i="1"/>
  <c r="R3858" i="1" s="1"/>
  <c r="J3858" i="1"/>
  <c r="F3858" i="1"/>
  <c r="Y3857" i="1"/>
  <c r="X3857" i="1"/>
  <c r="W3857" i="1"/>
  <c r="V3857" i="1"/>
  <c r="T3857" i="1"/>
  <c r="S3857" i="1"/>
  <c r="R3857" i="1"/>
  <c r="O3857" i="1"/>
  <c r="J3857" i="1"/>
  <c r="F3857" i="1"/>
  <c r="Z3856" i="1"/>
  <c r="Y3856" i="1"/>
  <c r="X3856" i="1"/>
  <c r="W3856" i="1"/>
  <c r="V3856" i="1"/>
  <c r="U3856" i="1"/>
  <c r="T3856" i="1"/>
  <c r="S3856" i="1"/>
  <c r="O3856" i="1"/>
  <c r="R3856" i="1" s="1"/>
  <c r="J3856" i="1"/>
  <c r="F3856" i="1"/>
  <c r="Y3855" i="1"/>
  <c r="W3855" i="1"/>
  <c r="X3855" i="1" s="1"/>
  <c r="Z3855" i="1" s="1"/>
  <c r="V3855" i="1"/>
  <c r="T3855" i="1"/>
  <c r="U3855" i="1" s="1"/>
  <c r="S3855" i="1"/>
  <c r="O3855" i="1"/>
  <c r="R3855" i="1" s="1"/>
  <c r="J3855" i="1"/>
  <c r="F3855" i="1"/>
  <c r="W3854" i="1"/>
  <c r="X3854" i="1" s="1"/>
  <c r="V3854" i="1"/>
  <c r="Y3854" i="1" s="1"/>
  <c r="Z3854" i="1" s="1"/>
  <c r="T3854" i="1"/>
  <c r="U3854" i="1" s="1"/>
  <c r="S3854" i="1"/>
  <c r="R3854" i="1"/>
  <c r="O3854" i="1"/>
  <c r="J3854" i="1"/>
  <c r="F3854" i="1"/>
  <c r="Y3853" i="1"/>
  <c r="W3853" i="1"/>
  <c r="X3853" i="1" s="1"/>
  <c r="V3853" i="1"/>
  <c r="T3853" i="1"/>
  <c r="U3853" i="1" s="1"/>
  <c r="S3853" i="1"/>
  <c r="O3853" i="1"/>
  <c r="R3853" i="1" s="1"/>
  <c r="J3853" i="1"/>
  <c r="F3853" i="1"/>
  <c r="W3852" i="1"/>
  <c r="X3852" i="1" s="1"/>
  <c r="V3852" i="1"/>
  <c r="Y3852" i="1" s="1"/>
  <c r="T3852" i="1"/>
  <c r="S3852" i="1"/>
  <c r="O3852" i="1"/>
  <c r="R3852" i="1" s="1"/>
  <c r="J3852" i="1"/>
  <c r="U3852" i="1" s="1"/>
  <c r="F3852" i="1"/>
  <c r="Y3851" i="1"/>
  <c r="Z3851" i="1" s="1"/>
  <c r="X3851" i="1"/>
  <c r="W3851" i="1"/>
  <c r="V3851" i="1"/>
  <c r="U3851" i="1"/>
  <c r="T3851" i="1"/>
  <c r="S3851" i="1"/>
  <c r="O3851" i="1"/>
  <c r="R3851" i="1" s="1"/>
  <c r="J3851" i="1"/>
  <c r="F3851" i="1"/>
  <c r="Y3850" i="1"/>
  <c r="W3850" i="1"/>
  <c r="X3850" i="1" s="1"/>
  <c r="V3850" i="1"/>
  <c r="U3850" i="1"/>
  <c r="T3850" i="1"/>
  <c r="S3850" i="1"/>
  <c r="R3850" i="1"/>
  <c r="O3850" i="1"/>
  <c r="J3850" i="1"/>
  <c r="F3850" i="1"/>
  <c r="Z3849" i="1"/>
  <c r="W3849" i="1"/>
  <c r="X3849" i="1" s="1"/>
  <c r="V3849" i="1"/>
  <c r="Y3849" i="1" s="1"/>
  <c r="T3849" i="1"/>
  <c r="U3849" i="1" s="1"/>
  <c r="S3849" i="1"/>
  <c r="O3849" i="1"/>
  <c r="R3849" i="1" s="1"/>
  <c r="J3849" i="1"/>
  <c r="F3849" i="1"/>
  <c r="W3848" i="1"/>
  <c r="X3848" i="1" s="1"/>
  <c r="V3848" i="1"/>
  <c r="Y3848" i="1" s="1"/>
  <c r="Z3848" i="1" s="1"/>
  <c r="T3848" i="1"/>
  <c r="U3848" i="1" s="1"/>
  <c r="S3848" i="1"/>
  <c r="O3848" i="1"/>
  <c r="R3848" i="1" s="1"/>
  <c r="J3848" i="1"/>
  <c r="F3848" i="1"/>
  <c r="W3847" i="1"/>
  <c r="X3847" i="1" s="1"/>
  <c r="V3847" i="1"/>
  <c r="Y3847" i="1" s="1"/>
  <c r="T3847" i="1"/>
  <c r="S3847" i="1"/>
  <c r="O3847" i="1"/>
  <c r="R3847" i="1" s="1"/>
  <c r="J3847" i="1"/>
  <c r="F3847" i="1"/>
  <c r="Y3846" i="1"/>
  <c r="X3846" i="1"/>
  <c r="W3846" i="1"/>
  <c r="V3846" i="1"/>
  <c r="T3846" i="1"/>
  <c r="S3846" i="1"/>
  <c r="O3846" i="1"/>
  <c r="R3846" i="1" s="1"/>
  <c r="J3846" i="1"/>
  <c r="F3846" i="1"/>
  <c r="Y3845" i="1"/>
  <c r="Z3845" i="1" s="1"/>
  <c r="W3845" i="1"/>
  <c r="X3845" i="1" s="1"/>
  <c r="V3845" i="1"/>
  <c r="T3845" i="1"/>
  <c r="S3845" i="1"/>
  <c r="O3845" i="1"/>
  <c r="R3845" i="1" s="1"/>
  <c r="J3845" i="1"/>
  <c r="U3845" i="1" s="1"/>
  <c r="F3845" i="1"/>
  <c r="Z3844" i="1"/>
  <c r="Y3844" i="1"/>
  <c r="W3844" i="1"/>
  <c r="X3844" i="1" s="1"/>
  <c r="V3844" i="1"/>
  <c r="T3844" i="1"/>
  <c r="U3844" i="1" s="1"/>
  <c r="S3844" i="1"/>
  <c r="O3844" i="1"/>
  <c r="R3844" i="1" s="1"/>
  <c r="J3844" i="1"/>
  <c r="F3844" i="1"/>
  <c r="Z3843" i="1"/>
  <c r="W3843" i="1"/>
  <c r="X3843" i="1" s="1"/>
  <c r="V3843" i="1"/>
  <c r="Y3843" i="1" s="1"/>
  <c r="U3843" i="1"/>
  <c r="T3843" i="1"/>
  <c r="S3843" i="1"/>
  <c r="O3843" i="1"/>
  <c r="R3843" i="1" s="1"/>
  <c r="J3843" i="1"/>
  <c r="F3843" i="1"/>
  <c r="X3842" i="1"/>
  <c r="W3842" i="1"/>
  <c r="V3842" i="1"/>
  <c r="Y3842" i="1" s="1"/>
  <c r="Z3842" i="1" s="1"/>
  <c r="T3842" i="1"/>
  <c r="U3842" i="1" s="1"/>
  <c r="S3842" i="1"/>
  <c r="O3842" i="1"/>
  <c r="R3842" i="1" s="1"/>
  <c r="J3842" i="1"/>
  <c r="F3842" i="1"/>
  <c r="Y3841" i="1"/>
  <c r="X3841" i="1"/>
  <c r="W3841" i="1"/>
  <c r="V3841" i="1"/>
  <c r="T3841" i="1"/>
  <c r="U3841" i="1" s="1"/>
  <c r="S3841" i="1"/>
  <c r="O3841" i="1"/>
  <c r="R3841" i="1" s="1"/>
  <c r="J3841" i="1"/>
  <c r="F3841" i="1"/>
  <c r="Y3840" i="1"/>
  <c r="Z3840" i="1" s="1"/>
  <c r="W3840" i="1"/>
  <c r="X3840" i="1" s="1"/>
  <c r="V3840" i="1"/>
  <c r="T3840" i="1"/>
  <c r="S3840" i="1"/>
  <c r="O3840" i="1"/>
  <c r="R3840" i="1" s="1"/>
  <c r="J3840" i="1"/>
  <c r="U3840" i="1" s="1"/>
  <c r="F3840" i="1"/>
  <c r="Y3839" i="1"/>
  <c r="X3839" i="1"/>
  <c r="W3839" i="1"/>
  <c r="V3839" i="1"/>
  <c r="U3839" i="1"/>
  <c r="T3839" i="1"/>
  <c r="S3839" i="1"/>
  <c r="R3839" i="1"/>
  <c r="O3839" i="1"/>
  <c r="J3839" i="1"/>
  <c r="F3839" i="1"/>
  <c r="Z3838" i="1"/>
  <c r="W3838" i="1"/>
  <c r="X3838" i="1" s="1"/>
  <c r="V3838" i="1"/>
  <c r="Y3838" i="1" s="1"/>
  <c r="U3838" i="1"/>
  <c r="T3838" i="1"/>
  <c r="S3838" i="1"/>
  <c r="R3838" i="1"/>
  <c r="O3838" i="1"/>
  <c r="J3838" i="1"/>
  <c r="F3838" i="1"/>
  <c r="Y3837" i="1"/>
  <c r="W3837" i="1"/>
  <c r="X3837" i="1" s="1"/>
  <c r="Z3837" i="1" s="1"/>
  <c r="V3837" i="1"/>
  <c r="T3837" i="1"/>
  <c r="U3837" i="1" s="1"/>
  <c r="S3837" i="1"/>
  <c r="O3837" i="1"/>
  <c r="R3837" i="1" s="1"/>
  <c r="J3837" i="1"/>
  <c r="F3837" i="1"/>
  <c r="Y3836" i="1"/>
  <c r="Z3836" i="1" s="1"/>
  <c r="X3836" i="1"/>
  <c r="W3836" i="1"/>
  <c r="V3836" i="1"/>
  <c r="U3836" i="1"/>
  <c r="T3836" i="1"/>
  <c r="S3836" i="1"/>
  <c r="O3836" i="1"/>
  <c r="R3836" i="1" s="1"/>
  <c r="J3836" i="1"/>
  <c r="F3836" i="1"/>
  <c r="Y3835" i="1"/>
  <c r="Z3835" i="1" s="1"/>
  <c r="W3835" i="1"/>
  <c r="X3835" i="1" s="1"/>
  <c r="V3835" i="1"/>
  <c r="T3835" i="1"/>
  <c r="S3835" i="1"/>
  <c r="O3835" i="1"/>
  <c r="R3835" i="1" s="1"/>
  <c r="J3835" i="1"/>
  <c r="U3835" i="1" s="1"/>
  <c r="F3835" i="1"/>
  <c r="Y3834" i="1"/>
  <c r="X3834" i="1"/>
  <c r="W3834" i="1"/>
  <c r="V3834" i="1"/>
  <c r="U3834" i="1"/>
  <c r="T3834" i="1"/>
  <c r="S3834" i="1"/>
  <c r="R3834" i="1"/>
  <c r="O3834" i="1"/>
  <c r="J3834" i="1"/>
  <c r="F3834" i="1"/>
  <c r="W3833" i="1"/>
  <c r="X3833" i="1" s="1"/>
  <c r="V3833" i="1"/>
  <c r="Y3833" i="1" s="1"/>
  <c r="Z3833" i="1" s="1"/>
  <c r="U3833" i="1"/>
  <c r="T3833" i="1"/>
  <c r="S3833" i="1"/>
  <c r="R3833" i="1"/>
  <c r="O3833" i="1"/>
  <c r="J3833" i="1"/>
  <c r="F3833" i="1"/>
  <c r="Y3832" i="1"/>
  <c r="W3832" i="1"/>
  <c r="X3832" i="1" s="1"/>
  <c r="V3832" i="1"/>
  <c r="U3832" i="1"/>
  <c r="T3832" i="1"/>
  <c r="S3832" i="1"/>
  <c r="R3832" i="1"/>
  <c r="O3832" i="1"/>
  <c r="J3832" i="1"/>
  <c r="F3832" i="1"/>
  <c r="Y3831" i="1"/>
  <c r="Z3831" i="1" s="1"/>
  <c r="W3831" i="1"/>
  <c r="X3831" i="1" s="1"/>
  <c r="V3831" i="1"/>
  <c r="T3831" i="1"/>
  <c r="S3831" i="1"/>
  <c r="R3831" i="1"/>
  <c r="O3831" i="1"/>
  <c r="J3831" i="1"/>
  <c r="U3831" i="1" s="1"/>
  <c r="F3831" i="1"/>
  <c r="Y3830" i="1"/>
  <c r="X3830" i="1"/>
  <c r="W3830" i="1"/>
  <c r="V3830" i="1"/>
  <c r="T3830" i="1"/>
  <c r="S3830" i="1"/>
  <c r="O3830" i="1"/>
  <c r="R3830" i="1" s="1"/>
  <c r="J3830" i="1"/>
  <c r="U3830" i="1" s="1"/>
  <c r="F3830" i="1"/>
  <c r="Y3829" i="1"/>
  <c r="Z3829" i="1" s="1"/>
  <c r="X3829" i="1"/>
  <c r="W3829" i="1"/>
  <c r="V3829" i="1"/>
  <c r="U3829" i="1"/>
  <c r="T3829" i="1"/>
  <c r="S3829" i="1"/>
  <c r="R3829" i="1"/>
  <c r="O3829" i="1"/>
  <c r="J3829" i="1"/>
  <c r="F3829" i="1"/>
  <c r="W3828" i="1"/>
  <c r="X3828" i="1" s="1"/>
  <c r="V3828" i="1"/>
  <c r="Y3828" i="1" s="1"/>
  <c r="Z3828" i="1" s="1"/>
  <c r="T3828" i="1"/>
  <c r="U3828" i="1" s="1"/>
  <c r="S3828" i="1"/>
  <c r="O3828" i="1"/>
  <c r="R3828" i="1" s="1"/>
  <c r="J3828" i="1"/>
  <c r="F3828" i="1"/>
  <c r="W3827" i="1"/>
  <c r="X3827" i="1" s="1"/>
  <c r="V3827" i="1"/>
  <c r="Y3827" i="1" s="1"/>
  <c r="Z3827" i="1" s="1"/>
  <c r="T3827" i="1"/>
  <c r="U3827" i="1" s="1"/>
  <c r="S3827" i="1"/>
  <c r="O3827" i="1"/>
  <c r="R3827" i="1" s="1"/>
  <c r="J3827" i="1"/>
  <c r="F3827" i="1"/>
  <c r="Z3826" i="1"/>
  <c r="Y3826" i="1"/>
  <c r="W3826" i="1"/>
  <c r="X3826" i="1" s="1"/>
  <c r="V3826" i="1"/>
  <c r="T3826" i="1"/>
  <c r="U3826" i="1" s="1"/>
  <c r="S3826" i="1"/>
  <c r="O3826" i="1"/>
  <c r="R3826" i="1" s="1"/>
  <c r="J3826" i="1"/>
  <c r="F3826" i="1"/>
  <c r="Y3825" i="1"/>
  <c r="W3825" i="1"/>
  <c r="X3825" i="1" s="1"/>
  <c r="V3825" i="1"/>
  <c r="T3825" i="1"/>
  <c r="S3825" i="1"/>
  <c r="R3825" i="1"/>
  <c r="O3825" i="1"/>
  <c r="J3825" i="1"/>
  <c r="U3825" i="1" s="1"/>
  <c r="F3825" i="1"/>
  <c r="W3824" i="1"/>
  <c r="X3824" i="1" s="1"/>
  <c r="V3824" i="1"/>
  <c r="Y3824" i="1" s="1"/>
  <c r="Z3824" i="1" s="1"/>
  <c r="T3824" i="1"/>
  <c r="S3824" i="1"/>
  <c r="O3824" i="1"/>
  <c r="R3824" i="1" s="1"/>
  <c r="J3824" i="1"/>
  <c r="U3824" i="1" s="1"/>
  <c r="F3824" i="1"/>
  <c r="Y3823" i="1"/>
  <c r="Z3823" i="1" s="1"/>
  <c r="X3823" i="1"/>
  <c r="W3823" i="1"/>
  <c r="V3823" i="1"/>
  <c r="U3823" i="1"/>
  <c r="T3823" i="1"/>
  <c r="S3823" i="1"/>
  <c r="O3823" i="1"/>
  <c r="R3823" i="1" s="1"/>
  <c r="J3823" i="1"/>
  <c r="F3823" i="1"/>
  <c r="X3822" i="1"/>
  <c r="W3822" i="1"/>
  <c r="V3822" i="1"/>
  <c r="Y3822" i="1" s="1"/>
  <c r="Z3822" i="1" s="1"/>
  <c r="U3822" i="1"/>
  <c r="T3822" i="1"/>
  <c r="S3822" i="1"/>
  <c r="R3822" i="1"/>
  <c r="O3822" i="1"/>
  <c r="J3822" i="1"/>
  <c r="F3822" i="1"/>
  <c r="W3821" i="1"/>
  <c r="X3821" i="1" s="1"/>
  <c r="V3821" i="1"/>
  <c r="Y3821" i="1" s="1"/>
  <c r="T3821" i="1"/>
  <c r="S3821" i="1"/>
  <c r="O3821" i="1"/>
  <c r="R3821" i="1" s="1"/>
  <c r="J3821" i="1"/>
  <c r="F3821" i="1"/>
  <c r="Y3820" i="1"/>
  <c r="W3820" i="1"/>
  <c r="X3820" i="1" s="1"/>
  <c r="V3820" i="1"/>
  <c r="T3820" i="1"/>
  <c r="U3820" i="1" s="1"/>
  <c r="S3820" i="1"/>
  <c r="O3820" i="1"/>
  <c r="R3820" i="1" s="1"/>
  <c r="J3820" i="1"/>
  <c r="F3820" i="1"/>
  <c r="Y3819" i="1"/>
  <c r="Z3819" i="1" s="1"/>
  <c r="W3819" i="1"/>
  <c r="X3819" i="1" s="1"/>
  <c r="V3819" i="1"/>
  <c r="T3819" i="1"/>
  <c r="U3819" i="1" s="1"/>
  <c r="S3819" i="1"/>
  <c r="O3819" i="1"/>
  <c r="R3819" i="1" s="1"/>
  <c r="J3819" i="1"/>
  <c r="F3819" i="1"/>
  <c r="Y3818" i="1"/>
  <c r="Z3818" i="1" s="1"/>
  <c r="W3818" i="1"/>
  <c r="X3818" i="1" s="1"/>
  <c r="V3818" i="1"/>
  <c r="T3818" i="1"/>
  <c r="U3818" i="1" s="1"/>
  <c r="S3818" i="1"/>
  <c r="R3818" i="1"/>
  <c r="O3818" i="1"/>
  <c r="J3818" i="1"/>
  <c r="F3818" i="1"/>
  <c r="Z3817" i="1"/>
  <c r="Y3817" i="1"/>
  <c r="X3817" i="1"/>
  <c r="W3817" i="1"/>
  <c r="V3817" i="1"/>
  <c r="U3817" i="1"/>
  <c r="T3817" i="1"/>
  <c r="S3817" i="1"/>
  <c r="R3817" i="1"/>
  <c r="O3817" i="1"/>
  <c r="J3817" i="1"/>
  <c r="F3817" i="1"/>
  <c r="X3816" i="1"/>
  <c r="W3816" i="1"/>
  <c r="V3816" i="1"/>
  <c r="Y3816" i="1" s="1"/>
  <c r="Z3816" i="1" s="1"/>
  <c r="U3816" i="1"/>
  <c r="T3816" i="1"/>
  <c r="S3816" i="1"/>
  <c r="O3816" i="1"/>
  <c r="R3816" i="1" s="1"/>
  <c r="J3816" i="1"/>
  <c r="F3816" i="1"/>
  <c r="X3815" i="1"/>
  <c r="W3815" i="1"/>
  <c r="V3815" i="1"/>
  <c r="Y3815" i="1" s="1"/>
  <c r="Z3815" i="1" s="1"/>
  <c r="U3815" i="1"/>
  <c r="T3815" i="1"/>
  <c r="S3815" i="1"/>
  <c r="R3815" i="1"/>
  <c r="O3815" i="1"/>
  <c r="J3815" i="1"/>
  <c r="F3815" i="1"/>
  <c r="Y3814" i="1"/>
  <c r="Z3814" i="1" s="1"/>
  <c r="X3814" i="1"/>
  <c r="W3814" i="1"/>
  <c r="V3814" i="1"/>
  <c r="T3814" i="1"/>
  <c r="U3814" i="1" s="1"/>
  <c r="S3814" i="1"/>
  <c r="O3814" i="1"/>
  <c r="R3814" i="1" s="1"/>
  <c r="J3814" i="1"/>
  <c r="F3814" i="1"/>
  <c r="Y3813" i="1"/>
  <c r="X3813" i="1"/>
  <c r="W3813" i="1"/>
  <c r="V3813" i="1"/>
  <c r="T3813" i="1"/>
  <c r="S3813" i="1"/>
  <c r="O3813" i="1"/>
  <c r="R3813" i="1" s="1"/>
  <c r="J3813" i="1"/>
  <c r="U3813" i="1" s="1"/>
  <c r="F3813" i="1"/>
  <c r="Y3812" i="1"/>
  <c r="Z3812" i="1" s="1"/>
  <c r="W3812" i="1"/>
  <c r="X3812" i="1" s="1"/>
  <c r="V3812" i="1"/>
  <c r="U3812" i="1"/>
  <c r="T3812" i="1"/>
  <c r="S3812" i="1"/>
  <c r="R3812" i="1"/>
  <c r="O3812" i="1"/>
  <c r="J3812" i="1"/>
  <c r="F3812" i="1"/>
  <c r="Z3811" i="1"/>
  <c r="Y3811" i="1"/>
  <c r="W3811" i="1"/>
  <c r="X3811" i="1" s="1"/>
  <c r="V3811" i="1"/>
  <c r="T3811" i="1"/>
  <c r="U3811" i="1" s="1"/>
  <c r="S3811" i="1"/>
  <c r="O3811" i="1"/>
  <c r="R3811" i="1" s="1"/>
  <c r="J3811" i="1"/>
  <c r="F3811" i="1"/>
  <c r="X3810" i="1"/>
  <c r="W3810" i="1"/>
  <c r="V3810" i="1"/>
  <c r="Y3810" i="1" s="1"/>
  <c r="U3810" i="1"/>
  <c r="T3810" i="1"/>
  <c r="S3810" i="1"/>
  <c r="R3810" i="1"/>
  <c r="O3810" i="1"/>
  <c r="J3810" i="1"/>
  <c r="F3810" i="1"/>
  <c r="X3809" i="1"/>
  <c r="W3809" i="1"/>
  <c r="V3809" i="1"/>
  <c r="Y3809" i="1" s="1"/>
  <c r="Z3809" i="1" s="1"/>
  <c r="U3809" i="1"/>
  <c r="T3809" i="1"/>
  <c r="S3809" i="1"/>
  <c r="O3809" i="1"/>
  <c r="R3809" i="1" s="1"/>
  <c r="J3809" i="1"/>
  <c r="F3809" i="1"/>
  <c r="Z3808" i="1"/>
  <c r="X3808" i="1"/>
  <c r="W3808" i="1"/>
  <c r="V3808" i="1"/>
  <c r="Y3808" i="1" s="1"/>
  <c r="U3808" i="1"/>
  <c r="T3808" i="1"/>
  <c r="S3808" i="1"/>
  <c r="R3808" i="1"/>
  <c r="O3808" i="1"/>
  <c r="J3808" i="1"/>
  <c r="F3808" i="1"/>
  <c r="Y3807" i="1"/>
  <c r="Z3807" i="1" s="1"/>
  <c r="X3807" i="1"/>
  <c r="W3807" i="1"/>
  <c r="V3807" i="1"/>
  <c r="T3807" i="1"/>
  <c r="U3807" i="1" s="1"/>
  <c r="S3807" i="1"/>
  <c r="O3807" i="1"/>
  <c r="R3807" i="1" s="1"/>
  <c r="J3807" i="1"/>
  <c r="F3807" i="1"/>
  <c r="X3806" i="1"/>
  <c r="W3806" i="1"/>
  <c r="V3806" i="1"/>
  <c r="Y3806" i="1" s="1"/>
  <c r="Z3806" i="1" s="1"/>
  <c r="U3806" i="1"/>
  <c r="T3806" i="1"/>
  <c r="S3806" i="1"/>
  <c r="O3806" i="1"/>
  <c r="R3806" i="1" s="1"/>
  <c r="J3806" i="1"/>
  <c r="F3806" i="1"/>
  <c r="W3805" i="1"/>
  <c r="X3805" i="1" s="1"/>
  <c r="V3805" i="1"/>
  <c r="Y3805" i="1" s="1"/>
  <c r="Z3805" i="1" s="1"/>
  <c r="U3805" i="1"/>
  <c r="T3805" i="1"/>
  <c r="S3805" i="1"/>
  <c r="R3805" i="1"/>
  <c r="O3805" i="1"/>
  <c r="J3805" i="1"/>
  <c r="F3805" i="1"/>
  <c r="W3804" i="1"/>
  <c r="X3804" i="1" s="1"/>
  <c r="V3804" i="1"/>
  <c r="Y3804" i="1" s="1"/>
  <c r="Z3804" i="1" s="1"/>
  <c r="T3804" i="1"/>
  <c r="U3804" i="1" s="1"/>
  <c r="S3804" i="1"/>
  <c r="O3804" i="1"/>
  <c r="R3804" i="1" s="1"/>
  <c r="J3804" i="1"/>
  <c r="F3804" i="1"/>
  <c r="Y3803" i="1"/>
  <c r="W3803" i="1"/>
  <c r="X3803" i="1" s="1"/>
  <c r="Z3803" i="1" s="1"/>
  <c r="V3803" i="1"/>
  <c r="U3803" i="1"/>
  <c r="T3803" i="1"/>
  <c r="S3803" i="1"/>
  <c r="O3803" i="1"/>
  <c r="R3803" i="1" s="1"/>
  <c r="J3803" i="1"/>
  <c r="F3803" i="1"/>
  <c r="X3802" i="1"/>
  <c r="W3802" i="1"/>
  <c r="V3802" i="1"/>
  <c r="Y3802" i="1" s="1"/>
  <c r="Z3802" i="1" s="1"/>
  <c r="T3802" i="1"/>
  <c r="S3802" i="1"/>
  <c r="R3802" i="1"/>
  <c r="O3802" i="1"/>
  <c r="J3802" i="1"/>
  <c r="U3802" i="1" s="1"/>
  <c r="F3802" i="1"/>
  <c r="Y3801" i="1"/>
  <c r="X3801" i="1"/>
  <c r="W3801" i="1"/>
  <c r="V3801" i="1"/>
  <c r="T3801" i="1"/>
  <c r="S3801" i="1"/>
  <c r="O3801" i="1"/>
  <c r="R3801" i="1" s="1"/>
  <c r="J3801" i="1"/>
  <c r="F3801" i="1"/>
  <c r="W3800" i="1"/>
  <c r="X3800" i="1" s="1"/>
  <c r="V3800" i="1"/>
  <c r="Y3800" i="1" s="1"/>
  <c r="Z3800" i="1" s="1"/>
  <c r="T3800" i="1"/>
  <c r="U3800" i="1" s="1"/>
  <c r="S3800" i="1"/>
  <c r="O3800" i="1"/>
  <c r="R3800" i="1" s="1"/>
  <c r="J3800" i="1"/>
  <c r="F3800" i="1"/>
  <c r="Y3799" i="1"/>
  <c r="X3799" i="1"/>
  <c r="Z3799" i="1" s="1"/>
  <c r="W3799" i="1"/>
  <c r="V3799" i="1"/>
  <c r="T3799" i="1"/>
  <c r="U3799" i="1" s="1"/>
  <c r="S3799" i="1"/>
  <c r="R3799" i="1"/>
  <c r="O3799" i="1"/>
  <c r="J3799" i="1"/>
  <c r="F3799" i="1"/>
  <c r="Y3798" i="1"/>
  <c r="X3798" i="1"/>
  <c r="W3798" i="1"/>
  <c r="V3798" i="1"/>
  <c r="T3798" i="1"/>
  <c r="S3798" i="1"/>
  <c r="R3798" i="1"/>
  <c r="O3798" i="1"/>
  <c r="J3798" i="1"/>
  <c r="U3798" i="1" s="1"/>
  <c r="F3798" i="1"/>
  <c r="W3797" i="1"/>
  <c r="X3797" i="1" s="1"/>
  <c r="V3797" i="1"/>
  <c r="Y3797" i="1" s="1"/>
  <c r="T3797" i="1"/>
  <c r="U3797" i="1" s="1"/>
  <c r="S3797" i="1"/>
  <c r="O3797" i="1"/>
  <c r="R3797" i="1" s="1"/>
  <c r="J3797" i="1"/>
  <c r="F3797" i="1"/>
  <c r="Z3796" i="1"/>
  <c r="Y3796" i="1"/>
  <c r="W3796" i="1"/>
  <c r="X3796" i="1" s="1"/>
  <c r="V3796" i="1"/>
  <c r="T3796" i="1"/>
  <c r="U3796" i="1" s="1"/>
  <c r="S3796" i="1"/>
  <c r="R3796" i="1"/>
  <c r="O3796" i="1"/>
  <c r="J3796" i="1"/>
  <c r="F3796" i="1"/>
  <c r="Z3795" i="1"/>
  <c r="Y3795" i="1"/>
  <c r="X3795" i="1"/>
  <c r="W3795" i="1"/>
  <c r="V3795" i="1"/>
  <c r="T3795" i="1"/>
  <c r="S3795" i="1"/>
  <c r="R3795" i="1"/>
  <c r="O3795" i="1"/>
  <c r="J3795" i="1"/>
  <c r="U3795" i="1" s="1"/>
  <c r="F3795" i="1"/>
  <c r="X3794" i="1"/>
  <c r="W3794" i="1"/>
  <c r="V3794" i="1"/>
  <c r="Y3794" i="1" s="1"/>
  <c r="Z3794" i="1" s="1"/>
  <c r="T3794" i="1"/>
  <c r="S3794" i="1"/>
  <c r="O3794" i="1"/>
  <c r="R3794" i="1" s="1"/>
  <c r="J3794" i="1"/>
  <c r="U3794" i="1" s="1"/>
  <c r="F3794" i="1"/>
  <c r="W3793" i="1"/>
  <c r="X3793" i="1" s="1"/>
  <c r="V3793" i="1"/>
  <c r="Y3793" i="1" s="1"/>
  <c r="Z3793" i="1" s="1"/>
  <c r="T3793" i="1"/>
  <c r="U3793" i="1" s="1"/>
  <c r="S3793" i="1"/>
  <c r="O3793" i="1"/>
  <c r="R3793" i="1" s="1"/>
  <c r="J3793" i="1"/>
  <c r="F3793" i="1"/>
  <c r="Y3792" i="1"/>
  <c r="X3792" i="1"/>
  <c r="Z3792" i="1" s="1"/>
  <c r="W3792" i="1"/>
  <c r="V3792" i="1"/>
  <c r="T3792" i="1"/>
  <c r="U3792" i="1" s="1"/>
  <c r="S3792" i="1"/>
  <c r="R3792" i="1"/>
  <c r="O3792" i="1"/>
  <c r="J3792" i="1"/>
  <c r="F3792" i="1"/>
  <c r="Y3791" i="1"/>
  <c r="Z3791" i="1" s="1"/>
  <c r="X3791" i="1"/>
  <c r="W3791" i="1"/>
  <c r="V3791" i="1"/>
  <c r="T3791" i="1"/>
  <c r="S3791" i="1"/>
  <c r="R3791" i="1"/>
  <c r="O3791" i="1"/>
  <c r="J3791" i="1"/>
  <c r="U3791" i="1" s="1"/>
  <c r="F3791" i="1"/>
  <c r="W3790" i="1"/>
  <c r="X3790" i="1" s="1"/>
  <c r="V3790" i="1"/>
  <c r="Y3790" i="1" s="1"/>
  <c r="T3790" i="1"/>
  <c r="U3790" i="1" s="1"/>
  <c r="S3790" i="1"/>
  <c r="O3790" i="1"/>
  <c r="R3790" i="1" s="1"/>
  <c r="J3790" i="1"/>
  <c r="F3790" i="1"/>
  <c r="Z3789" i="1"/>
  <c r="Y3789" i="1"/>
  <c r="W3789" i="1"/>
  <c r="X3789" i="1" s="1"/>
  <c r="V3789" i="1"/>
  <c r="T3789" i="1"/>
  <c r="U3789" i="1" s="1"/>
  <c r="S3789" i="1"/>
  <c r="R3789" i="1"/>
  <c r="O3789" i="1"/>
  <c r="J3789" i="1"/>
  <c r="F3789" i="1"/>
  <c r="Z3788" i="1"/>
  <c r="Y3788" i="1"/>
  <c r="X3788" i="1"/>
  <c r="W3788" i="1"/>
  <c r="V3788" i="1"/>
  <c r="T3788" i="1"/>
  <c r="S3788" i="1"/>
  <c r="R3788" i="1"/>
  <c r="O3788" i="1"/>
  <c r="J3788" i="1"/>
  <c r="U3788" i="1" s="1"/>
  <c r="F3788" i="1"/>
  <c r="Y3787" i="1"/>
  <c r="X3787" i="1"/>
  <c r="W3787" i="1"/>
  <c r="V3787" i="1"/>
  <c r="T3787" i="1"/>
  <c r="S3787" i="1"/>
  <c r="O3787" i="1"/>
  <c r="R3787" i="1" s="1"/>
  <c r="J3787" i="1"/>
  <c r="U3787" i="1" s="1"/>
  <c r="F3787" i="1"/>
  <c r="Y3786" i="1"/>
  <c r="W3786" i="1"/>
  <c r="X3786" i="1" s="1"/>
  <c r="V3786" i="1"/>
  <c r="T3786" i="1"/>
  <c r="U3786" i="1" s="1"/>
  <c r="S3786" i="1"/>
  <c r="O3786" i="1"/>
  <c r="R3786" i="1" s="1"/>
  <c r="J3786" i="1"/>
  <c r="F3786" i="1"/>
  <c r="Y3785" i="1"/>
  <c r="Z3785" i="1" s="1"/>
  <c r="X3785" i="1"/>
  <c r="W3785" i="1"/>
  <c r="V3785" i="1"/>
  <c r="T3785" i="1"/>
  <c r="U3785" i="1" s="1"/>
  <c r="S3785" i="1"/>
  <c r="R3785" i="1"/>
  <c r="O3785" i="1"/>
  <c r="J3785" i="1"/>
  <c r="F3785" i="1"/>
  <c r="W3784" i="1"/>
  <c r="X3784" i="1" s="1"/>
  <c r="V3784" i="1"/>
  <c r="Y3784" i="1" s="1"/>
  <c r="Z3784" i="1" s="1"/>
  <c r="T3784" i="1"/>
  <c r="S3784" i="1"/>
  <c r="R3784" i="1"/>
  <c r="O3784" i="1"/>
  <c r="J3784" i="1"/>
  <c r="U3784" i="1" s="1"/>
  <c r="F3784" i="1"/>
  <c r="W3783" i="1"/>
  <c r="X3783" i="1" s="1"/>
  <c r="V3783" i="1"/>
  <c r="Y3783" i="1" s="1"/>
  <c r="Z3783" i="1" s="1"/>
  <c r="U3783" i="1"/>
  <c r="T3783" i="1"/>
  <c r="S3783" i="1"/>
  <c r="O3783" i="1"/>
  <c r="R3783" i="1" s="1"/>
  <c r="J3783" i="1"/>
  <c r="F3783" i="1"/>
  <c r="Y3782" i="1"/>
  <c r="W3782" i="1"/>
  <c r="X3782" i="1" s="1"/>
  <c r="Z3782" i="1" s="1"/>
  <c r="V3782" i="1"/>
  <c r="U3782" i="1"/>
  <c r="T3782" i="1"/>
  <c r="S3782" i="1"/>
  <c r="R3782" i="1"/>
  <c r="O3782" i="1"/>
  <c r="J3782" i="1"/>
  <c r="F3782" i="1"/>
  <c r="Z3781" i="1"/>
  <c r="Y3781" i="1"/>
  <c r="X3781" i="1"/>
  <c r="W3781" i="1"/>
  <c r="V3781" i="1"/>
  <c r="U3781" i="1"/>
  <c r="T3781" i="1"/>
  <c r="S3781" i="1"/>
  <c r="O3781" i="1"/>
  <c r="R3781" i="1" s="1"/>
  <c r="J3781" i="1"/>
  <c r="F3781" i="1"/>
  <c r="X3780" i="1"/>
  <c r="W3780" i="1"/>
  <c r="V3780" i="1"/>
  <c r="Y3780" i="1" s="1"/>
  <c r="Z3780" i="1" s="1"/>
  <c r="T3780" i="1"/>
  <c r="S3780" i="1"/>
  <c r="O3780" i="1"/>
  <c r="R3780" i="1" s="1"/>
  <c r="J3780" i="1"/>
  <c r="U3780" i="1" s="1"/>
  <c r="F3780" i="1"/>
  <c r="W3779" i="1"/>
  <c r="X3779" i="1" s="1"/>
  <c r="V3779" i="1"/>
  <c r="Y3779" i="1" s="1"/>
  <c r="Z3779" i="1" s="1"/>
  <c r="T3779" i="1"/>
  <c r="U3779" i="1" s="1"/>
  <c r="S3779" i="1"/>
  <c r="O3779" i="1"/>
  <c r="R3779" i="1" s="1"/>
  <c r="J3779" i="1"/>
  <c r="F3779" i="1"/>
  <c r="Y3778" i="1"/>
  <c r="W3778" i="1"/>
  <c r="X3778" i="1" s="1"/>
  <c r="V3778" i="1"/>
  <c r="U3778" i="1"/>
  <c r="T3778" i="1"/>
  <c r="S3778" i="1"/>
  <c r="R3778" i="1"/>
  <c r="O3778" i="1"/>
  <c r="J3778" i="1"/>
  <c r="F3778" i="1"/>
  <c r="X3777" i="1"/>
  <c r="W3777" i="1"/>
  <c r="V3777" i="1"/>
  <c r="Y3777" i="1" s="1"/>
  <c r="Z3777" i="1" s="1"/>
  <c r="U3777" i="1"/>
  <c r="T3777" i="1"/>
  <c r="S3777" i="1"/>
  <c r="R3777" i="1"/>
  <c r="O3777" i="1"/>
  <c r="J3777" i="1"/>
  <c r="F3777" i="1"/>
  <c r="Y3776" i="1"/>
  <c r="Z3776" i="1" s="1"/>
  <c r="W3776" i="1"/>
  <c r="X3776" i="1" s="1"/>
  <c r="V3776" i="1"/>
  <c r="T3776" i="1"/>
  <c r="S3776" i="1"/>
  <c r="O3776" i="1"/>
  <c r="R3776" i="1" s="1"/>
  <c r="J3776" i="1"/>
  <c r="U3776" i="1" s="1"/>
  <c r="F3776" i="1"/>
  <c r="Z3775" i="1"/>
  <c r="Y3775" i="1"/>
  <c r="W3775" i="1"/>
  <c r="X3775" i="1" s="1"/>
  <c r="V3775" i="1"/>
  <c r="U3775" i="1"/>
  <c r="T3775" i="1"/>
  <c r="S3775" i="1"/>
  <c r="O3775" i="1"/>
  <c r="R3775" i="1" s="1"/>
  <c r="J3775" i="1"/>
  <c r="F3775" i="1"/>
  <c r="Y3774" i="1"/>
  <c r="X3774" i="1"/>
  <c r="W3774" i="1"/>
  <c r="V3774" i="1"/>
  <c r="T3774" i="1"/>
  <c r="S3774" i="1"/>
  <c r="R3774" i="1"/>
  <c r="O3774" i="1"/>
  <c r="J3774" i="1"/>
  <c r="U3774" i="1" s="1"/>
  <c r="F3774" i="1"/>
  <c r="W3773" i="1"/>
  <c r="X3773" i="1" s="1"/>
  <c r="V3773" i="1"/>
  <c r="Y3773" i="1" s="1"/>
  <c r="Z3773" i="1" s="1"/>
  <c r="U3773" i="1"/>
  <c r="T3773" i="1"/>
  <c r="S3773" i="1"/>
  <c r="O3773" i="1"/>
  <c r="R3773" i="1" s="1"/>
  <c r="J3773" i="1"/>
  <c r="F3773" i="1"/>
  <c r="W3772" i="1"/>
  <c r="X3772" i="1" s="1"/>
  <c r="V3772" i="1"/>
  <c r="Y3772" i="1" s="1"/>
  <c r="Z3772" i="1" s="1"/>
  <c r="T3772" i="1"/>
  <c r="U3772" i="1" s="1"/>
  <c r="S3772" i="1"/>
  <c r="O3772" i="1"/>
  <c r="R3772" i="1" s="1"/>
  <c r="J3772" i="1"/>
  <c r="F3772" i="1"/>
  <c r="Y3771" i="1"/>
  <c r="W3771" i="1"/>
  <c r="X3771" i="1" s="1"/>
  <c r="Z3771" i="1" s="1"/>
  <c r="V3771" i="1"/>
  <c r="T3771" i="1"/>
  <c r="U3771" i="1" s="1"/>
  <c r="S3771" i="1"/>
  <c r="O3771" i="1"/>
  <c r="R3771" i="1" s="1"/>
  <c r="J3771" i="1"/>
  <c r="F3771" i="1"/>
  <c r="Y3770" i="1"/>
  <c r="Z3770" i="1" s="1"/>
  <c r="X3770" i="1"/>
  <c r="W3770" i="1"/>
  <c r="V3770" i="1"/>
  <c r="T3770" i="1"/>
  <c r="S3770" i="1"/>
  <c r="O3770" i="1"/>
  <c r="R3770" i="1" s="1"/>
  <c r="J3770" i="1"/>
  <c r="U3770" i="1" s="1"/>
  <c r="F3770" i="1"/>
  <c r="W3769" i="1"/>
  <c r="X3769" i="1" s="1"/>
  <c r="V3769" i="1"/>
  <c r="Y3769" i="1" s="1"/>
  <c r="Z3769" i="1" s="1"/>
  <c r="T3769" i="1"/>
  <c r="U3769" i="1" s="1"/>
  <c r="S3769" i="1"/>
  <c r="O3769" i="1"/>
  <c r="R3769" i="1" s="1"/>
  <c r="J3769" i="1"/>
  <c r="F3769" i="1"/>
  <c r="Z3768" i="1"/>
  <c r="Y3768" i="1"/>
  <c r="W3768" i="1"/>
  <c r="X3768" i="1" s="1"/>
  <c r="V3768" i="1"/>
  <c r="T3768" i="1"/>
  <c r="U3768" i="1" s="1"/>
  <c r="S3768" i="1"/>
  <c r="O3768" i="1"/>
  <c r="R3768" i="1" s="1"/>
  <c r="J3768" i="1"/>
  <c r="F3768" i="1"/>
  <c r="Y3767" i="1"/>
  <c r="Z3767" i="1" s="1"/>
  <c r="X3767" i="1"/>
  <c r="W3767" i="1"/>
  <c r="V3767" i="1"/>
  <c r="T3767" i="1"/>
  <c r="S3767" i="1"/>
  <c r="O3767" i="1"/>
  <c r="R3767" i="1" s="1"/>
  <c r="J3767" i="1"/>
  <c r="U3767" i="1" s="1"/>
  <c r="F3767" i="1"/>
  <c r="Y3766" i="1"/>
  <c r="Z3766" i="1" s="1"/>
  <c r="X3766" i="1"/>
  <c r="W3766" i="1"/>
  <c r="V3766" i="1"/>
  <c r="U3766" i="1"/>
  <c r="T3766" i="1"/>
  <c r="S3766" i="1"/>
  <c r="O3766" i="1"/>
  <c r="R3766" i="1" s="1"/>
  <c r="J3766" i="1"/>
  <c r="F3766" i="1"/>
  <c r="W3765" i="1"/>
  <c r="X3765" i="1" s="1"/>
  <c r="V3765" i="1"/>
  <c r="Y3765" i="1" s="1"/>
  <c r="Z3765" i="1" s="1"/>
  <c r="U3765" i="1"/>
  <c r="T3765" i="1"/>
  <c r="S3765" i="1"/>
  <c r="O3765" i="1"/>
  <c r="R3765" i="1" s="1"/>
  <c r="J3765" i="1"/>
  <c r="F3765" i="1"/>
  <c r="Y3764" i="1"/>
  <c r="X3764" i="1"/>
  <c r="Z3764" i="1" s="1"/>
  <c r="W3764" i="1"/>
  <c r="V3764" i="1"/>
  <c r="U3764" i="1"/>
  <c r="T3764" i="1"/>
  <c r="S3764" i="1"/>
  <c r="R3764" i="1"/>
  <c r="O3764" i="1"/>
  <c r="J3764" i="1"/>
  <c r="F3764" i="1"/>
  <c r="Y3763" i="1"/>
  <c r="Z3763" i="1" s="1"/>
  <c r="X3763" i="1"/>
  <c r="W3763" i="1"/>
  <c r="V3763" i="1"/>
  <c r="T3763" i="1"/>
  <c r="S3763" i="1"/>
  <c r="R3763" i="1"/>
  <c r="O3763" i="1"/>
  <c r="J3763" i="1"/>
  <c r="U3763" i="1" s="1"/>
  <c r="F3763" i="1"/>
  <c r="Y3762" i="1"/>
  <c r="Z3762" i="1" s="1"/>
  <c r="W3762" i="1"/>
  <c r="X3762" i="1" s="1"/>
  <c r="V3762" i="1"/>
  <c r="U3762" i="1"/>
  <c r="T3762" i="1"/>
  <c r="S3762" i="1"/>
  <c r="O3762" i="1"/>
  <c r="R3762" i="1" s="1"/>
  <c r="J3762" i="1"/>
  <c r="F3762" i="1"/>
  <c r="Y3761" i="1"/>
  <c r="Z3761" i="1" s="1"/>
  <c r="W3761" i="1"/>
  <c r="X3761" i="1" s="1"/>
  <c r="V3761" i="1"/>
  <c r="U3761" i="1"/>
  <c r="T3761" i="1"/>
  <c r="S3761" i="1"/>
  <c r="O3761" i="1"/>
  <c r="R3761" i="1" s="1"/>
  <c r="J3761" i="1"/>
  <c r="F3761" i="1"/>
  <c r="Y3760" i="1"/>
  <c r="Z3760" i="1" s="1"/>
  <c r="W3760" i="1"/>
  <c r="X3760" i="1" s="1"/>
  <c r="V3760" i="1"/>
  <c r="U3760" i="1"/>
  <c r="T3760" i="1"/>
  <c r="S3760" i="1"/>
  <c r="R3760" i="1"/>
  <c r="O3760" i="1"/>
  <c r="J3760" i="1"/>
  <c r="F3760" i="1"/>
  <c r="X3759" i="1"/>
  <c r="W3759" i="1"/>
  <c r="V3759" i="1"/>
  <c r="Y3759" i="1" s="1"/>
  <c r="Z3759" i="1" s="1"/>
  <c r="T3759" i="1"/>
  <c r="S3759" i="1"/>
  <c r="O3759" i="1"/>
  <c r="R3759" i="1" s="1"/>
  <c r="J3759" i="1"/>
  <c r="U3759" i="1" s="1"/>
  <c r="F3759" i="1"/>
  <c r="W3758" i="1"/>
  <c r="X3758" i="1" s="1"/>
  <c r="V3758" i="1"/>
  <c r="Y3758" i="1" s="1"/>
  <c r="Z3758" i="1" s="1"/>
  <c r="U3758" i="1"/>
  <c r="T3758" i="1"/>
  <c r="S3758" i="1"/>
  <c r="O3758" i="1"/>
  <c r="R3758" i="1" s="1"/>
  <c r="J3758" i="1"/>
  <c r="F3758" i="1"/>
  <c r="Y3757" i="1"/>
  <c r="X3757" i="1"/>
  <c r="Z3757" i="1" s="1"/>
  <c r="W3757" i="1"/>
  <c r="V3757" i="1"/>
  <c r="U3757" i="1"/>
  <c r="T3757" i="1"/>
  <c r="S3757" i="1"/>
  <c r="R3757" i="1"/>
  <c r="O3757" i="1"/>
  <c r="J3757" i="1"/>
  <c r="F3757" i="1"/>
  <c r="W3756" i="1"/>
  <c r="X3756" i="1" s="1"/>
  <c r="V3756" i="1"/>
  <c r="Y3756" i="1" s="1"/>
  <c r="U3756" i="1"/>
  <c r="T3756" i="1"/>
  <c r="S3756" i="1"/>
  <c r="R3756" i="1"/>
  <c r="O3756" i="1"/>
  <c r="J3756" i="1"/>
  <c r="F3756" i="1"/>
  <c r="W3755" i="1"/>
  <c r="X3755" i="1" s="1"/>
  <c r="V3755" i="1"/>
  <c r="Y3755" i="1" s="1"/>
  <c r="Z3755" i="1" s="1"/>
  <c r="T3755" i="1"/>
  <c r="S3755" i="1"/>
  <c r="O3755" i="1"/>
  <c r="R3755" i="1" s="1"/>
  <c r="J3755" i="1"/>
  <c r="F3755" i="1"/>
  <c r="Z3754" i="1"/>
  <c r="Y3754" i="1"/>
  <c r="W3754" i="1"/>
  <c r="X3754" i="1" s="1"/>
  <c r="V3754" i="1"/>
  <c r="U3754" i="1"/>
  <c r="T3754" i="1"/>
  <c r="S3754" i="1"/>
  <c r="R3754" i="1"/>
  <c r="O3754" i="1"/>
  <c r="J3754" i="1"/>
  <c r="F3754" i="1"/>
  <c r="Y3753" i="1"/>
  <c r="Z3753" i="1" s="1"/>
  <c r="X3753" i="1"/>
  <c r="W3753" i="1"/>
  <c r="V3753" i="1"/>
  <c r="T3753" i="1"/>
  <c r="S3753" i="1"/>
  <c r="O3753" i="1"/>
  <c r="R3753" i="1" s="1"/>
  <c r="J3753" i="1"/>
  <c r="U3753" i="1" s="1"/>
  <c r="F3753" i="1"/>
  <c r="X3752" i="1"/>
  <c r="W3752" i="1"/>
  <c r="V3752" i="1"/>
  <c r="Y3752" i="1" s="1"/>
  <c r="Z3752" i="1" s="1"/>
  <c r="U3752" i="1"/>
  <c r="T3752" i="1"/>
  <c r="S3752" i="1"/>
  <c r="O3752" i="1"/>
  <c r="R3752" i="1" s="1"/>
  <c r="J3752" i="1"/>
  <c r="F3752" i="1"/>
  <c r="Y3751" i="1"/>
  <c r="Z3751" i="1" s="1"/>
  <c r="W3751" i="1"/>
  <c r="X3751" i="1" s="1"/>
  <c r="V3751" i="1"/>
  <c r="T3751" i="1"/>
  <c r="U3751" i="1" s="1"/>
  <c r="S3751" i="1"/>
  <c r="O3751" i="1"/>
  <c r="R3751" i="1" s="1"/>
  <c r="J3751" i="1"/>
  <c r="F3751" i="1"/>
  <c r="Y3750" i="1"/>
  <c r="X3750" i="1"/>
  <c r="Z3750" i="1" s="1"/>
  <c r="W3750" i="1"/>
  <c r="V3750" i="1"/>
  <c r="T3750" i="1"/>
  <c r="U3750" i="1" s="1"/>
  <c r="S3750" i="1"/>
  <c r="O3750" i="1"/>
  <c r="R3750" i="1" s="1"/>
  <c r="J3750" i="1"/>
  <c r="F3750" i="1"/>
  <c r="Y3749" i="1"/>
  <c r="Z3749" i="1" s="1"/>
  <c r="X3749" i="1"/>
  <c r="W3749" i="1"/>
  <c r="V3749" i="1"/>
  <c r="U3749" i="1"/>
  <c r="T3749" i="1"/>
  <c r="S3749" i="1"/>
  <c r="O3749" i="1"/>
  <c r="R3749" i="1" s="1"/>
  <c r="J3749" i="1"/>
  <c r="F3749" i="1"/>
  <c r="W3748" i="1"/>
  <c r="X3748" i="1" s="1"/>
  <c r="V3748" i="1"/>
  <c r="Y3748" i="1" s="1"/>
  <c r="Z3748" i="1" s="1"/>
  <c r="U3748" i="1"/>
  <c r="T3748" i="1"/>
  <c r="S3748" i="1"/>
  <c r="O3748" i="1"/>
  <c r="R3748" i="1" s="1"/>
  <c r="J3748" i="1"/>
  <c r="F3748" i="1"/>
  <c r="Y3747" i="1"/>
  <c r="W3747" i="1"/>
  <c r="X3747" i="1" s="1"/>
  <c r="Z3747" i="1" s="1"/>
  <c r="V3747" i="1"/>
  <c r="T3747" i="1"/>
  <c r="U3747" i="1" s="1"/>
  <c r="S3747" i="1"/>
  <c r="O3747" i="1"/>
  <c r="R3747" i="1" s="1"/>
  <c r="J3747" i="1"/>
  <c r="F3747" i="1"/>
  <c r="Y3746" i="1"/>
  <c r="Z3746" i="1" s="1"/>
  <c r="X3746" i="1"/>
  <c r="W3746" i="1"/>
  <c r="V3746" i="1"/>
  <c r="T3746" i="1"/>
  <c r="S3746" i="1"/>
  <c r="R3746" i="1"/>
  <c r="O3746" i="1"/>
  <c r="J3746" i="1"/>
  <c r="U3746" i="1" s="1"/>
  <c r="F3746" i="1"/>
  <c r="X3745" i="1"/>
  <c r="W3745" i="1"/>
  <c r="V3745" i="1"/>
  <c r="Y3745" i="1" s="1"/>
  <c r="Z3745" i="1" s="1"/>
  <c r="U3745" i="1"/>
  <c r="T3745" i="1"/>
  <c r="S3745" i="1"/>
  <c r="O3745" i="1"/>
  <c r="R3745" i="1" s="1"/>
  <c r="J3745" i="1"/>
  <c r="F3745" i="1"/>
  <c r="Y3744" i="1"/>
  <c r="Z3744" i="1" s="1"/>
  <c r="W3744" i="1"/>
  <c r="X3744" i="1" s="1"/>
  <c r="V3744" i="1"/>
  <c r="U3744" i="1"/>
  <c r="T3744" i="1"/>
  <c r="S3744" i="1"/>
  <c r="O3744" i="1"/>
  <c r="R3744" i="1" s="1"/>
  <c r="J3744" i="1"/>
  <c r="F3744" i="1"/>
  <c r="Y3743" i="1"/>
  <c r="W3743" i="1"/>
  <c r="X3743" i="1" s="1"/>
  <c r="V3743" i="1"/>
  <c r="U3743" i="1"/>
  <c r="T3743" i="1"/>
  <c r="S3743" i="1"/>
  <c r="R3743" i="1"/>
  <c r="O3743" i="1"/>
  <c r="J3743" i="1"/>
  <c r="F3743" i="1"/>
  <c r="Y3742" i="1"/>
  <c r="W3742" i="1"/>
  <c r="X3742" i="1" s="1"/>
  <c r="V3742" i="1"/>
  <c r="T3742" i="1"/>
  <c r="S3742" i="1"/>
  <c r="O3742" i="1"/>
  <c r="R3742" i="1" s="1"/>
  <c r="J3742" i="1"/>
  <c r="U3742" i="1" s="1"/>
  <c r="F3742" i="1"/>
  <c r="W3741" i="1"/>
  <c r="X3741" i="1" s="1"/>
  <c r="V3741" i="1"/>
  <c r="Y3741" i="1" s="1"/>
  <c r="Z3741" i="1" s="1"/>
  <c r="U3741" i="1"/>
  <c r="T3741" i="1"/>
  <c r="S3741" i="1"/>
  <c r="O3741" i="1"/>
  <c r="R3741" i="1" s="1"/>
  <c r="J3741" i="1"/>
  <c r="F3741" i="1"/>
  <c r="Z3740" i="1"/>
  <c r="Y3740" i="1"/>
  <c r="W3740" i="1"/>
  <c r="X3740" i="1" s="1"/>
  <c r="V3740" i="1"/>
  <c r="U3740" i="1"/>
  <c r="T3740" i="1"/>
  <c r="S3740" i="1"/>
  <c r="R3740" i="1"/>
  <c r="O3740" i="1"/>
  <c r="J3740" i="1"/>
  <c r="F3740" i="1"/>
  <c r="Y3739" i="1"/>
  <c r="W3739" i="1"/>
  <c r="X3739" i="1" s="1"/>
  <c r="Z3739" i="1" s="1"/>
  <c r="V3739" i="1"/>
  <c r="U3739" i="1"/>
  <c r="T3739" i="1"/>
  <c r="S3739" i="1"/>
  <c r="R3739" i="1"/>
  <c r="O3739" i="1"/>
  <c r="J3739" i="1"/>
  <c r="F3739" i="1"/>
  <c r="W3738" i="1"/>
  <c r="X3738" i="1" s="1"/>
  <c r="V3738" i="1"/>
  <c r="Y3738" i="1" s="1"/>
  <c r="T3738" i="1"/>
  <c r="S3738" i="1"/>
  <c r="O3738" i="1"/>
  <c r="R3738" i="1" s="1"/>
  <c r="J3738" i="1"/>
  <c r="F3738" i="1"/>
  <c r="W3737" i="1"/>
  <c r="X3737" i="1" s="1"/>
  <c r="V3737" i="1"/>
  <c r="Y3737" i="1" s="1"/>
  <c r="Z3737" i="1" s="1"/>
  <c r="T3737" i="1"/>
  <c r="U3737" i="1" s="1"/>
  <c r="S3737" i="1"/>
  <c r="O3737" i="1"/>
  <c r="R3737" i="1" s="1"/>
  <c r="J3737" i="1"/>
  <c r="F3737" i="1"/>
  <c r="Z3736" i="1"/>
  <c r="Y3736" i="1"/>
  <c r="X3736" i="1"/>
  <c r="W3736" i="1"/>
  <c r="V3736" i="1"/>
  <c r="U3736" i="1"/>
  <c r="T3736" i="1"/>
  <c r="S3736" i="1"/>
  <c r="O3736" i="1"/>
  <c r="R3736" i="1" s="1"/>
  <c r="J3736" i="1"/>
  <c r="F3736" i="1"/>
  <c r="Y3735" i="1"/>
  <c r="W3735" i="1"/>
  <c r="X3735" i="1" s="1"/>
  <c r="V3735" i="1"/>
  <c r="U3735" i="1"/>
  <c r="T3735" i="1"/>
  <c r="S3735" i="1"/>
  <c r="R3735" i="1"/>
  <c r="O3735" i="1"/>
  <c r="J3735" i="1"/>
  <c r="F3735" i="1"/>
  <c r="W3734" i="1"/>
  <c r="X3734" i="1" s="1"/>
  <c r="V3734" i="1"/>
  <c r="Y3734" i="1" s="1"/>
  <c r="Z3734" i="1" s="1"/>
  <c r="T3734" i="1"/>
  <c r="U3734" i="1" s="1"/>
  <c r="S3734" i="1"/>
  <c r="O3734" i="1"/>
  <c r="R3734" i="1" s="1"/>
  <c r="J3734" i="1"/>
  <c r="F3734" i="1"/>
  <c r="Y3733" i="1"/>
  <c r="W3733" i="1"/>
  <c r="X3733" i="1" s="1"/>
  <c r="Z3733" i="1" s="1"/>
  <c r="V3733" i="1"/>
  <c r="T3733" i="1"/>
  <c r="U3733" i="1" s="1"/>
  <c r="S3733" i="1"/>
  <c r="R3733" i="1"/>
  <c r="O3733" i="1"/>
  <c r="J3733" i="1"/>
  <c r="F3733" i="1"/>
  <c r="Y3732" i="1"/>
  <c r="Z3732" i="1" s="1"/>
  <c r="X3732" i="1"/>
  <c r="W3732" i="1"/>
  <c r="V3732" i="1"/>
  <c r="T3732" i="1"/>
  <c r="S3732" i="1"/>
  <c r="O3732" i="1"/>
  <c r="R3732" i="1" s="1"/>
  <c r="J3732" i="1"/>
  <c r="U3732" i="1" s="1"/>
  <c r="F3732" i="1"/>
  <c r="Y3731" i="1"/>
  <c r="Z3731" i="1" s="1"/>
  <c r="X3731" i="1"/>
  <c r="W3731" i="1"/>
  <c r="V3731" i="1"/>
  <c r="U3731" i="1"/>
  <c r="T3731" i="1"/>
  <c r="S3731" i="1"/>
  <c r="O3731" i="1"/>
  <c r="R3731" i="1" s="1"/>
  <c r="J3731" i="1"/>
  <c r="F3731" i="1"/>
  <c r="Y3730" i="1"/>
  <c r="W3730" i="1"/>
  <c r="X3730" i="1" s="1"/>
  <c r="V3730" i="1"/>
  <c r="U3730" i="1"/>
  <c r="T3730" i="1"/>
  <c r="S3730" i="1"/>
  <c r="O3730" i="1"/>
  <c r="R3730" i="1" s="1"/>
  <c r="J3730" i="1"/>
  <c r="F3730" i="1"/>
  <c r="Y3729" i="1"/>
  <c r="Z3729" i="1" s="1"/>
  <c r="W3729" i="1"/>
  <c r="X3729" i="1" s="1"/>
  <c r="V3729" i="1"/>
  <c r="T3729" i="1"/>
  <c r="U3729" i="1" s="1"/>
  <c r="S3729" i="1"/>
  <c r="R3729" i="1"/>
  <c r="O3729" i="1"/>
  <c r="J3729" i="1"/>
  <c r="F3729" i="1"/>
  <c r="W3728" i="1"/>
  <c r="X3728" i="1" s="1"/>
  <c r="V3728" i="1"/>
  <c r="Y3728" i="1" s="1"/>
  <c r="T3728" i="1"/>
  <c r="S3728" i="1"/>
  <c r="R3728" i="1"/>
  <c r="O3728" i="1"/>
  <c r="J3728" i="1"/>
  <c r="U3728" i="1" s="1"/>
  <c r="F3728" i="1"/>
  <c r="W3727" i="1"/>
  <c r="X3727" i="1" s="1"/>
  <c r="V3727" i="1"/>
  <c r="Y3727" i="1" s="1"/>
  <c r="Z3727" i="1" s="1"/>
  <c r="T3727" i="1"/>
  <c r="U3727" i="1" s="1"/>
  <c r="S3727" i="1"/>
  <c r="O3727" i="1"/>
  <c r="R3727" i="1" s="1"/>
  <c r="J3727" i="1"/>
  <c r="F3727" i="1"/>
  <c r="Y3726" i="1"/>
  <c r="Z3726" i="1" s="1"/>
  <c r="X3726" i="1"/>
  <c r="W3726" i="1"/>
  <c r="V3726" i="1"/>
  <c r="T3726" i="1"/>
  <c r="U3726" i="1" s="1"/>
  <c r="S3726" i="1"/>
  <c r="O3726" i="1"/>
  <c r="R3726" i="1" s="1"/>
  <c r="J3726" i="1"/>
  <c r="F3726" i="1"/>
  <c r="X3725" i="1"/>
  <c r="W3725" i="1"/>
  <c r="V3725" i="1"/>
  <c r="Y3725" i="1" s="1"/>
  <c r="U3725" i="1"/>
  <c r="T3725" i="1"/>
  <c r="S3725" i="1"/>
  <c r="R3725" i="1"/>
  <c r="O3725" i="1"/>
  <c r="J3725" i="1"/>
  <c r="F3725" i="1"/>
  <c r="W3724" i="1"/>
  <c r="X3724" i="1" s="1"/>
  <c r="V3724" i="1"/>
  <c r="Y3724" i="1" s="1"/>
  <c r="Z3724" i="1" s="1"/>
  <c r="U3724" i="1"/>
  <c r="T3724" i="1"/>
  <c r="S3724" i="1"/>
  <c r="O3724" i="1"/>
  <c r="R3724" i="1" s="1"/>
  <c r="J3724" i="1"/>
  <c r="F3724" i="1"/>
  <c r="Z3723" i="1"/>
  <c r="Y3723" i="1"/>
  <c r="W3723" i="1"/>
  <c r="X3723" i="1" s="1"/>
  <c r="V3723" i="1"/>
  <c r="U3723" i="1"/>
  <c r="T3723" i="1"/>
  <c r="S3723" i="1"/>
  <c r="R3723" i="1"/>
  <c r="O3723" i="1"/>
  <c r="J3723" i="1"/>
  <c r="F3723" i="1"/>
  <c r="Y3722" i="1"/>
  <c r="W3722" i="1"/>
  <c r="X3722" i="1" s="1"/>
  <c r="Z3722" i="1" s="1"/>
  <c r="V3722" i="1"/>
  <c r="T3722" i="1"/>
  <c r="S3722" i="1"/>
  <c r="O3722" i="1"/>
  <c r="R3722" i="1" s="1"/>
  <c r="J3722" i="1"/>
  <c r="F3722" i="1"/>
  <c r="Y3721" i="1"/>
  <c r="X3721" i="1"/>
  <c r="W3721" i="1"/>
  <c r="V3721" i="1"/>
  <c r="T3721" i="1"/>
  <c r="S3721" i="1"/>
  <c r="O3721" i="1"/>
  <c r="R3721" i="1" s="1"/>
  <c r="J3721" i="1"/>
  <c r="U3721" i="1" s="1"/>
  <c r="F3721" i="1"/>
  <c r="W3720" i="1"/>
  <c r="X3720" i="1" s="1"/>
  <c r="V3720" i="1"/>
  <c r="Y3720" i="1" s="1"/>
  <c r="Z3720" i="1" s="1"/>
  <c r="U3720" i="1"/>
  <c r="T3720" i="1"/>
  <c r="S3720" i="1"/>
  <c r="O3720" i="1"/>
  <c r="R3720" i="1" s="1"/>
  <c r="J3720" i="1"/>
  <c r="F3720" i="1"/>
  <c r="Y3719" i="1"/>
  <c r="Z3719" i="1" s="1"/>
  <c r="X3719" i="1"/>
  <c r="W3719" i="1"/>
  <c r="V3719" i="1"/>
  <c r="T3719" i="1"/>
  <c r="U3719" i="1" s="1"/>
  <c r="S3719" i="1"/>
  <c r="R3719" i="1"/>
  <c r="O3719" i="1"/>
  <c r="J3719" i="1"/>
  <c r="F3719" i="1"/>
  <c r="W3718" i="1"/>
  <c r="X3718" i="1" s="1"/>
  <c r="V3718" i="1"/>
  <c r="Y3718" i="1" s="1"/>
  <c r="Z3718" i="1" s="1"/>
  <c r="T3718" i="1"/>
  <c r="S3718" i="1"/>
  <c r="R3718" i="1"/>
  <c r="O3718" i="1"/>
  <c r="J3718" i="1"/>
  <c r="U3718" i="1" s="1"/>
  <c r="F3718" i="1"/>
  <c r="W3717" i="1"/>
  <c r="X3717" i="1" s="1"/>
  <c r="V3717" i="1"/>
  <c r="Y3717" i="1" s="1"/>
  <c r="Z3717" i="1" s="1"/>
  <c r="T3717" i="1"/>
  <c r="U3717" i="1" s="1"/>
  <c r="S3717" i="1"/>
  <c r="O3717" i="1"/>
  <c r="R3717" i="1" s="1"/>
  <c r="J3717" i="1"/>
  <c r="F3717" i="1"/>
  <c r="Y3716" i="1"/>
  <c r="W3716" i="1"/>
  <c r="X3716" i="1" s="1"/>
  <c r="Z3716" i="1" s="1"/>
  <c r="V3716" i="1"/>
  <c r="U3716" i="1"/>
  <c r="T3716" i="1"/>
  <c r="S3716" i="1"/>
  <c r="R3716" i="1"/>
  <c r="O3716" i="1"/>
  <c r="J3716" i="1"/>
  <c r="F3716" i="1"/>
  <c r="Y3715" i="1"/>
  <c r="W3715" i="1"/>
  <c r="X3715" i="1" s="1"/>
  <c r="V3715" i="1"/>
  <c r="U3715" i="1"/>
  <c r="T3715" i="1"/>
  <c r="S3715" i="1"/>
  <c r="O3715" i="1"/>
  <c r="R3715" i="1" s="1"/>
  <c r="J3715" i="1"/>
  <c r="F3715" i="1"/>
  <c r="X3714" i="1"/>
  <c r="W3714" i="1"/>
  <c r="V3714" i="1"/>
  <c r="Y3714" i="1" s="1"/>
  <c r="Z3714" i="1" s="1"/>
  <c r="U3714" i="1"/>
  <c r="T3714" i="1"/>
  <c r="S3714" i="1"/>
  <c r="R3714" i="1"/>
  <c r="O3714" i="1"/>
  <c r="J3714" i="1"/>
  <c r="F3714" i="1"/>
  <c r="Z3713" i="1"/>
  <c r="Y3713" i="1"/>
  <c r="W3713" i="1"/>
  <c r="X3713" i="1" s="1"/>
  <c r="V3713" i="1"/>
  <c r="T3713" i="1"/>
  <c r="S3713" i="1"/>
  <c r="O3713" i="1"/>
  <c r="R3713" i="1" s="1"/>
  <c r="J3713" i="1"/>
  <c r="U3713" i="1" s="1"/>
  <c r="F3713" i="1"/>
  <c r="Z3712" i="1"/>
  <c r="Y3712" i="1"/>
  <c r="X3712" i="1"/>
  <c r="W3712" i="1"/>
  <c r="V3712" i="1"/>
  <c r="U3712" i="1"/>
  <c r="T3712" i="1"/>
  <c r="S3712" i="1"/>
  <c r="R3712" i="1"/>
  <c r="O3712" i="1"/>
  <c r="J3712" i="1"/>
  <c r="F3712" i="1"/>
  <c r="Y3711" i="1"/>
  <c r="Z3711" i="1" s="1"/>
  <c r="X3711" i="1"/>
  <c r="W3711" i="1"/>
  <c r="V3711" i="1"/>
  <c r="T3711" i="1"/>
  <c r="S3711" i="1"/>
  <c r="O3711" i="1"/>
  <c r="R3711" i="1" s="1"/>
  <c r="J3711" i="1"/>
  <c r="U3711" i="1" s="1"/>
  <c r="F3711" i="1"/>
  <c r="W3710" i="1"/>
  <c r="X3710" i="1" s="1"/>
  <c r="V3710" i="1"/>
  <c r="Y3710" i="1" s="1"/>
  <c r="U3710" i="1"/>
  <c r="T3710" i="1"/>
  <c r="S3710" i="1"/>
  <c r="O3710" i="1"/>
  <c r="R3710" i="1" s="1"/>
  <c r="J3710" i="1"/>
  <c r="F3710" i="1"/>
  <c r="Y3709" i="1"/>
  <c r="Z3709" i="1" s="1"/>
  <c r="W3709" i="1"/>
  <c r="X3709" i="1" s="1"/>
  <c r="V3709" i="1"/>
  <c r="T3709" i="1"/>
  <c r="U3709" i="1" s="1"/>
  <c r="S3709" i="1"/>
  <c r="O3709" i="1"/>
  <c r="R3709" i="1" s="1"/>
  <c r="J3709" i="1"/>
  <c r="F3709" i="1"/>
  <c r="Y3708" i="1"/>
  <c r="Z3708" i="1" s="1"/>
  <c r="X3708" i="1"/>
  <c r="W3708" i="1"/>
  <c r="V3708" i="1"/>
  <c r="T3708" i="1"/>
  <c r="S3708" i="1"/>
  <c r="O3708" i="1"/>
  <c r="R3708" i="1" s="1"/>
  <c r="J3708" i="1"/>
  <c r="U3708" i="1" s="1"/>
  <c r="F3708" i="1"/>
  <c r="Y3707" i="1"/>
  <c r="Z3707" i="1" s="1"/>
  <c r="X3707" i="1"/>
  <c r="W3707" i="1"/>
  <c r="V3707" i="1"/>
  <c r="U3707" i="1"/>
  <c r="T3707" i="1"/>
  <c r="S3707" i="1"/>
  <c r="R3707" i="1"/>
  <c r="O3707" i="1"/>
  <c r="J3707" i="1"/>
  <c r="F3707" i="1"/>
  <c r="Z3706" i="1"/>
  <c r="Y3706" i="1"/>
  <c r="W3706" i="1"/>
  <c r="X3706" i="1" s="1"/>
  <c r="V3706" i="1"/>
  <c r="U3706" i="1"/>
  <c r="T3706" i="1"/>
  <c r="S3706" i="1"/>
  <c r="O3706" i="1"/>
  <c r="R3706" i="1" s="1"/>
  <c r="J3706" i="1"/>
  <c r="F3706" i="1"/>
  <c r="Y3705" i="1"/>
  <c r="W3705" i="1"/>
  <c r="X3705" i="1" s="1"/>
  <c r="Z3705" i="1" s="1"/>
  <c r="V3705" i="1"/>
  <c r="T3705" i="1"/>
  <c r="U3705" i="1" s="1"/>
  <c r="S3705" i="1"/>
  <c r="R3705" i="1"/>
  <c r="O3705" i="1"/>
  <c r="J3705" i="1"/>
  <c r="F3705" i="1"/>
  <c r="X3704" i="1"/>
  <c r="W3704" i="1"/>
  <c r="V3704" i="1"/>
  <c r="Y3704" i="1" s="1"/>
  <c r="Z3704" i="1" s="1"/>
  <c r="U3704" i="1"/>
  <c r="T3704" i="1"/>
  <c r="S3704" i="1"/>
  <c r="R3704" i="1"/>
  <c r="O3704" i="1"/>
  <c r="J3704" i="1"/>
  <c r="F3704" i="1"/>
  <c r="Y3703" i="1"/>
  <c r="Z3703" i="1" s="1"/>
  <c r="X3703" i="1"/>
  <c r="W3703" i="1"/>
  <c r="V3703" i="1"/>
  <c r="T3703" i="1"/>
  <c r="S3703" i="1"/>
  <c r="O3703" i="1"/>
  <c r="R3703" i="1" s="1"/>
  <c r="J3703" i="1"/>
  <c r="U3703" i="1" s="1"/>
  <c r="F3703" i="1"/>
  <c r="Z3702" i="1"/>
  <c r="Y3702" i="1"/>
  <c r="W3702" i="1"/>
  <c r="X3702" i="1" s="1"/>
  <c r="V3702" i="1"/>
  <c r="U3702" i="1"/>
  <c r="T3702" i="1"/>
  <c r="S3702" i="1"/>
  <c r="O3702" i="1"/>
  <c r="R3702" i="1" s="1"/>
  <c r="J3702" i="1"/>
  <c r="F3702" i="1"/>
  <c r="Y3701" i="1"/>
  <c r="Z3701" i="1" s="1"/>
  <c r="X3701" i="1"/>
  <c r="W3701" i="1"/>
  <c r="V3701" i="1"/>
  <c r="U3701" i="1"/>
  <c r="T3701" i="1"/>
  <c r="S3701" i="1"/>
  <c r="R3701" i="1"/>
  <c r="O3701" i="1"/>
  <c r="J3701" i="1"/>
  <c r="F3701" i="1"/>
  <c r="W3700" i="1"/>
  <c r="X3700" i="1" s="1"/>
  <c r="V3700" i="1"/>
  <c r="Y3700" i="1" s="1"/>
  <c r="U3700" i="1"/>
  <c r="T3700" i="1"/>
  <c r="S3700" i="1"/>
  <c r="R3700" i="1"/>
  <c r="O3700" i="1"/>
  <c r="J3700" i="1"/>
  <c r="F3700" i="1"/>
  <c r="Y3699" i="1"/>
  <c r="Z3699" i="1" s="1"/>
  <c r="W3699" i="1"/>
  <c r="X3699" i="1" s="1"/>
  <c r="V3699" i="1"/>
  <c r="T3699" i="1"/>
  <c r="S3699" i="1"/>
  <c r="O3699" i="1"/>
  <c r="R3699" i="1" s="1"/>
  <c r="J3699" i="1"/>
  <c r="F3699" i="1"/>
  <c r="Y3698" i="1"/>
  <c r="X3698" i="1"/>
  <c r="Z3698" i="1" s="1"/>
  <c r="W3698" i="1"/>
  <c r="V3698" i="1"/>
  <c r="T3698" i="1"/>
  <c r="S3698" i="1"/>
  <c r="O3698" i="1"/>
  <c r="R3698" i="1" s="1"/>
  <c r="J3698" i="1"/>
  <c r="F3698" i="1"/>
  <c r="Z3697" i="1"/>
  <c r="Y3697" i="1"/>
  <c r="X3697" i="1"/>
  <c r="W3697" i="1"/>
  <c r="V3697" i="1"/>
  <c r="U3697" i="1"/>
  <c r="T3697" i="1"/>
  <c r="S3697" i="1"/>
  <c r="R3697" i="1"/>
  <c r="O3697" i="1"/>
  <c r="J3697" i="1"/>
  <c r="F3697" i="1"/>
  <c r="Y3696" i="1"/>
  <c r="Z3696" i="1" s="1"/>
  <c r="X3696" i="1"/>
  <c r="W3696" i="1"/>
  <c r="V3696" i="1"/>
  <c r="T3696" i="1"/>
  <c r="U3696" i="1" s="1"/>
  <c r="S3696" i="1"/>
  <c r="O3696" i="1"/>
  <c r="R3696" i="1" s="1"/>
  <c r="J3696" i="1"/>
  <c r="F3696" i="1"/>
  <c r="X3695" i="1"/>
  <c r="W3695" i="1"/>
  <c r="V3695" i="1"/>
  <c r="Y3695" i="1" s="1"/>
  <c r="U3695" i="1"/>
  <c r="T3695" i="1"/>
  <c r="S3695" i="1"/>
  <c r="O3695" i="1"/>
  <c r="R3695" i="1" s="1"/>
  <c r="J3695" i="1"/>
  <c r="F3695" i="1"/>
  <c r="W3694" i="1"/>
  <c r="X3694" i="1" s="1"/>
  <c r="V3694" i="1"/>
  <c r="Y3694" i="1" s="1"/>
  <c r="U3694" i="1"/>
  <c r="T3694" i="1"/>
  <c r="S3694" i="1"/>
  <c r="R3694" i="1"/>
  <c r="O3694" i="1"/>
  <c r="J3694" i="1"/>
  <c r="F3694" i="1"/>
  <c r="W3693" i="1"/>
  <c r="X3693" i="1" s="1"/>
  <c r="V3693" i="1"/>
  <c r="Y3693" i="1" s="1"/>
  <c r="Z3693" i="1" s="1"/>
  <c r="T3693" i="1"/>
  <c r="S3693" i="1"/>
  <c r="R3693" i="1"/>
  <c r="O3693" i="1"/>
  <c r="J3693" i="1"/>
  <c r="F3693" i="1"/>
  <c r="W3692" i="1"/>
  <c r="X3692" i="1" s="1"/>
  <c r="V3692" i="1"/>
  <c r="Y3692" i="1" s="1"/>
  <c r="Z3692" i="1" s="1"/>
  <c r="T3692" i="1"/>
  <c r="S3692" i="1"/>
  <c r="O3692" i="1"/>
  <c r="R3692" i="1" s="1"/>
  <c r="J3692" i="1"/>
  <c r="F3692" i="1"/>
  <c r="Z3691" i="1"/>
  <c r="Y3691" i="1"/>
  <c r="X3691" i="1"/>
  <c r="W3691" i="1"/>
  <c r="V3691" i="1"/>
  <c r="U3691" i="1"/>
  <c r="T3691" i="1"/>
  <c r="S3691" i="1"/>
  <c r="O3691" i="1"/>
  <c r="R3691" i="1" s="1"/>
  <c r="J3691" i="1"/>
  <c r="F3691" i="1"/>
  <c r="Y3690" i="1"/>
  <c r="W3690" i="1"/>
  <c r="X3690" i="1" s="1"/>
  <c r="V3690" i="1"/>
  <c r="U3690" i="1"/>
  <c r="T3690" i="1"/>
  <c r="S3690" i="1"/>
  <c r="R3690" i="1"/>
  <c r="O3690" i="1"/>
  <c r="J3690" i="1"/>
  <c r="F3690" i="1"/>
  <c r="X3689" i="1"/>
  <c r="W3689" i="1"/>
  <c r="V3689" i="1"/>
  <c r="Y3689" i="1" s="1"/>
  <c r="U3689" i="1"/>
  <c r="T3689" i="1"/>
  <c r="S3689" i="1"/>
  <c r="O3689" i="1"/>
  <c r="R3689" i="1" s="1"/>
  <c r="J3689" i="1"/>
  <c r="F3689" i="1"/>
  <c r="W3688" i="1"/>
  <c r="X3688" i="1" s="1"/>
  <c r="V3688" i="1"/>
  <c r="Y3688" i="1" s="1"/>
  <c r="U3688" i="1"/>
  <c r="T3688" i="1"/>
  <c r="S3688" i="1"/>
  <c r="R3688" i="1"/>
  <c r="O3688" i="1"/>
  <c r="J3688" i="1"/>
  <c r="F3688" i="1"/>
  <c r="W3687" i="1"/>
  <c r="X3687" i="1" s="1"/>
  <c r="V3687" i="1"/>
  <c r="Y3687" i="1" s="1"/>
  <c r="Z3687" i="1" s="1"/>
  <c r="T3687" i="1"/>
  <c r="U3687" i="1" s="1"/>
  <c r="S3687" i="1"/>
  <c r="R3687" i="1"/>
  <c r="O3687" i="1"/>
  <c r="J3687" i="1"/>
  <c r="F3687" i="1"/>
  <c r="Y3686" i="1"/>
  <c r="Z3686" i="1" s="1"/>
  <c r="X3686" i="1"/>
  <c r="W3686" i="1"/>
  <c r="V3686" i="1"/>
  <c r="T3686" i="1"/>
  <c r="S3686" i="1"/>
  <c r="O3686" i="1"/>
  <c r="R3686" i="1" s="1"/>
  <c r="J3686" i="1"/>
  <c r="U3686" i="1" s="1"/>
  <c r="F3686" i="1"/>
  <c r="Y3685" i="1"/>
  <c r="W3685" i="1"/>
  <c r="X3685" i="1" s="1"/>
  <c r="Z3685" i="1" s="1"/>
  <c r="V3685" i="1"/>
  <c r="T3685" i="1"/>
  <c r="U3685" i="1" s="1"/>
  <c r="S3685" i="1"/>
  <c r="O3685" i="1"/>
  <c r="R3685" i="1" s="1"/>
  <c r="J3685" i="1"/>
  <c r="F3685" i="1"/>
  <c r="Y3684" i="1"/>
  <c r="Z3684" i="1" s="1"/>
  <c r="X3684" i="1"/>
  <c r="W3684" i="1"/>
  <c r="V3684" i="1"/>
  <c r="U3684" i="1"/>
  <c r="T3684" i="1"/>
  <c r="S3684" i="1"/>
  <c r="O3684" i="1"/>
  <c r="R3684" i="1" s="1"/>
  <c r="J3684" i="1"/>
  <c r="F3684" i="1"/>
  <c r="Y3683" i="1"/>
  <c r="W3683" i="1"/>
  <c r="X3683" i="1" s="1"/>
  <c r="Z3683" i="1" s="1"/>
  <c r="V3683" i="1"/>
  <c r="U3683" i="1"/>
  <c r="T3683" i="1"/>
  <c r="S3683" i="1"/>
  <c r="R3683" i="1"/>
  <c r="O3683" i="1"/>
  <c r="J3683" i="1"/>
  <c r="F3683" i="1"/>
  <c r="X3682" i="1"/>
  <c r="W3682" i="1"/>
  <c r="V3682" i="1"/>
  <c r="Y3682" i="1" s="1"/>
  <c r="U3682" i="1"/>
  <c r="T3682" i="1"/>
  <c r="S3682" i="1"/>
  <c r="O3682" i="1"/>
  <c r="R3682" i="1" s="1"/>
  <c r="J3682" i="1"/>
  <c r="F3682" i="1"/>
  <c r="W3681" i="1"/>
  <c r="X3681" i="1" s="1"/>
  <c r="V3681" i="1"/>
  <c r="Y3681" i="1" s="1"/>
  <c r="Z3681" i="1" s="1"/>
  <c r="U3681" i="1"/>
  <c r="T3681" i="1"/>
  <c r="S3681" i="1"/>
  <c r="R3681" i="1"/>
  <c r="O3681" i="1"/>
  <c r="J3681" i="1"/>
  <c r="F3681" i="1"/>
  <c r="W3680" i="1"/>
  <c r="X3680" i="1" s="1"/>
  <c r="V3680" i="1"/>
  <c r="Y3680" i="1" s="1"/>
  <c r="Z3680" i="1" s="1"/>
  <c r="T3680" i="1"/>
  <c r="U3680" i="1" s="1"/>
  <c r="S3680" i="1"/>
  <c r="R3680" i="1"/>
  <c r="O3680" i="1"/>
  <c r="J3680" i="1"/>
  <c r="F3680" i="1"/>
  <c r="Y3679" i="1"/>
  <c r="Z3679" i="1" s="1"/>
  <c r="X3679" i="1"/>
  <c r="W3679" i="1"/>
  <c r="V3679" i="1"/>
  <c r="T3679" i="1"/>
  <c r="S3679" i="1"/>
  <c r="O3679" i="1"/>
  <c r="R3679" i="1" s="1"/>
  <c r="J3679" i="1"/>
  <c r="U3679" i="1" s="1"/>
  <c r="F3679" i="1"/>
  <c r="Y3678" i="1"/>
  <c r="W3678" i="1"/>
  <c r="X3678" i="1" s="1"/>
  <c r="Z3678" i="1" s="1"/>
  <c r="V3678" i="1"/>
  <c r="T3678" i="1"/>
  <c r="S3678" i="1"/>
  <c r="O3678" i="1"/>
  <c r="R3678" i="1" s="1"/>
  <c r="J3678" i="1"/>
  <c r="F3678" i="1"/>
  <c r="Z3677" i="1"/>
  <c r="Y3677" i="1"/>
  <c r="X3677" i="1"/>
  <c r="W3677" i="1"/>
  <c r="V3677" i="1"/>
  <c r="U3677" i="1"/>
  <c r="T3677" i="1"/>
  <c r="S3677" i="1"/>
  <c r="O3677" i="1"/>
  <c r="R3677" i="1" s="1"/>
  <c r="J3677" i="1"/>
  <c r="F3677" i="1"/>
  <c r="Y3676" i="1"/>
  <c r="Z3676" i="1" s="1"/>
  <c r="W3676" i="1"/>
  <c r="X3676" i="1" s="1"/>
  <c r="V3676" i="1"/>
  <c r="U3676" i="1"/>
  <c r="T3676" i="1"/>
  <c r="S3676" i="1"/>
  <c r="R3676" i="1"/>
  <c r="O3676" i="1"/>
  <c r="J3676" i="1"/>
  <c r="F3676" i="1"/>
  <c r="W3675" i="1"/>
  <c r="X3675" i="1" s="1"/>
  <c r="V3675" i="1"/>
  <c r="Y3675" i="1" s="1"/>
  <c r="U3675" i="1"/>
  <c r="T3675" i="1"/>
  <c r="S3675" i="1"/>
  <c r="O3675" i="1"/>
  <c r="R3675" i="1" s="1"/>
  <c r="J3675" i="1"/>
  <c r="F3675" i="1"/>
  <c r="W3674" i="1"/>
  <c r="X3674" i="1" s="1"/>
  <c r="V3674" i="1"/>
  <c r="Y3674" i="1" s="1"/>
  <c r="U3674" i="1"/>
  <c r="T3674" i="1"/>
  <c r="S3674" i="1"/>
  <c r="O3674" i="1"/>
  <c r="R3674" i="1" s="1"/>
  <c r="J3674" i="1"/>
  <c r="F3674" i="1"/>
  <c r="Y3673" i="1"/>
  <c r="W3673" i="1"/>
  <c r="X3673" i="1" s="1"/>
  <c r="Z3673" i="1" s="1"/>
  <c r="V3673" i="1"/>
  <c r="T3673" i="1"/>
  <c r="U3673" i="1" s="1"/>
  <c r="S3673" i="1"/>
  <c r="O3673" i="1"/>
  <c r="R3673" i="1" s="1"/>
  <c r="J3673" i="1"/>
  <c r="F3673" i="1"/>
  <c r="Y3672" i="1"/>
  <c r="Z3672" i="1" s="1"/>
  <c r="X3672" i="1"/>
  <c r="W3672" i="1"/>
  <c r="V3672" i="1"/>
  <c r="U3672" i="1"/>
  <c r="T3672" i="1"/>
  <c r="S3672" i="1"/>
  <c r="R3672" i="1"/>
  <c r="O3672" i="1"/>
  <c r="J3672" i="1"/>
  <c r="F3672" i="1"/>
  <c r="Y3671" i="1"/>
  <c r="Z3671" i="1" s="1"/>
  <c r="W3671" i="1"/>
  <c r="X3671" i="1" s="1"/>
  <c r="V3671" i="1"/>
  <c r="T3671" i="1"/>
  <c r="S3671" i="1"/>
  <c r="O3671" i="1"/>
  <c r="R3671" i="1" s="1"/>
  <c r="J3671" i="1"/>
  <c r="F3671" i="1"/>
  <c r="Z3670" i="1"/>
  <c r="Y3670" i="1"/>
  <c r="W3670" i="1"/>
  <c r="X3670" i="1" s="1"/>
  <c r="V3670" i="1"/>
  <c r="U3670" i="1"/>
  <c r="T3670" i="1"/>
  <c r="S3670" i="1"/>
  <c r="O3670" i="1"/>
  <c r="R3670" i="1" s="1"/>
  <c r="J3670" i="1"/>
  <c r="F3670" i="1"/>
  <c r="Z3669" i="1"/>
  <c r="Y3669" i="1"/>
  <c r="X3669" i="1"/>
  <c r="W3669" i="1"/>
  <c r="V3669" i="1"/>
  <c r="U3669" i="1"/>
  <c r="T3669" i="1"/>
  <c r="S3669" i="1"/>
  <c r="R3669" i="1"/>
  <c r="O3669" i="1"/>
  <c r="J3669" i="1"/>
  <c r="F3669" i="1"/>
  <c r="X3668" i="1"/>
  <c r="W3668" i="1"/>
  <c r="V3668" i="1"/>
  <c r="Y3668" i="1" s="1"/>
  <c r="T3668" i="1"/>
  <c r="U3668" i="1" s="1"/>
  <c r="S3668" i="1"/>
  <c r="O3668" i="1"/>
  <c r="R3668" i="1" s="1"/>
  <c r="J3668" i="1"/>
  <c r="F3668" i="1"/>
  <c r="Y3667" i="1"/>
  <c r="Z3667" i="1" s="1"/>
  <c r="W3667" i="1"/>
  <c r="X3667" i="1" s="1"/>
  <c r="V3667" i="1"/>
  <c r="U3667" i="1"/>
  <c r="T3667" i="1"/>
  <c r="S3667" i="1"/>
  <c r="O3667" i="1"/>
  <c r="R3667" i="1" s="1"/>
  <c r="J3667" i="1"/>
  <c r="F3667" i="1"/>
  <c r="Y3666" i="1"/>
  <c r="W3666" i="1"/>
  <c r="X3666" i="1" s="1"/>
  <c r="Z3666" i="1" s="1"/>
  <c r="V3666" i="1"/>
  <c r="T3666" i="1"/>
  <c r="S3666" i="1"/>
  <c r="O3666" i="1"/>
  <c r="R3666" i="1" s="1"/>
  <c r="J3666" i="1"/>
  <c r="F3666" i="1"/>
  <c r="Y3665" i="1"/>
  <c r="Z3665" i="1" s="1"/>
  <c r="X3665" i="1"/>
  <c r="W3665" i="1"/>
  <c r="V3665" i="1"/>
  <c r="U3665" i="1"/>
  <c r="T3665" i="1"/>
  <c r="S3665" i="1"/>
  <c r="O3665" i="1"/>
  <c r="R3665" i="1" s="1"/>
  <c r="J3665" i="1"/>
  <c r="F3665" i="1"/>
  <c r="Y3664" i="1"/>
  <c r="Z3664" i="1" s="1"/>
  <c r="W3664" i="1"/>
  <c r="X3664" i="1" s="1"/>
  <c r="V3664" i="1"/>
  <c r="T3664" i="1"/>
  <c r="S3664" i="1"/>
  <c r="O3664" i="1"/>
  <c r="R3664" i="1" s="1"/>
  <c r="J3664" i="1"/>
  <c r="F3664" i="1"/>
  <c r="Y3663" i="1"/>
  <c r="W3663" i="1"/>
  <c r="X3663" i="1" s="1"/>
  <c r="Z3663" i="1" s="1"/>
  <c r="V3663" i="1"/>
  <c r="U3663" i="1"/>
  <c r="T3663" i="1"/>
  <c r="S3663" i="1"/>
  <c r="O3663" i="1"/>
  <c r="R3663" i="1" s="1"/>
  <c r="J3663" i="1"/>
  <c r="F3663" i="1"/>
  <c r="Y3662" i="1"/>
  <c r="W3662" i="1"/>
  <c r="X3662" i="1" s="1"/>
  <c r="V3662" i="1"/>
  <c r="U3662" i="1"/>
  <c r="T3662" i="1"/>
  <c r="S3662" i="1"/>
  <c r="R3662" i="1"/>
  <c r="O3662" i="1"/>
  <c r="J3662" i="1"/>
  <c r="F3662" i="1"/>
  <c r="W3661" i="1"/>
  <c r="X3661" i="1" s="1"/>
  <c r="V3661" i="1"/>
  <c r="Y3661" i="1" s="1"/>
  <c r="U3661" i="1"/>
  <c r="T3661" i="1"/>
  <c r="S3661" i="1"/>
  <c r="O3661" i="1"/>
  <c r="R3661" i="1" s="1"/>
  <c r="J3661" i="1"/>
  <c r="F3661" i="1"/>
  <c r="W3660" i="1"/>
  <c r="X3660" i="1" s="1"/>
  <c r="V3660" i="1"/>
  <c r="Y3660" i="1" s="1"/>
  <c r="Z3660" i="1" s="1"/>
  <c r="T3660" i="1"/>
  <c r="U3660" i="1" s="1"/>
  <c r="S3660" i="1"/>
  <c r="R3660" i="1"/>
  <c r="O3660" i="1"/>
  <c r="J3660" i="1"/>
  <c r="F3660" i="1"/>
  <c r="Y3659" i="1"/>
  <c r="W3659" i="1"/>
  <c r="X3659" i="1" s="1"/>
  <c r="Z3659" i="1" s="1"/>
  <c r="V3659" i="1"/>
  <c r="T3659" i="1"/>
  <c r="S3659" i="1"/>
  <c r="O3659" i="1"/>
  <c r="R3659" i="1" s="1"/>
  <c r="J3659" i="1"/>
  <c r="F3659" i="1"/>
  <c r="Y3658" i="1"/>
  <c r="Z3658" i="1" s="1"/>
  <c r="X3658" i="1"/>
  <c r="W3658" i="1"/>
  <c r="V3658" i="1"/>
  <c r="T3658" i="1"/>
  <c r="S3658" i="1"/>
  <c r="O3658" i="1"/>
  <c r="R3658" i="1" s="1"/>
  <c r="J3658" i="1"/>
  <c r="U3658" i="1" s="1"/>
  <c r="F3658" i="1"/>
  <c r="Z3657" i="1"/>
  <c r="Y3657" i="1"/>
  <c r="W3657" i="1"/>
  <c r="X3657" i="1" s="1"/>
  <c r="V3657" i="1"/>
  <c r="T3657" i="1"/>
  <c r="S3657" i="1"/>
  <c r="O3657" i="1"/>
  <c r="R3657" i="1" s="1"/>
  <c r="J3657" i="1"/>
  <c r="U3657" i="1" s="1"/>
  <c r="F3657" i="1"/>
  <c r="Y3656" i="1"/>
  <c r="Z3656" i="1" s="1"/>
  <c r="X3656" i="1"/>
  <c r="W3656" i="1"/>
  <c r="V3656" i="1"/>
  <c r="U3656" i="1"/>
  <c r="T3656" i="1"/>
  <c r="S3656" i="1"/>
  <c r="O3656" i="1"/>
  <c r="R3656" i="1" s="1"/>
  <c r="J3656" i="1"/>
  <c r="F3656" i="1"/>
  <c r="X3655" i="1"/>
  <c r="W3655" i="1"/>
  <c r="V3655" i="1"/>
  <c r="Y3655" i="1" s="1"/>
  <c r="U3655" i="1"/>
  <c r="T3655" i="1"/>
  <c r="S3655" i="1"/>
  <c r="R3655" i="1"/>
  <c r="O3655" i="1"/>
  <c r="J3655" i="1"/>
  <c r="F3655" i="1"/>
  <c r="Y3654" i="1"/>
  <c r="Z3654" i="1" s="1"/>
  <c r="X3654" i="1"/>
  <c r="W3654" i="1"/>
  <c r="V3654" i="1"/>
  <c r="U3654" i="1"/>
  <c r="T3654" i="1"/>
  <c r="S3654" i="1"/>
  <c r="O3654" i="1"/>
  <c r="R3654" i="1" s="1"/>
  <c r="J3654" i="1"/>
  <c r="F3654" i="1"/>
  <c r="Y3653" i="1"/>
  <c r="Z3653" i="1" s="1"/>
  <c r="W3653" i="1"/>
  <c r="X3653" i="1" s="1"/>
  <c r="V3653" i="1"/>
  <c r="T3653" i="1"/>
  <c r="U3653" i="1" s="1"/>
  <c r="S3653" i="1"/>
  <c r="R3653" i="1"/>
  <c r="O3653" i="1"/>
  <c r="J3653" i="1"/>
  <c r="F3653" i="1"/>
  <c r="Y3652" i="1"/>
  <c r="W3652" i="1"/>
  <c r="X3652" i="1" s="1"/>
  <c r="Z3652" i="1" s="1"/>
  <c r="V3652" i="1"/>
  <c r="T3652" i="1"/>
  <c r="U3652" i="1" s="1"/>
  <c r="S3652" i="1"/>
  <c r="R3652" i="1"/>
  <c r="O3652" i="1"/>
  <c r="J3652" i="1"/>
  <c r="F3652" i="1"/>
  <c r="Y3651" i="1"/>
  <c r="Z3651" i="1" s="1"/>
  <c r="X3651" i="1"/>
  <c r="W3651" i="1"/>
  <c r="V3651" i="1"/>
  <c r="T3651" i="1"/>
  <c r="S3651" i="1"/>
  <c r="O3651" i="1"/>
  <c r="R3651" i="1" s="1"/>
  <c r="J3651" i="1"/>
  <c r="U3651" i="1" s="1"/>
  <c r="F3651" i="1"/>
  <c r="Y3650" i="1"/>
  <c r="Z3650" i="1" s="1"/>
  <c r="W3650" i="1"/>
  <c r="X3650" i="1" s="1"/>
  <c r="V3650" i="1"/>
  <c r="T3650" i="1"/>
  <c r="S3650" i="1"/>
  <c r="O3650" i="1"/>
  <c r="R3650" i="1" s="1"/>
  <c r="J3650" i="1"/>
  <c r="U3650" i="1" s="1"/>
  <c r="F3650" i="1"/>
  <c r="Y3649" i="1"/>
  <c r="X3649" i="1"/>
  <c r="Z3649" i="1" s="1"/>
  <c r="W3649" i="1"/>
  <c r="V3649" i="1"/>
  <c r="U3649" i="1"/>
  <c r="T3649" i="1"/>
  <c r="S3649" i="1"/>
  <c r="O3649" i="1"/>
  <c r="R3649" i="1" s="1"/>
  <c r="J3649" i="1"/>
  <c r="F3649" i="1"/>
  <c r="Y3648" i="1"/>
  <c r="W3648" i="1"/>
  <c r="X3648" i="1" s="1"/>
  <c r="V3648" i="1"/>
  <c r="U3648" i="1"/>
  <c r="T3648" i="1"/>
  <c r="S3648" i="1"/>
  <c r="R3648" i="1"/>
  <c r="O3648" i="1"/>
  <c r="J3648" i="1"/>
  <c r="F3648" i="1"/>
  <c r="X3647" i="1"/>
  <c r="W3647" i="1"/>
  <c r="V3647" i="1"/>
  <c r="Y3647" i="1" s="1"/>
  <c r="Z3647" i="1" s="1"/>
  <c r="T3647" i="1"/>
  <c r="U3647" i="1" s="1"/>
  <c r="S3647" i="1"/>
  <c r="O3647" i="1"/>
  <c r="R3647" i="1" s="1"/>
  <c r="J3647" i="1"/>
  <c r="F3647" i="1"/>
  <c r="W3646" i="1"/>
  <c r="X3646" i="1" s="1"/>
  <c r="V3646" i="1"/>
  <c r="Y3646" i="1" s="1"/>
  <c r="Z3646" i="1" s="1"/>
  <c r="U3646" i="1"/>
  <c r="T3646" i="1"/>
  <c r="S3646" i="1"/>
  <c r="O3646" i="1"/>
  <c r="R3646" i="1" s="1"/>
  <c r="J3646" i="1"/>
  <c r="F3646" i="1"/>
  <c r="Y3645" i="1"/>
  <c r="W3645" i="1"/>
  <c r="X3645" i="1" s="1"/>
  <c r="V3645" i="1"/>
  <c r="U3645" i="1"/>
  <c r="T3645" i="1"/>
  <c r="S3645" i="1"/>
  <c r="R3645" i="1"/>
  <c r="O3645" i="1"/>
  <c r="J3645" i="1"/>
  <c r="F3645" i="1"/>
  <c r="Y3644" i="1"/>
  <c r="W3644" i="1"/>
  <c r="X3644" i="1" s="1"/>
  <c r="V3644" i="1"/>
  <c r="U3644" i="1"/>
  <c r="T3644" i="1"/>
  <c r="S3644" i="1"/>
  <c r="O3644" i="1"/>
  <c r="R3644" i="1" s="1"/>
  <c r="J3644" i="1"/>
  <c r="F3644" i="1"/>
  <c r="Z3643" i="1"/>
  <c r="Y3643" i="1"/>
  <c r="W3643" i="1"/>
  <c r="X3643" i="1" s="1"/>
  <c r="V3643" i="1"/>
  <c r="T3643" i="1"/>
  <c r="S3643" i="1"/>
  <c r="O3643" i="1"/>
  <c r="R3643" i="1" s="1"/>
  <c r="J3643" i="1"/>
  <c r="U3643" i="1" s="1"/>
  <c r="F3643" i="1"/>
  <c r="Y3642" i="1"/>
  <c r="X3642" i="1"/>
  <c r="Z3642" i="1" s="1"/>
  <c r="W3642" i="1"/>
  <c r="V3642" i="1"/>
  <c r="U3642" i="1"/>
  <c r="T3642" i="1"/>
  <c r="S3642" i="1"/>
  <c r="O3642" i="1"/>
  <c r="R3642" i="1" s="1"/>
  <c r="J3642" i="1"/>
  <c r="F3642" i="1"/>
  <c r="W3641" i="1"/>
  <c r="X3641" i="1" s="1"/>
  <c r="V3641" i="1"/>
  <c r="Y3641" i="1" s="1"/>
  <c r="U3641" i="1"/>
  <c r="T3641" i="1"/>
  <c r="S3641" i="1"/>
  <c r="O3641" i="1"/>
  <c r="R3641" i="1" s="1"/>
  <c r="J3641" i="1"/>
  <c r="F3641" i="1"/>
  <c r="Y3640" i="1"/>
  <c r="W3640" i="1"/>
  <c r="X3640" i="1" s="1"/>
  <c r="V3640" i="1"/>
  <c r="U3640" i="1"/>
  <c r="T3640" i="1"/>
  <c r="S3640" i="1"/>
  <c r="O3640" i="1"/>
  <c r="R3640" i="1" s="1"/>
  <c r="J3640" i="1"/>
  <c r="F3640" i="1"/>
  <c r="Y3639" i="1"/>
  <c r="Z3639" i="1" s="1"/>
  <c r="W3639" i="1"/>
  <c r="X3639" i="1" s="1"/>
  <c r="V3639" i="1"/>
  <c r="T3639" i="1"/>
  <c r="U3639" i="1" s="1"/>
  <c r="S3639" i="1"/>
  <c r="R3639" i="1"/>
  <c r="O3639" i="1"/>
  <c r="J3639" i="1"/>
  <c r="F3639" i="1"/>
  <c r="Y3638" i="1"/>
  <c r="Z3638" i="1" s="1"/>
  <c r="W3638" i="1"/>
  <c r="X3638" i="1" s="1"/>
  <c r="V3638" i="1"/>
  <c r="T3638" i="1"/>
  <c r="S3638" i="1"/>
  <c r="R3638" i="1"/>
  <c r="O3638" i="1"/>
  <c r="J3638" i="1"/>
  <c r="F3638" i="1"/>
  <c r="Y3637" i="1"/>
  <c r="Z3637" i="1" s="1"/>
  <c r="W3637" i="1"/>
  <c r="X3637" i="1" s="1"/>
  <c r="V3637" i="1"/>
  <c r="T3637" i="1"/>
  <c r="S3637" i="1"/>
  <c r="R3637" i="1"/>
  <c r="O3637" i="1"/>
  <c r="J3637" i="1"/>
  <c r="U3637" i="1" s="1"/>
  <c r="F3637" i="1"/>
  <c r="Y3636" i="1"/>
  <c r="W3636" i="1"/>
  <c r="X3636" i="1" s="1"/>
  <c r="Z3636" i="1" s="1"/>
  <c r="V3636" i="1"/>
  <c r="T3636" i="1"/>
  <c r="S3636" i="1"/>
  <c r="O3636" i="1"/>
  <c r="R3636" i="1" s="1"/>
  <c r="J3636" i="1"/>
  <c r="U3636" i="1" s="1"/>
  <c r="F3636" i="1"/>
  <c r="Y3635" i="1"/>
  <c r="Z3635" i="1" s="1"/>
  <c r="W3635" i="1"/>
  <c r="X3635" i="1" s="1"/>
  <c r="V3635" i="1"/>
  <c r="U3635" i="1"/>
  <c r="T3635" i="1"/>
  <c r="S3635" i="1"/>
  <c r="O3635" i="1"/>
  <c r="R3635" i="1" s="1"/>
  <c r="J3635" i="1"/>
  <c r="F3635" i="1"/>
  <c r="X3634" i="1"/>
  <c r="W3634" i="1"/>
  <c r="V3634" i="1"/>
  <c r="Y3634" i="1" s="1"/>
  <c r="U3634" i="1"/>
  <c r="T3634" i="1"/>
  <c r="S3634" i="1"/>
  <c r="O3634" i="1"/>
  <c r="R3634" i="1" s="1"/>
  <c r="J3634" i="1"/>
  <c r="F3634" i="1"/>
  <c r="X3633" i="1"/>
  <c r="W3633" i="1"/>
  <c r="V3633" i="1"/>
  <c r="Y3633" i="1" s="1"/>
  <c r="Z3633" i="1" s="1"/>
  <c r="T3633" i="1"/>
  <c r="U3633" i="1" s="1"/>
  <c r="S3633" i="1"/>
  <c r="O3633" i="1"/>
  <c r="R3633" i="1" s="1"/>
  <c r="J3633" i="1"/>
  <c r="F3633" i="1"/>
  <c r="Y3632" i="1"/>
  <c r="Z3632" i="1" s="1"/>
  <c r="W3632" i="1"/>
  <c r="X3632" i="1" s="1"/>
  <c r="V3632" i="1"/>
  <c r="U3632" i="1"/>
  <c r="T3632" i="1"/>
  <c r="S3632" i="1"/>
  <c r="R3632" i="1"/>
  <c r="O3632" i="1"/>
  <c r="J3632" i="1"/>
  <c r="F3632" i="1"/>
  <c r="Y3631" i="1"/>
  <c r="W3631" i="1"/>
  <c r="X3631" i="1" s="1"/>
  <c r="V3631" i="1"/>
  <c r="T3631" i="1"/>
  <c r="U3631" i="1" s="1"/>
  <c r="S3631" i="1"/>
  <c r="O3631" i="1"/>
  <c r="R3631" i="1" s="1"/>
  <c r="J3631" i="1"/>
  <c r="F3631" i="1"/>
  <c r="Y3630" i="1"/>
  <c r="Z3630" i="1" s="1"/>
  <c r="W3630" i="1"/>
  <c r="X3630" i="1" s="1"/>
  <c r="V3630" i="1"/>
  <c r="U3630" i="1"/>
  <c r="T3630" i="1"/>
  <c r="S3630" i="1"/>
  <c r="O3630" i="1"/>
  <c r="R3630" i="1" s="1"/>
  <c r="J3630" i="1"/>
  <c r="F3630" i="1"/>
  <c r="Y3629" i="1"/>
  <c r="Z3629" i="1" s="1"/>
  <c r="W3629" i="1"/>
  <c r="X3629" i="1" s="1"/>
  <c r="V3629" i="1"/>
  <c r="T3629" i="1"/>
  <c r="S3629" i="1"/>
  <c r="O3629" i="1"/>
  <c r="R3629" i="1" s="1"/>
  <c r="J3629" i="1"/>
  <c r="U3629" i="1" s="1"/>
  <c r="F3629" i="1"/>
  <c r="Y3628" i="1"/>
  <c r="Z3628" i="1" s="1"/>
  <c r="X3628" i="1"/>
  <c r="W3628" i="1"/>
  <c r="V3628" i="1"/>
  <c r="U3628" i="1"/>
  <c r="T3628" i="1"/>
  <c r="S3628" i="1"/>
  <c r="O3628" i="1"/>
  <c r="R3628" i="1" s="1"/>
  <c r="J3628" i="1"/>
  <c r="F3628" i="1"/>
  <c r="Y3627" i="1"/>
  <c r="X3627" i="1"/>
  <c r="Z3627" i="1" s="1"/>
  <c r="W3627" i="1"/>
  <c r="V3627" i="1"/>
  <c r="U3627" i="1"/>
  <c r="T3627" i="1"/>
  <c r="S3627" i="1"/>
  <c r="O3627" i="1"/>
  <c r="R3627" i="1" s="1"/>
  <c r="J3627" i="1"/>
  <c r="F3627" i="1"/>
  <c r="W3626" i="1"/>
  <c r="X3626" i="1" s="1"/>
  <c r="V3626" i="1"/>
  <c r="Y3626" i="1" s="1"/>
  <c r="Z3626" i="1" s="1"/>
  <c r="T3626" i="1"/>
  <c r="U3626" i="1" s="1"/>
  <c r="S3626" i="1"/>
  <c r="O3626" i="1"/>
  <c r="R3626" i="1" s="1"/>
  <c r="J3626" i="1"/>
  <c r="F3626" i="1"/>
  <c r="Y3625" i="1"/>
  <c r="W3625" i="1"/>
  <c r="X3625" i="1" s="1"/>
  <c r="V3625" i="1"/>
  <c r="U3625" i="1"/>
  <c r="T3625" i="1"/>
  <c r="S3625" i="1"/>
  <c r="O3625" i="1"/>
  <c r="R3625" i="1" s="1"/>
  <c r="J3625" i="1"/>
  <c r="F3625" i="1"/>
  <c r="Y3624" i="1"/>
  <c r="W3624" i="1"/>
  <c r="X3624" i="1" s="1"/>
  <c r="V3624" i="1"/>
  <c r="U3624" i="1"/>
  <c r="T3624" i="1"/>
  <c r="S3624" i="1"/>
  <c r="O3624" i="1"/>
  <c r="R3624" i="1" s="1"/>
  <c r="J3624" i="1"/>
  <c r="F3624" i="1"/>
  <c r="Y3623" i="1"/>
  <c r="W3623" i="1"/>
  <c r="X3623" i="1" s="1"/>
  <c r="V3623" i="1"/>
  <c r="U3623" i="1"/>
  <c r="T3623" i="1"/>
  <c r="S3623" i="1"/>
  <c r="R3623" i="1"/>
  <c r="O3623" i="1"/>
  <c r="J3623" i="1"/>
  <c r="F3623" i="1"/>
  <c r="Y3622" i="1"/>
  <c r="Z3622" i="1" s="1"/>
  <c r="W3622" i="1"/>
  <c r="X3622" i="1" s="1"/>
  <c r="V3622" i="1"/>
  <c r="U3622" i="1"/>
  <c r="T3622" i="1"/>
  <c r="S3622" i="1"/>
  <c r="O3622" i="1"/>
  <c r="R3622" i="1" s="1"/>
  <c r="J3622" i="1"/>
  <c r="F3622" i="1"/>
  <c r="Y3621" i="1"/>
  <c r="W3621" i="1"/>
  <c r="X3621" i="1" s="1"/>
  <c r="Z3621" i="1" s="1"/>
  <c r="V3621" i="1"/>
  <c r="U3621" i="1"/>
  <c r="T3621" i="1"/>
  <c r="S3621" i="1"/>
  <c r="O3621" i="1"/>
  <c r="R3621" i="1" s="1"/>
  <c r="J3621" i="1"/>
  <c r="F3621" i="1"/>
  <c r="W3620" i="1"/>
  <c r="X3620" i="1" s="1"/>
  <c r="Z3620" i="1" s="1"/>
  <c r="V3620" i="1"/>
  <c r="Y3620" i="1" s="1"/>
  <c r="U3620" i="1"/>
  <c r="T3620" i="1"/>
  <c r="S3620" i="1"/>
  <c r="O3620" i="1"/>
  <c r="R3620" i="1" s="1"/>
  <c r="J3620" i="1"/>
  <c r="F3620" i="1"/>
  <c r="X3619" i="1"/>
  <c r="W3619" i="1"/>
  <c r="V3619" i="1"/>
  <c r="Y3619" i="1" s="1"/>
  <c r="Z3619" i="1" s="1"/>
  <c r="T3619" i="1"/>
  <c r="U3619" i="1" s="1"/>
  <c r="S3619" i="1"/>
  <c r="O3619" i="1"/>
  <c r="R3619" i="1" s="1"/>
  <c r="J3619" i="1"/>
  <c r="F3619" i="1"/>
  <c r="W3618" i="1"/>
  <c r="X3618" i="1" s="1"/>
  <c r="V3618" i="1"/>
  <c r="Y3618" i="1" s="1"/>
  <c r="Z3618" i="1" s="1"/>
  <c r="U3618" i="1"/>
  <c r="T3618" i="1"/>
  <c r="S3618" i="1"/>
  <c r="O3618" i="1"/>
  <c r="R3618" i="1" s="1"/>
  <c r="J3618" i="1"/>
  <c r="F3618" i="1"/>
  <c r="Y3617" i="1"/>
  <c r="Z3617" i="1" s="1"/>
  <c r="W3617" i="1"/>
  <c r="X3617" i="1" s="1"/>
  <c r="V3617" i="1"/>
  <c r="U3617" i="1"/>
  <c r="T3617" i="1"/>
  <c r="S3617" i="1"/>
  <c r="O3617" i="1"/>
  <c r="R3617" i="1" s="1"/>
  <c r="J3617" i="1"/>
  <c r="F3617" i="1"/>
  <c r="Y3616" i="1"/>
  <c r="W3616" i="1"/>
  <c r="X3616" i="1" s="1"/>
  <c r="V3616" i="1"/>
  <c r="U3616" i="1"/>
  <c r="T3616" i="1"/>
  <c r="S3616" i="1"/>
  <c r="O3616" i="1"/>
  <c r="R3616" i="1" s="1"/>
  <c r="J3616" i="1"/>
  <c r="F3616" i="1"/>
  <c r="Y3615" i="1"/>
  <c r="Z3615" i="1" s="1"/>
  <c r="W3615" i="1"/>
  <c r="X3615" i="1" s="1"/>
  <c r="V3615" i="1"/>
  <c r="T3615" i="1"/>
  <c r="S3615" i="1"/>
  <c r="O3615" i="1"/>
  <c r="R3615" i="1" s="1"/>
  <c r="J3615" i="1"/>
  <c r="U3615" i="1" s="1"/>
  <c r="F3615" i="1"/>
  <c r="Y3614" i="1"/>
  <c r="W3614" i="1"/>
  <c r="X3614" i="1" s="1"/>
  <c r="V3614" i="1"/>
  <c r="U3614" i="1"/>
  <c r="T3614" i="1"/>
  <c r="S3614" i="1"/>
  <c r="O3614" i="1"/>
  <c r="R3614" i="1" s="1"/>
  <c r="J3614" i="1"/>
  <c r="F3614" i="1"/>
  <c r="X3613" i="1"/>
  <c r="W3613" i="1"/>
  <c r="V3613" i="1"/>
  <c r="Y3613" i="1" s="1"/>
  <c r="Z3613" i="1" s="1"/>
  <c r="U3613" i="1"/>
  <c r="T3613" i="1"/>
  <c r="S3613" i="1"/>
  <c r="R3613" i="1"/>
  <c r="O3613" i="1"/>
  <c r="J3613" i="1"/>
  <c r="F3613" i="1"/>
  <c r="Y3612" i="1"/>
  <c r="W3612" i="1"/>
  <c r="X3612" i="1" s="1"/>
  <c r="V3612" i="1"/>
  <c r="T3612" i="1"/>
  <c r="S3612" i="1"/>
  <c r="O3612" i="1"/>
  <c r="R3612" i="1" s="1"/>
  <c r="J3612" i="1"/>
  <c r="U3612" i="1" s="1"/>
  <c r="F3612" i="1"/>
  <c r="W3611" i="1"/>
  <c r="X3611" i="1" s="1"/>
  <c r="V3611" i="1"/>
  <c r="Y3611" i="1" s="1"/>
  <c r="Z3611" i="1" s="1"/>
  <c r="T3611" i="1"/>
  <c r="U3611" i="1" s="1"/>
  <c r="S3611" i="1"/>
  <c r="O3611" i="1"/>
  <c r="R3611" i="1" s="1"/>
  <c r="J3611" i="1"/>
  <c r="F3611" i="1"/>
  <c r="Z3610" i="1"/>
  <c r="Y3610" i="1"/>
  <c r="W3610" i="1"/>
  <c r="X3610" i="1" s="1"/>
  <c r="V3610" i="1"/>
  <c r="U3610" i="1"/>
  <c r="T3610" i="1"/>
  <c r="S3610" i="1"/>
  <c r="O3610" i="1"/>
  <c r="R3610" i="1" s="1"/>
  <c r="J3610" i="1"/>
  <c r="F3610" i="1"/>
  <c r="Y3609" i="1"/>
  <c r="Z3609" i="1" s="1"/>
  <c r="X3609" i="1"/>
  <c r="W3609" i="1"/>
  <c r="V3609" i="1"/>
  <c r="T3609" i="1"/>
  <c r="S3609" i="1"/>
  <c r="R3609" i="1"/>
  <c r="O3609" i="1"/>
  <c r="J3609" i="1"/>
  <c r="U3609" i="1" s="1"/>
  <c r="F3609" i="1"/>
  <c r="W3608" i="1"/>
  <c r="X3608" i="1" s="1"/>
  <c r="V3608" i="1"/>
  <c r="Y3608" i="1" s="1"/>
  <c r="Z3608" i="1" s="1"/>
  <c r="T3608" i="1"/>
  <c r="S3608" i="1"/>
  <c r="O3608" i="1"/>
  <c r="R3608" i="1" s="1"/>
  <c r="J3608" i="1"/>
  <c r="U3608" i="1" s="1"/>
  <c r="F3608" i="1"/>
  <c r="Y3607" i="1"/>
  <c r="X3607" i="1"/>
  <c r="Z3607" i="1" s="1"/>
  <c r="W3607" i="1"/>
  <c r="V3607" i="1"/>
  <c r="T3607" i="1"/>
  <c r="U3607" i="1" s="1"/>
  <c r="S3607" i="1"/>
  <c r="O3607" i="1"/>
  <c r="R3607" i="1" s="1"/>
  <c r="J3607" i="1"/>
  <c r="F3607" i="1"/>
  <c r="Y3606" i="1"/>
  <c r="Z3606" i="1" s="1"/>
  <c r="X3606" i="1"/>
  <c r="W3606" i="1"/>
  <c r="V3606" i="1"/>
  <c r="U3606" i="1"/>
  <c r="T3606" i="1"/>
  <c r="S3606" i="1"/>
  <c r="O3606" i="1"/>
  <c r="R3606" i="1" s="1"/>
  <c r="J3606" i="1"/>
  <c r="F3606" i="1"/>
  <c r="X3605" i="1"/>
  <c r="W3605" i="1"/>
  <c r="V3605" i="1"/>
  <c r="Y3605" i="1" s="1"/>
  <c r="Z3605" i="1" s="1"/>
  <c r="T3605" i="1"/>
  <c r="U3605" i="1" s="1"/>
  <c r="S3605" i="1"/>
  <c r="O3605" i="1"/>
  <c r="R3605" i="1" s="1"/>
  <c r="J3605" i="1"/>
  <c r="F3605" i="1"/>
  <c r="W3604" i="1"/>
  <c r="X3604" i="1" s="1"/>
  <c r="V3604" i="1"/>
  <c r="Y3604" i="1" s="1"/>
  <c r="Z3604" i="1" s="1"/>
  <c r="U3604" i="1"/>
  <c r="T3604" i="1"/>
  <c r="S3604" i="1"/>
  <c r="O3604" i="1"/>
  <c r="R3604" i="1" s="1"/>
  <c r="J3604" i="1"/>
  <c r="F3604" i="1"/>
  <c r="Y3603" i="1"/>
  <c r="Z3603" i="1" s="1"/>
  <c r="W3603" i="1"/>
  <c r="X3603" i="1" s="1"/>
  <c r="V3603" i="1"/>
  <c r="T3603" i="1"/>
  <c r="S3603" i="1"/>
  <c r="R3603" i="1"/>
  <c r="O3603" i="1"/>
  <c r="J3603" i="1"/>
  <c r="F3603" i="1"/>
  <c r="Y3602" i="1"/>
  <c r="W3602" i="1"/>
  <c r="X3602" i="1" s="1"/>
  <c r="V3602" i="1"/>
  <c r="U3602" i="1"/>
  <c r="T3602" i="1"/>
  <c r="S3602" i="1"/>
  <c r="O3602" i="1"/>
  <c r="R3602" i="1" s="1"/>
  <c r="J3602" i="1"/>
  <c r="F3602" i="1"/>
  <c r="Y3601" i="1"/>
  <c r="Z3601" i="1" s="1"/>
  <c r="W3601" i="1"/>
  <c r="X3601" i="1" s="1"/>
  <c r="V3601" i="1"/>
  <c r="T3601" i="1"/>
  <c r="S3601" i="1"/>
  <c r="O3601" i="1"/>
  <c r="R3601" i="1" s="1"/>
  <c r="J3601" i="1"/>
  <c r="U3601" i="1" s="1"/>
  <c r="F3601" i="1"/>
  <c r="Y3600" i="1"/>
  <c r="Z3600" i="1" s="1"/>
  <c r="X3600" i="1"/>
  <c r="W3600" i="1"/>
  <c r="V3600" i="1"/>
  <c r="U3600" i="1"/>
  <c r="T3600" i="1"/>
  <c r="S3600" i="1"/>
  <c r="O3600" i="1"/>
  <c r="R3600" i="1" s="1"/>
  <c r="J3600" i="1"/>
  <c r="F3600" i="1"/>
  <c r="Y3599" i="1"/>
  <c r="X3599" i="1"/>
  <c r="Z3599" i="1" s="1"/>
  <c r="W3599" i="1"/>
  <c r="V3599" i="1"/>
  <c r="U3599" i="1"/>
  <c r="T3599" i="1"/>
  <c r="S3599" i="1"/>
  <c r="R3599" i="1"/>
  <c r="O3599" i="1"/>
  <c r="J3599" i="1"/>
  <c r="F3599" i="1"/>
  <c r="W3598" i="1"/>
  <c r="X3598" i="1" s="1"/>
  <c r="V3598" i="1"/>
  <c r="Y3598" i="1" s="1"/>
  <c r="Z3598" i="1" s="1"/>
  <c r="U3598" i="1"/>
  <c r="T3598" i="1"/>
  <c r="S3598" i="1"/>
  <c r="O3598" i="1"/>
  <c r="R3598" i="1" s="1"/>
  <c r="J3598" i="1"/>
  <c r="F3598" i="1"/>
  <c r="Y3597" i="1"/>
  <c r="Z3597" i="1" s="1"/>
  <c r="W3597" i="1"/>
  <c r="X3597" i="1" s="1"/>
  <c r="V3597" i="1"/>
  <c r="T3597" i="1"/>
  <c r="U3597" i="1" s="1"/>
  <c r="S3597" i="1"/>
  <c r="R3597" i="1"/>
  <c r="O3597" i="1"/>
  <c r="J3597" i="1"/>
  <c r="F3597" i="1"/>
  <c r="Y3596" i="1"/>
  <c r="Z3596" i="1" s="1"/>
  <c r="W3596" i="1"/>
  <c r="X3596" i="1" s="1"/>
  <c r="V3596" i="1"/>
  <c r="U3596" i="1"/>
  <c r="T3596" i="1"/>
  <c r="S3596" i="1"/>
  <c r="O3596" i="1"/>
  <c r="R3596" i="1" s="1"/>
  <c r="J3596" i="1"/>
  <c r="F3596" i="1"/>
  <c r="Y3595" i="1"/>
  <c r="X3595" i="1"/>
  <c r="W3595" i="1"/>
  <c r="V3595" i="1"/>
  <c r="T3595" i="1"/>
  <c r="S3595" i="1"/>
  <c r="R3595" i="1"/>
  <c r="O3595" i="1"/>
  <c r="J3595" i="1"/>
  <c r="U3595" i="1" s="1"/>
  <c r="F3595" i="1"/>
  <c r="W3594" i="1"/>
  <c r="X3594" i="1" s="1"/>
  <c r="V3594" i="1"/>
  <c r="Y3594" i="1" s="1"/>
  <c r="U3594" i="1"/>
  <c r="T3594" i="1"/>
  <c r="S3594" i="1"/>
  <c r="O3594" i="1"/>
  <c r="R3594" i="1" s="1"/>
  <c r="J3594" i="1"/>
  <c r="F3594" i="1"/>
  <c r="Z3593" i="1"/>
  <c r="Y3593" i="1"/>
  <c r="X3593" i="1"/>
  <c r="W3593" i="1"/>
  <c r="V3593" i="1"/>
  <c r="T3593" i="1"/>
  <c r="U3593" i="1" s="1"/>
  <c r="S3593" i="1"/>
  <c r="O3593" i="1"/>
  <c r="R3593" i="1" s="1"/>
  <c r="J3593" i="1"/>
  <c r="F3593" i="1"/>
  <c r="Y3592" i="1"/>
  <c r="W3592" i="1"/>
  <c r="X3592" i="1" s="1"/>
  <c r="Z3592" i="1" s="1"/>
  <c r="V3592" i="1"/>
  <c r="U3592" i="1"/>
  <c r="T3592" i="1"/>
  <c r="S3592" i="1"/>
  <c r="O3592" i="1"/>
  <c r="R3592" i="1" s="1"/>
  <c r="J3592" i="1"/>
  <c r="F3592" i="1"/>
  <c r="W3591" i="1"/>
  <c r="X3591" i="1" s="1"/>
  <c r="V3591" i="1"/>
  <c r="Y3591" i="1" s="1"/>
  <c r="Z3591" i="1" s="1"/>
  <c r="T3591" i="1"/>
  <c r="U3591" i="1" s="1"/>
  <c r="S3591" i="1"/>
  <c r="R3591" i="1"/>
  <c r="O3591" i="1"/>
  <c r="J3591" i="1"/>
  <c r="F3591" i="1"/>
  <c r="Y3590" i="1"/>
  <c r="Z3590" i="1" s="1"/>
  <c r="W3590" i="1"/>
  <c r="X3590" i="1" s="1"/>
  <c r="V3590" i="1"/>
  <c r="T3590" i="1"/>
  <c r="S3590" i="1"/>
  <c r="R3590" i="1"/>
  <c r="O3590" i="1"/>
  <c r="J3590" i="1"/>
  <c r="F3590" i="1"/>
  <c r="Z3589" i="1"/>
  <c r="Y3589" i="1"/>
  <c r="W3589" i="1"/>
  <c r="X3589" i="1" s="1"/>
  <c r="V3589" i="1"/>
  <c r="U3589" i="1"/>
  <c r="T3589" i="1"/>
  <c r="S3589" i="1"/>
  <c r="O3589" i="1"/>
  <c r="R3589" i="1" s="1"/>
  <c r="J3589" i="1"/>
  <c r="F3589" i="1"/>
  <c r="Y3588" i="1"/>
  <c r="Z3588" i="1" s="1"/>
  <c r="W3588" i="1"/>
  <c r="X3588" i="1" s="1"/>
  <c r="V3588" i="1"/>
  <c r="U3588" i="1"/>
  <c r="T3588" i="1"/>
  <c r="S3588" i="1"/>
  <c r="O3588" i="1"/>
  <c r="R3588" i="1" s="1"/>
  <c r="J3588" i="1"/>
  <c r="F3588" i="1"/>
  <c r="W3587" i="1"/>
  <c r="X3587" i="1" s="1"/>
  <c r="V3587" i="1"/>
  <c r="Y3587" i="1" s="1"/>
  <c r="T3587" i="1"/>
  <c r="S3587" i="1"/>
  <c r="O3587" i="1"/>
  <c r="R3587" i="1" s="1"/>
  <c r="J3587" i="1"/>
  <c r="U3587" i="1" s="1"/>
  <c r="F3587" i="1"/>
  <c r="Z3586" i="1"/>
  <c r="W3586" i="1"/>
  <c r="X3586" i="1" s="1"/>
  <c r="V3586" i="1"/>
  <c r="Y3586" i="1" s="1"/>
  <c r="T3586" i="1"/>
  <c r="U3586" i="1" s="1"/>
  <c r="S3586" i="1"/>
  <c r="O3586" i="1"/>
  <c r="R3586" i="1" s="1"/>
  <c r="J3586" i="1"/>
  <c r="F3586" i="1"/>
  <c r="Y3585" i="1"/>
  <c r="Z3585" i="1" s="1"/>
  <c r="W3585" i="1"/>
  <c r="X3585" i="1" s="1"/>
  <c r="V3585" i="1"/>
  <c r="T3585" i="1"/>
  <c r="U3585" i="1" s="1"/>
  <c r="S3585" i="1"/>
  <c r="O3585" i="1"/>
  <c r="R3585" i="1" s="1"/>
  <c r="J3585" i="1"/>
  <c r="F3585" i="1"/>
  <c r="X3584" i="1"/>
  <c r="W3584" i="1"/>
  <c r="V3584" i="1"/>
  <c r="Y3584" i="1" s="1"/>
  <c r="Z3584" i="1" s="1"/>
  <c r="T3584" i="1"/>
  <c r="U3584" i="1" s="1"/>
  <c r="S3584" i="1"/>
  <c r="O3584" i="1"/>
  <c r="R3584" i="1" s="1"/>
  <c r="J3584" i="1"/>
  <c r="F3584" i="1"/>
  <c r="Y3583" i="1"/>
  <c r="Z3583" i="1" s="1"/>
  <c r="W3583" i="1"/>
  <c r="X3583" i="1" s="1"/>
  <c r="V3583" i="1"/>
  <c r="T3583" i="1"/>
  <c r="S3583" i="1"/>
  <c r="R3583" i="1"/>
  <c r="O3583" i="1"/>
  <c r="J3583" i="1"/>
  <c r="F3583" i="1"/>
  <c r="Y3582" i="1"/>
  <c r="Z3582" i="1" s="1"/>
  <c r="W3582" i="1"/>
  <c r="X3582" i="1" s="1"/>
  <c r="V3582" i="1"/>
  <c r="U3582" i="1"/>
  <c r="T3582" i="1"/>
  <c r="S3582" i="1"/>
  <c r="O3582" i="1"/>
  <c r="R3582" i="1" s="1"/>
  <c r="J3582" i="1"/>
  <c r="F3582" i="1"/>
  <c r="Y3581" i="1"/>
  <c r="Z3581" i="1" s="1"/>
  <c r="W3581" i="1"/>
  <c r="X3581" i="1" s="1"/>
  <c r="V3581" i="1"/>
  <c r="U3581" i="1"/>
  <c r="T3581" i="1"/>
  <c r="S3581" i="1"/>
  <c r="O3581" i="1"/>
  <c r="R3581" i="1" s="1"/>
  <c r="J3581" i="1"/>
  <c r="F3581" i="1"/>
  <c r="Y3580" i="1"/>
  <c r="W3580" i="1"/>
  <c r="X3580" i="1" s="1"/>
  <c r="V3580" i="1"/>
  <c r="T3580" i="1"/>
  <c r="S3580" i="1"/>
  <c r="O3580" i="1"/>
  <c r="R3580" i="1" s="1"/>
  <c r="J3580" i="1"/>
  <c r="U3580" i="1" s="1"/>
  <c r="F3580" i="1"/>
  <c r="Z3579" i="1"/>
  <c r="W3579" i="1"/>
  <c r="X3579" i="1" s="1"/>
  <c r="V3579" i="1"/>
  <c r="Y3579" i="1" s="1"/>
  <c r="T3579" i="1"/>
  <c r="U3579" i="1" s="1"/>
  <c r="S3579" i="1"/>
  <c r="O3579" i="1"/>
  <c r="R3579" i="1" s="1"/>
  <c r="J3579" i="1"/>
  <c r="F3579" i="1"/>
  <c r="Y3578" i="1"/>
  <c r="W3578" i="1"/>
  <c r="X3578" i="1" s="1"/>
  <c r="V3578" i="1"/>
  <c r="T3578" i="1"/>
  <c r="U3578" i="1" s="1"/>
  <c r="S3578" i="1"/>
  <c r="O3578" i="1"/>
  <c r="R3578" i="1" s="1"/>
  <c r="J3578" i="1"/>
  <c r="F3578" i="1"/>
  <c r="X3577" i="1"/>
  <c r="W3577" i="1"/>
  <c r="V3577" i="1"/>
  <c r="Y3577" i="1" s="1"/>
  <c r="Z3577" i="1" s="1"/>
  <c r="T3577" i="1"/>
  <c r="U3577" i="1" s="1"/>
  <c r="S3577" i="1"/>
  <c r="O3577" i="1"/>
  <c r="R3577" i="1" s="1"/>
  <c r="J3577" i="1"/>
  <c r="F3577" i="1"/>
  <c r="Y3576" i="1"/>
  <c r="Z3576" i="1" s="1"/>
  <c r="W3576" i="1"/>
  <c r="X3576" i="1" s="1"/>
  <c r="V3576" i="1"/>
  <c r="T3576" i="1"/>
  <c r="S3576" i="1"/>
  <c r="R3576" i="1"/>
  <c r="O3576" i="1"/>
  <c r="J3576" i="1"/>
  <c r="U3576" i="1" s="1"/>
  <c r="F3576" i="1"/>
  <c r="Y3575" i="1"/>
  <c r="Z3575" i="1" s="1"/>
  <c r="W3575" i="1"/>
  <c r="X3575" i="1" s="1"/>
  <c r="V3575" i="1"/>
  <c r="U3575" i="1"/>
  <c r="T3575" i="1"/>
  <c r="S3575" i="1"/>
  <c r="R3575" i="1"/>
  <c r="O3575" i="1"/>
  <c r="J3575" i="1"/>
  <c r="F3575" i="1"/>
  <c r="Y3574" i="1"/>
  <c r="W3574" i="1"/>
  <c r="X3574" i="1" s="1"/>
  <c r="V3574" i="1"/>
  <c r="U3574" i="1"/>
  <c r="T3574" i="1"/>
  <c r="S3574" i="1"/>
  <c r="O3574" i="1"/>
  <c r="R3574" i="1" s="1"/>
  <c r="J3574" i="1"/>
  <c r="F3574" i="1"/>
  <c r="Y3573" i="1"/>
  <c r="W3573" i="1"/>
  <c r="X3573" i="1" s="1"/>
  <c r="V3573" i="1"/>
  <c r="T3573" i="1"/>
  <c r="S3573" i="1"/>
  <c r="O3573" i="1"/>
  <c r="R3573" i="1" s="1"/>
  <c r="J3573" i="1"/>
  <c r="U3573" i="1" s="1"/>
  <c r="F3573" i="1"/>
  <c r="X3572" i="1"/>
  <c r="W3572" i="1"/>
  <c r="V3572" i="1"/>
  <c r="Y3572" i="1" s="1"/>
  <c r="Z3572" i="1" s="1"/>
  <c r="T3572" i="1"/>
  <c r="U3572" i="1" s="1"/>
  <c r="S3572" i="1"/>
  <c r="O3572" i="1"/>
  <c r="R3572" i="1" s="1"/>
  <c r="J3572" i="1"/>
  <c r="F3572" i="1"/>
  <c r="Y3571" i="1"/>
  <c r="Z3571" i="1" s="1"/>
  <c r="W3571" i="1"/>
  <c r="X3571" i="1" s="1"/>
  <c r="V3571" i="1"/>
  <c r="U3571" i="1"/>
  <c r="T3571" i="1"/>
  <c r="S3571" i="1"/>
  <c r="O3571" i="1"/>
  <c r="R3571" i="1" s="1"/>
  <c r="J3571" i="1"/>
  <c r="F3571" i="1"/>
  <c r="X3570" i="1"/>
  <c r="W3570" i="1"/>
  <c r="V3570" i="1"/>
  <c r="Y3570" i="1" s="1"/>
  <c r="T3570" i="1"/>
  <c r="S3570" i="1"/>
  <c r="R3570" i="1"/>
  <c r="O3570" i="1"/>
  <c r="J3570" i="1"/>
  <c r="F3570" i="1"/>
  <c r="Y3569" i="1"/>
  <c r="Z3569" i="1" s="1"/>
  <c r="W3569" i="1"/>
  <c r="X3569" i="1" s="1"/>
  <c r="V3569" i="1"/>
  <c r="T3569" i="1"/>
  <c r="U3569" i="1" s="1"/>
  <c r="S3569" i="1"/>
  <c r="R3569" i="1"/>
  <c r="O3569" i="1"/>
  <c r="J3569" i="1"/>
  <c r="F3569" i="1"/>
  <c r="Y3568" i="1"/>
  <c r="W3568" i="1"/>
  <c r="X3568" i="1" s="1"/>
  <c r="Z3568" i="1" s="1"/>
  <c r="V3568" i="1"/>
  <c r="U3568" i="1"/>
  <c r="T3568" i="1"/>
  <c r="S3568" i="1"/>
  <c r="O3568" i="1"/>
  <c r="R3568" i="1" s="1"/>
  <c r="J3568" i="1"/>
  <c r="F3568" i="1"/>
  <c r="Y3567" i="1"/>
  <c r="X3567" i="1"/>
  <c r="W3567" i="1"/>
  <c r="V3567" i="1"/>
  <c r="U3567" i="1"/>
  <c r="T3567" i="1"/>
  <c r="S3567" i="1"/>
  <c r="O3567" i="1"/>
  <c r="R3567" i="1" s="1"/>
  <c r="J3567" i="1"/>
  <c r="F3567" i="1"/>
  <c r="W3566" i="1"/>
  <c r="X3566" i="1" s="1"/>
  <c r="V3566" i="1"/>
  <c r="Y3566" i="1" s="1"/>
  <c r="Z3566" i="1" s="1"/>
  <c r="T3566" i="1"/>
  <c r="S3566" i="1"/>
  <c r="O3566" i="1"/>
  <c r="R3566" i="1" s="1"/>
  <c r="J3566" i="1"/>
  <c r="U3566" i="1" s="1"/>
  <c r="F3566" i="1"/>
  <c r="X3565" i="1"/>
  <c r="W3565" i="1"/>
  <c r="V3565" i="1"/>
  <c r="Y3565" i="1" s="1"/>
  <c r="Z3565" i="1" s="1"/>
  <c r="T3565" i="1"/>
  <c r="U3565" i="1" s="1"/>
  <c r="S3565" i="1"/>
  <c r="O3565" i="1"/>
  <c r="R3565" i="1" s="1"/>
  <c r="J3565" i="1"/>
  <c r="F3565" i="1"/>
  <c r="Y3564" i="1"/>
  <c r="Z3564" i="1" s="1"/>
  <c r="W3564" i="1"/>
  <c r="X3564" i="1" s="1"/>
  <c r="V3564" i="1"/>
  <c r="U3564" i="1"/>
  <c r="T3564" i="1"/>
  <c r="S3564" i="1"/>
  <c r="O3564" i="1"/>
  <c r="R3564" i="1" s="1"/>
  <c r="J3564" i="1"/>
  <c r="F3564" i="1"/>
  <c r="X3563" i="1"/>
  <c r="W3563" i="1"/>
  <c r="V3563" i="1"/>
  <c r="Y3563" i="1" s="1"/>
  <c r="Z3563" i="1" s="1"/>
  <c r="T3563" i="1"/>
  <c r="U3563" i="1" s="1"/>
  <c r="S3563" i="1"/>
  <c r="R3563" i="1"/>
  <c r="O3563" i="1"/>
  <c r="J3563" i="1"/>
  <c r="F3563" i="1"/>
  <c r="Y3562" i="1"/>
  <c r="W3562" i="1"/>
  <c r="X3562" i="1" s="1"/>
  <c r="V3562" i="1"/>
  <c r="T3562" i="1"/>
  <c r="U3562" i="1" s="1"/>
  <c r="S3562" i="1"/>
  <c r="R3562" i="1"/>
  <c r="O3562" i="1"/>
  <c r="J3562" i="1"/>
  <c r="F3562" i="1"/>
  <c r="Z3561" i="1"/>
  <c r="Y3561" i="1"/>
  <c r="W3561" i="1"/>
  <c r="X3561" i="1" s="1"/>
  <c r="V3561" i="1"/>
  <c r="T3561" i="1"/>
  <c r="U3561" i="1" s="1"/>
  <c r="S3561" i="1"/>
  <c r="O3561" i="1"/>
  <c r="R3561" i="1" s="1"/>
  <c r="J3561" i="1"/>
  <c r="F3561" i="1"/>
  <c r="W3560" i="1"/>
  <c r="X3560" i="1" s="1"/>
  <c r="V3560" i="1"/>
  <c r="Y3560" i="1" s="1"/>
  <c r="U3560" i="1"/>
  <c r="T3560" i="1"/>
  <c r="S3560" i="1"/>
  <c r="R3560" i="1"/>
  <c r="O3560" i="1"/>
  <c r="J3560" i="1"/>
  <c r="F3560" i="1"/>
  <c r="Y3559" i="1"/>
  <c r="Z3559" i="1" s="1"/>
  <c r="W3559" i="1"/>
  <c r="X3559" i="1" s="1"/>
  <c r="V3559" i="1"/>
  <c r="T3559" i="1"/>
  <c r="S3559" i="1"/>
  <c r="O3559" i="1"/>
  <c r="R3559" i="1" s="1"/>
  <c r="J3559" i="1"/>
  <c r="U3559" i="1" s="1"/>
  <c r="F3559" i="1"/>
  <c r="Y3558" i="1"/>
  <c r="W3558" i="1"/>
  <c r="X3558" i="1" s="1"/>
  <c r="V3558" i="1"/>
  <c r="T3558" i="1"/>
  <c r="U3558" i="1" s="1"/>
  <c r="S3558" i="1"/>
  <c r="O3558" i="1"/>
  <c r="R3558" i="1" s="1"/>
  <c r="J3558" i="1"/>
  <c r="F3558" i="1"/>
  <c r="W3557" i="1"/>
  <c r="X3557" i="1" s="1"/>
  <c r="V3557" i="1"/>
  <c r="Y3557" i="1" s="1"/>
  <c r="U3557" i="1"/>
  <c r="T3557" i="1"/>
  <c r="S3557" i="1"/>
  <c r="O3557" i="1"/>
  <c r="R3557" i="1" s="1"/>
  <c r="J3557" i="1"/>
  <c r="F3557" i="1"/>
  <c r="Y3556" i="1"/>
  <c r="X3556" i="1"/>
  <c r="W3556" i="1"/>
  <c r="V3556" i="1"/>
  <c r="U3556" i="1"/>
  <c r="T3556" i="1"/>
  <c r="S3556" i="1"/>
  <c r="O3556" i="1"/>
  <c r="R3556" i="1" s="1"/>
  <c r="J3556" i="1"/>
  <c r="F3556" i="1"/>
  <c r="W3555" i="1"/>
  <c r="X3555" i="1" s="1"/>
  <c r="V3555" i="1"/>
  <c r="Y3555" i="1" s="1"/>
  <c r="Z3555" i="1" s="1"/>
  <c r="U3555" i="1"/>
  <c r="T3555" i="1"/>
  <c r="S3555" i="1"/>
  <c r="O3555" i="1"/>
  <c r="R3555" i="1" s="1"/>
  <c r="J3555" i="1"/>
  <c r="F3555" i="1"/>
  <c r="Y3554" i="1"/>
  <c r="W3554" i="1"/>
  <c r="X3554" i="1" s="1"/>
  <c r="V3554" i="1"/>
  <c r="T3554" i="1"/>
  <c r="U3554" i="1" s="1"/>
  <c r="S3554" i="1"/>
  <c r="O3554" i="1"/>
  <c r="R3554" i="1" s="1"/>
  <c r="J3554" i="1"/>
  <c r="F3554" i="1"/>
  <c r="W3553" i="1"/>
  <c r="X3553" i="1" s="1"/>
  <c r="V3553" i="1"/>
  <c r="Y3553" i="1" s="1"/>
  <c r="Z3553" i="1" s="1"/>
  <c r="U3553" i="1"/>
  <c r="T3553" i="1"/>
  <c r="S3553" i="1"/>
  <c r="R3553" i="1"/>
  <c r="O3553" i="1"/>
  <c r="J3553" i="1"/>
  <c r="F3553" i="1"/>
  <c r="Y3552" i="1"/>
  <c r="Z3552" i="1" s="1"/>
  <c r="W3552" i="1"/>
  <c r="X3552" i="1" s="1"/>
  <c r="V3552" i="1"/>
  <c r="U3552" i="1"/>
  <c r="T3552" i="1"/>
  <c r="S3552" i="1"/>
  <c r="O3552" i="1"/>
  <c r="R3552" i="1" s="1"/>
  <c r="J3552" i="1"/>
  <c r="F3552" i="1"/>
  <c r="Y3551" i="1"/>
  <c r="Z3551" i="1" s="1"/>
  <c r="W3551" i="1"/>
  <c r="X3551" i="1" s="1"/>
  <c r="V3551" i="1"/>
  <c r="U3551" i="1"/>
  <c r="T3551" i="1"/>
  <c r="S3551" i="1"/>
  <c r="O3551" i="1"/>
  <c r="R3551" i="1" s="1"/>
  <c r="J3551" i="1"/>
  <c r="F3551" i="1"/>
  <c r="Z3550" i="1"/>
  <c r="Y3550" i="1"/>
  <c r="W3550" i="1"/>
  <c r="X3550" i="1" s="1"/>
  <c r="V3550" i="1"/>
  <c r="U3550" i="1"/>
  <c r="T3550" i="1"/>
  <c r="S3550" i="1"/>
  <c r="O3550" i="1"/>
  <c r="R3550" i="1" s="1"/>
  <c r="J3550" i="1"/>
  <c r="F3550" i="1"/>
  <c r="Y3549" i="1"/>
  <c r="Z3549" i="1" s="1"/>
  <c r="X3549" i="1"/>
  <c r="W3549" i="1"/>
  <c r="V3549" i="1"/>
  <c r="U3549" i="1"/>
  <c r="T3549" i="1"/>
  <c r="S3549" i="1"/>
  <c r="O3549" i="1"/>
  <c r="R3549" i="1" s="1"/>
  <c r="J3549" i="1"/>
  <c r="F3549" i="1"/>
  <c r="W3548" i="1"/>
  <c r="X3548" i="1" s="1"/>
  <c r="V3548" i="1"/>
  <c r="Y3548" i="1" s="1"/>
  <c r="U3548" i="1"/>
  <c r="T3548" i="1"/>
  <c r="S3548" i="1"/>
  <c r="O3548" i="1"/>
  <c r="R3548" i="1" s="1"/>
  <c r="J3548" i="1"/>
  <c r="F3548" i="1"/>
  <c r="Y3547" i="1"/>
  <c r="W3547" i="1"/>
  <c r="X3547" i="1" s="1"/>
  <c r="V3547" i="1"/>
  <c r="T3547" i="1"/>
  <c r="U3547" i="1" s="1"/>
  <c r="S3547" i="1"/>
  <c r="O3547" i="1"/>
  <c r="R3547" i="1" s="1"/>
  <c r="J3547" i="1"/>
  <c r="F3547" i="1"/>
  <c r="Y3546" i="1"/>
  <c r="Z3546" i="1" s="1"/>
  <c r="W3546" i="1"/>
  <c r="X3546" i="1" s="1"/>
  <c r="V3546" i="1"/>
  <c r="U3546" i="1"/>
  <c r="T3546" i="1"/>
  <c r="S3546" i="1"/>
  <c r="R3546" i="1"/>
  <c r="O3546" i="1"/>
  <c r="J3546" i="1"/>
  <c r="F3546" i="1"/>
  <c r="Y3545" i="1"/>
  <c r="W3545" i="1"/>
  <c r="X3545" i="1" s="1"/>
  <c r="V3545" i="1"/>
  <c r="T3545" i="1"/>
  <c r="S3545" i="1"/>
  <c r="O3545" i="1"/>
  <c r="R3545" i="1" s="1"/>
  <c r="J3545" i="1"/>
  <c r="U3545" i="1" s="1"/>
  <c r="F3545" i="1"/>
  <c r="Y3544" i="1"/>
  <c r="W3544" i="1"/>
  <c r="X3544" i="1" s="1"/>
  <c r="V3544" i="1"/>
  <c r="U3544" i="1"/>
  <c r="T3544" i="1"/>
  <c r="S3544" i="1"/>
  <c r="R3544" i="1"/>
  <c r="O3544" i="1"/>
  <c r="J3544" i="1"/>
  <c r="F3544" i="1"/>
  <c r="Y3543" i="1"/>
  <c r="W3543" i="1"/>
  <c r="X3543" i="1" s="1"/>
  <c r="Z3543" i="1" s="1"/>
  <c r="V3543" i="1"/>
  <c r="T3543" i="1"/>
  <c r="S3543" i="1"/>
  <c r="O3543" i="1"/>
  <c r="R3543" i="1" s="1"/>
  <c r="J3543" i="1"/>
  <c r="U3543" i="1" s="1"/>
  <c r="F3543" i="1"/>
  <c r="Y3542" i="1"/>
  <c r="Z3542" i="1" s="1"/>
  <c r="X3542" i="1"/>
  <c r="W3542" i="1"/>
  <c r="V3542" i="1"/>
  <c r="U3542" i="1"/>
  <c r="T3542" i="1"/>
  <c r="S3542" i="1"/>
  <c r="O3542" i="1"/>
  <c r="R3542" i="1" s="1"/>
  <c r="J3542" i="1"/>
  <c r="F3542" i="1"/>
  <c r="W3541" i="1"/>
  <c r="X3541" i="1" s="1"/>
  <c r="V3541" i="1"/>
  <c r="Y3541" i="1" s="1"/>
  <c r="Z3541" i="1" s="1"/>
  <c r="U3541" i="1"/>
  <c r="T3541" i="1"/>
  <c r="S3541" i="1"/>
  <c r="O3541" i="1"/>
  <c r="R3541" i="1" s="1"/>
  <c r="J3541" i="1"/>
  <c r="F3541" i="1"/>
  <c r="Y3540" i="1"/>
  <c r="X3540" i="1"/>
  <c r="W3540" i="1"/>
  <c r="V3540" i="1"/>
  <c r="U3540" i="1"/>
  <c r="T3540" i="1"/>
  <c r="S3540" i="1"/>
  <c r="O3540" i="1"/>
  <c r="R3540" i="1" s="1"/>
  <c r="J3540" i="1"/>
  <c r="F3540" i="1"/>
  <c r="W3539" i="1"/>
  <c r="X3539" i="1" s="1"/>
  <c r="V3539" i="1"/>
  <c r="Y3539" i="1" s="1"/>
  <c r="Z3539" i="1" s="1"/>
  <c r="U3539" i="1"/>
  <c r="T3539" i="1"/>
  <c r="S3539" i="1"/>
  <c r="O3539" i="1"/>
  <c r="R3539" i="1" s="1"/>
  <c r="J3539" i="1"/>
  <c r="F3539" i="1"/>
  <c r="Y3538" i="1"/>
  <c r="Z3538" i="1" s="1"/>
  <c r="W3538" i="1"/>
  <c r="X3538" i="1" s="1"/>
  <c r="V3538" i="1"/>
  <c r="U3538" i="1"/>
  <c r="T3538" i="1"/>
  <c r="S3538" i="1"/>
  <c r="O3538" i="1"/>
  <c r="R3538" i="1" s="1"/>
  <c r="J3538" i="1"/>
  <c r="F3538" i="1"/>
  <c r="Y3537" i="1"/>
  <c r="Z3537" i="1" s="1"/>
  <c r="W3537" i="1"/>
  <c r="X3537" i="1" s="1"/>
  <c r="V3537" i="1"/>
  <c r="U3537" i="1"/>
  <c r="T3537" i="1"/>
  <c r="S3537" i="1"/>
  <c r="O3537" i="1"/>
  <c r="R3537" i="1" s="1"/>
  <c r="J3537" i="1"/>
  <c r="F3537" i="1"/>
  <c r="Z3536" i="1"/>
  <c r="Y3536" i="1"/>
  <c r="W3536" i="1"/>
  <c r="X3536" i="1" s="1"/>
  <c r="V3536" i="1"/>
  <c r="U3536" i="1"/>
  <c r="T3536" i="1"/>
  <c r="S3536" i="1"/>
  <c r="O3536" i="1"/>
  <c r="R3536" i="1" s="1"/>
  <c r="J3536" i="1"/>
  <c r="F3536" i="1"/>
  <c r="Y3535" i="1"/>
  <c r="X3535" i="1"/>
  <c r="W3535" i="1"/>
  <c r="V3535" i="1"/>
  <c r="U3535" i="1"/>
  <c r="T3535" i="1"/>
  <c r="S3535" i="1"/>
  <c r="O3535" i="1"/>
  <c r="R3535" i="1" s="1"/>
  <c r="J3535" i="1"/>
  <c r="F3535" i="1"/>
  <c r="W3534" i="1"/>
  <c r="X3534" i="1" s="1"/>
  <c r="V3534" i="1"/>
  <c r="Y3534" i="1" s="1"/>
  <c r="Z3534" i="1" s="1"/>
  <c r="U3534" i="1"/>
  <c r="T3534" i="1"/>
  <c r="S3534" i="1"/>
  <c r="O3534" i="1"/>
  <c r="R3534" i="1" s="1"/>
  <c r="J3534" i="1"/>
  <c r="F3534" i="1"/>
  <c r="Y3533" i="1"/>
  <c r="W3533" i="1"/>
  <c r="X3533" i="1" s="1"/>
  <c r="V3533" i="1"/>
  <c r="U3533" i="1"/>
  <c r="T3533" i="1"/>
  <c r="S3533" i="1"/>
  <c r="O3533" i="1"/>
  <c r="R3533" i="1" s="1"/>
  <c r="J3533" i="1"/>
  <c r="F3533" i="1"/>
  <c r="W3532" i="1"/>
  <c r="X3532" i="1" s="1"/>
  <c r="V3532" i="1"/>
  <c r="Y3532" i="1" s="1"/>
  <c r="Z3532" i="1" s="1"/>
  <c r="U3532" i="1"/>
  <c r="T3532" i="1"/>
  <c r="S3532" i="1"/>
  <c r="R3532" i="1"/>
  <c r="O3532" i="1"/>
  <c r="J3532" i="1"/>
  <c r="F3532" i="1"/>
  <c r="Y3531" i="1"/>
  <c r="W3531" i="1"/>
  <c r="X3531" i="1" s="1"/>
  <c r="V3531" i="1"/>
  <c r="U3531" i="1"/>
  <c r="T3531" i="1"/>
  <c r="S3531" i="1"/>
  <c r="O3531" i="1"/>
  <c r="R3531" i="1" s="1"/>
  <c r="J3531" i="1"/>
  <c r="F3531" i="1"/>
  <c r="Y3530" i="1"/>
  <c r="W3530" i="1"/>
  <c r="X3530" i="1" s="1"/>
  <c r="V3530" i="1"/>
  <c r="U3530" i="1"/>
  <c r="T3530" i="1"/>
  <c r="S3530" i="1"/>
  <c r="R3530" i="1"/>
  <c r="O3530" i="1"/>
  <c r="J3530" i="1"/>
  <c r="F3530" i="1"/>
  <c r="Y3529" i="1"/>
  <c r="Z3529" i="1" s="1"/>
  <c r="W3529" i="1"/>
  <c r="X3529" i="1" s="1"/>
  <c r="V3529" i="1"/>
  <c r="U3529" i="1"/>
  <c r="T3529" i="1"/>
  <c r="S3529" i="1"/>
  <c r="R3529" i="1"/>
  <c r="O3529" i="1"/>
  <c r="J3529" i="1"/>
  <c r="F3529" i="1"/>
  <c r="Y3528" i="1"/>
  <c r="X3528" i="1"/>
  <c r="W3528" i="1"/>
  <c r="V3528" i="1"/>
  <c r="T3528" i="1"/>
  <c r="S3528" i="1"/>
  <c r="O3528" i="1"/>
  <c r="R3528" i="1" s="1"/>
  <c r="J3528" i="1"/>
  <c r="U3528" i="1" s="1"/>
  <c r="F3528" i="1"/>
  <c r="W3527" i="1"/>
  <c r="X3527" i="1" s="1"/>
  <c r="V3527" i="1"/>
  <c r="Y3527" i="1" s="1"/>
  <c r="Z3527" i="1" s="1"/>
  <c r="U3527" i="1"/>
  <c r="T3527" i="1"/>
  <c r="S3527" i="1"/>
  <c r="O3527" i="1"/>
  <c r="R3527" i="1" s="1"/>
  <c r="J3527" i="1"/>
  <c r="F3527" i="1"/>
  <c r="Y3526" i="1"/>
  <c r="X3526" i="1"/>
  <c r="W3526" i="1"/>
  <c r="V3526" i="1"/>
  <c r="U3526" i="1"/>
  <c r="T3526" i="1"/>
  <c r="S3526" i="1"/>
  <c r="O3526" i="1"/>
  <c r="R3526" i="1" s="1"/>
  <c r="J3526" i="1"/>
  <c r="F3526" i="1"/>
  <c r="X3525" i="1"/>
  <c r="W3525" i="1"/>
  <c r="V3525" i="1"/>
  <c r="Y3525" i="1" s="1"/>
  <c r="Z3525" i="1" s="1"/>
  <c r="U3525" i="1"/>
  <c r="T3525" i="1"/>
  <c r="S3525" i="1"/>
  <c r="R3525" i="1"/>
  <c r="O3525" i="1"/>
  <c r="J3525" i="1"/>
  <c r="F3525" i="1"/>
  <c r="W3524" i="1"/>
  <c r="X3524" i="1" s="1"/>
  <c r="V3524" i="1"/>
  <c r="Y3524" i="1" s="1"/>
  <c r="T3524" i="1"/>
  <c r="U3524" i="1" s="1"/>
  <c r="S3524" i="1"/>
  <c r="O3524" i="1"/>
  <c r="R3524" i="1" s="1"/>
  <c r="J3524" i="1"/>
  <c r="F3524" i="1"/>
  <c r="Y3523" i="1"/>
  <c r="Z3523" i="1" s="1"/>
  <c r="W3523" i="1"/>
  <c r="X3523" i="1" s="1"/>
  <c r="V3523" i="1"/>
  <c r="T3523" i="1"/>
  <c r="U3523" i="1" s="1"/>
  <c r="S3523" i="1"/>
  <c r="R3523" i="1"/>
  <c r="O3523" i="1"/>
  <c r="J3523" i="1"/>
  <c r="F3523" i="1"/>
  <c r="Y3522" i="1"/>
  <c r="W3522" i="1"/>
  <c r="X3522" i="1" s="1"/>
  <c r="Z3522" i="1" s="1"/>
  <c r="V3522" i="1"/>
  <c r="U3522" i="1"/>
  <c r="T3522" i="1"/>
  <c r="S3522" i="1"/>
  <c r="O3522" i="1"/>
  <c r="R3522" i="1" s="1"/>
  <c r="J3522" i="1"/>
  <c r="F3522" i="1"/>
  <c r="Y3521" i="1"/>
  <c r="W3521" i="1"/>
  <c r="X3521" i="1" s="1"/>
  <c r="V3521" i="1"/>
  <c r="T3521" i="1"/>
  <c r="S3521" i="1"/>
  <c r="O3521" i="1"/>
  <c r="R3521" i="1" s="1"/>
  <c r="J3521" i="1"/>
  <c r="U3521" i="1" s="1"/>
  <c r="F3521" i="1"/>
  <c r="W3520" i="1"/>
  <c r="X3520" i="1" s="1"/>
  <c r="V3520" i="1"/>
  <c r="Y3520" i="1" s="1"/>
  <c r="Z3520" i="1" s="1"/>
  <c r="U3520" i="1"/>
  <c r="T3520" i="1"/>
  <c r="S3520" i="1"/>
  <c r="O3520" i="1"/>
  <c r="R3520" i="1" s="1"/>
  <c r="J3520" i="1"/>
  <c r="F3520" i="1"/>
  <c r="Z3519" i="1"/>
  <c r="Y3519" i="1"/>
  <c r="W3519" i="1"/>
  <c r="X3519" i="1" s="1"/>
  <c r="V3519" i="1"/>
  <c r="U3519" i="1"/>
  <c r="T3519" i="1"/>
  <c r="S3519" i="1"/>
  <c r="O3519" i="1"/>
  <c r="R3519" i="1" s="1"/>
  <c r="J3519" i="1"/>
  <c r="F3519" i="1"/>
  <c r="W3518" i="1"/>
  <c r="X3518" i="1" s="1"/>
  <c r="V3518" i="1"/>
  <c r="Y3518" i="1" s="1"/>
  <c r="U3518" i="1"/>
  <c r="T3518" i="1"/>
  <c r="S3518" i="1"/>
  <c r="O3518" i="1"/>
  <c r="R3518" i="1" s="1"/>
  <c r="J3518" i="1"/>
  <c r="F3518" i="1"/>
  <c r="W3517" i="1"/>
  <c r="X3517" i="1" s="1"/>
  <c r="V3517" i="1"/>
  <c r="Y3517" i="1" s="1"/>
  <c r="Z3517" i="1" s="1"/>
  <c r="T3517" i="1"/>
  <c r="S3517" i="1"/>
  <c r="O3517" i="1"/>
  <c r="R3517" i="1" s="1"/>
  <c r="J3517" i="1"/>
  <c r="U3517" i="1" s="1"/>
  <c r="F3517" i="1"/>
  <c r="Y3516" i="1"/>
  <c r="Z3516" i="1" s="1"/>
  <c r="W3516" i="1"/>
  <c r="X3516" i="1" s="1"/>
  <c r="V3516" i="1"/>
  <c r="T3516" i="1"/>
  <c r="U3516" i="1" s="1"/>
  <c r="S3516" i="1"/>
  <c r="O3516" i="1"/>
  <c r="R3516" i="1" s="1"/>
  <c r="J3516" i="1"/>
  <c r="F3516" i="1"/>
  <c r="Y3515" i="1"/>
  <c r="Z3515" i="1" s="1"/>
  <c r="W3515" i="1"/>
  <c r="X3515" i="1" s="1"/>
  <c r="V3515" i="1"/>
  <c r="T3515" i="1"/>
  <c r="S3515" i="1"/>
  <c r="O3515" i="1"/>
  <c r="R3515" i="1" s="1"/>
  <c r="J3515" i="1"/>
  <c r="U3515" i="1" s="1"/>
  <c r="F3515" i="1"/>
  <c r="Y3514" i="1"/>
  <c r="Z3514" i="1" s="1"/>
  <c r="X3514" i="1"/>
  <c r="W3514" i="1"/>
  <c r="V3514" i="1"/>
  <c r="U3514" i="1"/>
  <c r="T3514" i="1"/>
  <c r="S3514" i="1"/>
  <c r="O3514" i="1"/>
  <c r="R3514" i="1" s="1"/>
  <c r="J3514" i="1"/>
  <c r="F3514" i="1"/>
  <c r="Y3513" i="1"/>
  <c r="Z3513" i="1" s="1"/>
  <c r="W3513" i="1"/>
  <c r="X3513" i="1" s="1"/>
  <c r="V3513" i="1"/>
  <c r="U3513" i="1"/>
  <c r="T3513" i="1"/>
  <c r="S3513" i="1"/>
  <c r="O3513" i="1"/>
  <c r="R3513" i="1" s="1"/>
  <c r="J3513" i="1"/>
  <c r="F3513" i="1"/>
  <c r="Y3512" i="1"/>
  <c r="W3512" i="1"/>
  <c r="X3512" i="1" s="1"/>
  <c r="V3512" i="1"/>
  <c r="U3512" i="1"/>
  <c r="T3512" i="1"/>
  <c r="S3512" i="1"/>
  <c r="O3512" i="1"/>
  <c r="R3512" i="1" s="1"/>
  <c r="J3512" i="1"/>
  <c r="F3512" i="1"/>
  <c r="Y3511" i="1"/>
  <c r="X3511" i="1"/>
  <c r="W3511" i="1"/>
  <c r="V3511" i="1"/>
  <c r="U3511" i="1"/>
  <c r="T3511" i="1"/>
  <c r="S3511" i="1"/>
  <c r="O3511" i="1"/>
  <c r="R3511" i="1" s="1"/>
  <c r="J3511" i="1"/>
  <c r="F3511" i="1"/>
  <c r="Y3510" i="1"/>
  <c r="Z3510" i="1" s="1"/>
  <c r="W3510" i="1"/>
  <c r="X3510" i="1" s="1"/>
  <c r="V3510" i="1"/>
  <c r="T3510" i="1"/>
  <c r="U3510" i="1" s="1"/>
  <c r="S3510" i="1"/>
  <c r="O3510" i="1"/>
  <c r="R3510" i="1" s="1"/>
  <c r="J3510" i="1"/>
  <c r="F3510" i="1"/>
  <c r="Y3509" i="1"/>
  <c r="Z3509" i="1" s="1"/>
  <c r="W3509" i="1"/>
  <c r="X3509" i="1" s="1"/>
  <c r="V3509" i="1"/>
  <c r="U3509" i="1"/>
  <c r="T3509" i="1"/>
  <c r="S3509" i="1"/>
  <c r="O3509" i="1"/>
  <c r="R3509" i="1" s="1"/>
  <c r="J3509" i="1"/>
  <c r="F3509" i="1"/>
  <c r="Z3508" i="1"/>
  <c r="Y3508" i="1"/>
  <c r="W3508" i="1"/>
  <c r="X3508" i="1" s="1"/>
  <c r="V3508" i="1"/>
  <c r="T3508" i="1"/>
  <c r="S3508" i="1"/>
  <c r="R3508" i="1"/>
  <c r="O3508" i="1"/>
  <c r="J3508" i="1"/>
  <c r="U3508" i="1" s="1"/>
  <c r="F3508" i="1"/>
  <c r="Y3507" i="1"/>
  <c r="W3507" i="1"/>
  <c r="X3507" i="1" s="1"/>
  <c r="V3507" i="1"/>
  <c r="U3507" i="1"/>
  <c r="T3507" i="1"/>
  <c r="S3507" i="1"/>
  <c r="O3507" i="1"/>
  <c r="R3507" i="1" s="1"/>
  <c r="J3507" i="1"/>
  <c r="F3507" i="1"/>
  <c r="W3506" i="1"/>
  <c r="X3506" i="1" s="1"/>
  <c r="V3506" i="1"/>
  <c r="Y3506" i="1" s="1"/>
  <c r="Z3506" i="1" s="1"/>
  <c r="U3506" i="1"/>
  <c r="T3506" i="1"/>
  <c r="S3506" i="1"/>
  <c r="O3506" i="1"/>
  <c r="R3506" i="1" s="1"/>
  <c r="J3506" i="1"/>
  <c r="F3506" i="1"/>
  <c r="Y3505" i="1"/>
  <c r="W3505" i="1"/>
  <c r="X3505" i="1" s="1"/>
  <c r="V3505" i="1"/>
  <c r="T3505" i="1"/>
  <c r="U3505" i="1" s="1"/>
  <c r="S3505" i="1"/>
  <c r="O3505" i="1"/>
  <c r="R3505" i="1" s="1"/>
  <c r="J3505" i="1"/>
  <c r="F3505" i="1"/>
  <c r="Y3504" i="1"/>
  <c r="W3504" i="1"/>
  <c r="X3504" i="1" s="1"/>
  <c r="V3504" i="1"/>
  <c r="U3504" i="1"/>
  <c r="T3504" i="1"/>
  <c r="S3504" i="1"/>
  <c r="R3504" i="1"/>
  <c r="O3504" i="1"/>
  <c r="J3504" i="1"/>
  <c r="F3504" i="1"/>
  <c r="W3503" i="1"/>
  <c r="X3503" i="1" s="1"/>
  <c r="V3503" i="1"/>
  <c r="Y3503" i="1" s="1"/>
  <c r="Z3503" i="1" s="1"/>
  <c r="T3503" i="1"/>
  <c r="S3503" i="1"/>
  <c r="O3503" i="1"/>
  <c r="R3503" i="1" s="1"/>
  <c r="J3503" i="1"/>
  <c r="U3503" i="1" s="1"/>
  <c r="F3503" i="1"/>
  <c r="Y3502" i="1"/>
  <c r="Z3502" i="1" s="1"/>
  <c r="W3502" i="1"/>
  <c r="X3502" i="1" s="1"/>
  <c r="V3502" i="1"/>
  <c r="U3502" i="1"/>
  <c r="T3502" i="1"/>
  <c r="S3502" i="1"/>
  <c r="O3502" i="1"/>
  <c r="R3502" i="1" s="1"/>
  <c r="J3502" i="1"/>
  <c r="F3502" i="1"/>
  <c r="Y3501" i="1"/>
  <c r="W3501" i="1"/>
  <c r="X3501" i="1" s="1"/>
  <c r="Z3501" i="1" s="1"/>
  <c r="V3501" i="1"/>
  <c r="U3501" i="1"/>
  <c r="T3501" i="1"/>
  <c r="S3501" i="1"/>
  <c r="R3501" i="1"/>
  <c r="O3501" i="1"/>
  <c r="J3501" i="1"/>
  <c r="F3501" i="1"/>
  <c r="Y3500" i="1"/>
  <c r="Z3500" i="1" s="1"/>
  <c r="X3500" i="1"/>
  <c r="W3500" i="1"/>
  <c r="V3500" i="1"/>
  <c r="T3500" i="1"/>
  <c r="U3500" i="1" s="1"/>
  <c r="S3500" i="1"/>
  <c r="O3500" i="1"/>
  <c r="R3500" i="1" s="1"/>
  <c r="J3500" i="1"/>
  <c r="F3500" i="1"/>
  <c r="W3499" i="1"/>
  <c r="X3499" i="1" s="1"/>
  <c r="V3499" i="1"/>
  <c r="Y3499" i="1" s="1"/>
  <c r="Z3499" i="1" s="1"/>
  <c r="U3499" i="1"/>
  <c r="T3499" i="1"/>
  <c r="S3499" i="1"/>
  <c r="R3499" i="1"/>
  <c r="O3499" i="1"/>
  <c r="J3499" i="1"/>
  <c r="F3499" i="1"/>
  <c r="Y3498" i="1"/>
  <c r="W3498" i="1"/>
  <c r="X3498" i="1" s="1"/>
  <c r="Z3498" i="1" s="1"/>
  <c r="V3498" i="1"/>
  <c r="T3498" i="1"/>
  <c r="U3498" i="1" s="1"/>
  <c r="S3498" i="1"/>
  <c r="O3498" i="1"/>
  <c r="R3498" i="1" s="1"/>
  <c r="J3498" i="1"/>
  <c r="F3498" i="1"/>
  <c r="X3497" i="1"/>
  <c r="W3497" i="1"/>
  <c r="V3497" i="1"/>
  <c r="Y3497" i="1" s="1"/>
  <c r="Z3497" i="1" s="1"/>
  <c r="U3497" i="1"/>
  <c r="T3497" i="1"/>
  <c r="S3497" i="1"/>
  <c r="R3497" i="1"/>
  <c r="O3497" i="1"/>
  <c r="J3497" i="1"/>
  <c r="F3497" i="1"/>
  <c r="Y3496" i="1"/>
  <c r="Z3496" i="1" s="1"/>
  <c r="W3496" i="1"/>
  <c r="X3496" i="1" s="1"/>
  <c r="V3496" i="1"/>
  <c r="U3496" i="1"/>
  <c r="T3496" i="1"/>
  <c r="S3496" i="1"/>
  <c r="O3496" i="1"/>
  <c r="R3496" i="1" s="1"/>
  <c r="J3496" i="1"/>
  <c r="F3496" i="1"/>
  <c r="Y3495" i="1"/>
  <c r="W3495" i="1"/>
  <c r="X3495" i="1" s="1"/>
  <c r="V3495" i="1"/>
  <c r="T3495" i="1"/>
  <c r="U3495" i="1" s="1"/>
  <c r="S3495" i="1"/>
  <c r="O3495" i="1"/>
  <c r="R3495" i="1" s="1"/>
  <c r="J3495" i="1"/>
  <c r="F3495" i="1"/>
  <c r="W3494" i="1"/>
  <c r="X3494" i="1" s="1"/>
  <c r="V3494" i="1"/>
  <c r="Y3494" i="1" s="1"/>
  <c r="Z3494" i="1" s="1"/>
  <c r="T3494" i="1"/>
  <c r="S3494" i="1"/>
  <c r="O3494" i="1"/>
  <c r="R3494" i="1" s="1"/>
  <c r="J3494" i="1"/>
  <c r="U3494" i="1" s="1"/>
  <c r="F3494" i="1"/>
  <c r="Y3493" i="1"/>
  <c r="W3493" i="1"/>
  <c r="X3493" i="1" s="1"/>
  <c r="V3493" i="1"/>
  <c r="T3493" i="1"/>
  <c r="U3493" i="1" s="1"/>
  <c r="S3493" i="1"/>
  <c r="O3493" i="1"/>
  <c r="R3493" i="1" s="1"/>
  <c r="J3493" i="1"/>
  <c r="F3493" i="1"/>
  <c r="Y3492" i="1"/>
  <c r="Z3492" i="1" s="1"/>
  <c r="W3492" i="1"/>
  <c r="X3492" i="1" s="1"/>
  <c r="V3492" i="1"/>
  <c r="U3492" i="1"/>
  <c r="T3492" i="1"/>
  <c r="S3492" i="1"/>
  <c r="R3492" i="1"/>
  <c r="O3492" i="1"/>
  <c r="J3492" i="1"/>
  <c r="F3492" i="1"/>
  <c r="Y3491" i="1"/>
  <c r="X3491" i="1"/>
  <c r="W3491" i="1"/>
  <c r="V3491" i="1"/>
  <c r="T3491" i="1"/>
  <c r="S3491" i="1"/>
  <c r="O3491" i="1"/>
  <c r="R3491" i="1" s="1"/>
  <c r="J3491" i="1"/>
  <c r="U3491" i="1" s="1"/>
  <c r="F3491" i="1"/>
  <c r="X3490" i="1"/>
  <c r="W3490" i="1"/>
  <c r="V3490" i="1"/>
  <c r="Y3490" i="1" s="1"/>
  <c r="Z3490" i="1" s="1"/>
  <c r="U3490" i="1"/>
  <c r="T3490" i="1"/>
  <c r="S3490" i="1"/>
  <c r="O3490" i="1"/>
  <c r="R3490" i="1" s="1"/>
  <c r="J3490" i="1"/>
  <c r="F3490" i="1"/>
  <c r="Y3489" i="1"/>
  <c r="Z3489" i="1" s="1"/>
  <c r="W3489" i="1"/>
  <c r="X3489" i="1" s="1"/>
  <c r="V3489" i="1"/>
  <c r="T3489" i="1"/>
  <c r="S3489" i="1"/>
  <c r="O3489" i="1"/>
  <c r="R3489" i="1" s="1"/>
  <c r="J3489" i="1"/>
  <c r="U3489" i="1" s="1"/>
  <c r="F3489" i="1"/>
  <c r="Y3488" i="1"/>
  <c r="X3488" i="1"/>
  <c r="W3488" i="1"/>
  <c r="V3488" i="1"/>
  <c r="T3488" i="1"/>
  <c r="U3488" i="1" s="1"/>
  <c r="S3488" i="1"/>
  <c r="O3488" i="1"/>
  <c r="R3488" i="1" s="1"/>
  <c r="J3488" i="1"/>
  <c r="F3488" i="1"/>
  <c r="Y3487" i="1"/>
  <c r="Z3487" i="1" s="1"/>
  <c r="W3487" i="1"/>
  <c r="X3487" i="1" s="1"/>
  <c r="V3487" i="1"/>
  <c r="T3487" i="1"/>
  <c r="S3487" i="1"/>
  <c r="O3487" i="1"/>
  <c r="R3487" i="1" s="1"/>
  <c r="J3487" i="1"/>
  <c r="U3487" i="1" s="1"/>
  <c r="F3487" i="1"/>
  <c r="Y3486" i="1"/>
  <c r="Z3486" i="1" s="1"/>
  <c r="X3486" i="1"/>
  <c r="W3486" i="1"/>
  <c r="V3486" i="1"/>
  <c r="U3486" i="1"/>
  <c r="T3486" i="1"/>
  <c r="S3486" i="1"/>
  <c r="O3486" i="1"/>
  <c r="R3486" i="1" s="1"/>
  <c r="J3486" i="1"/>
  <c r="F3486" i="1"/>
  <c r="Y3485" i="1"/>
  <c r="Z3485" i="1" s="1"/>
  <c r="W3485" i="1"/>
  <c r="X3485" i="1" s="1"/>
  <c r="V3485" i="1"/>
  <c r="U3485" i="1"/>
  <c r="T3485" i="1"/>
  <c r="S3485" i="1"/>
  <c r="O3485" i="1"/>
  <c r="R3485" i="1" s="1"/>
  <c r="J3485" i="1"/>
  <c r="F3485" i="1"/>
  <c r="Y3484" i="1"/>
  <c r="X3484" i="1"/>
  <c r="Z3484" i="1" s="1"/>
  <c r="W3484" i="1"/>
  <c r="V3484" i="1"/>
  <c r="U3484" i="1"/>
  <c r="T3484" i="1"/>
  <c r="S3484" i="1"/>
  <c r="O3484" i="1"/>
  <c r="R3484" i="1" s="1"/>
  <c r="J3484" i="1"/>
  <c r="F3484" i="1"/>
  <c r="Y3483" i="1"/>
  <c r="Z3483" i="1" s="1"/>
  <c r="W3483" i="1"/>
  <c r="X3483" i="1" s="1"/>
  <c r="V3483" i="1"/>
  <c r="U3483" i="1"/>
  <c r="T3483" i="1"/>
  <c r="S3483" i="1"/>
  <c r="R3483" i="1"/>
  <c r="O3483" i="1"/>
  <c r="J3483" i="1"/>
  <c r="F3483" i="1"/>
  <c r="W3482" i="1"/>
  <c r="X3482" i="1" s="1"/>
  <c r="V3482" i="1"/>
  <c r="Y3482" i="1" s="1"/>
  <c r="Z3482" i="1" s="1"/>
  <c r="T3482" i="1"/>
  <c r="U3482" i="1" s="1"/>
  <c r="S3482" i="1"/>
  <c r="O3482" i="1"/>
  <c r="R3482" i="1" s="1"/>
  <c r="J3482" i="1"/>
  <c r="F3482" i="1"/>
  <c r="Y3481" i="1"/>
  <c r="Z3481" i="1" s="1"/>
  <c r="X3481" i="1"/>
  <c r="W3481" i="1"/>
  <c r="V3481" i="1"/>
  <c r="T3481" i="1"/>
  <c r="U3481" i="1" s="1"/>
  <c r="S3481" i="1"/>
  <c r="R3481" i="1"/>
  <c r="O3481" i="1"/>
  <c r="J3481" i="1"/>
  <c r="F3481" i="1"/>
  <c r="W3480" i="1"/>
  <c r="X3480" i="1" s="1"/>
  <c r="V3480" i="1"/>
  <c r="Y3480" i="1" s="1"/>
  <c r="Z3480" i="1" s="1"/>
  <c r="T3480" i="1"/>
  <c r="S3480" i="1"/>
  <c r="O3480" i="1"/>
  <c r="R3480" i="1" s="1"/>
  <c r="J3480" i="1"/>
  <c r="U3480" i="1" s="1"/>
  <c r="F3480" i="1"/>
  <c r="Y3479" i="1"/>
  <c r="W3479" i="1"/>
  <c r="X3479" i="1" s="1"/>
  <c r="V3479" i="1"/>
  <c r="T3479" i="1"/>
  <c r="S3479" i="1"/>
  <c r="R3479" i="1"/>
  <c r="O3479" i="1"/>
  <c r="J3479" i="1"/>
  <c r="U3479" i="1" s="1"/>
  <c r="F3479" i="1"/>
  <c r="Y3478" i="1"/>
  <c r="W3478" i="1"/>
  <c r="X3478" i="1" s="1"/>
  <c r="V3478" i="1"/>
  <c r="T3478" i="1"/>
  <c r="S3478" i="1"/>
  <c r="R3478" i="1"/>
  <c r="O3478" i="1"/>
  <c r="J3478" i="1"/>
  <c r="U3478" i="1" s="1"/>
  <c r="F3478" i="1"/>
  <c r="Y3477" i="1"/>
  <c r="Z3477" i="1" s="1"/>
  <c r="W3477" i="1"/>
  <c r="X3477" i="1" s="1"/>
  <c r="V3477" i="1"/>
  <c r="U3477" i="1"/>
  <c r="T3477" i="1"/>
  <c r="S3477" i="1"/>
  <c r="O3477" i="1"/>
  <c r="R3477" i="1" s="1"/>
  <c r="J3477" i="1"/>
  <c r="F3477" i="1"/>
  <c r="Y3476" i="1"/>
  <c r="Z3476" i="1" s="1"/>
  <c r="X3476" i="1"/>
  <c r="W3476" i="1"/>
  <c r="V3476" i="1"/>
  <c r="U3476" i="1"/>
  <c r="T3476" i="1"/>
  <c r="S3476" i="1"/>
  <c r="R3476" i="1"/>
  <c r="O3476" i="1"/>
  <c r="J3476" i="1"/>
  <c r="F3476" i="1"/>
  <c r="Y3475" i="1"/>
  <c r="W3475" i="1"/>
  <c r="X3475" i="1" s="1"/>
  <c r="V3475" i="1"/>
  <c r="T3475" i="1"/>
  <c r="U3475" i="1" s="1"/>
  <c r="S3475" i="1"/>
  <c r="O3475" i="1"/>
  <c r="R3475" i="1" s="1"/>
  <c r="J3475" i="1"/>
  <c r="F3475" i="1"/>
  <c r="Y3474" i="1"/>
  <c r="W3474" i="1"/>
  <c r="X3474" i="1" s="1"/>
  <c r="V3474" i="1"/>
  <c r="U3474" i="1"/>
  <c r="T3474" i="1"/>
  <c r="S3474" i="1"/>
  <c r="R3474" i="1"/>
  <c r="O3474" i="1"/>
  <c r="J3474" i="1"/>
  <c r="F3474" i="1"/>
  <c r="Y3473" i="1"/>
  <c r="W3473" i="1"/>
  <c r="X3473" i="1" s="1"/>
  <c r="V3473" i="1"/>
  <c r="T3473" i="1"/>
  <c r="S3473" i="1"/>
  <c r="R3473" i="1"/>
  <c r="O3473" i="1"/>
  <c r="J3473" i="1"/>
  <c r="F3473" i="1"/>
  <c r="Y3472" i="1"/>
  <c r="X3472" i="1"/>
  <c r="W3472" i="1"/>
  <c r="V3472" i="1"/>
  <c r="T3472" i="1"/>
  <c r="U3472" i="1" s="1"/>
  <c r="S3472" i="1"/>
  <c r="O3472" i="1"/>
  <c r="R3472" i="1" s="1"/>
  <c r="J3472" i="1"/>
  <c r="F3472" i="1"/>
  <c r="Y3471" i="1"/>
  <c r="Z3471" i="1" s="1"/>
  <c r="W3471" i="1"/>
  <c r="X3471" i="1" s="1"/>
  <c r="V3471" i="1"/>
  <c r="U3471" i="1"/>
  <c r="T3471" i="1"/>
  <c r="S3471" i="1"/>
  <c r="O3471" i="1"/>
  <c r="R3471" i="1" s="1"/>
  <c r="J3471" i="1"/>
  <c r="F3471" i="1"/>
  <c r="Y3470" i="1"/>
  <c r="X3470" i="1"/>
  <c r="Z3470" i="1" s="1"/>
  <c r="W3470" i="1"/>
  <c r="V3470" i="1"/>
  <c r="U3470" i="1"/>
  <c r="T3470" i="1"/>
  <c r="S3470" i="1"/>
  <c r="O3470" i="1"/>
  <c r="R3470" i="1" s="1"/>
  <c r="J3470" i="1"/>
  <c r="F3470" i="1"/>
  <c r="Y3469" i="1"/>
  <c r="W3469" i="1"/>
  <c r="X3469" i="1" s="1"/>
  <c r="Z3469" i="1" s="1"/>
  <c r="V3469" i="1"/>
  <c r="U3469" i="1"/>
  <c r="T3469" i="1"/>
  <c r="S3469" i="1"/>
  <c r="R3469" i="1"/>
  <c r="O3469" i="1"/>
  <c r="J3469" i="1"/>
  <c r="F3469" i="1"/>
  <c r="Y3468" i="1"/>
  <c r="X3468" i="1"/>
  <c r="W3468" i="1"/>
  <c r="V3468" i="1"/>
  <c r="T3468" i="1"/>
  <c r="S3468" i="1"/>
  <c r="O3468" i="1"/>
  <c r="R3468" i="1" s="1"/>
  <c r="J3468" i="1"/>
  <c r="U3468" i="1" s="1"/>
  <c r="F3468" i="1"/>
  <c r="X3467" i="1"/>
  <c r="W3467" i="1"/>
  <c r="V3467" i="1"/>
  <c r="Y3467" i="1" s="1"/>
  <c r="Z3467" i="1" s="1"/>
  <c r="T3467" i="1"/>
  <c r="U3467" i="1" s="1"/>
  <c r="S3467" i="1"/>
  <c r="O3467" i="1"/>
  <c r="R3467" i="1" s="1"/>
  <c r="J3467" i="1"/>
  <c r="F3467" i="1"/>
  <c r="Y3466" i="1"/>
  <c r="Z3466" i="1" s="1"/>
  <c r="W3466" i="1"/>
  <c r="X3466" i="1" s="1"/>
  <c r="V3466" i="1"/>
  <c r="U3466" i="1"/>
  <c r="T3466" i="1"/>
  <c r="S3466" i="1"/>
  <c r="O3466" i="1"/>
  <c r="R3466" i="1" s="1"/>
  <c r="J3466" i="1"/>
  <c r="F3466" i="1"/>
  <c r="Y3465" i="1"/>
  <c r="W3465" i="1"/>
  <c r="X3465" i="1" s="1"/>
  <c r="V3465" i="1"/>
  <c r="U3465" i="1"/>
  <c r="T3465" i="1"/>
  <c r="S3465" i="1"/>
  <c r="R3465" i="1"/>
  <c r="O3465" i="1"/>
  <c r="J3465" i="1"/>
  <c r="F3465" i="1"/>
  <c r="Z3464" i="1"/>
  <c r="W3464" i="1"/>
  <c r="X3464" i="1" s="1"/>
  <c r="V3464" i="1"/>
  <c r="Y3464" i="1" s="1"/>
  <c r="T3464" i="1"/>
  <c r="S3464" i="1"/>
  <c r="R3464" i="1"/>
  <c r="O3464" i="1"/>
  <c r="J3464" i="1"/>
  <c r="U3464" i="1" s="1"/>
  <c r="F3464" i="1"/>
  <c r="Y3463" i="1"/>
  <c r="W3463" i="1"/>
  <c r="X3463" i="1" s="1"/>
  <c r="V3463" i="1"/>
  <c r="T3463" i="1"/>
  <c r="U3463" i="1" s="1"/>
  <c r="S3463" i="1"/>
  <c r="O3463" i="1"/>
  <c r="R3463" i="1" s="1"/>
  <c r="J3463" i="1"/>
  <c r="F3463" i="1"/>
  <c r="X3462" i="1"/>
  <c r="W3462" i="1"/>
  <c r="V3462" i="1"/>
  <c r="Y3462" i="1" s="1"/>
  <c r="Z3462" i="1" s="1"/>
  <c r="U3462" i="1"/>
  <c r="T3462" i="1"/>
  <c r="S3462" i="1"/>
  <c r="O3462" i="1"/>
  <c r="R3462" i="1" s="1"/>
  <c r="J3462" i="1"/>
  <c r="F3462" i="1"/>
  <c r="Y3461" i="1"/>
  <c r="Z3461" i="1" s="1"/>
  <c r="X3461" i="1"/>
  <c r="W3461" i="1"/>
  <c r="V3461" i="1"/>
  <c r="T3461" i="1"/>
  <c r="U3461" i="1" s="1"/>
  <c r="S3461" i="1"/>
  <c r="O3461" i="1"/>
  <c r="R3461" i="1" s="1"/>
  <c r="J3461" i="1"/>
  <c r="F3461" i="1"/>
  <c r="Y3460" i="1"/>
  <c r="W3460" i="1"/>
  <c r="X3460" i="1" s="1"/>
  <c r="V3460" i="1"/>
  <c r="U3460" i="1"/>
  <c r="T3460" i="1"/>
  <c r="S3460" i="1"/>
  <c r="R3460" i="1"/>
  <c r="O3460" i="1"/>
  <c r="J3460" i="1"/>
  <c r="F3460" i="1"/>
  <c r="Z3459" i="1"/>
  <c r="W3459" i="1"/>
  <c r="X3459" i="1" s="1"/>
  <c r="V3459" i="1"/>
  <c r="Y3459" i="1" s="1"/>
  <c r="T3459" i="1"/>
  <c r="U3459" i="1" s="1"/>
  <c r="S3459" i="1"/>
  <c r="R3459" i="1"/>
  <c r="O3459" i="1"/>
  <c r="J3459" i="1"/>
  <c r="F3459" i="1"/>
  <c r="Y3458" i="1"/>
  <c r="W3458" i="1"/>
  <c r="X3458" i="1" s="1"/>
  <c r="V3458" i="1"/>
  <c r="U3458" i="1"/>
  <c r="T3458" i="1"/>
  <c r="S3458" i="1"/>
  <c r="O3458" i="1"/>
  <c r="R3458" i="1" s="1"/>
  <c r="J3458" i="1"/>
  <c r="F3458" i="1"/>
  <c r="W3457" i="1"/>
  <c r="X3457" i="1" s="1"/>
  <c r="V3457" i="1"/>
  <c r="Y3457" i="1" s="1"/>
  <c r="Z3457" i="1" s="1"/>
  <c r="T3457" i="1"/>
  <c r="S3457" i="1"/>
  <c r="R3457" i="1"/>
  <c r="O3457" i="1"/>
  <c r="J3457" i="1"/>
  <c r="U3457" i="1" s="1"/>
  <c r="F3457" i="1"/>
  <c r="Y3456" i="1"/>
  <c r="X3456" i="1"/>
  <c r="Z3456" i="1" s="1"/>
  <c r="W3456" i="1"/>
  <c r="V3456" i="1"/>
  <c r="T3456" i="1"/>
  <c r="S3456" i="1"/>
  <c r="O3456" i="1"/>
  <c r="R3456" i="1" s="1"/>
  <c r="J3456" i="1"/>
  <c r="U3456" i="1" s="1"/>
  <c r="F3456" i="1"/>
  <c r="Y3455" i="1"/>
  <c r="Z3455" i="1" s="1"/>
  <c r="W3455" i="1"/>
  <c r="X3455" i="1" s="1"/>
  <c r="V3455" i="1"/>
  <c r="U3455" i="1"/>
  <c r="T3455" i="1"/>
  <c r="S3455" i="1"/>
  <c r="R3455" i="1"/>
  <c r="O3455" i="1"/>
  <c r="J3455" i="1"/>
  <c r="F3455" i="1"/>
  <c r="Y3454" i="1"/>
  <c r="W3454" i="1"/>
  <c r="X3454" i="1" s="1"/>
  <c r="Z3454" i="1" s="1"/>
  <c r="V3454" i="1"/>
  <c r="U3454" i="1"/>
  <c r="T3454" i="1"/>
  <c r="S3454" i="1"/>
  <c r="O3454" i="1"/>
  <c r="R3454" i="1" s="1"/>
  <c r="J3454" i="1"/>
  <c r="F3454" i="1"/>
  <c r="W3453" i="1"/>
  <c r="X3453" i="1" s="1"/>
  <c r="V3453" i="1"/>
  <c r="Y3453" i="1" s="1"/>
  <c r="Z3453" i="1" s="1"/>
  <c r="U3453" i="1"/>
  <c r="T3453" i="1"/>
  <c r="S3453" i="1"/>
  <c r="O3453" i="1"/>
  <c r="R3453" i="1" s="1"/>
  <c r="J3453" i="1"/>
  <c r="F3453" i="1"/>
  <c r="Y3452" i="1"/>
  <c r="W3452" i="1"/>
  <c r="X3452" i="1" s="1"/>
  <c r="Z3452" i="1" s="1"/>
  <c r="V3452" i="1"/>
  <c r="T3452" i="1"/>
  <c r="U3452" i="1" s="1"/>
  <c r="S3452" i="1"/>
  <c r="R3452" i="1"/>
  <c r="O3452" i="1"/>
  <c r="J3452" i="1"/>
  <c r="F3452" i="1"/>
  <c r="Y3451" i="1"/>
  <c r="W3451" i="1"/>
  <c r="X3451" i="1" s="1"/>
  <c r="V3451" i="1"/>
  <c r="T3451" i="1"/>
  <c r="U3451" i="1" s="1"/>
  <c r="S3451" i="1"/>
  <c r="O3451" i="1"/>
  <c r="R3451" i="1" s="1"/>
  <c r="J3451" i="1"/>
  <c r="F3451" i="1"/>
  <c r="Y3450" i="1"/>
  <c r="Z3450" i="1" s="1"/>
  <c r="W3450" i="1"/>
  <c r="X3450" i="1" s="1"/>
  <c r="V3450" i="1"/>
  <c r="T3450" i="1"/>
  <c r="S3450" i="1"/>
  <c r="O3450" i="1"/>
  <c r="R3450" i="1" s="1"/>
  <c r="J3450" i="1"/>
  <c r="U3450" i="1" s="1"/>
  <c r="F3450" i="1"/>
  <c r="Y3449" i="1"/>
  <c r="Z3449" i="1" s="1"/>
  <c r="X3449" i="1"/>
  <c r="W3449" i="1"/>
  <c r="V3449" i="1"/>
  <c r="T3449" i="1"/>
  <c r="U3449" i="1" s="1"/>
  <c r="S3449" i="1"/>
  <c r="O3449" i="1"/>
  <c r="R3449" i="1" s="1"/>
  <c r="J3449" i="1"/>
  <c r="F3449" i="1"/>
  <c r="W3448" i="1"/>
  <c r="X3448" i="1" s="1"/>
  <c r="V3448" i="1"/>
  <c r="Y3448" i="1" s="1"/>
  <c r="Z3448" i="1" s="1"/>
  <c r="U3448" i="1"/>
  <c r="T3448" i="1"/>
  <c r="S3448" i="1"/>
  <c r="O3448" i="1"/>
  <c r="R3448" i="1" s="1"/>
  <c r="J3448" i="1"/>
  <c r="F3448" i="1"/>
  <c r="X3447" i="1"/>
  <c r="W3447" i="1"/>
  <c r="V3447" i="1"/>
  <c r="Y3447" i="1" s="1"/>
  <c r="Z3447" i="1" s="1"/>
  <c r="T3447" i="1"/>
  <c r="U3447" i="1" s="1"/>
  <c r="S3447" i="1"/>
  <c r="O3447" i="1"/>
  <c r="R3447" i="1" s="1"/>
  <c r="J3447" i="1"/>
  <c r="F3447" i="1"/>
  <c r="Y3446" i="1"/>
  <c r="W3446" i="1"/>
  <c r="X3446" i="1" s="1"/>
  <c r="V3446" i="1"/>
  <c r="T3446" i="1"/>
  <c r="U3446" i="1" s="1"/>
  <c r="S3446" i="1"/>
  <c r="O3446" i="1"/>
  <c r="R3446" i="1" s="1"/>
  <c r="J3446" i="1"/>
  <c r="F3446" i="1"/>
  <c r="Y3445" i="1"/>
  <c r="Z3445" i="1" s="1"/>
  <c r="W3445" i="1"/>
  <c r="X3445" i="1" s="1"/>
  <c r="V3445" i="1"/>
  <c r="T3445" i="1"/>
  <c r="U3445" i="1" s="1"/>
  <c r="S3445" i="1"/>
  <c r="O3445" i="1"/>
  <c r="R3445" i="1" s="1"/>
  <c r="J3445" i="1"/>
  <c r="F3445" i="1"/>
  <c r="Y3444" i="1"/>
  <c r="X3444" i="1"/>
  <c r="W3444" i="1"/>
  <c r="V3444" i="1"/>
  <c r="U3444" i="1"/>
  <c r="T3444" i="1"/>
  <c r="S3444" i="1"/>
  <c r="O3444" i="1"/>
  <c r="R3444" i="1" s="1"/>
  <c r="J3444" i="1"/>
  <c r="F3444" i="1"/>
  <c r="W3443" i="1"/>
  <c r="X3443" i="1" s="1"/>
  <c r="V3443" i="1"/>
  <c r="Y3443" i="1" s="1"/>
  <c r="Z3443" i="1" s="1"/>
  <c r="U3443" i="1"/>
  <c r="T3443" i="1"/>
  <c r="S3443" i="1"/>
  <c r="R3443" i="1"/>
  <c r="O3443" i="1"/>
  <c r="J3443" i="1"/>
  <c r="F3443" i="1"/>
  <c r="Z3442" i="1"/>
  <c r="Y3442" i="1"/>
  <c r="W3442" i="1"/>
  <c r="X3442" i="1" s="1"/>
  <c r="V3442" i="1"/>
  <c r="T3442" i="1"/>
  <c r="U3442" i="1" s="1"/>
  <c r="S3442" i="1"/>
  <c r="O3442" i="1"/>
  <c r="R3442" i="1" s="1"/>
  <c r="J3442" i="1"/>
  <c r="F3442" i="1"/>
  <c r="Y3441" i="1"/>
  <c r="W3441" i="1"/>
  <c r="X3441" i="1" s="1"/>
  <c r="V3441" i="1"/>
  <c r="U3441" i="1"/>
  <c r="T3441" i="1"/>
  <c r="S3441" i="1"/>
  <c r="O3441" i="1"/>
  <c r="R3441" i="1" s="1"/>
  <c r="J3441" i="1"/>
  <c r="F3441" i="1"/>
  <c r="Y3440" i="1"/>
  <c r="Z3440" i="1" s="1"/>
  <c r="W3440" i="1"/>
  <c r="X3440" i="1" s="1"/>
  <c r="V3440" i="1"/>
  <c r="U3440" i="1"/>
  <c r="T3440" i="1"/>
  <c r="S3440" i="1"/>
  <c r="O3440" i="1"/>
  <c r="R3440" i="1" s="1"/>
  <c r="J3440" i="1"/>
  <c r="F3440" i="1"/>
  <c r="Y3439" i="1"/>
  <c r="X3439" i="1"/>
  <c r="W3439" i="1"/>
  <c r="V3439" i="1"/>
  <c r="U3439" i="1"/>
  <c r="T3439" i="1"/>
  <c r="S3439" i="1"/>
  <c r="O3439" i="1"/>
  <c r="R3439" i="1" s="1"/>
  <c r="J3439" i="1"/>
  <c r="F3439" i="1"/>
  <c r="W3438" i="1"/>
  <c r="X3438" i="1" s="1"/>
  <c r="V3438" i="1"/>
  <c r="Y3438" i="1" s="1"/>
  <c r="Z3438" i="1" s="1"/>
  <c r="U3438" i="1"/>
  <c r="T3438" i="1"/>
  <c r="S3438" i="1"/>
  <c r="O3438" i="1"/>
  <c r="R3438" i="1" s="1"/>
  <c r="J3438" i="1"/>
  <c r="F3438" i="1"/>
  <c r="Y3437" i="1"/>
  <c r="W3437" i="1"/>
  <c r="X3437" i="1" s="1"/>
  <c r="V3437" i="1"/>
  <c r="T3437" i="1"/>
  <c r="U3437" i="1" s="1"/>
  <c r="S3437" i="1"/>
  <c r="R3437" i="1"/>
  <c r="O3437" i="1"/>
  <c r="J3437" i="1"/>
  <c r="F3437" i="1"/>
  <c r="W3436" i="1"/>
  <c r="X3436" i="1" s="1"/>
  <c r="V3436" i="1"/>
  <c r="Y3436" i="1" s="1"/>
  <c r="Z3436" i="1" s="1"/>
  <c r="T3436" i="1"/>
  <c r="U3436" i="1" s="1"/>
  <c r="S3436" i="1"/>
  <c r="O3436" i="1"/>
  <c r="R3436" i="1" s="1"/>
  <c r="J3436" i="1"/>
  <c r="F3436" i="1"/>
  <c r="Y3435" i="1"/>
  <c r="W3435" i="1"/>
  <c r="X3435" i="1" s="1"/>
  <c r="V3435" i="1"/>
  <c r="U3435" i="1"/>
  <c r="T3435" i="1"/>
  <c r="S3435" i="1"/>
  <c r="R3435" i="1"/>
  <c r="O3435" i="1"/>
  <c r="J3435" i="1"/>
  <c r="F3435" i="1"/>
  <c r="Z3434" i="1"/>
  <c r="Y3434" i="1"/>
  <c r="W3434" i="1"/>
  <c r="X3434" i="1" s="1"/>
  <c r="V3434" i="1"/>
  <c r="T3434" i="1"/>
  <c r="S3434" i="1"/>
  <c r="R3434" i="1"/>
  <c r="O3434" i="1"/>
  <c r="J3434" i="1"/>
  <c r="U3434" i="1" s="1"/>
  <c r="F3434" i="1"/>
  <c r="Y3433" i="1"/>
  <c r="Z3433" i="1" s="1"/>
  <c r="X3433" i="1"/>
  <c r="W3433" i="1"/>
  <c r="V3433" i="1"/>
  <c r="T3433" i="1"/>
  <c r="S3433" i="1"/>
  <c r="O3433" i="1"/>
  <c r="R3433" i="1" s="1"/>
  <c r="J3433" i="1"/>
  <c r="U3433" i="1" s="1"/>
  <c r="F3433" i="1"/>
  <c r="Y3432" i="1"/>
  <c r="Z3432" i="1" s="1"/>
  <c r="X3432" i="1"/>
  <c r="W3432" i="1"/>
  <c r="V3432" i="1"/>
  <c r="U3432" i="1"/>
  <c r="T3432" i="1"/>
  <c r="S3432" i="1"/>
  <c r="R3432" i="1"/>
  <c r="O3432" i="1"/>
  <c r="J3432" i="1"/>
  <c r="F3432" i="1"/>
  <c r="W3431" i="1"/>
  <c r="X3431" i="1" s="1"/>
  <c r="Z3431" i="1" s="1"/>
  <c r="V3431" i="1"/>
  <c r="Y3431" i="1" s="1"/>
  <c r="T3431" i="1"/>
  <c r="U3431" i="1" s="1"/>
  <c r="S3431" i="1"/>
  <c r="R3431" i="1"/>
  <c r="O3431" i="1"/>
  <c r="J3431" i="1"/>
  <c r="F3431" i="1"/>
  <c r="Y3430" i="1"/>
  <c r="W3430" i="1"/>
  <c r="X3430" i="1" s="1"/>
  <c r="V3430" i="1"/>
  <c r="T3430" i="1"/>
  <c r="U3430" i="1" s="1"/>
  <c r="S3430" i="1"/>
  <c r="O3430" i="1"/>
  <c r="R3430" i="1" s="1"/>
  <c r="J3430" i="1"/>
  <c r="F3430" i="1"/>
  <c r="W3429" i="1"/>
  <c r="X3429" i="1" s="1"/>
  <c r="V3429" i="1"/>
  <c r="Y3429" i="1" s="1"/>
  <c r="Z3429" i="1" s="1"/>
  <c r="T3429" i="1"/>
  <c r="U3429" i="1" s="1"/>
  <c r="S3429" i="1"/>
  <c r="O3429" i="1"/>
  <c r="R3429" i="1" s="1"/>
  <c r="J3429" i="1"/>
  <c r="F3429" i="1"/>
  <c r="Y3428" i="1"/>
  <c r="Z3428" i="1" s="1"/>
  <c r="X3428" i="1"/>
  <c r="W3428" i="1"/>
  <c r="V3428" i="1"/>
  <c r="T3428" i="1"/>
  <c r="U3428" i="1" s="1"/>
  <c r="S3428" i="1"/>
  <c r="R3428" i="1"/>
  <c r="O3428" i="1"/>
  <c r="J3428" i="1"/>
  <c r="F3428" i="1"/>
  <c r="W3427" i="1"/>
  <c r="X3427" i="1" s="1"/>
  <c r="V3427" i="1"/>
  <c r="Y3427" i="1" s="1"/>
  <c r="Z3427" i="1" s="1"/>
  <c r="T3427" i="1"/>
  <c r="S3427" i="1"/>
  <c r="R3427" i="1"/>
  <c r="O3427" i="1"/>
  <c r="J3427" i="1"/>
  <c r="U3427" i="1" s="1"/>
  <c r="F3427" i="1"/>
  <c r="Y3426" i="1"/>
  <c r="Z3426" i="1" s="1"/>
  <c r="X3426" i="1"/>
  <c r="W3426" i="1"/>
  <c r="V3426" i="1"/>
  <c r="U3426" i="1"/>
  <c r="T3426" i="1"/>
  <c r="S3426" i="1"/>
  <c r="O3426" i="1"/>
  <c r="R3426" i="1" s="1"/>
  <c r="J3426" i="1"/>
  <c r="F3426" i="1"/>
  <c r="Y3425" i="1"/>
  <c r="Z3425" i="1" s="1"/>
  <c r="X3425" i="1"/>
  <c r="W3425" i="1"/>
  <c r="V3425" i="1"/>
  <c r="U3425" i="1"/>
  <c r="T3425" i="1"/>
  <c r="S3425" i="1"/>
  <c r="R3425" i="1"/>
  <c r="O3425" i="1"/>
  <c r="J3425" i="1"/>
  <c r="F3425" i="1"/>
  <c r="Y3424" i="1"/>
  <c r="W3424" i="1"/>
  <c r="X3424" i="1" s="1"/>
  <c r="V3424" i="1"/>
  <c r="T3424" i="1"/>
  <c r="U3424" i="1" s="1"/>
  <c r="S3424" i="1"/>
  <c r="O3424" i="1"/>
  <c r="R3424" i="1" s="1"/>
  <c r="J3424" i="1"/>
  <c r="F3424" i="1"/>
  <c r="X3423" i="1"/>
  <c r="W3423" i="1"/>
  <c r="V3423" i="1"/>
  <c r="Y3423" i="1" s="1"/>
  <c r="Z3423" i="1" s="1"/>
  <c r="T3423" i="1"/>
  <c r="U3423" i="1" s="1"/>
  <c r="S3423" i="1"/>
  <c r="O3423" i="1"/>
  <c r="R3423" i="1" s="1"/>
  <c r="J3423" i="1"/>
  <c r="F3423" i="1"/>
  <c r="Y3422" i="1"/>
  <c r="Z3422" i="1" s="1"/>
  <c r="W3422" i="1"/>
  <c r="X3422" i="1" s="1"/>
  <c r="V3422" i="1"/>
  <c r="T3422" i="1"/>
  <c r="S3422" i="1"/>
  <c r="O3422" i="1"/>
  <c r="R3422" i="1" s="1"/>
  <c r="J3422" i="1"/>
  <c r="U3422" i="1" s="1"/>
  <c r="F3422" i="1"/>
  <c r="Y3421" i="1"/>
  <c r="W3421" i="1"/>
  <c r="X3421" i="1" s="1"/>
  <c r="Z3421" i="1" s="1"/>
  <c r="V3421" i="1"/>
  <c r="T3421" i="1"/>
  <c r="U3421" i="1" s="1"/>
  <c r="S3421" i="1"/>
  <c r="O3421" i="1"/>
  <c r="R3421" i="1" s="1"/>
  <c r="J3421" i="1"/>
  <c r="F3421" i="1"/>
  <c r="Y3420" i="1"/>
  <c r="X3420" i="1"/>
  <c r="Z3420" i="1" s="1"/>
  <c r="W3420" i="1"/>
  <c r="V3420" i="1"/>
  <c r="U3420" i="1"/>
  <c r="T3420" i="1"/>
  <c r="S3420" i="1"/>
  <c r="O3420" i="1"/>
  <c r="R3420" i="1" s="1"/>
  <c r="J3420" i="1"/>
  <c r="F3420" i="1"/>
  <c r="Y3419" i="1"/>
  <c r="Z3419" i="1" s="1"/>
  <c r="X3419" i="1"/>
  <c r="W3419" i="1"/>
  <c r="V3419" i="1"/>
  <c r="U3419" i="1"/>
  <c r="T3419" i="1"/>
  <c r="S3419" i="1"/>
  <c r="O3419" i="1"/>
  <c r="R3419" i="1" s="1"/>
  <c r="J3419" i="1"/>
  <c r="F3419" i="1"/>
  <c r="X3418" i="1"/>
  <c r="W3418" i="1"/>
  <c r="V3418" i="1"/>
  <c r="Y3418" i="1" s="1"/>
  <c r="Z3418" i="1" s="1"/>
  <c r="U3418" i="1"/>
  <c r="T3418" i="1"/>
  <c r="S3418" i="1"/>
  <c r="R3418" i="1"/>
  <c r="O3418" i="1"/>
  <c r="J3418" i="1"/>
  <c r="F3418" i="1"/>
  <c r="X3417" i="1"/>
  <c r="W3417" i="1"/>
  <c r="V3417" i="1"/>
  <c r="Y3417" i="1" s="1"/>
  <c r="Z3417" i="1" s="1"/>
  <c r="T3417" i="1"/>
  <c r="U3417" i="1" s="1"/>
  <c r="S3417" i="1"/>
  <c r="O3417" i="1"/>
  <c r="R3417" i="1" s="1"/>
  <c r="J3417" i="1"/>
  <c r="F3417" i="1"/>
  <c r="Y3416" i="1"/>
  <c r="X3416" i="1"/>
  <c r="W3416" i="1"/>
  <c r="V3416" i="1"/>
  <c r="T3416" i="1"/>
  <c r="S3416" i="1"/>
  <c r="O3416" i="1"/>
  <c r="R3416" i="1" s="1"/>
  <c r="J3416" i="1"/>
  <c r="U3416" i="1" s="1"/>
  <c r="F3416" i="1"/>
  <c r="W3415" i="1"/>
  <c r="X3415" i="1" s="1"/>
  <c r="V3415" i="1"/>
  <c r="Y3415" i="1" s="1"/>
  <c r="Z3415" i="1" s="1"/>
  <c r="U3415" i="1"/>
  <c r="T3415" i="1"/>
  <c r="S3415" i="1"/>
  <c r="R3415" i="1"/>
  <c r="O3415" i="1"/>
  <c r="J3415" i="1"/>
  <c r="F3415" i="1"/>
  <c r="Z3414" i="1"/>
  <c r="Y3414" i="1"/>
  <c r="W3414" i="1"/>
  <c r="X3414" i="1" s="1"/>
  <c r="V3414" i="1"/>
  <c r="T3414" i="1"/>
  <c r="U3414" i="1" s="1"/>
  <c r="S3414" i="1"/>
  <c r="R3414" i="1"/>
  <c r="O3414" i="1"/>
  <c r="J3414" i="1"/>
  <c r="F3414" i="1"/>
  <c r="X3413" i="1"/>
  <c r="W3413" i="1"/>
  <c r="V3413" i="1"/>
  <c r="Y3413" i="1" s="1"/>
  <c r="U3413" i="1"/>
  <c r="T3413" i="1"/>
  <c r="S3413" i="1"/>
  <c r="O3413" i="1"/>
  <c r="R3413" i="1" s="1"/>
  <c r="J3413" i="1"/>
  <c r="F3413" i="1"/>
  <c r="X3412" i="1"/>
  <c r="W3412" i="1"/>
  <c r="V3412" i="1"/>
  <c r="Y3412" i="1" s="1"/>
  <c r="Z3412" i="1" s="1"/>
  <c r="U3412" i="1"/>
  <c r="T3412" i="1"/>
  <c r="S3412" i="1"/>
  <c r="O3412" i="1"/>
  <c r="R3412" i="1" s="1"/>
  <c r="J3412" i="1"/>
  <c r="F3412" i="1"/>
  <c r="Z3411" i="1"/>
  <c r="Y3411" i="1"/>
  <c r="W3411" i="1"/>
  <c r="X3411" i="1" s="1"/>
  <c r="V3411" i="1"/>
  <c r="U3411" i="1"/>
  <c r="T3411" i="1"/>
  <c r="S3411" i="1"/>
  <c r="R3411" i="1"/>
  <c r="O3411" i="1"/>
  <c r="J3411" i="1"/>
  <c r="F3411" i="1"/>
  <c r="Y3410" i="1"/>
  <c r="Z3410" i="1" s="1"/>
  <c r="X3410" i="1"/>
  <c r="W3410" i="1"/>
  <c r="V3410" i="1"/>
  <c r="T3410" i="1"/>
  <c r="S3410" i="1"/>
  <c r="O3410" i="1"/>
  <c r="R3410" i="1" s="1"/>
  <c r="J3410" i="1"/>
  <c r="U3410" i="1" s="1"/>
  <c r="F3410" i="1"/>
  <c r="Y3409" i="1"/>
  <c r="Z3409" i="1" s="1"/>
  <c r="X3409" i="1"/>
  <c r="W3409" i="1"/>
  <c r="V3409" i="1"/>
  <c r="U3409" i="1"/>
  <c r="T3409" i="1"/>
  <c r="S3409" i="1"/>
  <c r="R3409" i="1"/>
  <c r="O3409" i="1"/>
  <c r="J3409" i="1"/>
  <c r="F3409" i="1"/>
  <c r="W3408" i="1"/>
  <c r="X3408" i="1" s="1"/>
  <c r="V3408" i="1"/>
  <c r="Y3408" i="1" s="1"/>
  <c r="Z3408" i="1" s="1"/>
  <c r="U3408" i="1"/>
  <c r="T3408" i="1"/>
  <c r="S3408" i="1"/>
  <c r="R3408" i="1"/>
  <c r="O3408" i="1"/>
  <c r="J3408" i="1"/>
  <c r="F3408" i="1"/>
  <c r="Y3407" i="1"/>
  <c r="Z3407" i="1" s="1"/>
  <c r="W3407" i="1"/>
  <c r="X3407" i="1" s="1"/>
  <c r="V3407" i="1"/>
  <c r="T3407" i="1"/>
  <c r="S3407" i="1"/>
  <c r="O3407" i="1"/>
  <c r="R3407" i="1" s="1"/>
  <c r="J3407" i="1"/>
  <c r="F3407" i="1"/>
  <c r="Y3406" i="1"/>
  <c r="Z3406" i="1" s="1"/>
  <c r="W3406" i="1"/>
  <c r="X3406" i="1" s="1"/>
  <c r="V3406" i="1"/>
  <c r="U3406" i="1"/>
  <c r="T3406" i="1"/>
  <c r="S3406" i="1"/>
  <c r="R3406" i="1"/>
  <c r="O3406" i="1"/>
  <c r="J3406" i="1"/>
  <c r="F3406" i="1"/>
  <c r="Y3405" i="1"/>
  <c r="W3405" i="1"/>
  <c r="X3405" i="1" s="1"/>
  <c r="Z3405" i="1" s="1"/>
  <c r="V3405" i="1"/>
  <c r="U3405" i="1"/>
  <c r="T3405" i="1"/>
  <c r="S3405" i="1"/>
  <c r="R3405" i="1"/>
  <c r="O3405" i="1"/>
  <c r="J3405" i="1"/>
  <c r="F3405" i="1"/>
  <c r="Y3404" i="1"/>
  <c r="X3404" i="1"/>
  <c r="W3404" i="1"/>
  <c r="V3404" i="1"/>
  <c r="T3404" i="1"/>
  <c r="S3404" i="1"/>
  <c r="O3404" i="1"/>
  <c r="R3404" i="1" s="1"/>
  <c r="J3404" i="1"/>
  <c r="U3404" i="1" s="1"/>
  <c r="F3404" i="1"/>
  <c r="W3403" i="1"/>
  <c r="X3403" i="1" s="1"/>
  <c r="V3403" i="1"/>
  <c r="Y3403" i="1" s="1"/>
  <c r="Z3403" i="1" s="1"/>
  <c r="T3403" i="1"/>
  <c r="U3403" i="1" s="1"/>
  <c r="S3403" i="1"/>
  <c r="O3403" i="1"/>
  <c r="R3403" i="1" s="1"/>
  <c r="J3403" i="1"/>
  <c r="F3403" i="1"/>
  <c r="Y3402" i="1"/>
  <c r="X3402" i="1"/>
  <c r="Z3402" i="1" s="1"/>
  <c r="W3402" i="1"/>
  <c r="V3402" i="1"/>
  <c r="U3402" i="1"/>
  <c r="T3402" i="1"/>
  <c r="S3402" i="1"/>
  <c r="O3402" i="1"/>
  <c r="R3402" i="1" s="1"/>
  <c r="J3402" i="1"/>
  <c r="F3402" i="1"/>
  <c r="Y3401" i="1"/>
  <c r="Z3401" i="1" s="1"/>
  <c r="X3401" i="1"/>
  <c r="W3401" i="1"/>
  <c r="V3401" i="1"/>
  <c r="U3401" i="1"/>
  <c r="T3401" i="1"/>
  <c r="S3401" i="1"/>
  <c r="R3401" i="1"/>
  <c r="O3401" i="1"/>
  <c r="J3401" i="1"/>
  <c r="F3401" i="1"/>
  <c r="Y3400" i="1"/>
  <c r="W3400" i="1"/>
  <c r="X3400" i="1" s="1"/>
  <c r="V3400" i="1"/>
  <c r="T3400" i="1"/>
  <c r="U3400" i="1" s="1"/>
  <c r="S3400" i="1"/>
  <c r="O3400" i="1"/>
  <c r="R3400" i="1" s="1"/>
  <c r="J3400" i="1"/>
  <c r="F3400" i="1"/>
  <c r="Y3399" i="1"/>
  <c r="Z3399" i="1" s="1"/>
  <c r="W3399" i="1"/>
  <c r="X3399" i="1" s="1"/>
  <c r="V3399" i="1"/>
  <c r="U3399" i="1"/>
  <c r="T3399" i="1"/>
  <c r="S3399" i="1"/>
  <c r="R3399" i="1"/>
  <c r="O3399" i="1"/>
  <c r="J3399" i="1"/>
  <c r="F3399" i="1"/>
  <c r="Z3398" i="1"/>
  <c r="Y3398" i="1"/>
  <c r="W3398" i="1"/>
  <c r="X3398" i="1" s="1"/>
  <c r="V3398" i="1"/>
  <c r="U3398" i="1"/>
  <c r="T3398" i="1"/>
  <c r="S3398" i="1"/>
  <c r="R3398" i="1"/>
  <c r="O3398" i="1"/>
  <c r="J3398" i="1"/>
  <c r="F3398" i="1"/>
  <c r="Y3397" i="1"/>
  <c r="Z3397" i="1" s="1"/>
  <c r="X3397" i="1"/>
  <c r="W3397" i="1"/>
  <c r="V3397" i="1"/>
  <c r="U3397" i="1"/>
  <c r="T3397" i="1"/>
  <c r="S3397" i="1"/>
  <c r="O3397" i="1"/>
  <c r="R3397" i="1" s="1"/>
  <c r="J3397" i="1"/>
  <c r="F3397" i="1"/>
  <c r="Z3396" i="1"/>
  <c r="W3396" i="1"/>
  <c r="X3396" i="1" s="1"/>
  <c r="V3396" i="1"/>
  <c r="Y3396" i="1" s="1"/>
  <c r="U3396" i="1"/>
  <c r="T3396" i="1"/>
  <c r="S3396" i="1"/>
  <c r="O3396" i="1"/>
  <c r="R3396" i="1" s="1"/>
  <c r="J3396" i="1"/>
  <c r="F3396" i="1"/>
  <c r="Y3395" i="1"/>
  <c r="X3395" i="1"/>
  <c r="Z3395" i="1" s="1"/>
  <c r="W3395" i="1"/>
  <c r="V3395" i="1"/>
  <c r="U3395" i="1"/>
  <c r="T3395" i="1"/>
  <c r="S3395" i="1"/>
  <c r="O3395" i="1"/>
  <c r="R3395" i="1" s="1"/>
  <c r="J3395" i="1"/>
  <c r="F3395" i="1"/>
  <c r="X3394" i="1"/>
  <c r="W3394" i="1"/>
  <c r="V3394" i="1"/>
  <c r="Y3394" i="1" s="1"/>
  <c r="Z3394" i="1" s="1"/>
  <c r="U3394" i="1"/>
  <c r="T3394" i="1"/>
  <c r="S3394" i="1"/>
  <c r="R3394" i="1"/>
  <c r="O3394" i="1"/>
  <c r="J3394" i="1"/>
  <c r="F3394" i="1"/>
  <c r="Y3393" i="1"/>
  <c r="W3393" i="1"/>
  <c r="X3393" i="1" s="1"/>
  <c r="V3393" i="1"/>
  <c r="T3393" i="1"/>
  <c r="S3393" i="1"/>
  <c r="O3393" i="1"/>
  <c r="R3393" i="1" s="1"/>
  <c r="J3393" i="1"/>
  <c r="F3393" i="1"/>
  <c r="Y3392" i="1"/>
  <c r="W3392" i="1"/>
  <c r="X3392" i="1" s="1"/>
  <c r="V3392" i="1"/>
  <c r="U3392" i="1"/>
  <c r="T3392" i="1"/>
  <c r="S3392" i="1"/>
  <c r="O3392" i="1"/>
  <c r="R3392" i="1" s="1"/>
  <c r="J3392" i="1"/>
  <c r="F3392" i="1"/>
  <c r="Y3391" i="1"/>
  <c r="W3391" i="1"/>
  <c r="X3391" i="1" s="1"/>
  <c r="Z3391" i="1" s="1"/>
  <c r="V3391" i="1"/>
  <c r="T3391" i="1"/>
  <c r="S3391" i="1"/>
  <c r="R3391" i="1"/>
  <c r="O3391" i="1"/>
  <c r="J3391" i="1"/>
  <c r="U3391" i="1" s="1"/>
  <c r="F3391" i="1"/>
  <c r="Y3390" i="1"/>
  <c r="Z3390" i="1" s="1"/>
  <c r="X3390" i="1"/>
  <c r="W3390" i="1"/>
  <c r="V3390" i="1"/>
  <c r="U3390" i="1"/>
  <c r="T3390" i="1"/>
  <c r="S3390" i="1"/>
  <c r="O3390" i="1"/>
  <c r="R3390" i="1" s="1"/>
  <c r="J3390" i="1"/>
  <c r="F3390" i="1"/>
  <c r="Z3389" i="1"/>
  <c r="Y3389" i="1"/>
  <c r="W3389" i="1"/>
  <c r="X3389" i="1" s="1"/>
  <c r="V3389" i="1"/>
  <c r="U3389" i="1"/>
  <c r="T3389" i="1"/>
  <c r="S3389" i="1"/>
  <c r="O3389" i="1"/>
  <c r="R3389" i="1" s="1"/>
  <c r="J3389" i="1"/>
  <c r="F3389" i="1"/>
  <c r="Y3388" i="1"/>
  <c r="W3388" i="1"/>
  <c r="X3388" i="1" s="1"/>
  <c r="Z3388" i="1" s="1"/>
  <c r="V3388" i="1"/>
  <c r="U3388" i="1"/>
  <c r="T3388" i="1"/>
  <c r="S3388" i="1"/>
  <c r="O3388" i="1"/>
  <c r="R3388" i="1" s="1"/>
  <c r="J3388" i="1"/>
  <c r="F3388" i="1"/>
  <c r="X3387" i="1"/>
  <c r="W3387" i="1"/>
  <c r="V3387" i="1"/>
  <c r="Y3387" i="1" s="1"/>
  <c r="Z3387" i="1" s="1"/>
  <c r="U3387" i="1"/>
  <c r="T3387" i="1"/>
  <c r="S3387" i="1"/>
  <c r="R3387" i="1"/>
  <c r="O3387" i="1"/>
  <c r="J3387" i="1"/>
  <c r="F3387" i="1"/>
  <c r="Y3386" i="1"/>
  <c r="W3386" i="1"/>
  <c r="X3386" i="1" s="1"/>
  <c r="V3386" i="1"/>
  <c r="T3386" i="1"/>
  <c r="S3386" i="1"/>
  <c r="O3386" i="1"/>
  <c r="R3386" i="1" s="1"/>
  <c r="J3386" i="1"/>
  <c r="F3386" i="1"/>
  <c r="Y3385" i="1"/>
  <c r="W3385" i="1"/>
  <c r="X3385" i="1" s="1"/>
  <c r="V3385" i="1"/>
  <c r="U3385" i="1"/>
  <c r="T3385" i="1"/>
  <c r="S3385" i="1"/>
  <c r="O3385" i="1"/>
  <c r="R3385" i="1" s="1"/>
  <c r="J3385" i="1"/>
  <c r="F3385" i="1"/>
  <c r="Y3384" i="1"/>
  <c r="W3384" i="1"/>
  <c r="X3384" i="1" s="1"/>
  <c r="Z3384" i="1" s="1"/>
  <c r="V3384" i="1"/>
  <c r="T3384" i="1"/>
  <c r="S3384" i="1"/>
  <c r="R3384" i="1"/>
  <c r="O3384" i="1"/>
  <c r="J3384" i="1"/>
  <c r="U3384" i="1" s="1"/>
  <c r="F3384" i="1"/>
  <c r="Y3383" i="1"/>
  <c r="X3383" i="1"/>
  <c r="W3383" i="1"/>
  <c r="V3383" i="1"/>
  <c r="U3383" i="1"/>
  <c r="T3383" i="1"/>
  <c r="S3383" i="1"/>
  <c r="O3383" i="1"/>
  <c r="R3383" i="1" s="1"/>
  <c r="J3383" i="1"/>
  <c r="F3383" i="1"/>
  <c r="Z3382" i="1"/>
  <c r="Y3382" i="1"/>
  <c r="W3382" i="1"/>
  <c r="X3382" i="1" s="1"/>
  <c r="V3382" i="1"/>
  <c r="U3382" i="1"/>
  <c r="T3382" i="1"/>
  <c r="S3382" i="1"/>
  <c r="O3382" i="1"/>
  <c r="R3382" i="1" s="1"/>
  <c r="J3382" i="1"/>
  <c r="F3382" i="1"/>
  <c r="Y3381" i="1"/>
  <c r="W3381" i="1"/>
  <c r="X3381" i="1" s="1"/>
  <c r="V3381" i="1"/>
  <c r="U3381" i="1"/>
  <c r="T3381" i="1"/>
  <c r="S3381" i="1"/>
  <c r="O3381" i="1"/>
  <c r="R3381" i="1" s="1"/>
  <c r="J3381" i="1"/>
  <c r="F3381" i="1"/>
  <c r="Y3380" i="1"/>
  <c r="W3380" i="1"/>
  <c r="X3380" i="1" s="1"/>
  <c r="V3380" i="1"/>
  <c r="U3380" i="1"/>
  <c r="T3380" i="1"/>
  <c r="S3380" i="1"/>
  <c r="R3380" i="1"/>
  <c r="O3380" i="1"/>
  <c r="J3380" i="1"/>
  <c r="F3380" i="1"/>
  <c r="Y3379" i="1"/>
  <c r="Z3379" i="1" s="1"/>
  <c r="W3379" i="1"/>
  <c r="X3379" i="1" s="1"/>
  <c r="V3379" i="1"/>
  <c r="T3379" i="1"/>
  <c r="U3379" i="1" s="1"/>
  <c r="S3379" i="1"/>
  <c r="O3379" i="1"/>
  <c r="R3379" i="1" s="1"/>
  <c r="J3379" i="1"/>
  <c r="F3379" i="1"/>
  <c r="Y3378" i="1"/>
  <c r="W3378" i="1"/>
  <c r="X3378" i="1" s="1"/>
  <c r="V3378" i="1"/>
  <c r="U3378" i="1"/>
  <c r="T3378" i="1"/>
  <c r="S3378" i="1"/>
  <c r="R3378" i="1"/>
  <c r="O3378" i="1"/>
  <c r="J3378" i="1"/>
  <c r="F3378" i="1"/>
  <c r="Z3377" i="1"/>
  <c r="Y3377" i="1"/>
  <c r="W3377" i="1"/>
  <c r="X3377" i="1" s="1"/>
  <c r="V3377" i="1"/>
  <c r="T3377" i="1"/>
  <c r="S3377" i="1"/>
  <c r="O3377" i="1"/>
  <c r="R3377" i="1" s="1"/>
  <c r="J3377" i="1"/>
  <c r="U3377" i="1" s="1"/>
  <c r="F3377" i="1"/>
  <c r="Y3376" i="1"/>
  <c r="Z3376" i="1" s="1"/>
  <c r="X3376" i="1"/>
  <c r="W3376" i="1"/>
  <c r="V3376" i="1"/>
  <c r="U3376" i="1"/>
  <c r="T3376" i="1"/>
  <c r="S3376" i="1"/>
  <c r="O3376" i="1"/>
  <c r="R3376" i="1" s="1"/>
  <c r="J3376" i="1"/>
  <c r="F3376" i="1"/>
  <c r="W3375" i="1"/>
  <c r="X3375" i="1" s="1"/>
  <c r="V3375" i="1"/>
  <c r="Y3375" i="1" s="1"/>
  <c r="Z3375" i="1" s="1"/>
  <c r="U3375" i="1"/>
  <c r="T3375" i="1"/>
  <c r="S3375" i="1"/>
  <c r="O3375" i="1"/>
  <c r="R3375" i="1" s="1"/>
  <c r="J3375" i="1"/>
  <c r="F3375" i="1"/>
  <c r="Y3374" i="1"/>
  <c r="X3374" i="1"/>
  <c r="W3374" i="1"/>
  <c r="V3374" i="1"/>
  <c r="U3374" i="1"/>
  <c r="T3374" i="1"/>
  <c r="S3374" i="1"/>
  <c r="O3374" i="1"/>
  <c r="R3374" i="1" s="1"/>
  <c r="J3374" i="1"/>
  <c r="F3374" i="1"/>
  <c r="Y3373" i="1"/>
  <c r="Z3373" i="1" s="1"/>
  <c r="W3373" i="1"/>
  <c r="X3373" i="1" s="1"/>
  <c r="V3373" i="1"/>
  <c r="U3373" i="1"/>
  <c r="T3373" i="1"/>
  <c r="S3373" i="1"/>
  <c r="R3373" i="1"/>
  <c r="O3373" i="1"/>
  <c r="J3373" i="1"/>
  <c r="F3373" i="1"/>
  <c r="Y3372" i="1"/>
  <c r="Z3372" i="1" s="1"/>
  <c r="W3372" i="1"/>
  <c r="X3372" i="1" s="1"/>
  <c r="V3372" i="1"/>
  <c r="T3372" i="1"/>
  <c r="U3372" i="1" s="1"/>
  <c r="S3372" i="1"/>
  <c r="O3372" i="1"/>
  <c r="R3372" i="1" s="1"/>
  <c r="J3372" i="1"/>
  <c r="F3372" i="1"/>
  <c r="Y3371" i="1"/>
  <c r="Z3371" i="1" s="1"/>
  <c r="W3371" i="1"/>
  <c r="X3371" i="1" s="1"/>
  <c r="V3371" i="1"/>
  <c r="U3371" i="1"/>
  <c r="T3371" i="1"/>
  <c r="S3371" i="1"/>
  <c r="R3371" i="1"/>
  <c r="O3371" i="1"/>
  <c r="J3371" i="1"/>
  <c r="F3371" i="1"/>
  <c r="Z3370" i="1"/>
  <c r="Y3370" i="1"/>
  <c r="W3370" i="1"/>
  <c r="X3370" i="1" s="1"/>
  <c r="V3370" i="1"/>
  <c r="U3370" i="1"/>
  <c r="T3370" i="1"/>
  <c r="S3370" i="1"/>
  <c r="O3370" i="1"/>
  <c r="R3370" i="1" s="1"/>
  <c r="J3370" i="1"/>
  <c r="F3370" i="1"/>
  <c r="Y3369" i="1"/>
  <c r="Z3369" i="1" s="1"/>
  <c r="X3369" i="1"/>
  <c r="W3369" i="1"/>
  <c r="V3369" i="1"/>
  <c r="U3369" i="1"/>
  <c r="T3369" i="1"/>
  <c r="S3369" i="1"/>
  <c r="O3369" i="1"/>
  <c r="R3369" i="1" s="1"/>
  <c r="J3369" i="1"/>
  <c r="F3369" i="1"/>
  <c r="W3368" i="1"/>
  <c r="X3368" i="1" s="1"/>
  <c r="V3368" i="1"/>
  <c r="Y3368" i="1" s="1"/>
  <c r="Z3368" i="1" s="1"/>
  <c r="U3368" i="1"/>
  <c r="T3368" i="1"/>
  <c r="S3368" i="1"/>
  <c r="O3368" i="1"/>
  <c r="R3368" i="1" s="1"/>
  <c r="J3368" i="1"/>
  <c r="F3368" i="1"/>
  <c r="Y3367" i="1"/>
  <c r="W3367" i="1"/>
  <c r="X3367" i="1" s="1"/>
  <c r="V3367" i="1"/>
  <c r="T3367" i="1"/>
  <c r="U3367" i="1" s="1"/>
  <c r="S3367" i="1"/>
  <c r="O3367" i="1"/>
  <c r="R3367" i="1" s="1"/>
  <c r="J3367" i="1"/>
  <c r="F3367" i="1"/>
  <c r="W3366" i="1"/>
  <c r="X3366" i="1" s="1"/>
  <c r="V3366" i="1"/>
  <c r="Y3366" i="1" s="1"/>
  <c r="Z3366" i="1" s="1"/>
  <c r="U3366" i="1"/>
  <c r="T3366" i="1"/>
  <c r="S3366" i="1"/>
  <c r="R3366" i="1"/>
  <c r="O3366" i="1"/>
  <c r="J3366" i="1"/>
  <c r="F3366" i="1"/>
  <c r="Y3365" i="1"/>
  <c r="W3365" i="1"/>
  <c r="X3365" i="1" s="1"/>
  <c r="V3365" i="1"/>
  <c r="T3365" i="1"/>
  <c r="S3365" i="1"/>
  <c r="O3365" i="1"/>
  <c r="R3365" i="1" s="1"/>
  <c r="J3365" i="1"/>
  <c r="U3365" i="1" s="1"/>
  <c r="F3365" i="1"/>
  <c r="Y3364" i="1"/>
  <c r="W3364" i="1"/>
  <c r="X3364" i="1" s="1"/>
  <c r="V3364" i="1"/>
  <c r="U3364" i="1"/>
  <c r="T3364" i="1"/>
  <c r="S3364" i="1"/>
  <c r="R3364" i="1"/>
  <c r="O3364" i="1"/>
  <c r="J3364" i="1"/>
  <c r="F3364" i="1"/>
  <c r="Z3363" i="1"/>
  <c r="Y3363" i="1"/>
  <c r="W3363" i="1"/>
  <c r="X3363" i="1" s="1"/>
  <c r="V3363" i="1"/>
  <c r="T3363" i="1"/>
  <c r="S3363" i="1"/>
  <c r="O3363" i="1"/>
  <c r="R3363" i="1" s="1"/>
  <c r="J3363" i="1"/>
  <c r="U3363" i="1" s="1"/>
  <c r="F3363" i="1"/>
  <c r="Y3362" i="1"/>
  <c r="Z3362" i="1" s="1"/>
  <c r="X3362" i="1"/>
  <c r="W3362" i="1"/>
  <c r="V3362" i="1"/>
  <c r="U3362" i="1"/>
  <c r="T3362" i="1"/>
  <c r="S3362" i="1"/>
  <c r="O3362" i="1"/>
  <c r="R3362" i="1" s="1"/>
  <c r="J3362" i="1"/>
  <c r="F3362" i="1"/>
  <c r="W3361" i="1"/>
  <c r="X3361" i="1" s="1"/>
  <c r="V3361" i="1"/>
  <c r="Y3361" i="1" s="1"/>
  <c r="Z3361" i="1" s="1"/>
  <c r="U3361" i="1"/>
  <c r="T3361" i="1"/>
  <c r="S3361" i="1"/>
  <c r="O3361" i="1"/>
  <c r="R3361" i="1" s="1"/>
  <c r="J3361" i="1"/>
  <c r="F3361" i="1"/>
  <c r="Y3360" i="1"/>
  <c r="Z3360" i="1" s="1"/>
  <c r="X3360" i="1"/>
  <c r="W3360" i="1"/>
  <c r="V3360" i="1"/>
  <c r="T3360" i="1"/>
  <c r="U3360" i="1" s="1"/>
  <c r="S3360" i="1"/>
  <c r="O3360" i="1"/>
  <c r="R3360" i="1" s="1"/>
  <c r="J3360" i="1"/>
  <c r="F3360" i="1"/>
  <c r="W3359" i="1"/>
  <c r="X3359" i="1" s="1"/>
  <c r="V3359" i="1"/>
  <c r="Y3359" i="1" s="1"/>
  <c r="Z3359" i="1" s="1"/>
  <c r="U3359" i="1"/>
  <c r="T3359" i="1"/>
  <c r="S3359" i="1"/>
  <c r="O3359" i="1"/>
  <c r="R3359" i="1" s="1"/>
  <c r="J3359" i="1"/>
  <c r="F3359" i="1"/>
  <c r="Y3358" i="1"/>
  <c r="Z3358" i="1" s="1"/>
  <c r="W3358" i="1"/>
  <c r="X3358" i="1" s="1"/>
  <c r="V3358" i="1"/>
  <c r="T3358" i="1"/>
  <c r="S3358" i="1"/>
  <c r="O3358" i="1"/>
  <c r="R3358" i="1" s="1"/>
  <c r="J3358" i="1"/>
  <c r="U3358" i="1" s="1"/>
  <c r="F3358" i="1"/>
  <c r="Y3357" i="1"/>
  <c r="Z3357" i="1" s="1"/>
  <c r="W3357" i="1"/>
  <c r="X3357" i="1" s="1"/>
  <c r="V3357" i="1"/>
  <c r="U3357" i="1"/>
  <c r="T3357" i="1"/>
  <c r="S3357" i="1"/>
  <c r="O3357" i="1"/>
  <c r="R3357" i="1" s="1"/>
  <c r="J3357" i="1"/>
  <c r="F3357" i="1"/>
  <c r="Y3356" i="1"/>
  <c r="Z3356" i="1" s="1"/>
  <c r="W3356" i="1"/>
  <c r="X3356" i="1" s="1"/>
  <c r="V3356" i="1"/>
  <c r="T3356" i="1"/>
  <c r="S3356" i="1"/>
  <c r="O3356" i="1"/>
  <c r="R3356" i="1" s="1"/>
  <c r="J3356" i="1"/>
  <c r="U3356" i="1" s="1"/>
  <c r="F3356" i="1"/>
  <c r="Y3355" i="1"/>
  <c r="Z3355" i="1" s="1"/>
  <c r="X3355" i="1"/>
  <c r="W3355" i="1"/>
  <c r="V3355" i="1"/>
  <c r="U3355" i="1"/>
  <c r="T3355" i="1"/>
  <c r="S3355" i="1"/>
  <c r="O3355" i="1"/>
  <c r="R3355" i="1" s="1"/>
  <c r="J3355" i="1"/>
  <c r="F3355" i="1"/>
  <c r="W3354" i="1"/>
  <c r="X3354" i="1" s="1"/>
  <c r="V3354" i="1"/>
  <c r="Y3354" i="1" s="1"/>
  <c r="Z3354" i="1" s="1"/>
  <c r="U3354" i="1"/>
  <c r="T3354" i="1"/>
  <c r="S3354" i="1"/>
  <c r="O3354" i="1"/>
  <c r="R3354" i="1" s="1"/>
  <c r="J3354" i="1"/>
  <c r="F3354" i="1"/>
  <c r="Y3353" i="1"/>
  <c r="W3353" i="1"/>
  <c r="X3353" i="1" s="1"/>
  <c r="Z3353" i="1" s="1"/>
  <c r="V3353" i="1"/>
  <c r="T3353" i="1"/>
  <c r="U3353" i="1" s="1"/>
  <c r="S3353" i="1"/>
  <c r="O3353" i="1"/>
  <c r="R3353" i="1" s="1"/>
  <c r="J3353" i="1"/>
  <c r="F3353" i="1"/>
  <c r="W3352" i="1"/>
  <c r="X3352" i="1" s="1"/>
  <c r="V3352" i="1"/>
  <c r="Y3352" i="1" s="1"/>
  <c r="U3352" i="1"/>
  <c r="T3352" i="1"/>
  <c r="S3352" i="1"/>
  <c r="O3352" i="1"/>
  <c r="R3352" i="1" s="1"/>
  <c r="J3352" i="1"/>
  <c r="F3352" i="1"/>
  <c r="Y3351" i="1"/>
  <c r="Z3351" i="1" s="1"/>
  <c r="W3351" i="1"/>
  <c r="X3351" i="1" s="1"/>
  <c r="V3351" i="1"/>
  <c r="T3351" i="1"/>
  <c r="U3351" i="1" s="1"/>
  <c r="S3351" i="1"/>
  <c r="O3351" i="1"/>
  <c r="R3351" i="1" s="1"/>
  <c r="J3351" i="1"/>
  <c r="F3351" i="1"/>
  <c r="Y3350" i="1"/>
  <c r="Z3350" i="1" s="1"/>
  <c r="W3350" i="1"/>
  <c r="X3350" i="1" s="1"/>
  <c r="V3350" i="1"/>
  <c r="U3350" i="1"/>
  <c r="T3350" i="1"/>
  <c r="S3350" i="1"/>
  <c r="R3350" i="1"/>
  <c r="O3350" i="1"/>
  <c r="J3350" i="1"/>
  <c r="F3350" i="1"/>
  <c r="Z3349" i="1"/>
  <c r="Y3349" i="1"/>
  <c r="W3349" i="1"/>
  <c r="X3349" i="1" s="1"/>
  <c r="V3349" i="1"/>
  <c r="T3349" i="1"/>
  <c r="S3349" i="1"/>
  <c r="R3349" i="1"/>
  <c r="O3349" i="1"/>
  <c r="J3349" i="1"/>
  <c r="U3349" i="1" s="1"/>
  <c r="F3349" i="1"/>
  <c r="Y3348" i="1"/>
  <c r="W3348" i="1"/>
  <c r="X3348" i="1" s="1"/>
  <c r="V3348" i="1"/>
  <c r="U3348" i="1"/>
  <c r="T3348" i="1"/>
  <c r="S3348" i="1"/>
  <c r="O3348" i="1"/>
  <c r="R3348" i="1" s="1"/>
  <c r="J3348" i="1"/>
  <c r="F3348" i="1"/>
  <c r="Z3347" i="1"/>
  <c r="Y3347" i="1"/>
  <c r="W3347" i="1"/>
  <c r="X3347" i="1" s="1"/>
  <c r="V3347" i="1"/>
  <c r="U3347" i="1"/>
  <c r="T3347" i="1"/>
  <c r="S3347" i="1"/>
  <c r="O3347" i="1"/>
  <c r="R3347" i="1" s="1"/>
  <c r="J3347" i="1"/>
  <c r="F3347" i="1"/>
  <c r="Y3346" i="1"/>
  <c r="W3346" i="1"/>
  <c r="X3346" i="1" s="1"/>
  <c r="V3346" i="1"/>
  <c r="T3346" i="1"/>
  <c r="U3346" i="1" s="1"/>
  <c r="S3346" i="1"/>
  <c r="O3346" i="1"/>
  <c r="R3346" i="1" s="1"/>
  <c r="J3346" i="1"/>
  <c r="F3346" i="1"/>
  <c r="Y3345" i="1"/>
  <c r="Z3345" i="1" s="1"/>
  <c r="X3345" i="1"/>
  <c r="W3345" i="1"/>
  <c r="V3345" i="1"/>
  <c r="U3345" i="1"/>
  <c r="T3345" i="1"/>
  <c r="S3345" i="1"/>
  <c r="R3345" i="1"/>
  <c r="O3345" i="1"/>
  <c r="J3345" i="1"/>
  <c r="F3345" i="1"/>
  <c r="W3344" i="1"/>
  <c r="X3344" i="1" s="1"/>
  <c r="V3344" i="1"/>
  <c r="Y3344" i="1" s="1"/>
  <c r="Z3344" i="1" s="1"/>
  <c r="U3344" i="1"/>
  <c r="T3344" i="1"/>
  <c r="S3344" i="1"/>
  <c r="O3344" i="1"/>
  <c r="R3344" i="1" s="1"/>
  <c r="J3344" i="1"/>
  <c r="F3344" i="1"/>
  <c r="Y3343" i="1"/>
  <c r="W3343" i="1"/>
  <c r="X3343" i="1" s="1"/>
  <c r="V3343" i="1"/>
  <c r="U3343" i="1"/>
  <c r="T3343" i="1"/>
  <c r="S3343" i="1"/>
  <c r="O3343" i="1"/>
  <c r="R3343" i="1" s="1"/>
  <c r="J3343" i="1"/>
  <c r="F3343" i="1"/>
  <c r="Z3342" i="1"/>
  <c r="Y3342" i="1"/>
  <c r="W3342" i="1"/>
  <c r="X3342" i="1" s="1"/>
  <c r="V3342" i="1"/>
  <c r="T3342" i="1"/>
  <c r="S3342" i="1"/>
  <c r="R3342" i="1"/>
  <c r="O3342" i="1"/>
  <c r="J3342" i="1"/>
  <c r="U3342" i="1" s="1"/>
  <c r="F3342" i="1"/>
  <c r="Y3341" i="1"/>
  <c r="X3341" i="1"/>
  <c r="W3341" i="1"/>
  <c r="V3341" i="1"/>
  <c r="T3341" i="1"/>
  <c r="S3341" i="1"/>
  <c r="O3341" i="1"/>
  <c r="R3341" i="1" s="1"/>
  <c r="J3341" i="1"/>
  <c r="U3341" i="1" s="1"/>
  <c r="F3341" i="1"/>
  <c r="Z3340" i="1"/>
  <c r="Y3340" i="1"/>
  <c r="W3340" i="1"/>
  <c r="X3340" i="1" s="1"/>
  <c r="V3340" i="1"/>
  <c r="U3340" i="1"/>
  <c r="T3340" i="1"/>
  <c r="S3340" i="1"/>
  <c r="O3340" i="1"/>
  <c r="R3340" i="1" s="1"/>
  <c r="J3340" i="1"/>
  <c r="F3340" i="1"/>
  <c r="Y3339" i="1"/>
  <c r="Z3339" i="1" s="1"/>
  <c r="X3339" i="1"/>
  <c r="W3339" i="1"/>
  <c r="V3339" i="1"/>
  <c r="U3339" i="1"/>
  <c r="T3339" i="1"/>
  <c r="S3339" i="1"/>
  <c r="O3339" i="1"/>
  <c r="R3339" i="1" s="1"/>
  <c r="J3339" i="1"/>
  <c r="F3339" i="1"/>
  <c r="Y3338" i="1"/>
  <c r="W3338" i="1"/>
  <c r="X3338" i="1" s="1"/>
  <c r="V3338" i="1"/>
  <c r="U3338" i="1"/>
  <c r="T3338" i="1"/>
  <c r="S3338" i="1"/>
  <c r="R3338" i="1"/>
  <c r="O3338" i="1"/>
  <c r="J3338" i="1"/>
  <c r="F3338" i="1"/>
  <c r="Y3337" i="1"/>
  <c r="Z3337" i="1" s="1"/>
  <c r="W3337" i="1"/>
  <c r="X3337" i="1" s="1"/>
  <c r="V3337" i="1"/>
  <c r="U3337" i="1"/>
  <c r="T3337" i="1"/>
  <c r="S3337" i="1"/>
  <c r="O3337" i="1"/>
  <c r="R3337" i="1" s="1"/>
  <c r="J3337" i="1"/>
  <c r="F3337" i="1"/>
  <c r="Y3336" i="1"/>
  <c r="W3336" i="1"/>
  <c r="X3336" i="1" s="1"/>
  <c r="V3336" i="1"/>
  <c r="U3336" i="1"/>
  <c r="T3336" i="1"/>
  <c r="S3336" i="1"/>
  <c r="R3336" i="1"/>
  <c r="O3336" i="1"/>
  <c r="J3336" i="1"/>
  <c r="F3336" i="1"/>
  <c r="Z3335" i="1"/>
  <c r="Y3335" i="1"/>
  <c r="W3335" i="1"/>
  <c r="X3335" i="1" s="1"/>
  <c r="V3335" i="1"/>
  <c r="T3335" i="1"/>
  <c r="S3335" i="1"/>
  <c r="R3335" i="1"/>
  <c r="O3335" i="1"/>
  <c r="J3335" i="1"/>
  <c r="U3335" i="1" s="1"/>
  <c r="F3335" i="1"/>
  <c r="Y3334" i="1"/>
  <c r="Z3334" i="1" s="1"/>
  <c r="X3334" i="1"/>
  <c r="W3334" i="1"/>
  <c r="V3334" i="1"/>
  <c r="T3334" i="1"/>
  <c r="S3334" i="1"/>
  <c r="O3334" i="1"/>
  <c r="R3334" i="1" s="1"/>
  <c r="J3334" i="1"/>
  <c r="U3334" i="1" s="1"/>
  <c r="F3334" i="1"/>
  <c r="W3333" i="1"/>
  <c r="X3333" i="1" s="1"/>
  <c r="V3333" i="1"/>
  <c r="Y3333" i="1" s="1"/>
  <c r="Z3333" i="1" s="1"/>
  <c r="U3333" i="1"/>
  <c r="T3333" i="1"/>
  <c r="S3333" i="1"/>
  <c r="O3333" i="1"/>
  <c r="R3333" i="1" s="1"/>
  <c r="J3333" i="1"/>
  <c r="F3333" i="1"/>
  <c r="Z3332" i="1"/>
  <c r="Y3332" i="1"/>
  <c r="X3332" i="1"/>
  <c r="W3332" i="1"/>
  <c r="V3332" i="1"/>
  <c r="T3332" i="1"/>
  <c r="U3332" i="1" s="1"/>
  <c r="S3332" i="1"/>
  <c r="O3332" i="1"/>
  <c r="R3332" i="1" s="1"/>
  <c r="J3332" i="1"/>
  <c r="F3332" i="1"/>
  <c r="W3331" i="1"/>
  <c r="X3331" i="1" s="1"/>
  <c r="V3331" i="1"/>
  <c r="Y3331" i="1" s="1"/>
  <c r="U3331" i="1"/>
  <c r="T3331" i="1"/>
  <c r="S3331" i="1"/>
  <c r="R3331" i="1"/>
  <c r="O3331" i="1"/>
  <c r="J3331" i="1"/>
  <c r="F3331" i="1"/>
  <c r="Y3330" i="1"/>
  <c r="Z3330" i="1" s="1"/>
  <c r="W3330" i="1"/>
  <c r="X3330" i="1" s="1"/>
  <c r="V3330" i="1"/>
  <c r="U3330" i="1"/>
  <c r="T3330" i="1"/>
  <c r="S3330" i="1"/>
  <c r="O3330" i="1"/>
  <c r="R3330" i="1" s="1"/>
  <c r="J3330" i="1"/>
  <c r="F3330" i="1"/>
  <c r="Y3329" i="1"/>
  <c r="Z3329" i="1" s="1"/>
  <c r="W3329" i="1"/>
  <c r="X3329" i="1" s="1"/>
  <c r="V3329" i="1"/>
  <c r="U3329" i="1"/>
  <c r="T3329" i="1"/>
  <c r="S3329" i="1"/>
  <c r="R3329" i="1"/>
  <c r="O3329" i="1"/>
  <c r="J3329" i="1"/>
  <c r="F3329" i="1"/>
  <c r="Y3328" i="1"/>
  <c r="Z3328" i="1" s="1"/>
  <c r="W3328" i="1"/>
  <c r="X3328" i="1" s="1"/>
  <c r="V3328" i="1"/>
  <c r="U3328" i="1"/>
  <c r="T3328" i="1"/>
  <c r="S3328" i="1"/>
  <c r="O3328" i="1"/>
  <c r="R3328" i="1" s="1"/>
  <c r="J3328" i="1"/>
  <c r="F3328" i="1"/>
  <c r="Y3327" i="1"/>
  <c r="X3327" i="1"/>
  <c r="W3327" i="1"/>
  <c r="V3327" i="1"/>
  <c r="U3327" i="1"/>
  <c r="T3327" i="1"/>
  <c r="S3327" i="1"/>
  <c r="O3327" i="1"/>
  <c r="R3327" i="1" s="1"/>
  <c r="J3327" i="1"/>
  <c r="F3327" i="1"/>
  <c r="Y3326" i="1"/>
  <c r="Z3326" i="1" s="1"/>
  <c r="W3326" i="1"/>
  <c r="X3326" i="1" s="1"/>
  <c r="V3326" i="1"/>
  <c r="U3326" i="1"/>
  <c r="T3326" i="1"/>
  <c r="S3326" i="1"/>
  <c r="O3326" i="1"/>
  <c r="R3326" i="1" s="1"/>
  <c r="J3326" i="1"/>
  <c r="F3326" i="1"/>
  <c r="Z3325" i="1"/>
  <c r="Y3325" i="1"/>
  <c r="X3325" i="1"/>
  <c r="W3325" i="1"/>
  <c r="V3325" i="1"/>
  <c r="U3325" i="1"/>
  <c r="T3325" i="1"/>
  <c r="S3325" i="1"/>
  <c r="O3325" i="1"/>
  <c r="R3325" i="1" s="1"/>
  <c r="J3325" i="1"/>
  <c r="F3325" i="1"/>
  <c r="X3324" i="1"/>
  <c r="W3324" i="1"/>
  <c r="V3324" i="1"/>
  <c r="Y3324" i="1" s="1"/>
  <c r="Z3324" i="1" s="1"/>
  <c r="U3324" i="1"/>
  <c r="T3324" i="1"/>
  <c r="S3324" i="1"/>
  <c r="O3324" i="1"/>
  <c r="R3324" i="1" s="1"/>
  <c r="J3324" i="1"/>
  <c r="F3324" i="1"/>
  <c r="Y3323" i="1"/>
  <c r="W3323" i="1"/>
  <c r="X3323" i="1" s="1"/>
  <c r="V3323" i="1"/>
  <c r="T3323" i="1"/>
  <c r="U3323" i="1" s="1"/>
  <c r="S3323" i="1"/>
  <c r="O3323" i="1"/>
  <c r="R3323" i="1" s="1"/>
  <c r="J3323" i="1"/>
  <c r="F3323" i="1"/>
  <c r="Y3322" i="1"/>
  <c r="W3322" i="1"/>
  <c r="X3322" i="1" s="1"/>
  <c r="V3322" i="1"/>
  <c r="U3322" i="1"/>
  <c r="T3322" i="1"/>
  <c r="S3322" i="1"/>
  <c r="R3322" i="1"/>
  <c r="O3322" i="1"/>
  <c r="J3322" i="1"/>
  <c r="F3322" i="1"/>
  <c r="Y3321" i="1"/>
  <c r="Z3321" i="1" s="1"/>
  <c r="W3321" i="1"/>
  <c r="X3321" i="1" s="1"/>
  <c r="V3321" i="1"/>
  <c r="T3321" i="1"/>
  <c r="S3321" i="1"/>
  <c r="R3321" i="1"/>
  <c r="O3321" i="1"/>
  <c r="J3321" i="1"/>
  <c r="U3321" i="1" s="1"/>
  <c r="F3321" i="1"/>
  <c r="Y3320" i="1"/>
  <c r="W3320" i="1"/>
  <c r="X3320" i="1" s="1"/>
  <c r="V3320" i="1"/>
  <c r="T3320" i="1"/>
  <c r="S3320" i="1"/>
  <c r="O3320" i="1"/>
  <c r="R3320" i="1" s="1"/>
  <c r="J3320" i="1"/>
  <c r="U3320" i="1" s="1"/>
  <c r="F3320" i="1"/>
  <c r="Z3319" i="1"/>
  <c r="Y3319" i="1"/>
  <c r="W3319" i="1"/>
  <c r="X3319" i="1" s="1"/>
  <c r="V3319" i="1"/>
  <c r="U3319" i="1"/>
  <c r="T3319" i="1"/>
  <c r="S3319" i="1"/>
  <c r="O3319" i="1"/>
  <c r="R3319" i="1" s="1"/>
  <c r="J3319" i="1"/>
  <c r="F3319" i="1"/>
  <c r="Y3318" i="1"/>
  <c r="W3318" i="1"/>
  <c r="X3318" i="1" s="1"/>
  <c r="Z3318" i="1" s="1"/>
  <c r="V3318" i="1"/>
  <c r="U3318" i="1"/>
  <c r="T3318" i="1"/>
  <c r="S3318" i="1"/>
  <c r="O3318" i="1"/>
  <c r="R3318" i="1" s="1"/>
  <c r="J3318" i="1"/>
  <c r="F3318" i="1"/>
  <c r="Y3317" i="1"/>
  <c r="W3317" i="1"/>
  <c r="X3317" i="1" s="1"/>
  <c r="V3317" i="1"/>
  <c r="U3317" i="1"/>
  <c r="T3317" i="1"/>
  <c r="S3317" i="1"/>
  <c r="R3317" i="1"/>
  <c r="O3317" i="1"/>
  <c r="J3317" i="1"/>
  <c r="F3317" i="1"/>
  <c r="W3316" i="1"/>
  <c r="X3316" i="1" s="1"/>
  <c r="V3316" i="1"/>
  <c r="Y3316" i="1" s="1"/>
  <c r="Z3316" i="1" s="1"/>
  <c r="T3316" i="1"/>
  <c r="U3316" i="1" s="1"/>
  <c r="S3316" i="1"/>
  <c r="O3316" i="1"/>
  <c r="R3316" i="1" s="1"/>
  <c r="J3316" i="1"/>
  <c r="F3316" i="1"/>
  <c r="Y3315" i="1"/>
  <c r="Z3315" i="1" s="1"/>
  <c r="W3315" i="1"/>
  <c r="X3315" i="1" s="1"/>
  <c r="V3315" i="1"/>
  <c r="T3315" i="1"/>
  <c r="U3315" i="1" s="1"/>
  <c r="S3315" i="1"/>
  <c r="O3315" i="1"/>
  <c r="R3315" i="1" s="1"/>
  <c r="J3315" i="1"/>
  <c r="F3315" i="1"/>
  <c r="Z3314" i="1"/>
  <c r="Y3314" i="1"/>
  <c r="W3314" i="1"/>
  <c r="X3314" i="1" s="1"/>
  <c r="V3314" i="1"/>
  <c r="U3314" i="1"/>
  <c r="T3314" i="1"/>
  <c r="S3314" i="1"/>
  <c r="O3314" i="1"/>
  <c r="R3314" i="1" s="1"/>
  <c r="J3314" i="1"/>
  <c r="F3314" i="1"/>
  <c r="Y3313" i="1"/>
  <c r="W3313" i="1"/>
  <c r="X3313" i="1" s="1"/>
  <c r="V3313" i="1"/>
  <c r="T3313" i="1"/>
  <c r="S3313" i="1"/>
  <c r="O3313" i="1"/>
  <c r="R3313" i="1" s="1"/>
  <c r="J3313" i="1"/>
  <c r="U3313" i="1" s="1"/>
  <c r="F3313" i="1"/>
  <c r="Y3312" i="1"/>
  <c r="Z3312" i="1" s="1"/>
  <c r="W3312" i="1"/>
  <c r="X3312" i="1" s="1"/>
  <c r="V3312" i="1"/>
  <c r="U3312" i="1"/>
  <c r="T3312" i="1"/>
  <c r="S3312" i="1"/>
  <c r="O3312" i="1"/>
  <c r="R3312" i="1" s="1"/>
  <c r="J3312" i="1"/>
  <c r="F3312" i="1"/>
  <c r="Z3311" i="1"/>
  <c r="Y3311" i="1"/>
  <c r="W3311" i="1"/>
  <c r="X3311" i="1" s="1"/>
  <c r="V3311" i="1"/>
  <c r="U3311" i="1"/>
  <c r="T3311" i="1"/>
  <c r="S3311" i="1"/>
  <c r="O3311" i="1"/>
  <c r="R3311" i="1" s="1"/>
  <c r="J3311" i="1"/>
  <c r="F3311" i="1"/>
  <c r="X3310" i="1"/>
  <c r="W3310" i="1"/>
  <c r="V3310" i="1"/>
  <c r="Y3310" i="1" s="1"/>
  <c r="Z3310" i="1" s="1"/>
  <c r="U3310" i="1"/>
  <c r="T3310" i="1"/>
  <c r="S3310" i="1"/>
  <c r="O3310" i="1"/>
  <c r="R3310" i="1" s="1"/>
  <c r="J3310" i="1"/>
  <c r="F3310" i="1"/>
  <c r="W3309" i="1"/>
  <c r="X3309" i="1" s="1"/>
  <c r="V3309" i="1"/>
  <c r="Y3309" i="1" s="1"/>
  <c r="Z3309" i="1" s="1"/>
  <c r="T3309" i="1"/>
  <c r="S3309" i="1"/>
  <c r="O3309" i="1"/>
  <c r="R3309" i="1" s="1"/>
  <c r="J3309" i="1"/>
  <c r="U3309" i="1" s="1"/>
  <c r="F3309" i="1"/>
  <c r="Y3308" i="1"/>
  <c r="Z3308" i="1" s="1"/>
  <c r="W3308" i="1"/>
  <c r="X3308" i="1" s="1"/>
  <c r="V3308" i="1"/>
  <c r="T3308" i="1"/>
  <c r="U3308" i="1" s="1"/>
  <c r="S3308" i="1"/>
  <c r="O3308" i="1"/>
  <c r="R3308" i="1" s="1"/>
  <c r="J3308" i="1"/>
  <c r="F3308" i="1"/>
  <c r="Y3307" i="1"/>
  <c r="Z3307" i="1" s="1"/>
  <c r="W3307" i="1"/>
  <c r="X3307" i="1" s="1"/>
  <c r="V3307" i="1"/>
  <c r="T3307" i="1"/>
  <c r="S3307" i="1"/>
  <c r="O3307" i="1"/>
  <c r="R3307" i="1" s="1"/>
  <c r="J3307" i="1"/>
  <c r="U3307" i="1" s="1"/>
  <c r="F3307" i="1"/>
  <c r="Y3306" i="1"/>
  <c r="Z3306" i="1" s="1"/>
  <c r="X3306" i="1"/>
  <c r="W3306" i="1"/>
  <c r="V3306" i="1"/>
  <c r="U3306" i="1"/>
  <c r="T3306" i="1"/>
  <c r="S3306" i="1"/>
  <c r="O3306" i="1"/>
  <c r="R3306" i="1" s="1"/>
  <c r="J3306" i="1"/>
  <c r="F3306" i="1"/>
  <c r="W3305" i="1"/>
  <c r="X3305" i="1" s="1"/>
  <c r="V3305" i="1"/>
  <c r="Y3305" i="1" s="1"/>
  <c r="Z3305" i="1" s="1"/>
  <c r="U3305" i="1"/>
  <c r="T3305" i="1"/>
  <c r="S3305" i="1"/>
  <c r="O3305" i="1"/>
  <c r="R3305" i="1" s="1"/>
  <c r="J3305" i="1"/>
  <c r="F3305" i="1"/>
  <c r="Y3304" i="1"/>
  <c r="W3304" i="1"/>
  <c r="X3304" i="1" s="1"/>
  <c r="V3304" i="1"/>
  <c r="T3304" i="1"/>
  <c r="U3304" i="1" s="1"/>
  <c r="S3304" i="1"/>
  <c r="O3304" i="1"/>
  <c r="R3304" i="1" s="1"/>
  <c r="J3304" i="1"/>
  <c r="F3304" i="1"/>
  <c r="X3303" i="1"/>
  <c r="W3303" i="1"/>
  <c r="V3303" i="1"/>
  <c r="Y3303" i="1" s="1"/>
  <c r="U3303" i="1"/>
  <c r="T3303" i="1"/>
  <c r="S3303" i="1"/>
  <c r="O3303" i="1"/>
  <c r="R3303" i="1" s="1"/>
  <c r="J3303" i="1"/>
  <c r="F3303" i="1"/>
  <c r="Y3302" i="1"/>
  <c r="Z3302" i="1" s="1"/>
  <c r="W3302" i="1"/>
  <c r="X3302" i="1" s="1"/>
  <c r="V3302" i="1"/>
  <c r="T3302" i="1"/>
  <c r="U3302" i="1" s="1"/>
  <c r="S3302" i="1"/>
  <c r="O3302" i="1"/>
  <c r="R3302" i="1" s="1"/>
  <c r="J3302" i="1"/>
  <c r="F3302" i="1"/>
  <c r="Y3301" i="1"/>
  <c r="Z3301" i="1" s="1"/>
  <c r="W3301" i="1"/>
  <c r="X3301" i="1" s="1"/>
  <c r="V3301" i="1"/>
  <c r="U3301" i="1"/>
  <c r="T3301" i="1"/>
  <c r="S3301" i="1"/>
  <c r="R3301" i="1"/>
  <c r="O3301" i="1"/>
  <c r="J3301" i="1"/>
  <c r="F3301" i="1"/>
  <c r="Z3300" i="1"/>
  <c r="Y3300" i="1"/>
  <c r="W3300" i="1"/>
  <c r="X3300" i="1" s="1"/>
  <c r="V3300" i="1"/>
  <c r="T3300" i="1"/>
  <c r="S3300" i="1"/>
  <c r="R3300" i="1"/>
  <c r="O3300" i="1"/>
  <c r="J3300" i="1"/>
  <c r="U3300" i="1" s="1"/>
  <c r="F3300" i="1"/>
  <c r="Y3299" i="1"/>
  <c r="W3299" i="1"/>
  <c r="X3299" i="1" s="1"/>
  <c r="V3299" i="1"/>
  <c r="U3299" i="1"/>
  <c r="T3299" i="1"/>
  <c r="S3299" i="1"/>
  <c r="O3299" i="1"/>
  <c r="R3299" i="1" s="1"/>
  <c r="J3299" i="1"/>
  <c r="F3299" i="1"/>
  <c r="W3298" i="1"/>
  <c r="X3298" i="1" s="1"/>
  <c r="V3298" i="1"/>
  <c r="Y3298" i="1" s="1"/>
  <c r="Z3298" i="1" s="1"/>
  <c r="U3298" i="1"/>
  <c r="T3298" i="1"/>
  <c r="S3298" i="1"/>
  <c r="O3298" i="1"/>
  <c r="R3298" i="1" s="1"/>
  <c r="J3298" i="1"/>
  <c r="F3298" i="1"/>
  <c r="Y3297" i="1"/>
  <c r="Z3297" i="1" s="1"/>
  <c r="W3297" i="1"/>
  <c r="X3297" i="1" s="1"/>
  <c r="V3297" i="1"/>
  <c r="T3297" i="1"/>
  <c r="U3297" i="1" s="1"/>
  <c r="S3297" i="1"/>
  <c r="O3297" i="1"/>
  <c r="R3297" i="1" s="1"/>
  <c r="J3297" i="1"/>
  <c r="F3297" i="1"/>
  <c r="Y3296" i="1"/>
  <c r="W3296" i="1"/>
  <c r="X3296" i="1" s="1"/>
  <c r="V3296" i="1"/>
  <c r="U3296" i="1"/>
  <c r="T3296" i="1"/>
  <c r="S3296" i="1"/>
  <c r="R3296" i="1"/>
  <c r="O3296" i="1"/>
  <c r="J3296" i="1"/>
  <c r="F3296" i="1"/>
  <c r="W3295" i="1"/>
  <c r="X3295" i="1" s="1"/>
  <c r="V3295" i="1"/>
  <c r="Y3295" i="1" s="1"/>
  <c r="Z3295" i="1" s="1"/>
  <c r="U3295" i="1"/>
  <c r="T3295" i="1"/>
  <c r="S3295" i="1"/>
  <c r="O3295" i="1"/>
  <c r="R3295" i="1" s="1"/>
  <c r="J3295" i="1"/>
  <c r="F3295" i="1"/>
  <c r="Y3294" i="1"/>
  <c r="W3294" i="1"/>
  <c r="X3294" i="1" s="1"/>
  <c r="V3294" i="1"/>
  <c r="U3294" i="1"/>
  <c r="T3294" i="1"/>
  <c r="S3294" i="1"/>
  <c r="O3294" i="1"/>
  <c r="R3294" i="1" s="1"/>
  <c r="J3294" i="1"/>
  <c r="F3294" i="1"/>
  <c r="Z3293" i="1"/>
  <c r="Y3293" i="1"/>
  <c r="W3293" i="1"/>
  <c r="X3293" i="1" s="1"/>
  <c r="V3293" i="1"/>
  <c r="U3293" i="1"/>
  <c r="T3293" i="1"/>
  <c r="S3293" i="1"/>
  <c r="R3293" i="1"/>
  <c r="O3293" i="1"/>
  <c r="J3293" i="1"/>
  <c r="F3293" i="1"/>
  <c r="Y3292" i="1"/>
  <c r="Z3292" i="1" s="1"/>
  <c r="X3292" i="1"/>
  <c r="W3292" i="1"/>
  <c r="V3292" i="1"/>
  <c r="T3292" i="1"/>
  <c r="S3292" i="1"/>
  <c r="O3292" i="1"/>
  <c r="R3292" i="1" s="1"/>
  <c r="J3292" i="1"/>
  <c r="U3292" i="1" s="1"/>
  <c r="F3292" i="1"/>
  <c r="Z3291" i="1"/>
  <c r="Y3291" i="1"/>
  <c r="W3291" i="1"/>
  <c r="X3291" i="1" s="1"/>
  <c r="V3291" i="1"/>
  <c r="U3291" i="1"/>
  <c r="T3291" i="1"/>
  <c r="S3291" i="1"/>
  <c r="O3291" i="1"/>
  <c r="R3291" i="1" s="1"/>
  <c r="J3291" i="1"/>
  <c r="F3291" i="1"/>
  <c r="Y3290" i="1"/>
  <c r="Z3290" i="1" s="1"/>
  <c r="X3290" i="1"/>
  <c r="W3290" i="1"/>
  <c r="V3290" i="1"/>
  <c r="U3290" i="1"/>
  <c r="T3290" i="1"/>
  <c r="S3290" i="1"/>
  <c r="R3290" i="1"/>
  <c r="O3290" i="1"/>
  <c r="J3290" i="1"/>
  <c r="F3290" i="1"/>
  <c r="X3289" i="1"/>
  <c r="W3289" i="1"/>
  <c r="V3289" i="1"/>
  <c r="Y3289" i="1" s="1"/>
  <c r="Z3289" i="1" s="1"/>
  <c r="U3289" i="1"/>
  <c r="T3289" i="1"/>
  <c r="S3289" i="1"/>
  <c r="R3289" i="1"/>
  <c r="O3289" i="1"/>
  <c r="J3289" i="1"/>
  <c r="F3289" i="1"/>
  <c r="Y3288" i="1"/>
  <c r="Z3288" i="1" s="1"/>
  <c r="W3288" i="1"/>
  <c r="X3288" i="1" s="1"/>
  <c r="V3288" i="1"/>
  <c r="T3288" i="1"/>
  <c r="U3288" i="1" s="1"/>
  <c r="S3288" i="1"/>
  <c r="O3288" i="1"/>
  <c r="R3288" i="1" s="1"/>
  <c r="J3288" i="1"/>
  <c r="F3288" i="1"/>
  <c r="Z3287" i="1"/>
  <c r="Y3287" i="1"/>
  <c r="X3287" i="1"/>
  <c r="W3287" i="1"/>
  <c r="V3287" i="1"/>
  <c r="U3287" i="1"/>
  <c r="T3287" i="1"/>
  <c r="S3287" i="1"/>
  <c r="O3287" i="1"/>
  <c r="R3287" i="1" s="1"/>
  <c r="J3287" i="1"/>
  <c r="F3287" i="1"/>
  <c r="Y3286" i="1"/>
  <c r="X3286" i="1"/>
  <c r="Z3286" i="1" s="1"/>
  <c r="W3286" i="1"/>
  <c r="V3286" i="1"/>
  <c r="T3286" i="1"/>
  <c r="S3286" i="1"/>
  <c r="O3286" i="1"/>
  <c r="R3286" i="1" s="1"/>
  <c r="J3286" i="1"/>
  <c r="U3286" i="1" s="1"/>
  <c r="F3286" i="1"/>
  <c r="W3285" i="1"/>
  <c r="X3285" i="1" s="1"/>
  <c r="V3285" i="1"/>
  <c r="Y3285" i="1" s="1"/>
  <c r="T3285" i="1"/>
  <c r="S3285" i="1"/>
  <c r="O3285" i="1"/>
  <c r="R3285" i="1" s="1"/>
  <c r="J3285" i="1"/>
  <c r="U3285" i="1" s="1"/>
  <c r="F3285" i="1"/>
  <c r="Y3284" i="1"/>
  <c r="Z3284" i="1" s="1"/>
  <c r="W3284" i="1"/>
  <c r="X3284" i="1" s="1"/>
  <c r="V3284" i="1"/>
  <c r="T3284" i="1"/>
  <c r="U3284" i="1" s="1"/>
  <c r="S3284" i="1"/>
  <c r="O3284" i="1"/>
  <c r="R3284" i="1" s="1"/>
  <c r="J3284" i="1"/>
  <c r="F3284" i="1"/>
  <c r="Y3283" i="1"/>
  <c r="X3283" i="1"/>
  <c r="W3283" i="1"/>
  <c r="V3283" i="1"/>
  <c r="T3283" i="1"/>
  <c r="U3283" i="1" s="1"/>
  <c r="S3283" i="1"/>
  <c r="O3283" i="1"/>
  <c r="R3283" i="1" s="1"/>
  <c r="J3283" i="1"/>
  <c r="F3283" i="1"/>
  <c r="X3282" i="1"/>
  <c r="W3282" i="1"/>
  <c r="V3282" i="1"/>
  <c r="Y3282" i="1" s="1"/>
  <c r="Z3282" i="1" s="1"/>
  <c r="U3282" i="1"/>
  <c r="T3282" i="1"/>
  <c r="S3282" i="1"/>
  <c r="O3282" i="1"/>
  <c r="R3282" i="1" s="1"/>
  <c r="J3282" i="1"/>
  <c r="F3282" i="1"/>
  <c r="W3281" i="1"/>
  <c r="X3281" i="1" s="1"/>
  <c r="V3281" i="1"/>
  <c r="Y3281" i="1" s="1"/>
  <c r="Z3281" i="1" s="1"/>
  <c r="T3281" i="1"/>
  <c r="S3281" i="1"/>
  <c r="O3281" i="1"/>
  <c r="R3281" i="1" s="1"/>
  <c r="J3281" i="1"/>
  <c r="U3281" i="1" s="1"/>
  <c r="F3281" i="1"/>
  <c r="Y3280" i="1"/>
  <c r="Z3280" i="1" s="1"/>
  <c r="W3280" i="1"/>
  <c r="X3280" i="1" s="1"/>
  <c r="V3280" i="1"/>
  <c r="T3280" i="1"/>
  <c r="U3280" i="1" s="1"/>
  <c r="S3280" i="1"/>
  <c r="R3280" i="1"/>
  <c r="O3280" i="1"/>
  <c r="J3280" i="1"/>
  <c r="F3280" i="1"/>
  <c r="Y3279" i="1"/>
  <c r="W3279" i="1"/>
  <c r="X3279" i="1" s="1"/>
  <c r="V3279" i="1"/>
  <c r="T3279" i="1"/>
  <c r="S3279" i="1"/>
  <c r="R3279" i="1"/>
  <c r="O3279" i="1"/>
  <c r="J3279" i="1"/>
  <c r="U3279" i="1" s="1"/>
  <c r="F3279" i="1"/>
  <c r="Y3278" i="1"/>
  <c r="Z3278" i="1" s="1"/>
  <c r="X3278" i="1"/>
  <c r="W3278" i="1"/>
  <c r="V3278" i="1"/>
  <c r="T3278" i="1"/>
  <c r="U3278" i="1" s="1"/>
  <c r="S3278" i="1"/>
  <c r="O3278" i="1"/>
  <c r="R3278" i="1" s="1"/>
  <c r="J3278" i="1"/>
  <c r="F3278" i="1"/>
  <c r="Z3277" i="1"/>
  <c r="Y3277" i="1"/>
  <c r="W3277" i="1"/>
  <c r="X3277" i="1" s="1"/>
  <c r="V3277" i="1"/>
  <c r="T3277" i="1"/>
  <c r="U3277" i="1" s="1"/>
  <c r="S3277" i="1"/>
  <c r="R3277" i="1"/>
  <c r="O3277" i="1"/>
  <c r="J3277" i="1"/>
  <c r="F3277" i="1"/>
  <c r="Y3276" i="1"/>
  <c r="Z3276" i="1" s="1"/>
  <c r="W3276" i="1"/>
  <c r="X3276" i="1" s="1"/>
  <c r="V3276" i="1"/>
  <c r="T3276" i="1"/>
  <c r="S3276" i="1"/>
  <c r="R3276" i="1"/>
  <c r="O3276" i="1"/>
  <c r="J3276" i="1"/>
  <c r="U3276" i="1" s="1"/>
  <c r="F3276" i="1"/>
  <c r="W3275" i="1"/>
  <c r="X3275" i="1" s="1"/>
  <c r="V3275" i="1"/>
  <c r="Y3275" i="1" s="1"/>
  <c r="T3275" i="1"/>
  <c r="S3275" i="1"/>
  <c r="R3275" i="1"/>
  <c r="O3275" i="1"/>
  <c r="J3275" i="1"/>
  <c r="U3275" i="1" s="1"/>
  <c r="F3275" i="1"/>
  <c r="Y3274" i="1"/>
  <c r="Z3274" i="1" s="1"/>
  <c r="W3274" i="1"/>
  <c r="X3274" i="1" s="1"/>
  <c r="V3274" i="1"/>
  <c r="T3274" i="1"/>
  <c r="U3274" i="1" s="1"/>
  <c r="S3274" i="1"/>
  <c r="O3274" i="1"/>
  <c r="R3274" i="1" s="1"/>
  <c r="J3274" i="1"/>
  <c r="F3274" i="1"/>
  <c r="Y3273" i="1"/>
  <c r="W3273" i="1"/>
  <c r="X3273" i="1" s="1"/>
  <c r="Z3273" i="1" s="1"/>
  <c r="V3273" i="1"/>
  <c r="U3273" i="1"/>
  <c r="T3273" i="1"/>
  <c r="S3273" i="1"/>
  <c r="O3273" i="1"/>
  <c r="R3273" i="1" s="1"/>
  <c r="J3273" i="1"/>
  <c r="F3273" i="1"/>
  <c r="X3272" i="1"/>
  <c r="W3272" i="1"/>
  <c r="V3272" i="1"/>
  <c r="Y3272" i="1" s="1"/>
  <c r="Z3272" i="1" s="1"/>
  <c r="U3272" i="1"/>
  <c r="T3272" i="1"/>
  <c r="S3272" i="1"/>
  <c r="O3272" i="1"/>
  <c r="R3272" i="1" s="1"/>
  <c r="J3272" i="1"/>
  <c r="F3272" i="1"/>
  <c r="Y3271" i="1"/>
  <c r="W3271" i="1"/>
  <c r="X3271" i="1" s="1"/>
  <c r="V3271" i="1"/>
  <c r="T3271" i="1"/>
  <c r="S3271" i="1"/>
  <c r="O3271" i="1"/>
  <c r="R3271" i="1" s="1"/>
  <c r="J3271" i="1"/>
  <c r="U3271" i="1" s="1"/>
  <c r="F3271" i="1"/>
  <c r="Y3270" i="1"/>
  <c r="Z3270" i="1" s="1"/>
  <c r="W3270" i="1"/>
  <c r="X3270" i="1" s="1"/>
  <c r="V3270" i="1"/>
  <c r="U3270" i="1"/>
  <c r="T3270" i="1"/>
  <c r="S3270" i="1"/>
  <c r="R3270" i="1"/>
  <c r="O3270" i="1"/>
  <c r="J3270" i="1"/>
  <c r="F3270" i="1"/>
  <c r="Z3269" i="1"/>
  <c r="Y3269" i="1"/>
  <c r="X3269" i="1"/>
  <c r="W3269" i="1"/>
  <c r="V3269" i="1"/>
  <c r="T3269" i="1"/>
  <c r="U3269" i="1" s="1"/>
  <c r="S3269" i="1"/>
  <c r="O3269" i="1"/>
  <c r="R3269" i="1" s="1"/>
  <c r="J3269" i="1"/>
  <c r="F3269" i="1"/>
  <c r="X3268" i="1"/>
  <c r="W3268" i="1"/>
  <c r="V3268" i="1"/>
  <c r="Y3268" i="1" s="1"/>
  <c r="Z3268" i="1" s="1"/>
  <c r="T3268" i="1"/>
  <c r="S3268" i="1"/>
  <c r="O3268" i="1"/>
  <c r="R3268" i="1" s="1"/>
  <c r="J3268" i="1"/>
  <c r="U3268" i="1" s="1"/>
  <c r="F3268" i="1"/>
  <c r="Z3267" i="1"/>
  <c r="Y3267" i="1"/>
  <c r="W3267" i="1"/>
  <c r="X3267" i="1" s="1"/>
  <c r="V3267" i="1"/>
  <c r="U3267" i="1"/>
  <c r="T3267" i="1"/>
  <c r="S3267" i="1"/>
  <c r="R3267" i="1"/>
  <c r="O3267" i="1"/>
  <c r="J3267" i="1"/>
  <c r="F3267" i="1"/>
  <c r="Y3266" i="1"/>
  <c r="W3266" i="1"/>
  <c r="X3266" i="1" s="1"/>
  <c r="V3266" i="1"/>
  <c r="T3266" i="1"/>
  <c r="S3266" i="1"/>
  <c r="R3266" i="1"/>
  <c r="O3266" i="1"/>
  <c r="J3266" i="1"/>
  <c r="U3266" i="1" s="1"/>
  <c r="F3266" i="1"/>
  <c r="W3265" i="1"/>
  <c r="X3265" i="1" s="1"/>
  <c r="V3265" i="1"/>
  <c r="Y3265" i="1" s="1"/>
  <c r="T3265" i="1"/>
  <c r="S3265" i="1"/>
  <c r="O3265" i="1"/>
  <c r="R3265" i="1" s="1"/>
  <c r="J3265" i="1"/>
  <c r="U3265" i="1" s="1"/>
  <c r="F3265" i="1"/>
  <c r="X3264" i="1"/>
  <c r="W3264" i="1"/>
  <c r="V3264" i="1"/>
  <c r="Y3264" i="1" s="1"/>
  <c r="Z3264" i="1" s="1"/>
  <c r="U3264" i="1"/>
  <c r="T3264" i="1"/>
  <c r="S3264" i="1"/>
  <c r="O3264" i="1"/>
  <c r="R3264" i="1" s="1"/>
  <c r="J3264" i="1"/>
  <c r="F3264" i="1"/>
  <c r="Y3263" i="1"/>
  <c r="W3263" i="1"/>
  <c r="X3263" i="1" s="1"/>
  <c r="Z3263" i="1" s="1"/>
  <c r="V3263" i="1"/>
  <c r="U3263" i="1"/>
  <c r="T3263" i="1"/>
  <c r="S3263" i="1"/>
  <c r="R3263" i="1"/>
  <c r="O3263" i="1"/>
  <c r="J3263" i="1"/>
  <c r="F3263" i="1"/>
  <c r="W3262" i="1"/>
  <c r="X3262" i="1" s="1"/>
  <c r="V3262" i="1"/>
  <c r="Y3262" i="1" s="1"/>
  <c r="T3262" i="1"/>
  <c r="S3262" i="1"/>
  <c r="O3262" i="1"/>
  <c r="R3262" i="1" s="1"/>
  <c r="J3262" i="1"/>
  <c r="U3262" i="1" s="1"/>
  <c r="F3262" i="1"/>
  <c r="Y3261" i="1"/>
  <c r="Z3261" i="1" s="1"/>
  <c r="X3261" i="1"/>
  <c r="W3261" i="1"/>
  <c r="V3261" i="1"/>
  <c r="T3261" i="1"/>
  <c r="U3261" i="1" s="1"/>
  <c r="S3261" i="1"/>
  <c r="R3261" i="1"/>
  <c r="O3261" i="1"/>
  <c r="J3261" i="1"/>
  <c r="F3261" i="1"/>
  <c r="W3260" i="1"/>
  <c r="X3260" i="1" s="1"/>
  <c r="V3260" i="1"/>
  <c r="Y3260" i="1" s="1"/>
  <c r="Z3260" i="1" s="1"/>
  <c r="T3260" i="1"/>
  <c r="S3260" i="1"/>
  <c r="O3260" i="1"/>
  <c r="R3260" i="1" s="1"/>
  <c r="J3260" i="1"/>
  <c r="U3260" i="1" s="1"/>
  <c r="F3260" i="1"/>
  <c r="Y3259" i="1"/>
  <c r="Z3259" i="1" s="1"/>
  <c r="W3259" i="1"/>
  <c r="X3259" i="1" s="1"/>
  <c r="V3259" i="1"/>
  <c r="T3259" i="1"/>
  <c r="S3259" i="1"/>
  <c r="R3259" i="1"/>
  <c r="O3259" i="1"/>
  <c r="J3259" i="1"/>
  <c r="F3259" i="1"/>
  <c r="Y3258" i="1"/>
  <c r="W3258" i="1"/>
  <c r="X3258" i="1" s="1"/>
  <c r="Z3258" i="1" s="1"/>
  <c r="V3258" i="1"/>
  <c r="U3258" i="1"/>
  <c r="T3258" i="1"/>
  <c r="S3258" i="1"/>
  <c r="R3258" i="1"/>
  <c r="O3258" i="1"/>
  <c r="J3258" i="1"/>
  <c r="F3258" i="1"/>
  <c r="Y3257" i="1"/>
  <c r="Z3257" i="1" s="1"/>
  <c r="X3257" i="1"/>
  <c r="W3257" i="1"/>
  <c r="V3257" i="1"/>
  <c r="U3257" i="1"/>
  <c r="T3257" i="1"/>
  <c r="S3257" i="1"/>
  <c r="O3257" i="1"/>
  <c r="R3257" i="1" s="1"/>
  <c r="J3257" i="1"/>
  <c r="F3257" i="1"/>
  <c r="W3256" i="1"/>
  <c r="X3256" i="1" s="1"/>
  <c r="V3256" i="1"/>
  <c r="Y3256" i="1" s="1"/>
  <c r="T3256" i="1"/>
  <c r="U3256" i="1" s="1"/>
  <c r="S3256" i="1"/>
  <c r="R3256" i="1"/>
  <c r="O3256" i="1"/>
  <c r="J3256" i="1"/>
  <c r="F3256" i="1"/>
  <c r="Y3255" i="1"/>
  <c r="Z3255" i="1" s="1"/>
  <c r="X3255" i="1"/>
  <c r="W3255" i="1"/>
  <c r="V3255" i="1"/>
  <c r="U3255" i="1"/>
  <c r="T3255" i="1"/>
  <c r="S3255" i="1"/>
  <c r="R3255" i="1"/>
  <c r="O3255" i="1"/>
  <c r="J3255" i="1"/>
  <c r="F3255" i="1"/>
  <c r="X3254" i="1"/>
  <c r="W3254" i="1"/>
  <c r="V3254" i="1"/>
  <c r="Y3254" i="1" s="1"/>
  <c r="Z3254" i="1" s="1"/>
  <c r="T3254" i="1"/>
  <c r="S3254" i="1"/>
  <c r="O3254" i="1"/>
  <c r="R3254" i="1" s="1"/>
  <c r="J3254" i="1"/>
  <c r="U3254" i="1" s="1"/>
  <c r="F3254" i="1"/>
  <c r="W3253" i="1"/>
  <c r="X3253" i="1" s="1"/>
  <c r="V3253" i="1"/>
  <c r="Y3253" i="1" s="1"/>
  <c r="Z3253" i="1" s="1"/>
  <c r="U3253" i="1"/>
  <c r="T3253" i="1"/>
  <c r="S3253" i="1"/>
  <c r="R3253" i="1"/>
  <c r="O3253" i="1"/>
  <c r="J3253" i="1"/>
  <c r="F3253" i="1"/>
  <c r="Z3252" i="1"/>
  <c r="Y3252" i="1"/>
  <c r="X3252" i="1"/>
  <c r="W3252" i="1"/>
  <c r="V3252" i="1"/>
  <c r="T3252" i="1"/>
  <c r="U3252" i="1" s="1"/>
  <c r="S3252" i="1"/>
  <c r="O3252" i="1"/>
  <c r="R3252" i="1" s="1"/>
  <c r="J3252" i="1"/>
  <c r="F3252" i="1"/>
  <c r="Y3251" i="1"/>
  <c r="X3251" i="1"/>
  <c r="W3251" i="1"/>
  <c r="V3251" i="1"/>
  <c r="T3251" i="1"/>
  <c r="S3251" i="1"/>
  <c r="O3251" i="1"/>
  <c r="R3251" i="1" s="1"/>
  <c r="J3251" i="1"/>
  <c r="U3251" i="1" s="1"/>
  <c r="F3251" i="1"/>
  <c r="W3250" i="1"/>
  <c r="X3250" i="1" s="1"/>
  <c r="V3250" i="1"/>
  <c r="Y3250" i="1" s="1"/>
  <c r="U3250" i="1"/>
  <c r="T3250" i="1"/>
  <c r="S3250" i="1"/>
  <c r="O3250" i="1"/>
  <c r="R3250" i="1" s="1"/>
  <c r="J3250" i="1"/>
  <c r="F3250" i="1"/>
  <c r="X3249" i="1"/>
  <c r="W3249" i="1"/>
  <c r="V3249" i="1"/>
  <c r="Y3249" i="1" s="1"/>
  <c r="T3249" i="1"/>
  <c r="U3249" i="1" s="1"/>
  <c r="S3249" i="1"/>
  <c r="R3249" i="1"/>
  <c r="O3249" i="1"/>
  <c r="J3249" i="1"/>
  <c r="F3249" i="1"/>
  <c r="X3248" i="1"/>
  <c r="W3248" i="1"/>
  <c r="V3248" i="1"/>
  <c r="Y3248" i="1" s="1"/>
  <c r="Z3248" i="1" s="1"/>
  <c r="T3248" i="1"/>
  <c r="S3248" i="1"/>
  <c r="O3248" i="1"/>
  <c r="R3248" i="1" s="1"/>
  <c r="J3248" i="1"/>
  <c r="U3248" i="1" s="1"/>
  <c r="F3248" i="1"/>
  <c r="X3247" i="1"/>
  <c r="W3247" i="1"/>
  <c r="V3247" i="1"/>
  <c r="Y3247" i="1" s="1"/>
  <c r="Z3247" i="1" s="1"/>
  <c r="U3247" i="1"/>
  <c r="T3247" i="1"/>
  <c r="S3247" i="1"/>
  <c r="R3247" i="1"/>
  <c r="O3247" i="1"/>
  <c r="J3247" i="1"/>
  <c r="F3247" i="1"/>
  <c r="Z3246" i="1"/>
  <c r="Y3246" i="1"/>
  <c r="W3246" i="1"/>
  <c r="X3246" i="1" s="1"/>
  <c r="V3246" i="1"/>
  <c r="T3246" i="1"/>
  <c r="S3246" i="1"/>
  <c r="R3246" i="1"/>
  <c r="O3246" i="1"/>
  <c r="J3246" i="1"/>
  <c r="U3246" i="1" s="1"/>
  <c r="F3246" i="1"/>
  <c r="Y3245" i="1"/>
  <c r="W3245" i="1"/>
  <c r="X3245" i="1" s="1"/>
  <c r="Z3245" i="1" s="1"/>
  <c r="V3245" i="1"/>
  <c r="T3245" i="1"/>
  <c r="S3245" i="1"/>
  <c r="O3245" i="1"/>
  <c r="R3245" i="1" s="1"/>
  <c r="J3245" i="1"/>
  <c r="U3245" i="1" s="1"/>
  <c r="F3245" i="1"/>
  <c r="X3244" i="1"/>
  <c r="W3244" i="1"/>
  <c r="V3244" i="1"/>
  <c r="Y3244" i="1" s="1"/>
  <c r="Z3244" i="1" s="1"/>
  <c r="U3244" i="1"/>
  <c r="T3244" i="1"/>
  <c r="S3244" i="1"/>
  <c r="O3244" i="1"/>
  <c r="R3244" i="1" s="1"/>
  <c r="J3244" i="1"/>
  <c r="F3244" i="1"/>
  <c r="X3243" i="1"/>
  <c r="W3243" i="1"/>
  <c r="V3243" i="1"/>
  <c r="Y3243" i="1" s="1"/>
  <c r="Z3243" i="1" s="1"/>
  <c r="T3243" i="1"/>
  <c r="U3243" i="1" s="1"/>
  <c r="S3243" i="1"/>
  <c r="O3243" i="1"/>
  <c r="R3243" i="1" s="1"/>
  <c r="J3243" i="1"/>
  <c r="F3243" i="1"/>
  <c r="W3242" i="1"/>
  <c r="X3242" i="1" s="1"/>
  <c r="V3242" i="1"/>
  <c r="Y3242" i="1" s="1"/>
  <c r="Z3242" i="1" s="1"/>
  <c r="U3242" i="1"/>
  <c r="T3242" i="1"/>
  <c r="S3242" i="1"/>
  <c r="O3242" i="1"/>
  <c r="R3242" i="1" s="1"/>
  <c r="J3242" i="1"/>
  <c r="F3242" i="1"/>
  <c r="X3241" i="1"/>
  <c r="W3241" i="1"/>
  <c r="V3241" i="1"/>
  <c r="Y3241" i="1" s="1"/>
  <c r="Z3241" i="1" s="1"/>
  <c r="U3241" i="1"/>
  <c r="T3241" i="1"/>
  <c r="S3241" i="1"/>
  <c r="R3241" i="1"/>
  <c r="O3241" i="1"/>
  <c r="J3241" i="1"/>
  <c r="F3241" i="1"/>
  <c r="Y3240" i="1"/>
  <c r="Z3240" i="1" s="1"/>
  <c r="W3240" i="1"/>
  <c r="X3240" i="1" s="1"/>
  <c r="V3240" i="1"/>
  <c r="T3240" i="1"/>
  <c r="S3240" i="1"/>
  <c r="R3240" i="1"/>
  <c r="O3240" i="1"/>
  <c r="J3240" i="1"/>
  <c r="U3240" i="1" s="1"/>
  <c r="F3240" i="1"/>
  <c r="W3239" i="1"/>
  <c r="X3239" i="1" s="1"/>
  <c r="V3239" i="1"/>
  <c r="Y3239" i="1" s="1"/>
  <c r="T3239" i="1"/>
  <c r="U3239" i="1" s="1"/>
  <c r="S3239" i="1"/>
  <c r="R3239" i="1"/>
  <c r="O3239" i="1"/>
  <c r="J3239" i="1"/>
  <c r="F3239" i="1"/>
  <c r="Y3238" i="1"/>
  <c r="Z3238" i="1" s="1"/>
  <c r="X3238" i="1"/>
  <c r="W3238" i="1"/>
  <c r="V3238" i="1"/>
  <c r="U3238" i="1"/>
  <c r="T3238" i="1"/>
  <c r="S3238" i="1"/>
  <c r="R3238" i="1"/>
  <c r="O3238" i="1"/>
  <c r="J3238" i="1"/>
  <c r="F3238" i="1"/>
  <c r="Y3237" i="1"/>
  <c r="W3237" i="1"/>
  <c r="X3237" i="1" s="1"/>
  <c r="Z3237" i="1" s="1"/>
  <c r="V3237" i="1"/>
  <c r="T3237" i="1"/>
  <c r="S3237" i="1"/>
  <c r="R3237" i="1"/>
  <c r="O3237" i="1"/>
  <c r="J3237" i="1"/>
  <c r="U3237" i="1" s="1"/>
  <c r="F3237" i="1"/>
  <c r="X3236" i="1"/>
  <c r="W3236" i="1"/>
  <c r="V3236" i="1"/>
  <c r="Y3236" i="1" s="1"/>
  <c r="Z3236" i="1" s="1"/>
  <c r="U3236" i="1"/>
  <c r="T3236" i="1"/>
  <c r="S3236" i="1"/>
  <c r="O3236" i="1"/>
  <c r="R3236" i="1" s="1"/>
  <c r="J3236" i="1"/>
  <c r="F3236" i="1"/>
  <c r="Y3235" i="1"/>
  <c r="Z3235" i="1" s="1"/>
  <c r="W3235" i="1"/>
  <c r="X3235" i="1" s="1"/>
  <c r="V3235" i="1"/>
  <c r="U3235" i="1"/>
  <c r="T3235" i="1"/>
  <c r="S3235" i="1"/>
  <c r="R3235" i="1"/>
  <c r="O3235" i="1"/>
  <c r="J3235" i="1"/>
  <c r="F3235" i="1"/>
  <c r="Y3234" i="1"/>
  <c r="W3234" i="1"/>
  <c r="X3234" i="1" s="1"/>
  <c r="V3234" i="1"/>
  <c r="T3234" i="1"/>
  <c r="S3234" i="1"/>
  <c r="R3234" i="1"/>
  <c r="O3234" i="1"/>
  <c r="J3234" i="1"/>
  <c r="U3234" i="1" s="1"/>
  <c r="F3234" i="1"/>
  <c r="W3233" i="1"/>
  <c r="X3233" i="1" s="1"/>
  <c r="V3233" i="1"/>
  <c r="Y3233" i="1" s="1"/>
  <c r="Z3233" i="1" s="1"/>
  <c r="T3233" i="1"/>
  <c r="S3233" i="1"/>
  <c r="R3233" i="1"/>
  <c r="O3233" i="1"/>
  <c r="J3233" i="1"/>
  <c r="U3233" i="1" s="1"/>
  <c r="F3233" i="1"/>
  <c r="Y3232" i="1"/>
  <c r="Z3232" i="1" s="1"/>
  <c r="W3232" i="1"/>
  <c r="X3232" i="1" s="1"/>
  <c r="V3232" i="1"/>
  <c r="T3232" i="1"/>
  <c r="U3232" i="1" s="1"/>
  <c r="S3232" i="1"/>
  <c r="O3232" i="1"/>
  <c r="R3232" i="1" s="1"/>
  <c r="J3232" i="1"/>
  <c r="F3232" i="1"/>
  <c r="Y3231" i="1"/>
  <c r="Z3231" i="1" s="1"/>
  <c r="X3231" i="1"/>
  <c r="W3231" i="1"/>
  <c r="V3231" i="1"/>
  <c r="T3231" i="1"/>
  <c r="S3231" i="1"/>
  <c r="O3231" i="1"/>
  <c r="R3231" i="1" s="1"/>
  <c r="J3231" i="1"/>
  <c r="U3231" i="1" s="1"/>
  <c r="F3231" i="1"/>
  <c r="W3230" i="1"/>
  <c r="X3230" i="1" s="1"/>
  <c r="V3230" i="1"/>
  <c r="Y3230" i="1" s="1"/>
  <c r="Z3230" i="1" s="1"/>
  <c r="T3230" i="1"/>
  <c r="S3230" i="1"/>
  <c r="R3230" i="1"/>
  <c r="O3230" i="1"/>
  <c r="J3230" i="1"/>
  <c r="U3230" i="1" s="1"/>
  <c r="F3230" i="1"/>
  <c r="Y3229" i="1"/>
  <c r="Z3229" i="1" s="1"/>
  <c r="W3229" i="1"/>
  <c r="X3229" i="1" s="1"/>
  <c r="V3229" i="1"/>
  <c r="U3229" i="1"/>
  <c r="T3229" i="1"/>
  <c r="S3229" i="1"/>
  <c r="O3229" i="1"/>
  <c r="R3229" i="1" s="1"/>
  <c r="J3229" i="1"/>
  <c r="F3229" i="1"/>
  <c r="W3228" i="1"/>
  <c r="X3228" i="1" s="1"/>
  <c r="V3228" i="1"/>
  <c r="Y3228" i="1" s="1"/>
  <c r="Z3228" i="1" s="1"/>
  <c r="T3228" i="1"/>
  <c r="U3228" i="1" s="1"/>
  <c r="S3228" i="1"/>
  <c r="O3228" i="1"/>
  <c r="R3228" i="1" s="1"/>
  <c r="J3228" i="1"/>
  <c r="F3228" i="1"/>
  <c r="W3227" i="1"/>
  <c r="X3227" i="1" s="1"/>
  <c r="Z3227" i="1" s="1"/>
  <c r="V3227" i="1"/>
  <c r="Y3227" i="1" s="1"/>
  <c r="T3227" i="1"/>
  <c r="U3227" i="1" s="1"/>
  <c r="S3227" i="1"/>
  <c r="R3227" i="1"/>
  <c r="O3227" i="1"/>
  <c r="J3227" i="1"/>
  <c r="F3227" i="1"/>
  <c r="W3226" i="1"/>
  <c r="X3226" i="1" s="1"/>
  <c r="V3226" i="1"/>
  <c r="Y3226" i="1" s="1"/>
  <c r="T3226" i="1"/>
  <c r="U3226" i="1" s="1"/>
  <c r="S3226" i="1"/>
  <c r="R3226" i="1"/>
  <c r="O3226" i="1"/>
  <c r="J3226" i="1"/>
  <c r="F3226" i="1"/>
  <c r="Y3225" i="1"/>
  <c r="W3225" i="1"/>
  <c r="X3225" i="1" s="1"/>
  <c r="V3225" i="1"/>
  <c r="T3225" i="1"/>
  <c r="U3225" i="1" s="1"/>
  <c r="S3225" i="1"/>
  <c r="O3225" i="1"/>
  <c r="R3225" i="1" s="1"/>
  <c r="J3225" i="1"/>
  <c r="F3225" i="1"/>
  <c r="Z3224" i="1"/>
  <c r="Y3224" i="1"/>
  <c r="X3224" i="1"/>
  <c r="W3224" i="1"/>
  <c r="V3224" i="1"/>
  <c r="U3224" i="1"/>
  <c r="T3224" i="1"/>
  <c r="S3224" i="1"/>
  <c r="O3224" i="1"/>
  <c r="R3224" i="1" s="1"/>
  <c r="J3224" i="1"/>
  <c r="F3224" i="1"/>
  <c r="Y3223" i="1"/>
  <c r="Z3223" i="1" s="1"/>
  <c r="X3223" i="1"/>
  <c r="W3223" i="1"/>
  <c r="V3223" i="1"/>
  <c r="T3223" i="1"/>
  <c r="S3223" i="1"/>
  <c r="O3223" i="1"/>
  <c r="R3223" i="1" s="1"/>
  <c r="J3223" i="1"/>
  <c r="U3223" i="1" s="1"/>
  <c r="F3223" i="1"/>
  <c r="X3222" i="1"/>
  <c r="W3222" i="1"/>
  <c r="V3222" i="1"/>
  <c r="Y3222" i="1" s="1"/>
  <c r="Z3222" i="1" s="1"/>
  <c r="T3222" i="1"/>
  <c r="S3222" i="1"/>
  <c r="O3222" i="1"/>
  <c r="R3222" i="1" s="1"/>
  <c r="J3222" i="1"/>
  <c r="F3222" i="1"/>
  <c r="X3221" i="1"/>
  <c r="W3221" i="1"/>
  <c r="V3221" i="1"/>
  <c r="Y3221" i="1" s="1"/>
  <c r="Z3221" i="1" s="1"/>
  <c r="T3221" i="1"/>
  <c r="U3221" i="1" s="1"/>
  <c r="S3221" i="1"/>
  <c r="O3221" i="1"/>
  <c r="R3221" i="1" s="1"/>
  <c r="J3221" i="1"/>
  <c r="F3221" i="1"/>
  <c r="X3220" i="1"/>
  <c r="Z3220" i="1" s="1"/>
  <c r="W3220" i="1"/>
  <c r="V3220" i="1"/>
  <c r="Y3220" i="1" s="1"/>
  <c r="T3220" i="1"/>
  <c r="U3220" i="1" s="1"/>
  <c r="S3220" i="1"/>
  <c r="O3220" i="1"/>
  <c r="R3220" i="1" s="1"/>
  <c r="J3220" i="1"/>
  <c r="F3220" i="1"/>
  <c r="Y3219" i="1"/>
  <c r="X3219" i="1"/>
  <c r="W3219" i="1"/>
  <c r="V3219" i="1"/>
  <c r="T3219" i="1"/>
  <c r="U3219" i="1" s="1"/>
  <c r="S3219" i="1"/>
  <c r="O3219" i="1"/>
  <c r="R3219" i="1" s="1"/>
  <c r="J3219" i="1"/>
  <c r="F3219" i="1"/>
  <c r="Z3218" i="1"/>
  <c r="W3218" i="1"/>
  <c r="X3218" i="1" s="1"/>
  <c r="V3218" i="1"/>
  <c r="Y3218" i="1" s="1"/>
  <c r="U3218" i="1"/>
  <c r="T3218" i="1"/>
  <c r="S3218" i="1"/>
  <c r="O3218" i="1"/>
  <c r="R3218" i="1" s="1"/>
  <c r="J3218" i="1"/>
  <c r="F3218" i="1"/>
  <c r="Y3217" i="1"/>
  <c r="X3217" i="1"/>
  <c r="Z3217" i="1" s="1"/>
  <c r="W3217" i="1"/>
  <c r="V3217" i="1"/>
  <c r="T3217" i="1"/>
  <c r="S3217" i="1"/>
  <c r="R3217" i="1"/>
  <c r="O3217" i="1"/>
  <c r="J3217" i="1"/>
  <c r="U3217" i="1" s="1"/>
  <c r="F3217" i="1"/>
  <c r="W3216" i="1"/>
  <c r="X3216" i="1" s="1"/>
  <c r="Z3216" i="1" s="1"/>
  <c r="V3216" i="1"/>
  <c r="Y3216" i="1" s="1"/>
  <c r="T3216" i="1"/>
  <c r="S3216" i="1"/>
  <c r="O3216" i="1"/>
  <c r="R3216" i="1" s="1"/>
  <c r="J3216" i="1"/>
  <c r="U3216" i="1" s="1"/>
  <c r="F3216" i="1"/>
  <c r="X3215" i="1"/>
  <c r="W3215" i="1"/>
  <c r="V3215" i="1"/>
  <c r="Y3215" i="1" s="1"/>
  <c r="Z3215" i="1" s="1"/>
  <c r="T3215" i="1"/>
  <c r="U3215" i="1" s="1"/>
  <c r="S3215" i="1"/>
  <c r="O3215" i="1"/>
  <c r="R3215" i="1" s="1"/>
  <c r="J3215" i="1"/>
  <c r="F3215" i="1"/>
  <c r="Y3214" i="1"/>
  <c r="Z3214" i="1" s="1"/>
  <c r="W3214" i="1"/>
  <c r="X3214" i="1" s="1"/>
  <c r="V3214" i="1"/>
  <c r="U3214" i="1"/>
  <c r="T3214" i="1"/>
  <c r="S3214" i="1"/>
  <c r="R3214" i="1"/>
  <c r="O3214" i="1"/>
  <c r="J3214" i="1"/>
  <c r="F3214" i="1"/>
  <c r="X3213" i="1"/>
  <c r="W3213" i="1"/>
  <c r="V3213" i="1"/>
  <c r="Y3213" i="1" s="1"/>
  <c r="Z3213" i="1" s="1"/>
  <c r="U3213" i="1"/>
  <c r="T3213" i="1"/>
  <c r="S3213" i="1"/>
  <c r="O3213" i="1"/>
  <c r="R3213" i="1" s="1"/>
  <c r="J3213" i="1"/>
  <c r="F3213" i="1"/>
  <c r="Y3212" i="1"/>
  <c r="Z3212" i="1" s="1"/>
  <c r="W3212" i="1"/>
  <c r="X3212" i="1" s="1"/>
  <c r="V3212" i="1"/>
  <c r="T3212" i="1"/>
  <c r="S3212" i="1"/>
  <c r="O3212" i="1"/>
  <c r="R3212" i="1" s="1"/>
  <c r="J3212" i="1"/>
  <c r="U3212" i="1" s="1"/>
  <c r="F3212" i="1"/>
  <c r="Y3211" i="1"/>
  <c r="W3211" i="1"/>
  <c r="X3211" i="1" s="1"/>
  <c r="Z3211" i="1" s="1"/>
  <c r="V3211" i="1"/>
  <c r="T3211" i="1"/>
  <c r="U3211" i="1" s="1"/>
  <c r="S3211" i="1"/>
  <c r="R3211" i="1"/>
  <c r="O3211" i="1"/>
  <c r="J3211" i="1"/>
  <c r="F3211" i="1"/>
  <c r="Y3210" i="1"/>
  <c r="Z3210" i="1" s="1"/>
  <c r="W3210" i="1"/>
  <c r="X3210" i="1" s="1"/>
  <c r="V3210" i="1"/>
  <c r="U3210" i="1"/>
  <c r="T3210" i="1"/>
  <c r="S3210" i="1"/>
  <c r="O3210" i="1"/>
  <c r="R3210" i="1" s="1"/>
  <c r="J3210" i="1"/>
  <c r="F3210" i="1"/>
  <c r="Z3209" i="1"/>
  <c r="Y3209" i="1"/>
  <c r="X3209" i="1"/>
  <c r="W3209" i="1"/>
  <c r="V3209" i="1"/>
  <c r="U3209" i="1"/>
  <c r="T3209" i="1"/>
  <c r="S3209" i="1"/>
  <c r="R3209" i="1"/>
  <c r="O3209" i="1"/>
  <c r="J3209" i="1"/>
  <c r="F3209" i="1"/>
  <c r="Y3208" i="1"/>
  <c r="Z3208" i="1" s="1"/>
  <c r="X3208" i="1"/>
  <c r="W3208" i="1"/>
  <c r="V3208" i="1"/>
  <c r="T3208" i="1"/>
  <c r="S3208" i="1"/>
  <c r="O3208" i="1"/>
  <c r="R3208" i="1" s="1"/>
  <c r="J3208" i="1"/>
  <c r="U3208" i="1" s="1"/>
  <c r="F3208" i="1"/>
  <c r="Y3207" i="1"/>
  <c r="W3207" i="1"/>
  <c r="X3207" i="1" s="1"/>
  <c r="V3207" i="1"/>
  <c r="U3207" i="1"/>
  <c r="T3207" i="1"/>
  <c r="S3207" i="1"/>
  <c r="R3207" i="1"/>
  <c r="O3207" i="1"/>
  <c r="J3207" i="1"/>
  <c r="F3207" i="1"/>
  <c r="W3206" i="1"/>
  <c r="X3206" i="1" s="1"/>
  <c r="V3206" i="1"/>
  <c r="Y3206" i="1" s="1"/>
  <c r="Z3206" i="1" s="1"/>
  <c r="T3206" i="1"/>
  <c r="U3206" i="1" s="1"/>
  <c r="S3206" i="1"/>
  <c r="R3206" i="1"/>
  <c r="O3206" i="1"/>
  <c r="J3206" i="1"/>
  <c r="F3206" i="1"/>
  <c r="W3205" i="1"/>
  <c r="X3205" i="1" s="1"/>
  <c r="V3205" i="1"/>
  <c r="Y3205" i="1" s="1"/>
  <c r="T3205" i="1"/>
  <c r="S3205" i="1"/>
  <c r="R3205" i="1"/>
  <c r="O3205" i="1"/>
  <c r="J3205" i="1"/>
  <c r="F3205" i="1"/>
  <c r="Z3204" i="1"/>
  <c r="Y3204" i="1"/>
  <c r="W3204" i="1"/>
  <c r="X3204" i="1" s="1"/>
  <c r="V3204" i="1"/>
  <c r="T3204" i="1"/>
  <c r="U3204" i="1" s="1"/>
  <c r="S3204" i="1"/>
  <c r="O3204" i="1"/>
  <c r="R3204" i="1" s="1"/>
  <c r="J3204" i="1"/>
  <c r="F3204" i="1"/>
  <c r="Y3203" i="1"/>
  <c r="X3203" i="1"/>
  <c r="Z3203" i="1" s="1"/>
  <c r="W3203" i="1"/>
  <c r="V3203" i="1"/>
  <c r="T3203" i="1"/>
  <c r="U3203" i="1" s="1"/>
  <c r="S3203" i="1"/>
  <c r="R3203" i="1"/>
  <c r="O3203" i="1"/>
  <c r="J3203" i="1"/>
  <c r="F3203" i="1"/>
  <c r="Y3202" i="1"/>
  <c r="Z3202" i="1" s="1"/>
  <c r="W3202" i="1"/>
  <c r="X3202" i="1" s="1"/>
  <c r="V3202" i="1"/>
  <c r="U3202" i="1"/>
  <c r="T3202" i="1"/>
  <c r="S3202" i="1"/>
  <c r="R3202" i="1"/>
  <c r="O3202" i="1"/>
  <c r="J3202" i="1"/>
  <c r="F3202" i="1"/>
  <c r="X3201" i="1"/>
  <c r="W3201" i="1"/>
  <c r="V3201" i="1"/>
  <c r="Y3201" i="1" s="1"/>
  <c r="Z3201" i="1" s="1"/>
  <c r="T3201" i="1"/>
  <c r="U3201" i="1" s="1"/>
  <c r="S3201" i="1"/>
  <c r="O3201" i="1"/>
  <c r="R3201" i="1" s="1"/>
  <c r="J3201" i="1"/>
  <c r="F3201" i="1"/>
  <c r="X3200" i="1"/>
  <c r="W3200" i="1"/>
  <c r="V3200" i="1"/>
  <c r="Y3200" i="1" s="1"/>
  <c r="Z3200" i="1" s="1"/>
  <c r="U3200" i="1"/>
  <c r="T3200" i="1"/>
  <c r="S3200" i="1"/>
  <c r="O3200" i="1"/>
  <c r="R3200" i="1" s="1"/>
  <c r="J3200" i="1"/>
  <c r="F3200" i="1"/>
  <c r="Y3199" i="1"/>
  <c r="X3199" i="1"/>
  <c r="W3199" i="1"/>
  <c r="V3199" i="1"/>
  <c r="T3199" i="1"/>
  <c r="S3199" i="1"/>
  <c r="O3199" i="1"/>
  <c r="R3199" i="1" s="1"/>
  <c r="J3199" i="1"/>
  <c r="F3199" i="1"/>
  <c r="X3198" i="1"/>
  <c r="W3198" i="1"/>
  <c r="V3198" i="1"/>
  <c r="Y3198" i="1" s="1"/>
  <c r="Z3198" i="1" s="1"/>
  <c r="T3198" i="1"/>
  <c r="U3198" i="1" s="1"/>
  <c r="S3198" i="1"/>
  <c r="O3198" i="1"/>
  <c r="R3198" i="1" s="1"/>
  <c r="J3198" i="1"/>
  <c r="F3198" i="1"/>
  <c r="Y3197" i="1"/>
  <c r="Z3197" i="1" s="1"/>
  <c r="W3197" i="1"/>
  <c r="X3197" i="1" s="1"/>
  <c r="V3197" i="1"/>
  <c r="T3197" i="1"/>
  <c r="S3197" i="1"/>
  <c r="R3197" i="1"/>
  <c r="O3197" i="1"/>
  <c r="J3197" i="1"/>
  <c r="U3197" i="1" s="1"/>
  <c r="F3197" i="1"/>
  <c r="Y3196" i="1"/>
  <c r="W3196" i="1"/>
  <c r="X3196" i="1" s="1"/>
  <c r="V3196" i="1"/>
  <c r="T3196" i="1"/>
  <c r="U3196" i="1" s="1"/>
  <c r="S3196" i="1"/>
  <c r="O3196" i="1"/>
  <c r="R3196" i="1" s="1"/>
  <c r="J3196" i="1"/>
  <c r="F3196" i="1"/>
  <c r="X3195" i="1"/>
  <c r="Z3195" i="1" s="1"/>
  <c r="W3195" i="1"/>
  <c r="V3195" i="1"/>
  <c r="Y3195" i="1" s="1"/>
  <c r="U3195" i="1"/>
  <c r="T3195" i="1"/>
  <c r="S3195" i="1"/>
  <c r="R3195" i="1"/>
  <c r="O3195" i="1"/>
  <c r="J3195" i="1"/>
  <c r="F3195" i="1"/>
  <c r="X3194" i="1"/>
  <c r="W3194" i="1"/>
  <c r="V3194" i="1"/>
  <c r="Y3194" i="1" s="1"/>
  <c r="T3194" i="1"/>
  <c r="S3194" i="1"/>
  <c r="O3194" i="1"/>
  <c r="R3194" i="1" s="1"/>
  <c r="J3194" i="1"/>
  <c r="U3194" i="1" s="1"/>
  <c r="F3194" i="1"/>
  <c r="X3193" i="1"/>
  <c r="W3193" i="1"/>
  <c r="V3193" i="1"/>
  <c r="Y3193" i="1" s="1"/>
  <c r="Z3193" i="1" s="1"/>
  <c r="U3193" i="1"/>
  <c r="T3193" i="1"/>
  <c r="S3193" i="1"/>
  <c r="R3193" i="1"/>
  <c r="O3193" i="1"/>
  <c r="J3193" i="1"/>
  <c r="F3193" i="1"/>
  <c r="X3192" i="1"/>
  <c r="W3192" i="1"/>
  <c r="V3192" i="1"/>
  <c r="Y3192" i="1" s="1"/>
  <c r="Z3192" i="1" s="1"/>
  <c r="T3192" i="1"/>
  <c r="U3192" i="1" s="1"/>
  <c r="S3192" i="1"/>
  <c r="O3192" i="1"/>
  <c r="R3192" i="1" s="1"/>
  <c r="J3192" i="1"/>
  <c r="F3192" i="1"/>
  <c r="Y3191" i="1"/>
  <c r="W3191" i="1"/>
  <c r="X3191" i="1" s="1"/>
  <c r="V3191" i="1"/>
  <c r="T3191" i="1"/>
  <c r="S3191" i="1"/>
  <c r="R3191" i="1"/>
  <c r="O3191" i="1"/>
  <c r="J3191" i="1"/>
  <c r="U3191" i="1" s="1"/>
  <c r="F3191" i="1"/>
  <c r="Y3190" i="1"/>
  <c r="W3190" i="1"/>
  <c r="X3190" i="1" s="1"/>
  <c r="Z3190" i="1" s="1"/>
  <c r="V3190" i="1"/>
  <c r="T3190" i="1"/>
  <c r="U3190" i="1" s="1"/>
  <c r="S3190" i="1"/>
  <c r="R3190" i="1"/>
  <c r="O3190" i="1"/>
  <c r="J3190" i="1"/>
  <c r="F3190" i="1"/>
  <c r="Y3189" i="1"/>
  <c r="Z3189" i="1" s="1"/>
  <c r="W3189" i="1"/>
  <c r="X3189" i="1" s="1"/>
  <c r="V3189" i="1"/>
  <c r="T3189" i="1"/>
  <c r="U3189" i="1" s="1"/>
  <c r="S3189" i="1"/>
  <c r="O3189" i="1"/>
  <c r="R3189" i="1" s="1"/>
  <c r="J3189" i="1"/>
  <c r="F3189" i="1"/>
  <c r="Z3188" i="1"/>
  <c r="Y3188" i="1"/>
  <c r="X3188" i="1"/>
  <c r="W3188" i="1"/>
  <c r="V3188" i="1"/>
  <c r="U3188" i="1"/>
  <c r="T3188" i="1"/>
  <c r="S3188" i="1"/>
  <c r="R3188" i="1"/>
  <c r="O3188" i="1"/>
  <c r="J3188" i="1"/>
  <c r="F3188" i="1"/>
  <c r="W3187" i="1"/>
  <c r="X3187" i="1" s="1"/>
  <c r="V3187" i="1"/>
  <c r="Y3187" i="1" s="1"/>
  <c r="T3187" i="1"/>
  <c r="S3187" i="1"/>
  <c r="O3187" i="1"/>
  <c r="R3187" i="1" s="1"/>
  <c r="J3187" i="1"/>
  <c r="U3187" i="1" s="1"/>
  <c r="F3187" i="1"/>
  <c r="Y3186" i="1"/>
  <c r="W3186" i="1"/>
  <c r="X3186" i="1" s="1"/>
  <c r="Z3186" i="1" s="1"/>
  <c r="V3186" i="1"/>
  <c r="T3186" i="1"/>
  <c r="U3186" i="1" s="1"/>
  <c r="S3186" i="1"/>
  <c r="R3186" i="1"/>
  <c r="O3186" i="1"/>
  <c r="J3186" i="1"/>
  <c r="F3186" i="1"/>
  <c r="Y3185" i="1"/>
  <c r="X3185" i="1"/>
  <c r="Z3185" i="1" s="1"/>
  <c r="W3185" i="1"/>
  <c r="V3185" i="1"/>
  <c r="T3185" i="1"/>
  <c r="S3185" i="1"/>
  <c r="R3185" i="1"/>
  <c r="O3185" i="1"/>
  <c r="J3185" i="1"/>
  <c r="U3185" i="1" s="1"/>
  <c r="F3185" i="1"/>
  <c r="Y3184" i="1"/>
  <c r="W3184" i="1"/>
  <c r="X3184" i="1" s="1"/>
  <c r="V3184" i="1"/>
  <c r="U3184" i="1"/>
  <c r="T3184" i="1"/>
  <c r="S3184" i="1"/>
  <c r="R3184" i="1"/>
  <c r="O3184" i="1"/>
  <c r="J3184" i="1"/>
  <c r="F3184" i="1"/>
  <c r="W3183" i="1"/>
  <c r="X3183" i="1" s="1"/>
  <c r="V3183" i="1"/>
  <c r="Y3183" i="1" s="1"/>
  <c r="Z3183" i="1" s="1"/>
  <c r="T3183" i="1"/>
  <c r="U3183" i="1" s="1"/>
  <c r="S3183" i="1"/>
  <c r="R3183" i="1"/>
  <c r="O3183" i="1"/>
  <c r="J3183" i="1"/>
  <c r="F3183" i="1"/>
  <c r="Y3182" i="1"/>
  <c r="W3182" i="1"/>
  <c r="X3182" i="1" s="1"/>
  <c r="V3182" i="1"/>
  <c r="T3182" i="1"/>
  <c r="S3182" i="1"/>
  <c r="R3182" i="1"/>
  <c r="O3182" i="1"/>
  <c r="J3182" i="1"/>
  <c r="F3182" i="1"/>
  <c r="Z3181" i="1"/>
  <c r="Y3181" i="1"/>
  <c r="W3181" i="1"/>
  <c r="X3181" i="1" s="1"/>
  <c r="V3181" i="1"/>
  <c r="T3181" i="1"/>
  <c r="U3181" i="1" s="1"/>
  <c r="S3181" i="1"/>
  <c r="O3181" i="1"/>
  <c r="R3181" i="1" s="1"/>
  <c r="J3181" i="1"/>
  <c r="F3181" i="1"/>
  <c r="Y3180" i="1"/>
  <c r="W3180" i="1"/>
  <c r="X3180" i="1" s="1"/>
  <c r="V3180" i="1"/>
  <c r="T3180" i="1"/>
  <c r="U3180" i="1" s="1"/>
  <c r="S3180" i="1"/>
  <c r="O3180" i="1"/>
  <c r="R3180" i="1" s="1"/>
  <c r="J3180" i="1"/>
  <c r="F3180" i="1"/>
  <c r="Y3179" i="1"/>
  <c r="Z3179" i="1" s="1"/>
  <c r="W3179" i="1"/>
  <c r="X3179" i="1" s="1"/>
  <c r="V3179" i="1"/>
  <c r="U3179" i="1"/>
  <c r="T3179" i="1"/>
  <c r="S3179" i="1"/>
  <c r="R3179" i="1"/>
  <c r="O3179" i="1"/>
  <c r="J3179" i="1"/>
  <c r="F3179" i="1"/>
  <c r="Y3178" i="1"/>
  <c r="W3178" i="1"/>
  <c r="X3178" i="1" s="1"/>
  <c r="V3178" i="1"/>
  <c r="U3178" i="1"/>
  <c r="T3178" i="1"/>
  <c r="S3178" i="1"/>
  <c r="O3178" i="1"/>
  <c r="R3178" i="1" s="1"/>
  <c r="J3178" i="1"/>
  <c r="F3178" i="1"/>
  <c r="X3177" i="1"/>
  <c r="W3177" i="1"/>
  <c r="V3177" i="1"/>
  <c r="Y3177" i="1" s="1"/>
  <c r="Z3177" i="1" s="1"/>
  <c r="T3177" i="1"/>
  <c r="U3177" i="1" s="1"/>
  <c r="S3177" i="1"/>
  <c r="R3177" i="1"/>
  <c r="O3177" i="1"/>
  <c r="J3177" i="1"/>
  <c r="F3177" i="1"/>
  <c r="W3176" i="1"/>
  <c r="X3176" i="1" s="1"/>
  <c r="V3176" i="1"/>
  <c r="Y3176" i="1" s="1"/>
  <c r="T3176" i="1"/>
  <c r="U3176" i="1" s="1"/>
  <c r="S3176" i="1"/>
  <c r="R3176" i="1"/>
  <c r="O3176" i="1"/>
  <c r="J3176" i="1"/>
  <c r="F3176" i="1"/>
  <c r="Y3175" i="1"/>
  <c r="Z3175" i="1" s="1"/>
  <c r="X3175" i="1"/>
  <c r="W3175" i="1"/>
  <c r="V3175" i="1"/>
  <c r="T3175" i="1"/>
  <c r="U3175" i="1" s="1"/>
  <c r="S3175" i="1"/>
  <c r="O3175" i="1"/>
  <c r="R3175" i="1" s="1"/>
  <c r="J3175" i="1"/>
  <c r="F3175" i="1"/>
  <c r="W3174" i="1"/>
  <c r="X3174" i="1" s="1"/>
  <c r="V3174" i="1"/>
  <c r="Y3174" i="1" s="1"/>
  <c r="Z3174" i="1" s="1"/>
  <c r="T3174" i="1"/>
  <c r="S3174" i="1"/>
  <c r="O3174" i="1"/>
  <c r="R3174" i="1" s="1"/>
  <c r="J3174" i="1"/>
  <c r="U3174" i="1" s="1"/>
  <c r="F3174" i="1"/>
  <c r="Y3173" i="1"/>
  <c r="X3173" i="1"/>
  <c r="Z3173" i="1" s="1"/>
  <c r="W3173" i="1"/>
  <c r="V3173" i="1"/>
  <c r="T3173" i="1"/>
  <c r="U3173" i="1" s="1"/>
  <c r="S3173" i="1"/>
  <c r="O3173" i="1"/>
  <c r="R3173" i="1" s="1"/>
  <c r="J3173" i="1"/>
  <c r="F3173" i="1"/>
  <c r="Z3172" i="1"/>
  <c r="X3172" i="1"/>
  <c r="W3172" i="1"/>
  <c r="V3172" i="1"/>
  <c r="Y3172" i="1" s="1"/>
  <c r="U3172" i="1"/>
  <c r="T3172" i="1"/>
  <c r="S3172" i="1"/>
  <c r="R3172" i="1"/>
  <c r="O3172" i="1"/>
  <c r="J3172" i="1"/>
  <c r="F3172" i="1"/>
  <c r="X3171" i="1"/>
  <c r="W3171" i="1"/>
  <c r="V3171" i="1"/>
  <c r="Y3171" i="1" s="1"/>
  <c r="Z3171" i="1" s="1"/>
  <c r="T3171" i="1"/>
  <c r="U3171" i="1" s="1"/>
  <c r="S3171" i="1"/>
  <c r="O3171" i="1"/>
  <c r="R3171" i="1" s="1"/>
  <c r="J3171" i="1"/>
  <c r="F3171" i="1"/>
  <c r="X3170" i="1"/>
  <c r="W3170" i="1"/>
  <c r="V3170" i="1"/>
  <c r="Y3170" i="1" s="1"/>
  <c r="Z3170" i="1" s="1"/>
  <c r="U3170" i="1"/>
  <c r="T3170" i="1"/>
  <c r="S3170" i="1"/>
  <c r="O3170" i="1"/>
  <c r="R3170" i="1" s="1"/>
  <c r="J3170" i="1"/>
  <c r="F3170" i="1"/>
  <c r="Y3169" i="1"/>
  <c r="Z3169" i="1" s="1"/>
  <c r="X3169" i="1"/>
  <c r="W3169" i="1"/>
  <c r="V3169" i="1"/>
  <c r="T3169" i="1"/>
  <c r="U3169" i="1" s="1"/>
  <c r="S3169" i="1"/>
  <c r="O3169" i="1"/>
  <c r="R3169" i="1" s="1"/>
  <c r="J3169" i="1"/>
  <c r="F3169" i="1"/>
  <c r="X3168" i="1"/>
  <c r="W3168" i="1"/>
  <c r="V3168" i="1"/>
  <c r="Y3168" i="1" s="1"/>
  <c r="Z3168" i="1" s="1"/>
  <c r="T3168" i="1"/>
  <c r="S3168" i="1"/>
  <c r="O3168" i="1"/>
  <c r="R3168" i="1" s="1"/>
  <c r="J3168" i="1"/>
  <c r="U3168" i="1" s="1"/>
  <c r="F3168" i="1"/>
  <c r="Y3167" i="1"/>
  <c r="W3167" i="1"/>
  <c r="X3167" i="1" s="1"/>
  <c r="Z3167" i="1" s="1"/>
  <c r="V3167" i="1"/>
  <c r="U3167" i="1"/>
  <c r="T3167" i="1"/>
  <c r="S3167" i="1"/>
  <c r="R3167" i="1"/>
  <c r="O3167" i="1"/>
  <c r="J3167" i="1"/>
  <c r="F3167" i="1"/>
  <c r="Y3166" i="1"/>
  <c r="Z3166" i="1" s="1"/>
  <c r="W3166" i="1"/>
  <c r="X3166" i="1" s="1"/>
  <c r="V3166" i="1"/>
  <c r="U3166" i="1"/>
  <c r="T3166" i="1"/>
  <c r="S3166" i="1"/>
  <c r="O3166" i="1"/>
  <c r="R3166" i="1" s="1"/>
  <c r="J3166" i="1"/>
  <c r="F3166" i="1"/>
  <c r="W3165" i="1"/>
  <c r="X3165" i="1" s="1"/>
  <c r="V3165" i="1"/>
  <c r="Y3165" i="1" s="1"/>
  <c r="U3165" i="1"/>
  <c r="T3165" i="1"/>
  <c r="S3165" i="1"/>
  <c r="O3165" i="1"/>
  <c r="R3165" i="1" s="1"/>
  <c r="J3165" i="1"/>
  <c r="F3165" i="1"/>
  <c r="X3164" i="1"/>
  <c r="W3164" i="1"/>
  <c r="V3164" i="1"/>
  <c r="Y3164" i="1" s="1"/>
  <c r="Z3164" i="1" s="1"/>
  <c r="U3164" i="1"/>
  <c r="T3164" i="1"/>
  <c r="S3164" i="1"/>
  <c r="O3164" i="1"/>
  <c r="R3164" i="1" s="1"/>
  <c r="J3164" i="1"/>
  <c r="F3164" i="1"/>
  <c r="Z3163" i="1"/>
  <c r="Y3163" i="1"/>
  <c r="X3163" i="1"/>
  <c r="W3163" i="1"/>
  <c r="V3163" i="1"/>
  <c r="U3163" i="1"/>
  <c r="T3163" i="1"/>
  <c r="S3163" i="1"/>
  <c r="R3163" i="1"/>
  <c r="O3163" i="1"/>
  <c r="J3163" i="1"/>
  <c r="F3163" i="1"/>
  <c r="X3162" i="1"/>
  <c r="W3162" i="1"/>
  <c r="V3162" i="1"/>
  <c r="Y3162" i="1" s="1"/>
  <c r="Z3162" i="1" s="1"/>
  <c r="T3162" i="1"/>
  <c r="S3162" i="1"/>
  <c r="O3162" i="1"/>
  <c r="R3162" i="1" s="1"/>
  <c r="J3162" i="1"/>
  <c r="U3162" i="1" s="1"/>
  <c r="F3162" i="1"/>
  <c r="Y3161" i="1"/>
  <c r="W3161" i="1"/>
  <c r="X3161" i="1" s="1"/>
  <c r="V3161" i="1"/>
  <c r="U3161" i="1"/>
  <c r="T3161" i="1"/>
  <c r="S3161" i="1"/>
  <c r="R3161" i="1"/>
  <c r="O3161" i="1"/>
  <c r="J3161" i="1"/>
  <c r="F3161" i="1"/>
  <c r="W3160" i="1"/>
  <c r="X3160" i="1" s="1"/>
  <c r="V3160" i="1"/>
  <c r="Y3160" i="1" s="1"/>
  <c r="Z3160" i="1" s="1"/>
  <c r="T3160" i="1"/>
  <c r="U3160" i="1" s="1"/>
  <c r="S3160" i="1"/>
  <c r="R3160" i="1"/>
  <c r="O3160" i="1"/>
  <c r="J3160" i="1"/>
  <c r="F3160" i="1"/>
  <c r="Y3159" i="1"/>
  <c r="W3159" i="1"/>
  <c r="X3159" i="1" s="1"/>
  <c r="V3159" i="1"/>
  <c r="T3159" i="1"/>
  <c r="U3159" i="1" s="1"/>
  <c r="S3159" i="1"/>
  <c r="R3159" i="1"/>
  <c r="O3159" i="1"/>
  <c r="J3159" i="1"/>
  <c r="F3159" i="1"/>
  <c r="Z3158" i="1"/>
  <c r="Y3158" i="1"/>
  <c r="W3158" i="1"/>
  <c r="X3158" i="1" s="1"/>
  <c r="V3158" i="1"/>
  <c r="T3158" i="1"/>
  <c r="S3158" i="1"/>
  <c r="R3158" i="1"/>
  <c r="O3158" i="1"/>
  <c r="J3158" i="1"/>
  <c r="U3158" i="1" s="1"/>
  <c r="F3158" i="1"/>
  <c r="Y3157" i="1"/>
  <c r="X3157" i="1"/>
  <c r="Z3157" i="1" s="1"/>
  <c r="W3157" i="1"/>
  <c r="V3157" i="1"/>
  <c r="U3157" i="1"/>
  <c r="T3157" i="1"/>
  <c r="S3157" i="1"/>
  <c r="O3157" i="1"/>
  <c r="R3157" i="1" s="1"/>
  <c r="J3157" i="1"/>
  <c r="F3157" i="1"/>
  <c r="Y3156" i="1"/>
  <c r="W3156" i="1"/>
  <c r="X3156" i="1" s="1"/>
  <c r="V3156" i="1"/>
  <c r="U3156" i="1"/>
  <c r="T3156" i="1"/>
  <c r="S3156" i="1"/>
  <c r="R3156" i="1"/>
  <c r="O3156" i="1"/>
  <c r="J3156" i="1"/>
  <c r="F3156" i="1"/>
  <c r="Y3155" i="1"/>
  <c r="W3155" i="1"/>
  <c r="X3155" i="1" s="1"/>
  <c r="V3155" i="1"/>
  <c r="U3155" i="1"/>
  <c r="T3155" i="1"/>
  <c r="S3155" i="1"/>
  <c r="R3155" i="1"/>
  <c r="O3155" i="1"/>
  <c r="J3155" i="1"/>
  <c r="F3155" i="1"/>
  <c r="X3154" i="1"/>
  <c r="W3154" i="1"/>
  <c r="V3154" i="1"/>
  <c r="Y3154" i="1" s="1"/>
  <c r="Z3154" i="1" s="1"/>
  <c r="T3154" i="1"/>
  <c r="S3154" i="1"/>
  <c r="R3154" i="1"/>
  <c r="O3154" i="1"/>
  <c r="J3154" i="1"/>
  <c r="F3154" i="1"/>
  <c r="W3153" i="1"/>
  <c r="X3153" i="1" s="1"/>
  <c r="V3153" i="1"/>
  <c r="Y3153" i="1" s="1"/>
  <c r="Z3153" i="1" s="1"/>
  <c r="U3153" i="1"/>
  <c r="T3153" i="1"/>
  <c r="S3153" i="1"/>
  <c r="O3153" i="1"/>
  <c r="R3153" i="1" s="1"/>
  <c r="J3153" i="1"/>
  <c r="F3153" i="1"/>
  <c r="Z3152" i="1"/>
  <c r="Y3152" i="1"/>
  <c r="X3152" i="1"/>
  <c r="W3152" i="1"/>
  <c r="V3152" i="1"/>
  <c r="T3152" i="1"/>
  <c r="U3152" i="1" s="1"/>
  <c r="S3152" i="1"/>
  <c r="O3152" i="1"/>
  <c r="R3152" i="1" s="1"/>
  <c r="J3152" i="1"/>
  <c r="F3152" i="1"/>
  <c r="Y3151" i="1"/>
  <c r="W3151" i="1"/>
  <c r="X3151" i="1" s="1"/>
  <c r="V3151" i="1"/>
  <c r="T3151" i="1"/>
  <c r="S3151" i="1"/>
  <c r="O3151" i="1"/>
  <c r="R3151" i="1" s="1"/>
  <c r="J3151" i="1"/>
  <c r="U3151" i="1" s="1"/>
  <c r="F3151" i="1"/>
  <c r="Y3150" i="1"/>
  <c r="W3150" i="1"/>
  <c r="X3150" i="1" s="1"/>
  <c r="V3150" i="1"/>
  <c r="U3150" i="1"/>
  <c r="T3150" i="1"/>
  <c r="S3150" i="1"/>
  <c r="O3150" i="1"/>
  <c r="R3150" i="1" s="1"/>
  <c r="J3150" i="1"/>
  <c r="F3150" i="1"/>
  <c r="X3149" i="1"/>
  <c r="W3149" i="1"/>
  <c r="V3149" i="1"/>
  <c r="Y3149" i="1" s="1"/>
  <c r="Z3149" i="1" s="1"/>
  <c r="T3149" i="1"/>
  <c r="U3149" i="1" s="1"/>
  <c r="S3149" i="1"/>
  <c r="R3149" i="1"/>
  <c r="O3149" i="1"/>
  <c r="J3149" i="1"/>
  <c r="F3149" i="1"/>
  <c r="X3148" i="1"/>
  <c r="W3148" i="1"/>
  <c r="V3148" i="1"/>
  <c r="Y3148" i="1" s="1"/>
  <c r="T3148" i="1"/>
  <c r="U3148" i="1" s="1"/>
  <c r="S3148" i="1"/>
  <c r="O3148" i="1"/>
  <c r="R3148" i="1" s="1"/>
  <c r="J3148" i="1"/>
  <c r="F3148" i="1"/>
  <c r="X3147" i="1"/>
  <c r="W3147" i="1"/>
  <c r="V3147" i="1"/>
  <c r="Y3147" i="1" s="1"/>
  <c r="Z3147" i="1" s="1"/>
  <c r="U3147" i="1"/>
  <c r="T3147" i="1"/>
  <c r="S3147" i="1"/>
  <c r="O3147" i="1"/>
  <c r="R3147" i="1" s="1"/>
  <c r="J3147" i="1"/>
  <c r="F3147" i="1"/>
  <c r="Z3146" i="1"/>
  <c r="Y3146" i="1"/>
  <c r="W3146" i="1"/>
  <c r="X3146" i="1" s="1"/>
  <c r="V3146" i="1"/>
  <c r="T3146" i="1"/>
  <c r="S3146" i="1"/>
  <c r="R3146" i="1"/>
  <c r="O3146" i="1"/>
  <c r="J3146" i="1"/>
  <c r="U3146" i="1" s="1"/>
  <c r="F3146" i="1"/>
  <c r="Y3145" i="1"/>
  <c r="W3145" i="1"/>
  <c r="X3145" i="1" s="1"/>
  <c r="Z3145" i="1" s="1"/>
  <c r="V3145" i="1"/>
  <c r="T3145" i="1"/>
  <c r="S3145" i="1"/>
  <c r="O3145" i="1"/>
  <c r="R3145" i="1" s="1"/>
  <c r="J3145" i="1"/>
  <c r="F3145" i="1"/>
  <c r="Z3144" i="1"/>
  <c r="X3144" i="1"/>
  <c r="W3144" i="1"/>
  <c r="V3144" i="1"/>
  <c r="Y3144" i="1" s="1"/>
  <c r="U3144" i="1"/>
  <c r="T3144" i="1"/>
  <c r="S3144" i="1"/>
  <c r="O3144" i="1"/>
  <c r="R3144" i="1" s="1"/>
  <c r="J3144" i="1"/>
  <c r="F3144" i="1"/>
  <c r="Z3143" i="1"/>
  <c r="X3143" i="1"/>
  <c r="W3143" i="1"/>
  <c r="V3143" i="1"/>
  <c r="Y3143" i="1" s="1"/>
  <c r="T3143" i="1"/>
  <c r="U3143" i="1" s="1"/>
  <c r="S3143" i="1"/>
  <c r="O3143" i="1"/>
  <c r="R3143" i="1" s="1"/>
  <c r="J3143" i="1"/>
  <c r="F3143" i="1"/>
  <c r="W3142" i="1"/>
  <c r="X3142" i="1" s="1"/>
  <c r="V3142" i="1"/>
  <c r="Y3142" i="1" s="1"/>
  <c r="Z3142" i="1" s="1"/>
  <c r="U3142" i="1"/>
  <c r="T3142" i="1"/>
  <c r="S3142" i="1"/>
  <c r="O3142" i="1"/>
  <c r="R3142" i="1" s="1"/>
  <c r="J3142" i="1"/>
  <c r="F3142" i="1"/>
  <c r="X3141" i="1"/>
  <c r="W3141" i="1"/>
  <c r="V3141" i="1"/>
  <c r="Y3141" i="1" s="1"/>
  <c r="Z3141" i="1" s="1"/>
  <c r="U3141" i="1"/>
  <c r="T3141" i="1"/>
  <c r="S3141" i="1"/>
  <c r="O3141" i="1"/>
  <c r="R3141" i="1" s="1"/>
  <c r="J3141" i="1"/>
  <c r="F3141" i="1"/>
  <c r="Y3140" i="1"/>
  <c r="Z3140" i="1" s="1"/>
  <c r="X3140" i="1"/>
  <c r="W3140" i="1"/>
  <c r="V3140" i="1"/>
  <c r="T3140" i="1"/>
  <c r="S3140" i="1"/>
  <c r="R3140" i="1"/>
  <c r="O3140" i="1"/>
  <c r="J3140" i="1"/>
  <c r="U3140" i="1" s="1"/>
  <c r="F3140" i="1"/>
  <c r="Z3139" i="1"/>
  <c r="W3139" i="1"/>
  <c r="X3139" i="1" s="1"/>
  <c r="V3139" i="1"/>
  <c r="Y3139" i="1" s="1"/>
  <c r="U3139" i="1"/>
  <c r="T3139" i="1"/>
  <c r="S3139" i="1"/>
  <c r="R3139" i="1"/>
  <c r="O3139" i="1"/>
  <c r="J3139" i="1"/>
  <c r="F3139" i="1"/>
  <c r="Y3138" i="1"/>
  <c r="Z3138" i="1" s="1"/>
  <c r="W3138" i="1"/>
  <c r="X3138" i="1" s="1"/>
  <c r="V3138" i="1"/>
  <c r="T3138" i="1"/>
  <c r="U3138" i="1" s="1"/>
  <c r="S3138" i="1"/>
  <c r="O3138" i="1"/>
  <c r="R3138" i="1" s="1"/>
  <c r="J3138" i="1"/>
  <c r="F3138" i="1"/>
  <c r="Y3137" i="1"/>
  <c r="W3137" i="1"/>
  <c r="X3137" i="1" s="1"/>
  <c r="V3137" i="1"/>
  <c r="U3137" i="1"/>
  <c r="T3137" i="1"/>
  <c r="S3137" i="1"/>
  <c r="R3137" i="1"/>
  <c r="O3137" i="1"/>
  <c r="J3137" i="1"/>
  <c r="F3137" i="1"/>
  <c r="W3136" i="1"/>
  <c r="X3136" i="1" s="1"/>
  <c r="V3136" i="1"/>
  <c r="Y3136" i="1" s="1"/>
  <c r="U3136" i="1"/>
  <c r="T3136" i="1"/>
  <c r="S3136" i="1"/>
  <c r="O3136" i="1"/>
  <c r="R3136" i="1" s="1"/>
  <c r="J3136" i="1"/>
  <c r="F3136" i="1"/>
  <c r="Z3135" i="1"/>
  <c r="Y3135" i="1"/>
  <c r="X3135" i="1"/>
  <c r="W3135" i="1"/>
  <c r="V3135" i="1"/>
  <c r="T3135" i="1"/>
  <c r="U3135" i="1" s="1"/>
  <c r="S3135" i="1"/>
  <c r="R3135" i="1"/>
  <c r="O3135" i="1"/>
  <c r="J3135" i="1"/>
  <c r="F3135" i="1"/>
  <c r="Z3134" i="1"/>
  <c r="Y3134" i="1"/>
  <c r="X3134" i="1"/>
  <c r="W3134" i="1"/>
  <c r="V3134" i="1"/>
  <c r="T3134" i="1"/>
  <c r="S3134" i="1"/>
  <c r="R3134" i="1"/>
  <c r="O3134" i="1"/>
  <c r="J3134" i="1"/>
  <c r="U3134" i="1" s="1"/>
  <c r="F3134" i="1"/>
  <c r="Y3133" i="1"/>
  <c r="Z3133" i="1" s="1"/>
  <c r="W3133" i="1"/>
  <c r="X3133" i="1" s="1"/>
  <c r="V3133" i="1"/>
  <c r="U3133" i="1"/>
  <c r="T3133" i="1"/>
  <c r="S3133" i="1"/>
  <c r="R3133" i="1"/>
  <c r="O3133" i="1"/>
  <c r="J3133" i="1"/>
  <c r="F3133" i="1"/>
  <c r="W3132" i="1"/>
  <c r="X3132" i="1" s="1"/>
  <c r="V3132" i="1"/>
  <c r="Y3132" i="1" s="1"/>
  <c r="Z3132" i="1" s="1"/>
  <c r="T3132" i="1"/>
  <c r="U3132" i="1" s="1"/>
  <c r="S3132" i="1"/>
  <c r="R3132" i="1"/>
  <c r="O3132" i="1"/>
  <c r="J3132" i="1"/>
  <c r="F3132" i="1"/>
  <c r="Y3131" i="1"/>
  <c r="Z3131" i="1" s="1"/>
  <c r="X3131" i="1"/>
  <c r="W3131" i="1"/>
  <c r="V3131" i="1"/>
  <c r="T3131" i="1"/>
  <c r="S3131" i="1"/>
  <c r="R3131" i="1"/>
  <c r="O3131" i="1"/>
  <c r="J3131" i="1"/>
  <c r="F3131" i="1"/>
  <c r="W3130" i="1"/>
  <c r="X3130" i="1" s="1"/>
  <c r="V3130" i="1"/>
  <c r="Y3130" i="1" s="1"/>
  <c r="T3130" i="1"/>
  <c r="S3130" i="1"/>
  <c r="R3130" i="1"/>
  <c r="O3130" i="1"/>
  <c r="J3130" i="1"/>
  <c r="U3130" i="1" s="1"/>
  <c r="F3130" i="1"/>
  <c r="Z3129" i="1"/>
  <c r="Y3129" i="1"/>
  <c r="X3129" i="1"/>
  <c r="W3129" i="1"/>
  <c r="V3129" i="1"/>
  <c r="T3129" i="1"/>
  <c r="U3129" i="1" s="1"/>
  <c r="S3129" i="1"/>
  <c r="O3129" i="1"/>
  <c r="R3129" i="1" s="1"/>
  <c r="J3129" i="1"/>
  <c r="F3129" i="1"/>
  <c r="Y3128" i="1"/>
  <c r="W3128" i="1"/>
  <c r="X3128" i="1" s="1"/>
  <c r="V3128" i="1"/>
  <c r="U3128" i="1"/>
  <c r="T3128" i="1"/>
  <c r="S3128" i="1"/>
  <c r="O3128" i="1"/>
  <c r="R3128" i="1" s="1"/>
  <c r="J3128" i="1"/>
  <c r="F3128" i="1"/>
  <c r="W3127" i="1"/>
  <c r="X3127" i="1" s="1"/>
  <c r="V3127" i="1"/>
  <c r="Y3127" i="1" s="1"/>
  <c r="Z3127" i="1" s="1"/>
  <c r="U3127" i="1"/>
  <c r="T3127" i="1"/>
  <c r="S3127" i="1"/>
  <c r="R3127" i="1"/>
  <c r="O3127" i="1"/>
  <c r="J3127" i="1"/>
  <c r="F3127" i="1"/>
  <c r="X3126" i="1"/>
  <c r="W3126" i="1"/>
  <c r="V3126" i="1"/>
  <c r="Y3126" i="1" s="1"/>
  <c r="T3126" i="1"/>
  <c r="U3126" i="1" s="1"/>
  <c r="S3126" i="1"/>
  <c r="R3126" i="1"/>
  <c r="O3126" i="1"/>
  <c r="J3126" i="1"/>
  <c r="F3126" i="1"/>
  <c r="Y3125" i="1"/>
  <c r="W3125" i="1"/>
  <c r="X3125" i="1" s="1"/>
  <c r="V3125" i="1"/>
  <c r="T3125" i="1"/>
  <c r="S3125" i="1"/>
  <c r="O3125" i="1"/>
  <c r="R3125" i="1" s="1"/>
  <c r="J3125" i="1"/>
  <c r="U3125" i="1" s="1"/>
  <c r="F3125" i="1"/>
  <c r="Y3124" i="1"/>
  <c r="Z3124" i="1" s="1"/>
  <c r="X3124" i="1"/>
  <c r="W3124" i="1"/>
  <c r="V3124" i="1"/>
  <c r="U3124" i="1"/>
  <c r="T3124" i="1"/>
  <c r="S3124" i="1"/>
  <c r="O3124" i="1"/>
  <c r="R3124" i="1" s="1"/>
  <c r="J3124" i="1"/>
  <c r="F3124" i="1"/>
  <c r="Z3123" i="1"/>
  <c r="Y3123" i="1"/>
  <c r="W3123" i="1"/>
  <c r="X3123" i="1" s="1"/>
  <c r="V3123" i="1"/>
  <c r="T3123" i="1"/>
  <c r="S3123" i="1"/>
  <c r="O3123" i="1"/>
  <c r="R3123" i="1" s="1"/>
  <c r="J3123" i="1"/>
  <c r="U3123" i="1" s="1"/>
  <c r="F3123" i="1"/>
  <c r="Y3122" i="1"/>
  <c r="X3122" i="1"/>
  <c r="W3122" i="1"/>
  <c r="V3122" i="1"/>
  <c r="T3122" i="1"/>
  <c r="S3122" i="1"/>
  <c r="O3122" i="1"/>
  <c r="R3122" i="1" s="1"/>
  <c r="J3122" i="1"/>
  <c r="U3122" i="1" s="1"/>
  <c r="F3122" i="1"/>
  <c r="Z3121" i="1"/>
  <c r="X3121" i="1"/>
  <c r="W3121" i="1"/>
  <c r="V3121" i="1"/>
  <c r="Y3121" i="1" s="1"/>
  <c r="U3121" i="1"/>
  <c r="T3121" i="1"/>
  <c r="S3121" i="1"/>
  <c r="R3121" i="1"/>
  <c r="O3121" i="1"/>
  <c r="J3121" i="1"/>
  <c r="F3121" i="1"/>
  <c r="X3120" i="1"/>
  <c r="W3120" i="1"/>
  <c r="V3120" i="1"/>
  <c r="Y3120" i="1" s="1"/>
  <c r="Z3120" i="1" s="1"/>
  <c r="T3120" i="1"/>
  <c r="U3120" i="1" s="1"/>
  <c r="S3120" i="1"/>
  <c r="R3120" i="1"/>
  <c r="O3120" i="1"/>
  <c r="J3120" i="1"/>
  <c r="F3120" i="1"/>
  <c r="W3119" i="1"/>
  <c r="X3119" i="1" s="1"/>
  <c r="V3119" i="1"/>
  <c r="Y3119" i="1" s="1"/>
  <c r="T3119" i="1"/>
  <c r="S3119" i="1"/>
  <c r="O3119" i="1"/>
  <c r="R3119" i="1" s="1"/>
  <c r="J3119" i="1"/>
  <c r="U3119" i="1" s="1"/>
  <c r="F3119" i="1"/>
  <c r="Y3118" i="1"/>
  <c r="Z3118" i="1" s="1"/>
  <c r="W3118" i="1"/>
  <c r="X3118" i="1" s="1"/>
  <c r="V3118" i="1"/>
  <c r="T3118" i="1"/>
  <c r="U3118" i="1" s="1"/>
  <c r="S3118" i="1"/>
  <c r="R3118" i="1"/>
  <c r="O3118" i="1"/>
  <c r="J3118" i="1"/>
  <c r="F3118" i="1"/>
  <c r="Z3117" i="1"/>
  <c r="Y3117" i="1"/>
  <c r="X3117" i="1"/>
  <c r="W3117" i="1"/>
  <c r="V3117" i="1"/>
  <c r="T3117" i="1"/>
  <c r="S3117" i="1"/>
  <c r="R3117" i="1"/>
  <c r="O3117" i="1"/>
  <c r="J3117" i="1"/>
  <c r="U3117" i="1" s="1"/>
  <c r="F3117" i="1"/>
  <c r="W3116" i="1"/>
  <c r="X3116" i="1" s="1"/>
  <c r="V3116" i="1"/>
  <c r="Y3116" i="1" s="1"/>
  <c r="T3116" i="1"/>
  <c r="S3116" i="1"/>
  <c r="O3116" i="1"/>
  <c r="R3116" i="1" s="1"/>
  <c r="J3116" i="1"/>
  <c r="U3116" i="1" s="1"/>
  <c r="F3116" i="1"/>
  <c r="Z3115" i="1"/>
  <c r="X3115" i="1"/>
  <c r="W3115" i="1"/>
  <c r="V3115" i="1"/>
  <c r="Y3115" i="1" s="1"/>
  <c r="U3115" i="1"/>
  <c r="T3115" i="1"/>
  <c r="S3115" i="1"/>
  <c r="O3115" i="1"/>
  <c r="R3115" i="1" s="1"/>
  <c r="J3115" i="1"/>
  <c r="F3115" i="1"/>
  <c r="Y3114" i="1"/>
  <c r="W3114" i="1"/>
  <c r="X3114" i="1" s="1"/>
  <c r="V3114" i="1"/>
  <c r="U3114" i="1"/>
  <c r="T3114" i="1"/>
  <c r="S3114" i="1"/>
  <c r="R3114" i="1"/>
  <c r="O3114" i="1"/>
  <c r="J3114" i="1"/>
  <c r="F3114" i="1"/>
  <c r="W3113" i="1"/>
  <c r="X3113" i="1" s="1"/>
  <c r="V3113" i="1"/>
  <c r="Y3113" i="1" s="1"/>
  <c r="Z3113" i="1" s="1"/>
  <c r="U3113" i="1"/>
  <c r="T3113" i="1"/>
  <c r="S3113" i="1"/>
  <c r="O3113" i="1"/>
  <c r="R3113" i="1" s="1"/>
  <c r="J3113" i="1"/>
  <c r="F3113" i="1"/>
  <c r="X3112" i="1"/>
  <c r="W3112" i="1"/>
  <c r="V3112" i="1"/>
  <c r="Y3112" i="1" s="1"/>
  <c r="Z3112" i="1" s="1"/>
  <c r="U3112" i="1"/>
  <c r="T3112" i="1"/>
  <c r="S3112" i="1"/>
  <c r="O3112" i="1"/>
  <c r="R3112" i="1" s="1"/>
  <c r="J3112" i="1"/>
  <c r="F3112" i="1"/>
  <c r="Y3111" i="1"/>
  <c r="W3111" i="1"/>
  <c r="X3111" i="1" s="1"/>
  <c r="Z3111" i="1" s="1"/>
  <c r="V3111" i="1"/>
  <c r="T3111" i="1"/>
  <c r="U3111" i="1" s="1"/>
  <c r="S3111" i="1"/>
  <c r="O3111" i="1"/>
  <c r="R3111" i="1" s="1"/>
  <c r="J3111" i="1"/>
  <c r="F3111" i="1"/>
  <c r="Y3110" i="1"/>
  <c r="Z3110" i="1" s="1"/>
  <c r="X3110" i="1"/>
  <c r="W3110" i="1"/>
  <c r="V3110" i="1"/>
  <c r="T3110" i="1"/>
  <c r="S3110" i="1"/>
  <c r="O3110" i="1"/>
  <c r="R3110" i="1" s="1"/>
  <c r="J3110" i="1"/>
  <c r="U3110" i="1" s="1"/>
  <c r="F3110" i="1"/>
  <c r="W3109" i="1"/>
  <c r="X3109" i="1" s="1"/>
  <c r="V3109" i="1"/>
  <c r="Y3109" i="1" s="1"/>
  <c r="Z3109" i="1" s="1"/>
  <c r="U3109" i="1"/>
  <c r="T3109" i="1"/>
  <c r="S3109" i="1"/>
  <c r="R3109" i="1"/>
  <c r="O3109" i="1"/>
  <c r="J3109" i="1"/>
  <c r="F3109" i="1"/>
  <c r="Y3108" i="1"/>
  <c r="Z3108" i="1" s="1"/>
  <c r="W3108" i="1"/>
  <c r="X3108" i="1" s="1"/>
  <c r="V3108" i="1"/>
  <c r="U3108" i="1"/>
  <c r="T3108" i="1"/>
  <c r="S3108" i="1"/>
  <c r="O3108" i="1"/>
  <c r="R3108" i="1" s="1"/>
  <c r="J3108" i="1"/>
  <c r="F3108" i="1"/>
  <c r="Y3107" i="1"/>
  <c r="Z3107" i="1" s="1"/>
  <c r="W3107" i="1"/>
  <c r="X3107" i="1" s="1"/>
  <c r="V3107" i="1"/>
  <c r="U3107" i="1"/>
  <c r="T3107" i="1"/>
  <c r="S3107" i="1"/>
  <c r="O3107" i="1"/>
  <c r="R3107" i="1" s="1"/>
  <c r="J3107" i="1"/>
  <c r="F3107" i="1"/>
  <c r="W3106" i="1"/>
  <c r="X3106" i="1" s="1"/>
  <c r="V3106" i="1"/>
  <c r="Y3106" i="1" s="1"/>
  <c r="U3106" i="1"/>
  <c r="T3106" i="1"/>
  <c r="S3106" i="1"/>
  <c r="O3106" i="1"/>
  <c r="R3106" i="1" s="1"/>
  <c r="J3106" i="1"/>
  <c r="F3106" i="1"/>
  <c r="X3105" i="1"/>
  <c r="W3105" i="1"/>
  <c r="V3105" i="1"/>
  <c r="Y3105" i="1" s="1"/>
  <c r="Z3105" i="1" s="1"/>
  <c r="U3105" i="1"/>
  <c r="T3105" i="1"/>
  <c r="S3105" i="1"/>
  <c r="O3105" i="1"/>
  <c r="R3105" i="1" s="1"/>
  <c r="J3105" i="1"/>
  <c r="F3105" i="1"/>
  <c r="Y3104" i="1"/>
  <c r="Z3104" i="1" s="1"/>
  <c r="W3104" i="1"/>
  <c r="X3104" i="1" s="1"/>
  <c r="V3104" i="1"/>
  <c r="T3104" i="1"/>
  <c r="U3104" i="1" s="1"/>
  <c r="S3104" i="1"/>
  <c r="O3104" i="1"/>
  <c r="R3104" i="1" s="1"/>
  <c r="J3104" i="1"/>
  <c r="F3104" i="1"/>
  <c r="Y3103" i="1"/>
  <c r="W3103" i="1"/>
  <c r="X3103" i="1" s="1"/>
  <c r="V3103" i="1"/>
  <c r="T3103" i="1"/>
  <c r="S3103" i="1"/>
  <c r="O3103" i="1"/>
  <c r="R3103" i="1" s="1"/>
  <c r="J3103" i="1"/>
  <c r="U3103" i="1" s="1"/>
  <c r="F3103" i="1"/>
  <c r="W3102" i="1"/>
  <c r="X3102" i="1" s="1"/>
  <c r="V3102" i="1"/>
  <c r="Y3102" i="1" s="1"/>
  <c r="Z3102" i="1" s="1"/>
  <c r="U3102" i="1"/>
  <c r="T3102" i="1"/>
  <c r="S3102" i="1"/>
  <c r="R3102" i="1"/>
  <c r="O3102" i="1"/>
  <c r="J3102" i="1"/>
  <c r="F3102" i="1"/>
  <c r="Y3101" i="1"/>
  <c r="W3101" i="1"/>
  <c r="X3101" i="1" s="1"/>
  <c r="V3101" i="1"/>
  <c r="T3101" i="1"/>
  <c r="U3101" i="1" s="1"/>
  <c r="S3101" i="1"/>
  <c r="O3101" i="1"/>
  <c r="R3101" i="1" s="1"/>
  <c r="J3101" i="1"/>
  <c r="F3101" i="1"/>
  <c r="Y3100" i="1"/>
  <c r="W3100" i="1"/>
  <c r="X3100" i="1" s="1"/>
  <c r="V3100" i="1"/>
  <c r="U3100" i="1"/>
  <c r="T3100" i="1"/>
  <c r="S3100" i="1"/>
  <c r="R3100" i="1"/>
  <c r="O3100" i="1"/>
  <c r="J3100" i="1"/>
  <c r="F3100" i="1"/>
  <c r="W3099" i="1"/>
  <c r="X3099" i="1" s="1"/>
  <c r="V3099" i="1"/>
  <c r="Y3099" i="1" s="1"/>
  <c r="T3099" i="1"/>
  <c r="S3099" i="1"/>
  <c r="O3099" i="1"/>
  <c r="R3099" i="1" s="1"/>
  <c r="J3099" i="1"/>
  <c r="U3099" i="1" s="1"/>
  <c r="F3099" i="1"/>
  <c r="X3098" i="1"/>
  <c r="W3098" i="1"/>
  <c r="V3098" i="1"/>
  <c r="Y3098" i="1" s="1"/>
  <c r="Z3098" i="1" s="1"/>
  <c r="U3098" i="1"/>
  <c r="T3098" i="1"/>
  <c r="S3098" i="1"/>
  <c r="O3098" i="1"/>
  <c r="R3098" i="1" s="1"/>
  <c r="J3098" i="1"/>
  <c r="F3098" i="1"/>
  <c r="Z3097" i="1"/>
  <c r="Y3097" i="1"/>
  <c r="W3097" i="1"/>
  <c r="X3097" i="1" s="1"/>
  <c r="V3097" i="1"/>
  <c r="T3097" i="1"/>
  <c r="U3097" i="1" s="1"/>
  <c r="S3097" i="1"/>
  <c r="O3097" i="1"/>
  <c r="R3097" i="1" s="1"/>
  <c r="J3097" i="1"/>
  <c r="F3097" i="1"/>
  <c r="Y3096" i="1"/>
  <c r="W3096" i="1"/>
  <c r="X3096" i="1" s="1"/>
  <c r="V3096" i="1"/>
  <c r="U3096" i="1"/>
  <c r="T3096" i="1"/>
  <c r="S3096" i="1"/>
  <c r="O3096" i="1"/>
  <c r="R3096" i="1" s="1"/>
  <c r="J3096" i="1"/>
  <c r="F3096" i="1"/>
  <c r="W3095" i="1"/>
  <c r="X3095" i="1" s="1"/>
  <c r="V3095" i="1"/>
  <c r="Y3095" i="1" s="1"/>
  <c r="Z3095" i="1" s="1"/>
  <c r="T3095" i="1"/>
  <c r="S3095" i="1"/>
  <c r="R3095" i="1"/>
  <c r="O3095" i="1"/>
  <c r="J3095" i="1"/>
  <c r="U3095" i="1" s="1"/>
  <c r="F3095" i="1"/>
  <c r="Y3094" i="1"/>
  <c r="W3094" i="1"/>
  <c r="X3094" i="1" s="1"/>
  <c r="V3094" i="1"/>
  <c r="U3094" i="1"/>
  <c r="T3094" i="1"/>
  <c r="S3094" i="1"/>
  <c r="O3094" i="1"/>
  <c r="R3094" i="1" s="1"/>
  <c r="J3094" i="1"/>
  <c r="F3094" i="1"/>
  <c r="Z3093" i="1"/>
  <c r="Y3093" i="1"/>
  <c r="W3093" i="1"/>
  <c r="X3093" i="1" s="1"/>
  <c r="V3093" i="1"/>
  <c r="U3093" i="1"/>
  <c r="T3093" i="1"/>
  <c r="S3093" i="1"/>
  <c r="O3093" i="1"/>
  <c r="R3093" i="1" s="1"/>
  <c r="J3093" i="1"/>
  <c r="F3093" i="1"/>
  <c r="X3092" i="1"/>
  <c r="W3092" i="1"/>
  <c r="V3092" i="1"/>
  <c r="Y3092" i="1" s="1"/>
  <c r="U3092" i="1"/>
  <c r="T3092" i="1"/>
  <c r="S3092" i="1"/>
  <c r="O3092" i="1"/>
  <c r="R3092" i="1" s="1"/>
  <c r="J3092" i="1"/>
  <c r="F3092" i="1"/>
  <c r="X3091" i="1"/>
  <c r="W3091" i="1"/>
  <c r="V3091" i="1"/>
  <c r="Y3091" i="1" s="1"/>
  <c r="Z3091" i="1" s="1"/>
  <c r="U3091" i="1"/>
  <c r="T3091" i="1"/>
  <c r="S3091" i="1"/>
  <c r="O3091" i="1"/>
  <c r="R3091" i="1" s="1"/>
  <c r="J3091" i="1"/>
  <c r="F3091" i="1"/>
  <c r="Y3090" i="1"/>
  <c r="W3090" i="1"/>
  <c r="X3090" i="1" s="1"/>
  <c r="Z3090" i="1" s="1"/>
  <c r="V3090" i="1"/>
  <c r="T3090" i="1"/>
  <c r="U3090" i="1" s="1"/>
  <c r="S3090" i="1"/>
  <c r="O3090" i="1"/>
  <c r="R3090" i="1" s="1"/>
  <c r="J3090" i="1"/>
  <c r="F3090" i="1"/>
  <c r="Y3089" i="1"/>
  <c r="Z3089" i="1" s="1"/>
  <c r="X3089" i="1"/>
  <c r="W3089" i="1"/>
  <c r="V3089" i="1"/>
  <c r="U3089" i="1"/>
  <c r="T3089" i="1"/>
  <c r="S3089" i="1"/>
  <c r="R3089" i="1"/>
  <c r="O3089" i="1"/>
  <c r="J3089" i="1"/>
  <c r="F3089" i="1"/>
  <c r="W3088" i="1"/>
  <c r="X3088" i="1" s="1"/>
  <c r="V3088" i="1"/>
  <c r="Y3088" i="1" s="1"/>
  <c r="Z3088" i="1" s="1"/>
  <c r="U3088" i="1"/>
  <c r="T3088" i="1"/>
  <c r="S3088" i="1"/>
  <c r="R3088" i="1"/>
  <c r="O3088" i="1"/>
  <c r="J3088" i="1"/>
  <c r="F3088" i="1"/>
  <c r="Y3087" i="1"/>
  <c r="Z3087" i="1" s="1"/>
  <c r="W3087" i="1"/>
  <c r="X3087" i="1" s="1"/>
  <c r="V3087" i="1"/>
  <c r="U3087" i="1"/>
  <c r="T3087" i="1"/>
  <c r="S3087" i="1"/>
  <c r="O3087" i="1"/>
  <c r="R3087" i="1" s="1"/>
  <c r="J3087" i="1"/>
  <c r="F3087" i="1"/>
  <c r="Y3086" i="1"/>
  <c r="Z3086" i="1" s="1"/>
  <c r="W3086" i="1"/>
  <c r="X3086" i="1" s="1"/>
  <c r="V3086" i="1"/>
  <c r="U3086" i="1"/>
  <c r="T3086" i="1"/>
  <c r="S3086" i="1"/>
  <c r="O3086" i="1"/>
  <c r="R3086" i="1" s="1"/>
  <c r="J3086" i="1"/>
  <c r="F3086" i="1"/>
  <c r="W3085" i="1"/>
  <c r="X3085" i="1" s="1"/>
  <c r="V3085" i="1"/>
  <c r="Y3085" i="1" s="1"/>
  <c r="T3085" i="1"/>
  <c r="S3085" i="1"/>
  <c r="O3085" i="1"/>
  <c r="R3085" i="1" s="1"/>
  <c r="J3085" i="1"/>
  <c r="U3085" i="1" s="1"/>
  <c r="F3085" i="1"/>
  <c r="X3084" i="1"/>
  <c r="W3084" i="1"/>
  <c r="V3084" i="1"/>
  <c r="Y3084" i="1" s="1"/>
  <c r="Z3084" i="1" s="1"/>
  <c r="U3084" i="1"/>
  <c r="T3084" i="1"/>
  <c r="S3084" i="1"/>
  <c r="O3084" i="1"/>
  <c r="R3084" i="1" s="1"/>
  <c r="J3084" i="1"/>
  <c r="F3084" i="1"/>
  <c r="Y3083" i="1"/>
  <c r="Z3083" i="1" s="1"/>
  <c r="W3083" i="1"/>
  <c r="X3083" i="1" s="1"/>
  <c r="V3083" i="1"/>
  <c r="T3083" i="1"/>
  <c r="U3083" i="1" s="1"/>
  <c r="S3083" i="1"/>
  <c r="O3083" i="1"/>
  <c r="R3083" i="1" s="1"/>
  <c r="J3083" i="1"/>
  <c r="F3083" i="1"/>
  <c r="Y3082" i="1"/>
  <c r="W3082" i="1"/>
  <c r="X3082" i="1" s="1"/>
  <c r="V3082" i="1"/>
  <c r="U3082" i="1"/>
  <c r="T3082" i="1"/>
  <c r="S3082" i="1"/>
  <c r="R3082" i="1"/>
  <c r="O3082" i="1"/>
  <c r="J3082" i="1"/>
  <c r="F3082" i="1"/>
  <c r="Y3081" i="1"/>
  <c r="W3081" i="1"/>
  <c r="X3081" i="1" s="1"/>
  <c r="V3081" i="1"/>
  <c r="U3081" i="1"/>
  <c r="T3081" i="1"/>
  <c r="S3081" i="1"/>
  <c r="O3081" i="1"/>
  <c r="R3081" i="1" s="1"/>
  <c r="J3081" i="1"/>
  <c r="F3081" i="1"/>
  <c r="Y3080" i="1"/>
  <c r="Z3080" i="1" s="1"/>
  <c r="W3080" i="1"/>
  <c r="X3080" i="1" s="1"/>
  <c r="V3080" i="1"/>
  <c r="T3080" i="1"/>
  <c r="U3080" i="1" s="1"/>
  <c r="S3080" i="1"/>
  <c r="O3080" i="1"/>
  <c r="R3080" i="1" s="1"/>
  <c r="J3080" i="1"/>
  <c r="F3080" i="1"/>
  <c r="Y3079" i="1"/>
  <c r="Z3079" i="1" s="1"/>
  <c r="W3079" i="1"/>
  <c r="X3079" i="1" s="1"/>
  <c r="V3079" i="1"/>
  <c r="U3079" i="1"/>
  <c r="T3079" i="1"/>
  <c r="S3079" i="1"/>
  <c r="O3079" i="1"/>
  <c r="R3079" i="1" s="1"/>
  <c r="J3079" i="1"/>
  <c r="F3079" i="1"/>
  <c r="X3078" i="1"/>
  <c r="W3078" i="1"/>
  <c r="V3078" i="1"/>
  <c r="Y3078" i="1" s="1"/>
  <c r="U3078" i="1"/>
  <c r="T3078" i="1"/>
  <c r="S3078" i="1"/>
  <c r="O3078" i="1"/>
  <c r="R3078" i="1" s="1"/>
  <c r="J3078" i="1"/>
  <c r="F3078" i="1"/>
  <c r="Y3077" i="1"/>
  <c r="Z3077" i="1" s="1"/>
  <c r="W3077" i="1"/>
  <c r="X3077" i="1" s="1"/>
  <c r="V3077" i="1"/>
  <c r="U3077" i="1"/>
  <c r="T3077" i="1"/>
  <c r="S3077" i="1"/>
  <c r="O3077" i="1"/>
  <c r="R3077" i="1" s="1"/>
  <c r="J3077" i="1"/>
  <c r="F3077" i="1"/>
  <c r="Z3076" i="1"/>
  <c r="Y3076" i="1"/>
  <c r="W3076" i="1"/>
  <c r="X3076" i="1" s="1"/>
  <c r="V3076" i="1"/>
  <c r="T3076" i="1"/>
  <c r="U3076" i="1" s="1"/>
  <c r="S3076" i="1"/>
  <c r="O3076" i="1"/>
  <c r="R3076" i="1" s="1"/>
  <c r="J3076" i="1"/>
  <c r="F3076" i="1"/>
  <c r="Y3075" i="1"/>
  <c r="X3075" i="1"/>
  <c r="W3075" i="1"/>
  <c r="V3075" i="1"/>
  <c r="U3075" i="1"/>
  <c r="T3075" i="1"/>
  <c r="S3075" i="1"/>
  <c r="O3075" i="1"/>
  <c r="R3075" i="1" s="1"/>
  <c r="J3075" i="1"/>
  <c r="F3075" i="1"/>
  <c r="W3074" i="1"/>
  <c r="X3074" i="1" s="1"/>
  <c r="V3074" i="1"/>
  <c r="Y3074" i="1" s="1"/>
  <c r="Z3074" i="1" s="1"/>
  <c r="T3074" i="1"/>
  <c r="S3074" i="1"/>
  <c r="O3074" i="1"/>
  <c r="R3074" i="1" s="1"/>
  <c r="J3074" i="1"/>
  <c r="U3074" i="1" s="1"/>
  <c r="F3074" i="1"/>
  <c r="Y3073" i="1"/>
  <c r="Z3073" i="1" s="1"/>
  <c r="W3073" i="1"/>
  <c r="X3073" i="1" s="1"/>
  <c r="V3073" i="1"/>
  <c r="U3073" i="1"/>
  <c r="T3073" i="1"/>
  <c r="S3073" i="1"/>
  <c r="O3073" i="1"/>
  <c r="R3073" i="1" s="1"/>
  <c r="J3073" i="1"/>
  <c r="F3073" i="1"/>
  <c r="Z3072" i="1"/>
  <c r="Y3072" i="1"/>
  <c r="W3072" i="1"/>
  <c r="X3072" i="1" s="1"/>
  <c r="V3072" i="1"/>
  <c r="U3072" i="1"/>
  <c r="T3072" i="1"/>
  <c r="S3072" i="1"/>
  <c r="O3072" i="1"/>
  <c r="R3072" i="1" s="1"/>
  <c r="J3072" i="1"/>
  <c r="F3072" i="1"/>
  <c r="Y3071" i="1"/>
  <c r="X3071" i="1"/>
  <c r="W3071" i="1"/>
  <c r="V3071" i="1"/>
  <c r="T3071" i="1"/>
  <c r="S3071" i="1"/>
  <c r="O3071" i="1"/>
  <c r="R3071" i="1" s="1"/>
  <c r="J3071" i="1"/>
  <c r="U3071" i="1" s="1"/>
  <c r="F3071" i="1"/>
  <c r="W3070" i="1"/>
  <c r="X3070" i="1" s="1"/>
  <c r="V3070" i="1"/>
  <c r="Y3070" i="1" s="1"/>
  <c r="Z3070" i="1" s="1"/>
  <c r="U3070" i="1"/>
  <c r="T3070" i="1"/>
  <c r="S3070" i="1"/>
  <c r="O3070" i="1"/>
  <c r="R3070" i="1" s="1"/>
  <c r="J3070" i="1"/>
  <c r="F3070" i="1"/>
  <c r="Z3069" i="1"/>
  <c r="Y3069" i="1"/>
  <c r="W3069" i="1"/>
  <c r="X3069" i="1" s="1"/>
  <c r="V3069" i="1"/>
  <c r="T3069" i="1"/>
  <c r="U3069" i="1" s="1"/>
  <c r="S3069" i="1"/>
  <c r="O3069" i="1"/>
  <c r="R3069" i="1" s="1"/>
  <c r="J3069" i="1"/>
  <c r="F3069" i="1"/>
  <c r="Y3068" i="1"/>
  <c r="X3068" i="1"/>
  <c r="W3068" i="1"/>
  <c r="V3068" i="1"/>
  <c r="U3068" i="1"/>
  <c r="T3068" i="1"/>
  <c r="S3068" i="1"/>
  <c r="R3068" i="1"/>
  <c r="O3068" i="1"/>
  <c r="J3068" i="1"/>
  <c r="F3068" i="1"/>
  <c r="Y3067" i="1"/>
  <c r="Z3067" i="1" s="1"/>
  <c r="W3067" i="1"/>
  <c r="X3067" i="1" s="1"/>
  <c r="V3067" i="1"/>
  <c r="U3067" i="1"/>
  <c r="T3067" i="1"/>
  <c r="S3067" i="1"/>
  <c r="O3067" i="1"/>
  <c r="R3067" i="1" s="1"/>
  <c r="J3067" i="1"/>
  <c r="F3067" i="1"/>
  <c r="Y3066" i="1"/>
  <c r="W3066" i="1"/>
  <c r="X3066" i="1" s="1"/>
  <c r="V3066" i="1"/>
  <c r="T3066" i="1"/>
  <c r="U3066" i="1" s="1"/>
  <c r="S3066" i="1"/>
  <c r="O3066" i="1"/>
  <c r="R3066" i="1" s="1"/>
  <c r="J3066" i="1"/>
  <c r="F3066" i="1"/>
  <c r="Y3065" i="1"/>
  <c r="W3065" i="1"/>
  <c r="X3065" i="1" s="1"/>
  <c r="Z3065" i="1" s="1"/>
  <c r="V3065" i="1"/>
  <c r="U3065" i="1"/>
  <c r="T3065" i="1"/>
  <c r="S3065" i="1"/>
  <c r="R3065" i="1"/>
  <c r="O3065" i="1"/>
  <c r="J3065" i="1"/>
  <c r="F3065" i="1"/>
  <c r="Y3064" i="1"/>
  <c r="Z3064" i="1" s="1"/>
  <c r="X3064" i="1"/>
  <c r="W3064" i="1"/>
  <c r="V3064" i="1"/>
  <c r="T3064" i="1"/>
  <c r="S3064" i="1"/>
  <c r="O3064" i="1"/>
  <c r="R3064" i="1" s="1"/>
  <c r="J3064" i="1"/>
  <c r="U3064" i="1" s="1"/>
  <c r="F3064" i="1"/>
  <c r="Y3063" i="1"/>
  <c r="Z3063" i="1" s="1"/>
  <c r="W3063" i="1"/>
  <c r="X3063" i="1" s="1"/>
  <c r="V3063" i="1"/>
  <c r="U3063" i="1"/>
  <c r="T3063" i="1"/>
  <c r="S3063" i="1"/>
  <c r="O3063" i="1"/>
  <c r="R3063" i="1" s="1"/>
  <c r="J3063" i="1"/>
  <c r="F3063" i="1"/>
  <c r="Z3062" i="1"/>
  <c r="Y3062" i="1"/>
  <c r="W3062" i="1"/>
  <c r="X3062" i="1" s="1"/>
  <c r="V3062" i="1"/>
  <c r="T3062" i="1"/>
  <c r="U3062" i="1" s="1"/>
  <c r="S3062" i="1"/>
  <c r="O3062" i="1"/>
  <c r="R3062" i="1" s="1"/>
  <c r="J3062" i="1"/>
  <c r="F3062" i="1"/>
  <c r="Y3061" i="1"/>
  <c r="Z3061" i="1" s="1"/>
  <c r="X3061" i="1"/>
  <c r="W3061" i="1"/>
  <c r="V3061" i="1"/>
  <c r="U3061" i="1"/>
  <c r="T3061" i="1"/>
  <c r="S3061" i="1"/>
  <c r="R3061" i="1"/>
  <c r="O3061" i="1"/>
  <c r="J3061" i="1"/>
  <c r="F3061" i="1"/>
  <c r="W3060" i="1"/>
  <c r="X3060" i="1" s="1"/>
  <c r="V3060" i="1"/>
  <c r="Y3060" i="1" s="1"/>
  <c r="Z3060" i="1" s="1"/>
  <c r="U3060" i="1"/>
  <c r="T3060" i="1"/>
  <c r="S3060" i="1"/>
  <c r="O3060" i="1"/>
  <c r="R3060" i="1" s="1"/>
  <c r="J3060" i="1"/>
  <c r="F3060" i="1"/>
  <c r="Y3059" i="1"/>
  <c r="W3059" i="1"/>
  <c r="X3059" i="1" s="1"/>
  <c r="V3059" i="1"/>
  <c r="U3059" i="1"/>
  <c r="T3059" i="1"/>
  <c r="S3059" i="1"/>
  <c r="O3059" i="1"/>
  <c r="R3059" i="1" s="1"/>
  <c r="J3059" i="1"/>
  <c r="F3059" i="1"/>
  <c r="Y3058" i="1"/>
  <c r="W3058" i="1"/>
  <c r="X3058" i="1" s="1"/>
  <c r="Z3058" i="1" s="1"/>
  <c r="V3058" i="1"/>
  <c r="U3058" i="1"/>
  <c r="T3058" i="1"/>
  <c r="S3058" i="1"/>
  <c r="O3058" i="1"/>
  <c r="R3058" i="1" s="1"/>
  <c r="J3058" i="1"/>
  <c r="F3058" i="1"/>
  <c r="Y3057" i="1"/>
  <c r="X3057" i="1"/>
  <c r="W3057" i="1"/>
  <c r="V3057" i="1"/>
  <c r="U3057" i="1"/>
  <c r="T3057" i="1"/>
  <c r="S3057" i="1"/>
  <c r="O3057" i="1"/>
  <c r="R3057" i="1" s="1"/>
  <c r="J3057" i="1"/>
  <c r="F3057" i="1"/>
  <c r="W3056" i="1"/>
  <c r="X3056" i="1" s="1"/>
  <c r="V3056" i="1"/>
  <c r="Y3056" i="1" s="1"/>
  <c r="Z3056" i="1" s="1"/>
  <c r="U3056" i="1"/>
  <c r="T3056" i="1"/>
  <c r="S3056" i="1"/>
  <c r="O3056" i="1"/>
  <c r="R3056" i="1" s="1"/>
  <c r="J3056" i="1"/>
  <c r="F3056" i="1"/>
  <c r="Y3055" i="1"/>
  <c r="W3055" i="1"/>
  <c r="X3055" i="1" s="1"/>
  <c r="Z3055" i="1" s="1"/>
  <c r="V3055" i="1"/>
  <c r="T3055" i="1"/>
  <c r="U3055" i="1" s="1"/>
  <c r="S3055" i="1"/>
  <c r="O3055" i="1"/>
  <c r="R3055" i="1" s="1"/>
  <c r="J3055" i="1"/>
  <c r="F3055" i="1"/>
  <c r="Y3054" i="1"/>
  <c r="X3054" i="1"/>
  <c r="W3054" i="1"/>
  <c r="V3054" i="1"/>
  <c r="U3054" i="1"/>
  <c r="T3054" i="1"/>
  <c r="S3054" i="1"/>
  <c r="R3054" i="1"/>
  <c r="O3054" i="1"/>
  <c r="J3054" i="1"/>
  <c r="F3054" i="1"/>
  <c r="Y3053" i="1"/>
  <c r="Z3053" i="1" s="1"/>
  <c r="W3053" i="1"/>
  <c r="X3053" i="1" s="1"/>
  <c r="V3053" i="1"/>
  <c r="T3053" i="1"/>
  <c r="S3053" i="1"/>
  <c r="O3053" i="1"/>
  <c r="R3053" i="1" s="1"/>
  <c r="J3053" i="1"/>
  <c r="U3053" i="1" s="1"/>
  <c r="F3053" i="1"/>
  <c r="Y3052" i="1"/>
  <c r="W3052" i="1"/>
  <c r="X3052" i="1" s="1"/>
  <c r="V3052" i="1"/>
  <c r="U3052" i="1"/>
  <c r="T3052" i="1"/>
  <c r="S3052" i="1"/>
  <c r="O3052" i="1"/>
  <c r="R3052" i="1" s="1"/>
  <c r="J3052" i="1"/>
  <c r="F3052" i="1"/>
  <c r="Z3051" i="1"/>
  <c r="Y3051" i="1"/>
  <c r="W3051" i="1"/>
  <c r="X3051" i="1" s="1"/>
  <c r="V3051" i="1"/>
  <c r="U3051" i="1"/>
  <c r="T3051" i="1"/>
  <c r="S3051" i="1"/>
  <c r="O3051" i="1"/>
  <c r="R3051" i="1" s="1"/>
  <c r="J3051" i="1"/>
  <c r="F3051" i="1"/>
  <c r="Y3050" i="1"/>
  <c r="W3050" i="1"/>
  <c r="X3050" i="1" s="1"/>
  <c r="V3050" i="1"/>
  <c r="U3050" i="1"/>
  <c r="T3050" i="1"/>
  <c r="S3050" i="1"/>
  <c r="O3050" i="1"/>
  <c r="R3050" i="1" s="1"/>
  <c r="J3050" i="1"/>
  <c r="F3050" i="1"/>
  <c r="W3049" i="1"/>
  <c r="X3049" i="1" s="1"/>
  <c r="V3049" i="1"/>
  <c r="Y3049" i="1" s="1"/>
  <c r="Z3049" i="1" s="1"/>
  <c r="U3049" i="1"/>
  <c r="T3049" i="1"/>
  <c r="S3049" i="1"/>
  <c r="O3049" i="1"/>
  <c r="R3049" i="1" s="1"/>
  <c r="J3049" i="1"/>
  <c r="F3049" i="1"/>
  <c r="Y3048" i="1"/>
  <c r="Z3048" i="1" s="1"/>
  <c r="W3048" i="1"/>
  <c r="X3048" i="1" s="1"/>
  <c r="V3048" i="1"/>
  <c r="U3048" i="1"/>
  <c r="T3048" i="1"/>
  <c r="S3048" i="1"/>
  <c r="O3048" i="1"/>
  <c r="R3048" i="1" s="1"/>
  <c r="J3048" i="1"/>
  <c r="F3048" i="1"/>
  <c r="Y3047" i="1"/>
  <c r="W3047" i="1"/>
  <c r="X3047" i="1" s="1"/>
  <c r="V3047" i="1"/>
  <c r="U3047" i="1"/>
  <c r="T3047" i="1"/>
  <c r="S3047" i="1"/>
  <c r="O3047" i="1"/>
  <c r="R3047" i="1" s="1"/>
  <c r="J3047" i="1"/>
  <c r="F3047" i="1"/>
  <c r="W3046" i="1"/>
  <c r="X3046" i="1" s="1"/>
  <c r="V3046" i="1"/>
  <c r="Y3046" i="1" s="1"/>
  <c r="Z3046" i="1" s="1"/>
  <c r="T3046" i="1"/>
  <c r="S3046" i="1"/>
  <c r="O3046" i="1"/>
  <c r="R3046" i="1" s="1"/>
  <c r="J3046" i="1"/>
  <c r="U3046" i="1" s="1"/>
  <c r="F3046" i="1"/>
  <c r="Y3045" i="1"/>
  <c r="Z3045" i="1" s="1"/>
  <c r="W3045" i="1"/>
  <c r="X3045" i="1" s="1"/>
  <c r="V3045" i="1"/>
  <c r="T3045" i="1"/>
  <c r="U3045" i="1" s="1"/>
  <c r="S3045" i="1"/>
  <c r="O3045" i="1"/>
  <c r="R3045" i="1" s="1"/>
  <c r="J3045" i="1"/>
  <c r="F3045" i="1"/>
  <c r="Y3044" i="1"/>
  <c r="Z3044" i="1" s="1"/>
  <c r="W3044" i="1"/>
  <c r="X3044" i="1" s="1"/>
  <c r="V3044" i="1"/>
  <c r="U3044" i="1"/>
  <c r="T3044" i="1"/>
  <c r="S3044" i="1"/>
  <c r="R3044" i="1"/>
  <c r="O3044" i="1"/>
  <c r="J3044" i="1"/>
  <c r="F3044" i="1"/>
  <c r="Y3043" i="1"/>
  <c r="Z3043" i="1" s="1"/>
  <c r="X3043" i="1"/>
  <c r="W3043" i="1"/>
  <c r="V3043" i="1"/>
  <c r="U3043" i="1"/>
  <c r="T3043" i="1"/>
  <c r="S3043" i="1"/>
  <c r="O3043" i="1"/>
  <c r="R3043" i="1" s="1"/>
  <c r="J3043" i="1"/>
  <c r="F3043" i="1"/>
  <c r="Y3042" i="1"/>
  <c r="Z3042" i="1" s="1"/>
  <c r="W3042" i="1"/>
  <c r="X3042" i="1" s="1"/>
  <c r="V3042" i="1"/>
  <c r="U3042" i="1"/>
  <c r="T3042" i="1"/>
  <c r="S3042" i="1"/>
  <c r="O3042" i="1"/>
  <c r="R3042" i="1" s="1"/>
  <c r="J3042" i="1"/>
  <c r="F3042" i="1"/>
  <c r="Z3041" i="1"/>
  <c r="Y3041" i="1"/>
  <c r="W3041" i="1"/>
  <c r="X3041" i="1" s="1"/>
  <c r="V3041" i="1"/>
  <c r="T3041" i="1"/>
  <c r="U3041" i="1" s="1"/>
  <c r="S3041" i="1"/>
  <c r="O3041" i="1"/>
  <c r="R3041" i="1" s="1"/>
  <c r="J3041" i="1"/>
  <c r="F3041" i="1"/>
  <c r="Y3040" i="1"/>
  <c r="Z3040" i="1" s="1"/>
  <c r="X3040" i="1"/>
  <c r="W3040" i="1"/>
  <c r="V3040" i="1"/>
  <c r="U3040" i="1"/>
  <c r="T3040" i="1"/>
  <c r="S3040" i="1"/>
  <c r="R3040" i="1"/>
  <c r="O3040" i="1"/>
  <c r="J3040" i="1"/>
  <c r="F3040" i="1"/>
  <c r="Y3039" i="1"/>
  <c r="Z3039" i="1" s="1"/>
  <c r="W3039" i="1"/>
  <c r="X3039" i="1" s="1"/>
  <c r="V3039" i="1"/>
  <c r="U3039" i="1"/>
  <c r="T3039" i="1"/>
  <c r="S3039" i="1"/>
  <c r="O3039" i="1"/>
  <c r="R3039" i="1" s="1"/>
  <c r="J3039" i="1"/>
  <c r="F3039" i="1"/>
  <c r="Y3038" i="1"/>
  <c r="W3038" i="1"/>
  <c r="X3038" i="1" s="1"/>
  <c r="V3038" i="1"/>
  <c r="U3038" i="1"/>
  <c r="T3038" i="1"/>
  <c r="S3038" i="1"/>
  <c r="O3038" i="1"/>
  <c r="R3038" i="1" s="1"/>
  <c r="J3038" i="1"/>
  <c r="F3038" i="1"/>
  <c r="Y3037" i="1"/>
  <c r="Z3037" i="1" s="1"/>
  <c r="W3037" i="1"/>
  <c r="X3037" i="1" s="1"/>
  <c r="V3037" i="1"/>
  <c r="U3037" i="1"/>
  <c r="T3037" i="1"/>
  <c r="S3037" i="1"/>
  <c r="O3037" i="1"/>
  <c r="R3037" i="1" s="1"/>
  <c r="J3037" i="1"/>
  <c r="F3037" i="1"/>
  <c r="Y3036" i="1"/>
  <c r="X3036" i="1"/>
  <c r="W3036" i="1"/>
  <c r="V3036" i="1"/>
  <c r="T3036" i="1"/>
  <c r="S3036" i="1"/>
  <c r="O3036" i="1"/>
  <c r="R3036" i="1" s="1"/>
  <c r="J3036" i="1"/>
  <c r="U3036" i="1" s="1"/>
  <c r="F3036" i="1"/>
  <c r="W3035" i="1"/>
  <c r="X3035" i="1" s="1"/>
  <c r="V3035" i="1"/>
  <c r="Y3035" i="1" s="1"/>
  <c r="Z3035" i="1" s="1"/>
  <c r="U3035" i="1"/>
  <c r="T3035" i="1"/>
  <c r="S3035" i="1"/>
  <c r="O3035" i="1"/>
  <c r="R3035" i="1" s="1"/>
  <c r="J3035" i="1"/>
  <c r="F3035" i="1"/>
  <c r="Z3034" i="1"/>
  <c r="Y3034" i="1"/>
  <c r="W3034" i="1"/>
  <c r="X3034" i="1" s="1"/>
  <c r="V3034" i="1"/>
  <c r="U3034" i="1"/>
  <c r="T3034" i="1"/>
  <c r="S3034" i="1"/>
  <c r="O3034" i="1"/>
  <c r="R3034" i="1" s="1"/>
  <c r="J3034" i="1"/>
  <c r="F3034" i="1"/>
  <c r="Y3033" i="1"/>
  <c r="Z3033" i="1" s="1"/>
  <c r="X3033" i="1"/>
  <c r="W3033" i="1"/>
  <c r="V3033" i="1"/>
  <c r="U3033" i="1"/>
  <c r="T3033" i="1"/>
  <c r="S3033" i="1"/>
  <c r="O3033" i="1"/>
  <c r="R3033" i="1" s="1"/>
  <c r="J3033" i="1"/>
  <c r="F3033" i="1"/>
  <c r="W3032" i="1"/>
  <c r="X3032" i="1" s="1"/>
  <c r="V3032" i="1"/>
  <c r="Y3032" i="1" s="1"/>
  <c r="Z3032" i="1" s="1"/>
  <c r="T3032" i="1"/>
  <c r="S3032" i="1"/>
  <c r="O3032" i="1"/>
  <c r="R3032" i="1" s="1"/>
  <c r="J3032" i="1"/>
  <c r="U3032" i="1" s="1"/>
  <c r="F3032" i="1"/>
  <c r="Y3031" i="1"/>
  <c r="Z3031" i="1" s="1"/>
  <c r="W3031" i="1"/>
  <c r="X3031" i="1" s="1"/>
  <c r="V3031" i="1"/>
  <c r="T3031" i="1"/>
  <c r="U3031" i="1" s="1"/>
  <c r="S3031" i="1"/>
  <c r="O3031" i="1"/>
  <c r="R3031" i="1" s="1"/>
  <c r="J3031" i="1"/>
  <c r="F3031" i="1"/>
  <c r="Z3030" i="1"/>
  <c r="Y3030" i="1"/>
  <c r="W3030" i="1"/>
  <c r="X3030" i="1" s="1"/>
  <c r="V3030" i="1"/>
  <c r="U3030" i="1"/>
  <c r="T3030" i="1"/>
  <c r="S3030" i="1"/>
  <c r="R3030" i="1"/>
  <c r="O3030" i="1"/>
  <c r="J3030" i="1"/>
  <c r="F3030" i="1"/>
  <c r="Y3029" i="1"/>
  <c r="W3029" i="1"/>
  <c r="X3029" i="1" s="1"/>
  <c r="V3029" i="1"/>
  <c r="T3029" i="1"/>
  <c r="S3029" i="1"/>
  <c r="O3029" i="1"/>
  <c r="R3029" i="1" s="1"/>
  <c r="J3029" i="1"/>
  <c r="U3029" i="1" s="1"/>
  <c r="F3029" i="1"/>
  <c r="W3028" i="1"/>
  <c r="X3028" i="1" s="1"/>
  <c r="V3028" i="1"/>
  <c r="Y3028" i="1" s="1"/>
  <c r="Z3028" i="1" s="1"/>
  <c r="U3028" i="1"/>
  <c r="T3028" i="1"/>
  <c r="S3028" i="1"/>
  <c r="O3028" i="1"/>
  <c r="R3028" i="1" s="1"/>
  <c r="J3028" i="1"/>
  <c r="F3028" i="1"/>
  <c r="Y3027" i="1"/>
  <c r="Z3027" i="1" s="1"/>
  <c r="W3027" i="1"/>
  <c r="X3027" i="1" s="1"/>
  <c r="V3027" i="1"/>
  <c r="T3027" i="1"/>
  <c r="U3027" i="1" s="1"/>
  <c r="S3027" i="1"/>
  <c r="O3027" i="1"/>
  <c r="R3027" i="1" s="1"/>
  <c r="J3027" i="1"/>
  <c r="F3027" i="1"/>
  <c r="Y3026" i="1"/>
  <c r="X3026" i="1"/>
  <c r="W3026" i="1"/>
  <c r="V3026" i="1"/>
  <c r="U3026" i="1"/>
  <c r="T3026" i="1"/>
  <c r="S3026" i="1"/>
  <c r="O3026" i="1"/>
  <c r="R3026" i="1" s="1"/>
  <c r="J3026" i="1"/>
  <c r="F3026" i="1"/>
  <c r="Y3025" i="1"/>
  <c r="Z3025" i="1" s="1"/>
  <c r="W3025" i="1"/>
  <c r="X3025" i="1" s="1"/>
  <c r="V3025" i="1"/>
  <c r="U3025" i="1"/>
  <c r="T3025" i="1"/>
  <c r="S3025" i="1"/>
  <c r="O3025" i="1"/>
  <c r="R3025" i="1" s="1"/>
  <c r="J3025" i="1"/>
  <c r="F3025" i="1"/>
  <c r="Y3024" i="1"/>
  <c r="Z3024" i="1" s="1"/>
  <c r="W3024" i="1"/>
  <c r="X3024" i="1" s="1"/>
  <c r="V3024" i="1"/>
  <c r="U3024" i="1"/>
  <c r="T3024" i="1"/>
  <c r="S3024" i="1"/>
  <c r="O3024" i="1"/>
  <c r="R3024" i="1" s="1"/>
  <c r="J3024" i="1"/>
  <c r="F3024" i="1"/>
  <c r="Y3023" i="1"/>
  <c r="Z3023" i="1" s="1"/>
  <c r="W3023" i="1"/>
  <c r="X3023" i="1" s="1"/>
  <c r="V3023" i="1"/>
  <c r="U3023" i="1"/>
  <c r="T3023" i="1"/>
  <c r="S3023" i="1"/>
  <c r="O3023" i="1"/>
  <c r="R3023" i="1" s="1"/>
  <c r="J3023" i="1"/>
  <c r="F3023" i="1"/>
  <c r="Y3022" i="1"/>
  <c r="X3022" i="1"/>
  <c r="W3022" i="1"/>
  <c r="V3022" i="1"/>
  <c r="U3022" i="1"/>
  <c r="T3022" i="1"/>
  <c r="S3022" i="1"/>
  <c r="O3022" i="1"/>
  <c r="R3022" i="1" s="1"/>
  <c r="J3022" i="1"/>
  <c r="F3022" i="1"/>
  <c r="Y3021" i="1"/>
  <c r="W3021" i="1"/>
  <c r="X3021" i="1" s="1"/>
  <c r="V3021" i="1"/>
  <c r="U3021" i="1"/>
  <c r="T3021" i="1"/>
  <c r="S3021" i="1"/>
  <c r="O3021" i="1"/>
  <c r="R3021" i="1" s="1"/>
  <c r="J3021" i="1"/>
  <c r="F3021" i="1"/>
  <c r="Y3020" i="1"/>
  <c r="Z3020" i="1" s="1"/>
  <c r="W3020" i="1"/>
  <c r="X3020" i="1" s="1"/>
  <c r="V3020" i="1"/>
  <c r="U3020" i="1"/>
  <c r="T3020" i="1"/>
  <c r="S3020" i="1"/>
  <c r="O3020" i="1"/>
  <c r="R3020" i="1" s="1"/>
  <c r="J3020" i="1"/>
  <c r="F3020" i="1"/>
  <c r="Y3019" i="1"/>
  <c r="W3019" i="1"/>
  <c r="X3019" i="1" s="1"/>
  <c r="V3019" i="1"/>
  <c r="T3019" i="1"/>
  <c r="S3019" i="1"/>
  <c r="R3019" i="1"/>
  <c r="O3019" i="1"/>
  <c r="J3019" i="1"/>
  <c r="U3019" i="1" s="1"/>
  <c r="F3019" i="1"/>
  <c r="Y3018" i="1"/>
  <c r="Z3018" i="1" s="1"/>
  <c r="W3018" i="1"/>
  <c r="X3018" i="1" s="1"/>
  <c r="V3018" i="1"/>
  <c r="U3018" i="1"/>
  <c r="T3018" i="1"/>
  <c r="S3018" i="1"/>
  <c r="O3018" i="1"/>
  <c r="R3018" i="1" s="1"/>
  <c r="J3018" i="1"/>
  <c r="F3018" i="1"/>
  <c r="Z3017" i="1"/>
  <c r="Y3017" i="1"/>
  <c r="W3017" i="1"/>
  <c r="X3017" i="1" s="1"/>
  <c r="V3017" i="1"/>
  <c r="T3017" i="1"/>
  <c r="U3017" i="1" s="1"/>
  <c r="S3017" i="1"/>
  <c r="O3017" i="1"/>
  <c r="R3017" i="1" s="1"/>
  <c r="J3017" i="1"/>
  <c r="F3017" i="1"/>
  <c r="Y3016" i="1"/>
  <c r="W3016" i="1"/>
  <c r="X3016" i="1" s="1"/>
  <c r="Z3016" i="1" s="1"/>
  <c r="V3016" i="1"/>
  <c r="U3016" i="1"/>
  <c r="T3016" i="1"/>
  <c r="S3016" i="1"/>
  <c r="O3016" i="1"/>
  <c r="R3016" i="1" s="1"/>
  <c r="J3016" i="1"/>
  <c r="F3016" i="1"/>
  <c r="Y3015" i="1"/>
  <c r="W3015" i="1"/>
  <c r="X3015" i="1" s="1"/>
  <c r="V3015" i="1"/>
  <c r="T3015" i="1"/>
  <c r="S3015" i="1"/>
  <c r="O3015" i="1"/>
  <c r="R3015" i="1" s="1"/>
  <c r="J3015" i="1"/>
  <c r="U3015" i="1" s="1"/>
  <c r="F3015" i="1"/>
  <c r="W3014" i="1"/>
  <c r="X3014" i="1" s="1"/>
  <c r="V3014" i="1"/>
  <c r="Y3014" i="1" s="1"/>
  <c r="U3014" i="1"/>
  <c r="T3014" i="1"/>
  <c r="S3014" i="1"/>
  <c r="O3014" i="1"/>
  <c r="R3014" i="1" s="1"/>
  <c r="J3014" i="1"/>
  <c r="F3014" i="1"/>
  <c r="Z3013" i="1"/>
  <c r="Y3013" i="1"/>
  <c r="W3013" i="1"/>
  <c r="X3013" i="1" s="1"/>
  <c r="V3013" i="1"/>
  <c r="U3013" i="1"/>
  <c r="T3013" i="1"/>
  <c r="S3013" i="1"/>
  <c r="O3013" i="1"/>
  <c r="R3013" i="1" s="1"/>
  <c r="J3013" i="1"/>
  <c r="F3013" i="1"/>
  <c r="Y3012" i="1"/>
  <c r="W3012" i="1"/>
  <c r="X3012" i="1" s="1"/>
  <c r="V3012" i="1"/>
  <c r="T3012" i="1"/>
  <c r="S3012" i="1"/>
  <c r="R3012" i="1"/>
  <c r="O3012" i="1"/>
  <c r="J3012" i="1"/>
  <c r="U3012" i="1" s="1"/>
  <c r="F3012" i="1"/>
  <c r="W3011" i="1"/>
  <c r="X3011" i="1" s="1"/>
  <c r="V3011" i="1"/>
  <c r="Y3011" i="1" s="1"/>
  <c r="Z3011" i="1" s="1"/>
  <c r="T3011" i="1"/>
  <c r="S3011" i="1"/>
  <c r="R3011" i="1"/>
  <c r="O3011" i="1"/>
  <c r="J3011" i="1"/>
  <c r="U3011" i="1" s="1"/>
  <c r="F3011" i="1"/>
  <c r="Y3010" i="1"/>
  <c r="W3010" i="1"/>
  <c r="X3010" i="1" s="1"/>
  <c r="V3010" i="1"/>
  <c r="T3010" i="1"/>
  <c r="U3010" i="1" s="1"/>
  <c r="S3010" i="1"/>
  <c r="O3010" i="1"/>
  <c r="R3010" i="1" s="1"/>
  <c r="J3010" i="1"/>
  <c r="F3010" i="1"/>
  <c r="X3009" i="1"/>
  <c r="W3009" i="1"/>
  <c r="V3009" i="1"/>
  <c r="Y3009" i="1" s="1"/>
  <c r="Z3009" i="1" s="1"/>
  <c r="U3009" i="1"/>
  <c r="T3009" i="1"/>
  <c r="S3009" i="1"/>
  <c r="O3009" i="1"/>
  <c r="R3009" i="1" s="1"/>
  <c r="J3009" i="1"/>
  <c r="F3009" i="1"/>
  <c r="Y3008" i="1"/>
  <c r="W3008" i="1"/>
  <c r="X3008" i="1" s="1"/>
  <c r="Z3008" i="1" s="1"/>
  <c r="V3008" i="1"/>
  <c r="T3008" i="1"/>
  <c r="U3008" i="1" s="1"/>
  <c r="S3008" i="1"/>
  <c r="O3008" i="1"/>
  <c r="R3008" i="1" s="1"/>
  <c r="J3008" i="1"/>
  <c r="F3008" i="1"/>
  <c r="Y3007" i="1"/>
  <c r="Z3007" i="1" s="1"/>
  <c r="X3007" i="1"/>
  <c r="W3007" i="1"/>
  <c r="V3007" i="1"/>
  <c r="U3007" i="1"/>
  <c r="T3007" i="1"/>
  <c r="S3007" i="1"/>
  <c r="R3007" i="1"/>
  <c r="O3007" i="1"/>
  <c r="J3007" i="1"/>
  <c r="F3007" i="1"/>
  <c r="W3006" i="1"/>
  <c r="X3006" i="1" s="1"/>
  <c r="V3006" i="1"/>
  <c r="Y3006" i="1" s="1"/>
  <c r="Z3006" i="1" s="1"/>
  <c r="T3006" i="1"/>
  <c r="S3006" i="1"/>
  <c r="R3006" i="1"/>
  <c r="O3006" i="1"/>
  <c r="J3006" i="1"/>
  <c r="U3006" i="1" s="1"/>
  <c r="F3006" i="1"/>
  <c r="Y3005" i="1"/>
  <c r="X3005" i="1"/>
  <c r="W3005" i="1"/>
  <c r="V3005" i="1"/>
  <c r="T3005" i="1"/>
  <c r="U3005" i="1" s="1"/>
  <c r="S3005" i="1"/>
  <c r="R3005" i="1"/>
  <c r="O3005" i="1"/>
  <c r="J3005" i="1"/>
  <c r="F3005" i="1"/>
  <c r="Y3004" i="1"/>
  <c r="Z3004" i="1" s="1"/>
  <c r="W3004" i="1"/>
  <c r="X3004" i="1" s="1"/>
  <c r="V3004" i="1"/>
  <c r="U3004" i="1"/>
  <c r="T3004" i="1"/>
  <c r="S3004" i="1"/>
  <c r="O3004" i="1"/>
  <c r="R3004" i="1" s="1"/>
  <c r="J3004" i="1"/>
  <c r="F3004" i="1"/>
  <c r="Y3003" i="1"/>
  <c r="Z3003" i="1" s="1"/>
  <c r="X3003" i="1"/>
  <c r="W3003" i="1"/>
  <c r="V3003" i="1"/>
  <c r="T3003" i="1"/>
  <c r="S3003" i="1"/>
  <c r="O3003" i="1"/>
  <c r="R3003" i="1" s="1"/>
  <c r="J3003" i="1"/>
  <c r="U3003" i="1" s="1"/>
  <c r="F3003" i="1"/>
  <c r="Y3002" i="1"/>
  <c r="Z3002" i="1" s="1"/>
  <c r="X3002" i="1"/>
  <c r="W3002" i="1"/>
  <c r="V3002" i="1"/>
  <c r="U3002" i="1"/>
  <c r="T3002" i="1"/>
  <c r="S3002" i="1"/>
  <c r="R3002" i="1"/>
  <c r="O3002" i="1"/>
  <c r="J3002" i="1"/>
  <c r="F3002" i="1"/>
  <c r="Y3001" i="1"/>
  <c r="W3001" i="1"/>
  <c r="X3001" i="1" s="1"/>
  <c r="Z3001" i="1" s="1"/>
  <c r="V3001" i="1"/>
  <c r="T3001" i="1"/>
  <c r="U3001" i="1" s="1"/>
  <c r="S3001" i="1"/>
  <c r="O3001" i="1"/>
  <c r="R3001" i="1" s="1"/>
  <c r="J3001" i="1"/>
  <c r="F3001" i="1"/>
  <c r="X3000" i="1"/>
  <c r="W3000" i="1"/>
  <c r="V3000" i="1"/>
  <c r="Y3000" i="1" s="1"/>
  <c r="T3000" i="1"/>
  <c r="U3000" i="1" s="1"/>
  <c r="S3000" i="1"/>
  <c r="R3000" i="1"/>
  <c r="O3000" i="1"/>
  <c r="J3000" i="1"/>
  <c r="F3000" i="1"/>
  <c r="Y2999" i="1"/>
  <c r="Z2999" i="1" s="1"/>
  <c r="W2999" i="1"/>
  <c r="X2999" i="1" s="1"/>
  <c r="V2999" i="1"/>
  <c r="U2999" i="1"/>
  <c r="T2999" i="1"/>
  <c r="S2999" i="1"/>
  <c r="O2999" i="1"/>
  <c r="R2999" i="1" s="1"/>
  <c r="J2999" i="1"/>
  <c r="F2999" i="1"/>
  <c r="Y2998" i="1"/>
  <c r="X2998" i="1"/>
  <c r="W2998" i="1"/>
  <c r="V2998" i="1"/>
  <c r="T2998" i="1"/>
  <c r="U2998" i="1" s="1"/>
  <c r="S2998" i="1"/>
  <c r="R2998" i="1"/>
  <c r="O2998" i="1"/>
  <c r="J2998" i="1"/>
  <c r="F2998" i="1"/>
  <c r="Y2997" i="1"/>
  <c r="Z2997" i="1" s="1"/>
  <c r="W2997" i="1"/>
  <c r="X2997" i="1" s="1"/>
  <c r="V2997" i="1"/>
  <c r="U2997" i="1"/>
  <c r="T2997" i="1"/>
  <c r="S2997" i="1"/>
  <c r="O2997" i="1"/>
  <c r="R2997" i="1" s="1"/>
  <c r="J2997" i="1"/>
  <c r="F2997" i="1"/>
  <c r="Y2996" i="1"/>
  <c r="Z2996" i="1" s="1"/>
  <c r="W2996" i="1"/>
  <c r="X2996" i="1" s="1"/>
  <c r="V2996" i="1"/>
  <c r="T2996" i="1"/>
  <c r="U2996" i="1" s="1"/>
  <c r="S2996" i="1"/>
  <c r="O2996" i="1"/>
  <c r="R2996" i="1" s="1"/>
  <c r="J2996" i="1"/>
  <c r="F2996" i="1"/>
  <c r="X2995" i="1"/>
  <c r="W2995" i="1"/>
  <c r="V2995" i="1"/>
  <c r="Y2995" i="1" s="1"/>
  <c r="Z2995" i="1" s="1"/>
  <c r="U2995" i="1"/>
  <c r="T2995" i="1"/>
  <c r="S2995" i="1"/>
  <c r="O2995" i="1"/>
  <c r="R2995" i="1" s="1"/>
  <c r="J2995" i="1"/>
  <c r="F2995" i="1"/>
  <c r="X2994" i="1"/>
  <c r="W2994" i="1"/>
  <c r="V2994" i="1"/>
  <c r="Y2994" i="1" s="1"/>
  <c r="Z2994" i="1" s="1"/>
  <c r="T2994" i="1"/>
  <c r="U2994" i="1" s="1"/>
  <c r="S2994" i="1"/>
  <c r="O2994" i="1"/>
  <c r="R2994" i="1" s="1"/>
  <c r="J2994" i="1"/>
  <c r="F2994" i="1"/>
  <c r="X2993" i="1"/>
  <c r="W2993" i="1"/>
  <c r="V2993" i="1"/>
  <c r="Y2993" i="1" s="1"/>
  <c r="Z2993" i="1" s="1"/>
  <c r="T2993" i="1"/>
  <c r="U2993" i="1" s="1"/>
  <c r="S2993" i="1"/>
  <c r="R2993" i="1"/>
  <c r="O2993" i="1"/>
  <c r="J2993" i="1"/>
  <c r="F2993" i="1"/>
  <c r="Y2992" i="1"/>
  <c r="Z2992" i="1" s="1"/>
  <c r="W2992" i="1"/>
  <c r="X2992" i="1" s="1"/>
  <c r="V2992" i="1"/>
  <c r="U2992" i="1"/>
  <c r="T2992" i="1"/>
  <c r="S2992" i="1"/>
  <c r="O2992" i="1"/>
  <c r="R2992" i="1" s="1"/>
  <c r="J2992" i="1"/>
  <c r="F2992" i="1"/>
  <c r="Y2991" i="1"/>
  <c r="X2991" i="1"/>
  <c r="W2991" i="1"/>
  <c r="V2991" i="1"/>
  <c r="U2991" i="1"/>
  <c r="T2991" i="1"/>
  <c r="S2991" i="1"/>
  <c r="R2991" i="1"/>
  <c r="O2991" i="1"/>
  <c r="J2991" i="1"/>
  <c r="F2991" i="1"/>
  <c r="Y2990" i="1"/>
  <c r="W2990" i="1"/>
  <c r="X2990" i="1" s="1"/>
  <c r="Z2990" i="1" s="1"/>
  <c r="V2990" i="1"/>
  <c r="U2990" i="1"/>
  <c r="T2990" i="1"/>
  <c r="S2990" i="1"/>
  <c r="R2990" i="1"/>
  <c r="O2990" i="1"/>
  <c r="J2990" i="1"/>
  <c r="F2990" i="1"/>
  <c r="Y2989" i="1"/>
  <c r="W2989" i="1"/>
  <c r="X2989" i="1" s="1"/>
  <c r="Z2989" i="1" s="1"/>
  <c r="V2989" i="1"/>
  <c r="U2989" i="1"/>
  <c r="T2989" i="1"/>
  <c r="S2989" i="1"/>
  <c r="O2989" i="1"/>
  <c r="R2989" i="1" s="1"/>
  <c r="J2989" i="1"/>
  <c r="F2989" i="1"/>
  <c r="X2988" i="1"/>
  <c r="W2988" i="1"/>
  <c r="V2988" i="1"/>
  <c r="Y2988" i="1" s="1"/>
  <c r="Z2988" i="1" s="1"/>
  <c r="U2988" i="1"/>
  <c r="T2988" i="1"/>
  <c r="S2988" i="1"/>
  <c r="R2988" i="1"/>
  <c r="O2988" i="1"/>
  <c r="J2988" i="1"/>
  <c r="F2988" i="1"/>
  <c r="Y2987" i="1"/>
  <c r="W2987" i="1"/>
  <c r="X2987" i="1" s="1"/>
  <c r="V2987" i="1"/>
  <c r="T2987" i="1"/>
  <c r="S2987" i="1"/>
  <c r="R2987" i="1"/>
  <c r="O2987" i="1"/>
  <c r="J2987" i="1"/>
  <c r="U2987" i="1" s="1"/>
  <c r="F2987" i="1"/>
  <c r="W2986" i="1"/>
  <c r="X2986" i="1" s="1"/>
  <c r="V2986" i="1"/>
  <c r="Y2986" i="1" s="1"/>
  <c r="Z2986" i="1" s="1"/>
  <c r="T2986" i="1"/>
  <c r="U2986" i="1" s="1"/>
  <c r="S2986" i="1"/>
  <c r="R2986" i="1"/>
  <c r="O2986" i="1"/>
  <c r="J2986" i="1"/>
  <c r="F2986" i="1"/>
  <c r="Y2985" i="1"/>
  <c r="Z2985" i="1" s="1"/>
  <c r="W2985" i="1"/>
  <c r="X2985" i="1" s="1"/>
  <c r="V2985" i="1"/>
  <c r="T2985" i="1"/>
  <c r="U2985" i="1" s="1"/>
  <c r="S2985" i="1"/>
  <c r="O2985" i="1"/>
  <c r="R2985" i="1" s="1"/>
  <c r="J2985" i="1"/>
  <c r="F2985" i="1"/>
  <c r="Y2984" i="1"/>
  <c r="Z2984" i="1" s="1"/>
  <c r="X2984" i="1"/>
  <c r="W2984" i="1"/>
  <c r="V2984" i="1"/>
  <c r="T2984" i="1"/>
  <c r="U2984" i="1" s="1"/>
  <c r="S2984" i="1"/>
  <c r="O2984" i="1"/>
  <c r="R2984" i="1" s="1"/>
  <c r="J2984" i="1"/>
  <c r="F2984" i="1"/>
  <c r="Y2983" i="1"/>
  <c r="W2983" i="1"/>
  <c r="X2983" i="1" s="1"/>
  <c r="Z2983" i="1" s="1"/>
  <c r="V2983" i="1"/>
  <c r="T2983" i="1"/>
  <c r="S2983" i="1"/>
  <c r="R2983" i="1"/>
  <c r="O2983" i="1"/>
  <c r="J2983" i="1"/>
  <c r="U2983" i="1" s="1"/>
  <c r="F2983" i="1"/>
  <c r="X2982" i="1"/>
  <c r="W2982" i="1"/>
  <c r="V2982" i="1"/>
  <c r="Y2982" i="1" s="1"/>
  <c r="Z2982" i="1" s="1"/>
  <c r="U2982" i="1"/>
  <c r="T2982" i="1"/>
  <c r="S2982" i="1"/>
  <c r="O2982" i="1"/>
  <c r="R2982" i="1" s="1"/>
  <c r="J2982" i="1"/>
  <c r="F2982" i="1"/>
  <c r="Y2981" i="1"/>
  <c r="Z2981" i="1" s="1"/>
  <c r="X2981" i="1"/>
  <c r="W2981" i="1"/>
  <c r="V2981" i="1"/>
  <c r="U2981" i="1"/>
  <c r="T2981" i="1"/>
  <c r="S2981" i="1"/>
  <c r="R2981" i="1"/>
  <c r="O2981" i="1"/>
  <c r="J2981" i="1"/>
  <c r="F2981" i="1"/>
  <c r="W2980" i="1"/>
  <c r="X2980" i="1" s="1"/>
  <c r="V2980" i="1"/>
  <c r="Y2980" i="1" s="1"/>
  <c r="T2980" i="1"/>
  <c r="U2980" i="1" s="1"/>
  <c r="S2980" i="1"/>
  <c r="R2980" i="1"/>
  <c r="O2980" i="1"/>
  <c r="J2980" i="1"/>
  <c r="F2980" i="1"/>
  <c r="X2979" i="1"/>
  <c r="W2979" i="1"/>
  <c r="V2979" i="1"/>
  <c r="Y2979" i="1" s="1"/>
  <c r="T2979" i="1"/>
  <c r="U2979" i="1" s="1"/>
  <c r="S2979" i="1"/>
  <c r="O2979" i="1"/>
  <c r="R2979" i="1" s="1"/>
  <c r="J2979" i="1"/>
  <c r="F2979" i="1"/>
  <c r="Z2978" i="1"/>
  <c r="Y2978" i="1"/>
  <c r="W2978" i="1"/>
  <c r="X2978" i="1" s="1"/>
  <c r="V2978" i="1"/>
  <c r="U2978" i="1"/>
  <c r="T2978" i="1"/>
  <c r="S2978" i="1"/>
  <c r="O2978" i="1"/>
  <c r="R2978" i="1" s="1"/>
  <c r="J2978" i="1"/>
  <c r="F2978" i="1"/>
  <c r="Y2977" i="1"/>
  <c r="Z2977" i="1" s="1"/>
  <c r="X2977" i="1"/>
  <c r="W2977" i="1"/>
  <c r="V2977" i="1"/>
  <c r="T2977" i="1"/>
  <c r="U2977" i="1" s="1"/>
  <c r="S2977" i="1"/>
  <c r="O2977" i="1"/>
  <c r="R2977" i="1" s="1"/>
  <c r="J2977" i="1"/>
  <c r="F2977" i="1"/>
  <c r="W2976" i="1"/>
  <c r="X2976" i="1" s="1"/>
  <c r="V2976" i="1"/>
  <c r="Y2976" i="1" s="1"/>
  <c r="Z2976" i="1" s="1"/>
  <c r="U2976" i="1"/>
  <c r="T2976" i="1"/>
  <c r="S2976" i="1"/>
  <c r="O2976" i="1"/>
  <c r="R2976" i="1" s="1"/>
  <c r="J2976" i="1"/>
  <c r="F2976" i="1"/>
  <c r="Y2975" i="1"/>
  <c r="Z2975" i="1" s="1"/>
  <c r="X2975" i="1"/>
  <c r="W2975" i="1"/>
  <c r="V2975" i="1"/>
  <c r="U2975" i="1"/>
  <c r="T2975" i="1"/>
  <c r="S2975" i="1"/>
  <c r="O2975" i="1"/>
  <c r="R2975" i="1" s="1"/>
  <c r="J2975" i="1"/>
  <c r="F2975" i="1"/>
  <c r="X2974" i="1"/>
  <c r="W2974" i="1"/>
  <c r="V2974" i="1"/>
  <c r="Y2974" i="1" s="1"/>
  <c r="Z2974" i="1" s="1"/>
  <c r="U2974" i="1"/>
  <c r="T2974" i="1"/>
  <c r="S2974" i="1"/>
  <c r="R2974" i="1"/>
  <c r="O2974" i="1"/>
  <c r="J2974" i="1"/>
  <c r="F2974" i="1"/>
  <c r="X2973" i="1"/>
  <c r="W2973" i="1"/>
  <c r="V2973" i="1"/>
  <c r="Y2973" i="1" s="1"/>
  <c r="T2973" i="1"/>
  <c r="U2973" i="1" s="1"/>
  <c r="S2973" i="1"/>
  <c r="O2973" i="1"/>
  <c r="R2973" i="1" s="1"/>
  <c r="J2973" i="1"/>
  <c r="F2973" i="1"/>
  <c r="Y2972" i="1"/>
  <c r="W2972" i="1"/>
  <c r="X2972" i="1" s="1"/>
  <c r="V2972" i="1"/>
  <c r="U2972" i="1"/>
  <c r="T2972" i="1"/>
  <c r="S2972" i="1"/>
  <c r="O2972" i="1"/>
  <c r="R2972" i="1" s="1"/>
  <c r="J2972" i="1"/>
  <c r="F2972" i="1"/>
  <c r="Y2971" i="1"/>
  <c r="Z2971" i="1" s="1"/>
  <c r="W2971" i="1"/>
  <c r="X2971" i="1" s="1"/>
  <c r="V2971" i="1"/>
  <c r="T2971" i="1"/>
  <c r="U2971" i="1" s="1"/>
  <c r="S2971" i="1"/>
  <c r="R2971" i="1"/>
  <c r="O2971" i="1"/>
  <c r="J2971" i="1"/>
  <c r="F2971" i="1"/>
  <c r="Y2970" i="1"/>
  <c r="W2970" i="1"/>
  <c r="X2970" i="1" s="1"/>
  <c r="V2970" i="1"/>
  <c r="T2970" i="1"/>
  <c r="S2970" i="1"/>
  <c r="R2970" i="1"/>
  <c r="O2970" i="1"/>
  <c r="J2970" i="1"/>
  <c r="U2970" i="1" s="1"/>
  <c r="F2970" i="1"/>
  <c r="Y2969" i="1"/>
  <c r="W2969" i="1"/>
  <c r="X2969" i="1" s="1"/>
  <c r="Z2969" i="1" s="1"/>
  <c r="V2969" i="1"/>
  <c r="T2969" i="1"/>
  <c r="S2969" i="1"/>
  <c r="R2969" i="1"/>
  <c r="O2969" i="1"/>
  <c r="J2969" i="1"/>
  <c r="U2969" i="1" s="1"/>
  <c r="F2969" i="1"/>
  <c r="X2968" i="1"/>
  <c r="W2968" i="1"/>
  <c r="V2968" i="1"/>
  <c r="Y2968" i="1" s="1"/>
  <c r="Z2968" i="1" s="1"/>
  <c r="U2968" i="1"/>
  <c r="T2968" i="1"/>
  <c r="S2968" i="1"/>
  <c r="O2968" i="1"/>
  <c r="R2968" i="1" s="1"/>
  <c r="J2968" i="1"/>
  <c r="F2968" i="1"/>
  <c r="Y2967" i="1"/>
  <c r="W2967" i="1"/>
  <c r="X2967" i="1" s="1"/>
  <c r="V2967" i="1"/>
  <c r="U2967" i="1"/>
  <c r="T2967" i="1"/>
  <c r="S2967" i="1"/>
  <c r="R2967" i="1"/>
  <c r="O2967" i="1"/>
  <c r="J2967" i="1"/>
  <c r="F2967" i="1"/>
  <c r="Y2966" i="1"/>
  <c r="W2966" i="1"/>
  <c r="X2966" i="1" s="1"/>
  <c r="Z2966" i="1" s="1"/>
  <c r="V2966" i="1"/>
  <c r="U2966" i="1"/>
  <c r="T2966" i="1"/>
  <c r="S2966" i="1"/>
  <c r="O2966" i="1"/>
  <c r="R2966" i="1" s="1"/>
  <c r="J2966" i="1"/>
  <c r="F2966" i="1"/>
  <c r="X2965" i="1"/>
  <c r="W2965" i="1"/>
  <c r="V2965" i="1"/>
  <c r="Y2965" i="1" s="1"/>
  <c r="Z2965" i="1" s="1"/>
  <c r="T2965" i="1"/>
  <c r="U2965" i="1" s="1"/>
  <c r="S2965" i="1"/>
  <c r="R2965" i="1"/>
  <c r="O2965" i="1"/>
  <c r="J2965" i="1"/>
  <c r="F2965" i="1"/>
  <c r="Y2964" i="1"/>
  <c r="Z2964" i="1" s="1"/>
  <c r="W2964" i="1"/>
  <c r="X2964" i="1" s="1"/>
  <c r="V2964" i="1"/>
  <c r="U2964" i="1"/>
  <c r="T2964" i="1"/>
  <c r="S2964" i="1"/>
  <c r="O2964" i="1"/>
  <c r="R2964" i="1" s="1"/>
  <c r="J2964" i="1"/>
  <c r="F2964" i="1"/>
  <c r="Y2963" i="1"/>
  <c r="W2963" i="1"/>
  <c r="X2963" i="1" s="1"/>
  <c r="V2963" i="1"/>
  <c r="T2963" i="1"/>
  <c r="U2963" i="1" s="1"/>
  <c r="S2963" i="1"/>
  <c r="R2963" i="1"/>
  <c r="O2963" i="1"/>
  <c r="J2963" i="1"/>
  <c r="F2963" i="1"/>
  <c r="Y2962" i="1"/>
  <c r="Z2962" i="1" s="1"/>
  <c r="W2962" i="1"/>
  <c r="X2962" i="1" s="1"/>
  <c r="V2962" i="1"/>
  <c r="T2962" i="1"/>
  <c r="U2962" i="1" s="1"/>
  <c r="S2962" i="1"/>
  <c r="O2962" i="1"/>
  <c r="R2962" i="1" s="1"/>
  <c r="J2962" i="1"/>
  <c r="F2962" i="1"/>
  <c r="Y2961" i="1"/>
  <c r="Z2961" i="1" s="1"/>
  <c r="W2961" i="1"/>
  <c r="X2961" i="1" s="1"/>
  <c r="V2961" i="1"/>
  <c r="U2961" i="1"/>
  <c r="T2961" i="1"/>
  <c r="S2961" i="1"/>
  <c r="R2961" i="1"/>
  <c r="O2961" i="1"/>
  <c r="J2961" i="1"/>
  <c r="F2961" i="1"/>
  <c r="Y2960" i="1"/>
  <c r="W2960" i="1"/>
  <c r="X2960" i="1" s="1"/>
  <c r="Z2960" i="1" s="1"/>
  <c r="V2960" i="1"/>
  <c r="U2960" i="1"/>
  <c r="T2960" i="1"/>
  <c r="S2960" i="1"/>
  <c r="O2960" i="1"/>
  <c r="R2960" i="1" s="1"/>
  <c r="J2960" i="1"/>
  <c r="F2960" i="1"/>
  <c r="Y2959" i="1"/>
  <c r="Z2959" i="1" s="1"/>
  <c r="X2959" i="1"/>
  <c r="W2959" i="1"/>
  <c r="V2959" i="1"/>
  <c r="T2959" i="1"/>
  <c r="U2959" i="1" s="1"/>
  <c r="S2959" i="1"/>
  <c r="O2959" i="1"/>
  <c r="R2959" i="1" s="1"/>
  <c r="J2959" i="1"/>
  <c r="F2959" i="1"/>
  <c r="W2958" i="1"/>
  <c r="X2958" i="1" s="1"/>
  <c r="V2958" i="1"/>
  <c r="Y2958" i="1" s="1"/>
  <c r="U2958" i="1"/>
  <c r="T2958" i="1"/>
  <c r="S2958" i="1"/>
  <c r="O2958" i="1"/>
  <c r="R2958" i="1" s="1"/>
  <c r="J2958" i="1"/>
  <c r="F2958" i="1"/>
  <c r="Y2957" i="1"/>
  <c r="Z2957" i="1" s="1"/>
  <c r="X2957" i="1"/>
  <c r="W2957" i="1"/>
  <c r="V2957" i="1"/>
  <c r="U2957" i="1"/>
  <c r="T2957" i="1"/>
  <c r="S2957" i="1"/>
  <c r="O2957" i="1"/>
  <c r="R2957" i="1" s="1"/>
  <c r="J2957" i="1"/>
  <c r="F2957" i="1"/>
  <c r="W2956" i="1"/>
  <c r="X2956" i="1" s="1"/>
  <c r="V2956" i="1"/>
  <c r="Y2956" i="1" s="1"/>
  <c r="T2956" i="1"/>
  <c r="U2956" i="1" s="1"/>
  <c r="S2956" i="1"/>
  <c r="O2956" i="1"/>
  <c r="R2956" i="1" s="1"/>
  <c r="J2956" i="1"/>
  <c r="F2956" i="1"/>
  <c r="Y2955" i="1"/>
  <c r="W2955" i="1"/>
  <c r="X2955" i="1" s="1"/>
  <c r="V2955" i="1"/>
  <c r="T2955" i="1"/>
  <c r="U2955" i="1" s="1"/>
  <c r="S2955" i="1"/>
  <c r="O2955" i="1"/>
  <c r="R2955" i="1" s="1"/>
  <c r="J2955" i="1"/>
  <c r="F2955" i="1"/>
  <c r="Y2954" i="1"/>
  <c r="Z2954" i="1" s="1"/>
  <c r="W2954" i="1"/>
  <c r="X2954" i="1" s="1"/>
  <c r="V2954" i="1"/>
  <c r="U2954" i="1"/>
  <c r="T2954" i="1"/>
  <c r="S2954" i="1"/>
  <c r="R2954" i="1"/>
  <c r="O2954" i="1"/>
  <c r="J2954" i="1"/>
  <c r="F2954" i="1"/>
  <c r="Y2953" i="1"/>
  <c r="Z2953" i="1" s="1"/>
  <c r="W2953" i="1"/>
  <c r="X2953" i="1" s="1"/>
  <c r="V2953" i="1"/>
  <c r="U2953" i="1"/>
  <c r="T2953" i="1"/>
  <c r="S2953" i="1"/>
  <c r="O2953" i="1"/>
  <c r="R2953" i="1" s="1"/>
  <c r="J2953" i="1"/>
  <c r="F2953" i="1"/>
  <c r="Y2952" i="1"/>
  <c r="Z2952" i="1" s="1"/>
  <c r="W2952" i="1"/>
  <c r="X2952" i="1" s="1"/>
  <c r="V2952" i="1"/>
  <c r="U2952" i="1"/>
  <c r="T2952" i="1"/>
  <c r="S2952" i="1"/>
  <c r="O2952" i="1"/>
  <c r="R2952" i="1" s="1"/>
  <c r="J2952" i="1"/>
  <c r="F2952" i="1"/>
  <c r="W2951" i="1"/>
  <c r="X2951" i="1" s="1"/>
  <c r="V2951" i="1"/>
  <c r="Y2951" i="1" s="1"/>
  <c r="U2951" i="1"/>
  <c r="T2951" i="1"/>
  <c r="S2951" i="1"/>
  <c r="O2951" i="1"/>
  <c r="R2951" i="1" s="1"/>
  <c r="J2951" i="1"/>
  <c r="F2951" i="1"/>
  <c r="Y2950" i="1"/>
  <c r="Z2950" i="1" s="1"/>
  <c r="X2950" i="1"/>
  <c r="W2950" i="1"/>
  <c r="V2950" i="1"/>
  <c r="U2950" i="1"/>
  <c r="T2950" i="1"/>
  <c r="S2950" i="1"/>
  <c r="O2950" i="1"/>
  <c r="R2950" i="1" s="1"/>
  <c r="J2950" i="1"/>
  <c r="F2950" i="1"/>
  <c r="W2949" i="1"/>
  <c r="X2949" i="1" s="1"/>
  <c r="V2949" i="1"/>
  <c r="Y2949" i="1" s="1"/>
  <c r="Z2949" i="1" s="1"/>
  <c r="T2949" i="1"/>
  <c r="U2949" i="1" s="1"/>
  <c r="S2949" i="1"/>
  <c r="O2949" i="1"/>
  <c r="R2949" i="1" s="1"/>
  <c r="J2949" i="1"/>
  <c r="F2949" i="1"/>
  <c r="Y2948" i="1"/>
  <c r="W2948" i="1"/>
  <c r="X2948" i="1" s="1"/>
  <c r="V2948" i="1"/>
  <c r="T2948" i="1"/>
  <c r="U2948" i="1" s="1"/>
  <c r="S2948" i="1"/>
  <c r="O2948" i="1"/>
  <c r="R2948" i="1" s="1"/>
  <c r="J2948" i="1"/>
  <c r="F2948" i="1"/>
  <c r="Y2947" i="1"/>
  <c r="Z2947" i="1" s="1"/>
  <c r="W2947" i="1"/>
  <c r="X2947" i="1" s="1"/>
  <c r="V2947" i="1"/>
  <c r="U2947" i="1"/>
  <c r="T2947" i="1"/>
  <c r="S2947" i="1"/>
  <c r="R2947" i="1"/>
  <c r="O2947" i="1"/>
  <c r="J2947" i="1"/>
  <c r="F2947" i="1"/>
  <c r="Y2946" i="1"/>
  <c r="Z2946" i="1" s="1"/>
  <c r="W2946" i="1"/>
  <c r="X2946" i="1" s="1"/>
  <c r="V2946" i="1"/>
  <c r="U2946" i="1"/>
  <c r="T2946" i="1"/>
  <c r="S2946" i="1"/>
  <c r="O2946" i="1"/>
  <c r="R2946" i="1" s="1"/>
  <c r="J2946" i="1"/>
  <c r="F2946" i="1"/>
  <c r="Y2945" i="1"/>
  <c r="Z2945" i="1" s="1"/>
  <c r="W2945" i="1"/>
  <c r="X2945" i="1" s="1"/>
  <c r="V2945" i="1"/>
  <c r="U2945" i="1"/>
  <c r="T2945" i="1"/>
  <c r="S2945" i="1"/>
  <c r="O2945" i="1"/>
  <c r="R2945" i="1" s="1"/>
  <c r="J2945" i="1"/>
  <c r="F2945" i="1"/>
  <c r="W2944" i="1"/>
  <c r="X2944" i="1" s="1"/>
  <c r="V2944" i="1"/>
  <c r="Y2944" i="1" s="1"/>
  <c r="U2944" i="1"/>
  <c r="T2944" i="1"/>
  <c r="S2944" i="1"/>
  <c r="O2944" i="1"/>
  <c r="R2944" i="1" s="1"/>
  <c r="J2944" i="1"/>
  <c r="F2944" i="1"/>
  <c r="Y2943" i="1"/>
  <c r="Z2943" i="1" s="1"/>
  <c r="X2943" i="1"/>
  <c r="W2943" i="1"/>
  <c r="V2943" i="1"/>
  <c r="U2943" i="1"/>
  <c r="T2943" i="1"/>
  <c r="S2943" i="1"/>
  <c r="O2943" i="1"/>
  <c r="R2943" i="1" s="1"/>
  <c r="J2943" i="1"/>
  <c r="F2943" i="1"/>
  <c r="W2942" i="1"/>
  <c r="X2942" i="1" s="1"/>
  <c r="V2942" i="1"/>
  <c r="Y2942" i="1" s="1"/>
  <c r="T2942" i="1"/>
  <c r="U2942" i="1" s="1"/>
  <c r="S2942" i="1"/>
  <c r="O2942" i="1"/>
  <c r="R2942" i="1" s="1"/>
  <c r="J2942" i="1"/>
  <c r="F2942" i="1"/>
  <c r="Y2941" i="1"/>
  <c r="W2941" i="1"/>
  <c r="X2941" i="1" s="1"/>
  <c r="V2941" i="1"/>
  <c r="T2941" i="1"/>
  <c r="U2941" i="1" s="1"/>
  <c r="S2941" i="1"/>
  <c r="O2941" i="1"/>
  <c r="R2941" i="1" s="1"/>
  <c r="J2941" i="1"/>
  <c r="F2941" i="1"/>
  <c r="Y2940" i="1"/>
  <c r="Z2940" i="1" s="1"/>
  <c r="W2940" i="1"/>
  <c r="X2940" i="1" s="1"/>
  <c r="V2940" i="1"/>
  <c r="U2940" i="1"/>
  <c r="T2940" i="1"/>
  <c r="S2940" i="1"/>
  <c r="R2940" i="1"/>
  <c r="O2940" i="1"/>
  <c r="J2940" i="1"/>
  <c r="F2940" i="1"/>
  <c r="Y2939" i="1"/>
  <c r="W2939" i="1"/>
  <c r="X2939" i="1" s="1"/>
  <c r="V2939" i="1"/>
  <c r="U2939" i="1"/>
  <c r="T2939" i="1"/>
  <c r="S2939" i="1"/>
  <c r="O2939" i="1"/>
  <c r="R2939" i="1" s="1"/>
  <c r="J2939" i="1"/>
  <c r="F2939" i="1"/>
  <c r="Y2938" i="1"/>
  <c r="Z2938" i="1" s="1"/>
  <c r="W2938" i="1"/>
  <c r="X2938" i="1" s="1"/>
  <c r="V2938" i="1"/>
  <c r="U2938" i="1"/>
  <c r="T2938" i="1"/>
  <c r="S2938" i="1"/>
  <c r="O2938" i="1"/>
  <c r="R2938" i="1" s="1"/>
  <c r="J2938" i="1"/>
  <c r="F2938" i="1"/>
  <c r="Z2937" i="1"/>
  <c r="W2937" i="1"/>
  <c r="X2937" i="1" s="1"/>
  <c r="V2937" i="1"/>
  <c r="Y2937" i="1" s="1"/>
  <c r="U2937" i="1"/>
  <c r="T2937" i="1"/>
  <c r="S2937" i="1"/>
  <c r="O2937" i="1"/>
  <c r="R2937" i="1" s="1"/>
  <c r="J2937" i="1"/>
  <c r="F2937" i="1"/>
  <c r="Y2936" i="1"/>
  <c r="Z2936" i="1" s="1"/>
  <c r="X2936" i="1"/>
  <c r="W2936" i="1"/>
  <c r="V2936" i="1"/>
  <c r="U2936" i="1"/>
  <c r="T2936" i="1"/>
  <c r="S2936" i="1"/>
  <c r="O2936" i="1"/>
  <c r="R2936" i="1" s="1"/>
  <c r="J2936" i="1"/>
  <c r="F2936" i="1"/>
  <c r="W2935" i="1"/>
  <c r="X2935" i="1" s="1"/>
  <c r="V2935" i="1"/>
  <c r="Y2935" i="1" s="1"/>
  <c r="T2935" i="1"/>
  <c r="U2935" i="1" s="1"/>
  <c r="S2935" i="1"/>
  <c r="O2935" i="1"/>
  <c r="R2935" i="1" s="1"/>
  <c r="J2935" i="1"/>
  <c r="F2935" i="1"/>
  <c r="Y2934" i="1"/>
  <c r="Z2934" i="1" s="1"/>
  <c r="W2934" i="1"/>
  <c r="X2934" i="1" s="1"/>
  <c r="V2934" i="1"/>
  <c r="T2934" i="1"/>
  <c r="U2934" i="1" s="1"/>
  <c r="S2934" i="1"/>
  <c r="O2934" i="1"/>
  <c r="R2934" i="1" s="1"/>
  <c r="J2934" i="1"/>
  <c r="F2934" i="1"/>
  <c r="Y2933" i="1"/>
  <c r="W2933" i="1"/>
  <c r="X2933" i="1" s="1"/>
  <c r="V2933" i="1"/>
  <c r="U2933" i="1"/>
  <c r="T2933" i="1"/>
  <c r="S2933" i="1"/>
  <c r="R2933" i="1"/>
  <c r="O2933" i="1"/>
  <c r="J2933" i="1"/>
  <c r="F2933" i="1"/>
  <c r="Y2932" i="1"/>
  <c r="W2932" i="1"/>
  <c r="X2932" i="1" s="1"/>
  <c r="V2932" i="1"/>
  <c r="T2932" i="1"/>
  <c r="S2932" i="1"/>
  <c r="O2932" i="1"/>
  <c r="R2932" i="1" s="1"/>
  <c r="J2932" i="1"/>
  <c r="U2932" i="1" s="1"/>
  <c r="F2932" i="1"/>
  <c r="Y2931" i="1"/>
  <c r="W2931" i="1"/>
  <c r="X2931" i="1" s="1"/>
  <c r="V2931" i="1"/>
  <c r="U2931" i="1"/>
  <c r="T2931" i="1"/>
  <c r="S2931" i="1"/>
  <c r="O2931" i="1"/>
  <c r="R2931" i="1" s="1"/>
  <c r="J2931" i="1"/>
  <c r="F2931" i="1"/>
  <c r="W2930" i="1"/>
  <c r="X2930" i="1" s="1"/>
  <c r="V2930" i="1"/>
  <c r="Y2930" i="1" s="1"/>
  <c r="Z2930" i="1" s="1"/>
  <c r="U2930" i="1"/>
  <c r="T2930" i="1"/>
  <c r="S2930" i="1"/>
  <c r="O2930" i="1"/>
  <c r="R2930" i="1" s="1"/>
  <c r="J2930" i="1"/>
  <c r="F2930" i="1"/>
  <c r="Y2929" i="1"/>
  <c r="X2929" i="1"/>
  <c r="W2929" i="1"/>
  <c r="V2929" i="1"/>
  <c r="U2929" i="1"/>
  <c r="T2929" i="1"/>
  <c r="S2929" i="1"/>
  <c r="O2929" i="1"/>
  <c r="R2929" i="1" s="1"/>
  <c r="J2929" i="1"/>
  <c r="F2929" i="1"/>
  <c r="W2928" i="1"/>
  <c r="X2928" i="1" s="1"/>
  <c r="V2928" i="1"/>
  <c r="Y2928" i="1" s="1"/>
  <c r="Z2928" i="1" s="1"/>
  <c r="T2928" i="1"/>
  <c r="S2928" i="1"/>
  <c r="O2928" i="1"/>
  <c r="R2928" i="1" s="1"/>
  <c r="J2928" i="1"/>
  <c r="U2928" i="1" s="1"/>
  <c r="F2928" i="1"/>
  <c r="Y2927" i="1"/>
  <c r="Z2927" i="1" s="1"/>
  <c r="W2927" i="1"/>
  <c r="X2927" i="1" s="1"/>
  <c r="V2927" i="1"/>
  <c r="T2927" i="1"/>
  <c r="U2927" i="1" s="1"/>
  <c r="S2927" i="1"/>
  <c r="O2927" i="1"/>
  <c r="R2927" i="1" s="1"/>
  <c r="J2927" i="1"/>
  <c r="F2927" i="1"/>
  <c r="Y2926" i="1"/>
  <c r="W2926" i="1"/>
  <c r="X2926" i="1" s="1"/>
  <c r="V2926" i="1"/>
  <c r="U2926" i="1"/>
  <c r="T2926" i="1"/>
  <c r="S2926" i="1"/>
  <c r="R2926" i="1"/>
  <c r="O2926" i="1"/>
  <c r="J2926" i="1"/>
  <c r="F2926" i="1"/>
  <c r="Y2925" i="1"/>
  <c r="W2925" i="1"/>
  <c r="X2925" i="1" s="1"/>
  <c r="V2925" i="1"/>
  <c r="U2925" i="1"/>
  <c r="T2925" i="1"/>
  <c r="S2925" i="1"/>
  <c r="O2925" i="1"/>
  <c r="R2925" i="1" s="1"/>
  <c r="J2925" i="1"/>
  <c r="F2925" i="1"/>
  <c r="Y2924" i="1"/>
  <c r="W2924" i="1"/>
  <c r="X2924" i="1" s="1"/>
  <c r="V2924" i="1"/>
  <c r="U2924" i="1"/>
  <c r="T2924" i="1"/>
  <c r="S2924" i="1"/>
  <c r="O2924" i="1"/>
  <c r="R2924" i="1" s="1"/>
  <c r="J2924" i="1"/>
  <c r="F2924" i="1"/>
  <c r="W2923" i="1"/>
  <c r="X2923" i="1" s="1"/>
  <c r="Z2923" i="1" s="1"/>
  <c r="V2923" i="1"/>
  <c r="Y2923" i="1" s="1"/>
  <c r="U2923" i="1"/>
  <c r="T2923" i="1"/>
  <c r="S2923" i="1"/>
  <c r="O2923" i="1"/>
  <c r="R2923" i="1" s="1"/>
  <c r="J2923" i="1"/>
  <c r="F2923" i="1"/>
  <c r="Y2922" i="1"/>
  <c r="X2922" i="1"/>
  <c r="W2922" i="1"/>
  <c r="V2922" i="1"/>
  <c r="U2922" i="1"/>
  <c r="T2922" i="1"/>
  <c r="S2922" i="1"/>
  <c r="O2922" i="1"/>
  <c r="R2922" i="1" s="1"/>
  <c r="J2922" i="1"/>
  <c r="F2922" i="1"/>
  <c r="Y2921" i="1"/>
  <c r="W2921" i="1"/>
  <c r="X2921" i="1" s="1"/>
  <c r="V2921" i="1"/>
  <c r="T2921" i="1"/>
  <c r="S2921" i="1"/>
  <c r="O2921" i="1"/>
  <c r="R2921" i="1" s="1"/>
  <c r="J2921" i="1"/>
  <c r="U2921" i="1" s="1"/>
  <c r="F2921" i="1"/>
  <c r="Y2920" i="1"/>
  <c r="W2920" i="1"/>
  <c r="X2920" i="1" s="1"/>
  <c r="V2920" i="1"/>
  <c r="T2920" i="1"/>
  <c r="U2920" i="1" s="1"/>
  <c r="S2920" i="1"/>
  <c r="O2920" i="1"/>
  <c r="R2920" i="1" s="1"/>
  <c r="J2920" i="1"/>
  <c r="F2920" i="1"/>
  <c r="Y2919" i="1"/>
  <c r="Z2919" i="1" s="1"/>
  <c r="W2919" i="1"/>
  <c r="X2919" i="1" s="1"/>
  <c r="V2919" i="1"/>
  <c r="U2919" i="1"/>
  <c r="T2919" i="1"/>
  <c r="S2919" i="1"/>
  <c r="R2919" i="1"/>
  <c r="O2919" i="1"/>
  <c r="J2919" i="1"/>
  <c r="F2919" i="1"/>
  <c r="Y2918" i="1"/>
  <c r="W2918" i="1"/>
  <c r="X2918" i="1" s="1"/>
  <c r="V2918" i="1"/>
  <c r="T2918" i="1"/>
  <c r="S2918" i="1"/>
  <c r="O2918" i="1"/>
  <c r="R2918" i="1" s="1"/>
  <c r="J2918" i="1"/>
  <c r="U2918" i="1" s="1"/>
  <c r="F2918" i="1"/>
  <c r="Y2917" i="1"/>
  <c r="Z2917" i="1" s="1"/>
  <c r="W2917" i="1"/>
  <c r="X2917" i="1" s="1"/>
  <c r="V2917" i="1"/>
  <c r="U2917" i="1"/>
  <c r="T2917" i="1"/>
  <c r="S2917" i="1"/>
  <c r="O2917" i="1"/>
  <c r="R2917" i="1" s="1"/>
  <c r="J2917" i="1"/>
  <c r="F2917" i="1"/>
  <c r="W2916" i="1"/>
  <c r="X2916" i="1" s="1"/>
  <c r="V2916" i="1"/>
  <c r="Y2916" i="1" s="1"/>
  <c r="Z2916" i="1" s="1"/>
  <c r="U2916" i="1"/>
  <c r="T2916" i="1"/>
  <c r="S2916" i="1"/>
  <c r="O2916" i="1"/>
  <c r="R2916" i="1" s="1"/>
  <c r="J2916" i="1"/>
  <c r="F2916" i="1"/>
  <c r="Y2915" i="1"/>
  <c r="Z2915" i="1" s="1"/>
  <c r="X2915" i="1"/>
  <c r="W2915" i="1"/>
  <c r="V2915" i="1"/>
  <c r="U2915" i="1"/>
  <c r="T2915" i="1"/>
  <c r="S2915" i="1"/>
  <c r="O2915" i="1"/>
  <c r="R2915" i="1" s="1"/>
  <c r="J2915" i="1"/>
  <c r="F2915" i="1"/>
  <c r="W2914" i="1"/>
  <c r="X2914" i="1" s="1"/>
  <c r="V2914" i="1"/>
  <c r="Y2914" i="1" s="1"/>
  <c r="Z2914" i="1" s="1"/>
  <c r="T2914" i="1"/>
  <c r="S2914" i="1"/>
  <c r="O2914" i="1"/>
  <c r="R2914" i="1" s="1"/>
  <c r="J2914" i="1"/>
  <c r="U2914" i="1" s="1"/>
  <c r="F2914" i="1"/>
  <c r="Y2913" i="1"/>
  <c r="Z2913" i="1" s="1"/>
  <c r="W2913" i="1"/>
  <c r="X2913" i="1" s="1"/>
  <c r="V2913" i="1"/>
  <c r="T2913" i="1"/>
  <c r="U2913" i="1" s="1"/>
  <c r="S2913" i="1"/>
  <c r="O2913" i="1"/>
  <c r="R2913" i="1" s="1"/>
  <c r="J2913" i="1"/>
  <c r="F2913" i="1"/>
  <c r="Y2912" i="1"/>
  <c r="W2912" i="1"/>
  <c r="X2912" i="1" s="1"/>
  <c r="V2912" i="1"/>
  <c r="U2912" i="1"/>
  <c r="T2912" i="1"/>
  <c r="S2912" i="1"/>
  <c r="R2912" i="1"/>
  <c r="O2912" i="1"/>
  <c r="J2912" i="1"/>
  <c r="F2912" i="1"/>
  <c r="Y2911" i="1"/>
  <c r="W2911" i="1"/>
  <c r="X2911" i="1" s="1"/>
  <c r="V2911" i="1"/>
  <c r="T2911" i="1"/>
  <c r="S2911" i="1"/>
  <c r="O2911" i="1"/>
  <c r="R2911" i="1" s="1"/>
  <c r="J2911" i="1"/>
  <c r="U2911" i="1" s="1"/>
  <c r="F2911" i="1"/>
  <c r="Y2910" i="1"/>
  <c r="W2910" i="1"/>
  <c r="X2910" i="1" s="1"/>
  <c r="V2910" i="1"/>
  <c r="U2910" i="1"/>
  <c r="T2910" i="1"/>
  <c r="S2910" i="1"/>
  <c r="O2910" i="1"/>
  <c r="R2910" i="1" s="1"/>
  <c r="J2910" i="1"/>
  <c r="F2910" i="1"/>
  <c r="W2909" i="1"/>
  <c r="X2909" i="1" s="1"/>
  <c r="Z2909" i="1" s="1"/>
  <c r="V2909" i="1"/>
  <c r="Y2909" i="1" s="1"/>
  <c r="U2909" i="1"/>
  <c r="T2909" i="1"/>
  <c r="S2909" i="1"/>
  <c r="O2909" i="1"/>
  <c r="R2909" i="1" s="1"/>
  <c r="J2909" i="1"/>
  <c r="F2909" i="1"/>
  <c r="Y2908" i="1"/>
  <c r="X2908" i="1"/>
  <c r="W2908" i="1"/>
  <c r="V2908" i="1"/>
  <c r="U2908" i="1"/>
  <c r="T2908" i="1"/>
  <c r="S2908" i="1"/>
  <c r="O2908" i="1"/>
  <c r="R2908" i="1" s="1"/>
  <c r="J2908" i="1"/>
  <c r="F2908" i="1"/>
  <c r="Y2907" i="1"/>
  <c r="W2907" i="1"/>
  <c r="X2907" i="1" s="1"/>
  <c r="V2907" i="1"/>
  <c r="U2907" i="1"/>
  <c r="T2907" i="1"/>
  <c r="S2907" i="1"/>
  <c r="O2907" i="1"/>
  <c r="R2907" i="1" s="1"/>
  <c r="J2907" i="1"/>
  <c r="F2907" i="1"/>
  <c r="Y2906" i="1"/>
  <c r="W2906" i="1"/>
  <c r="X2906" i="1" s="1"/>
  <c r="V2906" i="1"/>
  <c r="T2906" i="1"/>
  <c r="U2906" i="1" s="1"/>
  <c r="S2906" i="1"/>
  <c r="O2906" i="1"/>
  <c r="R2906" i="1" s="1"/>
  <c r="J2906" i="1"/>
  <c r="F2906" i="1"/>
  <c r="Y2905" i="1"/>
  <c r="W2905" i="1"/>
  <c r="X2905" i="1" s="1"/>
  <c r="V2905" i="1"/>
  <c r="U2905" i="1"/>
  <c r="T2905" i="1"/>
  <c r="S2905" i="1"/>
  <c r="R2905" i="1"/>
  <c r="O2905" i="1"/>
  <c r="J2905" i="1"/>
  <c r="F2905" i="1"/>
  <c r="Y2904" i="1"/>
  <c r="Z2904" i="1" s="1"/>
  <c r="W2904" i="1"/>
  <c r="X2904" i="1" s="1"/>
  <c r="V2904" i="1"/>
  <c r="T2904" i="1"/>
  <c r="S2904" i="1"/>
  <c r="O2904" i="1"/>
  <c r="R2904" i="1" s="1"/>
  <c r="J2904" i="1"/>
  <c r="U2904" i="1" s="1"/>
  <c r="F2904" i="1"/>
  <c r="Y2903" i="1"/>
  <c r="W2903" i="1"/>
  <c r="X2903" i="1" s="1"/>
  <c r="V2903" i="1"/>
  <c r="U2903" i="1"/>
  <c r="T2903" i="1"/>
  <c r="S2903" i="1"/>
  <c r="O2903" i="1"/>
  <c r="R2903" i="1" s="1"/>
  <c r="J2903" i="1"/>
  <c r="F2903" i="1"/>
  <c r="W2902" i="1"/>
  <c r="X2902" i="1" s="1"/>
  <c r="V2902" i="1"/>
  <c r="Y2902" i="1" s="1"/>
  <c r="Z2902" i="1" s="1"/>
  <c r="U2902" i="1"/>
  <c r="T2902" i="1"/>
  <c r="S2902" i="1"/>
  <c r="O2902" i="1"/>
  <c r="R2902" i="1" s="1"/>
  <c r="J2902" i="1"/>
  <c r="F2902" i="1"/>
  <c r="Y2901" i="1"/>
  <c r="X2901" i="1"/>
  <c r="W2901" i="1"/>
  <c r="V2901" i="1"/>
  <c r="U2901" i="1"/>
  <c r="T2901" i="1"/>
  <c r="S2901" i="1"/>
  <c r="O2901" i="1"/>
  <c r="R2901" i="1" s="1"/>
  <c r="J2901" i="1"/>
  <c r="F2901" i="1"/>
  <c r="W2900" i="1"/>
  <c r="X2900" i="1" s="1"/>
  <c r="V2900" i="1"/>
  <c r="Y2900" i="1" s="1"/>
  <c r="Z2900" i="1" s="1"/>
  <c r="U2900" i="1"/>
  <c r="T2900" i="1"/>
  <c r="S2900" i="1"/>
  <c r="O2900" i="1"/>
  <c r="R2900" i="1" s="1"/>
  <c r="J2900" i="1"/>
  <c r="F2900" i="1"/>
  <c r="Y2899" i="1"/>
  <c r="W2899" i="1"/>
  <c r="X2899" i="1" s="1"/>
  <c r="V2899" i="1"/>
  <c r="T2899" i="1"/>
  <c r="U2899" i="1" s="1"/>
  <c r="S2899" i="1"/>
  <c r="O2899" i="1"/>
  <c r="R2899" i="1" s="1"/>
  <c r="J2899" i="1"/>
  <c r="F2899" i="1"/>
  <c r="Y2898" i="1"/>
  <c r="Z2898" i="1" s="1"/>
  <c r="W2898" i="1"/>
  <c r="X2898" i="1" s="1"/>
  <c r="V2898" i="1"/>
  <c r="U2898" i="1"/>
  <c r="T2898" i="1"/>
  <c r="S2898" i="1"/>
  <c r="R2898" i="1"/>
  <c r="O2898" i="1"/>
  <c r="J2898" i="1"/>
  <c r="F2898" i="1"/>
  <c r="Y2897" i="1"/>
  <c r="Z2897" i="1" s="1"/>
  <c r="W2897" i="1"/>
  <c r="X2897" i="1" s="1"/>
  <c r="V2897" i="1"/>
  <c r="U2897" i="1"/>
  <c r="T2897" i="1"/>
  <c r="S2897" i="1"/>
  <c r="O2897" i="1"/>
  <c r="R2897" i="1" s="1"/>
  <c r="J2897" i="1"/>
  <c r="F2897" i="1"/>
  <c r="Y2896" i="1"/>
  <c r="W2896" i="1"/>
  <c r="X2896" i="1" s="1"/>
  <c r="V2896" i="1"/>
  <c r="U2896" i="1"/>
  <c r="T2896" i="1"/>
  <c r="S2896" i="1"/>
  <c r="O2896" i="1"/>
  <c r="R2896" i="1" s="1"/>
  <c r="J2896" i="1"/>
  <c r="F2896" i="1"/>
  <c r="W2895" i="1"/>
  <c r="X2895" i="1" s="1"/>
  <c r="V2895" i="1"/>
  <c r="Y2895" i="1" s="1"/>
  <c r="Z2895" i="1" s="1"/>
  <c r="U2895" i="1"/>
  <c r="T2895" i="1"/>
  <c r="S2895" i="1"/>
  <c r="O2895" i="1"/>
  <c r="R2895" i="1" s="1"/>
  <c r="J2895" i="1"/>
  <c r="F2895" i="1"/>
  <c r="Y2894" i="1"/>
  <c r="Z2894" i="1" s="1"/>
  <c r="X2894" i="1"/>
  <c r="W2894" i="1"/>
  <c r="V2894" i="1"/>
  <c r="U2894" i="1"/>
  <c r="T2894" i="1"/>
  <c r="S2894" i="1"/>
  <c r="O2894" i="1"/>
  <c r="R2894" i="1" s="1"/>
  <c r="J2894" i="1"/>
  <c r="F2894" i="1"/>
  <c r="W2893" i="1"/>
  <c r="X2893" i="1" s="1"/>
  <c r="V2893" i="1"/>
  <c r="Y2893" i="1" s="1"/>
  <c r="Z2893" i="1" s="1"/>
  <c r="U2893" i="1"/>
  <c r="T2893" i="1"/>
  <c r="S2893" i="1"/>
  <c r="O2893" i="1"/>
  <c r="R2893" i="1" s="1"/>
  <c r="J2893" i="1"/>
  <c r="F2893" i="1"/>
  <c r="Y2892" i="1"/>
  <c r="W2892" i="1"/>
  <c r="X2892" i="1" s="1"/>
  <c r="V2892" i="1"/>
  <c r="T2892" i="1"/>
  <c r="U2892" i="1" s="1"/>
  <c r="S2892" i="1"/>
  <c r="O2892" i="1"/>
  <c r="R2892" i="1" s="1"/>
  <c r="J2892" i="1"/>
  <c r="F2892" i="1"/>
  <c r="Y2891" i="1"/>
  <c r="W2891" i="1"/>
  <c r="X2891" i="1" s="1"/>
  <c r="V2891" i="1"/>
  <c r="U2891" i="1"/>
  <c r="T2891" i="1"/>
  <c r="S2891" i="1"/>
  <c r="R2891" i="1"/>
  <c r="O2891" i="1"/>
  <c r="J2891" i="1"/>
  <c r="F2891" i="1"/>
  <c r="Y2890" i="1"/>
  <c r="Z2890" i="1" s="1"/>
  <c r="W2890" i="1"/>
  <c r="X2890" i="1" s="1"/>
  <c r="V2890" i="1"/>
  <c r="U2890" i="1"/>
  <c r="T2890" i="1"/>
  <c r="S2890" i="1"/>
  <c r="O2890" i="1"/>
  <c r="R2890" i="1" s="1"/>
  <c r="J2890" i="1"/>
  <c r="F2890" i="1"/>
  <c r="Y2889" i="1"/>
  <c r="Z2889" i="1" s="1"/>
  <c r="W2889" i="1"/>
  <c r="X2889" i="1" s="1"/>
  <c r="V2889" i="1"/>
  <c r="U2889" i="1"/>
  <c r="T2889" i="1"/>
  <c r="S2889" i="1"/>
  <c r="O2889" i="1"/>
  <c r="R2889" i="1" s="1"/>
  <c r="J2889" i="1"/>
  <c r="F2889" i="1"/>
  <c r="W2888" i="1"/>
  <c r="X2888" i="1" s="1"/>
  <c r="Z2888" i="1" s="1"/>
  <c r="V2888" i="1"/>
  <c r="Y2888" i="1" s="1"/>
  <c r="U2888" i="1"/>
  <c r="T2888" i="1"/>
  <c r="S2888" i="1"/>
  <c r="O2888" i="1"/>
  <c r="R2888" i="1" s="1"/>
  <c r="J2888" i="1"/>
  <c r="F2888" i="1"/>
  <c r="Y2887" i="1"/>
  <c r="X2887" i="1"/>
  <c r="W2887" i="1"/>
  <c r="V2887" i="1"/>
  <c r="U2887" i="1"/>
  <c r="T2887" i="1"/>
  <c r="S2887" i="1"/>
  <c r="O2887" i="1"/>
  <c r="R2887" i="1" s="1"/>
  <c r="J2887" i="1"/>
  <c r="F2887" i="1"/>
  <c r="Y2886" i="1"/>
  <c r="Z2886" i="1" s="1"/>
  <c r="W2886" i="1"/>
  <c r="X2886" i="1" s="1"/>
  <c r="V2886" i="1"/>
  <c r="U2886" i="1"/>
  <c r="T2886" i="1"/>
  <c r="S2886" i="1"/>
  <c r="O2886" i="1"/>
  <c r="R2886" i="1" s="1"/>
  <c r="J2886" i="1"/>
  <c r="F2886" i="1"/>
  <c r="Y2885" i="1"/>
  <c r="W2885" i="1"/>
  <c r="X2885" i="1" s="1"/>
  <c r="V2885" i="1"/>
  <c r="T2885" i="1"/>
  <c r="U2885" i="1" s="1"/>
  <c r="S2885" i="1"/>
  <c r="O2885" i="1"/>
  <c r="R2885" i="1" s="1"/>
  <c r="J2885" i="1"/>
  <c r="F2885" i="1"/>
  <c r="Y2884" i="1"/>
  <c r="Z2884" i="1" s="1"/>
  <c r="W2884" i="1"/>
  <c r="X2884" i="1" s="1"/>
  <c r="V2884" i="1"/>
  <c r="U2884" i="1"/>
  <c r="T2884" i="1"/>
  <c r="S2884" i="1"/>
  <c r="R2884" i="1"/>
  <c r="O2884" i="1"/>
  <c r="J2884" i="1"/>
  <c r="F2884" i="1"/>
  <c r="Y2883" i="1"/>
  <c r="W2883" i="1"/>
  <c r="X2883" i="1" s="1"/>
  <c r="V2883" i="1"/>
  <c r="U2883" i="1"/>
  <c r="T2883" i="1"/>
  <c r="S2883" i="1"/>
  <c r="O2883" i="1"/>
  <c r="R2883" i="1" s="1"/>
  <c r="J2883" i="1"/>
  <c r="F2883" i="1"/>
  <c r="Y2882" i="1"/>
  <c r="W2882" i="1"/>
  <c r="X2882" i="1" s="1"/>
  <c r="V2882" i="1"/>
  <c r="U2882" i="1"/>
  <c r="T2882" i="1"/>
  <c r="S2882" i="1"/>
  <c r="O2882" i="1"/>
  <c r="R2882" i="1" s="1"/>
  <c r="J2882" i="1"/>
  <c r="F2882" i="1"/>
  <c r="Y2881" i="1"/>
  <c r="W2881" i="1"/>
  <c r="X2881" i="1" s="1"/>
  <c r="Z2881" i="1" s="1"/>
  <c r="V2881" i="1"/>
  <c r="U2881" i="1"/>
  <c r="T2881" i="1"/>
  <c r="S2881" i="1"/>
  <c r="O2881" i="1"/>
  <c r="R2881" i="1" s="1"/>
  <c r="J2881" i="1"/>
  <c r="F2881" i="1"/>
  <c r="Y2880" i="1"/>
  <c r="X2880" i="1"/>
  <c r="W2880" i="1"/>
  <c r="V2880" i="1"/>
  <c r="U2880" i="1"/>
  <c r="T2880" i="1"/>
  <c r="S2880" i="1"/>
  <c r="O2880" i="1"/>
  <c r="R2880" i="1" s="1"/>
  <c r="J2880" i="1"/>
  <c r="F2880" i="1"/>
  <c r="Y2879" i="1"/>
  <c r="W2879" i="1"/>
  <c r="X2879" i="1" s="1"/>
  <c r="V2879" i="1"/>
  <c r="T2879" i="1"/>
  <c r="S2879" i="1"/>
  <c r="R2879" i="1"/>
  <c r="J2879" i="1"/>
  <c r="U2879" i="1" s="1"/>
  <c r="F2879" i="1"/>
  <c r="X2878" i="1"/>
  <c r="W2878" i="1"/>
  <c r="V2878" i="1"/>
  <c r="Y2878" i="1" s="1"/>
  <c r="Z2878" i="1" s="1"/>
  <c r="T2878" i="1"/>
  <c r="U2878" i="1" s="1"/>
  <c r="S2878" i="1"/>
  <c r="R2878" i="1"/>
  <c r="J2878" i="1"/>
  <c r="F2878" i="1"/>
  <c r="Y2877" i="1"/>
  <c r="Z2877" i="1" s="1"/>
  <c r="W2877" i="1"/>
  <c r="X2877" i="1" s="1"/>
  <c r="V2877" i="1"/>
  <c r="U2877" i="1"/>
  <c r="T2877" i="1"/>
  <c r="S2877" i="1"/>
  <c r="R2877" i="1"/>
  <c r="J2877" i="1"/>
  <c r="F2877" i="1"/>
  <c r="X2876" i="1"/>
  <c r="W2876" i="1"/>
  <c r="V2876" i="1"/>
  <c r="Y2876" i="1" s="1"/>
  <c r="Z2876" i="1" s="1"/>
  <c r="T2876" i="1"/>
  <c r="U2876" i="1" s="1"/>
  <c r="S2876" i="1"/>
  <c r="R2876" i="1"/>
  <c r="J2876" i="1"/>
  <c r="F2876" i="1"/>
  <c r="Y2875" i="1"/>
  <c r="Z2875" i="1" s="1"/>
  <c r="X2875" i="1"/>
  <c r="W2875" i="1"/>
  <c r="V2875" i="1"/>
  <c r="U2875" i="1"/>
  <c r="T2875" i="1"/>
  <c r="S2875" i="1"/>
  <c r="R2875" i="1"/>
  <c r="J2875" i="1"/>
  <c r="F2875" i="1"/>
  <c r="Z2874" i="1"/>
  <c r="X2874" i="1"/>
  <c r="W2874" i="1"/>
  <c r="V2874" i="1"/>
  <c r="Y2874" i="1" s="1"/>
  <c r="U2874" i="1"/>
  <c r="T2874" i="1"/>
  <c r="S2874" i="1"/>
  <c r="R2874" i="1"/>
  <c r="J2874" i="1"/>
  <c r="F2874" i="1"/>
  <c r="Y2873" i="1"/>
  <c r="W2873" i="1"/>
  <c r="X2873" i="1" s="1"/>
  <c r="V2873" i="1"/>
  <c r="U2873" i="1"/>
  <c r="T2873" i="1"/>
  <c r="S2873" i="1"/>
  <c r="R2873" i="1"/>
  <c r="J2873" i="1"/>
  <c r="F2873" i="1"/>
  <c r="X2872" i="1"/>
  <c r="W2872" i="1"/>
  <c r="V2872" i="1"/>
  <c r="Y2872" i="1" s="1"/>
  <c r="Z2872" i="1" s="1"/>
  <c r="T2872" i="1"/>
  <c r="U2872" i="1" s="1"/>
  <c r="S2872" i="1"/>
  <c r="R2872" i="1"/>
  <c r="J2872" i="1"/>
  <c r="F2872" i="1"/>
  <c r="Z2871" i="1"/>
  <c r="W2871" i="1"/>
  <c r="X2871" i="1" s="1"/>
  <c r="V2871" i="1"/>
  <c r="Y2871" i="1" s="1"/>
  <c r="U2871" i="1"/>
  <c r="T2871" i="1"/>
  <c r="S2871" i="1"/>
  <c r="R2871" i="1"/>
  <c r="J2871" i="1"/>
  <c r="F2871" i="1"/>
  <c r="Z2870" i="1"/>
  <c r="W2870" i="1"/>
  <c r="X2870" i="1" s="1"/>
  <c r="V2870" i="1"/>
  <c r="Y2870" i="1" s="1"/>
  <c r="T2870" i="1"/>
  <c r="U2870" i="1" s="1"/>
  <c r="S2870" i="1"/>
  <c r="R2870" i="1"/>
  <c r="J2870" i="1"/>
  <c r="F2870" i="1"/>
  <c r="Y2869" i="1"/>
  <c r="Z2869" i="1" s="1"/>
  <c r="W2869" i="1"/>
  <c r="X2869" i="1" s="1"/>
  <c r="V2869" i="1"/>
  <c r="T2869" i="1"/>
  <c r="S2869" i="1"/>
  <c r="R2869" i="1"/>
  <c r="J2869" i="1"/>
  <c r="F2869" i="1"/>
  <c r="X2868" i="1"/>
  <c r="W2868" i="1"/>
  <c r="V2868" i="1"/>
  <c r="Y2868" i="1" s="1"/>
  <c r="Z2868" i="1" s="1"/>
  <c r="T2868" i="1"/>
  <c r="S2868" i="1"/>
  <c r="R2868" i="1"/>
  <c r="J2868" i="1"/>
  <c r="F2868" i="1"/>
  <c r="Y2867" i="1"/>
  <c r="Z2867" i="1" s="1"/>
  <c r="W2867" i="1"/>
  <c r="X2867" i="1" s="1"/>
  <c r="V2867" i="1"/>
  <c r="T2867" i="1"/>
  <c r="S2867" i="1"/>
  <c r="R2867" i="1"/>
  <c r="J2867" i="1"/>
  <c r="U2867" i="1" s="1"/>
  <c r="F2867" i="1"/>
  <c r="Y2866" i="1"/>
  <c r="Z2866" i="1" s="1"/>
  <c r="X2866" i="1"/>
  <c r="W2866" i="1"/>
  <c r="V2866" i="1"/>
  <c r="T2866" i="1"/>
  <c r="U2866" i="1" s="1"/>
  <c r="S2866" i="1"/>
  <c r="R2866" i="1"/>
  <c r="J2866" i="1"/>
  <c r="F2866" i="1"/>
  <c r="Y2865" i="1"/>
  <c r="Z2865" i="1" s="1"/>
  <c r="W2865" i="1"/>
  <c r="X2865" i="1" s="1"/>
  <c r="V2865" i="1"/>
  <c r="T2865" i="1"/>
  <c r="S2865" i="1"/>
  <c r="R2865" i="1"/>
  <c r="J2865" i="1"/>
  <c r="U2865" i="1" s="1"/>
  <c r="F2865" i="1"/>
  <c r="X2864" i="1"/>
  <c r="W2864" i="1"/>
  <c r="V2864" i="1"/>
  <c r="Y2864" i="1" s="1"/>
  <c r="T2864" i="1"/>
  <c r="U2864" i="1" s="1"/>
  <c r="S2864" i="1"/>
  <c r="R2864" i="1"/>
  <c r="J2864" i="1"/>
  <c r="F2864" i="1"/>
  <c r="Y2863" i="1"/>
  <c r="W2863" i="1"/>
  <c r="X2863" i="1" s="1"/>
  <c r="V2863" i="1"/>
  <c r="U2863" i="1"/>
  <c r="T2863" i="1"/>
  <c r="S2863" i="1"/>
  <c r="R2863" i="1"/>
  <c r="J2863" i="1"/>
  <c r="F2863" i="1"/>
  <c r="X2862" i="1"/>
  <c r="W2862" i="1"/>
  <c r="V2862" i="1"/>
  <c r="Y2862" i="1" s="1"/>
  <c r="T2862" i="1"/>
  <c r="U2862" i="1" s="1"/>
  <c r="S2862" i="1"/>
  <c r="R2862" i="1"/>
  <c r="J2862" i="1"/>
  <c r="F2862" i="1"/>
  <c r="Y2861" i="1"/>
  <c r="Z2861" i="1" s="1"/>
  <c r="X2861" i="1"/>
  <c r="W2861" i="1"/>
  <c r="V2861" i="1"/>
  <c r="U2861" i="1"/>
  <c r="T2861" i="1"/>
  <c r="S2861" i="1"/>
  <c r="R2861" i="1"/>
  <c r="J2861" i="1"/>
  <c r="F2861" i="1"/>
  <c r="X2860" i="1"/>
  <c r="W2860" i="1"/>
  <c r="V2860" i="1"/>
  <c r="Y2860" i="1" s="1"/>
  <c r="Z2860" i="1" s="1"/>
  <c r="U2860" i="1"/>
  <c r="T2860" i="1"/>
  <c r="S2860" i="1"/>
  <c r="R2860" i="1"/>
  <c r="J2860" i="1"/>
  <c r="F2860" i="1"/>
  <c r="Y2859" i="1"/>
  <c r="Z2859" i="1" s="1"/>
  <c r="W2859" i="1"/>
  <c r="X2859" i="1" s="1"/>
  <c r="V2859" i="1"/>
  <c r="U2859" i="1"/>
  <c r="T2859" i="1"/>
  <c r="S2859" i="1"/>
  <c r="R2859" i="1"/>
  <c r="J2859" i="1"/>
  <c r="F2859" i="1"/>
  <c r="X2858" i="1"/>
  <c r="W2858" i="1"/>
  <c r="V2858" i="1"/>
  <c r="Y2858" i="1" s="1"/>
  <c r="Z2858" i="1" s="1"/>
  <c r="T2858" i="1"/>
  <c r="U2858" i="1" s="1"/>
  <c r="S2858" i="1"/>
  <c r="R2858" i="1"/>
  <c r="J2858" i="1"/>
  <c r="F2858" i="1"/>
  <c r="W2857" i="1"/>
  <c r="X2857" i="1" s="1"/>
  <c r="V2857" i="1"/>
  <c r="Y2857" i="1" s="1"/>
  <c r="Z2857" i="1" s="1"/>
  <c r="U2857" i="1"/>
  <c r="T2857" i="1"/>
  <c r="S2857" i="1"/>
  <c r="R2857" i="1"/>
  <c r="J2857" i="1"/>
  <c r="F2857" i="1"/>
  <c r="W2856" i="1"/>
  <c r="X2856" i="1" s="1"/>
  <c r="V2856" i="1"/>
  <c r="Y2856" i="1" s="1"/>
  <c r="Z2856" i="1" s="1"/>
  <c r="T2856" i="1"/>
  <c r="U2856" i="1" s="1"/>
  <c r="S2856" i="1"/>
  <c r="R2856" i="1"/>
  <c r="J2856" i="1"/>
  <c r="F2856" i="1"/>
  <c r="Y2855" i="1"/>
  <c r="W2855" i="1"/>
  <c r="X2855" i="1" s="1"/>
  <c r="V2855" i="1"/>
  <c r="T2855" i="1"/>
  <c r="S2855" i="1"/>
  <c r="R2855" i="1"/>
  <c r="J2855" i="1"/>
  <c r="F2855" i="1"/>
  <c r="Z2854" i="1"/>
  <c r="X2854" i="1"/>
  <c r="W2854" i="1"/>
  <c r="V2854" i="1"/>
  <c r="Y2854" i="1" s="1"/>
  <c r="T2854" i="1"/>
  <c r="S2854" i="1"/>
  <c r="R2854" i="1"/>
  <c r="J2854" i="1"/>
  <c r="F2854" i="1"/>
  <c r="Y2853" i="1"/>
  <c r="W2853" i="1"/>
  <c r="X2853" i="1" s="1"/>
  <c r="V2853" i="1"/>
  <c r="T2853" i="1"/>
  <c r="S2853" i="1"/>
  <c r="R2853" i="1"/>
  <c r="J2853" i="1"/>
  <c r="U2853" i="1" s="1"/>
  <c r="F2853" i="1"/>
  <c r="X2852" i="1"/>
  <c r="W2852" i="1"/>
  <c r="V2852" i="1"/>
  <c r="Y2852" i="1" s="1"/>
  <c r="Z2852" i="1" s="1"/>
  <c r="T2852" i="1"/>
  <c r="U2852" i="1" s="1"/>
  <c r="S2852" i="1"/>
  <c r="R2852" i="1"/>
  <c r="J2852" i="1"/>
  <c r="F2852" i="1"/>
  <c r="W2851" i="1"/>
  <c r="X2851" i="1" s="1"/>
  <c r="V2851" i="1"/>
  <c r="Y2851" i="1" s="1"/>
  <c r="Z2851" i="1" s="1"/>
  <c r="T2851" i="1"/>
  <c r="S2851" i="1"/>
  <c r="R2851" i="1"/>
  <c r="J2851" i="1"/>
  <c r="U2851" i="1" s="1"/>
  <c r="F2851" i="1"/>
  <c r="X2850" i="1"/>
  <c r="W2850" i="1"/>
  <c r="V2850" i="1"/>
  <c r="Y2850" i="1" s="1"/>
  <c r="T2850" i="1"/>
  <c r="U2850" i="1" s="1"/>
  <c r="S2850" i="1"/>
  <c r="R2850" i="1"/>
  <c r="J2850" i="1"/>
  <c r="F2850" i="1"/>
  <c r="Y2849" i="1"/>
  <c r="Z2849" i="1" s="1"/>
  <c r="W2849" i="1"/>
  <c r="X2849" i="1" s="1"/>
  <c r="V2849" i="1"/>
  <c r="U2849" i="1"/>
  <c r="T2849" i="1"/>
  <c r="S2849" i="1"/>
  <c r="R2849" i="1"/>
  <c r="J2849" i="1"/>
  <c r="F2849" i="1"/>
  <c r="X2848" i="1"/>
  <c r="W2848" i="1"/>
  <c r="V2848" i="1"/>
  <c r="Y2848" i="1" s="1"/>
  <c r="Z2848" i="1" s="1"/>
  <c r="T2848" i="1"/>
  <c r="U2848" i="1" s="1"/>
  <c r="S2848" i="1"/>
  <c r="R2848" i="1"/>
  <c r="J2848" i="1"/>
  <c r="F2848" i="1"/>
  <c r="Y2847" i="1"/>
  <c r="X2847" i="1"/>
  <c r="W2847" i="1"/>
  <c r="V2847" i="1"/>
  <c r="U2847" i="1"/>
  <c r="T2847" i="1"/>
  <c r="S2847" i="1"/>
  <c r="R2847" i="1"/>
  <c r="J2847" i="1"/>
  <c r="F2847" i="1"/>
  <c r="Z2846" i="1"/>
  <c r="X2846" i="1"/>
  <c r="W2846" i="1"/>
  <c r="V2846" i="1"/>
  <c r="Y2846" i="1" s="1"/>
  <c r="U2846" i="1"/>
  <c r="T2846" i="1"/>
  <c r="S2846" i="1"/>
  <c r="R2846" i="1"/>
  <c r="J2846" i="1"/>
  <c r="F2846" i="1"/>
  <c r="Y2845" i="1"/>
  <c r="W2845" i="1"/>
  <c r="X2845" i="1" s="1"/>
  <c r="V2845" i="1"/>
  <c r="U2845" i="1"/>
  <c r="T2845" i="1"/>
  <c r="S2845" i="1"/>
  <c r="R2845" i="1"/>
  <c r="J2845" i="1"/>
  <c r="F2845" i="1"/>
  <c r="X2844" i="1"/>
  <c r="W2844" i="1"/>
  <c r="V2844" i="1"/>
  <c r="Y2844" i="1" s="1"/>
  <c r="Z2844" i="1" s="1"/>
  <c r="T2844" i="1"/>
  <c r="U2844" i="1" s="1"/>
  <c r="S2844" i="1"/>
  <c r="R2844" i="1"/>
  <c r="J2844" i="1"/>
  <c r="F2844" i="1"/>
  <c r="Z2843" i="1"/>
  <c r="W2843" i="1"/>
  <c r="X2843" i="1" s="1"/>
  <c r="V2843" i="1"/>
  <c r="Y2843" i="1" s="1"/>
  <c r="T2843" i="1"/>
  <c r="S2843" i="1"/>
  <c r="R2843" i="1"/>
  <c r="J2843" i="1"/>
  <c r="U2843" i="1" s="1"/>
  <c r="F2843" i="1"/>
  <c r="W2842" i="1"/>
  <c r="X2842" i="1" s="1"/>
  <c r="V2842" i="1"/>
  <c r="Y2842" i="1" s="1"/>
  <c r="Z2842" i="1" s="1"/>
  <c r="T2842" i="1"/>
  <c r="U2842" i="1" s="1"/>
  <c r="S2842" i="1"/>
  <c r="R2842" i="1"/>
  <c r="J2842" i="1"/>
  <c r="F2842" i="1"/>
  <c r="Y2841" i="1"/>
  <c r="Z2841" i="1" s="1"/>
  <c r="W2841" i="1"/>
  <c r="X2841" i="1" s="1"/>
  <c r="V2841" i="1"/>
  <c r="T2841" i="1"/>
  <c r="U2841" i="1" s="1"/>
  <c r="S2841" i="1"/>
  <c r="R2841" i="1"/>
  <c r="J2841" i="1"/>
  <c r="F2841" i="1"/>
  <c r="Z2840" i="1"/>
  <c r="X2840" i="1"/>
  <c r="W2840" i="1"/>
  <c r="V2840" i="1"/>
  <c r="Y2840" i="1" s="1"/>
  <c r="T2840" i="1"/>
  <c r="U2840" i="1" s="1"/>
  <c r="S2840" i="1"/>
  <c r="R2840" i="1"/>
  <c r="J2840" i="1"/>
  <c r="F2840" i="1"/>
  <c r="Y2839" i="1"/>
  <c r="W2839" i="1"/>
  <c r="X2839" i="1" s="1"/>
  <c r="V2839" i="1"/>
  <c r="T2839" i="1"/>
  <c r="S2839" i="1"/>
  <c r="R2839" i="1"/>
  <c r="J2839" i="1"/>
  <c r="U2839" i="1" s="1"/>
  <c r="F2839" i="1"/>
  <c r="X2838" i="1"/>
  <c r="W2838" i="1"/>
  <c r="V2838" i="1"/>
  <c r="Y2838" i="1" s="1"/>
  <c r="Z2838" i="1" s="1"/>
  <c r="T2838" i="1"/>
  <c r="U2838" i="1" s="1"/>
  <c r="S2838" i="1"/>
  <c r="R2838" i="1"/>
  <c r="J2838" i="1"/>
  <c r="F2838" i="1"/>
  <c r="W2837" i="1"/>
  <c r="X2837" i="1" s="1"/>
  <c r="V2837" i="1"/>
  <c r="Y2837" i="1" s="1"/>
  <c r="Z2837" i="1" s="1"/>
  <c r="T2837" i="1"/>
  <c r="S2837" i="1"/>
  <c r="R2837" i="1"/>
  <c r="J2837" i="1"/>
  <c r="U2837" i="1" s="1"/>
  <c r="F2837" i="1"/>
  <c r="X2836" i="1"/>
  <c r="W2836" i="1"/>
  <c r="V2836" i="1"/>
  <c r="Y2836" i="1" s="1"/>
  <c r="T2836" i="1"/>
  <c r="U2836" i="1" s="1"/>
  <c r="S2836" i="1"/>
  <c r="R2836" i="1"/>
  <c r="J2836" i="1"/>
  <c r="F2836" i="1"/>
  <c r="Y2835" i="1"/>
  <c r="Z2835" i="1" s="1"/>
  <c r="W2835" i="1"/>
  <c r="X2835" i="1" s="1"/>
  <c r="V2835" i="1"/>
  <c r="U2835" i="1"/>
  <c r="T2835" i="1"/>
  <c r="S2835" i="1"/>
  <c r="R2835" i="1"/>
  <c r="J2835" i="1"/>
  <c r="F2835" i="1"/>
  <c r="X2834" i="1"/>
  <c r="W2834" i="1"/>
  <c r="V2834" i="1"/>
  <c r="Y2834" i="1" s="1"/>
  <c r="Z2834" i="1" s="1"/>
  <c r="T2834" i="1"/>
  <c r="U2834" i="1" s="1"/>
  <c r="S2834" i="1"/>
  <c r="R2834" i="1"/>
  <c r="J2834" i="1"/>
  <c r="F2834" i="1"/>
  <c r="Y2833" i="1"/>
  <c r="Z2833" i="1" s="1"/>
  <c r="X2833" i="1"/>
  <c r="W2833" i="1"/>
  <c r="V2833" i="1"/>
  <c r="U2833" i="1"/>
  <c r="T2833" i="1"/>
  <c r="S2833" i="1"/>
  <c r="R2833" i="1"/>
  <c r="J2833" i="1"/>
  <c r="F2833" i="1"/>
  <c r="X2832" i="1"/>
  <c r="Z2832" i="1" s="1"/>
  <c r="W2832" i="1"/>
  <c r="V2832" i="1"/>
  <c r="Y2832" i="1" s="1"/>
  <c r="U2832" i="1"/>
  <c r="T2832" i="1"/>
  <c r="S2832" i="1"/>
  <c r="R2832" i="1"/>
  <c r="J2832" i="1"/>
  <c r="F2832" i="1"/>
  <c r="Y2831" i="1"/>
  <c r="W2831" i="1"/>
  <c r="X2831" i="1" s="1"/>
  <c r="V2831" i="1"/>
  <c r="U2831" i="1"/>
  <c r="T2831" i="1"/>
  <c r="S2831" i="1"/>
  <c r="R2831" i="1"/>
  <c r="J2831" i="1"/>
  <c r="F2831" i="1"/>
  <c r="Z2830" i="1"/>
  <c r="X2830" i="1"/>
  <c r="W2830" i="1"/>
  <c r="V2830" i="1"/>
  <c r="Y2830" i="1" s="1"/>
  <c r="T2830" i="1"/>
  <c r="U2830" i="1" s="1"/>
  <c r="S2830" i="1"/>
  <c r="R2830" i="1"/>
  <c r="J2830" i="1"/>
  <c r="F2830" i="1"/>
  <c r="W2829" i="1"/>
  <c r="X2829" i="1" s="1"/>
  <c r="V2829" i="1"/>
  <c r="Y2829" i="1" s="1"/>
  <c r="Z2829" i="1" s="1"/>
  <c r="T2829" i="1"/>
  <c r="S2829" i="1"/>
  <c r="R2829" i="1"/>
  <c r="J2829" i="1"/>
  <c r="U2829" i="1" s="1"/>
  <c r="F2829" i="1"/>
  <c r="W2828" i="1"/>
  <c r="X2828" i="1" s="1"/>
  <c r="V2828" i="1"/>
  <c r="Y2828" i="1" s="1"/>
  <c r="Z2828" i="1" s="1"/>
  <c r="T2828" i="1"/>
  <c r="U2828" i="1" s="1"/>
  <c r="S2828" i="1"/>
  <c r="R2828" i="1"/>
  <c r="J2828" i="1"/>
  <c r="F2828" i="1"/>
  <c r="Y2827" i="1"/>
  <c r="Z2827" i="1" s="1"/>
  <c r="W2827" i="1"/>
  <c r="X2827" i="1" s="1"/>
  <c r="V2827" i="1"/>
  <c r="T2827" i="1"/>
  <c r="S2827" i="1"/>
  <c r="R2827" i="1"/>
  <c r="J2827" i="1"/>
  <c r="U2827" i="1" s="1"/>
  <c r="F2827" i="1"/>
  <c r="X2826" i="1"/>
  <c r="W2826" i="1"/>
  <c r="V2826" i="1"/>
  <c r="Y2826" i="1" s="1"/>
  <c r="Z2826" i="1" s="1"/>
  <c r="T2826" i="1"/>
  <c r="S2826" i="1"/>
  <c r="R2826" i="1"/>
  <c r="J2826" i="1"/>
  <c r="F2826" i="1"/>
  <c r="Y2825" i="1"/>
  <c r="W2825" i="1"/>
  <c r="X2825" i="1" s="1"/>
  <c r="V2825" i="1"/>
  <c r="U2825" i="1"/>
  <c r="T2825" i="1"/>
  <c r="S2825" i="1"/>
  <c r="R2825" i="1"/>
  <c r="J2825" i="1"/>
  <c r="F2825" i="1"/>
  <c r="X2824" i="1"/>
  <c r="W2824" i="1"/>
  <c r="V2824" i="1"/>
  <c r="Y2824" i="1" s="1"/>
  <c r="Z2824" i="1" s="1"/>
  <c r="T2824" i="1"/>
  <c r="U2824" i="1" s="1"/>
  <c r="S2824" i="1"/>
  <c r="R2824" i="1"/>
  <c r="J2824" i="1"/>
  <c r="F2824" i="1"/>
  <c r="W2823" i="1"/>
  <c r="X2823" i="1" s="1"/>
  <c r="V2823" i="1"/>
  <c r="Y2823" i="1" s="1"/>
  <c r="Z2823" i="1" s="1"/>
  <c r="T2823" i="1"/>
  <c r="S2823" i="1"/>
  <c r="R2823" i="1"/>
  <c r="J2823" i="1"/>
  <c r="U2823" i="1" s="1"/>
  <c r="F2823" i="1"/>
  <c r="X2822" i="1"/>
  <c r="W2822" i="1"/>
  <c r="V2822" i="1"/>
  <c r="Y2822" i="1" s="1"/>
  <c r="Z2822" i="1" s="1"/>
  <c r="T2822" i="1"/>
  <c r="U2822" i="1" s="1"/>
  <c r="S2822" i="1"/>
  <c r="R2822" i="1"/>
  <c r="J2822" i="1"/>
  <c r="F2822" i="1"/>
  <c r="Y2821" i="1"/>
  <c r="Z2821" i="1" s="1"/>
  <c r="W2821" i="1"/>
  <c r="X2821" i="1" s="1"/>
  <c r="V2821" i="1"/>
  <c r="U2821" i="1"/>
  <c r="T2821" i="1"/>
  <c r="S2821" i="1"/>
  <c r="R2821" i="1"/>
  <c r="J2821" i="1"/>
  <c r="F2821" i="1"/>
  <c r="X2820" i="1"/>
  <c r="W2820" i="1"/>
  <c r="V2820" i="1"/>
  <c r="Y2820" i="1" s="1"/>
  <c r="T2820" i="1"/>
  <c r="U2820" i="1" s="1"/>
  <c r="S2820" i="1"/>
  <c r="R2820" i="1"/>
  <c r="J2820" i="1"/>
  <c r="F2820" i="1"/>
  <c r="Y2819" i="1"/>
  <c r="Z2819" i="1" s="1"/>
  <c r="X2819" i="1"/>
  <c r="W2819" i="1"/>
  <c r="V2819" i="1"/>
  <c r="T2819" i="1"/>
  <c r="S2819" i="1"/>
  <c r="R2819" i="1"/>
  <c r="J2819" i="1"/>
  <c r="U2819" i="1" s="1"/>
  <c r="F2819" i="1"/>
  <c r="Z2818" i="1"/>
  <c r="X2818" i="1"/>
  <c r="W2818" i="1"/>
  <c r="V2818" i="1"/>
  <c r="Y2818" i="1" s="1"/>
  <c r="U2818" i="1"/>
  <c r="T2818" i="1"/>
  <c r="S2818" i="1"/>
  <c r="R2818" i="1"/>
  <c r="J2818" i="1"/>
  <c r="F2818" i="1"/>
  <c r="Y2817" i="1"/>
  <c r="W2817" i="1"/>
  <c r="X2817" i="1" s="1"/>
  <c r="V2817" i="1"/>
  <c r="U2817" i="1"/>
  <c r="T2817" i="1"/>
  <c r="S2817" i="1"/>
  <c r="R2817" i="1"/>
  <c r="J2817" i="1"/>
  <c r="F2817" i="1"/>
  <c r="X2816" i="1"/>
  <c r="Z2816" i="1" s="1"/>
  <c r="W2816" i="1"/>
  <c r="V2816" i="1"/>
  <c r="Y2816" i="1" s="1"/>
  <c r="T2816" i="1"/>
  <c r="U2816" i="1" s="1"/>
  <c r="S2816" i="1"/>
  <c r="R2816" i="1"/>
  <c r="J2816" i="1"/>
  <c r="F2816" i="1"/>
  <c r="Z2815" i="1"/>
  <c r="W2815" i="1"/>
  <c r="X2815" i="1" s="1"/>
  <c r="V2815" i="1"/>
  <c r="Y2815" i="1" s="1"/>
  <c r="U2815" i="1"/>
  <c r="T2815" i="1"/>
  <c r="S2815" i="1"/>
  <c r="R2815" i="1"/>
  <c r="J2815" i="1"/>
  <c r="F2815" i="1"/>
  <c r="Y2814" i="1"/>
  <c r="X2814" i="1"/>
  <c r="Z2814" i="1" s="1"/>
  <c r="W2814" i="1"/>
  <c r="V2814" i="1"/>
  <c r="T2814" i="1"/>
  <c r="U2814" i="1" s="1"/>
  <c r="S2814" i="1"/>
  <c r="R2814" i="1"/>
  <c r="J2814" i="1"/>
  <c r="F2814" i="1"/>
  <c r="Y2813" i="1"/>
  <c r="W2813" i="1"/>
  <c r="X2813" i="1" s="1"/>
  <c r="V2813" i="1"/>
  <c r="T2813" i="1"/>
  <c r="U2813" i="1" s="1"/>
  <c r="S2813" i="1"/>
  <c r="R2813" i="1"/>
  <c r="J2813" i="1"/>
  <c r="F2813" i="1"/>
  <c r="Z2812" i="1"/>
  <c r="X2812" i="1"/>
  <c r="W2812" i="1"/>
  <c r="V2812" i="1"/>
  <c r="Y2812" i="1" s="1"/>
  <c r="T2812" i="1"/>
  <c r="U2812" i="1" s="1"/>
  <c r="S2812" i="1"/>
  <c r="R2812" i="1"/>
  <c r="J2812" i="1"/>
  <c r="F2812" i="1"/>
  <c r="Y2811" i="1"/>
  <c r="W2811" i="1"/>
  <c r="X2811" i="1" s="1"/>
  <c r="V2811" i="1"/>
  <c r="U2811" i="1"/>
  <c r="T2811" i="1"/>
  <c r="S2811" i="1"/>
  <c r="R2811" i="1"/>
  <c r="J2811" i="1"/>
  <c r="F2811" i="1"/>
  <c r="Y2810" i="1"/>
  <c r="Z2810" i="1" s="1"/>
  <c r="X2810" i="1"/>
  <c r="W2810" i="1"/>
  <c r="V2810" i="1"/>
  <c r="T2810" i="1"/>
  <c r="U2810" i="1" s="1"/>
  <c r="S2810" i="1"/>
  <c r="R2810" i="1"/>
  <c r="J2810" i="1"/>
  <c r="F2810" i="1"/>
  <c r="Y2809" i="1"/>
  <c r="Z2809" i="1" s="1"/>
  <c r="W2809" i="1"/>
  <c r="X2809" i="1" s="1"/>
  <c r="V2809" i="1"/>
  <c r="T2809" i="1"/>
  <c r="S2809" i="1"/>
  <c r="R2809" i="1"/>
  <c r="J2809" i="1"/>
  <c r="U2809" i="1" s="1"/>
  <c r="F2809" i="1"/>
  <c r="X2808" i="1"/>
  <c r="W2808" i="1"/>
  <c r="V2808" i="1"/>
  <c r="Y2808" i="1" s="1"/>
  <c r="Z2808" i="1" s="1"/>
  <c r="T2808" i="1"/>
  <c r="U2808" i="1" s="1"/>
  <c r="S2808" i="1"/>
  <c r="R2808" i="1"/>
  <c r="J2808" i="1"/>
  <c r="F2808" i="1"/>
  <c r="Y2807" i="1"/>
  <c r="W2807" i="1"/>
  <c r="X2807" i="1" s="1"/>
  <c r="V2807" i="1"/>
  <c r="T2807" i="1"/>
  <c r="S2807" i="1"/>
  <c r="R2807" i="1"/>
  <c r="J2807" i="1"/>
  <c r="U2807" i="1" s="1"/>
  <c r="F2807" i="1"/>
  <c r="X2806" i="1"/>
  <c r="W2806" i="1"/>
  <c r="V2806" i="1"/>
  <c r="Y2806" i="1" s="1"/>
  <c r="Z2806" i="1" s="1"/>
  <c r="T2806" i="1"/>
  <c r="U2806" i="1" s="1"/>
  <c r="S2806" i="1"/>
  <c r="R2806" i="1"/>
  <c r="J2806" i="1"/>
  <c r="F2806" i="1"/>
  <c r="Y2805" i="1"/>
  <c r="Z2805" i="1" s="1"/>
  <c r="X2805" i="1"/>
  <c r="W2805" i="1"/>
  <c r="V2805" i="1"/>
  <c r="U2805" i="1"/>
  <c r="T2805" i="1"/>
  <c r="S2805" i="1"/>
  <c r="R2805" i="1"/>
  <c r="J2805" i="1"/>
  <c r="F2805" i="1"/>
  <c r="X2804" i="1"/>
  <c r="W2804" i="1"/>
  <c r="V2804" i="1"/>
  <c r="Y2804" i="1" s="1"/>
  <c r="Z2804" i="1" s="1"/>
  <c r="U2804" i="1"/>
  <c r="T2804" i="1"/>
  <c r="S2804" i="1"/>
  <c r="R2804" i="1"/>
  <c r="J2804" i="1"/>
  <c r="F2804" i="1"/>
  <c r="W2803" i="1"/>
  <c r="X2803" i="1" s="1"/>
  <c r="V2803" i="1"/>
  <c r="Y2803" i="1" s="1"/>
  <c r="Z2803" i="1" s="1"/>
  <c r="U2803" i="1"/>
  <c r="T2803" i="1"/>
  <c r="S2803" i="1"/>
  <c r="R2803" i="1"/>
  <c r="J2803" i="1"/>
  <c r="F2803" i="1"/>
  <c r="X2802" i="1"/>
  <c r="W2802" i="1"/>
  <c r="V2802" i="1"/>
  <c r="Y2802" i="1" s="1"/>
  <c r="Z2802" i="1" s="1"/>
  <c r="T2802" i="1"/>
  <c r="U2802" i="1" s="1"/>
  <c r="S2802" i="1"/>
  <c r="R2802" i="1"/>
  <c r="J2802" i="1"/>
  <c r="F2802" i="1"/>
  <c r="W2801" i="1"/>
  <c r="X2801" i="1" s="1"/>
  <c r="V2801" i="1"/>
  <c r="Y2801" i="1" s="1"/>
  <c r="Z2801" i="1" s="1"/>
  <c r="T2801" i="1"/>
  <c r="S2801" i="1"/>
  <c r="R2801" i="1"/>
  <c r="J2801" i="1"/>
  <c r="U2801" i="1" s="1"/>
  <c r="F2801" i="1"/>
  <c r="Z2800" i="1"/>
  <c r="Y2800" i="1"/>
  <c r="W2800" i="1"/>
  <c r="X2800" i="1" s="1"/>
  <c r="V2800" i="1"/>
  <c r="T2800" i="1"/>
  <c r="U2800" i="1" s="1"/>
  <c r="S2800" i="1"/>
  <c r="R2800" i="1"/>
  <c r="J2800" i="1"/>
  <c r="F2800" i="1"/>
  <c r="Y2799" i="1"/>
  <c r="W2799" i="1"/>
  <c r="X2799" i="1" s="1"/>
  <c r="V2799" i="1"/>
  <c r="U2799" i="1"/>
  <c r="T2799" i="1"/>
  <c r="S2799" i="1"/>
  <c r="R2799" i="1"/>
  <c r="J2799" i="1"/>
  <c r="F2799" i="1"/>
  <c r="X2798" i="1"/>
  <c r="W2798" i="1"/>
  <c r="V2798" i="1"/>
  <c r="Y2798" i="1" s="1"/>
  <c r="Z2798" i="1" s="1"/>
  <c r="T2798" i="1"/>
  <c r="S2798" i="1"/>
  <c r="R2798" i="1"/>
  <c r="J2798" i="1"/>
  <c r="F2798" i="1"/>
  <c r="Y2797" i="1"/>
  <c r="W2797" i="1"/>
  <c r="X2797" i="1" s="1"/>
  <c r="V2797" i="1"/>
  <c r="T2797" i="1"/>
  <c r="S2797" i="1"/>
  <c r="R2797" i="1"/>
  <c r="J2797" i="1"/>
  <c r="U2797" i="1" s="1"/>
  <c r="F2797" i="1"/>
  <c r="Y2796" i="1"/>
  <c r="Z2796" i="1" s="1"/>
  <c r="X2796" i="1"/>
  <c r="W2796" i="1"/>
  <c r="V2796" i="1"/>
  <c r="T2796" i="1"/>
  <c r="U2796" i="1" s="1"/>
  <c r="S2796" i="1"/>
  <c r="R2796" i="1"/>
  <c r="J2796" i="1"/>
  <c r="F2796" i="1"/>
  <c r="Z2795" i="1"/>
  <c r="Y2795" i="1"/>
  <c r="W2795" i="1"/>
  <c r="X2795" i="1" s="1"/>
  <c r="V2795" i="1"/>
  <c r="T2795" i="1"/>
  <c r="S2795" i="1"/>
  <c r="R2795" i="1"/>
  <c r="J2795" i="1"/>
  <c r="U2795" i="1" s="1"/>
  <c r="F2795" i="1"/>
  <c r="Z2794" i="1"/>
  <c r="X2794" i="1"/>
  <c r="W2794" i="1"/>
  <c r="V2794" i="1"/>
  <c r="Y2794" i="1" s="1"/>
  <c r="T2794" i="1"/>
  <c r="U2794" i="1" s="1"/>
  <c r="S2794" i="1"/>
  <c r="R2794" i="1"/>
  <c r="J2794" i="1"/>
  <c r="F2794" i="1"/>
  <c r="Y2793" i="1"/>
  <c r="W2793" i="1"/>
  <c r="X2793" i="1" s="1"/>
  <c r="V2793" i="1"/>
  <c r="U2793" i="1"/>
  <c r="T2793" i="1"/>
  <c r="S2793" i="1"/>
  <c r="R2793" i="1"/>
  <c r="J2793" i="1"/>
  <c r="F2793" i="1"/>
  <c r="Z2792" i="1"/>
  <c r="X2792" i="1"/>
  <c r="W2792" i="1"/>
  <c r="V2792" i="1"/>
  <c r="Y2792" i="1" s="1"/>
  <c r="T2792" i="1"/>
  <c r="S2792" i="1"/>
  <c r="R2792" i="1"/>
  <c r="J2792" i="1"/>
  <c r="F2792" i="1"/>
  <c r="Y2791" i="1"/>
  <c r="X2791" i="1"/>
  <c r="W2791" i="1"/>
  <c r="V2791" i="1"/>
  <c r="U2791" i="1"/>
  <c r="T2791" i="1"/>
  <c r="S2791" i="1"/>
  <c r="R2791" i="1"/>
  <c r="J2791" i="1"/>
  <c r="F2791" i="1"/>
  <c r="Y2790" i="1"/>
  <c r="Z2790" i="1" s="1"/>
  <c r="X2790" i="1"/>
  <c r="W2790" i="1"/>
  <c r="V2790" i="1"/>
  <c r="U2790" i="1"/>
  <c r="T2790" i="1"/>
  <c r="S2790" i="1"/>
  <c r="R2790" i="1"/>
  <c r="J2790" i="1"/>
  <c r="F2790" i="1"/>
  <c r="Y2789" i="1"/>
  <c r="Z2789" i="1" s="1"/>
  <c r="W2789" i="1"/>
  <c r="X2789" i="1" s="1"/>
  <c r="V2789" i="1"/>
  <c r="U2789" i="1"/>
  <c r="T2789" i="1"/>
  <c r="S2789" i="1"/>
  <c r="R2789" i="1"/>
  <c r="J2789" i="1"/>
  <c r="F2789" i="1"/>
  <c r="X2788" i="1"/>
  <c r="W2788" i="1"/>
  <c r="V2788" i="1"/>
  <c r="Y2788" i="1" s="1"/>
  <c r="Z2788" i="1" s="1"/>
  <c r="T2788" i="1"/>
  <c r="U2788" i="1" s="1"/>
  <c r="S2788" i="1"/>
  <c r="R2788" i="1"/>
  <c r="J2788" i="1"/>
  <c r="F2788" i="1"/>
  <c r="Y2787" i="1"/>
  <c r="Z2787" i="1" s="1"/>
  <c r="W2787" i="1"/>
  <c r="X2787" i="1" s="1"/>
  <c r="V2787" i="1"/>
  <c r="U2787" i="1"/>
  <c r="T2787" i="1"/>
  <c r="S2787" i="1"/>
  <c r="R2787" i="1"/>
  <c r="J2787" i="1"/>
  <c r="F2787" i="1"/>
  <c r="W2786" i="1"/>
  <c r="X2786" i="1" s="1"/>
  <c r="V2786" i="1"/>
  <c r="Y2786" i="1" s="1"/>
  <c r="T2786" i="1"/>
  <c r="U2786" i="1" s="1"/>
  <c r="S2786" i="1"/>
  <c r="R2786" i="1"/>
  <c r="J2786" i="1"/>
  <c r="F2786" i="1"/>
  <c r="Y2785" i="1"/>
  <c r="W2785" i="1"/>
  <c r="X2785" i="1" s="1"/>
  <c r="V2785" i="1"/>
  <c r="T2785" i="1"/>
  <c r="U2785" i="1" s="1"/>
  <c r="S2785" i="1"/>
  <c r="R2785" i="1"/>
  <c r="J2785" i="1"/>
  <c r="F2785" i="1"/>
  <c r="Z2784" i="1"/>
  <c r="X2784" i="1"/>
  <c r="W2784" i="1"/>
  <c r="V2784" i="1"/>
  <c r="Y2784" i="1" s="1"/>
  <c r="T2784" i="1"/>
  <c r="S2784" i="1"/>
  <c r="R2784" i="1"/>
  <c r="J2784" i="1"/>
  <c r="U2784" i="1" s="1"/>
  <c r="F2784" i="1"/>
  <c r="Y2783" i="1"/>
  <c r="W2783" i="1"/>
  <c r="X2783" i="1" s="1"/>
  <c r="V2783" i="1"/>
  <c r="U2783" i="1"/>
  <c r="T2783" i="1"/>
  <c r="S2783" i="1"/>
  <c r="R2783" i="1"/>
  <c r="J2783" i="1"/>
  <c r="F2783" i="1"/>
  <c r="X2782" i="1"/>
  <c r="W2782" i="1"/>
  <c r="V2782" i="1"/>
  <c r="Y2782" i="1" s="1"/>
  <c r="Z2782" i="1" s="1"/>
  <c r="T2782" i="1"/>
  <c r="U2782" i="1" s="1"/>
  <c r="S2782" i="1"/>
  <c r="R2782" i="1"/>
  <c r="J2782" i="1"/>
  <c r="F2782" i="1"/>
  <c r="Z2781" i="1"/>
  <c r="Y2781" i="1"/>
  <c r="X2781" i="1"/>
  <c r="W2781" i="1"/>
  <c r="V2781" i="1"/>
  <c r="U2781" i="1"/>
  <c r="T2781" i="1"/>
  <c r="S2781" i="1"/>
  <c r="R2781" i="1"/>
  <c r="J2781" i="1"/>
  <c r="F2781" i="1"/>
  <c r="W2780" i="1"/>
  <c r="X2780" i="1" s="1"/>
  <c r="V2780" i="1"/>
  <c r="Y2780" i="1" s="1"/>
  <c r="T2780" i="1"/>
  <c r="U2780" i="1" s="1"/>
  <c r="S2780" i="1"/>
  <c r="R2780" i="1"/>
  <c r="J2780" i="1"/>
  <c r="F2780" i="1"/>
  <c r="Y2779" i="1"/>
  <c r="Z2779" i="1" s="1"/>
  <c r="W2779" i="1"/>
  <c r="X2779" i="1" s="1"/>
  <c r="V2779" i="1"/>
  <c r="T2779" i="1"/>
  <c r="U2779" i="1" s="1"/>
  <c r="S2779" i="1"/>
  <c r="R2779" i="1"/>
  <c r="J2779" i="1"/>
  <c r="F2779" i="1"/>
  <c r="Z2778" i="1"/>
  <c r="X2778" i="1"/>
  <c r="W2778" i="1"/>
  <c r="V2778" i="1"/>
  <c r="Y2778" i="1" s="1"/>
  <c r="T2778" i="1"/>
  <c r="U2778" i="1" s="1"/>
  <c r="S2778" i="1"/>
  <c r="R2778" i="1"/>
  <c r="J2778" i="1"/>
  <c r="F2778" i="1"/>
  <c r="Y2777" i="1"/>
  <c r="X2777" i="1"/>
  <c r="W2777" i="1"/>
  <c r="V2777" i="1"/>
  <c r="U2777" i="1"/>
  <c r="T2777" i="1"/>
  <c r="S2777" i="1"/>
  <c r="R2777" i="1"/>
  <c r="J2777" i="1"/>
  <c r="F2777" i="1"/>
  <c r="W2776" i="1"/>
  <c r="X2776" i="1" s="1"/>
  <c r="V2776" i="1"/>
  <c r="Y2776" i="1" s="1"/>
  <c r="Z2776" i="1" s="1"/>
  <c r="U2776" i="1"/>
  <c r="T2776" i="1"/>
  <c r="S2776" i="1"/>
  <c r="R2776" i="1"/>
  <c r="J2776" i="1"/>
  <c r="F2776" i="1"/>
  <c r="W2775" i="1"/>
  <c r="X2775" i="1" s="1"/>
  <c r="V2775" i="1"/>
  <c r="Y2775" i="1" s="1"/>
  <c r="Z2775" i="1" s="1"/>
  <c r="T2775" i="1"/>
  <c r="S2775" i="1"/>
  <c r="R2775" i="1"/>
  <c r="J2775" i="1"/>
  <c r="U2775" i="1" s="1"/>
  <c r="F2775" i="1"/>
  <c r="Z2774" i="1"/>
  <c r="X2774" i="1"/>
  <c r="W2774" i="1"/>
  <c r="V2774" i="1"/>
  <c r="Y2774" i="1" s="1"/>
  <c r="T2774" i="1"/>
  <c r="S2774" i="1"/>
  <c r="R2774" i="1"/>
  <c r="J2774" i="1"/>
  <c r="F2774" i="1"/>
  <c r="Y2773" i="1"/>
  <c r="Z2773" i="1" s="1"/>
  <c r="W2773" i="1"/>
  <c r="X2773" i="1" s="1"/>
  <c r="V2773" i="1"/>
  <c r="U2773" i="1"/>
  <c r="T2773" i="1"/>
  <c r="S2773" i="1"/>
  <c r="R2773" i="1"/>
  <c r="J2773" i="1"/>
  <c r="F2773" i="1"/>
  <c r="Y2772" i="1"/>
  <c r="Z2772" i="1" s="1"/>
  <c r="X2772" i="1"/>
  <c r="W2772" i="1"/>
  <c r="V2772" i="1"/>
  <c r="T2772" i="1"/>
  <c r="U2772" i="1" s="1"/>
  <c r="S2772" i="1"/>
  <c r="R2772" i="1"/>
  <c r="J2772" i="1"/>
  <c r="F2772" i="1"/>
  <c r="Y2771" i="1"/>
  <c r="X2771" i="1"/>
  <c r="W2771" i="1"/>
  <c r="V2771" i="1"/>
  <c r="T2771" i="1"/>
  <c r="U2771" i="1" s="1"/>
  <c r="S2771" i="1"/>
  <c r="R2771" i="1"/>
  <c r="J2771" i="1"/>
  <c r="F2771" i="1"/>
  <c r="X2770" i="1"/>
  <c r="W2770" i="1"/>
  <c r="V2770" i="1"/>
  <c r="Y2770" i="1" s="1"/>
  <c r="T2770" i="1"/>
  <c r="U2770" i="1" s="1"/>
  <c r="S2770" i="1"/>
  <c r="R2770" i="1"/>
  <c r="J2770" i="1"/>
  <c r="F2770" i="1"/>
  <c r="Y2769" i="1"/>
  <c r="Z2769" i="1" s="1"/>
  <c r="X2769" i="1"/>
  <c r="W2769" i="1"/>
  <c r="V2769" i="1"/>
  <c r="U2769" i="1"/>
  <c r="T2769" i="1"/>
  <c r="S2769" i="1"/>
  <c r="R2769" i="1"/>
  <c r="J2769" i="1"/>
  <c r="F2769" i="1"/>
  <c r="X2768" i="1"/>
  <c r="W2768" i="1"/>
  <c r="V2768" i="1"/>
  <c r="Y2768" i="1" s="1"/>
  <c r="Z2768" i="1" s="1"/>
  <c r="U2768" i="1"/>
  <c r="T2768" i="1"/>
  <c r="S2768" i="1"/>
  <c r="R2768" i="1"/>
  <c r="J2768" i="1"/>
  <c r="F2768" i="1"/>
  <c r="Z2767" i="1"/>
  <c r="Y2767" i="1"/>
  <c r="X2767" i="1"/>
  <c r="W2767" i="1"/>
  <c r="V2767" i="1"/>
  <c r="U2767" i="1"/>
  <c r="T2767" i="1"/>
  <c r="S2767" i="1"/>
  <c r="R2767" i="1"/>
  <c r="J2767" i="1"/>
  <c r="F2767" i="1"/>
  <c r="X2766" i="1"/>
  <c r="W2766" i="1"/>
  <c r="V2766" i="1"/>
  <c r="Y2766" i="1" s="1"/>
  <c r="T2766" i="1"/>
  <c r="U2766" i="1" s="1"/>
  <c r="S2766" i="1"/>
  <c r="R2766" i="1"/>
  <c r="J2766" i="1"/>
  <c r="F2766" i="1"/>
  <c r="Z2765" i="1"/>
  <c r="Y2765" i="1"/>
  <c r="W2765" i="1"/>
  <c r="X2765" i="1" s="1"/>
  <c r="V2765" i="1"/>
  <c r="T2765" i="1"/>
  <c r="U2765" i="1" s="1"/>
  <c r="S2765" i="1"/>
  <c r="R2765" i="1"/>
  <c r="J2765" i="1"/>
  <c r="F2765" i="1"/>
  <c r="W2764" i="1"/>
  <c r="X2764" i="1" s="1"/>
  <c r="Z2764" i="1" s="1"/>
  <c r="V2764" i="1"/>
  <c r="Y2764" i="1" s="1"/>
  <c r="T2764" i="1"/>
  <c r="U2764" i="1" s="1"/>
  <c r="S2764" i="1"/>
  <c r="R2764" i="1"/>
  <c r="J2764" i="1"/>
  <c r="F2764" i="1"/>
  <c r="Y2763" i="1"/>
  <c r="Z2763" i="1" s="1"/>
  <c r="X2763" i="1"/>
  <c r="W2763" i="1"/>
  <c r="V2763" i="1"/>
  <c r="T2763" i="1"/>
  <c r="S2763" i="1"/>
  <c r="R2763" i="1"/>
  <c r="J2763" i="1"/>
  <c r="U2763" i="1" s="1"/>
  <c r="F2763" i="1"/>
  <c r="W2762" i="1"/>
  <c r="X2762" i="1" s="1"/>
  <c r="V2762" i="1"/>
  <c r="Y2762" i="1" s="1"/>
  <c r="U2762" i="1"/>
  <c r="T2762" i="1"/>
  <c r="S2762" i="1"/>
  <c r="R2762" i="1"/>
  <c r="J2762" i="1"/>
  <c r="F2762" i="1"/>
  <c r="Y2761" i="1"/>
  <c r="W2761" i="1"/>
  <c r="X2761" i="1" s="1"/>
  <c r="V2761" i="1"/>
  <c r="T2761" i="1"/>
  <c r="U2761" i="1" s="1"/>
  <c r="S2761" i="1"/>
  <c r="R2761" i="1"/>
  <c r="J2761" i="1"/>
  <c r="F2761" i="1"/>
  <c r="Y2760" i="1"/>
  <c r="Z2760" i="1" s="1"/>
  <c r="X2760" i="1"/>
  <c r="W2760" i="1"/>
  <c r="V2760" i="1"/>
  <c r="T2760" i="1"/>
  <c r="U2760" i="1" s="1"/>
  <c r="S2760" i="1"/>
  <c r="R2760" i="1"/>
  <c r="J2760" i="1"/>
  <c r="F2760" i="1"/>
  <c r="Y2759" i="1"/>
  <c r="W2759" i="1"/>
  <c r="X2759" i="1" s="1"/>
  <c r="V2759" i="1"/>
  <c r="T2759" i="1"/>
  <c r="S2759" i="1"/>
  <c r="R2759" i="1"/>
  <c r="J2759" i="1"/>
  <c r="U2759" i="1" s="1"/>
  <c r="F2759" i="1"/>
  <c r="W2758" i="1"/>
  <c r="X2758" i="1" s="1"/>
  <c r="V2758" i="1"/>
  <c r="Y2758" i="1" s="1"/>
  <c r="Z2758" i="1" s="1"/>
  <c r="T2758" i="1"/>
  <c r="U2758" i="1" s="1"/>
  <c r="S2758" i="1"/>
  <c r="R2758" i="1"/>
  <c r="J2758" i="1"/>
  <c r="F2758" i="1"/>
  <c r="Y2757" i="1"/>
  <c r="W2757" i="1"/>
  <c r="X2757" i="1" s="1"/>
  <c r="V2757" i="1"/>
  <c r="U2757" i="1"/>
  <c r="T2757" i="1"/>
  <c r="S2757" i="1"/>
  <c r="R2757" i="1"/>
  <c r="J2757" i="1"/>
  <c r="F2757" i="1"/>
  <c r="Z2756" i="1"/>
  <c r="X2756" i="1"/>
  <c r="W2756" i="1"/>
  <c r="V2756" i="1"/>
  <c r="Y2756" i="1" s="1"/>
  <c r="T2756" i="1"/>
  <c r="S2756" i="1"/>
  <c r="R2756" i="1"/>
  <c r="J2756" i="1"/>
  <c r="U2756" i="1" s="1"/>
  <c r="F2756" i="1"/>
  <c r="Y2755" i="1"/>
  <c r="W2755" i="1"/>
  <c r="X2755" i="1" s="1"/>
  <c r="V2755" i="1"/>
  <c r="U2755" i="1"/>
  <c r="T2755" i="1"/>
  <c r="S2755" i="1"/>
  <c r="R2755" i="1"/>
  <c r="J2755" i="1"/>
  <c r="F2755" i="1"/>
  <c r="Y2754" i="1"/>
  <c r="X2754" i="1"/>
  <c r="Z2754" i="1" s="1"/>
  <c r="W2754" i="1"/>
  <c r="V2754" i="1"/>
  <c r="T2754" i="1"/>
  <c r="U2754" i="1" s="1"/>
  <c r="S2754" i="1"/>
  <c r="R2754" i="1"/>
  <c r="J2754" i="1"/>
  <c r="F2754" i="1"/>
  <c r="Y2753" i="1"/>
  <c r="Z2753" i="1" s="1"/>
  <c r="W2753" i="1"/>
  <c r="X2753" i="1" s="1"/>
  <c r="V2753" i="1"/>
  <c r="U2753" i="1"/>
  <c r="T2753" i="1"/>
  <c r="S2753" i="1"/>
  <c r="R2753" i="1"/>
  <c r="J2753" i="1"/>
  <c r="F2753" i="1"/>
  <c r="Z2752" i="1"/>
  <c r="X2752" i="1"/>
  <c r="W2752" i="1"/>
  <c r="V2752" i="1"/>
  <c r="Y2752" i="1" s="1"/>
  <c r="U2752" i="1"/>
  <c r="T2752" i="1"/>
  <c r="S2752" i="1"/>
  <c r="R2752" i="1"/>
  <c r="J2752" i="1"/>
  <c r="F2752" i="1"/>
  <c r="Y2751" i="1"/>
  <c r="W2751" i="1"/>
  <c r="X2751" i="1" s="1"/>
  <c r="Z2751" i="1" s="1"/>
  <c r="V2751" i="1"/>
  <c r="U2751" i="1"/>
  <c r="T2751" i="1"/>
  <c r="S2751" i="1"/>
  <c r="R2751" i="1"/>
  <c r="J2751" i="1"/>
  <c r="F2751" i="1"/>
  <c r="W2750" i="1"/>
  <c r="X2750" i="1" s="1"/>
  <c r="Z2750" i="1" s="1"/>
  <c r="V2750" i="1"/>
  <c r="Y2750" i="1" s="1"/>
  <c r="T2750" i="1"/>
  <c r="S2750" i="1"/>
  <c r="R2750" i="1"/>
  <c r="J2750" i="1"/>
  <c r="F2750" i="1"/>
  <c r="Y2749" i="1"/>
  <c r="W2749" i="1"/>
  <c r="X2749" i="1" s="1"/>
  <c r="V2749" i="1"/>
  <c r="U2749" i="1"/>
  <c r="T2749" i="1"/>
  <c r="S2749" i="1"/>
  <c r="R2749" i="1"/>
  <c r="J2749" i="1"/>
  <c r="F2749" i="1"/>
  <c r="Y2748" i="1"/>
  <c r="Z2748" i="1" s="1"/>
  <c r="X2748" i="1"/>
  <c r="W2748" i="1"/>
  <c r="V2748" i="1"/>
  <c r="T2748" i="1"/>
  <c r="U2748" i="1" s="1"/>
  <c r="S2748" i="1"/>
  <c r="R2748" i="1"/>
  <c r="J2748" i="1"/>
  <c r="F2748" i="1"/>
  <c r="Y2747" i="1"/>
  <c r="Z2747" i="1" s="1"/>
  <c r="W2747" i="1"/>
  <c r="X2747" i="1" s="1"/>
  <c r="V2747" i="1"/>
  <c r="T2747" i="1"/>
  <c r="U2747" i="1" s="1"/>
  <c r="S2747" i="1"/>
  <c r="R2747" i="1"/>
  <c r="J2747" i="1"/>
  <c r="F2747" i="1"/>
  <c r="X2746" i="1"/>
  <c r="W2746" i="1"/>
  <c r="V2746" i="1"/>
  <c r="Y2746" i="1" s="1"/>
  <c r="Z2746" i="1" s="1"/>
  <c r="T2746" i="1"/>
  <c r="S2746" i="1"/>
  <c r="R2746" i="1"/>
  <c r="J2746" i="1"/>
  <c r="F2746" i="1"/>
  <c r="W2745" i="1"/>
  <c r="X2745" i="1" s="1"/>
  <c r="V2745" i="1"/>
  <c r="Y2745" i="1" s="1"/>
  <c r="Z2745" i="1" s="1"/>
  <c r="T2745" i="1"/>
  <c r="S2745" i="1"/>
  <c r="R2745" i="1"/>
  <c r="J2745" i="1"/>
  <c r="U2745" i="1" s="1"/>
  <c r="F2745" i="1"/>
  <c r="W2744" i="1"/>
  <c r="X2744" i="1" s="1"/>
  <c r="V2744" i="1"/>
  <c r="Y2744" i="1" s="1"/>
  <c r="Z2744" i="1" s="1"/>
  <c r="T2744" i="1"/>
  <c r="U2744" i="1" s="1"/>
  <c r="S2744" i="1"/>
  <c r="R2744" i="1"/>
  <c r="J2744" i="1"/>
  <c r="F2744" i="1"/>
  <c r="Y2743" i="1"/>
  <c r="W2743" i="1"/>
  <c r="X2743" i="1" s="1"/>
  <c r="V2743" i="1"/>
  <c r="T2743" i="1"/>
  <c r="S2743" i="1"/>
  <c r="R2743" i="1"/>
  <c r="J2743" i="1"/>
  <c r="U2743" i="1" s="1"/>
  <c r="F2743" i="1"/>
  <c r="Z2742" i="1"/>
  <c r="X2742" i="1"/>
  <c r="W2742" i="1"/>
  <c r="V2742" i="1"/>
  <c r="Y2742" i="1" s="1"/>
  <c r="U2742" i="1"/>
  <c r="T2742" i="1"/>
  <c r="S2742" i="1"/>
  <c r="R2742" i="1"/>
  <c r="J2742" i="1"/>
  <c r="F2742" i="1"/>
  <c r="Y2741" i="1"/>
  <c r="W2741" i="1"/>
  <c r="X2741" i="1" s="1"/>
  <c r="V2741" i="1"/>
  <c r="T2741" i="1"/>
  <c r="S2741" i="1"/>
  <c r="R2741" i="1"/>
  <c r="J2741" i="1"/>
  <c r="U2741" i="1" s="1"/>
  <c r="F2741" i="1"/>
  <c r="X2740" i="1"/>
  <c r="W2740" i="1"/>
  <c r="V2740" i="1"/>
  <c r="Y2740" i="1" s="1"/>
  <c r="Z2740" i="1" s="1"/>
  <c r="U2740" i="1"/>
  <c r="T2740" i="1"/>
  <c r="S2740" i="1"/>
  <c r="R2740" i="1"/>
  <c r="J2740" i="1"/>
  <c r="F2740" i="1"/>
  <c r="Y2739" i="1"/>
  <c r="Z2739" i="1" s="1"/>
  <c r="W2739" i="1"/>
  <c r="X2739" i="1" s="1"/>
  <c r="V2739" i="1"/>
  <c r="T2739" i="1"/>
  <c r="S2739" i="1"/>
  <c r="R2739" i="1"/>
  <c r="J2739" i="1"/>
  <c r="U2739" i="1" s="1"/>
  <c r="F2739" i="1"/>
  <c r="W2738" i="1"/>
  <c r="X2738" i="1" s="1"/>
  <c r="Z2738" i="1" s="1"/>
  <c r="V2738" i="1"/>
  <c r="Y2738" i="1" s="1"/>
  <c r="U2738" i="1"/>
  <c r="T2738" i="1"/>
  <c r="S2738" i="1"/>
  <c r="R2738" i="1"/>
  <c r="J2738" i="1"/>
  <c r="F2738" i="1"/>
  <c r="Y2737" i="1"/>
  <c r="Z2737" i="1" s="1"/>
  <c r="X2737" i="1"/>
  <c r="W2737" i="1"/>
  <c r="V2737" i="1"/>
  <c r="T2737" i="1"/>
  <c r="U2737" i="1" s="1"/>
  <c r="S2737" i="1"/>
  <c r="R2737" i="1"/>
  <c r="J2737" i="1"/>
  <c r="F2737" i="1"/>
  <c r="X2736" i="1"/>
  <c r="W2736" i="1"/>
  <c r="V2736" i="1"/>
  <c r="Y2736" i="1" s="1"/>
  <c r="Z2736" i="1" s="1"/>
  <c r="U2736" i="1"/>
  <c r="T2736" i="1"/>
  <c r="S2736" i="1"/>
  <c r="R2736" i="1"/>
  <c r="J2736" i="1"/>
  <c r="F2736" i="1"/>
  <c r="Y2735" i="1"/>
  <c r="Z2735" i="1" s="1"/>
  <c r="W2735" i="1"/>
  <c r="X2735" i="1" s="1"/>
  <c r="V2735" i="1"/>
  <c r="T2735" i="1"/>
  <c r="S2735" i="1"/>
  <c r="R2735" i="1"/>
  <c r="J2735" i="1"/>
  <c r="U2735" i="1" s="1"/>
  <c r="F2735" i="1"/>
  <c r="X2734" i="1"/>
  <c r="W2734" i="1"/>
  <c r="V2734" i="1"/>
  <c r="Y2734" i="1" s="1"/>
  <c r="Z2734" i="1" s="1"/>
  <c r="T2734" i="1"/>
  <c r="U2734" i="1" s="1"/>
  <c r="S2734" i="1"/>
  <c r="R2734" i="1"/>
  <c r="J2734" i="1"/>
  <c r="F2734" i="1"/>
  <c r="Z2733" i="1"/>
  <c r="Y2733" i="1"/>
  <c r="W2733" i="1"/>
  <c r="X2733" i="1" s="1"/>
  <c r="V2733" i="1"/>
  <c r="T2733" i="1"/>
  <c r="U2733" i="1" s="1"/>
  <c r="S2733" i="1"/>
  <c r="R2733" i="1"/>
  <c r="J2733" i="1"/>
  <c r="F2733" i="1"/>
  <c r="W2732" i="1"/>
  <c r="X2732" i="1" s="1"/>
  <c r="V2732" i="1"/>
  <c r="Y2732" i="1" s="1"/>
  <c r="Z2732" i="1" s="1"/>
  <c r="T2732" i="1"/>
  <c r="U2732" i="1" s="1"/>
  <c r="S2732" i="1"/>
  <c r="R2732" i="1"/>
  <c r="J2732" i="1"/>
  <c r="F2732" i="1"/>
  <c r="W2731" i="1"/>
  <c r="X2731" i="1" s="1"/>
  <c r="V2731" i="1"/>
  <c r="Y2731" i="1" s="1"/>
  <c r="Z2731" i="1" s="1"/>
  <c r="T2731" i="1"/>
  <c r="S2731" i="1"/>
  <c r="R2731" i="1"/>
  <c r="J2731" i="1"/>
  <c r="U2731" i="1" s="1"/>
  <c r="F2731" i="1"/>
  <c r="Y2730" i="1"/>
  <c r="W2730" i="1"/>
  <c r="X2730" i="1" s="1"/>
  <c r="V2730" i="1"/>
  <c r="T2730" i="1"/>
  <c r="U2730" i="1" s="1"/>
  <c r="S2730" i="1"/>
  <c r="R2730" i="1"/>
  <c r="J2730" i="1"/>
  <c r="F2730" i="1"/>
  <c r="W2729" i="1"/>
  <c r="X2729" i="1" s="1"/>
  <c r="V2729" i="1"/>
  <c r="Y2729" i="1" s="1"/>
  <c r="Z2729" i="1" s="1"/>
  <c r="T2729" i="1"/>
  <c r="U2729" i="1" s="1"/>
  <c r="S2729" i="1"/>
  <c r="R2729" i="1"/>
  <c r="J2729" i="1"/>
  <c r="F2729" i="1"/>
  <c r="Y2728" i="1"/>
  <c r="Z2728" i="1" s="1"/>
  <c r="X2728" i="1"/>
  <c r="W2728" i="1"/>
  <c r="V2728" i="1"/>
  <c r="T2728" i="1"/>
  <c r="U2728" i="1" s="1"/>
  <c r="S2728" i="1"/>
  <c r="R2728" i="1"/>
  <c r="J2728" i="1"/>
  <c r="F2728" i="1"/>
  <c r="Y2727" i="1"/>
  <c r="W2727" i="1"/>
  <c r="X2727" i="1" s="1"/>
  <c r="V2727" i="1"/>
  <c r="U2727" i="1"/>
  <c r="T2727" i="1"/>
  <c r="S2727" i="1"/>
  <c r="R2727" i="1"/>
  <c r="J2727" i="1"/>
  <c r="F2727" i="1"/>
  <c r="X2726" i="1"/>
  <c r="W2726" i="1"/>
  <c r="V2726" i="1"/>
  <c r="Y2726" i="1" s="1"/>
  <c r="Z2726" i="1" s="1"/>
  <c r="T2726" i="1"/>
  <c r="U2726" i="1" s="1"/>
  <c r="S2726" i="1"/>
  <c r="R2726" i="1"/>
  <c r="J2726" i="1"/>
  <c r="F2726" i="1"/>
  <c r="Y2725" i="1"/>
  <c r="W2725" i="1"/>
  <c r="X2725" i="1" s="1"/>
  <c r="V2725" i="1"/>
  <c r="T2725" i="1"/>
  <c r="S2725" i="1"/>
  <c r="R2725" i="1"/>
  <c r="J2725" i="1"/>
  <c r="U2725" i="1" s="1"/>
  <c r="F2725" i="1"/>
  <c r="W2724" i="1"/>
  <c r="X2724" i="1" s="1"/>
  <c r="Z2724" i="1" s="1"/>
  <c r="V2724" i="1"/>
  <c r="Y2724" i="1" s="1"/>
  <c r="T2724" i="1"/>
  <c r="U2724" i="1" s="1"/>
  <c r="S2724" i="1"/>
  <c r="R2724" i="1"/>
  <c r="J2724" i="1"/>
  <c r="F2724" i="1"/>
  <c r="Z2723" i="1"/>
  <c r="Y2723" i="1"/>
  <c r="X2723" i="1"/>
  <c r="W2723" i="1"/>
  <c r="V2723" i="1"/>
  <c r="T2723" i="1"/>
  <c r="U2723" i="1" s="1"/>
  <c r="S2723" i="1"/>
  <c r="R2723" i="1"/>
  <c r="J2723" i="1"/>
  <c r="F2723" i="1"/>
  <c r="X2722" i="1"/>
  <c r="W2722" i="1"/>
  <c r="V2722" i="1"/>
  <c r="Y2722" i="1" s="1"/>
  <c r="Z2722" i="1" s="1"/>
  <c r="T2722" i="1"/>
  <c r="U2722" i="1" s="1"/>
  <c r="S2722" i="1"/>
  <c r="R2722" i="1"/>
  <c r="J2722" i="1"/>
  <c r="F2722" i="1"/>
  <c r="Y2721" i="1"/>
  <c r="W2721" i="1"/>
  <c r="X2721" i="1" s="1"/>
  <c r="V2721" i="1"/>
  <c r="T2721" i="1"/>
  <c r="S2721" i="1"/>
  <c r="R2721" i="1"/>
  <c r="J2721" i="1"/>
  <c r="U2721" i="1" s="1"/>
  <c r="F2721" i="1"/>
  <c r="X2720" i="1"/>
  <c r="W2720" i="1"/>
  <c r="V2720" i="1"/>
  <c r="Y2720" i="1" s="1"/>
  <c r="Z2720" i="1" s="1"/>
  <c r="T2720" i="1"/>
  <c r="U2720" i="1" s="1"/>
  <c r="S2720" i="1"/>
  <c r="R2720" i="1"/>
  <c r="J2720" i="1"/>
  <c r="F2720" i="1"/>
  <c r="W2719" i="1"/>
  <c r="X2719" i="1" s="1"/>
  <c r="V2719" i="1"/>
  <c r="Y2719" i="1" s="1"/>
  <c r="Z2719" i="1" s="1"/>
  <c r="T2719" i="1"/>
  <c r="U2719" i="1" s="1"/>
  <c r="S2719" i="1"/>
  <c r="R2719" i="1"/>
  <c r="J2719" i="1"/>
  <c r="F2719" i="1"/>
  <c r="Y2718" i="1"/>
  <c r="Z2718" i="1" s="1"/>
  <c r="W2718" i="1"/>
  <c r="X2718" i="1" s="1"/>
  <c r="V2718" i="1"/>
  <c r="T2718" i="1"/>
  <c r="U2718" i="1" s="1"/>
  <c r="S2718" i="1"/>
  <c r="R2718" i="1"/>
  <c r="J2718" i="1"/>
  <c r="F2718" i="1"/>
  <c r="Y2717" i="1"/>
  <c r="Z2717" i="1" s="1"/>
  <c r="X2717" i="1"/>
  <c r="W2717" i="1"/>
  <c r="V2717" i="1"/>
  <c r="T2717" i="1"/>
  <c r="S2717" i="1"/>
  <c r="R2717" i="1"/>
  <c r="J2717" i="1"/>
  <c r="U2717" i="1" s="1"/>
  <c r="F2717" i="1"/>
  <c r="W2716" i="1"/>
  <c r="X2716" i="1" s="1"/>
  <c r="V2716" i="1"/>
  <c r="Y2716" i="1" s="1"/>
  <c r="T2716" i="1"/>
  <c r="U2716" i="1" s="1"/>
  <c r="S2716" i="1"/>
  <c r="R2716" i="1"/>
  <c r="J2716" i="1"/>
  <c r="F2716" i="1"/>
  <c r="W2715" i="1"/>
  <c r="X2715" i="1" s="1"/>
  <c r="V2715" i="1"/>
  <c r="Y2715" i="1" s="1"/>
  <c r="Z2715" i="1" s="1"/>
  <c r="T2715" i="1"/>
  <c r="S2715" i="1"/>
  <c r="R2715" i="1"/>
  <c r="J2715" i="1"/>
  <c r="F2715" i="1"/>
  <c r="Z2714" i="1"/>
  <c r="Y2714" i="1"/>
  <c r="X2714" i="1"/>
  <c r="W2714" i="1"/>
  <c r="V2714" i="1"/>
  <c r="T2714" i="1"/>
  <c r="U2714" i="1" s="1"/>
  <c r="S2714" i="1"/>
  <c r="R2714" i="1"/>
  <c r="J2714" i="1"/>
  <c r="F2714" i="1"/>
  <c r="Y2713" i="1"/>
  <c r="Z2713" i="1" s="1"/>
  <c r="X2713" i="1"/>
  <c r="W2713" i="1"/>
  <c r="V2713" i="1"/>
  <c r="T2713" i="1"/>
  <c r="S2713" i="1"/>
  <c r="R2713" i="1"/>
  <c r="J2713" i="1"/>
  <c r="U2713" i="1" s="1"/>
  <c r="F2713" i="1"/>
  <c r="W2712" i="1"/>
  <c r="X2712" i="1" s="1"/>
  <c r="V2712" i="1"/>
  <c r="Y2712" i="1" s="1"/>
  <c r="U2712" i="1"/>
  <c r="T2712" i="1"/>
  <c r="S2712" i="1"/>
  <c r="R2712" i="1"/>
  <c r="J2712" i="1"/>
  <c r="F2712" i="1"/>
  <c r="Y2711" i="1"/>
  <c r="Z2711" i="1" s="1"/>
  <c r="X2711" i="1"/>
  <c r="W2711" i="1"/>
  <c r="V2711" i="1"/>
  <c r="T2711" i="1"/>
  <c r="U2711" i="1" s="1"/>
  <c r="S2711" i="1"/>
  <c r="R2711" i="1"/>
  <c r="J2711" i="1"/>
  <c r="F2711" i="1"/>
  <c r="X2710" i="1"/>
  <c r="W2710" i="1"/>
  <c r="V2710" i="1"/>
  <c r="Y2710" i="1" s="1"/>
  <c r="Z2710" i="1" s="1"/>
  <c r="T2710" i="1"/>
  <c r="U2710" i="1" s="1"/>
  <c r="S2710" i="1"/>
  <c r="R2710" i="1"/>
  <c r="J2710" i="1"/>
  <c r="F2710" i="1"/>
  <c r="Z2709" i="1"/>
  <c r="Y2709" i="1"/>
  <c r="W2709" i="1"/>
  <c r="X2709" i="1" s="1"/>
  <c r="V2709" i="1"/>
  <c r="T2709" i="1"/>
  <c r="S2709" i="1"/>
  <c r="R2709" i="1"/>
  <c r="J2709" i="1"/>
  <c r="U2709" i="1" s="1"/>
  <c r="F2709" i="1"/>
  <c r="W2708" i="1"/>
  <c r="X2708" i="1" s="1"/>
  <c r="V2708" i="1"/>
  <c r="Y2708" i="1" s="1"/>
  <c r="Z2708" i="1" s="1"/>
  <c r="T2708" i="1"/>
  <c r="U2708" i="1" s="1"/>
  <c r="S2708" i="1"/>
  <c r="R2708" i="1"/>
  <c r="J2708" i="1"/>
  <c r="F2708" i="1"/>
  <c r="Y2707" i="1"/>
  <c r="Z2707" i="1" s="1"/>
  <c r="W2707" i="1"/>
  <c r="X2707" i="1" s="1"/>
  <c r="V2707" i="1"/>
  <c r="T2707" i="1"/>
  <c r="U2707" i="1" s="1"/>
  <c r="S2707" i="1"/>
  <c r="R2707" i="1"/>
  <c r="J2707" i="1"/>
  <c r="F2707" i="1"/>
  <c r="X2706" i="1"/>
  <c r="W2706" i="1"/>
  <c r="V2706" i="1"/>
  <c r="Y2706" i="1" s="1"/>
  <c r="Z2706" i="1" s="1"/>
  <c r="T2706" i="1"/>
  <c r="U2706" i="1" s="1"/>
  <c r="S2706" i="1"/>
  <c r="R2706" i="1"/>
  <c r="J2706" i="1"/>
  <c r="F2706" i="1"/>
  <c r="Y2705" i="1"/>
  <c r="Z2705" i="1" s="1"/>
  <c r="W2705" i="1"/>
  <c r="X2705" i="1" s="1"/>
  <c r="V2705" i="1"/>
  <c r="U2705" i="1"/>
  <c r="T2705" i="1"/>
  <c r="S2705" i="1"/>
  <c r="R2705" i="1"/>
  <c r="J2705" i="1"/>
  <c r="F2705" i="1"/>
  <c r="Y2704" i="1"/>
  <c r="X2704" i="1"/>
  <c r="W2704" i="1"/>
  <c r="V2704" i="1"/>
  <c r="T2704" i="1"/>
  <c r="U2704" i="1" s="1"/>
  <c r="S2704" i="1"/>
  <c r="R2704" i="1"/>
  <c r="J2704" i="1"/>
  <c r="F2704" i="1"/>
  <c r="W2703" i="1"/>
  <c r="X2703" i="1" s="1"/>
  <c r="V2703" i="1"/>
  <c r="Y2703" i="1" s="1"/>
  <c r="U2703" i="1"/>
  <c r="T2703" i="1"/>
  <c r="S2703" i="1"/>
  <c r="R2703" i="1"/>
  <c r="J2703" i="1"/>
  <c r="F2703" i="1"/>
  <c r="Y2702" i="1"/>
  <c r="X2702" i="1"/>
  <c r="Z2702" i="1" s="1"/>
  <c r="W2702" i="1"/>
  <c r="V2702" i="1"/>
  <c r="T2702" i="1"/>
  <c r="U2702" i="1" s="1"/>
  <c r="S2702" i="1"/>
  <c r="R2702" i="1"/>
  <c r="J2702" i="1"/>
  <c r="F2702" i="1"/>
  <c r="Y2701" i="1"/>
  <c r="Z2701" i="1" s="1"/>
  <c r="W2701" i="1"/>
  <c r="X2701" i="1" s="1"/>
  <c r="V2701" i="1"/>
  <c r="U2701" i="1"/>
  <c r="T2701" i="1"/>
  <c r="S2701" i="1"/>
  <c r="R2701" i="1"/>
  <c r="J2701" i="1"/>
  <c r="F2701" i="1"/>
  <c r="X2700" i="1"/>
  <c r="W2700" i="1"/>
  <c r="V2700" i="1"/>
  <c r="Y2700" i="1" s="1"/>
  <c r="Z2700" i="1" s="1"/>
  <c r="T2700" i="1"/>
  <c r="U2700" i="1" s="1"/>
  <c r="S2700" i="1"/>
  <c r="R2700" i="1"/>
  <c r="J2700" i="1"/>
  <c r="F2700" i="1"/>
  <c r="Y2699" i="1"/>
  <c r="X2699" i="1"/>
  <c r="W2699" i="1"/>
  <c r="V2699" i="1"/>
  <c r="U2699" i="1"/>
  <c r="T2699" i="1"/>
  <c r="S2699" i="1"/>
  <c r="R2699" i="1"/>
  <c r="J2699" i="1"/>
  <c r="F2699" i="1"/>
  <c r="W2698" i="1"/>
  <c r="X2698" i="1" s="1"/>
  <c r="V2698" i="1"/>
  <c r="Y2698" i="1" s="1"/>
  <c r="T2698" i="1"/>
  <c r="U2698" i="1" s="1"/>
  <c r="S2698" i="1"/>
  <c r="R2698" i="1"/>
  <c r="J2698" i="1"/>
  <c r="F2698" i="1"/>
  <c r="Y2697" i="1"/>
  <c r="W2697" i="1"/>
  <c r="X2697" i="1" s="1"/>
  <c r="V2697" i="1"/>
  <c r="T2697" i="1"/>
  <c r="S2697" i="1"/>
  <c r="R2697" i="1"/>
  <c r="J2697" i="1"/>
  <c r="F2697" i="1"/>
  <c r="X2696" i="1"/>
  <c r="W2696" i="1"/>
  <c r="V2696" i="1"/>
  <c r="Y2696" i="1" s="1"/>
  <c r="Z2696" i="1" s="1"/>
  <c r="T2696" i="1"/>
  <c r="U2696" i="1" s="1"/>
  <c r="S2696" i="1"/>
  <c r="R2696" i="1"/>
  <c r="J2696" i="1"/>
  <c r="F2696" i="1"/>
  <c r="Y2695" i="1"/>
  <c r="Z2695" i="1" s="1"/>
  <c r="W2695" i="1"/>
  <c r="X2695" i="1" s="1"/>
  <c r="V2695" i="1"/>
  <c r="T2695" i="1"/>
  <c r="S2695" i="1"/>
  <c r="R2695" i="1"/>
  <c r="J2695" i="1"/>
  <c r="U2695" i="1" s="1"/>
  <c r="F2695" i="1"/>
  <c r="W2694" i="1"/>
  <c r="X2694" i="1" s="1"/>
  <c r="V2694" i="1"/>
  <c r="Y2694" i="1" s="1"/>
  <c r="T2694" i="1"/>
  <c r="U2694" i="1" s="1"/>
  <c r="S2694" i="1"/>
  <c r="R2694" i="1"/>
  <c r="J2694" i="1"/>
  <c r="F2694" i="1"/>
  <c r="Y2693" i="1"/>
  <c r="W2693" i="1"/>
  <c r="X2693" i="1" s="1"/>
  <c r="V2693" i="1"/>
  <c r="T2693" i="1"/>
  <c r="U2693" i="1" s="1"/>
  <c r="S2693" i="1"/>
  <c r="R2693" i="1"/>
  <c r="J2693" i="1"/>
  <c r="F2693" i="1"/>
  <c r="W2692" i="1"/>
  <c r="X2692" i="1" s="1"/>
  <c r="V2692" i="1"/>
  <c r="Y2692" i="1" s="1"/>
  <c r="T2692" i="1"/>
  <c r="S2692" i="1"/>
  <c r="R2692" i="1"/>
  <c r="J2692" i="1"/>
  <c r="F2692" i="1"/>
  <c r="Y2691" i="1"/>
  <c r="Z2691" i="1" s="1"/>
  <c r="W2691" i="1"/>
  <c r="X2691" i="1" s="1"/>
  <c r="V2691" i="1"/>
  <c r="T2691" i="1"/>
  <c r="U2691" i="1" s="1"/>
  <c r="S2691" i="1"/>
  <c r="R2691" i="1"/>
  <c r="J2691" i="1"/>
  <c r="F2691" i="1"/>
  <c r="Y2690" i="1"/>
  <c r="Z2690" i="1" s="1"/>
  <c r="X2690" i="1"/>
  <c r="W2690" i="1"/>
  <c r="V2690" i="1"/>
  <c r="T2690" i="1"/>
  <c r="U2690" i="1" s="1"/>
  <c r="S2690" i="1"/>
  <c r="R2690" i="1"/>
  <c r="J2690" i="1"/>
  <c r="F2690" i="1"/>
  <c r="W2689" i="1"/>
  <c r="X2689" i="1" s="1"/>
  <c r="V2689" i="1"/>
  <c r="Y2689" i="1" s="1"/>
  <c r="Z2689" i="1" s="1"/>
  <c r="U2689" i="1"/>
  <c r="T2689" i="1"/>
  <c r="S2689" i="1"/>
  <c r="R2689" i="1"/>
  <c r="J2689" i="1"/>
  <c r="F2689" i="1"/>
  <c r="Y2688" i="1"/>
  <c r="Z2688" i="1" s="1"/>
  <c r="X2688" i="1"/>
  <c r="W2688" i="1"/>
  <c r="V2688" i="1"/>
  <c r="T2688" i="1"/>
  <c r="U2688" i="1" s="1"/>
  <c r="S2688" i="1"/>
  <c r="R2688" i="1"/>
  <c r="J2688" i="1"/>
  <c r="F2688" i="1"/>
  <c r="Y2687" i="1"/>
  <c r="Z2687" i="1" s="1"/>
  <c r="X2687" i="1"/>
  <c r="W2687" i="1"/>
  <c r="V2687" i="1"/>
  <c r="U2687" i="1"/>
  <c r="T2687" i="1"/>
  <c r="S2687" i="1"/>
  <c r="R2687" i="1"/>
  <c r="J2687" i="1"/>
  <c r="F2687" i="1"/>
  <c r="Z2686" i="1"/>
  <c r="X2686" i="1"/>
  <c r="W2686" i="1"/>
  <c r="V2686" i="1"/>
  <c r="Y2686" i="1" s="1"/>
  <c r="T2686" i="1"/>
  <c r="U2686" i="1" s="1"/>
  <c r="S2686" i="1"/>
  <c r="R2686" i="1"/>
  <c r="J2686" i="1"/>
  <c r="F2686" i="1"/>
  <c r="Y2685" i="1"/>
  <c r="X2685" i="1"/>
  <c r="W2685" i="1"/>
  <c r="V2685" i="1"/>
  <c r="U2685" i="1"/>
  <c r="T2685" i="1"/>
  <c r="S2685" i="1"/>
  <c r="R2685" i="1"/>
  <c r="J2685" i="1"/>
  <c r="F2685" i="1"/>
  <c r="W2684" i="1"/>
  <c r="X2684" i="1" s="1"/>
  <c r="V2684" i="1"/>
  <c r="Y2684" i="1" s="1"/>
  <c r="T2684" i="1"/>
  <c r="U2684" i="1" s="1"/>
  <c r="S2684" i="1"/>
  <c r="R2684" i="1"/>
  <c r="J2684" i="1"/>
  <c r="F2684" i="1"/>
  <c r="Y2683" i="1"/>
  <c r="Z2683" i="1" s="1"/>
  <c r="W2683" i="1"/>
  <c r="X2683" i="1" s="1"/>
  <c r="V2683" i="1"/>
  <c r="T2683" i="1"/>
  <c r="U2683" i="1" s="1"/>
  <c r="S2683" i="1"/>
  <c r="R2683" i="1"/>
  <c r="J2683" i="1"/>
  <c r="F2683" i="1"/>
  <c r="X2682" i="1"/>
  <c r="W2682" i="1"/>
  <c r="V2682" i="1"/>
  <c r="Y2682" i="1" s="1"/>
  <c r="Z2682" i="1" s="1"/>
  <c r="T2682" i="1"/>
  <c r="U2682" i="1" s="1"/>
  <c r="S2682" i="1"/>
  <c r="R2682" i="1"/>
  <c r="J2682" i="1"/>
  <c r="F2682" i="1"/>
  <c r="Y2681" i="1"/>
  <c r="Z2681" i="1" s="1"/>
  <c r="W2681" i="1"/>
  <c r="X2681" i="1" s="1"/>
  <c r="V2681" i="1"/>
  <c r="T2681" i="1"/>
  <c r="S2681" i="1"/>
  <c r="R2681" i="1"/>
  <c r="J2681" i="1"/>
  <c r="U2681" i="1" s="1"/>
  <c r="F2681" i="1"/>
  <c r="W2680" i="1"/>
  <c r="X2680" i="1" s="1"/>
  <c r="V2680" i="1"/>
  <c r="Y2680" i="1" s="1"/>
  <c r="T2680" i="1"/>
  <c r="U2680" i="1" s="1"/>
  <c r="S2680" i="1"/>
  <c r="R2680" i="1"/>
  <c r="J2680" i="1"/>
  <c r="F2680" i="1"/>
  <c r="Y2679" i="1"/>
  <c r="W2679" i="1"/>
  <c r="X2679" i="1" s="1"/>
  <c r="V2679" i="1"/>
  <c r="T2679" i="1"/>
  <c r="U2679" i="1" s="1"/>
  <c r="S2679" i="1"/>
  <c r="R2679" i="1"/>
  <c r="J2679" i="1"/>
  <c r="F2679" i="1"/>
  <c r="W2678" i="1"/>
  <c r="X2678" i="1" s="1"/>
  <c r="V2678" i="1"/>
  <c r="Y2678" i="1" s="1"/>
  <c r="Z2678" i="1" s="1"/>
  <c r="T2678" i="1"/>
  <c r="S2678" i="1"/>
  <c r="R2678" i="1"/>
  <c r="J2678" i="1"/>
  <c r="F2678" i="1"/>
  <c r="Y2677" i="1"/>
  <c r="Z2677" i="1" s="1"/>
  <c r="W2677" i="1"/>
  <c r="X2677" i="1" s="1"/>
  <c r="V2677" i="1"/>
  <c r="T2677" i="1"/>
  <c r="U2677" i="1" s="1"/>
  <c r="S2677" i="1"/>
  <c r="R2677" i="1"/>
  <c r="J2677" i="1"/>
  <c r="F2677" i="1"/>
  <c r="Y2676" i="1"/>
  <c r="Z2676" i="1" s="1"/>
  <c r="X2676" i="1"/>
  <c r="W2676" i="1"/>
  <c r="V2676" i="1"/>
  <c r="T2676" i="1"/>
  <c r="U2676" i="1" s="1"/>
  <c r="S2676" i="1"/>
  <c r="R2676" i="1"/>
  <c r="J2676" i="1"/>
  <c r="F2676" i="1"/>
  <c r="W2675" i="1"/>
  <c r="X2675" i="1" s="1"/>
  <c r="V2675" i="1"/>
  <c r="Y2675" i="1" s="1"/>
  <c r="Z2675" i="1" s="1"/>
  <c r="U2675" i="1"/>
  <c r="T2675" i="1"/>
  <c r="S2675" i="1"/>
  <c r="R2675" i="1"/>
  <c r="J2675" i="1"/>
  <c r="F2675" i="1"/>
  <c r="Y2674" i="1"/>
  <c r="Z2674" i="1" s="1"/>
  <c r="X2674" i="1"/>
  <c r="W2674" i="1"/>
  <c r="V2674" i="1"/>
  <c r="T2674" i="1"/>
  <c r="U2674" i="1" s="1"/>
  <c r="S2674" i="1"/>
  <c r="R2674" i="1"/>
  <c r="J2674" i="1"/>
  <c r="F2674" i="1"/>
  <c r="Y2673" i="1"/>
  <c r="Z2673" i="1" s="1"/>
  <c r="X2673" i="1"/>
  <c r="W2673" i="1"/>
  <c r="V2673" i="1"/>
  <c r="U2673" i="1"/>
  <c r="T2673" i="1"/>
  <c r="S2673" i="1"/>
  <c r="R2673" i="1"/>
  <c r="J2673" i="1"/>
  <c r="F2673" i="1"/>
  <c r="X2672" i="1"/>
  <c r="W2672" i="1"/>
  <c r="V2672" i="1"/>
  <c r="Y2672" i="1" s="1"/>
  <c r="Z2672" i="1" s="1"/>
  <c r="U2672" i="1"/>
  <c r="T2672" i="1"/>
  <c r="S2672" i="1"/>
  <c r="R2672" i="1"/>
  <c r="J2672" i="1"/>
  <c r="F2672" i="1"/>
  <c r="Y2671" i="1"/>
  <c r="Z2671" i="1" s="1"/>
  <c r="W2671" i="1"/>
  <c r="X2671" i="1" s="1"/>
  <c r="V2671" i="1"/>
  <c r="U2671" i="1"/>
  <c r="T2671" i="1"/>
  <c r="S2671" i="1"/>
  <c r="R2671" i="1"/>
  <c r="J2671" i="1"/>
  <c r="F2671" i="1"/>
  <c r="W2670" i="1"/>
  <c r="X2670" i="1" s="1"/>
  <c r="V2670" i="1"/>
  <c r="Y2670" i="1" s="1"/>
  <c r="T2670" i="1"/>
  <c r="U2670" i="1" s="1"/>
  <c r="S2670" i="1"/>
  <c r="R2670" i="1"/>
  <c r="J2670" i="1"/>
  <c r="F2670" i="1"/>
  <c r="Y2669" i="1"/>
  <c r="W2669" i="1"/>
  <c r="X2669" i="1" s="1"/>
  <c r="Z2669" i="1" s="1"/>
  <c r="V2669" i="1"/>
  <c r="T2669" i="1"/>
  <c r="S2669" i="1"/>
  <c r="R2669" i="1"/>
  <c r="J2669" i="1"/>
  <c r="F2669" i="1"/>
  <c r="X2668" i="1"/>
  <c r="W2668" i="1"/>
  <c r="V2668" i="1"/>
  <c r="Y2668" i="1" s="1"/>
  <c r="Z2668" i="1" s="1"/>
  <c r="T2668" i="1"/>
  <c r="U2668" i="1" s="1"/>
  <c r="S2668" i="1"/>
  <c r="R2668" i="1"/>
  <c r="J2668" i="1"/>
  <c r="F2668" i="1"/>
  <c r="Y2667" i="1"/>
  <c r="Z2667" i="1" s="1"/>
  <c r="W2667" i="1"/>
  <c r="X2667" i="1" s="1"/>
  <c r="V2667" i="1"/>
  <c r="T2667" i="1"/>
  <c r="S2667" i="1"/>
  <c r="R2667" i="1"/>
  <c r="J2667" i="1"/>
  <c r="U2667" i="1" s="1"/>
  <c r="F2667" i="1"/>
  <c r="W2666" i="1"/>
  <c r="X2666" i="1" s="1"/>
  <c r="V2666" i="1"/>
  <c r="Y2666" i="1" s="1"/>
  <c r="Z2666" i="1" s="1"/>
  <c r="T2666" i="1"/>
  <c r="U2666" i="1" s="1"/>
  <c r="S2666" i="1"/>
  <c r="R2666" i="1"/>
  <c r="J2666" i="1"/>
  <c r="F2666" i="1"/>
  <c r="Y2665" i="1"/>
  <c r="Z2665" i="1" s="1"/>
  <c r="X2665" i="1"/>
  <c r="W2665" i="1"/>
  <c r="V2665" i="1"/>
  <c r="T2665" i="1"/>
  <c r="U2665" i="1" s="1"/>
  <c r="S2665" i="1"/>
  <c r="R2665" i="1"/>
  <c r="J2665" i="1"/>
  <c r="F2665" i="1"/>
  <c r="W2664" i="1"/>
  <c r="X2664" i="1" s="1"/>
  <c r="V2664" i="1"/>
  <c r="Y2664" i="1" s="1"/>
  <c r="Z2664" i="1" s="1"/>
  <c r="T2664" i="1"/>
  <c r="S2664" i="1"/>
  <c r="R2664" i="1"/>
  <c r="J2664" i="1"/>
  <c r="U2664" i="1" s="1"/>
  <c r="F2664" i="1"/>
  <c r="Y2663" i="1"/>
  <c r="Z2663" i="1" s="1"/>
  <c r="W2663" i="1"/>
  <c r="X2663" i="1" s="1"/>
  <c r="V2663" i="1"/>
  <c r="T2663" i="1"/>
  <c r="U2663" i="1" s="1"/>
  <c r="S2663" i="1"/>
  <c r="R2663" i="1"/>
  <c r="J2663" i="1"/>
  <c r="F2663" i="1"/>
  <c r="Y2662" i="1"/>
  <c r="Z2662" i="1" s="1"/>
  <c r="X2662" i="1"/>
  <c r="W2662" i="1"/>
  <c r="V2662" i="1"/>
  <c r="T2662" i="1"/>
  <c r="U2662" i="1" s="1"/>
  <c r="S2662" i="1"/>
  <c r="R2662" i="1"/>
  <c r="J2662" i="1"/>
  <c r="F2662" i="1"/>
  <c r="W2661" i="1"/>
  <c r="X2661" i="1" s="1"/>
  <c r="V2661" i="1"/>
  <c r="Y2661" i="1" s="1"/>
  <c r="Z2661" i="1" s="1"/>
  <c r="U2661" i="1"/>
  <c r="T2661" i="1"/>
  <c r="S2661" i="1"/>
  <c r="R2661" i="1"/>
  <c r="J2661" i="1"/>
  <c r="F2661" i="1"/>
  <c r="Y2660" i="1"/>
  <c r="Z2660" i="1" s="1"/>
  <c r="X2660" i="1"/>
  <c r="W2660" i="1"/>
  <c r="V2660" i="1"/>
  <c r="T2660" i="1"/>
  <c r="U2660" i="1" s="1"/>
  <c r="S2660" i="1"/>
  <c r="R2660" i="1"/>
  <c r="J2660" i="1"/>
  <c r="F2660" i="1"/>
  <c r="Y2659" i="1"/>
  <c r="Z2659" i="1" s="1"/>
  <c r="X2659" i="1"/>
  <c r="W2659" i="1"/>
  <c r="V2659" i="1"/>
  <c r="U2659" i="1"/>
  <c r="T2659" i="1"/>
  <c r="S2659" i="1"/>
  <c r="R2659" i="1"/>
  <c r="J2659" i="1"/>
  <c r="F2659" i="1"/>
  <c r="Z2658" i="1"/>
  <c r="X2658" i="1"/>
  <c r="W2658" i="1"/>
  <c r="V2658" i="1"/>
  <c r="Y2658" i="1" s="1"/>
  <c r="T2658" i="1"/>
  <c r="U2658" i="1" s="1"/>
  <c r="S2658" i="1"/>
  <c r="R2658" i="1"/>
  <c r="J2658" i="1"/>
  <c r="F2658" i="1"/>
  <c r="Y2657" i="1"/>
  <c r="X2657" i="1"/>
  <c r="W2657" i="1"/>
  <c r="V2657" i="1"/>
  <c r="U2657" i="1"/>
  <c r="T2657" i="1"/>
  <c r="S2657" i="1"/>
  <c r="R2657" i="1"/>
  <c r="J2657" i="1"/>
  <c r="F2657" i="1"/>
  <c r="W2656" i="1"/>
  <c r="X2656" i="1" s="1"/>
  <c r="V2656" i="1"/>
  <c r="Y2656" i="1" s="1"/>
  <c r="Z2656" i="1" s="1"/>
  <c r="T2656" i="1"/>
  <c r="U2656" i="1" s="1"/>
  <c r="S2656" i="1"/>
  <c r="R2656" i="1"/>
  <c r="J2656" i="1"/>
  <c r="F2656" i="1"/>
  <c r="Y2655" i="1"/>
  <c r="Z2655" i="1" s="1"/>
  <c r="W2655" i="1"/>
  <c r="X2655" i="1" s="1"/>
  <c r="V2655" i="1"/>
  <c r="T2655" i="1"/>
  <c r="U2655" i="1" s="1"/>
  <c r="S2655" i="1"/>
  <c r="R2655" i="1"/>
  <c r="J2655" i="1"/>
  <c r="F2655" i="1"/>
  <c r="X2654" i="1"/>
  <c r="W2654" i="1"/>
  <c r="V2654" i="1"/>
  <c r="Y2654" i="1" s="1"/>
  <c r="Z2654" i="1" s="1"/>
  <c r="T2654" i="1"/>
  <c r="U2654" i="1" s="1"/>
  <c r="S2654" i="1"/>
  <c r="R2654" i="1"/>
  <c r="J2654" i="1"/>
  <c r="F2654" i="1"/>
  <c r="Y2653" i="1"/>
  <c r="Z2653" i="1" s="1"/>
  <c r="W2653" i="1"/>
  <c r="X2653" i="1" s="1"/>
  <c r="V2653" i="1"/>
  <c r="T2653" i="1"/>
  <c r="S2653" i="1"/>
  <c r="R2653" i="1"/>
  <c r="J2653" i="1"/>
  <c r="U2653" i="1" s="1"/>
  <c r="F2653" i="1"/>
  <c r="W2652" i="1"/>
  <c r="X2652" i="1" s="1"/>
  <c r="V2652" i="1"/>
  <c r="Y2652" i="1" s="1"/>
  <c r="T2652" i="1"/>
  <c r="U2652" i="1" s="1"/>
  <c r="S2652" i="1"/>
  <c r="R2652" i="1"/>
  <c r="J2652" i="1"/>
  <c r="F2652" i="1"/>
  <c r="Y2651" i="1"/>
  <c r="Z2651" i="1" s="1"/>
  <c r="X2651" i="1"/>
  <c r="W2651" i="1"/>
  <c r="V2651" i="1"/>
  <c r="T2651" i="1"/>
  <c r="U2651" i="1" s="1"/>
  <c r="S2651" i="1"/>
  <c r="R2651" i="1"/>
  <c r="J2651" i="1"/>
  <c r="F2651" i="1"/>
  <c r="W2650" i="1"/>
  <c r="X2650" i="1" s="1"/>
  <c r="V2650" i="1"/>
  <c r="Y2650" i="1" s="1"/>
  <c r="T2650" i="1"/>
  <c r="S2650" i="1"/>
  <c r="R2650" i="1"/>
  <c r="J2650" i="1"/>
  <c r="U2650" i="1" s="1"/>
  <c r="F2650" i="1"/>
  <c r="Y2649" i="1"/>
  <c r="W2649" i="1"/>
  <c r="X2649" i="1" s="1"/>
  <c r="V2649" i="1"/>
  <c r="T2649" i="1"/>
  <c r="U2649" i="1" s="1"/>
  <c r="S2649" i="1"/>
  <c r="R2649" i="1"/>
  <c r="J2649" i="1"/>
  <c r="F2649" i="1"/>
  <c r="Y2648" i="1"/>
  <c r="Z2648" i="1" s="1"/>
  <c r="X2648" i="1"/>
  <c r="W2648" i="1"/>
  <c r="V2648" i="1"/>
  <c r="T2648" i="1"/>
  <c r="U2648" i="1" s="1"/>
  <c r="S2648" i="1"/>
  <c r="R2648" i="1"/>
  <c r="J2648" i="1"/>
  <c r="F2648" i="1"/>
  <c r="W2647" i="1"/>
  <c r="X2647" i="1" s="1"/>
  <c r="V2647" i="1"/>
  <c r="Y2647" i="1" s="1"/>
  <c r="U2647" i="1"/>
  <c r="T2647" i="1"/>
  <c r="S2647" i="1"/>
  <c r="R2647" i="1"/>
  <c r="J2647" i="1"/>
  <c r="F2647" i="1"/>
  <c r="Y2646" i="1"/>
  <c r="Z2646" i="1" s="1"/>
  <c r="X2646" i="1"/>
  <c r="W2646" i="1"/>
  <c r="V2646" i="1"/>
  <c r="T2646" i="1"/>
  <c r="U2646" i="1" s="1"/>
  <c r="S2646" i="1"/>
  <c r="R2646" i="1"/>
  <c r="J2646" i="1"/>
  <c r="F2646" i="1"/>
  <c r="Y2645" i="1"/>
  <c r="Z2645" i="1" s="1"/>
  <c r="X2645" i="1"/>
  <c r="W2645" i="1"/>
  <c r="V2645" i="1"/>
  <c r="U2645" i="1"/>
  <c r="T2645" i="1"/>
  <c r="S2645" i="1"/>
  <c r="R2645" i="1"/>
  <c r="J2645" i="1"/>
  <c r="F2645" i="1"/>
  <c r="X2644" i="1"/>
  <c r="W2644" i="1"/>
  <c r="V2644" i="1"/>
  <c r="Y2644" i="1" s="1"/>
  <c r="Z2644" i="1" s="1"/>
  <c r="U2644" i="1"/>
  <c r="T2644" i="1"/>
  <c r="S2644" i="1"/>
  <c r="R2644" i="1"/>
  <c r="J2644" i="1"/>
  <c r="F2644" i="1"/>
  <c r="Y2643" i="1"/>
  <c r="X2643" i="1"/>
  <c r="W2643" i="1"/>
  <c r="V2643" i="1"/>
  <c r="U2643" i="1"/>
  <c r="T2643" i="1"/>
  <c r="S2643" i="1"/>
  <c r="R2643" i="1"/>
  <c r="J2643" i="1"/>
  <c r="F2643" i="1"/>
  <c r="W2642" i="1"/>
  <c r="X2642" i="1" s="1"/>
  <c r="V2642" i="1"/>
  <c r="Y2642" i="1" s="1"/>
  <c r="T2642" i="1"/>
  <c r="U2642" i="1" s="1"/>
  <c r="S2642" i="1"/>
  <c r="R2642" i="1"/>
  <c r="J2642" i="1"/>
  <c r="F2642" i="1"/>
  <c r="Y2641" i="1"/>
  <c r="W2641" i="1"/>
  <c r="X2641" i="1" s="1"/>
  <c r="Z2641" i="1" s="1"/>
  <c r="V2641" i="1"/>
  <c r="T2641" i="1"/>
  <c r="S2641" i="1"/>
  <c r="R2641" i="1"/>
  <c r="J2641" i="1"/>
  <c r="F2641" i="1"/>
  <c r="X2640" i="1"/>
  <c r="W2640" i="1"/>
  <c r="V2640" i="1"/>
  <c r="Y2640" i="1" s="1"/>
  <c r="Z2640" i="1" s="1"/>
  <c r="T2640" i="1"/>
  <c r="U2640" i="1" s="1"/>
  <c r="S2640" i="1"/>
  <c r="R2640" i="1"/>
  <c r="J2640" i="1"/>
  <c r="F2640" i="1"/>
  <c r="Y2639" i="1"/>
  <c r="Z2639" i="1" s="1"/>
  <c r="W2639" i="1"/>
  <c r="X2639" i="1" s="1"/>
  <c r="V2639" i="1"/>
  <c r="T2639" i="1"/>
  <c r="S2639" i="1"/>
  <c r="R2639" i="1"/>
  <c r="J2639" i="1"/>
  <c r="U2639" i="1" s="1"/>
  <c r="F2639" i="1"/>
  <c r="W2638" i="1"/>
  <c r="X2638" i="1" s="1"/>
  <c r="V2638" i="1"/>
  <c r="Y2638" i="1" s="1"/>
  <c r="T2638" i="1"/>
  <c r="U2638" i="1" s="1"/>
  <c r="S2638" i="1"/>
  <c r="R2638" i="1"/>
  <c r="J2638" i="1"/>
  <c r="F2638" i="1"/>
  <c r="Y2637" i="1"/>
  <c r="Z2637" i="1" s="1"/>
  <c r="X2637" i="1"/>
  <c r="W2637" i="1"/>
  <c r="V2637" i="1"/>
  <c r="T2637" i="1"/>
  <c r="U2637" i="1" s="1"/>
  <c r="S2637" i="1"/>
  <c r="R2637" i="1"/>
  <c r="J2637" i="1"/>
  <c r="F2637" i="1"/>
  <c r="W2636" i="1"/>
  <c r="X2636" i="1" s="1"/>
  <c r="V2636" i="1"/>
  <c r="Y2636" i="1" s="1"/>
  <c r="T2636" i="1"/>
  <c r="S2636" i="1"/>
  <c r="R2636" i="1"/>
  <c r="J2636" i="1"/>
  <c r="U2636" i="1" s="1"/>
  <c r="F2636" i="1"/>
  <c r="Y2635" i="1"/>
  <c r="Z2635" i="1" s="1"/>
  <c r="W2635" i="1"/>
  <c r="X2635" i="1" s="1"/>
  <c r="V2635" i="1"/>
  <c r="T2635" i="1"/>
  <c r="U2635" i="1" s="1"/>
  <c r="S2635" i="1"/>
  <c r="R2635" i="1"/>
  <c r="J2635" i="1"/>
  <c r="F2635" i="1"/>
  <c r="Y2634" i="1"/>
  <c r="X2634" i="1"/>
  <c r="W2634" i="1"/>
  <c r="V2634" i="1"/>
  <c r="T2634" i="1"/>
  <c r="U2634" i="1" s="1"/>
  <c r="S2634" i="1"/>
  <c r="R2634" i="1"/>
  <c r="J2634" i="1"/>
  <c r="F2634" i="1"/>
  <c r="W2633" i="1"/>
  <c r="X2633" i="1" s="1"/>
  <c r="V2633" i="1"/>
  <c r="Y2633" i="1" s="1"/>
  <c r="U2633" i="1"/>
  <c r="T2633" i="1"/>
  <c r="S2633" i="1"/>
  <c r="R2633" i="1"/>
  <c r="J2633" i="1"/>
  <c r="F2633" i="1"/>
  <c r="Y2632" i="1"/>
  <c r="Z2632" i="1" s="1"/>
  <c r="X2632" i="1"/>
  <c r="W2632" i="1"/>
  <c r="V2632" i="1"/>
  <c r="T2632" i="1"/>
  <c r="U2632" i="1" s="1"/>
  <c r="S2632" i="1"/>
  <c r="R2632" i="1"/>
  <c r="J2632" i="1"/>
  <c r="F2632" i="1"/>
  <c r="Y2631" i="1"/>
  <c r="Z2631" i="1" s="1"/>
  <c r="X2631" i="1"/>
  <c r="W2631" i="1"/>
  <c r="V2631" i="1"/>
  <c r="U2631" i="1"/>
  <c r="T2631" i="1"/>
  <c r="S2631" i="1"/>
  <c r="R2631" i="1"/>
  <c r="J2631" i="1"/>
  <c r="F2631" i="1"/>
  <c r="Z2630" i="1"/>
  <c r="X2630" i="1"/>
  <c r="W2630" i="1"/>
  <c r="V2630" i="1"/>
  <c r="Y2630" i="1" s="1"/>
  <c r="U2630" i="1"/>
  <c r="T2630" i="1"/>
  <c r="S2630" i="1"/>
  <c r="R2630" i="1"/>
  <c r="J2630" i="1"/>
  <c r="F2630" i="1"/>
  <c r="Y2629" i="1"/>
  <c r="X2629" i="1"/>
  <c r="W2629" i="1"/>
  <c r="V2629" i="1"/>
  <c r="U2629" i="1"/>
  <c r="T2629" i="1"/>
  <c r="S2629" i="1"/>
  <c r="R2629" i="1"/>
  <c r="J2629" i="1"/>
  <c r="F2629" i="1"/>
  <c r="W2628" i="1"/>
  <c r="X2628" i="1" s="1"/>
  <c r="V2628" i="1"/>
  <c r="Y2628" i="1" s="1"/>
  <c r="Z2628" i="1" s="1"/>
  <c r="T2628" i="1"/>
  <c r="U2628" i="1" s="1"/>
  <c r="S2628" i="1"/>
  <c r="R2628" i="1"/>
  <c r="J2628" i="1"/>
  <c r="F2628" i="1"/>
  <c r="Y2627" i="1"/>
  <c r="W2627" i="1"/>
  <c r="X2627" i="1" s="1"/>
  <c r="Z2627" i="1" s="1"/>
  <c r="V2627" i="1"/>
  <c r="T2627" i="1"/>
  <c r="S2627" i="1"/>
  <c r="R2627" i="1"/>
  <c r="J2627" i="1"/>
  <c r="F2627" i="1"/>
  <c r="X2626" i="1"/>
  <c r="W2626" i="1"/>
  <c r="V2626" i="1"/>
  <c r="Y2626" i="1" s="1"/>
  <c r="Z2626" i="1" s="1"/>
  <c r="T2626" i="1"/>
  <c r="U2626" i="1" s="1"/>
  <c r="S2626" i="1"/>
  <c r="R2626" i="1"/>
  <c r="J2626" i="1"/>
  <c r="F2626" i="1"/>
  <c r="Z2625" i="1"/>
  <c r="Y2625" i="1"/>
  <c r="W2625" i="1"/>
  <c r="X2625" i="1" s="1"/>
  <c r="V2625" i="1"/>
  <c r="T2625" i="1"/>
  <c r="S2625" i="1"/>
  <c r="R2625" i="1"/>
  <c r="J2625" i="1"/>
  <c r="U2625" i="1" s="1"/>
  <c r="F2625" i="1"/>
  <c r="W2624" i="1"/>
  <c r="X2624" i="1" s="1"/>
  <c r="V2624" i="1"/>
  <c r="Y2624" i="1" s="1"/>
  <c r="T2624" i="1"/>
  <c r="U2624" i="1" s="1"/>
  <c r="S2624" i="1"/>
  <c r="R2624" i="1"/>
  <c r="J2624" i="1"/>
  <c r="F2624" i="1"/>
  <c r="Y2623" i="1"/>
  <c r="Z2623" i="1" s="1"/>
  <c r="X2623" i="1"/>
  <c r="W2623" i="1"/>
  <c r="V2623" i="1"/>
  <c r="T2623" i="1"/>
  <c r="U2623" i="1" s="1"/>
  <c r="S2623" i="1"/>
  <c r="R2623" i="1"/>
  <c r="J2623" i="1"/>
  <c r="F2623" i="1"/>
  <c r="W2622" i="1"/>
  <c r="X2622" i="1" s="1"/>
  <c r="V2622" i="1"/>
  <c r="Y2622" i="1" s="1"/>
  <c r="Z2622" i="1" s="1"/>
  <c r="T2622" i="1"/>
  <c r="S2622" i="1"/>
  <c r="R2622" i="1"/>
  <c r="J2622" i="1"/>
  <c r="U2622" i="1" s="1"/>
  <c r="F2622" i="1"/>
  <c r="Y2621" i="1"/>
  <c r="Z2621" i="1" s="1"/>
  <c r="W2621" i="1"/>
  <c r="X2621" i="1" s="1"/>
  <c r="V2621" i="1"/>
  <c r="T2621" i="1"/>
  <c r="U2621" i="1" s="1"/>
  <c r="S2621" i="1"/>
  <c r="R2621" i="1"/>
  <c r="J2621" i="1"/>
  <c r="F2621" i="1"/>
  <c r="Y2620" i="1"/>
  <c r="Z2620" i="1" s="1"/>
  <c r="X2620" i="1"/>
  <c r="W2620" i="1"/>
  <c r="V2620" i="1"/>
  <c r="T2620" i="1"/>
  <c r="U2620" i="1" s="1"/>
  <c r="S2620" i="1"/>
  <c r="R2620" i="1"/>
  <c r="J2620" i="1"/>
  <c r="F2620" i="1"/>
  <c r="W2619" i="1"/>
  <c r="X2619" i="1" s="1"/>
  <c r="V2619" i="1"/>
  <c r="Y2619" i="1" s="1"/>
  <c r="Z2619" i="1" s="1"/>
  <c r="U2619" i="1"/>
  <c r="T2619" i="1"/>
  <c r="S2619" i="1"/>
  <c r="R2619" i="1"/>
  <c r="J2619" i="1"/>
  <c r="F2619" i="1"/>
  <c r="Y2618" i="1"/>
  <c r="X2618" i="1"/>
  <c r="W2618" i="1"/>
  <c r="V2618" i="1"/>
  <c r="T2618" i="1"/>
  <c r="U2618" i="1" s="1"/>
  <c r="S2618" i="1"/>
  <c r="R2618" i="1"/>
  <c r="J2618" i="1"/>
  <c r="F2618" i="1"/>
  <c r="Y2617" i="1"/>
  <c r="Z2617" i="1" s="1"/>
  <c r="X2617" i="1"/>
  <c r="W2617" i="1"/>
  <c r="V2617" i="1"/>
  <c r="U2617" i="1"/>
  <c r="T2617" i="1"/>
  <c r="S2617" i="1"/>
  <c r="R2617" i="1"/>
  <c r="J2617" i="1"/>
  <c r="F2617" i="1"/>
  <c r="X2616" i="1"/>
  <c r="W2616" i="1"/>
  <c r="V2616" i="1"/>
  <c r="Y2616" i="1" s="1"/>
  <c r="Z2616" i="1" s="1"/>
  <c r="U2616" i="1"/>
  <c r="T2616" i="1"/>
  <c r="S2616" i="1"/>
  <c r="R2616" i="1"/>
  <c r="J2616" i="1"/>
  <c r="F2616" i="1"/>
  <c r="Y2615" i="1"/>
  <c r="W2615" i="1"/>
  <c r="X2615" i="1" s="1"/>
  <c r="V2615" i="1"/>
  <c r="U2615" i="1"/>
  <c r="T2615" i="1"/>
  <c r="S2615" i="1"/>
  <c r="R2615" i="1"/>
  <c r="J2615" i="1"/>
  <c r="F2615" i="1"/>
  <c r="Z2614" i="1"/>
  <c r="W2614" i="1"/>
  <c r="X2614" i="1" s="1"/>
  <c r="V2614" i="1"/>
  <c r="Y2614" i="1" s="1"/>
  <c r="T2614" i="1"/>
  <c r="U2614" i="1" s="1"/>
  <c r="S2614" i="1"/>
  <c r="R2614" i="1"/>
  <c r="J2614" i="1"/>
  <c r="F2614" i="1"/>
  <c r="Y2613" i="1"/>
  <c r="W2613" i="1"/>
  <c r="X2613" i="1" s="1"/>
  <c r="Z2613" i="1" s="1"/>
  <c r="V2613" i="1"/>
  <c r="T2613" i="1"/>
  <c r="U2613" i="1" s="1"/>
  <c r="S2613" i="1"/>
  <c r="R2613" i="1"/>
  <c r="J2613" i="1"/>
  <c r="F2613" i="1"/>
  <c r="X2612" i="1"/>
  <c r="W2612" i="1"/>
  <c r="V2612" i="1"/>
  <c r="Y2612" i="1" s="1"/>
  <c r="Z2612" i="1" s="1"/>
  <c r="T2612" i="1"/>
  <c r="U2612" i="1" s="1"/>
  <c r="S2612" i="1"/>
  <c r="R2612" i="1"/>
  <c r="J2612" i="1"/>
  <c r="F2612" i="1"/>
  <c r="Y2611" i="1"/>
  <c r="W2611" i="1"/>
  <c r="X2611" i="1" s="1"/>
  <c r="Z2611" i="1" s="1"/>
  <c r="V2611" i="1"/>
  <c r="T2611" i="1"/>
  <c r="S2611" i="1"/>
  <c r="R2611" i="1"/>
  <c r="J2611" i="1"/>
  <c r="U2611" i="1" s="1"/>
  <c r="F2611" i="1"/>
  <c r="W2610" i="1"/>
  <c r="X2610" i="1" s="1"/>
  <c r="V2610" i="1"/>
  <c r="Y2610" i="1" s="1"/>
  <c r="T2610" i="1"/>
  <c r="U2610" i="1" s="1"/>
  <c r="S2610" i="1"/>
  <c r="R2610" i="1"/>
  <c r="J2610" i="1"/>
  <c r="F2610" i="1"/>
  <c r="Y2609" i="1"/>
  <c r="Z2609" i="1" s="1"/>
  <c r="X2609" i="1"/>
  <c r="W2609" i="1"/>
  <c r="V2609" i="1"/>
  <c r="T2609" i="1"/>
  <c r="U2609" i="1" s="1"/>
  <c r="S2609" i="1"/>
  <c r="R2609" i="1"/>
  <c r="J2609" i="1"/>
  <c r="F2609" i="1"/>
  <c r="W2608" i="1"/>
  <c r="X2608" i="1" s="1"/>
  <c r="V2608" i="1"/>
  <c r="Y2608" i="1" s="1"/>
  <c r="T2608" i="1"/>
  <c r="S2608" i="1"/>
  <c r="R2608" i="1"/>
  <c r="J2608" i="1"/>
  <c r="U2608" i="1" s="1"/>
  <c r="F2608" i="1"/>
  <c r="Y2607" i="1"/>
  <c r="W2607" i="1"/>
  <c r="X2607" i="1" s="1"/>
  <c r="V2607" i="1"/>
  <c r="T2607" i="1"/>
  <c r="U2607" i="1" s="1"/>
  <c r="S2607" i="1"/>
  <c r="R2607" i="1"/>
  <c r="J2607" i="1"/>
  <c r="F2607" i="1"/>
  <c r="Y2606" i="1"/>
  <c r="X2606" i="1"/>
  <c r="W2606" i="1"/>
  <c r="V2606" i="1"/>
  <c r="T2606" i="1"/>
  <c r="U2606" i="1" s="1"/>
  <c r="S2606" i="1"/>
  <c r="R2606" i="1"/>
  <c r="J2606" i="1"/>
  <c r="F2606" i="1"/>
  <c r="W2605" i="1"/>
  <c r="X2605" i="1" s="1"/>
  <c r="V2605" i="1"/>
  <c r="Y2605" i="1" s="1"/>
  <c r="Z2605" i="1" s="1"/>
  <c r="U2605" i="1"/>
  <c r="T2605" i="1"/>
  <c r="S2605" i="1"/>
  <c r="R2605" i="1"/>
  <c r="J2605" i="1"/>
  <c r="F2605" i="1"/>
  <c r="Y2604" i="1"/>
  <c r="X2604" i="1"/>
  <c r="W2604" i="1"/>
  <c r="V2604" i="1"/>
  <c r="T2604" i="1"/>
  <c r="U2604" i="1" s="1"/>
  <c r="S2604" i="1"/>
  <c r="R2604" i="1"/>
  <c r="J2604" i="1"/>
  <c r="F2604" i="1"/>
  <c r="Y2603" i="1"/>
  <c r="Z2603" i="1" s="1"/>
  <c r="X2603" i="1"/>
  <c r="W2603" i="1"/>
  <c r="V2603" i="1"/>
  <c r="U2603" i="1"/>
  <c r="T2603" i="1"/>
  <c r="S2603" i="1"/>
  <c r="R2603" i="1"/>
  <c r="J2603" i="1"/>
  <c r="F2603" i="1"/>
  <c r="X2602" i="1"/>
  <c r="W2602" i="1"/>
  <c r="V2602" i="1"/>
  <c r="Y2602" i="1" s="1"/>
  <c r="Z2602" i="1" s="1"/>
  <c r="U2602" i="1"/>
  <c r="T2602" i="1"/>
  <c r="S2602" i="1"/>
  <c r="R2602" i="1"/>
  <c r="J2602" i="1"/>
  <c r="F2602" i="1"/>
  <c r="Y2601" i="1"/>
  <c r="X2601" i="1"/>
  <c r="W2601" i="1"/>
  <c r="V2601" i="1"/>
  <c r="U2601" i="1"/>
  <c r="T2601" i="1"/>
  <c r="S2601" i="1"/>
  <c r="R2601" i="1"/>
  <c r="J2601" i="1"/>
  <c r="F2601" i="1"/>
  <c r="W2600" i="1"/>
  <c r="X2600" i="1" s="1"/>
  <c r="V2600" i="1"/>
  <c r="Y2600" i="1" s="1"/>
  <c r="Z2600" i="1" s="1"/>
  <c r="T2600" i="1"/>
  <c r="U2600" i="1" s="1"/>
  <c r="S2600" i="1"/>
  <c r="R2600" i="1"/>
  <c r="J2600" i="1"/>
  <c r="F2600" i="1"/>
  <c r="Y2599" i="1"/>
  <c r="W2599" i="1"/>
  <c r="X2599" i="1" s="1"/>
  <c r="Z2599" i="1" s="1"/>
  <c r="V2599" i="1"/>
  <c r="T2599" i="1"/>
  <c r="S2599" i="1"/>
  <c r="R2599" i="1"/>
  <c r="J2599" i="1"/>
  <c r="F2599" i="1"/>
  <c r="X2598" i="1"/>
  <c r="W2598" i="1"/>
  <c r="V2598" i="1"/>
  <c r="Y2598" i="1" s="1"/>
  <c r="Z2598" i="1" s="1"/>
  <c r="T2598" i="1"/>
  <c r="U2598" i="1" s="1"/>
  <c r="S2598" i="1"/>
  <c r="R2598" i="1"/>
  <c r="J2598" i="1"/>
  <c r="F2598" i="1"/>
  <c r="Y2597" i="1"/>
  <c r="W2597" i="1"/>
  <c r="X2597" i="1" s="1"/>
  <c r="Z2597" i="1" s="1"/>
  <c r="V2597" i="1"/>
  <c r="T2597" i="1"/>
  <c r="S2597" i="1"/>
  <c r="R2597" i="1"/>
  <c r="J2597" i="1"/>
  <c r="U2597" i="1" s="1"/>
  <c r="F2597" i="1"/>
  <c r="W2596" i="1"/>
  <c r="X2596" i="1" s="1"/>
  <c r="V2596" i="1"/>
  <c r="Y2596" i="1" s="1"/>
  <c r="Z2596" i="1" s="1"/>
  <c r="T2596" i="1"/>
  <c r="U2596" i="1" s="1"/>
  <c r="S2596" i="1"/>
  <c r="R2596" i="1"/>
  <c r="J2596" i="1"/>
  <c r="F2596" i="1"/>
  <c r="Y2595" i="1"/>
  <c r="Z2595" i="1" s="1"/>
  <c r="X2595" i="1"/>
  <c r="W2595" i="1"/>
  <c r="V2595" i="1"/>
  <c r="T2595" i="1"/>
  <c r="U2595" i="1" s="1"/>
  <c r="S2595" i="1"/>
  <c r="R2595" i="1"/>
  <c r="J2595" i="1"/>
  <c r="F2595" i="1"/>
  <c r="W2594" i="1"/>
  <c r="X2594" i="1" s="1"/>
  <c r="V2594" i="1"/>
  <c r="Y2594" i="1" s="1"/>
  <c r="Z2594" i="1" s="1"/>
  <c r="T2594" i="1"/>
  <c r="S2594" i="1"/>
  <c r="R2594" i="1"/>
  <c r="J2594" i="1"/>
  <c r="U2594" i="1" s="1"/>
  <c r="F2594" i="1"/>
  <c r="Y2593" i="1"/>
  <c r="Z2593" i="1" s="1"/>
  <c r="W2593" i="1"/>
  <c r="X2593" i="1" s="1"/>
  <c r="V2593" i="1"/>
  <c r="T2593" i="1"/>
  <c r="U2593" i="1" s="1"/>
  <c r="S2593" i="1"/>
  <c r="R2593" i="1"/>
  <c r="J2593" i="1"/>
  <c r="F2593" i="1"/>
  <c r="Y2592" i="1"/>
  <c r="X2592" i="1"/>
  <c r="W2592" i="1"/>
  <c r="V2592" i="1"/>
  <c r="T2592" i="1"/>
  <c r="U2592" i="1" s="1"/>
  <c r="S2592" i="1"/>
  <c r="R2592" i="1"/>
  <c r="J2592" i="1"/>
  <c r="F2592" i="1"/>
  <c r="W2591" i="1"/>
  <c r="X2591" i="1" s="1"/>
  <c r="V2591" i="1"/>
  <c r="Y2591" i="1" s="1"/>
  <c r="Z2591" i="1" s="1"/>
  <c r="U2591" i="1"/>
  <c r="T2591" i="1"/>
  <c r="S2591" i="1"/>
  <c r="R2591" i="1"/>
  <c r="J2591" i="1"/>
  <c r="F2591" i="1"/>
  <c r="Y2590" i="1"/>
  <c r="X2590" i="1"/>
  <c r="W2590" i="1"/>
  <c r="V2590" i="1"/>
  <c r="T2590" i="1"/>
  <c r="U2590" i="1" s="1"/>
  <c r="S2590" i="1"/>
  <c r="R2590" i="1"/>
  <c r="J2590" i="1"/>
  <c r="F2590" i="1"/>
  <c r="Y2589" i="1"/>
  <c r="Z2589" i="1" s="1"/>
  <c r="X2589" i="1"/>
  <c r="W2589" i="1"/>
  <c r="V2589" i="1"/>
  <c r="T2589" i="1"/>
  <c r="S2589" i="1"/>
  <c r="R2589" i="1"/>
  <c r="J2589" i="1"/>
  <c r="U2589" i="1" s="1"/>
  <c r="F2589" i="1"/>
  <c r="X2588" i="1"/>
  <c r="Z2588" i="1" s="1"/>
  <c r="W2588" i="1"/>
  <c r="V2588" i="1"/>
  <c r="Y2588" i="1" s="1"/>
  <c r="U2588" i="1"/>
  <c r="T2588" i="1"/>
  <c r="S2588" i="1"/>
  <c r="R2588" i="1"/>
  <c r="J2588" i="1"/>
  <c r="F2588" i="1"/>
  <c r="Y2587" i="1"/>
  <c r="W2587" i="1"/>
  <c r="X2587" i="1" s="1"/>
  <c r="V2587" i="1"/>
  <c r="U2587" i="1"/>
  <c r="T2587" i="1"/>
  <c r="S2587" i="1"/>
  <c r="R2587" i="1"/>
  <c r="J2587" i="1"/>
  <c r="F2587" i="1"/>
  <c r="W2586" i="1"/>
  <c r="X2586" i="1" s="1"/>
  <c r="V2586" i="1"/>
  <c r="Y2586" i="1" s="1"/>
  <c r="Z2586" i="1" s="1"/>
  <c r="T2586" i="1"/>
  <c r="U2586" i="1" s="1"/>
  <c r="S2586" i="1"/>
  <c r="R2586" i="1"/>
  <c r="J2586" i="1"/>
  <c r="F2586" i="1"/>
  <c r="Y2585" i="1"/>
  <c r="X2585" i="1"/>
  <c r="Z2585" i="1" s="1"/>
  <c r="W2585" i="1"/>
  <c r="V2585" i="1"/>
  <c r="T2585" i="1"/>
  <c r="U2585" i="1" s="1"/>
  <c r="S2585" i="1"/>
  <c r="R2585" i="1"/>
  <c r="J2585" i="1"/>
  <c r="F2585" i="1"/>
  <c r="X2584" i="1"/>
  <c r="W2584" i="1"/>
  <c r="V2584" i="1"/>
  <c r="Y2584" i="1" s="1"/>
  <c r="Z2584" i="1" s="1"/>
  <c r="T2584" i="1"/>
  <c r="U2584" i="1" s="1"/>
  <c r="S2584" i="1"/>
  <c r="R2584" i="1"/>
  <c r="J2584" i="1"/>
  <c r="F2584" i="1"/>
  <c r="Z2583" i="1"/>
  <c r="Y2583" i="1"/>
  <c r="X2583" i="1"/>
  <c r="W2583" i="1"/>
  <c r="V2583" i="1"/>
  <c r="T2583" i="1"/>
  <c r="S2583" i="1"/>
  <c r="R2583" i="1"/>
  <c r="J2583" i="1"/>
  <c r="U2583" i="1" s="1"/>
  <c r="F2583" i="1"/>
  <c r="W2582" i="1"/>
  <c r="X2582" i="1" s="1"/>
  <c r="V2582" i="1"/>
  <c r="Y2582" i="1" s="1"/>
  <c r="U2582" i="1"/>
  <c r="T2582" i="1"/>
  <c r="S2582" i="1"/>
  <c r="R2582" i="1"/>
  <c r="J2582" i="1"/>
  <c r="F2582" i="1"/>
  <c r="Z2581" i="1"/>
  <c r="Y2581" i="1"/>
  <c r="X2581" i="1"/>
  <c r="W2581" i="1"/>
  <c r="V2581" i="1"/>
  <c r="T2581" i="1"/>
  <c r="U2581" i="1" s="1"/>
  <c r="S2581" i="1"/>
  <c r="R2581" i="1"/>
  <c r="J2581" i="1"/>
  <c r="F2581" i="1"/>
  <c r="W2580" i="1"/>
  <c r="X2580" i="1" s="1"/>
  <c r="V2580" i="1"/>
  <c r="Y2580" i="1" s="1"/>
  <c r="Z2580" i="1" s="1"/>
  <c r="T2580" i="1"/>
  <c r="S2580" i="1"/>
  <c r="R2580" i="1"/>
  <c r="J2580" i="1"/>
  <c r="U2580" i="1" s="1"/>
  <c r="F2580" i="1"/>
  <c r="Y2579" i="1"/>
  <c r="Z2579" i="1" s="1"/>
  <c r="W2579" i="1"/>
  <c r="X2579" i="1" s="1"/>
  <c r="V2579" i="1"/>
  <c r="T2579" i="1"/>
  <c r="U2579" i="1" s="1"/>
  <c r="S2579" i="1"/>
  <c r="R2579" i="1"/>
  <c r="J2579" i="1"/>
  <c r="F2579" i="1"/>
  <c r="Y2578" i="1"/>
  <c r="W2578" i="1"/>
  <c r="X2578" i="1" s="1"/>
  <c r="Z2578" i="1" s="1"/>
  <c r="V2578" i="1"/>
  <c r="T2578" i="1"/>
  <c r="S2578" i="1"/>
  <c r="R2578" i="1"/>
  <c r="J2578" i="1"/>
  <c r="F2578" i="1"/>
  <c r="W2577" i="1"/>
  <c r="X2577" i="1" s="1"/>
  <c r="V2577" i="1"/>
  <c r="Y2577" i="1" s="1"/>
  <c r="T2577" i="1"/>
  <c r="S2577" i="1"/>
  <c r="R2577" i="1"/>
  <c r="J2577" i="1"/>
  <c r="U2577" i="1" s="1"/>
  <c r="F2577" i="1"/>
  <c r="Y2576" i="1"/>
  <c r="X2576" i="1"/>
  <c r="W2576" i="1"/>
  <c r="V2576" i="1"/>
  <c r="T2576" i="1"/>
  <c r="U2576" i="1" s="1"/>
  <c r="S2576" i="1"/>
  <c r="R2576" i="1"/>
  <c r="J2576" i="1"/>
  <c r="F2576" i="1"/>
  <c r="Y2575" i="1"/>
  <c r="X2575" i="1"/>
  <c r="W2575" i="1"/>
  <c r="V2575" i="1"/>
  <c r="T2575" i="1"/>
  <c r="S2575" i="1"/>
  <c r="R2575" i="1"/>
  <c r="J2575" i="1"/>
  <c r="U2575" i="1" s="1"/>
  <c r="F2575" i="1"/>
  <c r="X2574" i="1"/>
  <c r="W2574" i="1"/>
  <c r="V2574" i="1"/>
  <c r="Y2574" i="1" s="1"/>
  <c r="Z2574" i="1" s="1"/>
  <c r="U2574" i="1"/>
  <c r="T2574" i="1"/>
  <c r="S2574" i="1"/>
  <c r="R2574" i="1"/>
  <c r="J2574" i="1"/>
  <c r="F2574" i="1"/>
  <c r="W2573" i="1"/>
  <c r="X2573" i="1" s="1"/>
  <c r="V2573" i="1"/>
  <c r="Y2573" i="1" s="1"/>
  <c r="Z2573" i="1" s="1"/>
  <c r="T2573" i="1"/>
  <c r="S2573" i="1"/>
  <c r="R2573" i="1"/>
  <c r="J2573" i="1"/>
  <c r="U2573" i="1" s="1"/>
  <c r="F2573" i="1"/>
  <c r="W2572" i="1"/>
  <c r="X2572" i="1" s="1"/>
  <c r="V2572" i="1"/>
  <c r="Y2572" i="1" s="1"/>
  <c r="Z2572" i="1" s="1"/>
  <c r="T2572" i="1"/>
  <c r="U2572" i="1" s="1"/>
  <c r="S2572" i="1"/>
  <c r="R2572" i="1"/>
  <c r="J2572" i="1"/>
  <c r="F2572" i="1"/>
  <c r="Y2571" i="1"/>
  <c r="W2571" i="1"/>
  <c r="X2571" i="1" s="1"/>
  <c r="V2571" i="1"/>
  <c r="T2571" i="1"/>
  <c r="S2571" i="1"/>
  <c r="R2571" i="1"/>
  <c r="J2571" i="1"/>
  <c r="F2571" i="1"/>
  <c r="X2570" i="1"/>
  <c r="W2570" i="1"/>
  <c r="V2570" i="1"/>
  <c r="Y2570" i="1" s="1"/>
  <c r="Z2570" i="1" s="1"/>
  <c r="T2570" i="1"/>
  <c r="U2570" i="1" s="1"/>
  <c r="S2570" i="1"/>
  <c r="R2570" i="1"/>
  <c r="J2570" i="1"/>
  <c r="F2570" i="1"/>
  <c r="Y2569" i="1"/>
  <c r="Z2569" i="1" s="1"/>
  <c r="W2569" i="1"/>
  <c r="X2569" i="1" s="1"/>
  <c r="V2569" i="1"/>
  <c r="T2569" i="1"/>
  <c r="S2569" i="1"/>
  <c r="R2569" i="1"/>
  <c r="J2569" i="1"/>
  <c r="U2569" i="1" s="1"/>
  <c r="F2569" i="1"/>
  <c r="Y2568" i="1"/>
  <c r="Z2568" i="1" s="1"/>
  <c r="W2568" i="1"/>
  <c r="X2568" i="1" s="1"/>
  <c r="V2568" i="1"/>
  <c r="T2568" i="1"/>
  <c r="S2568" i="1"/>
  <c r="R2568" i="1"/>
  <c r="J2568" i="1"/>
  <c r="U2568" i="1" s="1"/>
  <c r="F2568" i="1"/>
  <c r="X2567" i="1"/>
  <c r="W2567" i="1"/>
  <c r="V2567" i="1"/>
  <c r="Y2567" i="1" s="1"/>
  <c r="Z2567" i="1" s="1"/>
  <c r="T2567" i="1"/>
  <c r="U2567" i="1" s="1"/>
  <c r="S2567" i="1"/>
  <c r="R2567" i="1"/>
  <c r="J2567" i="1"/>
  <c r="F2567" i="1"/>
  <c r="Y2566" i="1"/>
  <c r="W2566" i="1"/>
  <c r="X2566" i="1" s="1"/>
  <c r="V2566" i="1"/>
  <c r="T2566" i="1"/>
  <c r="S2566" i="1"/>
  <c r="R2566" i="1"/>
  <c r="J2566" i="1"/>
  <c r="U2566" i="1" s="1"/>
  <c r="F2566" i="1"/>
  <c r="Z2565" i="1"/>
  <c r="Y2565" i="1"/>
  <c r="W2565" i="1"/>
  <c r="X2565" i="1" s="1"/>
  <c r="V2565" i="1"/>
  <c r="T2565" i="1"/>
  <c r="U2565" i="1" s="1"/>
  <c r="S2565" i="1"/>
  <c r="R2565" i="1"/>
  <c r="J2565" i="1"/>
  <c r="F2565" i="1"/>
  <c r="Y2564" i="1"/>
  <c r="W2564" i="1"/>
  <c r="X2564" i="1" s="1"/>
  <c r="V2564" i="1"/>
  <c r="T2564" i="1"/>
  <c r="U2564" i="1" s="1"/>
  <c r="S2564" i="1"/>
  <c r="R2564" i="1"/>
  <c r="J2564" i="1"/>
  <c r="F2564" i="1"/>
  <c r="W2563" i="1"/>
  <c r="X2563" i="1" s="1"/>
  <c r="V2563" i="1"/>
  <c r="Y2563" i="1" s="1"/>
  <c r="T2563" i="1"/>
  <c r="U2563" i="1" s="1"/>
  <c r="S2563" i="1"/>
  <c r="R2563" i="1"/>
  <c r="J2563" i="1"/>
  <c r="F2563" i="1"/>
  <c r="Z2562" i="1"/>
  <c r="Y2562" i="1"/>
  <c r="X2562" i="1"/>
  <c r="W2562" i="1"/>
  <c r="V2562" i="1"/>
  <c r="T2562" i="1"/>
  <c r="U2562" i="1" s="1"/>
  <c r="S2562" i="1"/>
  <c r="R2562" i="1"/>
  <c r="J2562" i="1"/>
  <c r="F2562" i="1"/>
  <c r="W2561" i="1"/>
  <c r="X2561" i="1" s="1"/>
  <c r="V2561" i="1"/>
  <c r="Y2561" i="1" s="1"/>
  <c r="Z2561" i="1" s="1"/>
  <c r="T2561" i="1"/>
  <c r="S2561" i="1"/>
  <c r="R2561" i="1"/>
  <c r="J2561" i="1"/>
  <c r="U2561" i="1" s="1"/>
  <c r="F2561" i="1"/>
  <c r="Y2560" i="1"/>
  <c r="X2560" i="1"/>
  <c r="Z2560" i="1" s="1"/>
  <c r="W2560" i="1"/>
  <c r="V2560" i="1"/>
  <c r="T2560" i="1"/>
  <c r="U2560" i="1" s="1"/>
  <c r="S2560" i="1"/>
  <c r="R2560" i="1"/>
  <c r="J2560" i="1"/>
  <c r="F2560" i="1"/>
  <c r="X2559" i="1"/>
  <c r="W2559" i="1"/>
  <c r="V2559" i="1"/>
  <c r="Y2559" i="1" s="1"/>
  <c r="Z2559" i="1" s="1"/>
  <c r="U2559" i="1"/>
  <c r="T2559" i="1"/>
  <c r="S2559" i="1"/>
  <c r="R2559" i="1"/>
  <c r="J2559" i="1"/>
  <c r="F2559" i="1"/>
  <c r="W2558" i="1"/>
  <c r="X2558" i="1" s="1"/>
  <c r="V2558" i="1"/>
  <c r="Y2558" i="1" s="1"/>
  <c r="Z2558" i="1" s="1"/>
  <c r="T2558" i="1"/>
  <c r="U2558" i="1" s="1"/>
  <c r="S2558" i="1"/>
  <c r="R2558" i="1"/>
  <c r="J2558" i="1"/>
  <c r="F2558" i="1"/>
  <c r="Z2557" i="1"/>
  <c r="Y2557" i="1"/>
  <c r="W2557" i="1"/>
  <c r="X2557" i="1" s="1"/>
  <c r="V2557" i="1"/>
  <c r="T2557" i="1"/>
  <c r="S2557" i="1"/>
  <c r="R2557" i="1"/>
  <c r="J2557" i="1"/>
  <c r="F2557" i="1"/>
  <c r="X2556" i="1"/>
  <c r="W2556" i="1"/>
  <c r="V2556" i="1"/>
  <c r="Y2556" i="1" s="1"/>
  <c r="Z2556" i="1" s="1"/>
  <c r="U2556" i="1"/>
  <c r="T2556" i="1"/>
  <c r="S2556" i="1"/>
  <c r="R2556" i="1"/>
  <c r="J2556" i="1"/>
  <c r="F2556" i="1"/>
  <c r="Y2555" i="1"/>
  <c r="W2555" i="1"/>
  <c r="X2555" i="1" s="1"/>
  <c r="Z2555" i="1" s="1"/>
  <c r="V2555" i="1"/>
  <c r="T2555" i="1"/>
  <c r="U2555" i="1" s="1"/>
  <c r="S2555" i="1"/>
  <c r="R2555" i="1"/>
  <c r="J2555" i="1"/>
  <c r="F2555" i="1"/>
  <c r="Y2554" i="1"/>
  <c r="X2554" i="1"/>
  <c r="W2554" i="1"/>
  <c r="V2554" i="1"/>
  <c r="T2554" i="1"/>
  <c r="U2554" i="1" s="1"/>
  <c r="S2554" i="1"/>
  <c r="R2554" i="1"/>
  <c r="J2554" i="1"/>
  <c r="F2554" i="1"/>
  <c r="Z2553" i="1"/>
  <c r="Y2553" i="1"/>
  <c r="X2553" i="1"/>
  <c r="W2553" i="1"/>
  <c r="V2553" i="1"/>
  <c r="U2553" i="1"/>
  <c r="T2553" i="1"/>
  <c r="S2553" i="1"/>
  <c r="R2553" i="1"/>
  <c r="J2553" i="1"/>
  <c r="F2553" i="1"/>
  <c r="W2552" i="1"/>
  <c r="X2552" i="1" s="1"/>
  <c r="V2552" i="1"/>
  <c r="Y2552" i="1" s="1"/>
  <c r="T2552" i="1"/>
  <c r="S2552" i="1"/>
  <c r="R2552" i="1"/>
  <c r="J2552" i="1"/>
  <c r="U2552" i="1" s="1"/>
  <c r="F2552" i="1"/>
  <c r="W2551" i="1"/>
  <c r="X2551" i="1" s="1"/>
  <c r="V2551" i="1"/>
  <c r="Y2551" i="1" s="1"/>
  <c r="T2551" i="1"/>
  <c r="U2551" i="1" s="1"/>
  <c r="S2551" i="1"/>
  <c r="R2551" i="1"/>
  <c r="J2551" i="1"/>
  <c r="F2551" i="1"/>
  <c r="X2550" i="1"/>
  <c r="W2550" i="1"/>
  <c r="V2550" i="1"/>
  <c r="Y2550" i="1" s="1"/>
  <c r="Z2550" i="1" s="1"/>
  <c r="T2550" i="1"/>
  <c r="U2550" i="1" s="1"/>
  <c r="S2550" i="1"/>
  <c r="R2550" i="1"/>
  <c r="J2550" i="1"/>
  <c r="F2550" i="1"/>
  <c r="W2549" i="1"/>
  <c r="X2549" i="1" s="1"/>
  <c r="V2549" i="1"/>
  <c r="Y2549" i="1" s="1"/>
  <c r="Z2549" i="1" s="1"/>
  <c r="T2549" i="1"/>
  <c r="U2549" i="1" s="1"/>
  <c r="S2549" i="1"/>
  <c r="R2549" i="1"/>
  <c r="J2549" i="1"/>
  <c r="F2549" i="1"/>
  <c r="Y2548" i="1"/>
  <c r="X2548" i="1"/>
  <c r="Z2548" i="1" s="1"/>
  <c r="W2548" i="1"/>
  <c r="V2548" i="1"/>
  <c r="T2548" i="1"/>
  <c r="U2548" i="1" s="1"/>
  <c r="S2548" i="1"/>
  <c r="R2548" i="1"/>
  <c r="J2548" i="1"/>
  <c r="F2548" i="1"/>
  <c r="Y2547" i="1"/>
  <c r="Z2547" i="1" s="1"/>
  <c r="X2547" i="1"/>
  <c r="W2547" i="1"/>
  <c r="V2547" i="1"/>
  <c r="U2547" i="1"/>
  <c r="T2547" i="1"/>
  <c r="S2547" i="1"/>
  <c r="R2547" i="1"/>
  <c r="J2547" i="1"/>
  <c r="F2547" i="1"/>
  <c r="Y2546" i="1"/>
  <c r="W2546" i="1"/>
  <c r="X2546" i="1" s="1"/>
  <c r="V2546" i="1"/>
  <c r="T2546" i="1"/>
  <c r="S2546" i="1"/>
  <c r="R2546" i="1"/>
  <c r="J2546" i="1"/>
  <c r="U2546" i="1" s="1"/>
  <c r="F2546" i="1"/>
  <c r="Y2545" i="1"/>
  <c r="Z2545" i="1" s="1"/>
  <c r="X2545" i="1"/>
  <c r="W2545" i="1"/>
  <c r="V2545" i="1"/>
  <c r="T2545" i="1"/>
  <c r="U2545" i="1" s="1"/>
  <c r="S2545" i="1"/>
  <c r="R2545" i="1"/>
  <c r="J2545" i="1"/>
  <c r="F2545" i="1"/>
  <c r="Y2544" i="1"/>
  <c r="Z2544" i="1" s="1"/>
  <c r="W2544" i="1"/>
  <c r="X2544" i="1" s="1"/>
  <c r="V2544" i="1"/>
  <c r="T2544" i="1"/>
  <c r="U2544" i="1" s="1"/>
  <c r="S2544" i="1"/>
  <c r="R2544" i="1"/>
  <c r="J2544" i="1"/>
  <c r="F2544" i="1"/>
  <c r="X2543" i="1"/>
  <c r="W2543" i="1"/>
  <c r="V2543" i="1"/>
  <c r="Y2543" i="1" s="1"/>
  <c r="Z2543" i="1" s="1"/>
  <c r="T2543" i="1"/>
  <c r="U2543" i="1" s="1"/>
  <c r="S2543" i="1"/>
  <c r="R2543" i="1"/>
  <c r="J2543" i="1"/>
  <c r="F2543" i="1"/>
  <c r="W2542" i="1"/>
  <c r="X2542" i="1" s="1"/>
  <c r="V2542" i="1"/>
  <c r="Y2542" i="1" s="1"/>
  <c r="Z2542" i="1" s="1"/>
  <c r="T2542" i="1"/>
  <c r="S2542" i="1"/>
  <c r="R2542" i="1"/>
  <c r="J2542" i="1"/>
  <c r="U2542" i="1" s="1"/>
  <c r="F2542" i="1"/>
  <c r="X2541" i="1"/>
  <c r="W2541" i="1"/>
  <c r="V2541" i="1"/>
  <c r="Y2541" i="1" s="1"/>
  <c r="Z2541" i="1" s="1"/>
  <c r="T2541" i="1"/>
  <c r="U2541" i="1" s="1"/>
  <c r="S2541" i="1"/>
  <c r="R2541" i="1"/>
  <c r="J2541" i="1"/>
  <c r="F2541" i="1"/>
  <c r="Y2540" i="1"/>
  <c r="X2540" i="1"/>
  <c r="W2540" i="1"/>
  <c r="V2540" i="1"/>
  <c r="T2540" i="1"/>
  <c r="U2540" i="1" s="1"/>
  <c r="S2540" i="1"/>
  <c r="R2540" i="1"/>
  <c r="J2540" i="1"/>
  <c r="F2540" i="1"/>
  <c r="X2539" i="1"/>
  <c r="W2539" i="1"/>
  <c r="V2539" i="1"/>
  <c r="Y2539" i="1" s="1"/>
  <c r="Z2539" i="1" s="1"/>
  <c r="U2539" i="1"/>
  <c r="T2539" i="1"/>
  <c r="S2539" i="1"/>
  <c r="R2539" i="1"/>
  <c r="J2539" i="1"/>
  <c r="F2539" i="1"/>
  <c r="W2538" i="1"/>
  <c r="X2538" i="1" s="1"/>
  <c r="V2538" i="1"/>
  <c r="Y2538" i="1" s="1"/>
  <c r="U2538" i="1"/>
  <c r="T2538" i="1"/>
  <c r="S2538" i="1"/>
  <c r="R2538" i="1"/>
  <c r="J2538" i="1"/>
  <c r="F2538" i="1"/>
  <c r="Y2537" i="1"/>
  <c r="Z2537" i="1" s="1"/>
  <c r="X2537" i="1"/>
  <c r="W2537" i="1"/>
  <c r="V2537" i="1"/>
  <c r="T2537" i="1"/>
  <c r="U2537" i="1" s="1"/>
  <c r="S2537" i="1"/>
  <c r="R2537" i="1"/>
  <c r="J2537" i="1"/>
  <c r="F2537" i="1"/>
  <c r="W2536" i="1"/>
  <c r="X2536" i="1" s="1"/>
  <c r="Z2536" i="1" s="1"/>
  <c r="V2536" i="1"/>
  <c r="Y2536" i="1" s="1"/>
  <c r="T2536" i="1"/>
  <c r="S2536" i="1"/>
  <c r="R2536" i="1"/>
  <c r="J2536" i="1"/>
  <c r="U2536" i="1" s="1"/>
  <c r="F2536" i="1"/>
  <c r="W2535" i="1"/>
  <c r="X2535" i="1" s="1"/>
  <c r="V2535" i="1"/>
  <c r="Y2535" i="1" s="1"/>
  <c r="T2535" i="1"/>
  <c r="U2535" i="1" s="1"/>
  <c r="S2535" i="1"/>
  <c r="R2535" i="1"/>
  <c r="J2535" i="1"/>
  <c r="F2535" i="1"/>
  <c r="W2534" i="1"/>
  <c r="X2534" i="1" s="1"/>
  <c r="V2534" i="1"/>
  <c r="Y2534" i="1" s="1"/>
  <c r="T2534" i="1"/>
  <c r="U2534" i="1" s="1"/>
  <c r="S2534" i="1"/>
  <c r="R2534" i="1"/>
  <c r="J2534" i="1"/>
  <c r="F2534" i="1"/>
  <c r="Z2533" i="1"/>
  <c r="Y2533" i="1"/>
  <c r="X2533" i="1"/>
  <c r="W2533" i="1"/>
  <c r="V2533" i="1"/>
  <c r="T2533" i="1"/>
  <c r="S2533" i="1"/>
  <c r="R2533" i="1"/>
  <c r="J2533" i="1"/>
  <c r="F2533" i="1"/>
  <c r="W2532" i="1"/>
  <c r="X2532" i="1" s="1"/>
  <c r="V2532" i="1"/>
  <c r="Y2532" i="1" s="1"/>
  <c r="T2532" i="1"/>
  <c r="U2532" i="1" s="1"/>
  <c r="S2532" i="1"/>
  <c r="R2532" i="1"/>
  <c r="J2532" i="1"/>
  <c r="F2532" i="1"/>
  <c r="Y2531" i="1"/>
  <c r="Z2531" i="1" s="1"/>
  <c r="X2531" i="1"/>
  <c r="W2531" i="1"/>
  <c r="V2531" i="1"/>
  <c r="T2531" i="1"/>
  <c r="U2531" i="1" s="1"/>
  <c r="S2531" i="1"/>
  <c r="R2531" i="1"/>
  <c r="J2531" i="1"/>
  <c r="F2531" i="1"/>
  <c r="X2530" i="1"/>
  <c r="W2530" i="1"/>
  <c r="V2530" i="1"/>
  <c r="Y2530" i="1" s="1"/>
  <c r="Z2530" i="1" s="1"/>
  <c r="U2530" i="1"/>
  <c r="T2530" i="1"/>
  <c r="S2530" i="1"/>
  <c r="R2530" i="1"/>
  <c r="J2530" i="1"/>
  <c r="F2530" i="1"/>
  <c r="W2529" i="1"/>
  <c r="X2529" i="1" s="1"/>
  <c r="V2529" i="1"/>
  <c r="Y2529" i="1" s="1"/>
  <c r="U2529" i="1"/>
  <c r="T2529" i="1"/>
  <c r="S2529" i="1"/>
  <c r="R2529" i="1"/>
  <c r="J2529" i="1"/>
  <c r="F2529" i="1"/>
  <c r="Y2528" i="1"/>
  <c r="Z2528" i="1" s="1"/>
  <c r="X2528" i="1"/>
  <c r="W2528" i="1"/>
  <c r="V2528" i="1"/>
  <c r="T2528" i="1"/>
  <c r="U2528" i="1" s="1"/>
  <c r="S2528" i="1"/>
  <c r="R2528" i="1"/>
  <c r="J2528" i="1"/>
  <c r="F2528" i="1"/>
  <c r="Z2527" i="1"/>
  <c r="W2527" i="1"/>
  <c r="X2527" i="1" s="1"/>
  <c r="V2527" i="1"/>
  <c r="Y2527" i="1" s="1"/>
  <c r="T2527" i="1"/>
  <c r="S2527" i="1"/>
  <c r="R2527" i="1"/>
  <c r="J2527" i="1"/>
  <c r="U2527" i="1" s="1"/>
  <c r="F2527" i="1"/>
  <c r="Y2526" i="1"/>
  <c r="W2526" i="1"/>
  <c r="X2526" i="1" s="1"/>
  <c r="Z2526" i="1" s="1"/>
  <c r="V2526" i="1"/>
  <c r="T2526" i="1"/>
  <c r="U2526" i="1" s="1"/>
  <c r="S2526" i="1"/>
  <c r="R2526" i="1"/>
  <c r="J2526" i="1"/>
  <c r="F2526" i="1"/>
  <c r="Y2525" i="1"/>
  <c r="Z2525" i="1" s="1"/>
  <c r="X2525" i="1"/>
  <c r="W2525" i="1"/>
  <c r="V2525" i="1"/>
  <c r="U2525" i="1"/>
  <c r="T2525" i="1"/>
  <c r="S2525" i="1"/>
  <c r="R2525" i="1"/>
  <c r="J2525" i="1"/>
  <c r="F2525" i="1"/>
  <c r="X2524" i="1"/>
  <c r="W2524" i="1"/>
  <c r="V2524" i="1"/>
  <c r="Y2524" i="1" s="1"/>
  <c r="Z2524" i="1" s="1"/>
  <c r="T2524" i="1"/>
  <c r="S2524" i="1"/>
  <c r="R2524" i="1"/>
  <c r="J2524" i="1"/>
  <c r="U2524" i="1" s="1"/>
  <c r="F2524" i="1"/>
  <c r="Y2523" i="1"/>
  <c r="Z2523" i="1" s="1"/>
  <c r="X2523" i="1"/>
  <c r="W2523" i="1"/>
  <c r="V2523" i="1"/>
  <c r="T2523" i="1"/>
  <c r="U2523" i="1" s="1"/>
  <c r="S2523" i="1"/>
  <c r="R2523" i="1"/>
  <c r="J2523" i="1"/>
  <c r="F2523" i="1"/>
  <c r="Y2522" i="1"/>
  <c r="Z2522" i="1" s="1"/>
  <c r="W2522" i="1"/>
  <c r="X2522" i="1" s="1"/>
  <c r="V2522" i="1"/>
  <c r="U2522" i="1"/>
  <c r="T2522" i="1"/>
  <c r="S2522" i="1"/>
  <c r="R2522" i="1"/>
  <c r="J2522" i="1"/>
  <c r="F2522" i="1"/>
  <c r="W2521" i="1"/>
  <c r="X2521" i="1" s="1"/>
  <c r="V2521" i="1"/>
  <c r="Y2521" i="1" s="1"/>
  <c r="Z2521" i="1" s="1"/>
  <c r="T2521" i="1"/>
  <c r="U2521" i="1" s="1"/>
  <c r="S2521" i="1"/>
  <c r="R2521" i="1"/>
  <c r="J2521" i="1"/>
  <c r="F2521" i="1"/>
  <c r="W2520" i="1"/>
  <c r="X2520" i="1" s="1"/>
  <c r="V2520" i="1"/>
  <c r="Y2520" i="1" s="1"/>
  <c r="Z2520" i="1" s="1"/>
  <c r="T2520" i="1"/>
  <c r="U2520" i="1" s="1"/>
  <c r="S2520" i="1"/>
  <c r="R2520" i="1"/>
  <c r="J2520" i="1"/>
  <c r="F2520" i="1"/>
  <c r="W2519" i="1"/>
  <c r="X2519" i="1" s="1"/>
  <c r="V2519" i="1"/>
  <c r="Y2519" i="1" s="1"/>
  <c r="Z2519" i="1" s="1"/>
  <c r="T2519" i="1"/>
  <c r="U2519" i="1" s="1"/>
  <c r="S2519" i="1"/>
  <c r="R2519" i="1"/>
  <c r="J2519" i="1"/>
  <c r="F2519" i="1"/>
  <c r="W2518" i="1"/>
  <c r="X2518" i="1" s="1"/>
  <c r="V2518" i="1"/>
  <c r="Y2518" i="1" s="1"/>
  <c r="Z2518" i="1" s="1"/>
  <c r="T2518" i="1"/>
  <c r="U2518" i="1" s="1"/>
  <c r="S2518" i="1"/>
  <c r="R2518" i="1"/>
  <c r="J2518" i="1"/>
  <c r="F2518" i="1"/>
  <c r="Y2517" i="1"/>
  <c r="X2517" i="1"/>
  <c r="W2517" i="1"/>
  <c r="V2517" i="1"/>
  <c r="T2517" i="1"/>
  <c r="U2517" i="1" s="1"/>
  <c r="S2517" i="1"/>
  <c r="R2517" i="1"/>
  <c r="J2517" i="1"/>
  <c r="F2517" i="1"/>
  <c r="X2516" i="1"/>
  <c r="W2516" i="1"/>
  <c r="V2516" i="1"/>
  <c r="Y2516" i="1" s="1"/>
  <c r="Z2516" i="1" s="1"/>
  <c r="U2516" i="1"/>
  <c r="T2516" i="1"/>
  <c r="S2516" i="1"/>
  <c r="R2516" i="1"/>
  <c r="J2516" i="1"/>
  <c r="F2516" i="1"/>
  <c r="W2515" i="1"/>
  <c r="X2515" i="1" s="1"/>
  <c r="V2515" i="1"/>
  <c r="Y2515" i="1" s="1"/>
  <c r="Z2515" i="1" s="1"/>
  <c r="U2515" i="1"/>
  <c r="T2515" i="1"/>
  <c r="S2515" i="1"/>
  <c r="R2515" i="1"/>
  <c r="J2515" i="1"/>
  <c r="F2515" i="1"/>
  <c r="Y2514" i="1"/>
  <c r="Z2514" i="1" s="1"/>
  <c r="X2514" i="1"/>
  <c r="W2514" i="1"/>
  <c r="V2514" i="1"/>
  <c r="T2514" i="1"/>
  <c r="U2514" i="1" s="1"/>
  <c r="S2514" i="1"/>
  <c r="R2514" i="1"/>
  <c r="J2514" i="1"/>
  <c r="F2514" i="1"/>
  <c r="W2513" i="1"/>
  <c r="X2513" i="1" s="1"/>
  <c r="V2513" i="1"/>
  <c r="Y2513" i="1" s="1"/>
  <c r="Z2513" i="1" s="1"/>
  <c r="T2513" i="1"/>
  <c r="S2513" i="1"/>
  <c r="R2513" i="1"/>
  <c r="J2513" i="1"/>
  <c r="U2513" i="1" s="1"/>
  <c r="F2513" i="1"/>
  <c r="Y2512" i="1"/>
  <c r="X2512" i="1"/>
  <c r="Z2512" i="1" s="1"/>
  <c r="W2512" i="1"/>
  <c r="V2512" i="1"/>
  <c r="T2512" i="1"/>
  <c r="U2512" i="1" s="1"/>
  <c r="S2512" i="1"/>
  <c r="R2512" i="1"/>
  <c r="J2512" i="1"/>
  <c r="F2512" i="1"/>
  <c r="Y2511" i="1"/>
  <c r="Z2511" i="1" s="1"/>
  <c r="X2511" i="1"/>
  <c r="W2511" i="1"/>
  <c r="V2511" i="1"/>
  <c r="T2511" i="1"/>
  <c r="U2511" i="1" s="1"/>
  <c r="S2511" i="1"/>
  <c r="R2511" i="1"/>
  <c r="J2511" i="1"/>
  <c r="F2511" i="1"/>
  <c r="X2510" i="1"/>
  <c r="W2510" i="1"/>
  <c r="V2510" i="1"/>
  <c r="Y2510" i="1" s="1"/>
  <c r="Z2510" i="1" s="1"/>
  <c r="T2510" i="1"/>
  <c r="S2510" i="1"/>
  <c r="R2510" i="1"/>
  <c r="J2510" i="1"/>
  <c r="U2510" i="1" s="1"/>
  <c r="F2510" i="1"/>
  <c r="X2509" i="1"/>
  <c r="W2509" i="1"/>
  <c r="V2509" i="1"/>
  <c r="Y2509" i="1" s="1"/>
  <c r="Z2509" i="1" s="1"/>
  <c r="T2509" i="1"/>
  <c r="S2509" i="1"/>
  <c r="R2509" i="1"/>
  <c r="J2509" i="1"/>
  <c r="U2509" i="1" s="1"/>
  <c r="F2509" i="1"/>
  <c r="Y2508" i="1"/>
  <c r="Z2508" i="1" s="1"/>
  <c r="W2508" i="1"/>
  <c r="X2508" i="1" s="1"/>
  <c r="V2508" i="1"/>
  <c r="U2508" i="1"/>
  <c r="T2508" i="1"/>
  <c r="S2508" i="1"/>
  <c r="R2508" i="1"/>
  <c r="J2508" i="1"/>
  <c r="F2508" i="1"/>
  <c r="W2507" i="1"/>
  <c r="X2507" i="1" s="1"/>
  <c r="V2507" i="1"/>
  <c r="Y2507" i="1" s="1"/>
  <c r="Z2507" i="1" s="1"/>
  <c r="T2507" i="1"/>
  <c r="U2507" i="1" s="1"/>
  <c r="S2507" i="1"/>
  <c r="R2507" i="1"/>
  <c r="J2507" i="1"/>
  <c r="F2507" i="1"/>
  <c r="W2506" i="1"/>
  <c r="X2506" i="1" s="1"/>
  <c r="V2506" i="1"/>
  <c r="Y2506" i="1" s="1"/>
  <c r="Z2506" i="1" s="1"/>
  <c r="T2506" i="1"/>
  <c r="U2506" i="1" s="1"/>
  <c r="S2506" i="1"/>
  <c r="R2506" i="1"/>
  <c r="J2506" i="1"/>
  <c r="F2506" i="1"/>
  <c r="Y2505" i="1"/>
  <c r="W2505" i="1"/>
  <c r="X2505" i="1" s="1"/>
  <c r="Z2505" i="1" s="1"/>
  <c r="V2505" i="1"/>
  <c r="T2505" i="1"/>
  <c r="S2505" i="1"/>
  <c r="R2505" i="1"/>
  <c r="J2505" i="1"/>
  <c r="F2505" i="1"/>
  <c r="W2504" i="1"/>
  <c r="X2504" i="1" s="1"/>
  <c r="V2504" i="1"/>
  <c r="Y2504" i="1" s="1"/>
  <c r="Z2504" i="1" s="1"/>
  <c r="T2504" i="1"/>
  <c r="U2504" i="1" s="1"/>
  <c r="S2504" i="1"/>
  <c r="R2504" i="1"/>
  <c r="J2504" i="1"/>
  <c r="F2504" i="1"/>
  <c r="Y2503" i="1"/>
  <c r="X2503" i="1"/>
  <c r="W2503" i="1"/>
  <c r="V2503" i="1"/>
  <c r="T2503" i="1"/>
  <c r="U2503" i="1" s="1"/>
  <c r="S2503" i="1"/>
  <c r="R2503" i="1"/>
  <c r="J2503" i="1"/>
  <c r="F2503" i="1"/>
  <c r="X2502" i="1"/>
  <c r="W2502" i="1"/>
  <c r="V2502" i="1"/>
  <c r="Y2502" i="1" s="1"/>
  <c r="Z2502" i="1" s="1"/>
  <c r="U2502" i="1"/>
  <c r="T2502" i="1"/>
  <c r="S2502" i="1"/>
  <c r="R2502" i="1"/>
  <c r="J2502" i="1"/>
  <c r="F2502" i="1"/>
  <c r="W2501" i="1"/>
  <c r="X2501" i="1" s="1"/>
  <c r="V2501" i="1"/>
  <c r="Y2501" i="1" s="1"/>
  <c r="U2501" i="1"/>
  <c r="T2501" i="1"/>
  <c r="S2501" i="1"/>
  <c r="R2501" i="1"/>
  <c r="J2501" i="1"/>
  <c r="F2501" i="1"/>
  <c r="Y2500" i="1"/>
  <c r="Z2500" i="1" s="1"/>
  <c r="X2500" i="1"/>
  <c r="W2500" i="1"/>
  <c r="V2500" i="1"/>
  <c r="T2500" i="1"/>
  <c r="U2500" i="1" s="1"/>
  <c r="S2500" i="1"/>
  <c r="R2500" i="1"/>
  <c r="J2500" i="1"/>
  <c r="F2500" i="1"/>
  <c r="W2499" i="1"/>
  <c r="X2499" i="1" s="1"/>
  <c r="V2499" i="1"/>
  <c r="Y2499" i="1" s="1"/>
  <c r="Z2499" i="1" s="1"/>
  <c r="T2499" i="1"/>
  <c r="S2499" i="1"/>
  <c r="R2499" i="1"/>
  <c r="J2499" i="1"/>
  <c r="U2499" i="1" s="1"/>
  <c r="F2499" i="1"/>
  <c r="Y2498" i="1"/>
  <c r="W2498" i="1"/>
  <c r="X2498" i="1" s="1"/>
  <c r="Z2498" i="1" s="1"/>
  <c r="V2498" i="1"/>
  <c r="T2498" i="1"/>
  <c r="U2498" i="1" s="1"/>
  <c r="S2498" i="1"/>
  <c r="R2498" i="1"/>
  <c r="J2498" i="1"/>
  <c r="F2498" i="1"/>
  <c r="Y2497" i="1"/>
  <c r="Z2497" i="1" s="1"/>
  <c r="X2497" i="1"/>
  <c r="W2497" i="1"/>
  <c r="V2497" i="1"/>
  <c r="T2497" i="1"/>
  <c r="U2497" i="1" s="1"/>
  <c r="S2497" i="1"/>
  <c r="R2497" i="1"/>
  <c r="J2497" i="1"/>
  <c r="F2497" i="1"/>
  <c r="W2496" i="1"/>
  <c r="X2496" i="1" s="1"/>
  <c r="V2496" i="1"/>
  <c r="Y2496" i="1" s="1"/>
  <c r="Z2496" i="1" s="1"/>
  <c r="T2496" i="1"/>
  <c r="S2496" i="1"/>
  <c r="R2496" i="1"/>
  <c r="J2496" i="1"/>
  <c r="U2496" i="1" s="1"/>
  <c r="F2496" i="1"/>
  <c r="X2495" i="1"/>
  <c r="W2495" i="1"/>
  <c r="V2495" i="1"/>
  <c r="Y2495" i="1" s="1"/>
  <c r="Z2495" i="1" s="1"/>
  <c r="T2495" i="1"/>
  <c r="U2495" i="1" s="1"/>
  <c r="S2495" i="1"/>
  <c r="R2495" i="1"/>
  <c r="J2495" i="1"/>
  <c r="F2495" i="1"/>
  <c r="Y2494" i="1"/>
  <c r="Z2494" i="1" s="1"/>
  <c r="W2494" i="1"/>
  <c r="X2494" i="1" s="1"/>
  <c r="V2494" i="1"/>
  <c r="T2494" i="1"/>
  <c r="U2494" i="1" s="1"/>
  <c r="S2494" i="1"/>
  <c r="R2494" i="1"/>
  <c r="J2494" i="1"/>
  <c r="F2494" i="1"/>
  <c r="W2493" i="1"/>
  <c r="X2493" i="1" s="1"/>
  <c r="V2493" i="1"/>
  <c r="Y2493" i="1" s="1"/>
  <c r="Z2493" i="1" s="1"/>
  <c r="T2493" i="1"/>
  <c r="U2493" i="1" s="1"/>
  <c r="S2493" i="1"/>
  <c r="R2493" i="1"/>
  <c r="J2493" i="1"/>
  <c r="F2493" i="1"/>
  <c r="W2492" i="1"/>
  <c r="X2492" i="1" s="1"/>
  <c r="V2492" i="1"/>
  <c r="Y2492" i="1" s="1"/>
  <c r="T2492" i="1"/>
  <c r="U2492" i="1" s="1"/>
  <c r="S2492" i="1"/>
  <c r="R2492" i="1"/>
  <c r="J2492" i="1"/>
  <c r="F2492" i="1"/>
  <c r="Y2491" i="1"/>
  <c r="Z2491" i="1" s="1"/>
  <c r="X2491" i="1"/>
  <c r="W2491" i="1"/>
  <c r="V2491" i="1"/>
  <c r="T2491" i="1"/>
  <c r="S2491" i="1"/>
  <c r="R2491" i="1"/>
  <c r="J2491" i="1"/>
  <c r="F2491" i="1"/>
  <c r="W2490" i="1"/>
  <c r="X2490" i="1" s="1"/>
  <c r="V2490" i="1"/>
  <c r="Y2490" i="1" s="1"/>
  <c r="T2490" i="1"/>
  <c r="U2490" i="1" s="1"/>
  <c r="S2490" i="1"/>
  <c r="R2490" i="1"/>
  <c r="J2490" i="1"/>
  <c r="F2490" i="1"/>
  <c r="Y2489" i="1"/>
  <c r="Z2489" i="1" s="1"/>
  <c r="X2489" i="1"/>
  <c r="W2489" i="1"/>
  <c r="V2489" i="1"/>
  <c r="T2489" i="1"/>
  <c r="U2489" i="1" s="1"/>
  <c r="S2489" i="1"/>
  <c r="R2489" i="1"/>
  <c r="J2489" i="1"/>
  <c r="F2489" i="1"/>
  <c r="X2488" i="1"/>
  <c r="W2488" i="1"/>
  <c r="V2488" i="1"/>
  <c r="Y2488" i="1" s="1"/>
  <c r="Z2488" i="1" s="1"/>
  <c r="U2488" i="1"/>
  <c r="T2488" i="1"/>
  <c r="S2488" i="1"/>
  <c r="R2488" i="1"/>
  <c r="J2488" i="1"/>
  <c r="F2488" i="1"/>
  <c r="W2487" i="1"/>
  <c r="X2487" i="1" s="1"/>
  <c r="V2487" i="1"/>
  <c r="Y2487" i="1" s="1"/>
  <c r="U2487" i="1"/>
  <c r="T2487" i="1"/>
  <c r="S2487" i="1"/>
  <c r="R2487" i="1"/>
  <c r="J2487" i="1"/>
  <c r="F2487" i="1"/>
  <c r="Y2486" i="1"/>
  <c r="Z2486" i="1" s="1"/>
  <c r="X2486" i="1"/>
  <c r="W2486" i="1"/>
  <c r="V2486" i="1"/>
  <c r="T2486" i="1"/>
  <c r="U2486" i="1" s="1"/>
  <c r="S2486" i="1"/>
  <c r="R2486" i="1"/>
  <c r="J2486" i="1"/>
  <c r="F2486" i="1"/>
  <c r="Z2485" i="1"/>
  <c r="W2485" i="1"/>
  <c r="X2485" i="1" s="1"/>
  <c r="V2485" i="1"/>
  <c r="Y2485" i="1" s="1"/>
  <c r="U2485" i="1"/>
  <c r="T2485" i="1"/>
  <c r="S2485" i="1"/>
  <c r="R2485" i="1"/>
  <c r="J2485" i="1"/>
  <c r="F2485" i="1"/>
  <c r="Y2484" i="1"/>
  <c r="W2484" i="1"/>
  <c r="X2484" i="1" s="1"/>
  <c r="Z2484" i="1" s="1"/>
  <c r="V2484" i="1"/>
  <c r="T2484" i="1"/>
  <c r="U2484" i="1" s="1"/>
  <c r="S2484" i="1"/>
  <c r="R2484" i="1"/>
  <c r="J2484" i="1"/>
  <c r="F2484" i="1"/>
  <c r="Y2483" i="1"/>
  <c r="Z2483" i="1" s="1"/>
  <c r="X2483" i="1"/>
  <c r="W2483" i="1"/>
  <c r="V2483" i="1"/>
  <c r="U2483" i="1"/>
  <c r="T2483" i="1"/>
  <c r="S2483" i="1"/>
  <c r="R2483" i="1"/>
  <c r="J2483" i="1"/>
  <c r="F2483" i="1"/>
  <c r="X2482" i="1"/>
  <c r="W2482" i="1"/>
  <c r="V2482" i="1"/>
  <c r="Y2482" i="1" s="1"/>
  <c r="Z2482" i="1" s="1"/>
  <c r="T2482" i="1"/>
  <c r="S2482" i="1"/>
  <c r="R2482" i="1"/>
  <c r="J2482" i="1"/>
  <c r="U2482" i="1" s="1"/>
  <c r="F2482" i="1"/>
  <c r="W2481" i="1"/>
  <c r="X2481" i="1" s="1"/>
  <c r="V2481" i="1"/>
  <c r="Y2481" i="1" s="1"/>
  <c r="T2481" i="1"/>
  <c r="S2481" i="1"/>
  <c r="R2481" i="1"/>
  <c r="J2481" i="1"/>
  <c r="U2481" i="1" s="1"/>
  <c r="F2481" i="1"/>
  <c r="Z2480" i="1"/>
  <c r="Y2480" i="1"/>
  <c r="W2480" i="1"/>
  <c r="X2480" i="1" s="1"/>
  <c r="V2480" i="1"/>
  <c r="T2480" i="1"/>
  <c r="U2480" i="1" s="1"/>
  <c r="S2480" i="1"/>
  <c r="R2480" i="1"/>
  <c r="J2480" i="1"/>
  <c r="F2480" i="1"/>
  <c r="W2479" i="1"/>
  <c r="X2479" i="1" s="1"/>
  <c r="V2479" i="1"/>
  <c r="Y2479" i="1" s="1"/>
  <c r="Z2479" i="1" s="1"/>
  <c r="T2479" i="1"/>
  <c r="U2479" i="1" s="1"/>
  <c r="S2479" i="1"/>
  <c r="R2479" i="1"/>
  <c r="J2479" i="1"/>
  <c r="F2479" i="1"/>
  <c r="W2478" i="1"/>
  <c r="X2478" i="1" s="1"/>
  <c r="V2478" i="1"/>
  <c r="Y2478" i="1" s="1"/>
  <c r="Z2478" i="1" s="1"/>
  <c r="T2478" i="1"/>
  <c r="U2478" i="1" s="1"/>
  <c r="S2478" i="1"/>
  <c r="R2478" i="1"/>
  <c r="J2478" i="1"/>
  <c r="F2478" i="1"/>
  <c r="Y2477" i="1"/>
  <c r="Z2477" i="1" s="1"/>
  <c r="X2477" i="1"/>
  <c r="W2477" i="1"/>
  <c r="V2477" i="1"/>
  <c r="T2477" i="1"/>
  <c r="U2477" i="1" s="1"/>
  <c r="S2477" i="1"/>
  <c r="R2477" i="1"/>
  <c r="J2477" i="1"/>
  <c r="F2477" i="1"/>
  <c r="W2476" i="1"/>
  <c r="X2476" i="1" s="1"/>
  <c r="V2476" i="1"/>
  <c r="Y2476" i="1" s="1"/>
  <c r="Z2476" i="1" s="1"/>
  <c r="T2476" i="1"/>
  <c r="U2476" i="1" s="1"/>
  <c r="S2476" i="1"/>
  <c r="R2476" i="1"/>
  <c r="J2476" i="1"/>
  <c r="F2476" i="1"/>
  <c r="Y2475" i="1"/>
  <c r="X2475" i="1"/>
  <c r="W2475" i="1"/>
  <c r="V2475" i="1"/>
  <c r="T2475" i="1"/>
  <c r="U2475" i="1" s="1"/>
  <c r="S2475" i="1"/>
  <c r="R2475" i="1"/>
  <c r="J2475" i="1"/>
  <c r="F2475" i="1"/>
  <c r="X2474" i="1"/>
  <c r="W2474" i="1"/>
  <c r="V2474" i="1"/>
  <c r="Y2474" i="1" s="1"/>
  <c r="Z2474" i="1" s="1"/>
  <c r="U2474" i="1"/>
  <c r="T2474" i="1"/>
  <c r="S2474" i="1"/>
  <c r="R2474" i="1"/>
  <c r="J2474" i="1"/>
  <c r="F2474" i="1"/>
  <c r="W2473" i="1"/>
  <c r="X2473" i="1" s="1"/>
  <c r="V2473" i="1"/>
  <c r="Y2473" i="1" s="1"/>
  <c r="Z2473" i="1" s="1"/>
  <c r="U2473" i="1"/>
  <c r="T2473" i="1"/>
  <c r="S2473" i="1"/>
  <c r="R2473" i="1"/>
  <c r="J2473" i="1"/>
  <c r="F2473" i="1"/>
  <c r="Y2472" i="1"/>
  <c r="Z2472" i="1" s="1"/>
  <c r="X2472" i="1"/>
  <c r="W2472" i="1"/>
  <c r="V2472" i="1"/>
  <c r="T2472" i="1"/>
  <c r="U2472" i="1" s="1"/>
  <c r="S2472" i="1"/>
  <c r="R2472" i="1"/>
  <c r="J2472" i="1"/>
  <c r="F2472" i="1"/>
  <c r="W2471" i="1"/>
  <c r="X2471" i="1" s="1"/>
  <c r="V2471" i="1"/>
  <c r="Y2471" i="1" s="1"/>
  <c r="U2471" i="1"/>
  <c r="T2471" i="1"/>
  <c r="S2471" i="1"/>
  <c r="R2471" i="1"/>
  <c r="J2471" i="1"/>
  <c r="F2471" i="1"/>
  <c r="Y2470" i="1"/>
  <c r="X2470" i="1"/>
  <c r="Z2470" i="1" s="1"/>
  <c r="W2470" i="1"/>
  <c r="V2470" i="1"/>
  <c r="T2470" i="1"/>
  <c r="U2470" i="1" s="1"/>
  <c r="S2470" i="1"/>
  <c r="R2470" i="1"/>
  <c r="J2470" i="1"/>
  <c r="F2470" i="1"/>
  <c r="Y2469" i="1"/>
  <c r="Z2469" i="1" s="1"/>
  <c r="X2469" i="1"/>
  <c r="W2469" i="1"/>
  <c r="V2469" i="1"/>
  <c r="T2469" i="1"/>
  <c r="U2469" i="1" s="1"/>
  <c r="S2469" i="1"/>
  <c r="R2469" i="1"/>
  <c r="J2469" i="1"/>
  <c r="F2469" i="1"/>
  <c r="X2468" i="1"/>
  <c r="W2468" i="1"/>
  <c r="V2468" i="1"/>
  <c r="Y2468" i="1" s="1"/>
  <c r="Z2468" i="1" s="1"/>
  <c r="T2468" i="1"/>
  <c r="S2468" i="1"/>
  <c r="R2468" i="1"/>
  <c r="J2468" i="1"/>
  <c r="U2468" i="1" s="1"/>
  <c r="F2468" i="1"/>
  <c r="W2467" i="1"/>
  <c r="X2467" i="1" s="1"/>
  <c r="V2467" i="1"/>
  <c r="Y2467" i="1" s="1"/>
  <c r="Z2467" i="1" s="1"/>
  <c r="T2467" i="1"/>
  <c r="S2467" i="1"/>
  <c r="R2467" i="1"/>
  <c r="J2467" i="1"/>
  <c r="U2467" i="1" s="1"/>
  <c r="F2467" i="1"/>
  <c r="Z2466" i="1"/>
  <c r="Y2466" i="1"/>
  <c r="W2466" i="1"/>
  <c r="X2466" i="1" s="1"/>
  <c r="V2466" i="1"/>
  <c r="T2466" i="1"/>
  <c r="U2466" i="1" s="1"/>
  <c r="S2466" i="1"/>
  <c r="R2466" i="1"/>
  <c r="J2466" i="1"/>
  <c r="F2466" i="1"/>
  <c r="W2465" i="1"/>
  <c r="X2465" i="1" s="1"/>
  <c r="V2465" i="1"/>
  <c r="Y2465" i="1" s="1"/>
  <c r="T2465" i="1"/>
  <c r="U2465" i="1" s="1"/>
  <c r="S2465" i="1"/>
  <c r="R2465" i="1"/>
  <c r="J2465" i="1"/>
  <c r="F2465" i="1"/>
  <c r="W2464" i="1"/>
  <c r="X2464" i="1" s="1"/>
  <c r="V2464" i="1"/>
  <c r="Y2464" i="1" s="1"/>
  <c r="T2464" i="1"/>
  <c r="U2464" i="1" s="1"/>
  <c r="S2464" i="1"/>
  <c r="R2464" i="1"/>
  <c r="J2464" i="1"/>
  <c r="F2464" i="1"/>
  <c r="Y2463" i="1"/>
  <c r="Z2463" i="1" s="1"/>
  <c r="W2463" i="1"/>
  <c r="X2463" i="1" s="1"/>
  <c r="V2463" i="1"/>
  <c r="T2463" i="1"/>
  <c r="S2463" i="1"/>
  <c r="R2463" i="1"/>
  <c r="J2463" i="1"/>
  <c r="F2463" i="1"/>
  <c r="W2462" i="1"/>
  <c r="X2462" i="1" s="1"/>
  <c r="V2462" i="1"/>
  <c r="Y2462" i="1" s="1"/>
  <c r="Z2462" i="1" s="1"/>
  <c r="T2462" i="1"/>
  <c r="U2462" i="1" s="1"/>
  <c r="S2462" i="1"/>
  <c r="R2462" i="1"/>
  <c r="J2462" i="1"/>
  <c r="F2462" i="1"/>
  <c r="Y2461" i="1"/>
  <c r="X2461" i="1"/>
  <c r="W2461" i="1"/>
  <c r="V2461" i="1"/>
  <c r="T2461" i="1"/>
  <c r="U2461" i="1" s="1"/>
  <c r="S2461" i="1"/>
  <c r="R2461" i="1"/>
  <c r="J2461" i="1"/>
  <c r="F2461" i="1"/>
  <c r="X2460" i="1"/>
  <c r="W2460" i="1"/>
  <c r="V2460" i="1"/>
  <c r="Y2460" i="1" s="1"/>
  <c r="Z2460" i="1" s="1"/>
  <c r="U2460" i="1"/>
  <c r="T2460" i="1"/>
  <c r="S2460" i="1"/>
  <c r="R2460" i="1"/>
  <c r="J2460" i="1"/>
  <c r="F2460" i="1"/>
  <c r="W2459" i="1"/>
  <c r="X2459" i="1" s="1"/>
  <c r="V2459" i="1"/>
  <c r="Y2459" i="1" s="1"/>
  <c r="U2459" i="1"/>
  <c r="T2459" i="1"/>
  <c r="S2459" i="1"/>
  <c r="R2459" i="1"/>
  <c r="J2459" i="1"/>
  <c r="F2459" i="1"/>
  <c r="Y2458" i="1"/>
  <c r="Z2458" i="1" s="1"/>
  <c r="X2458" i="1"/>
  <c r="W2458" i="1"/>
  <c r="V2458" i="1"/>
  <c r="T2458" i="1"/>
  <c r="U2458" i="1" s="1"/>
  <c r="S2458" i="1"/>
  <c r="R2458" i="1"/>
  <c r="J2458" i="1"/>
  <c r="F2458" i="1"/>
  <c r="W2457" i="1"/>
  <c r="X2457" i="1" s="1"/>
  <c r="V2457" i="1"/>
  <c r="Y2457" i="1" s="1"/>
  <c r="Z2457" i="1" s="1"/>
  <c r="U2457" i="1"/>
  <c r="T2457" i="1"/>
  <c r="S2457" i="1"/>
  <c r="R2457" i="1"/>
  <c r="J2457" i="1"/>
  <c r="F2457" i="1"/>
  <c r="Y2456" i="1"/>
  <c r="W2456" i="1"/>
  <c r="X2456" i="1" s="1"/>
  <c r="Z2456" i="1" s="1"/>
  <c r="V2456" i="1"/>
  <c r="T2456" i="1"/>
  <c r="U2456" i="1" s="1"/>
  <c r="S2456" i="1"/>
  <c r="R2456" i="1"/>
  <c r="J2456" i="1"/>
  <c r="F2456" i="1"/>
  <c r="Y2455" i="1"/>
  <c r="X2455" i="1"/>
  <c r="W2455" i="1"/>
  <c r="V2455" i="1"/>
  <c r="T2455" i="1"/>
  <c r="U2455" i="1" s="1"/>
  <c r="S2455" i="1"/>
  <c r="R2455" i="1"/>
  <c r="J2455" i="1"/>
  <c r="F2455" i="1"/>
  <c r="X2454" i="1"/>
  <c r="W2454" i="1"/>
  <c r="V2454" i="1"/>
  <c r="Y2454" i="1" s="1"/>
  <c r="Z2454" i="1" s="1"/>
  <c r="U2454" i="1"/>
  <c r="T2454" i="1"/>
  <c r="S2454" i="1"/>
  <c r="R2454" i="1"/>
  <c r="J2454" i="1"/>
  <c r="F2454" i="1"/>
  <c r="W2453" i="1"/>
  <c r="X2453" i="1" s="1"/>
  <c r="V2453" i="1"/>
  <c r="Y2453" i="1" s="1"/>
  <c r="T2453" i="1"/>
  <c r="S2453" i="1"/>
  <c r="R2453" i="1"/>
  <c r="J2453" i="1"/>
  <c r="U2453" i="1" s="1"/>
  <c r="F2453" i="1"/>
  <c r="Z2452" i="1"/>
  <c r="Y2452" i="1"/>
  <c r="W2452" i="1"/>
  <c r="X2452" i="1" s="1"/>
  <c r="V2452" i="1"/>
  <c r="T2452" i="1"/>
  <c r="U2452" i="1" s="1"/>
  <c r="S2452" i="1"/>
  <c r="R2452" i="1"/>
  <c r="J2452" i="1"/>
  <c r="F2452" i="1"/>
  <c r="Z2451" i="1"/>
  <c r="W2451" i="1"/>
  <c r="X2451" i="1" s="1"/>
  <c r="V2451" i="1"/>
  <c r="Y2451" i="1" s="1"/>
  <c r="T2451" i="1"/>
  <c r="U2451" i="1" s="1"/>
  <c r="S2451" i="1"/>
  <c r="R2451" i="1"/>
  <c r="J2451" i="1"/>
  <c r="F2451" i="1"/>
  <c r="W2450" i="1"/>
  <c r="X2450" i="1" s="1"/>
  <c r="V2450" i="1"/>
  <c r="Y2450" i="1" s="1"/>
  <c r="T2450" i="1"/>
  <c r="U2450" i="1" s="1"/>
  <c r="S2450" i="1"/>
  <c r="R2450" i="1"/>
  <c r="J2450" i="1"/>
  <c r="F2450" i="1"/>
  <c r="Y2449" i="1"/>
  <c r="Z2449" i="1" s="1"/>
  <c r="W2449" i="1"/>
  <c r="X2449" i="1" s="1"/>
  <c r="V2449" i="1"/>
  <c r="T2449" i="1"/>
  <c r="U2449" i="1" s="1"/>
  <c r="S2449" i="1"/>
  <c r="R2449" i="1"/>
  <c r="J2449" i="1"/>
  <c r="F2449" i="1"/>
  <c r="W2448" i="1"/>
  <c r="X2448" i="1" s="1"/>
  <c r="V2448" i="1"/>
  <c r="Y2448" i="1" s="1"/>
  <c r="T2448" i="1"/>
  <c r="S2448" i="1"/>
  <c r="R2448" i="1"/>
  <c r="J2448" i="1"/>
  <c r="F2448" i="1"/>
  <c r="Y2447" i="1"/>
  <c r="Z2447" i="1" s="1"/>
  <c r="X2447" i="1"/>
  <c r="W2447" i="1"/>
  <c r="V2447" i="1"/>
  <c r="T2447" i="1"/>
  <c r="U2447" i="1" s="1"/>
  <c r="S2447" i="1"/>
  <c r="R2447" i="1"/>
  <c r="J2447" i="1"/>
  <c r="F2447" i="1"/>
  <c r="X2446" i="1"/>
  <c r="W2446" i="1"/>
  <c r="V2446" i="1"/>
  <c r="Y2446" i="1" s="1"/>
  <c r="Z2446" i="1" s="1"/>
  <c r="U2446" i="1"/>
  <c r="T2446" i="1"/>
  <c r="S2446" i="1"/>
  <c r="R2446" i="1"/>
  <c r="J2446" i="1"/>
  <c r="F2446" i="1"/>
  <c r="W2445" i="1"/>
  <c r="X2445" i="1" s="1"/>
  <c r="V2445" i="1"/>
  <c r="Y2445" i="1" s="1"/>
  <c r="Z2445" i="1" s="1"/>
  <c r="U2445" i="1"/>
  <c r="T2445" i="1"/>
  <c r="S2445" i="1"/>
  <c r="R2445" i="1"/>
  <c r="J2445" i="1"/>
  <c r="F2445" i="1"/>
  <c r="Y2444" i="1"/>
  <c r="Z2444" i="1" s="1"/>
  <c r="X2444" i="1"/>
  <c r="W2444" i="1"/>
  <c r="V2444" i="1"/>
  <c r="T2444" i="1"/>
  <c r="U2444" i="1" s="1"/>
  <c r="S2444" i="1"/>
  <c r="R2444" i="1"/>
  <c r="J2444" i="1"/>
  <c r="F2444" i="1"/>
  <c r="W2443" i="1"/>
  <c r="X2443" i="1" s="1"/>
  <c r="V2443" i="1"/>
  <c r="Y2443" i="1" s="1"/>
  <c r="Z2443" i="1" s="1"/>
  <c r="U2443" i="1"/>
  <c r="T2443" i="1"/>
  <c r="S2443" i="1"/>
  <c r="R2443" i="1"/>
  <c r="J2443" i="1"/>
  <c r="F2443" i="1"/>
  <c r="Y2442" i="1"/>
  <c r="X2442" i="1"/>
  <c r="Z2442" i="1" s="1"/>
  <c r="W2442" i="1"/>
  <c r="V2442" i="1"/>
  <c r="T2442" i="1"/>
  <c r="U2442" i="1" s="1"/>
  <c r="S2442" i="1"/>
  <c r="R2442" i="1"/>
  <c r="J2442" i="1"/>
  <c r="F2442" i="1"/>
  <c r="Y2441" i="1"/>
  <c r="Z2441" i="1" s="1"/>
  <c r="X2441" i="1"/>
  <c r="W2441" i="1"/>
  <c r="V2441" i="1"/>
  <c r="T2441" i="1"/>
  <c r="U2441" i="1" s="1"/>
  <c r="S2441" i="1"/>
  <c r="R2441" i="1"/>
  <c r="J2441" i="1"/>
  <c r="F2441" i="1"/>
  <c r="X2440" i="1"/>
  <c r="W2440" i="1"/>
  <c r="V2440" i="1"/>
  <c r="Y2440" i="1" s="1"/>
  <c r="Z2440" i="1" s="1"/>
  <c r="U2440" i="1"/>
  <c r="T2440" i="1"/>
  <c r="S2440" i="1"/>
  <c r="R2440" i="1"/>
  <c r="J2440" i="1"/>
  <c r="F2440" i="1"/>
  <c r="W2439" i="1"/>
  <c r="X2439" i="1" s="1"/>
  <c r="V2439" i="1"/>
  <c r="Y2439" i="1" s="1"/>
  <c r="T2439" i="1"/>
  <c r="S2439" i="1"/>
  <c r="R2439" i="1"/>
  <c r="J2439" i="1"/>
  <c r="U2439" i="1" s="1"/>
  <c r="F2439" i="1"/>
  <c r="Y2438" i="1"/>
  <c r="W2438" i="1"/>
  <c r="X2438" i="1" s="1"/>
  <c r="Z2438" i="1" s="1"/>
  <c r="V2438" i="1"/>
  <c r="T2438" i="1"/>
  <c r="U2438" i="1" s="1"/>
  <c r="S2438" i="1"/>
  <c r="R2438" i="1"/>
  <c r="J2438" i="1"/>
  <c r="F2438" i="1"/>
  <c r="W2437" i="1"/>
  <c r="X2437" i="1" s="1"/>
  <c r="V2437" i="1"/>
  <c r="Y2437" i="1" s="1"/>
  <c r="Z2437" i="1" s="1"/>
  <c r="T2437" i="1"/>
  <c r="U2437" i="1" s="1"/>
  <c r="S2437" i="1"/>
  <c r="R2437" i="1"/>
  <c r="J2437" i="1"/>
  <c r="F2437" i="1"/>
  <c r="W2436" i="1"/>
  <c r="X2436" i="1" s="1"/>
  <c r="V2436" i="1"/>
  <c r="Y2436" i="1" s="1"/>
  <c r="T2436" i="1"/>
  <c r="U2436" i="1" s="1"/>
  <c r="S2436" i="1"/>
  <c r="R2436" i="1"/>
  <c r="J2436" i="1"/>
  <c r="F2436" i="1"/>
  <c r="Y2435" i="1"/>
  <c r="Z2435" i="1" s="1"/>
  <c r="W2435" i="1"/>
  <c r="X2435" i="1" s="1"/>
  <c r="V2435" i="1"/>
  <c r="T2435" i="1"/>
  <c r="S2435" i="1"/>
  <c r="R2435" i="1"/>
  <c r="J2435" i="1"/>
  <c r="F2435" i="1"/>
  <c r="W2434" i="1"/>
  <c r="X2434" i="1" s="1"/>
  <c r="V2434" i="1"/>
  <c r="Y2434" i="1" s="1"/>
  <c r="T2434" i="1"/>
  <c r="U2434" i="1" s="1"/>
  <c r="S2434" i="1"/>
  <c r="R2434" i="1"/>
  <c r="J2434" i="1"/>
  <c r="F2434" i="1"/>
  <c r="Y2433" i="1"/>
  <c r="Z2433" i="1" s="1"/>
  <c r="X2433" i="1"/>
  <c r="W2433" i="1"/>
  <c r="V2433" i="1"/>
  <c r="T2433" i="1"/>
  <c r="U2433" i="1" s="1"/>
  <c r="S2433" i="1"/>
  <c r="R2433" i="1"/>
  <c r="J2433" i="1"/>
  <c r="F2433" i="1"/>
  <c r="Y2432" i="1"/>
  <c r="Z2432" i="1" s="1"/>
  <c r="X2432" i="1"/>
  <c r="W2432" i="1"/>
  <c r="V2432" i="1"/>
  <c r="U2432" i="1"/>
  <c r="T2432" i="1"/>
  <c r="S2432" i="1"/>
  <c r="R2432" i="1"/>
  <c r="J2432" i="1"/>
  <c r="F2432" i="1"/>
  <c r="W2431" i="1"/>
  <c r="X2431" i="1" s="1"/>
  <c r="V2431" i="1"/>
  <c r="Y2431" i="1" s="1"/>
  <c r="Z2431" i="1" s="1"/>
  <c r="U2431" i="1"/>
  <c r="T2431" i="1"/>
  <c r="S2431" i="1"/>
  <c r="R2431" i="1"/>
  <c r="J2431" i="1"/>
  <c r="F2431" i="1"/>
  <c r="Y2430" i="1"/>
  <c r="Z2430" i="1" s="1"/>
  <c r="X2430" i="1"/>
  <c r="W2430" i="1"/>
  <c r="V2430" i="1"/>
  <c r="T2430" i="1"/>
  <c r="U2430" i="1" s="1"/>
  <c r="S2430" i="1"/>
  <c r="R2430" i="1"/>
  <c r="J2430" i="1"/>
  <c r="F2430" i="1"/>
  <c r="W2429" i="1"/>
  <c r="X2429" i="1" s="1"/>
  <c r="V2429" i="1"/>
  <c r="Y2429" i="1" s="1"/>
  <c r="Z2429" i="1" s="1"/>
  <c r="U2429" i="1"/>
  <c r="T2429" i="1"/>
  <c r="S2429" i="1"/>
  <c r="R2429" i="1"/>
  <c r="J2429" i="1"/>
  <c r="F2429" i="1"/>
  <c r="Y2428" i="1"/>
  <c r="W2428" i="1"/>
  <c r="X2428" i="1" s="1"/>
  <c r="Z2428" i="1" s="1"/>
  <c r="V2428" i="1"/>
  <c r="T2428" i="1"/>
  <c r="U2428" i="1" s="1"/>
  <c r="S2428" i="1"/>
  <c r="R2428" i="1"/>
  <c r="J2428" i="1"/>
  <c r="F2428" i="1"/>
  <c r="Y2427" i="1"/>
  <c r="X2427" i="1"/>
  <c r="W2427" i="1"/>
  <c r="V2427" i="1"/>
  <c r="U2427" i="1"/>
  <c r="T2427" i="1"/>
  <c r="S2427" i="1"/>
  <c r="R2427" i="1"/>
  <c r="J2427" i="1"/>
  <c r="F2427" i="1"/>
  <c r="X2426" i="1"/>
  <c r="W2426" i="1"/>
  <c r="V2426" i="1"/>
  <c r="Y2426" i="1" s="1"/>
  <c r="Z2426" i="1" s="1"/>
  <c r="U2426" i="1"/>
  <c r="T2426" i="1"/>
  <c r="S2426" i="1"/>
  <c r="R2426" i="1"/>
  <c r="J2426" i="1"/>
  <c r="F2426" i="1"/>
  <c r="W2425" i="1"/>
  <c r="X2425" i="1" s="1"/>
  <c r="V2425" i="1"/>
  <c r="Y2425" i="1" s="1"/>
  <c r="U2425" i="1"/>
  <c r="T2425" i="1"/>
  <c r="S2425" i="1"/>
  <c r="R2425" i="1"/>
  <c r="J2425" i="1"/>
  <c r="F2425" i="1"/>
  <c r="Y2424" i="1"/>
  <c r="W2424" i="1"/>
  <c r="X2424" i="1" s="1"/>
  <c r="Z2424" i="1" s="1"/>
  <c r="V2424" i="1"/>
  <c r="T2424" i="1"/>
  <c r="U2424" i="1" s="1"/>
  <c r="S2424" i="1"/>
  <c r="R2424" i="1"/>
  <c r="J2424" i="1"/>
  <c r="F2424" i="1"/>
  <c r="Z2423" i="1"/>
  <c r="W2423" i="1"/>
  <c r="X2423" i="1" s="1"/>
  <c r="V2423" i="1"/>
  <c r="Y2423" i="1" s="1"/>
  <c r="T2423" i="1"/>
  <c r="U2423" i="1" s="1"/>
  <c r="S2423" i="1"/>
  <c r="R2423" i="1"/>
  <c r="J2423" i="1"/>
  <c r="F2423" i="1"/>
  <c r="W2422" i="1"/>
  <c r="X2422" i="1" s="1"/>
  <c r="V2422" i="1"/>
  <c r="Y2422" i="1" s="1"/>
  <c r="T2422" i="1"/>
  <c r="U2422" i="1" s="1"/>
  <c r="S2422" i="1"/>
  <c r="R2422" i="1"/>
  <c r="J2422" i="1"/>
  <c r="F2422" i="1"/>
  <c r="Y2421" i="1"/>
  <c r="Z2421" i="1" s="1"/>
  <c r="W2421" i="1"/>
  <c r="X2421" i="1" s="1"/>
  <c r="V2421" i="1"/>
  <c r="T2421" i="1"/>
  <c r="U2421" i="1" s="1"/>
  <c r="S2421" i="1"/>
  <c r="R2421" i="1"/>
  <c r="J2421" i="1"/>
  <c r="F2421" i="1"/>
  <c r="W2420" i="1"/>
  <c r="X2420" i="1" s="1"/>
  <c r="V2420" i="1"/>
  <c r="Y2420" i="1" s="1"/>
  <c r="Z2420" i="1" s="1"/>
  <c r="T2420" i="1"/>
  <c r="S2420" i="1"/>
  <c r="R2420" i="1"/>
  <c r="J2420" i="1"/>
  <c r="F2420" i="1"/>
  <c r="Y2419" i="1"/>
  <c r="X2419" i="1"/>
  <c r="W2419" i="1"/>
  <c r="V2419" i="1"/>
  <c r="T2419" i="1"/>
  <c r="U2419" i="1" s="1"/>
  <c r="S2419" i="1"/>
  <c r="R2419" i="1"/>
  <c r="J2419" i="1"/>
  <c r="F2419" i="1"/>
  <c r="X2418" i="1"/>
  <c r="W2418" i="1"/>
  <c r="V2418" i="1"/>
  <c r="Y2418" i="1" s="1"/>
  <c r="Z2418" i="1" s="1"/>
  <c r="U2418" i="1"/>
  <c r="T2418" i="1"/>
  <c r="S2418" i="1"/>
  <c r="R2418" i="1"/>
  <c r="J2418" i="1"/>
  <c r="F2418" i="1"/>
  <c r="W2417" i="1"/>
  <c r="X2417" i="1" s="1"/>
  <c r="V2417" i="1"/>
  <c r="Y2417" i="1" s="1"/>
  <c r="U2417" i="1"/>
  <c r="T2417" i="1"/>
  <c r="S2417" i="1"/>
  <c r="R2417" i="1"/>
  <c r="J2417" i="1"/>
  <c r="F2417" i="1"/>
  <c r="Y2416" i="1"/>
  <c r="Z2416" i="1" s="1"/>
  <c r="X2416" i="1"/>
  <c r="W2416" i="1"/>
  <c r="V2416" i="1"/>
  <c r="T2416" i="1"/>
  <c r="U2416" i="1" s="1"/>
  <c r="S2416" i="1"/>
  <c r="R2416" i="1"/>
  <c r="J2416" i="1"/>
  <c r="F2416" i="1"/>
  <c r="W2415" i="1"/>
  <c r="X2415" i="1" s="1"/>
  <c r="Z2415" i="1" s="1"/>
  <c r="V2415" i="1"/>
  <c r="Y2415" i="1" s="1"/>
  <c r="U2415" i="1"/>
  <c r="T2415" i="1"/>
  <c r="S2415" i="1"/>
  <c r="R2415" i="1"/>
  <c r="J2415" i="1"/>
  <c r="F2415" i="1"/>
  <c r="Y2414" i="1"/>
  <c r="W2414" i="1"/>
  <c r="X2414" i="1" s="1"/>
  <c r="Z2414" i="1" s="1"/>
  <c r="V2414" i="1"/>
  <c r="T2414" i="1"/>
  <c r="U2414" i="1" s="1"/>
  <c r="S2414" i="1"/>
  <c r="R2414" i="1"/>
  <c r="J2414" i="1"/>
  <c r="F2414" i="1"/>
  <c r="Y2413" i="1"/>
  <c r="Z2413" i="1" s="1"/>
  <c r="X2413" i="1"/>
  <c r="W2413" i="1"/>
  <c r="V2413" i="1"/>
  <c r="U2413" i="1"/>
  <c r="T2413" i="1"/>
  <c r="S2413" i="1"/>
  <c r="R2413" i="1"/>
  <c r="J2413" i="1"/>
  <c r="F2413" i="1"/>
  <c r="X2412" i="1"/>
  <c r="W2412" i="1"/>
  <c r="V2412" i="1"/>
  <c r="Y2412" i="1" s="1"/>
  <c r="Z2412" i="1" s="1"/>
  <c r="U2412" i="1"/>
  <c r="T2412" i="1"/>
  <c r="S2412" i="1"/>
  <c r="R2412" i="1"/>
  <c r="J2412" i="1"/>
  <c r="F2412" i="1"/>
  <c r="W2411" i="1"/>
  <c r="X2411" i="1" s="1"/>
  <c r="V2411" i="1"/>
  <c r="Y2411" i="1" s="1"/>
  <c r="Z2411" i="1" s="1"/>
  <c r="T2411" i="1"/>
  <c r="S2411" i="1"/>
  <c r="R2411" i="1"/>
  <c r="J2411" i="1"/>
  <c r="U2411" i="1" s="1"/>
  <c r="F2411" i="1"/>
  <c r="Y2410" i="1"/>
  <c r="Z2410" i="1" s="1"/>
  <c r="W2410" i="1"/>
  <c r="X2410" i="1" s="1"/>
  <c r="V2410" i="1"/>
  <c r="T2410" i="1"/>
  <c r="U2410" i="1" s="1"/>
  <c r="S2410" i="1"/>
  <c r="R2410" i="1"/>
  <c r="J2410" i="1"/>
  <c r="F2410" i="1"/>
  <c r="Z2409" i="1"/>
  <c r="W2409" i="1"/>
  <c r="X2409" i="1" s="1"/>
  <c r="V2409" i="1"/>
  <c r="Y2409" i="1" s="1"/>
  <c r="T2409" i="1"/>
  <c r="S2409" i="1"/>
  <c r="R2409" i="1"/>
  <c r="J2409" i="1"/>
  <c r="F2409" i="1"/>
  <c r="W2408" i="1"/>
  <c r="X2408" i="1" s="1"/>
  <c r="V2408" i="1"/>
  <c r="Y2408" i="1" s="1"/>
  <c r="T2408" i="1"/>
  <c r="U2408" i="1" s="1"/>
  <c r="S2408" i="1"/>
  <c r="R2408" i="1"/>
  <c r="J2408" i="1"/>
  <c r="F2408" i="1"/>
  <c r="Y2407" i="1"/>
  <c r="Z2407" i="1" s="1"/>
  <c r="W2407" i="1"/>
  <c r="X2407" i="1" s="1"/>
  <c r="V2407" i="1"/>
  <c r="T2407" i="1"/>
  <c r="S2407" i="1"/>
  <c r="R2407" i="1"/>
  <c r="J2407" i="1"/>
  <c r="F2407" i="1"/>
  <c r="W2406" i="1"/>
  <c r="X2406" i="1" s="1"/>
  <c r="V2406" i="1"/>
  <c r="Y2406" i="1" s="1"/>
  <c r="Z2406" i="1" s="1"/>
  <c r="T2406" i="1"/>
  <c r="U2406" i="1" s="1"/>
  <c r="S2406" i="1"/>
  <c r="R2406" i="1"/>
  <c r="J2406" i="1"/>
  <c r="F2406" i="1"/>
  <c r="Y2405" i="1"/>
  <c r="X2405" i="1"/>
  <c r="W2405" i="1"/>
  <c r="V2405" i="1"/>
  <c r="T2405" i="1"/>
  <c r="U2405" i="1" s="1"/>
  <c r="S2405" i="1"/>
  <c r="R2405" i="1"/>
  <c r="J2405" i="1"/>
  <c r="F2405" i="1"/>
  <c r="Y2404" i="1"/>
  <c r="Z2404" i="1" s="1"/>
  <c r="X2404" i="1"/>
  <c r="W2404" i="1"/>
  <c r="V2404" i="1"/>
  <c r="U2404" i="1"/>
  <c r="T2404" i="1"/>
  <c r="S2404" i="1"/>
  <c r="R2404" i="1"/>
  <c r="J2404" i="1"/>
  <c r="F2404" i="1"/>
  <c r="W2403" i="1"/>
  <c r="X2403" i="1" s="1"/>
  <c r="V2403" i="1"/>
  <c r="Y2403" i="1" s="1"/>
  <c r="U2403" i="1"/>
  <c r="T2403" i="1"/>
  <c r="S2403" i="1"/>
  <c r="R2403" i="1"/>
  <c r="J2403" i="1"/>
  <c r="F2403" i="1"/>
  <c r="Y2402" i="1"/>
  <c r="Z2402" i="1" s="1"/>
  <c r="X2402" i="1"/>
  <c r="W2402" i="1"/>
  <c r="V2402" i="1"/>
  <c r="T2402" i="1"/>
  <c r="U2402" i="1" s="1"/>
  <c r="S2402" i="1"/>
  <c r="R2402" i="1"/>
  <c r="J2402" i="1"/>
  <c r="F2402" i="1"/>
  <c r="W2401" i="1"/>
  <c r="X2401" i="1" s="1"/>
  <c r="Z2401" i="1" s="1"/>
  <c r="V2401" i="1"/>
  <c r="Y2401" i="1" s="1"/>
  <c r="U2401" i="1"/>
  <c r="T2401" i="1"/>
  <c r="S2401" i="1"/>
  <c r="R2401" i="1"/>
  <c r="J2401" i="1"/>
  <c r="F2401" i="1"/>
  <c r="Y2400" i="1"/>
  <c r="W2400" i="1"/>
  <c r="X2400" i="1" s="1"/>
  <c r="Z2400" i="1" s="1"/>
  <c r="V2400" i="1"/>
  <c r="T2400" i="1"/>
  <c r="U2400" i="1" s="1"/>
  <c r="S2400" i="1"/>
  <c r="R2400" i="1"/>
  <c r="J2400" i="1"/>
  <c r="F2400" i="1"/>
  <c r="Y2399" i="1"/>
  <c r="Z2399" i="1" s="1"/>
  <c r="X2399" i="1"/>
  <c r="W2399" i="1"/>
  <c r="V2399" i="1"/>
  <c r="U2399" i="1"/>
  <c r="T2399" i="1"/>
  <c r="S2399" i="1"/>
  <c r="R2399" i="1"/>
  <c r="J2399" i="1"/>
  <c r="F2399" i="1"/>
  <c r="Z2398" i="1"/>
  <c r="X2398" i="1"/>
  <c r="W2398" i="1"/>
  <c r="V2398" i="1"/>
  <c r="Y2398" i="1" s="1"/>
  <c r="U2398" i="1"/>
  <c r="T2398" i="1"/>
  <c r="S2398" i="1"/>
  <c r="R2398" i="1"/>
  <c r="J2398" i="1"/>
  <c r="F2398" i="1"/>
  <c r="W2397" i="1"/>
  <c r="X2397" i="1" s="1"/>
  <c r="V2397" i="1"/>
  <c r="Y2397" i="1" s="1"/>
  <c r="Z2397" i="1" s="1"/>
  <c r="T2397" i="1"/>
  <c r="S2397" i="1"/>
  <c r="R2397" i="1"/>
  <c r="J2397" i="1"/>
  <c r="U2397" i="1" s="1"/>
  <c r="F2397" i="1"/>
  <c r="Y2396" i="1"/>
  <c r="Z2396" i="1" s="1"/>
  <c r="W2396" i="1"/>
  <c r="X2396" i="1" s="1"/>
  <c r="V2396" i="1"/>
  <c r="T2396" i="1"/>
  <c r="U2396" i="1" s="1"/>
  <c r="S2396" i="1"/>
  <c r="R2396" i="1"/>
  <c r="J2396" i="1"/>
  <c r="F2396" i="1"/>
  <c r="W2395" i="1"/>
  <c r="X2395" i="1" s="1"/>
  <c r="V2395" i="1"/>
  <c r="Y2395" i="1" s="1"/>
  <c r="Z2395" i="1" s="1"/>
  <c r="T2395" i="1"/>
  <c r="U2395" i="1" s="1"/>
  <c r="S2395" i="1"/>
  <c r="R2395" i="1"/>
  <c r="J2395" i="1"/>
  <c r="F2395" i="1"/>
  <c r="W2394" i="1"/>
  <c r="X2394" i="1" s="1"/>
  <c r="V2394" i="1"/>
  <c r="Y2394" i="1" s="1"/>
  <c r="Z2394" i="1" s="1"/>
  <c r="T2394" i="1"/>
  <c r="U2394" i="1" s="1"/>
  <c r="S2394" i="1"/>
  <c r="R2394" i="1"/>
  <c r="J2394" i="1"/>
  <c r="F2394" i="1"/>
  <c r="Y2393" i="1"/>
  <c r="W2393" i="1"/>
  <c r="X2393" i="1" s="1"/>
  <c r="V2393" i="1"/>
  <c r="T2393" i="1"/>
  <c r="S2393" i="1"/>
  <c r="R2393" i="1"/>
  <c r="J2393" i="1"/>
  <c r="F2393" i="1"/>
  <c r="W2392" i="1"/>
  <c r="X2392" i="1" s="1"/>
  <c r="V2392" i="1"/>
  <c r="Y2392" i="1" s="1"/>
  <c r="Z2392" i="1" s="1"/>
  <c r="T2392" i="1"/>
  <c r="S2392" i="1"/>
  <c r="R2392" i="1"/>
  <c r="J2392" i="1"/>
  <c r="F2392" i="1"/>
  <c r="Y2391" i="1"/>
  <c r="X2391" i="1"/>
  <c r="W2391" i="1"/>
  <c r="V2391" i="1"/>
  <c r="T2391" i="1"/>
  <c r="U2391" i="1" s="1"/>
  <c r="S2391" i="1"/>
  <c r="R2391" i="1"/>
  <c r="J2391" i="1"/>
  <c r="F2391" i="1"/>
  <c r="X2390" i="1"/>
  <c r="W2390" i="1"/>
  <c r="V2390" i="1"/>
  <c r="Y2390" i="1" s="1"/>
  <c r="Z2390" i="1" s="1"/>
  <c r="U2390" i="1"/>
  <c r="T2390" i="1"/>
  <c r="S2390" i="1"/>
  <c r="R2390" i="1"/>
  <c r="J2390" i="1"/>
  <c r="F2390" i="1"/>
  <c r="W2389" i="1"/>
  <c r="X2389" i="1" s="1"/>
  <c r="V2389" i="1"/>
  <c r="Y2389" i="1" s="1"/>
  <c r="U2389" i="1"/>
  <c r="T2389" i="1"/>
  <c r="S2389" i="1"/>
  <c r="R2389" i="1"/>
  <c r="J2389" i="1"/>
  <c r="F2389" i="1"/>
  <c r="Y2388" i="1"/>
  <c r="X2388" i="1"/>
  <c r="W2388" i="1"/>
  <c r="V2388" i="1"/>
  <c r="T2388" i="1"/>
  <c r="U2388" i="1" s="1"/>
  <c r="S2388" i="1"/>
  <c r="R2388" i="1"/>
  <c r="J2388" i="1"/>
  <c r="F2388" i="1"/>
  <c r="W2387" i="1"/>
  <c r="X2387" i="1" s="1"/>
  <c r="V2387" i="1"/>
  <c r="Y2387" i="1" s="1"/>
  <c r="Z2387" i="1" s="1"/>
  <c r="U2387" i="1"/>
  <c r="T2387" i="1"/>
  <c r="S2387" i="1"/>
  <c r="R2387" i="1"/>
  <c r="J2387" i="1"/>
  <c r="F2387" i="1"/>
  <c r="Y2386" i="1"/>
  <c r="X2386" i="1"/>
  <c r="Z2386" i="1" s="1"/>
  <c r="W2386" i="1"/>
  <c r="V2386" i="1"/>
  <c r="T2386" i="1"/>
  <c r="U2386" i="1" s="1"/>
  <c r="S2386" i="1"/>
  <c r="R2386" i="1"/>
  <c r="J2386" i="1"/>
  <c r="F2386" i="1"/>
  <c r="Y2385" i="1"/>
  <c r="Z2385" i="1" s="1"/>
  <c r="X2385" i="1"/>
  <c r="W2385" i="1"/>
  <c r="V2385" i="1"/>
  <c r="T2385" i="1"/>
  <c r="U2385" i="1" s="1"/>
  <c r="S2385" i="1"/>
  <c r="R2385" i="1"/>
  <c r="J2385" i="1"/>
  <c r="F2385" i="1"/>
  <c r="X2384" i="1"/>
  <c r="W2384" i="1"/>
  <c r="V2384" i="1"/>
  <c r="Y2384" i="1" s="1"/>
  <c r="Z2384" i="1" s="1"/>
  <c r="T2384" i="1"/>
  <c r="S2384" i="1"/>
  <c r="R2384" i="1"/>
  <c r="J2384" i="1"/>
  <c r="U2384" i="1" s="1"/>
  <c r="F2384" i="1"/>
  <c r="W2383" i="1"/>
  <c r="X2383" i="1" s="1"/>
  <c r="V2383" i="1"/>
  <c r="Y2383" i="1" s="1"/>
  <c r="T2383" i="1"/>
  <c r="S2383" i="1"/>
  <c r="R2383" i="1"/>
  <c r="J2383" i="1"/>
  <c r="U2383" i="1" s="1"/>
  <c r="F2383" i="1"/>
  <c r="Z2382" i="1"/>
  <c r="Y2382" i="1"/>
  <c r="W2382" i="1"/>
  <c r="X2382" i="1" s="1"/>
  <c r="V2382" i="1"/>
  <c r="T2382" i="1"/>
  <c r="U2382" i="1" s="1"/>
  <c r="S2382" i="1"/>
  <c r="R2382" i="1"/>
  <c r="J2382" i="1"/>
  <c r="F2382" i="1"/>
  <c r="W2381" i="1"/>
  <c r="X2381" i="1" s="1"/>
  <c r="V2381" i="1"/>
  <c r="Y2381" i="1" s="1"/>
  <c r="Z2381" i="1" s="1"/>
  <c r="T2381" i="1"/>
  <c r="U2381" i="1" s="1"/>
  <c r="S2381" i="1"/>
  <c r="R2381" i="1"/>
  <c r="J2381" i="1"/>
  <c r="F2381" i="1"/>
  <c r="W2380" i="1"/>
  <c r="X2380" i="1" s="1"/>
  <c r="V2380" i="1"/>
  <c r="Y2380" i="1" s="1"/>
  <c r="Z2380" i="1" s="1"/>
  <c r="T2380" i="1"/>
  <c r="U2380" i="1" s="1"/>
  <c r="S2380" i="1"/>
  <c r="R2380" i="1"/>
  <c r="J2380" i="1"/>
  <c r="F2380" i="1"/>
  <c r="Y2379" i="1"/>
  <c r="W2379" i="1"/>
  <c r="X2379" i="1" s="1"/>
  <c r="V2379" i="1"/>
  <c r="T2379" i="1"/>
  <c r="U2379" i="1" s="1"/>
  <c r="S2379" i="1"/>
  <c r="R2379" i="1"/>
  <c r="J2379" i="1"/>
  <c r="F2379" i="1"/>
  <c r="W2378" i="1"/>
  <c r="X2378" i="1" s="1"/>
  <c r="V2378" i="1"/>
  <c r="Y2378" i="1" s="1"/>
  <c r="T2378" i="1"/>
  <c r="U2378" i="1" s="1"/>
  <c r="S2378" i="1"/>
  <c r="R2378" i="1"/>
  <c r="J2378" i="1"/>
  <c r="F2378" i="1"/>
  <c r="Y2377" i="1"/>
  <c r="Z2377" i="1" s="1"/>
  <c r="X2377" i="1"/>
  <c r="W2377" i="1"/>
  <c r="V2377" i="1"/>
  <c r="T2377" i="1"/>
  <c r="U2377" i="1" s="1"/>
  <c r="S2377" i="1"/>
  <c r="R2377" i="1"/>
  <c r="J2377" i="1"/>
  <c r="F2377" i="1"/>
  <c r="Y2376" i="1"/>
  <c r="Z2376" i="1" s="1"/>
  <c r="X2376" i="1"/>
  <c r="W2376" i="1"/>
  <c r="V2376" i="1"/>
  <c r="U2376" i="1"/>
  <c r="T2376" i="1"/>
  <c r="S2376" i="1"/>
  <c r="R2376" i="1"/>
  <c r="J2376" i="1"/>
  <c r="F2376" i="1"/>
  <c r="W2375" i="1"/>
  <c r="X2375" i="1" s="1"/>
  <c r="V2375" i="1"/>
  <c r="Y2375" i="1" s="1"/>
  <c r="Z2375" i="1" s="1"/>
  <c r="U2375" i="1"/>
  <c r="T2375" i="1"/>
  <c r="S2375" i="1"/>
  <c r="R2375" i="1"/>
  <c r="J2375" i="1"/>
  <c r="F2375" i="1"/>
  <c r="Y2374" i="1"/>
  <c r="X2374" i="1"/>
  <c r="W2374" i="1"/>
  <c r="V2374" i="1"/>
  <c r="T2374" i="1"/>
  <c r="U2374" i="1" s="1"/>
  <c r="S2374" i="1"/>
  <c r="R2374" i="1"/>
  <c r="J2374" i="1"/>
  <c r="F2374" i="1"/>
  <c r="W2373" i="1"/>
  <c r="X2373" i="1" s="1"/>
  <c r="V2373" i="1"/>
  <c r="Y2373" i="1" s="1"/>
  <c r="Z2373" i="1" s="1"/>
  <c r="U2373" i="1"/>
  <c r="T2373" i="1"/>
  <c r="S2373" i="1"/>
  <c r="R2373" i="1"/>
  <c r="J2373" i="1"/>
  <c r="F2373" i="1"/>
  <c r="Y2372" i="1"/>
  <c r="X2372" i="1"/>
  <c r="Z2372" i="1" s="1"/>
  <c r="W2372" i="1"/>
  <c r="V2372" i="1"/>
  <c r="T2372" i="1"/>
  <c r="U2372" i="1" s="1"/>
  <c r="S2372" i="1"/>
  <c r="R2372" i="1"/>
  <c r="J2372" i="1"/>
  <c r="F2372" i="1"/>
  <c r="Y2371" i="1"/>
  <c r="X2371" i="1"/>
  <c r="W2371" i="1"/>
  <c r="V2371" i="1"/>
  <c r="T2371" i="1"/>
  <c r="U2371" i="1" s="1"/>
  <c r="S2371" i="1"/>
  <c r="R2371" i="1"/>
  <c r="J2371" i="1"/>
  <c r="F2371" i="1"/>
  <c r="X2370" i="1"/>
  <c r="W2370" i="1"/>
  <c r="V2370" i="1"/>
  <c r="Y2370" i="1" s="1"/>
  <c r="Z2370" i="1" s="1"/>
  <c r="T2370" i="1"/>
  <c r="S2370" i="1"/>
  <c r="R2370" i="1"/>
  <c r="J2370" i="1"/>
  <c r="U2370" i="1" s="1"/>
  <c r="F2370" i="1"/>
  <c r="W2369" i="1"/>
  <c r="X2369" i="1" s="1"/>
  <c r="V2369" i="1"/>
  <c r="Y2369" i="1" s="1"/>
  <c r="T2369" i="1"/>
  <c r="S2369" i="1"/>
  <c r="R2369" i="1"/>
  <c r="J2369" i="1"/>
  <c r="U2369" i="1" s="1"/>
  <c r="F2369" i="1"/>
  <c r="Z2368" i="1"/>
  <c r="Y2368" i="1"/>
  <c r="W2368" i="1"/>
  <c r="X2368" i="1" s="1"/>
  <c r="V2368" i="1"/>
  <c r="T2368" i="1"/>
  <c r="U2368" i="1" s="1"/>
  <c r="S2368" i="1"/>
  <c r="R2368" i="1"/>
  <c r="J2368" i="1"/>
  <c r="F2368" i="1"/>
  <c r="W2367" i="1"/>
  <c r="X2367" i="1" s="1"/>
  <c r="Z2367" i="1" s="1"/>
  <c r="V2367" i="1"/>
  <c r="Y2367" i="1" s="1"/>
  <c r="T2367" i="1"/>
  <c r="U2367" i="1" s="1"/>
  <c r="S2367" i="1"/>
  <c r="R2367" i="1"/>
  <c r="J2367" i="1"/>
  <c r="F2367" i="1"/>
  <c r="X2366" i="1"/>
  <c r="W2366" i="1"/>
  <c r="V2366" i="1"/>
  <c r="Y2366" i="1" s="1"/>
  <c r="Z2366" i="1" s="1"/>
  <c r="T2366" i="1"/>
  <c r="U2366" i="1" s="1"/>
  <c r="S2366" i="1"/>
  <c r="R2366" i="1"/>
  <c r="J2366" i="1"/>
  <c r="F2366" i="1"/>
  <c r="Y2365" i="1"/>
  <c r="W2365" i="1"/>
  <c r="X2365" i="1" s="1"/>
  <c r="V2365" i="1"/>
  <c r="U2365" i="1"/>
  <c r="T2365" i="1"/>
  <c r="S2365" i="1"/>
  <c r="R2365" i="1"/>
  <c r="J2365" i="1"/>
  <c r="F2365" i="1"/>
  <c r="W2364" i="1"/>
  <c r="X2364" i="1" s="1"/>
  <c r="V2364" i="1"/>
  <c r="Y2364" i="1" s="1"/>
  <c r="T2364" i="1"/>
  <c r="S2364" i="1"/>
  <c r="R2364" i="1"/>
  <c r="J2364" i="1"/>
  <c r="F2364" i="1"/>
  <c r="Y2363" i="1"/>
  <c r="Z2363" i="1" s="1"/>
  <c r="X2363" i="1"/>
  <c r="W2363" i="1"/>
  <c r="V2363" i="1"/>
  <c r="T2363" i="1"/>
  <c r="U2363" i="1" s="1"/>
  <c r="S2363" i="1"/>
  <c r="R2363" i="1"/>
  <c r="J2363" i="1"/>
  <c r="F2363" i="1"/>
  <c r="X2362" i="1"/>
  <c r="W2362" i="1"/>
  <c r="V2362" i="1"/>
  <c r="Y2362" i="1" s="1"/>
  <c r="Z2362" i="1" s="1"/>
  <c r="U2362" i="1"/>
  <c r="T2362" i="1"/>
  <c r="S2362" i="1"/>
  <c r="R2362" i="1"/>
  <c r="J2362" i="1"/>
  <c r="F2362" i="1"/>
  <c r="W2361" i="1"/>
  <c r="X2361" i="1" s="1"/>
  <c r="V2361" i="1"/>
  <c r="Y2361" i="1" s="1"/>
  <c r="Z2361" i="1" s="1"/>
  <c r="U2361" i="1"/>
  <c r="T2361" i="1"/>
  <c r="S2361" i="1"/>
  <c r="R2361" i="1"/>
  <c r="J2361" i="1"/>
  <c r="F2361" i="1"/>
  <c r="X2360" i="1"/>
  <c r="W2360" i="1"/>
  <c r="V2360" i="1"/>
  <c r="Y2360" i="1" s="1"/>
  <c r="T2360" i="1"/>
  <c r="U2360" i="1" s="1"/>
  <c r="S2360" i="1"/>
  <c r="R2360" i="1"/>
  <c r="J2360" i="1"/>
  <c r="F2360" i="1"/>
  <c r="W2359" i="1"/>
  <c r="X2359" i="1" s="1"/>
  <c r="V2359" i="1"/>
  <c r="Y2359" i="1" s="1"/>
  <c r="Z2359" i="1" s="1"/>
  <c r="U2359" i="1"/>
  <c r="T2359" i="1"/>
  <c r="S2359" i="1"/>
  <c r="R2359" i="1"/>
  <c r="J2359" i="1"/>
  <c r="F2359" i="1"/>
  <c r="Y2358" i="1"/>
  <c r="W2358" i="1"/>
  <c r="X2358" i="1" s="1"/>
  <c r="Z2358" i="1" s="1"/>
  <c r="V2358" i="1"/>
  <c r="T2358" i="1"/>
  <c r="U2358" i="1" s="1"/>
  <c r="S2358" i="1"/>
  <c r="R2358" i="1"/>
  <c r="J2358" i="1"/>
  <c r="F2358" i="1"/>
  <c r="Y2357" i="1"/>
  <c r="X2357" i="1"/>
  <c r="W2357" i="1"/>
  <c r="V2357" i="1"/>
  <c r="T2357" i="1"/>
  <c r="U2357" i="1" s="1"/>
  <c r="S2357" i="1"/>
  <c r="R2357" i="1"/>
  <c r="J2357" i="1"/>
  <c r="F2357" i="1"/>
  <c r="X2356" i="1"/>
  <c r="W2356" i="1"/>
  <c r="V2356" i="1"/>
  <c r="Y2356" i="1" s="1"/>
  <c r="Z2356" i="1" s="1"/>
  <c r="T2356" i="1"/>
  <c r="U2356" i="1" s="1"/>
  <c r="S2356" i="1"/>
  <c r="R2356" i="1"/>
  <c r="J2356" i="1"/>
  <c r="F2356" i="1"/>
  <c r="W2355" i="1"/>
  <c r="X2355" i="1" s="1"/>
  <c r="V2355" i="1"/>
  <c r="Y2355" i="1" s="1"/>
  <c r="U2355" i="1"/>
  <c r="T2355" i="1"/>
  <c r="S2355" i="1"/>
  <c r="R2355" i="1"/>
  <c r="J2355" i="1"/>
  <c r="F2355" i="1"/>
  <c r="Z2354" i="1"/>
  <c r="Y2354" i="1"/>
  <c r="W2354" i="1"/>
  <c r="X2354" i="1" s="1"/>
  <c r="V2354" i="1"/>
  <c r="U2354" i="1"/>
  <c r="T2354" i="1"/>
  <c r="S2354" i="1"/>
  <c r="R2354" i="1"/>
  <c r="J2354" i="1"/>
  <c r="F2354" i="1"/>
  <c r="Y2353" i="1"/>
  <c r="Z2353" i="1" s="1"/>
  <c r="W2353" i="1"/>
  <c r="X2353" i="1" s="1"/>
  <c r="V2353" i="1"/>
  <c r="T2353" i="1"/>
  <c r="U2353" i="1" s="1"/>
  <c r="S2353" i="1"/>
  <c r="R2353" i="1"/>
  <c r="J2353" i="1"/>
  <c r="F2353" i="1"/>
  <c r="W2352" i="1"/>
  <c r="X2352" i="1" s="1"/>
  <c r="V2352" i="1"/>
  <c r="Y2352" i="1" s="1"/>
  <c r="T2352" i="1"/>
  <c r="U2352" i="1" s="1"/>
  <c r="S2352" i="1"/>
  <c r="R2352" i="1"/>
  <c r="J2352" i="1"/>
  <c r="F2352" i="1"/>
  <c r="Y2351" i="1"/>
  <c r="W2351" i="1"/>
  <c r="X2351" i="1" s="1"/>
  <c r="Z2351" i="1" s="1"/>
  <c r="V2351" i="1"/>
  <c r="T2351" i="1"/>
  <c r="U2351" i="1" s="1"/>
  <c r="S2351" i="1"/>
  <c r="R2351" i="1"/>
  <c r="J2351" i="1"/>
  <c r="F2351" i="1"/>
  <c r="W2350" i="1"/>
  <c r="X2350" i="1" s="1"/>
  <c r="V2350" i="1"/>
  <c r="Y2350" i="1" s="1"/>
  <c r="T2350" i="1"/>
  <c r="U2350" i="1" s="1"/>
  <c r="S2350" i="1"/>
  <c r="R2350" i="1"/>
  <c r="J2350" i="1"/>
  <c r="F2350" i="1"/>
  <c r="Y2349" i="1"/>
  <c r="X2349" i="1"/>
  <c r="W2349" i="1"/>
  <c r="V2349" i="1"/>
  <c r="T2349" i="1"/>
  <c r="S2349" i="1"/>
  <c r="R2349" i="1"/>
  <c r="J2349" i="1"/>
  <c r="F2349" i="1"/>
  <c r="X2348" i="1"/>
  <c r="W2348" i="1"/>
  <c r="V2348" i="1"/>
  <c r="Y2348" i="1" s="1"/>
  <c r="Z2348" i="1" s="1"/>
  <c r="U2348" i="1"/>
  <c r="T2348" i="1"/>
  <c r="S2348" i="1"/>
  <c r="R2348" i="1"/>
  <c r="J2348" i="1"/>
  <c r="F2348" i="1"/>
  <c r="W2347" i="1"/>
  <c r="X2347" i="1" s="1"/>
  <c r="V2347" i="1"/>
  <c r="Y2347" i="1" s="1"/>
  <c r="U2347" i="1"/>
  <c r="T2347" i="1"/>
  <c r="S2347" i="1"/>
  <c r="R2347" i="1"/>
  <c r="J2347" i="1"/>
  <c r="F2347" i="1"/>
  <c r="W2346" i="1"/>
  <c r="X2346" i="1" s="1"/>
  <c r="V2346" i="1"/>
  <c r="Y2346" i="1" s="1"/>
  <c r="T2346" i="1"/>
  <c r="U2346" i="1" s="1"/>
  <c r="S2346" i="1"/>
  <c r="R2346" i="1"/>
  <c r="J2346" i="1"/>
  <c r="F2346" i="1"/>
  <c r="W2345" i="1"/>
  <c r="X2345" i="1" s="1"/>
  <c r="V2345" i="1"/>
  <c r="Y2345" i="1" s="1"/>
  <c r="Z2345" i="1" s="1"/>
  <c r="U2345" i="1"/>
  <c r="T2345" i="1"/>
  <c r="S2345" i="1"/>
  <c r="R2345" i="1"/>
  <c r="J2345" i="1"/>
  <c r="F2345" i="1"/>
  <c r="Y2344" i="1"/>
  <c r="X2344" i="1"/>
  <c r="Z2344" i="1" s="1"/>
  <c r="W2344" i="1"/>
  <c r="V2344" i="1"/>
  <c r="T2344" i="1"/>
  <c r="S2344" i="1"/>
  <c r="R2344" i="1"/>
  <c r="J2344" i="1"/>
  <c r="F2344" i="1"/>
  <c r="Y2343" i="1"/>
  <c r="Z2343" i="1" s="1"/>
  <c r="X2343" i="1"/>
  <c r="W2343" i="1"/>
  <c r="V2343" i="1"/>
  <c r="U2343" i="1"/>
  <c r="T2343" i="1"/>
  <c r="S2343" i="1"/>
  <c r="R2343" i="1"/>
  <c r="J2343" i="1"/>
  <c r="F2343" i="1"/>
  <c r="Z2342" i="1"/>
  <c r="Y2342" i="1"/>
  <c r="X2342" i="1"/>
  <c r="W2342" i="1"/>
  <c r="V2342" i="1"/>
  <c r="U2342" i="1"/>
  <c r="T2342" i="1"/>
  <c r="S2342" i="1"/>
  <c r="R2342" i="1"/>
  <c r="J2342" i="1"/>
  <c r="F2342" i="1"/>
  <c r="W2341" i="1"/>
  <c r="X2341" i="1" s="1"/>
  <c r="V2341" i="1"/>
  <c r="Y2341" i="1" s="1"/>
  <c r="U2341" i="1"/>
  <c r="T2341" i="1"/>
  <c r="S2341" i="1"/>
  <c r="R2341" i="1"/>
  <c r="J2341" i="1"/>
  <c r="F2341" i="1"/>
  <c r="Y2340" i="1"/>
  <c r="Z2340" i="1" s="1"/>
  <c r="W2340" i="1"/>
  <c r="X2340" i="1" s="1"/>
  <c r="V2340" i="1"/>
  <c r="T2340" i="1"/>
  <c r="S2340" i="1"/>
  <c r="R2340" i="1"/>
  <c r="J2340" i="1"/>
  <c r="F2340" i="1"/>
  <c r="W2339" i="1"/>
  <c r="X2339" i="1" s="1"/>
  <c r="V2339" i="1"/>
  <c r="Y2339" i="1" s="1"/>
  <c r="Z2339" i="1" s="1"/>
  <c r="T2339" i="1"/>
  <c r="S2339" i="1"/>
  <c r="R2339" i="1"/>
  <c r="J2339" i="1"/>
  <c r="F2339" i="1"/>
  <c r="W2338" i="1"/>
  <c r="X2338" i="1" s="1"/>
  <c r="V2338" i="1"/>
  <c r="Y2338" i="1" s="1"/>
  <c r="Z2338" i="1" s="1"/>
  <c r="T2338" i="1"/>
  <c r="U2338" i="1" s="1"/>
  <c r="S2338" i="1"/>
  <c r="R2338" i="1"/>
  <c r="J2338" i="1"/>
  <c r="F2338" i="1"/>
  <c r="Y2337" i="1"/>
  <c r="Z2337" i="1" s="1"/>
  <c r="X2337" i="1"/>
  <c r="W2337" i="1"/>
  <c r="V2337" i="1"/>
  <c r="U2337" i="1"/>
  <c r="T2337" i="1"/>
  <c r="S2337" i="1"/>
  <c r="R2337" i="1"/>
  <c r="J2337" i="1"/>
  <c r="F2337" i="1"/>
  <c r="W2336" i="1"/>
  <c r="X2336" i="1" s="1"/>
  <c r="V2336" i="1"/>
  <c r="Y2336" i="1" s="1"/>
  <c r="T2336" i="1"/>
  <c r="U2336" i="1" s="1"/>
  <c r="S2336" i="1"/>
  <c r="R2336" i="1"/>
  <c r="J2336" i="1"/>
  <c r="F2336" i="1"/>
  <c r="Y2335" i="1"/>
  <c r="Z2335" i="1" s="1"/>
  <c r="X2335" i="1"/>
  <c r="W2335" i="1"/>
  <c r="V2335" i="1"/>
  <c r="T2335" i="1"/>
  <c r="S2335" i="1"/>
  <c r="R2335" i="1"/>
  <c r="J2335" i="1"/>
  <c r="F2335" i="1"/>
  <c r="Y2334" i="1"/>
  <c r="Z2334" i="1" s="1"/>
  <c r="X2334" i="1"/>
  <c r="W2334" i="1"/>
  <c r="V2334" i="1"/>
  <c r="U2334" i="1"/>
  <c r="T2334" i="1"/>
  <c r="S2334" i="1"/>
  <c r="R2334" i="1"/>
  <c r="J2334" i="1"/>
  <c r="F2334" i="1"/>
  <c r="W2333" i="1"/>
  <c r="X2333" i="1" s="1"/>
  <c r="V2333" i="1"/>
  <c r="Y2333" i="1" s="1"/>
  <c r="U2333" i="1"/>
  <c r="T2333" i="1"/>
  <c r="S2333" i="1"/>
  <c r="R2333" i="1"/>
  <c r="J2333" i="1"/>
  <c r="F2333" i="1"/>
  <c r="Y2332" i="1"/>
  <c r="Z2332" i="1" s="1"/>
  <c r="X2332" i="1"/>
  <c r="W2332" i="1"/>
  <c r="V2332" i="1"/>
  <c r="U2332" i="1"/>
  <c r="T2332" i="1"/>
  <c r="S2332" i="1"/>
  <c r="R2332" i="1"/>
  <c r="J2332" i="1"/>
  <c r="F2332" i="1"/>
  <c r="W2331" i="1"/>
  <c r="X2331" i="1" s="1"/>
  <c r="Z2331" i="1" s="1"/>
  <c r="V2331" i="1"/>
  <c r="Y2331" i="1" s="1"/>
  <c r="U2331" i="1"/>
  <c r="T2331" i="1"/>
  <c r="S2331" i="1"/>
  <c r="R2331" i="1"/>
  <c r="J2331" i="1"/>
  <c r="F2331" i="1"/>
  <c r="Y2330" i="1"/>
  <c r="X2330" i="1"/>
  <c r="Z2330" i="1" s="1"/>
  <c r="W2330" i="1"/>
  <c r="V2330" i="1"/>
  <c r="T2330" i="1"/>
  <c r="S2330" i="1"/>
  <c r="R2330" i="1"/>
  <c r="J2330" i="1"/>
  <c r="F2330" i="1"/>
  <c r="Y2329" i="1"/>
  <c r="X2329" i="1"/>
  <c r="Z2329" i="1" s="1"/>
  <c r="W2329" i="1"/>
  <c r="V2329" i="1"/>
  <c r="T2329" i="1"/>
  <c r="U2329" i="1" s="1"/>
  <c r="S2329" i="1"/>
  <c r="R2329" i="1"/>
  <c r="J2329" i="1"/>
  <c r="F2329" i="1"/>
  <c r="Y2328" i="1"/>
  <c r="Z2328" i="1" s="1"/>
  <c r="X2328" i="1"/>
  <c r="W2328" i="1"/>
  <c r="V2328" i="1"/>
  <c r="T2328" i="1"/>
  <c r="S2328" i="1"/>
  <c r="R2328" i="1"/>
  <c r="J2328" i="1"/>
  <c r="U2328" i="1" s="1"/>
  <c r="F2328" i="1"/>
  <c r="W2327" i="1"/>
  <c r="X2327" i="1" s="1"/>
  <c r="V2327" i="1"/>
  <c r="Y2327" i="1" s="1"/>
  <c r="Z2327" i="1" s="1"/>
  <c r="T2327" i="1"/>
  <c r="U2327" i="1" s="1"/>
  <c r="S2327" i="1"/>
  <c r="R2327" i="1"/>
  <c r="J2327" i="1"/>
  <c r="F2327" i="1"/>
  <c r="Y2326" i="1"/>
  <c r="Z2326" i="1" s="1"/>
  <c r="W2326" i="1"/>
  <c r="X2326" i="1" s="1"/>
  <c r="V2326" i="1"/>
  <c r="T2326" i="1"/>
  <c r="S2326" i="1"/>
  <c r="R2326" i="1"/>
  <c r="J2326" i="1"/>
  <c r="F2326" i="1"/>
  <c r="W2325" i="1"/>
  <c r="X2325" i="1" s="1"/>
  <c r="V2325" i="1"/>
  <c r="Y2325" i="1" s="1"/>
  <c r="Z2325" i="1" s="1"/>
  <c r="T2325" i="1"/>
  <c r="U2325" i="1" s="1"/>
  <c r="S2325" i="1"/>
  <c r="R2325" i="1"/>
  <c r="J2325" i="1"/>
  <c r="F2325" i="1"/>
  <c r="X2324" i="1"/>
  <c r="W2324" i="1"/>
  <c r="V2324" i="1"/>
  <c r="Y2324" i="1" s="1"/>
  <c r="T2324" i="1"/>
  <c r="U2324" i="1" s="1"/>
  <c r="S2324" i="1"/>
  <c r="R2324" i="1"/>
  <c r="J2324" i="1"/>
  <c r="F2324" i="1"/>
  <c r="W2323" i="1"/>
  <c r="X2323" i="1" s="1"/>
  <c r="V2323" i="1"/>
  <c r="Y2323" i="1" s="1"/>
  <c r="U2323" i="1"/>
  <c r="T2323" i="1"/>
  <c r="S2323" i="1"/>
  <c r="R2323" i="1"/>
  <c r="J2323" i="1"/>
  <c r="F2323" i="1"/>
  <c r="W2322" i="1"/>
  <c r="X2322" i="1" s="1"/>
  <c r="V2322" i="1"/>
  <c r="Y2322" i="1" s="1"/>
  <c r="U2322" i="1"/>
  <c r="T2322" i="1"/>
  <c r="S2322" i="1"/>
  <c r="R2322" i="1"/>
  <c r="J2322" i="1"/>
  <c r="F2322" i="1"/>
  <c r="Z2321" i="1"/>
  <c r="Y2321" i="1"/>
  <c r="X2321" i="1"/>
  <c r="W2321" i="1"/>
  <c r="V2321" i="1"/>
  <c r="T2321" i="1"/>
  <c r="U2321" i="1" s="1"/>
  <c r="S2321" i="1"/>
  <c r="R2321" i="1"/>
  <c r="J2321" i="1"/>
  <c r="F2321" i="1"/>
  <c r="X2320" i="1"/>
  <c r="W2320" i="1"/>
  <c r="V2320" i="1"/>
  <c r="Y2320" i="1" s="1"/>
  <c r="T2320" i="1"/>
  <c r="S2320" i="1"/>
  <c r="R2320" i="1"/>
  <c r="J2320" i="1"/>
  <c r="U2320" i="1" s="1"/>
  <c r="F2320" i="1"/>
  <c r="W2319" i="1"/>
  <c r="X2319" i="1" s="1"/>
  <c r="V2319" i="1"/>
  <c r="Y2319" i="1" s="1"/>
  <c r="T2319" i="1"/>
  <c r="U2319" i="1" s="1"/>
  <c r="S2319" i="1"/>
  <c r="R2319" i="1"/>
  <c r="J2319" i="1"/>
  <c r="F2319" i="1"/>
  <c r="Y2318" i="1"/>
  <c r="Z2318" i="1" s="1"/>
  <c r="X2318" i="1"/>
  <c r="W2318" i="1"/>
  <c r="V2318" i="1"/>
  <c r="T2318" i="1"/>
  <c r="U2318" i="1" s="1"/>
  <c r="S2318" i="1"/>
  <c r="R2318" i="1"/>
  <c r="J2318" i="1"/>
  <c r="F2318" i="1"/>
  <c r="W2317" i="1"/>
  <c r="X2317" i="1" s="1"/>
  <c r="V2317" i="1"/>
  <c r="Y2317" i="1" s="1"/>
  <c r="Z2317" i="1" s="1"/>
  <c r="T2317" i="1"/>
  <c r="U2317" i="1" s="1"/>
  <c r="S2317" i="1"/>
  <c r="R2317" i="1"/>
  <c r="J2317" i="1"/>
  <c r="F2317" i="1"/>
  <c r="Y2316" i="1"/>
  <c r="W2316" i="1"/>
  <c r="X2316" i="1" s="1"/>
  <c r="Z2316" i="1" s="1"/>
  <c r="V2316" i="1"/>
  <c r="T2316" i="1"/>
  <c r="S2316" i="1"/>
  <c r="R2316" i="1"/>
  <c r="J2316" i="1"/>
  <c r="F2316" i="1"/>
  <c r="W2315" i="1"/>
  <c r="X2315" i="1" s="1"/>
  <c r="V2315" i="1"/>
  <c r="Y2315" i="1" s="1"/>
  <c r="Z2315" i="1" s="1"/>
  <c r="T2315" i="1"/>
  <c r="U2315" i="1" s="1"/>
  <c r="S2315" i="1"/>
  <c r="R2315" i="1"/>
  <c r="J2315" i="1"/>
  <c r="F2315" i="1"/>
  <c r="W2314" i="1"/>
  <c r="X2314" i="1" s="1"/>
  <c r="V2314" i="1"/>
  <c r="Y2314" i="1" s="1"/>
  <c r="T2314" i="1"/>
  <c r="U2314" i="1" s="1"/>
  <c r="S2314" i="1"/>
  <c r="R2314" i="1"/>
  <c r="J2314" i="1"/>
  <c r="F2314" i="1"/>
  <c r="W2313" i="1"/>
  <c r="X2313" i="1" s="1"/>
  <c r="V2313" i="1"/>
  <c r="Y2313" i="1" s="1"/>
  <c r="Z2313" i="1" s="1"/>
  <c r="T2313" i="1"/>
  <c r="U2313" i="1" s="1"/>
  <c r="S2313" i="1"/>
  <c r="R2313" i="1"/>
  <c r="J2313" i="1"/>
  <c r="F2313" i="1"/>
  <c r="W2312" i="1"/>
  <c r="X2312" i="1" s="1"/>
  <c r="V2312" i="1"/>
  <c r="Y2312" i="1" s="1"/>
  <c r="U2312" i="1"/>
  <c r="T2312" i="1"/>
  <c r="S2312" i="1"/>
  <c r="R2312" i="1"/>
  <c r="J2312" i="1"/>
  <c r="F2312" i="1"/>
  <c r="W2311" i="1"/>
  <c r="X2311" i="1" s="1"/>
  <c r="V2311" i="1"/>
  <c r="Y2311" i="1" s="1"/>
  <c r="T2311" i="1"/>
  <c r="S2311" i="1"/>
  <c r="R2311" i="1"/>
  <c r="J2311" i="1"/>
  <c r="F2311" i="1"/>
  <c r="W2310" i="1"/>
  <c r="X2310" i="1" s="1"/>
  <c r="V2310" i="1"/>
  <c r="Y2310" i="1" s="1"/>
  <c r="U2310" i="1"/>
  <c r="T2310" i="1"/>
  <c r="S2310" i="1"/>
  <c r="R2310" i="1"/>
  <c r="J2310" i="1"/>
  <c r="F2310" i="1"/>
  <c r="W2309" i="1"/>
  <c r="X2309" i="1" s="1"/>
  <c r="V2309" i="1"/>
  <c r="Y2309" i="1" s="1"/>
  <c r="Z2309" i="1" s="1"/>
  <c r="T2309" i="1"/>
  <c r="U2309" i="1" s="1"/>
  <c r="S2309" i="1"/>
  <c r="R2309" i="1"/>
  <c r="J2309" i="1"/>
  <c r="F2309" i="1"/>
  <c r="X2308" i="1"/>
  <c r="W2308" i="1"/>
  <c r="V2308" i="1"/>
  <c r="Y2308" i="1" s="1"/>
  <c r="Z2308" i="1" s="1"/>
  <c r="U2308" i="1"/>
  <c r="T2308" i="1"/>
  <c r="S2308" i="1"/>
  <c r="R2308" i="1"/>
  <c r="J2308" i="1"/>
  <c r="F2308" i="1"/>
  <c r="Y2307" i="1"/>
  <c r="Z2307" i="1" s="1"/>
  <c r="X2307" i="1"/>
  <c r="W2307" i="1"/>
  <c r="V2307" i="1"/>
  <c r="U2307" i="1"/>
  <c r="T2307" i="1"/>
  <c r="S2307" i="1"/>
  <c r="R2307" i="1"/>
  <c r="J2307" i="1"/>
  <c r="F2307" i="1"/>
  <c r="W2306" i="1"/>
  <c r="X2306" i="1" s="1"/>
  <c r="V2306" i="1"/>
  <c r="Y2306" i="1" s="1"/>
  <c r="U2306" i="1"/>
  <c r="T2306" i="1"/>
  <c r="S2306" i="1"/>
  <c r="R2306" i="1"/>
  <c r="J2306" i="1"/>
  <c r="F2306" i="1"/>
  <c r="Z2305" i="1"/>
  <c r="W2305" i="1"/>
  <c r="X2305" i="1" s="1"/>
  <c r="V2305" i="1"/>
  <c r="Y2305" i="1" s="1"/>
  <c r="T2305" i="1"/>
  <c r="U2305" i="1" s="1"/>
  <c r="S2305" i="1"/>
  <c r="R2305" i="1"/>
  <c r="J2305" i="1"/>
  <c r="F2305" i="1"/>
  <c r="W2304" i="1"/>
  <c r="X2304" i="1" s="1"/>
  <c r="V2304" i="1"/>
  <c r="Y2304" i="1" s="1"/>
  <c r="T2304" i="1"/>
  <c r="U2304" i="1" s="1"/>
  <c r="S2304" i="1"/>
  <c r="R2304" i="1"/>
  <c r="J2304" i="1"/>
  <c r="F2304" i="1"/>
  <c r="W2303" i="1"/>
  <c r="X2303" i="1" s="1"/>
  <c r="V2303" i="1"/>
  <c r="Y2303" i="1" s="1"/>
  <c r="Z2303" i="1" s="1"/>
  <c r="U2303" i="1"/>
  <c r="T2303" i="1"/>
  <c r="S2303" i="1"/>
  <c r="R2303" i="1"/>
  <c r="J2303" i="1"/>
  <c r="F2303" i="1"/>
  <c r="Y2302" i="1"/>
  <c r="Z2302" i="1" s="1"/>
  <c r="W2302" i="1"/>
  <c r="X2302" i="1" s="1"/>
  <c r="V2302" i="1"/>
  <c r="T2302" i="1"/>
  <c r="S2302" i="1"/>
  <c r="R2302" i="1"/>
  <c r="J2302" i="1"/>
  <c r="F2302" i="1"/>
  <c r="Z2301" i="1"/>
  <c r="Y2301" i="1"/>
  <c r="X2301" i="1"/>
  <c r="W2301" i="1"/>
  <c r="V2301" i="1"/>
  <c r="U2301" i="1"/>
  <c r="T2301" i="1"/>
  <c r="S2301" i="1"/>
  <c r="R2301" i="1"/>
  <c r="J2301" i="1"/>
  <c r="F2301" i="1"/>
  <c r="W2300" i="1"/>
  <c r="X2300" i="1" s="1"/>
  <c r="V2300" i="1"/>
  <c r="Y2300" i="1" s="1"/>
  <c r="U2300" i="1"/>
  <c r="T2300" i="1"/>
  <c r="S2300" i="1"/>
  <c r="R2300" i="1"/>
  <c r="J2300" i="1"/>
  <c r="F2300" i="1"/>
  <c r="Y2299" i="1"/>
  <c r="Z2299" i="1" s="1"/>
  <c r="X2299" i="1"/>
  <c r="W2299" i="1"/>
  <c r="V2299" i="1"/>
  <c r="U2299" i="1"/>
  <c r="T2299" i="1"/>
  <c r="S2299" i="1"/>
  <c r="R2299" i="1"/>
  <c r="J2299" i="1"/>
  <c r="F2299" i="1"/>
  <c r="Z2298" i="1"/>
  <c r="Y2298" i="1"/>
  <c r="W2298" i="1"/>
  <c r="X2298" i="1" s="1"/>
  <c r="V2298" i="1"/>
  <c r="U2298" i="1"/>
  <c r="T2298" i="1"/>
  <c r="S2298" i="1"/>
  <c r="R2298" i="1"/>
  <c r="J2298" i="1"/>
  <c r="F2298" i="1"/>
  <c r="Z2297" i="1"/>
  <c r="Y2297" i="1"/>
  <c r="X2297" i="1"/>
  <c r="W2297" i="1"/>
  <c r="V2297" i="1"/>
  <c r="T2297" i="1"/>
  <c r="S2297" i="1"/>
  <c r="R2297" i="1"/>
  <c r="J2297" i="1"/>
  <c r="F2297" i="1"/>
  <c r="X2296" i="1"/>
  <c r="W2296" i="1"/>
  <c r="V2296" i="1"/>
  <c r="Y2296" i="1" s="1"/>
  <c r="Z2296" i="1" s="1"/>
  <c r="U2296" i="1"/>
  <c r="T2296" i="1"/>
  <c r="S2296" i="1"/>
  <c r="R2296" i="1"/>
  <c r="J2296" i="1"/>
  <c r="F2296" i="1"/>
  <c r="Y2295" i="1"/>
  <c r="Z2295" i="1" s="1"/>
  <c r="X2295" i="1"/>
  <c r="W2295" i="1"/>
  <c r="V2295" i="1"/>
  <c r="U2295" i="1"/>
  <c r="T2295" i="1"/>
  <c r="S2295" i="1"/>
  <c r="R2295" i="1"/>
  <c r="J2295" i="1"/>
  <c r="F2295" i="1"/>
  <c r="Y2294" i="1"/>
  <c r="Z2294" i="1" s="1"/>
  <c r="X2294" i="1"/>
  <c r="W2294" i="1"/>
  <c r="V2294" i="1"/>
  <c r="U2294" i="1"/>
  <c r="T2294" i="1"/>
  <c r="S2294" i="1"/>
  <c r="R2294" i="1"/>
  <c r="J2294" i="1"/>
  <c r="F2294" i="1"/>
  <c r="Z2293" i="1"/>
  <c r="Y2293" i="1"/>
  <c r="X2293" i="1"/>
  <c r="W2293" i="1"/>
  <c r="V2293" i="1"/>
  <c r="U2293" i="1"/>
  <c r="T2293" i="1"/>
  <c r="S2293" i="1"/>
  <c r="R2293" i="1"/>
  <c r="J2293" i="1"/>
  <c r="F2293" i="1"/>
  <c r="W2292" i="1"/>
  <c r="X2292" i="1" s="1"/>
  <c r="V2292" i="1"/>
  <c r="Y2292" i="1" s="1"/>
  <c r="U2292" i="1"/>
  <c r="T2292" i="1"/>
  <c r="S2292" i="1"/>
  <c r="R2292" i="1"/>
  <c r="J2292" i="1"/>
  <c r="F2292" i="1"/>
  <c r="W2291" i="1"/>
  <c r="X2291" i="1" s="1"/>
  <c r="V2291" i="1"/>
  <c r="Y2291" i="1" s="1"/>
  <c r="T2291" i="1"/>
  <c r="U2291" i="1" s="1"/>
  <c r="S2291" i="1"/>
  <c r="R2291" i="1"/>
  <c r="J2291" i="1"/>
  <c r="F2291" i="1"/>
  <c r="W2290" i="1"/>
  <c r="X2290" i="1" s="1"/>
  <c r="V2290" i="1"/>
  <c r="Y2290" i="1" s="1"/>
  <c r="T2290" i="1"/>
  <c r="U2290" i="1" s="1"/>
  <c r="S2290" i="1"/>
  <c r="R2290" i="1"/>
  <c r="J2290" i="1"/>
  <c r="F2290" i="1"/>
  <c r="W2289" i="1"/>
  <c r="X2289" i="1" s="1"/>
  <c r="V2289" i="1"/>
  <c r="Y2289" i="1" s="1"/>
  <c r="T2289" i="1"/>
  <c r="U2289" i="1" s="1"/>
  <c r="S2289" i="1"/>
  <c r="R2289" i="1"/>
  <c r="J2289" i="1"/>
  <c r="F2289" i="1"/>
  <c r="Y2288" i="1"/>
  <c r="W2288" i="1"/>
  <c r="X2288" i="1" s="1"/>
  <c r="Z2288" i="1" s="1"/>
  <c r="V2288" i="1"/>
  <c r="T2288" i="1"/>
  <c r="U2288" i="1" s="1"/>
  <c r="S2288" i="1"/>
  <c r="R2288" i="1"/>
  <c r="J2288" i="1"/>
  <c r="F2288" i="1"/>
  <c r="Y2287" i="1"/>
  <c r="W2287" i="1"/>
  <c r="X2287" i="1" s="1"/>
  <c r="Z2287" i="1" s="1"/>
  <c r="V2287" i="1"/>
  <c r="T2287" i="1"/>
  <c r="U2287" i="1" s="1"/>
  <c r="S2287" i="1"/>
  <c r="R2287" i="1"/>
  <c r="J2287" i="1"/>
  <c r="F2287" i="1"/>
  <c r="Y2286" i="1"/>
  <c r="Z2286" i="1" s="1"/>
  <c r="X2286" i="1"/>
  <c r="W2286" i="1"/>
  <c r="V2286" i="1"/>
  <c r="T2286" i="1"/>
  <c r="U2286" i="1" s="1"/>
  <c r="S2286" i="1"/>
  <c r="R2286" i="1"/>
  <c r="J2286" i="1"/>
  <c r="F2286" i="1"/>
  <c r="Y2285" i="1"/>
  <c r="Z2285" i="1" s="1"/>
  <c r="X2285" i="1"/>
  <c r="W2285" i="1"/>
  <c r="V2285" i="1"/>
  <c r="U2285" i="1"/>
  <c r="T2285" i="1"/>
  <c r="S2285" i="1"/>
  <c r="R2285" i="1"/>
  <c r="J2285" i="1"/>
  <c r="F2285" i="1"/>
  <c r="Y2284" i="1"/>
  <c r="Z2284" i="1" s="1"/>
  <c r="W2284" i="1"/>
  <c r="X2284" i="1" s="1"/>
  <c r="V2284" i="1"/>
  <c r="T2284" i="1"/>
  <c r="S2284" i="1"/>
  <c r="R2284" i="1"/>
  <c r="J2284" i="1"/>
  <c r="U2284" i="1" s="1"/>
  <c r="F2284" i="1"/>
  <c r="X2283" i="1"/>
  <c r="W2283" i="1"/>
  <c r="V2283" i="1"/>
  <c r="Y2283" i="1" s="1"/>
  <c r="Z2283" i="1" s="1"/>
  <c r="T2283" i="1"/>
  <c r="U2283" i="1" s="1"/>
  <c r="S2283" i="1"/>
  <c r="R2283" i="1"/>
  <c r="J2283" i="1"/>
  <c r="F2283" i="1"/>
  <c r="Y2282" i="1"/>
  <c r="Z2282" i="1" s="1"/>
  <c r="X2282" i="1"/>
  <c r="W2282" i="1"/>
  <c r="V2282" i="1"/>
  <c r="T2282" i="1"/>
  <c r="U2282" i="1" s="1"/>
  <c r="S2282" i="1"/>
  <c r="R2282" i="1"/>
  <c r="J2282" i="1"/>
  <c r="F2282" i="1"/>
  <c r="Y2281" i="1"/>
  <c r="Z2281" i="1" s="1"/>
  <c r="X2281" i="1"/>
  <c r="W2281" i="1"/>
  <c r="V2281" i="1"/>
  <c r="U2281" i="1"/>
  <c r="T2281" i="1"/>
  <c r="S2281" i="1"/>
  <c r="R2281" i="1"/>
  <c r="J2281" i="1"/>
  <c r="F2281" i="1"/>
  <c r="Y2280" i="1"/>
  <c r="Z2280" i="1" s="1"/>
  <c r="X2280" i="1"/>
  <c r="W2280" i="1"/>
  <c r="V2280" i="1"/>
  <c r="T2280" i="1"/>
  <c r="U2280" i="1" s="1"/>
  <c r="S2280" i="1"/>
  <c r="R2280" i="1"/>
  <c r="J2280" i="1"/>
  <c r="F2280" i="1"/>
  <c r="X2279" i="1"/>
  <c r="W2279" i="1"/>
  <c r="V2279" i="1"/>
  <c r="Y2279" i="1" s="1"/>
  <c r="Z2279" i="1" s="1"/>
  <c r="U2279" i="1"/>
  <c r="T2279" i="1"/>
  <c r="S2279" i="1"/>
  <c r="R2279" i="1"/>
  <c r="J2279" i="1"/>
  <c r="F2279" i="1"/>
  <c r="Y2278" i="1"/>
  <c r="Z2278" i="1" s="1"/>
  <c r="W2278" i="1"/>
  <c r="X2278" i="1" s="1"/>
  <c r="V2278" i="1"/>
  <c r="U2278" i="1"/>
  <c r="T2278" i="1"/>
  <c r="S2278" i="1"/>
  <c r="R2278" i="1"/>
  <c r="J2278" i="1"/>
  <c r="F2278" i="1"/>
  <c r="W2277" i="1"/>
  <c r="X2277" i="1" s="1"/>
  <c r="V2277" i="1"/>
  <c r="Y2277" i="1" s="1"/>
  <c r="Z2277" i="1" s="1"/>
  <c r="T2277" i="1"/>
  <c r="U2277" i="1" s="1"/>
  <c r="S2277" i="1"/>
  <c r="R2277" i="1"/>
  <c r="J2277" i="1"/>
  <c r="F2277" i="1"/>
  <c r="W2276" i="1"/>
  <c r="X2276" i="1" s="1"/>
  <c r="V2276" i="1"/>
  <c r="Y2276" i="1" s="1"/>
  <c r="Z2276" i="1" s="1"/>
  <c r="T2276" i="1"/>
  <c r="U2276" i="1" s="1"/>
  <c r="S2276" i="1"/>
  <c r="R2276" i="1"/>
  <c r="J2276" i="1"/>
  <c r="F2276" i="1"/>
  <c r="W2275" i="1"/>
  <c r="X2275" i="1" s="1"/>
  <c r="V2275" i="1"/>
  <c r="Y2275" i="1" s="1"/>
  <c r="U2275" i="1"/>
  <c r="T2275" i="1"/>
  <c r="S2275" i="1"/>
  <c r="R2275" i="1"/>
  <c r="J2275" i="1"/>
  <c r="F2275" i="1"/>
  <c r="Y2274" i="1"/>
  <c r="W2274" i="1"/>
  <c r="X2274" i="1" s="1"/>
  <c r="Z2274" i="1" s="1"/>
  <c r="V2274" i="1"/>
  <c r="T2274" i="1"/>
  <c r="U2274" i="1" s="1"/>
  <c r="S2274" i="1"/>
  <c r="R2274" i="1"/>
  <c r="J2274" i="1"/>
  <c r="F2274" i="1"/>
  <c r="Y2273" i="1"/>
  <c r="W2273" i="1"/>
  <c r="X2273" i="1" s="1"/>
  <c r="Z2273" i="1" s="1"/>
  <c r="V2273" i="1"/>
  <c r="T2273" i="1"/>
  <c r="U2273" i="1" s="1"/>
  <c r="S2273" i="1"/>
  <c r="R2273" i="1"/>
  <c r="J2273" i="1"/>
  <c r="F2273" i="1"/>
  <c r="X2272" i="1"/>
  <c r="W2272" i="1"/>
  <c r="V2272" i="1"/>
  <c r="Y2272" i="1" s="1"/>
  <c r="Z2272" i="1" s="1"/>
  <c r="T2272" i="1"/>
  <c r="U2272" i="1" s="1"/>
  <c r="S2272" i="1"/>
  <c r="R2272" i="1"/>
  <c r="J2272" i="1"/>
  <c r="F2272" i="1"/>
  <c r="Y2271" i="1"/>
  <c r="Z2271" i="1" s="1"/>
  <c r="X2271" i="1"/>
  <c r="W2271" i="1"/>
  <c r="V2271" i="1"/>
  <c r="T2271" i="1"/>
  <c r="S2271" i="1"/>
  <c r="R2271" i="1"/>
  <c r="J2271" i="1"/>
  <c r="U2271" i="1" s="1"/>
  <c r="F2271" i="1"/>
  <c r="X2270" i="1"/>
  <c r="W2270" i="1"/>
  <c r="V2270" i="1"/>
  <c r="Y2270" i="1" s="1"/>
  <c r="Z2270" i="1" s="1"/>
  <c r="U2270" i="1"/>
  <c r="T2270" i="1"/>
  <c r="S2270" i="1"/>
  <c r="R2270" i="1"/>
  <c r="J2270" i="1"/>
  <c r="F2270" i="1"/>
  <c r="Y2269" i="1"/>
  <c r="W2269" i="1"/>
  <c r="X2269" i="1" s="1"/>
  <c r="V2269" i="1"/>
  <c r="U2269" i="1"/>
  <c r="T2269" i="1"/>
  <c r="S2269" i="1"/>
  <c r="R2269" i="1"/>
  <c r="J2269" i="1"/>
  <c r="F2269" i="1"/>
  <c r="W2268" i="1"/>
  <c r="X2268" i="1" s="1"/>
  <c r="V2268" i="1"/>
  <c r="Y2268" i="1" s="1"/>
  <c r="Z2268" i="1" s="1"/>
  <c r="T2268" i="1"/>
  <c r="U2268" i="1" s="1"/>
  <c r="S2268" i="1"/>
  <c r="R2268" i="1"/>
  <c r="J2268" i="1"/>
  <c r="F2268" i="1"/>
  <c r="Z2267" i="1"/>
  <c r="W2267" i="1"/>
  <c r="X2267" i="1" s="1"/>
  <c r="V2267" i="1"/>
  <c r="Y2267" i="1" s="1"/>
  <c r="T2267" i="1"/>
  <c r="U2267" i="1" s="1"/>
  <c r="S2267" i="1"/>
  <c r="R2267" i="1"/>
  <c r="J2267" i="1"/>
  <c r="F2267" i="1"/>
  <c r="X2266" i="1"/>
  <c r="W2266" i="1"/>
  <c r="V2266" i="1"/>
  <c r="Y2266" i="1" s="1"/>
  <c r="T2266" i="1"/>
  <c r="U2266" i="1" s="1"/>
  <c r="S2266" i="1"/>
  <c r="R2266" i="1"/>
  <c r="J2266" i="1"/>
  <c r="F2266" i="1"/>
  <c r="Y2265" i="1"/>
  <c r="W2265" i="1"/>
  <c r="X2265" i="1" s="1"/>
  <c r="V2265" i="1"/>
  <c r="U2265" i="1"/>
  <c r="T2265" i="1"/>
  <c r="S2265" i="1"/>
  <c r="R2265" i="1"/>
  <c r="J2265" i="1"/>
  <c r="F2265" i="1"/>
  <c r="Y2264" i="1"/>
  <c r="Z2264" i="1" s="1"/>
  <c r="X2264" i="1"/>
  <c r="W2264" i="1"/>
  <c r="V2264" i="1"/>
  <c r="T2264" i="1"/>
  <c r="S2264" i="1"/>
  <c r="R2264" i="1"/>
  <c r="J2264" i="1"/>
  <c r="F2264" i="1"/>
  <c r="Y2263" i="1"/>
  <c r="Z2263" i="1" s="1"/>
  <c r="X2263" i="1"/>
  <c r="W2263" i="1"/>
  <c r="V2263" i="1"/>
  <c r="U2263" i="1"/>
  <c r="T2263" i="1"/>
  <c r="S2263" i="1"/>
  <c r="R2263" i="1"/>
  <c r="J2263" i="1"/>
  <c r="F2263" i="1"/>
  <c r="Y2262" i="1"/>
  <c r="Z2262" i="1" s="1"/>
  <c r="X2262" i="1"/>
  <c r="W2262" i="1"/>
  <c r="V2262" i="1"/>
  <c r="U2262" i="1"/>
  <c r="T2262" i="1"/>
  <c r="S2262" i="1"/>
  <c r="R2262" i="1"/>
  <c r="J2262" i="1"/>
  <c r="F2262" i="1"/>
  <c r="W2261" i="1"/>
  <c r="X2261" i="1" s="1"/>
  <c r="V2261" i="1"/>
  <c r="Y2261" i="1" s="1"/>
  <c r="U2261" i="1"/>
  <c r="T2261" i="1"/>
  <c r="S2261" i="1"/>
  <c r="R2261" i="1"/>
  <c r="J2261" i="1"/>
  <c r="F2261" i="1"/>
  <c r="W2260" i="1"/>
  <c r="X2260" i="1" s="1"/>
  <c r="V2260" i="1"/>
  <c r="Y2260" i="1" s="1"/>
  <c r="Z2260" i="1" s="1"/>
  <c r="T2260" i="1"/>
  <c r="U2260" i="1" s="1"/>
  <c r="S2260" i="1"/>
  <c r="R2260" i="1"/>
  <c r="J2260" i="1"/>
  <c r="F2260" i="1"/>
  <c r="Y2259" i="1"/>
  <c r="W2259" i="1"/>
  <c r="X2259" i="1" s="1"/>
  <c r="Z2259" i="1" s="1"/>
  <c r="V2259" i="1"/>
  <c r="T2259" i="1"/>
  <c r="U2259" i="1" s="1"/>
  <c r="S2259" i="1"/>
  <c r="R2259" i="1"/>
  <c r="J2259" i="1"/>
  <c r="F2259" i="1"/>
  <c r="X2258" i="1"/>
  <c r="W2258" i="1"/>
  <c r="V2258" i="1"/>
  <c r="Y2258" i="1" s="1"/>
  <c r="Z2258" i="1" s="1"/>
  <c r="T2258" i="1"/>
  <c r="U2258" i="1" s="1"/>
  <c r="S2258" i="1"/>
  <c r="R2258" i="1"/>
  <c r="J2258" i="1"/>
  <c r="F2258" i="1"/>
  <c r="Y2257" i="1"/>
  <c r="X2257" i="1"/>
  <c r="W2257" i="1"/>
  <c r="V2257" i="1"/>
  <c r="T2257" i="1"/>
  <c r="S2257" i="1"/>
  <c r="R2257" i="1"/>
  <c r="J2257" i="1"/>
  <c r="U2257" i="1" s="1"/>
  <c r="F2257" i="1"/>
  <c r="X2256" i="1"/>
  <c r="W2256" i="1"/>
  <c r="V2256" i="1"/>
  <c r="Y2256" i="1" s="1"/>
  <c r="Z2256" i="1" s="1"/>
  <c r="U2256" i="1"/>
  <c r="T2256" i="1"/>
  <c r="S2256" i="1"/>
  <c r="R2256" i="1"/>
  <c r="J2256" i="1"/>
  <c r="F2256" i="1"/>
  <c r="Y2255" i="1"/>
  <c r="Z2255" i="1" s="1"/>
  <c r="W2255" i="1"/>
  <c r="X2255" i="1" s="1"/>
  <c r="V2255" i="1"/>
  <c r="U2255" i="1"/>
  <c r="T2255" i="1"/>
  <c r="S2255" i="1"/>
  <c r="R2255" i="1"/>
  <c r="J2255" i="1"/>
  <c r="F2255" i="1"/>
  <c r="W2254" i="1"/>
  <c r="X2254" i="1" s="1"/>
  <c r="V2254" i="1"/>
  <c r="Y2254" i="1" s="1"/>
  <c r="T2254" i="1"/>
  <c r="U2254" i="1" s="1"/>
  <c r="S2254" i="1"/>
  <c r="R2254" i="1"/>
  <c r="J2254" i="1"/>
  <c r="F2254" i="1"/>
  <c r="Z2253" i="1"/>
  <c r="W2253" i="1"/>
  <c r="X2253" i="1" s="1"/>
  <c r="V2253" i="1"/>
  <c r="Y2253" i="1" s="1"/>
  <c r="T2253" i="1"/>
  <c r="U2253" i="1" s="1"/>
  <c r="S2253" i="1"/>
  <c r="R2253" i="1"/>
  <c r="J2253" i="1"/>
  <c r="F2253" i="1"/>
  <c r="W2252" i="1"/>
  <c r="X2252" i="1" s="1"/>
  <c r="V2252" i="1"/>
  <c r="Y2252" i="1" s="1"/>
  <c r="T2252" i="1"/>
  <c r="U2252" i="1" s="1"/>
  <c r="S2252" i="1"/>
  <c r="R2252" i="1"/>
  <c r="J2252" i="1"/>
  <c r="F2252" i="1"/>
  <c r="Y2251" i="1"/>
  <c r="W2251" i="1"/>
  <c r="X2251" i="1" s="1"/>
  <c r="V2251" i="1"/>
  <c r="U2251" i="1"/>
  <c r="T2251" i="1"/>
  <c r="S2251" i="1"/>
  <c r="R2251" i="1"/>
  <c r="J2251" i="1"/>
  <c r="F2251" i="1"/>
  <c r="Y2250" i="1"/>
  <c r="Z2250" i="1" s="1"/>
  <c r="X2250" i="1"/>
  <c r="W2250" i="1"/>
  <c r="V2250" i="1"/>
  <c r="T2250" i="1"/>
  <c r="U2250" i="1" s="1"/>
  <c r="S2250" i="1"/>
  <c r="R2250" i="1"/>
  <c r="J2250" i="1"/>
  <c r="F2250" i="1"/>
  <c r="Y2249" i="1"/>
  <c r="Z2249" i="1" s="1"/>
  <c r="X2249" i="1"/>
  <c r="W2249" i="1"/>
  <c r="V2249" i="1"/>
  <c r="U2249" i="1"/>
  <c r="T2249" i="1"/>
  <c r="S2249" i="1"/>
  <c r="R2249" i="1"/>
  <c r="J2249" i="1"/>
  <c r="F2249" i="1"/>
  <c r="Y2248" i="1"/>
  <c r="Z2248" i="1" s="1"/>
  <c r="X2248" i="1"/>
  <c r="W2248" i="1"/>
  <c r="V2248" i="1"/>
  <c r="U2248" i="1"/>
  <c r="T2248" i="1"/>
  <c r="S2248" i="1"/>
  <c r="R2248" i="1"/>
  <c r="J2248" i="1"/>
  <c r="F2248" i="1"/>
  <c r="W2247" i="1"/>
  <c r="X2247" i="1" s="1"/>
  <c r="V2247" i="1"/>
  <c r="Y2247" i="1" s="1"/>
  <c r="Z2247" i="1" s="1"/>
  <c r="U2247" i="1"/>
  <c r="T2247" i="1"/>
  <c r="S2247" i="1"/>
  <c r="R2247" i="1"/>
  <c r="J2247" i="1"/>
  <c r="F2247" i="1"/>
  <c r="W2246" i="1"/>
  <c r="X2246" i="1" s="1"/>
  <c r="V2246" i="1"/>
  <c r="Y2246" i="1" s="1"/>
  <c r="T2246" i="1"/>
  <c r="U2246" i="1" s="1"/>
  <c r="S2246" i="1"/>
  <c r="R2246" i="1"/>
  <c r="J2246" i="1"/>
  <c r="F2246" i="1"/>
  <c r="Y2245" i="1"/>
  <c r="W2245" i="1"/>
  <c r="X2245" i="1" s="1"/>
  <c r="Z2245" i="1" s="1"/>
  <c r="V2245" i="1"/>
  <c r="T2245" i="1"/>
  <c r="U2245" i="1" s="1"/>
  <c r="S2245" i="1"/>
  <c r="R2245" i="1"/>
  <c r="J2245" i="1"/>
  <c r="F2245" i="1"/>
  <c r="X2244" i="1"/>
  <c r="W2244" i="1"/>
  <c r="V2244" i="1"/>
  <c r="Y2244" i="1" s="1"/>
  <c r="Z2244" i="1" s="1"/>
  <c r="T2244" i="1"/>
  <c r="U2244" i="1" s="1"/>
  <c r="S2244" i="1"/>
  <c r="R2244" i="1"/>
  <c r="J2244" i="1"/>
  <c r="F2244" i="1"/>
  <c r="Y2243" i="1"/>
  <c r="X2243" i="1"/>
  <c r="W2243" i="1"/>
  <c r="V2243" i="1"/>
  <c r="T2243" i="1"/>
  <c r="S2243" i="1"/>
  <c r="R2243" i="1"/>
  <c r="J2243" i="1"/>
  <c r="U2243" i="1" s="1"/>
  <c r="F2243" i="1"/>
  <c r="X2242" i="1"/>
  <c r="W2242" i="1"/>
  <c r="V2242" i="1"/>
  <c r="Y2242" i="1" s="1"/>
  <c r="Z2242" i="1" s="1"/>
  <c r="U2242" i="1"/>
  <c r="T2242" i="1"/>
  <c r="S2242" i="1"/>
  <c r="R2242" i="1"/>
  <c r="J2242" i="1"/>
  <c r="F2242" i="1"/>
  <c r="Y2241" i="1"/>
  <c r="Z2241" i="1" s="1"/>
  <c r="W2241" i="1"/>
  <c r="X2241" i="1" s="1"/>
  <c r="V2241" i="1"/>
  <c r="U2241" i="1"/>
  <c r="T2241" i="1"/>
  <c r="S2241" i="1"/>
  <c r="R2241" i="1"/>
  <c r="J2241" i="1"/>
  <c r="F2241" i="1"/>
  <c r="W2240" i="1"/>
  <c r="X2240" i="1" s="1"/>
  <c r="V2240" i="1"/>
  <c r="Y2240" i="1" s="1"/>
  <c r="Z2240" i="1" s="1"/>
  <c r="T2240" i="1"/>
  <c r="U2240" i="1" s="1"/>
  <c r="S2240" i="1"/>
  <c r="R2240" i="1"/>
  <c r="J2240" i="1"/>
  <c r="F2240" i="1"/>
  <c r="W2239" i="1"/>
  <c r="X2239" i="1" s="1"/>
  <c r="V2239" i="1"/>
  <c r="Y2239" i="1" s="1"/>
  <c r="T2239" i="1"/>
  <c r="U2239" i="1" s="1"/>
  <c r="S2239" i="1"/>
  <c r="R2239" i="1"/>
  <c r="J2239" i="1"/>
  <c r="F2239" i="1"/>
  <c r="W2238" i="1"/>
  <c r="X2238" i="1" s="1"/>
  <c r="V2238" i="1"/>
  <c r="Y2238" i="1" s="1"/>
  <c r="T2238" i="1"/>
  <c r="U2238" i="1" s="1"/>
  <c r="S2238" i="1"/>
  <c r="R2238" i="1"/>
  <c r="J2238" i="1"/>
  <c r="F2238" i="1"/>
  <c r="Y2237" i="1"/>
  <c r="Z2237" i="1" s="1"/>
  <c r="W2237" i="1"/>
  <c r="X2237" i="1" s="1"/>
  <c r="V2237" i="1"/>
  <c r="T2237" i="1"/>
  <c r="U2237" i="1" s="1"/>
  <c r="S2237" i="1"/>
  <c r="R2237" i="1"/>
  <c r="J2237" i="1"/>
  <c r="F2237" i="1"/>
  <c r="Y2236" i="1"/>
  <c r="Z2236" i="1" s="1"/>
  <c r="X2236" i="1"/>
  <c r="W2236" i="1"/>
  <c r="V2236" i="1"/>
  <c r="T2236" i="1"/>
  <c r="U2236" i="1" s="1"/>
  <c r="S2236" i="1"/>
  <c r="R2236" i="1"/>
  <c r="J2236" i="1"/>
  <c r="F2236" i="1"/>
  <c r="Y2235" i="1"/>
  <c r="Z2235" i="1" s="1"/>
  <c r="X2235" i="1"/>
  <c r="W2235" i="1"/>
  <c r="V2235" i="1"/>
  <c r="U2235" i="1"/>
  <c r="T2235" i="1"/>
  <c r="S2235" i="1"/>
  <c r="R2235" i="1"/>
  <c r="J2235" i="1"/>
  <c r="F2235" i="1"/>
  <c r="Z2234" i="1"/>
  <c r="Y2234" i="1"/>
  <c r="X2234" i="1"/>
  <c r="W2234" i="1"/>
  <c r="V2234" i="1"/>
  <c r="U2234" i="1"/>
  <c r="T2234" i="1"/>
  <c r="S2234" i="1"/>
  <c r="R2234" i="1"/>
  <c r="J2234" i="1"/>
  <c r="F2234" i="1"/>
  <c r="W2233" i="1"/>
  <c r="X2233" i="1" s="1"/>
  <c r="V2233" i="1"/>
  <c r="Y2233" i="1" s="1"/>
  <c r="U2233" i="1"/>
  <c r="T2233" i="1"/>
  <c r="S2233" i="1"/>
  <c r="R2233" i="1"/>
  <c r="J2233" i="1"/>
  <c r="F2233" i="1"/>
  <c r="W2232" i="1"/>
  <c r="X2232" i="1" s="1"/>
  <c r="V2232" i="1"/>
  <c r="Y2232" i="1" s="1"/>
  <c r="Z2232" i="1" s="1"/>
  <c r="T2232" i="1"/>
  <c r="U2232" i="1" s="1"/>
  <c r="S2232" i="1"/>
  <c r="R2232" i="1"/>
  <c r="J2232" i="1"/>
  <c r="F2232" i="1"/>
  <c r="Y2231" i="1"/>
  <c r="W2231" i="1"/>
  <c r="X2231" i="1" s="1"/>
  <c r="Z2231" i="1" s="1"/>
  <c r="V2231" i="1"/>
  <c r="T2231" i="1"/>
  <c r="U2231" i="1" s="1"/>
  <c r="S2231" i="1"/>
  <c r="R2231" i="1"/>
  <c r="J2231" i="1"/>
  <c r="F2231" i="1"/>
  <c r="X2230" i="1"/>
  <c r="W2230" i="1"/>
  <c r="V2230" i="1"/>
  <c r="Y2230" i="1" s="1"/>
  <c r="Z2230" i="1" s="1"/>
  <c r="T2230" i="1"/>
  <c r="U2230" i="1" s="1"/>
  <c r="S2230" i="1"/>
  <c r="R2230" i="1"/>
  <c r="J2230" i="1"/>
  <c r="F2230" i="1"/>
  <c r="Y2229" i="1"/>
  <c r="Z2229" i="1" s="1"/>
  <c r="X2229" i="1"/>
  <c r="W2229" i="1"/>
  <c r="V2229" i="1"/>
  <c r="T2229" i="1"/>
  <c r="S2229" i="1"/>
  <c r="R2229" i="1"/>
  <c r="J2229" i="1"/>
  <c r="U2229" i="1" s="1"/>
  <c r="F2229" i="1"/>
  <c r="X2228" i="1"/>
  <c r="W2228" i="1"/>
  <c r="V2228" i="1"/>
  <c r="Y2228" i="1" s="1"/>
  <c r="Z2228" i="1" s="1"/>
  <c r="U2228" i="1"/>
  <c r="T2228" i="1"/>
  <c r="S2228" i="1"/>
  <c r="R2228" i="1"/>
  <c r="J2228" i="1"/>
  <c r="F2228" i="1"/>
  <c r="Y2227" i="1"/>
  <c r="Z2227" i="1" s="1"/>
  <c r="W2227" i="1"/>
  <c r="X2227" i="1" s="1"/>
  <c r="V2227" i="1"/>
  <c r="U2227" i="1"/>
  <c r="T2227" i="1"/>
  <c r="S2227" i="1"/>
  <c r="R2227" i="1"/>
  <c r="J2227" i="1"/>
  <c r="F2227" i="1"/>
  <c r="W2226" i="1"/>
  <c r="X2226" i="1" s="1"/>
  <c r="V2226" i="1"/>
  <c r="Y2226" i="1" s="1"/>
  <c r="Z2226" i="1" s="1"/>
  <c r="T2226" i="1"/>
  <c r="U2226" i="1" s="1"/>
  <c r="S2226" i="1"/>
  <c r="R2226" i="1"/>
  <c r="J2226" i="1"/>
  <c r="F2226" i="1"/>
  <c r="W2225" i="1"/>
  <c r="X2225" i="1" s="1"/>
  <c r="V2225" i="1"/>
  <c r="Y2225" i="1" s="1"/>
  <c r="Z2225" i="1" s="1"/>
  <c r="T2225" i="1"/>
  <c r="U2225" i="1" s="1"/>
  <c r="S2225" i="1"/>
  <c r="R2225" i="1"/>
  <c r="J2225" i="1"/>
  <c r="F2225" i="1"/>
  <c r="X2224" i="1"/>
  <c r="W2224" i="1"/>
  <c r="V2224" i="1"/>
  <c r="Y2224" i="1" s="1"/>
  <c r="T2224" i="1"/>
  <c r="U2224" i="1" s="1"/>
  <c r="S2224" i="1"/>
  <c r="R2224" i="1"/>
  <c r="J2224" i="1"/>
  <c r="F2224" i="1"/>
  <c r="Y2223" i="1"/>
  <c r="W2223" i="1"/>
  <c r="X2223" i="1" s="1"/>
  <c r="V2223" i="1"/>
  <c r="U2223" i="1"/>
  <c r="T2223" i="1"/>
  <c r="S2223" i="1"/>
  <c r="R2223" i="1"/>
  <c r="J2223" i="1"/>
  <c r="F2223" i="1"/>
  <c r="Y2222" i="1"/>
  <c r="Z2222" i="1" s="1"/>
  <c r="X2222" i="1"/>
  <c r="W2222" i="1"/>
  <c r="V2222" i="1"/>
  <c r="T2222" i="1"/>
  <c r="U2222" i="1" s="1"/>
  <c r="S2222" i="1"/>
  <c r="R2222" i="1"/>
  <c r="J2222" i="1"/>
  <c r="F2222" i="1"/>
  <c r="Y2221" i="1"/>
  <c r="Z2221" i="1" s="1"/>
  <c r="X2221" i="1"/>
  <c r="W2221" i="1"/>
  <c r="V2221" i="1"/>
  <c r="U2221" i="1"/>
  <c r="T2221" i="1"/>
  <c r="S2221" i="1"/>
  <c r="R2221" i="1"/>
  <c r="J2221" i="1"/>
  <c r="F2221" i="1"/>
  <c r="Y2220" i="1"/>
  <c r="Z2220" i="1" s="1"/>
  <c r="X2220" i="1"/>
  <c r="W2220" i="1"/>
  <c r="V2220" i="1"/>
  <c r="U2220" i="1"/>
  <c r="T2220" i="1"/>
  <c r="S2220" i="1"/>
  <c r="R2220" i="1"/>
  <c r="J2220" i="1"/>
  <c r="F2220" i="1"/>
  <c r="W2219" i="1"/>
  <c r="X2219" i="1" s="1"/>
  <c r="V2219" i="1"/>
  <c r="Y2219" i="1" s="1"/>
  <c r="Z2219" i="1" s="1"/>
  <c r="U2219" i="1"/>
  <c r="T2219" i="1"/>
  <c r="S2219" i="1"/>
  <c r="R2219" i="1"/>
  <c r="J2219" i="1"/>
  <c r="F2219" i="1"/>
  <c r="W2218" i="1"/>
  <c r="X2218" i="1" s="1"/>
  <c r="V2218" i="1"/>
  <c r="Y2218" i="1" s="1"/>
  <c r="T2218" i="1"/>
  <c r="U2218" i="1" s="1"/>
  <c r="S2218" i="1"/>
  <c r="R2218" i="1"/>
  <c r="J2218" i="1"/>
  <c r="F2218" i="1"/>
  <c r="Y2217" i="1"/>
  <c r="W2217" i="1"/>
  <c r="X2217" i="1" s="1"/>
  <c r="Z2217" i="1" s="1"/>
  <c r="V2217" i="1"/>
  <c r="T2217" i="1"/>
  <c r="U2217" i="1" s="1"/>
  <c r="S2217" i="1"/>
  <c r="R2217" i="1"/>
  <c r="J2217" i="1"/>
  <c r="F2217" i="1"/>
  <c r="X2216" i="1"/>
  <c r="W2216" i="1"/>
  <c r="V2216" i="1"/>
  <c r="Y2216" i="1" s="1"/>
  <c r="Z2216" i="1" s="1"/>
  <c r="T2216" i="1"/>
  <c r="U2216" i="1" s="1"/>
  <c r="S2216" i="1"/>
  <c r="R2216" i="1"/>
  <c r="J2216" i="1"/>
  <c r="F2216" i="1"/>
  <c r="Y2215" i="1"/>
  <c r="X2215" i="1"/>
  <c r="W2215" i="1"/>
  <c r="V2215" i="1"/>
  <c r="T2215" i="1"/>
  <c r="U2215" i="1" s="1"/>
  <c r="S2215" i="1"/>
  <c r="R2215" i="1"/>
  <c r="J2215" i="1"/>
  <c r="F2215" i="1"/>
  <c r="X2214" i="1"/>
  <c r="W2214" i="1"/>
  <c r="V2214" i="1"/>
  <c r="Y2214" i="1" s="1"/>
  <c r="Z2214" i="1" s="1"/>
  <c r="U2214" i="1"/>
  <c r="T2214" i="1"/>
  <c r="S2214" i="1"/>
  <c r="R2214" i="1"/>
  <c r="J2214" i="1"/>
  <c r="F2214" i="1"/>
  <c r="Y2213" i="1"/>
  <c r="W2213" i="1"/>
  <c r="X2213" i="1" s="1"/>
  <c r="V2213" i="1"/>
  <c r="U2213" i="1"/>
  <c r="T2213" i="1"/>
  <c r="S2213" i="1"/>
  <c r="R2213" i="1"/>
  <c r="J2213" i="1"/>
  <c r="F2213" i="1"/>
  <c r="W2212" i="1"/>
  <c r="X2212" i="1" s="1"/>
  <c r="V2212" i="1"/>
  <c r="Y2212" i="1" s="1"/>
  <c r="T2212" i="1"/>
  <c r="U2212" i="1" s="1"/>
  <c r="S2212" i="1"/>
  <c r="R2212" i="1"/>
  <c r="J2212" i="1"/>
  <c r="F2212" i="1"/>
  <c r="Z2211" i="1"/>
  <c r="W2211" i="1"/>
  <c r="X2211" i="1" s="1"/>
  <c r="V2211" i="1"/>
  <c r="Y2211" i="1" s="1"/>
  <c r="T2211" i="1"/>
  <c r="U2211" i="1" s="1"/>
  <c r="S2211" i="1"/>
  <c r="R2211" i="1"/>
  <c r="J2211" i="1"/>
  <c r="F2211" i="1"/>
  <c r="W2210" i="1"/>
  <c r="X2210" i="1" s="1"/>
  <c r="V2210" i="1"/>
  <c r="Y2210" i="1" s="1"/>
  <c r="T2210" i="1"/>
  <c r="U2210" i="1" s="1"/>
  <c r="S2210" i="1"/>
  <c r="R2210" i="1"/>
  <c r="J2210" i="1"/>
  <c r="F2210" i="1"/>
  <c r="Y2209" i="1"/>
  <c r="Z2209" i="1" s="1"/>
  <c r="W2209" i="1"/>
  <c r="X2209" i="1" s="1"/>
  <c r="V2209" i="1"/>
  <c r="T2209" i="1"/>
  <c r="U2209" i="1" s="1"/>
  <c r="S2209" i="1"/>
  <c r="R2209" i="1"/>
  <c r="J2209" i="1"/>
  <c r="F2209" i="1"/>
  <c r="Y2208" i="1"/>
  <c r="Z2208" i="1" s="1"/>
  <c r="X2208" i="1"/>
  <c r="W2208" i="1"/>
  <c r="V2208" i="1"/>
  <c r="T2208" i="1"/>
  <c r="U2208" i="1" s="1"/>
  <c r="S2208" i="1"/>
  <c r="R2208" i="1"/>
  <c r="J2208" i="1"/>
  <c r="F2208" i="1"/>
  <c r="Y2207" i="1"/>
  <c r="Z2207" i="1" s="1"/>
  <c r="X2207" i="1"/>
  <c r="W2207" i="1"/>
  <c r="V2207" i="1"/>
  <c r="U2207" i="1"/>
  <c r="T2207" i="1"/>
  <c r="S2207" i="1"/>
  <c r="R2207" i="1"/>
  <c r="J2207" i="1"/>
  <c r="F2207" i="1"/>
  <c r="Z2206" i="1"/>
  <c r="Y2206" i="1"/>
  <c r="X2206" i="1"/>
  <c r="W2206" i="1"/>
  <c r="V2206" i="1"/>
  <c r="U2206" i="1"/>
  <c r="T2206" i="1"/>
  <c r="S2206" i="1"/>
  <c r="R2206" i="1"/>
  <c r="J2206" i="1"/>
  <c r="F2206" i="1"/>
  <c r="W2205" i="1"/>
  <c r="X2205" i="1" s="1"/>
  <c r="V2205" i="1"/>
  <c r="Y2205" i="1" s="1"/>
  <c r="U2205" i="1"/>
  <c r="T2205" i="1"/>
  <c r="S2205" i="1"/>
  <c r="R2205" i="1"/>
  <c r="J2205" i="1"/>
  <c r="F2205" i="1"/>
  <c r="W2204" i="1"/>
  <c r="X2204" i="1" s="1"/>
  <c r="V2204" i="1"/>
  <c r="Y2204" i="1" s="1"/>
  <c r="T2204" i="1"/>
  <c r="U2204" i="1" s="1"/>
  <c r="S2204" i="1"/>
  <c r="R2204" i="1"/>
  <c r="J2204" i="1"/>
  <c r="F2204" i="1"/>
  <c r="Y2203" i="1"/>
  <c r="W2203" i="1"/>
  <c r="X2203" i="1" s="1"/>
  <c r="Z2203" i="1" s="1"/>
  <c r="V2203" i="1"/>
  <c r="T2203" i="1"/>
  <c r="S2203" i="1"/>
  <c r="R2203" i="1"/>
  <c r="J2203" i="1"/>
  <c r="F2203" i="1"/>
  <c r="W2202" i="1"/>
  <c r="X2202" i="1" s="1"/>
  <c r="V2202" i="1"/>
  <c r="Y2202" i="1" s="1"/>
  <c r="Z2202" i="1" s="1"/>
  <c r="T2202" i="1"/>
  <c r="U2202" i="1" s="1"/>
  <c r="S2202" i="1"/>
  <c r="R2202" i="1"/>
  <c r="J2202" i="1"/>
  <c r="F2202" i="1"/>
  <c r="Y2201" i="1"/>
  <c r="Z2201" i="1" s="1"/>
  <c r="X2201" i="1"/>
  <c r="W2201" i="1"/>
  <c r="V2201" i="1"/>
  <c r="T2201" i="1"/>
  <c r="U2201" i="1" s="1"/>
  <c r="S2201" i="1"/>
  <c r="R2201" i="1"/>
  <c r="J2201" i="1"/>
  <c r="F2201" i="1"/>
  <c r="X2200" i="1"/>
  <c r="W2200" i="1"/>
  <c r="V2200" i="1"/>
  <c r="Y2200" i="1" s="1"/>
  <c r="Z2200" i="1" s="1"/>
  <c r="U2200" i="1"/>
  <c r="T2200" i="1"/>
  <c r="S2200" i="1"/>
  <c r="R2200" i="1"/>
  <c r="J2200" i="1"/>
  <c r="F2200" i="1"/>
  <c r="Y2199" i="1"/>
  <c r="W2199" i="1"/>
  <c r="X2199" i="1" s="1"/>
  <c r="V2199" i="1"/>
  <c r="U2199" i="1"/>
  <c r="T2199" i="1"/>
  <c r="S2199" i="1"/>
  <c r="R2199" i="1"/>
  <c r="J2199" i="1"/>
  <c r="F2199" i="1"/>
  <c r="W2198" i="1"/>
  <c r="X2198" i="1" s="1"/>
  <c r="V2198" i="1"/>
  <c r="Y2198" i="1" s="1"/>
  <c r="T2198" i="1"/>
  <c r="U2198" i="1" s="1"/>
  <c r="S2198" i="1"/>
  <c r="R2198" i="1"/>
  <c r="J2198" i="1"/>
  <c r="F2198" i="1"/>
  <c r="Z2197" i="1"/>
  <c r="W2197" i="1"/>
  <c r="X2197" i="1" s="1"/>
  <c r="V2197" i="1"/>
  <c r="Y2197" i="1" s="1"/>
  <c r="T2197" i="1"/>
  <c r="U2197" i="1" s="1"/>
  <c r="S2197" i="1"/>
  <c r="R2197" i="1"/>
  <c r="J2197" i="1"/>
  <c r="F2197" i="1"/>
  <c r="X2196" i="1"/>
  <c r="W2196" i="1"/>
  <c r="V2196" i="1"/>
  <c r="Y2196" i="1" s="1"/>
  <c r="T2196" i="1"/>
  <c r="U2196" i="1" s="1"/>
  <c r="S2196" i="1"/>
  <c r="R2196" i="1"/>
  <c r="J2196" i="1"/>
  <c r="F2196" i="1"/>
  <c r="Y2195" i="1"/>
  <c r="Z2195" i="1" s="1"/>
  <c r="W2195" i="1"/>
  <c r="X2195" i="1" s="1"/>
  <c r="V2195" i="1"/>
  <c r="T2195" i="1"/>
  <c r="U2195" i="1" s="1"/>
  <c r="S2195" i="1"/>
  <c r="R2195" i="1"/>
  <c r="J2195" i="1"/>
  <c r="F2195" i="1"/>
  <c r="Y2194" i="1"/>
  <c r="Z2194" i="1" s="1"/>
  <c r="X2194" i="1"/>
  <c r="W2194" i="1"/>
  <c r="V2194" i="1"/>
  <c r="T2194" i="1"/>
  <c r="U2194" i="1" s="1"/>
  <c r="S2194" i="1"/>
  <c r="R2194" i="1"/>
  <c r="J2194" i="1"/>
  <c r="F2194" i="1"/>
  <c r="Y2193" i="1"/>
  <c r="Z2193" i="1" s="1"/>
  <c r="X2193" i="1"/>
  <c r="W2193" i="1"/>
  <c r="V2193" i="1"/>
  <c r="U2193" i="1"/>
  <c r="T2193" i="1"/>
  <c r="S2193" i="1"/>
  <c r="R2193" i="1"/>
  <c r="J2193" i="1"/>
  <c r="F2193" i="1"/>
  <c r="Z2192" i="1"/>
  <c r="Y2192" i="1"/>
  <c r="X2192" i="1"/>
  <c r="W2192" i="1"/>
  <c r="V2192" i="1"/>
  <c r="U2192" i="1"/>
  <c r="T2192" i="1"/>
  <c r="S2192" i="1"/>
  <c r="R2192" i="1"/>
  <c r="J2192" i="1"/>
  <c r="F2192" i="1"/>
  <c r="W2191" i="1"/>
  <c r="X2191" i="1" s="1"/>
  <c r="V2191" i="1"/>
  <c r="Y2191" i="1" s="1"/>
  <c r="Z2191" i="1" s="1"/>
  <c r="T2191" i="1"/>
  <c r="S2191" i="1"/>
  <c r="R2191" i="1"/>
  <c r="J2191" i="1"/>
  <c r="U2191" i="1" s="1"/>
  <c r="F2191" i="1"/>
  <c r="W2190" i="1"/>
  <c r="X2190" i="1" s="1"/>
  <c r="V2190" i="1"/>
  <c r="Y2190" i="1" s="1"/>
  <c r="Z2190" i="1" s="1"/>
  <c r="T2190" i="1"/>
  <c r="U2190" i="1" s="1"/>
  <c r="S2190" i="1"/>
  <c r="R2190" i="1"/>
  <c r="J2190" i="1"/>
  <c r="F2190" i="1"/>
  <c r="Y2189" i="1"/>
  <c r="W2189" i="1"/>
  <c r="X2189" i="1" s="1"/>
  <c r="Z2189" i="1" s="1"/>
  <c r="V2189" i="1"/>
  <c r="T2189" i="1"/>
  <c r="U2189" i="1" s="1"/>
  <c r="S2189" i="1"/>
  <c r="R2189" i="1"/>
  <c r="J2189" i="1"/>
  <c r="F2189" i="1"/>
  <c r="W2188" i="1"/>
  <c r="X2188" i="1" s="1"/>
  <c r="V2188" i="1"/>
  <c r="Y2188" i="1" s="1"/>
  <c r="T2188" i="1"/>
  <c r="U2188" i="1" s="1"/>
  <c r="S2188" i="1"/>
  <c r="R2188" i="1"/>
  <c r="J2188" i="1"/>
  <c r="F2188" i="1"/>
  <c r="Y2187" i="1"/>
  <c r="Z2187" i="1" s="1"/>
  <c r="X2187" i="1"/>
  <c r="W2187" i="1"/>
  <c r="V2187" i="1"/>
  <c r="T2187" i="1"/>
  <c r="U2187" i="1" s="1"/>
  <c r="S2187" i="1"/>
  <c r="R2187" i="1"/>
  <c r="J2187" i="1"/>
  <c r="F2187" i="1"/>
  <c r="X2186" i="1"/>
  <c r="W2186" i="1"/>
  <c r="V2186" i="1"/>
  <c r="Y2186" i="1" s="1"/>
  <c r="Z2186" i="1" s="1"/>
  <c r="U2186" i="1"/>
  <c r="T2186" i="1"/>
  <c r="S2186" i="1"/>
  <c r="R2186" i="1"/>
  <c r="J2186" i="1"/>
  <c r="F2186" i="1"/>
  <c r="Y2185" i="1"/>
  <c r="Z2185" i="1" s="1"/>
  <c r="W2185" i="1"/>
  <c r="X2185" i="1" s="1"/>
  <c r="V2185" i="1"/>
  <c r="U2185" i="1"/>
  <c r="T2185" i="1"/>
  <c r="S2185" i="1"/>
  <c r="R2185" i="1"/>
  <c r="J2185" i="1"/>
  <c r="F2185" i="1"/>
  <c r="W2184" i="1"/>
  <c r="X2184" i="1" s="1"/>
  <c r="V2184" i="1"/>
  <c r="Y2184" i="1" s="1"/>
  <c r="Z2184" i="1" s="1"/>
  <c r="T2184" i="1"/>
  <c r="U2184" i="1" s="1"/>
  <c r="S2184" i="1"/>
  <c r="R2184" i="1"/>
  <c r="J2184" i="1"/>
  <c r="F2184" i="1"/>
  <c r="W2183" i="1"/>
  <c r="X2183" i="1" s="1"/>
  <c r="Z2183" i="1" s="1"/>
  <c r="V2183" i="1"/>
  <c r="Y2183" i="1" s="1"/>
  <c r="T2183" i="1"/>
  <c r="U2183" i="1" s="1"/>
  <c r="S2183" i="1"/>
  <c r="R2183" i="1"/>
  <c r="J2183" i="1"/>
  <c r="F2183" i="1"/>
  <c r="X2182" i="1"/>
  <c r="W2182" i="1"/>
  <c r="V2182" i="1"/>
  <c r="Y2182" i="1" s="1"/>
  <c r="T2182" i="1"/>
  <c r="U2182" i="1" s="1"/>
  <c r="S2182" i="1"/>
  <c r="R2182" i="1"/>
  <c r="J2182" i="1"/>
  <c r="F2182" i="1"/>
  <c r="Y2181" i="1"/>
  <c r="W2181" i="1"/>
  <c r="X2181" i="1" s="1"/>
  <c r="V2181" i="1"/>
  <c r="U2181" i="1"/>
  <c r="T2181" i="1"/>
  <c r="S2181" i="1"/>
  <c r="R2181" i="1"/>
  <c r="J2181" i="1"/>
  <c r="F2181" i="1"/>
  <c r="Y2180" i="1"/>
  <c r="Z2180" i="1" s="1"/>
  <c r="X2180" i="1"/>
  <c r="W2180" i="1"/>
  <c r="V2180" i="1"/>
  <c r="T2180" i="1"/>
  <c r="U2180" i="1" s="1"/>
  <c r="S2180" i="1"/>
  <c r="R2180" i="1"/>
  <c r="J2180" i="1"/>
  <c r="F2180" i="1"/>
  <c r="Y2179" i="1"/>
  <c r="Z2179" i="1" s="1"/>
  <c r="X2179" i="1"/>
  <c r="W2179" i="1"/>
  <c r="V2179" i="1"/>
  <c r="U2179" i="1"/>
  <c r="T2179" i="1"/>
  <c r="S2179" i="1"/>
  <c r="R2179" i="1"/>
  <c r="J2179" i="1"/>
  <c r="F2179" i="1"/>
  <c r="Y2178" i="1"/>
  <c r="Z2178" i="1" s="1"/>
  <c r="X2178" i="1"/>
  <c r="W2178" i="1"/>
  <c r="V2178" i="1"/>
  <c r="U2178" i="1"/>
  <c r="T2178" i="1"/>
  <c r="S2178" i="1"/>
  <c r="R2178" i="1"/>
  <c r="J2178" i="1"/>
  <c r="F2178" i="1"/>
  <c r="W2177" i="1"/>
  <c r="X2177" i="1" s="1"/>
  <c r="V2177" i="1"/>
  <c r="Y2177" i="1" s="1"/>
  <c r="Z2177" i="1" s="1"/>
  <c r="T2177" i="1"/>
  <c r="S2177" i="1"/>
  <c r="R2177" i="1"/>
  <c r="J2177" i="1"/>
  <c r="U2177" i="1" s="1"/>
  <c r="F2177" i="1"/>
  <c r="W2176" i="1"/>
  <c r="X2176" i="1" s="1"/>
  <c r="V2176" i="1"/>
  <c r="Y2176" i="1" s="1"/>
  <c r="Z2176" i="1" s="1"/>
  <c r="T2176" i="1"/>
  <c r="U2176" i="1" s="1"/>
  <c r="S2176" i="1"/>
  <c r="R2176" i="1"/>
  <c r="J2176" i="1"/>
  <c r="F2176" i="1"/>
  <c r="Y2175" i="1"/>
  <c r="W2175" i="1"/>
  <c r="X2175" i="1" s="1"/>
  <c r="Z2175" i="1" s="1"/>
  <c r="V2175" i="1"/>
  <c r="T2175" i="1"/>
  <c r="U2175" i="1" s="1"/>
  <c r="S2175" i="1"/>
  <c r="R2175" i="1"/>
  <c r="J2175" i="1"/>
  <c r="F2175" i="1"/>
  <c r="W2174" i="1"/>
  <c r="X2174" i="1" s="1"/>
  <c r="V2174" i="1"/>
  <c r="Y2174" i="1" s="1"/>
  <c r="Z2174" i="1" s="1"/>
  <c r="T2174" i="1"/>
  <c r="U2174" i="1" s="1"/>
  <c r="S2174" i="1"/>
  <c r="R2174" i="1"/>
  <c r="J2174" i="1"/>
  <c r="F2174" i="1"/>
  <c r="Y2173" i="1"/>
  <c r="Z2173" i="1" s="1"/>
  <c r="X2173" i="1"/>
  <c r="W2173" i="1"/>
  <c r="V2173" i="1"/>
  <c r="T2173" i="1"/>
  <c r="U2173" i="1" s="1"/>
  <c r="S2173" i="1"/>
  <c r="R2173" i="1"/>
  <c r="J2173" i="1"/>
  <c r="F2173" i="1"/>
  <c r="X2172" i="1"/>
  <c r="W2172" i="1"/>
  <c r="V2172" i="1"/>
  <c r="Y2172" i="1" s="1"/>
  <c r="Z2172" i="1" s="1"/>
  <c r="U2172" i="1"/>
  <c r="T2172" i="1"/>
  <c r="S2172" i="1"/>
  <c r="R2172" i="1"/>
  <c r="J2172" i="1"/>
  <c r="F2172" i="1"/>
  <c r="Y2171" i="1"/>
  <c r="W2171" i="1"/>
  <c r="X2171" i="1" s="1"/>
  <c r="V2171" i="1"/>
  <c r="U2171" i="1"/>
  <c r="T2171" i="1"/>
  <c r="S2171" i="1"/>
  <c r="R2171" i="1"/>
  <c r="J2171" i="1"/>
  <c r="F2171" i="1"/>
  <c r="W2170" i="1"/>
  <c r="X2170" i="1" s="1"/>
  <c r="V2170" i="1"/>
  <c r="Y2170" i="1" s="1"/>
  <c r="Z2170" i="1" s="1"/>
  <c r="T2170" i="1"/>
  <c r="U2170" i="1" s="1"/>
  <c r="S2170" i="1"/>
  <c r="R2170" i="1"/>
  <c r="J2170" i="1"/>
  <c r="F2170" i="1"/>
  <c r="W2169" i="1"/>
  <c r="X2169" i="1" s="1"/>
  <c r="V2169" i="1"/>
  <c r="Y2169" i="1" s="1"/>
  <c r="Z2169" i="1" s="1"/>
  <c r="T2169" i="1"/>
  <c r="U2169" i="1" s="1"/>
  <c r="S2169" i="1"/>
  <c r="R2169" i="1"/>
  <c r="J2169" i="1"/>
  <c r="F2169" i="1"/>
  <c r="W2168" i="1"/>
  <c r="X2168" i="1" s="1"/>
  <c r="V2168" i="1"/>
  <c r="Y2168" i="1" s="1"/>
  <c r="T2168" i="1"/>
  <c r="U2168" i="1" s="1"/>
  <c r="S2168" i="1"/>
  <c r="R2168" i="1"/>
  <c r="J2168" i="1"/>
  <c r="F2168" i="1"/>
  <c r="Y2167" i="1"/>
  <c r="Z2167" i="1" s="1"/>
  <c r="W2167" i="1"/>
  <c r="X2167" i="1" s="1"/>
  <c r="V2167" i="1"/>
  <c r="U2167" i="1"/>
  <c r="T2167" i="1"/>
  <c r="S2167" i="1"/>
  <c r="R2167" i="1"/>
  <c r="J2167" i="1"/>
  <c r="F2167" i="1"/>
  <c r="Y2166" i="1"/>
  <c r="Z2166" i="1" s="1"/>
  <c r="X2166" i="1"/>
  <c r="W2166" i="1"/>
  <c r="V2166" i="1"/>
  <c r="T2166" i="1"/>
  <c r="S2166" i="1"/>
  <c r="R2166" i="1"/>
  <c r="J2166" i="1"/>
  <c r="F2166" i="1"/>
  <c r="Y2165" i="1"/>
  <c r="Z2165" i="1" s="1"/>
  <c r="X2165" i="1"/>
  <c r="W2165" i="1"/>
  <c r="V2165" i="1"/>
  <c r="U2165" i="1"/>
  <c r="T2165" i="1"/>
  <c r="S2165" i="1"/>
  <c r="R2165" i="1"/>
  <c r="J2165" i="1"/>
  <c r="F2165" i="1"/>
  <c r="Z2164" i="1"/>
  <c r="Y2164" i="1"/>
  <c r="X2164" i="1"/>
  <c r="W2164" i="1"/>
  <c r="V2164" i="1"/>
  <c r="U2164" i="1"/>
  <c r="T2164" i="1"/>
  <c r="S2164" i="1"/>
  <c r="R2164" i="1"/>
  <c r="J2164" i="1"/>
  <c r="F2164" i="1"/>
  <c r="W2163" i="1"/>
  <c r="X2163" i="1" s="1"/>
  <c r="V2163" i="1"/>
  <c r="Y2163" i="1" s="1"/>
  <c r="T2163" i="1"/>
  <c r="S2163" i="1"/>
  <c r="R2163" i="1"/>
  <c r="J2163" i="1"/>
  <c r="U2163" i="1" s="1"/>
  <c r="F2163" i="1"/>
  <c r="W2162" i="1"/>
  <c r="X2162" i="1" s="1"/>
  <c r="V2162" i="1"/>
  <c r="Y2162" i="1" s="1"/>
  <c r="T2162" i="1"/>
  <c r="U2162" i="1" s="1"/>
  <c r="S2162" i="1"/>
  <c r="R2162" i="1"/>
  <c r="J2162" i="1"/>
  <c r="F2162" i="1"/>
  <c r="Y2161" i="1"/>
  <c r="W2161" i="1"/>
  <c r="X2161" i="1" s="1"/>
  <c r="Z2161" i="1" s="1"/>
  <c r="V2161" i="1"/>
  <c r="T2161" i="1"/>
  <c r="U2161" i="1" s="1"/>
  <c r="S2161" i="1"/>
  <c r="R2161" i="1"/>
  <c r="J2161" i="1"/>
  <c r="F2161" i="1"/>
  <c r="W2160" i="1"/>
  <c r="X2160" i="1" s="1"/>
  <c r="V2160" i="1"/>
  <c r="Y2160" i="1" s="1"/>
  <c r="Z2160" i="1" s="1"/>
  <c r="T2160" i="1"/>
  <c r="U2160" i="1" s="1"/>
  <c r="S2160" i="1"/>
  <c r="R2160" i="1"/>
  <c r="J2160" i="1"/>
  <c r="F2160" i="1"/>
  <c r="Y2159" i="1"/>
  <c r="X2159" i="1"/>
  <c r="W2159" i="1"/>
  <c r="V2159" i="1"/>
  <c r="T2159" i="1"/>
  <c r="U2159" i="1" s="1"/>
  <c r="S2159" i="1"/>
  <c r="R2159" i="1"/>
  <c r="J2159" i="1"/>
  <c r="F2159" i="1"/>
  <c r="X2158" i="1"/>
  <c r="W2158" i="1"/>
  <c r="V2158" i="1"/>
  <c r="Y2158" i="1" s="1"/>
  <c r="Z2158" i="1" s="1"/>
  <c r="U2158" i="1"/>
  <c r="T2158" i="1"/>
  <c r="S2158" i="1"/>
  <c r="R2158" i="1"/>
  <c r="J2158" i="1"/>
  <c r="F2158" i="1"/>
  <c r="Y2157" i="1"/>
  <c r="W2157" i="1"/>
  <c r="X2157" i="1" s="1"/>
  <c r="V2157" i="1"/>
  <c r="U2157" i="1"/>
  <c r="T2157" i="1"/>
  <c r="S2157" i="1"/>
  <c r="R2157" i="1"/>
  <c r="J2157" i="1"/>
  <c r="F2157" i="1"/>
  <c r="W2156" i="1"/>
  <c r="X2156" i="1" s="1"/>
  <c r="V2156" i="1"/>
  <c r="Y2156" i="1" s="1"/>
  <c r="T2156" i="1"/>
  <c r="U2156" i="1" s="1"/>
  <c r="S2156" i="1"/>
  <c r="R2156" i="1"/>
  <c r="J2156" i="1"/>
  <c r="F2156" i="1"/>
  <c r="W2155" i="1"/>
  <c r="X2155" i="1" s="1"/>
  <c r="V2155" i="1"/>
  <c r="Y2155" i="1" s="1"/>
  <c r="Z2155" i="1" s="1"/>
  <c r="T2155" i="1"/>
  <c r="U2155" i="1" s="1"/>
  <c r="S2155" i="1"/>
  <c r="R2155" i="1"/>
  <c r="J2155" i="1"/>
  <c r="F2155" i="1"/>
  <c r="W2154" i="1"/>
  <c r="X2154" i="1" s="1"/>
  <c r="V2154" i="1"/>
  <c r="Y2154" i="1" s="1"/>
  <c r="T2154" i="1"/>
  <c r="U2154" i="1" s="1"/>
  <c r="S2154" i="1"/>
  <c r="R2154" i="1"/>
  <c r="J2154" i="1"/>
  <c r="F2154" i="1"/>
  <c r="Y2153" i="1"/>
  <c r="Z2153" i="1" s="1"/>
  <c r="W2153" i="1"/>
  <c r="X2153" i="1" s="1"/>
  <c r="V2153" i="1"/>
  <c r="U2153" i="1"/>
  <c r="T2153" i="1"/>
  <c r="S2153" i="1"/>
  <c r="R2153" i="1"/>
  <c r="J2153" i="1"/>
  <c r="F2153" i="1"/>
  <c r="Y2152" i="1"/>
  <c r="Z2152" i="1" s="1"/>
  <c r="X2152" i="1"/>
  <c r="W2152" i="1"/>
  <c r="V2152" i="1"/>
  <c r="T2152" i="1"/>
  <c r="S2152" i="1"/>
  <c r="R2152" i="1"/>
  <c r="J2152" i="1"/>
  <c r="F2152" i="1"/>
  <c r="Y2151" i="1"/>
  <c r="Z2151" i="1" s="1"/>
  <c r="X2151" i="1"/>
  <c r="W2151" i="1"/>
  <c r="V2151" i="1"/>
  <c r="U2151" i="1"/>
  <c r="T2151" i="1"/>
  <c r="S2151" i="1"/>
  <c r="R2151" i="1"/>
  <c r="J2151" i="1"/>
  <c r="F2151" i="1"/>
  <c r="Z2150" i="1"/>
  <c r="Y2150" i="1"/>
  <c r="X2150" i="1"/>
  <c r="W2150" i="1"/>
  <c r="V2150" i="1"/>
  <c r="U2150" i="1"/>
  <c r="T2150" i="1"/>
  <c r="S2150" i="1"/>
  <c r="R2150" i="1"/>
  <c r="J2150" i="1"/>
  <c r="F2150" i="1"/>
  <c r="W2149" i="1"/>
  <c r="X2149" i="1" s="1"/>
  <c r="V2149" i="1"/>
  <c r="Y2149" i="1" s="1"/>
  <c r="T2149" i="1"/>
  <c r="S2149" i="1"/>
  <c r="R2149" i="1"/>
  <c r="J2149" i="1"/>
  <c r="U2149" i="1" s="1"/>
  <c r="F2149" i="1"/>
  <c r="W2148" i="1"/>
  <c r="X2148" i="1" s="1"/>
  <c r="V2148" i="1"/>
  <c r="Y2148" i="1" s="1"/>
  <c r="Z2148" i="1" s="1"/>
  <c r="T2148" i="1"/>
  <c r="U2148" i="1" s="1"/>
  <c r="S2148" i="1"/>
  <c r="R2148" i="1"/>
  <c r="J2148" i="1"/>
  <c r="F2148" i="1"/>
  <c r="Y2147" i="1"/>
  <c r="W2147" i="1"/>
  <c r="X2147" i="1" s="1"/>
  <c r="Z2147" i="1" s="1"/>
  <c r="V2147" i="1"/>
  <c r="T2147" i="1"/>
  <c r="U2147" i="1" s="1"/>
  <c r="S2147" i="1"/>
  <c r="R2147" i="1"/>
  <c r="J2147" i="1"/>
  <c r="F2147" i="1"/>
  <c r="W2146" i="1"/>
  <c r="X2146" i="1" s="1"/>
  <c r="V2146" i="1"/>
  <c r="Y2146" i="1" s="1"/>
  <c r="T2146" i="1"/>
  <c r="U2146" i="1" s="1"/>
  <c r="S2146" i="1"/>
  <c r="R2146" i="1"/>
  <c r="J2146" i="1"/>
  <c r="F2146" i="1"/>
  <c r="Y2145" i="1"/>
  <c r="Z2145" i="1" s="1"/>
  <c r="X2145" i="1"/>
  <c r="W2145" i="1"/>
  <c r="V2145" i="1"/>
  <c r="T2145" i="1"/>
  <c r="U2145" i="1" s="1"/>
  <c r="S2145" i="1"/>
  <c r="R2145" i="1"/>
  <c r="J2145" i="1"/>
  <c r="F2145" i="1"/>
  <c r="X2144" i="1"/>
  <c r="W2144" i="1"/>
  <c r="V2144" i="1"/>
  <c r="Y2144" i="1" s="1"/>
  <c r="Z2144" i="1" s="1"/>
  <c r="U2144" i="1"/>
  <c r="T2144" i="1"/>
  <c r="S2144" i="1"/>
  <c r="R2144" i="1"/>
  <c r="J2144" i="1"/>
  <c r="F2144" i="1"/>
  <c r="Y2143" i="1"/>
  <c r="W2143" i="1"/>
  <c r="X2143" i="1" s="1"/>
  <c r="V2143" i="1"/>
  <c r="U2143" i="1"/>
  <c r="T2143" i="1"/>
  <c r="S2143" i="1"/>
  <c r="R2143" i="1"/>
  <c r="J2143" i="1"/>
  <c r="F2143" i="1"/>
  <c r="W2142" i="1"/>
  <c r="X2142" i="1" s="1"/>
  <c r="V2142" i="1"/>
  <c r="Y2142" i="1" s="1"/>
  <c r="T2142" i="1"/>
  <c r="U2142" i="1" s="1"/>
  <c r="S2142" i="1"/>
  <c r="R2142" i="1"/>
  <c r="J2142" i="1"/>
  <c r="F2142" i="1"/>
  <c r="W2141" i="1"/>
  <c r="X2141" i="1" s="1"/>
  <c r="Z2141" i="1" s="1"/>
  <c r="V2141" i="1"/>
  <c r="Y2141" i="1" s="1"/>
  <c r="T2141" i="1"/>
  <c r="U2141" i="1" s="1"/>
  <c r="S2141" i="1"/>
  <c r="R2141" i="1"/>
  <c r="J2141" i="1"/>
  <c r="F2141" i="1"/>
  <c r="X2140" i="1"/>
  <c r="W2140" i="1"/>
  <c r="V2140" i="1"/>
  <c r="Y2140" i="1" s="1"/>
  <c r="Z2140" i="1" s="1"/>
  <c r="T2140" i="1"/>
  <c r="U2140" i="1" s="1"/>
  <c r="S2140" i="1"/>
  <c r="R2140" i="1"/>
  <c r="J2140" i="1"/>
  <c r="F2140" i="1"/>
  <c r="Y2139" i="1"/>
  <c r="W2139" i="1"/>
  <c r="X2139" i="1" s="1"/>
  <c r="V2139" i="1"/>
  <c r="T2139" i="1"/>
  <c r="U2139" i="1" s="1"/>
  <c r="S2139" i="1"/>
  <c r="R2139" i="1"/>
  <c r="J2139" i="1"/>
  <c r="F2139" i="1"/>
  <c r="Y2138" i="1"/>
  <c r="Z2138" i="1" s="1"/>
  <c r="X2138" i="1"/>
  <c r="W2138" i="1"/>
  <c r="V2138" i="1"/>
  <c r="T2138" i="1"/>
  <c r="S2138" i="1"/>
  <c r="R2138" i="1"/>
  <c r="J2138" i="1"/>
  <c r="F2138" i="1"/>
  <c r="Y2137" i="1"/>
  <c r="Z2137" i="1" s="1"/>
  <c r="X2137" i="1"/>
  <c r="W2137" i="1"/>
  <c r="V2137" i="1"/>
  <c r="U2137" i="1"/>
  <c r="T2137" i="1"/>
  <c r="S2137" i="1"/>
  <c r="R2137" i="1"/>
  <c r="J2137" i="1"/>
  <c r="F2137" i="1"/>
  <c r="Y2136" i="1"/>
  <c r="Z2136" i="1" s="1"/>
  <c r="X2136" i="1"/>
  <c r="W2136" i="1"/>
  <c r="V2136" i="1"/>
  <c r="U2136" i="1"/>
  <c r="T2136" i="1"/>
  <c r="S2136" i="1"/>
  <c r="R2136" i="1"/>
  <c r="J2136" i="1"/>
  <c r="F2136" i="1"/>
  <c r="W2135" i="1"/>
  <c r="X2135" i="1" s="1"/>
  <c r="V2135" i="1"/>
  <c r="Y2135" i="1" s="1"/>
  <c r="T2135" i="1"/>
  <c r="S2135" i="1"/>
  <c r="R2135" i="1"/>
  <c r="J2135" i="1"/>
  <c r="U2135" i="1" s="1"/>
  <c r="F2135" i="1"/>
  <c r="W2134" i="1"/>
  <c r="X2134" i="1" s="1"/>
  <c r="V2134" i="1"/>
  <c r="Y2134" i="1" s="1"/>
  <c r="Z2134" i="1" s="1"/>
  <c r="T2134" i="1"/>
  <c r="U2134" i="1" s="1"/>
  <c r="S2134" i="1"/>
  <c r="R2134" i="1"/>
  <c r="J2134" i="1"/>
  <c r="F2134" i="1"/>
  <c r="Y2133" i="1"/>
  <c r="W2133" i="1"/>
  <c r="X2133" i="1" s="1"/>
  <c r="Z2133" i="1" s="1"/>
  <c r="V2133" i="1"/>
  <c r="T2133" i="1"/>
  <c r="S2133" i="1"/>
  <c r="R2133" i="1"/>
  <c r="J2133" i="1"/>
  <c r="F2133" i="1"/>
  <c r="W2132" i="1"/>
  <c r="X2132" i="1" s="1"/>
  <c r="V2132" i="1"/>
  <c r="Y2132" i="1" s="1"/>
  <c r="T2132" i="1"/>
  <c r="U2132" i="1" s="1"/>
  <c r="S2132" i="1"/>
  <c r="R2132" i="1"/>
  <c r="J2132" i="1"/>
  <c r="F2132" i="1"/>
  <c r="Y2131" i="1"/>
  <c r="X2131" i="1"/>
  <c r="W2131" i="1"/>
  <c r="V2131" i="1"/>
  <c r="T2131" i="1"/>
  <c r="U2131" i="1" s="1"/>
  <c r="S2131" i="1"/>
  <c r="R2131" i="1"/>
  <c r="J2131" i="1"/>
  <c r="F2131" i="1"/>
  <c r="X2130" i="1"/>
  <c r="W2130" i="1"/>
  <c r="V2130" i="1"/>
  <c r="Y2130" i="1" s="1"/>
  <c r="Z2130" i="1" s="1"/>
  <c r="U2130" i="1"/>
  <c r="T2130" i="1"/>
  <c r="S2130" i="1"/>
  <c r="R2130" i="1"/>
  <c r="J2130" i="1"/>
  <c r="F2130" i="1"/>
  <c r="Y2129" i="1"/>
  <c r="Z2129" i="1" s="1"/>
  <c r="W2129" i="1"/>
  <c r="X2129" i="1" s="1"/>
  <c r="V2129" i="1"/>
  <c r="U2129" i="1"/>
  <c r="T2129" i="1"/>
  <c r="S2129" i="1"/>
  <c r="R2129" i="1"/>
  <c r="J2129" i="1"/>
  <c r="F2129" i="1"/>
  <c r="W2128" i="1"/>
  <c r="X2128" i="1" s="1"/>
  <c r="V2128" i="1"/>
  <c r="Y2128" i="1" s="1"/>
  <c r="T2128" i="1"/>
  <c r="U2128" i="1" s="1"/>
  <c r="S2128" i="1"/>
  <c r="R2128" i="1"/>
  <c r="J2128" i="1"/>
  <c r="F2128" i="1"/>
  <c r="W2127" i="1"/>
  <c r="X2127" i="1" s="1"/>
  <c r="Z2127" i="1" s="1"/>
  <c r="V2127" i="1"/>
  <c r="Y2127" i="1" s="1"/>
  <c r="T2127" i="1"/>
  <c r="U2127" i="1" s="1"/>
  <c r="S2127" i="1"/>
  <c r="R2127" i="1"/>
  <c r="J2127" i="1"/>
  <c r="F2127" i="1"/>
  <c r="W2126" i="1"/>
  <c r="X2126" i="1" s="1"/>
  <c r="V2126" i="1"/>
  <c r="Y2126" i="1" s="1"/>
  <c r="T2126" i="1"/>
  <c r="U2126" i="1" s="1"/>
  <c r="S2126" i="1"/>
  <c r="R2126" i="1"/>
  <c r="J2126" i="1"/>
  <c r="F2126" i="1"/>
  <c r="Y2125" i="1"/>
  <c r="Z2125" i="1" s="1"/>
  <c r="W2125" i="1"/>
  <c r="X2125" i="1" s="1"/>
  <c r="V2125" i="1"/>
  <c r="U2125" i="1"/>
  <c r="T2125" i="1"/>
  <c r="S2125" i="1"/>
  <c r="R2125" i="1"/>
  <c r="J2125" i="1"/>
  <c r="F2125" i="1"/>
  <c r="Y2124" i="1"/>
  <c r="Z2124" i="1" s="1"/>
  <c r="X2124" i="1"/>
  <c r="W2124" i="1"/>
  <c r="V2124" i="1"/>
  <c r="T2124" i="1"/>
  <c r="S2124" i="1"/>
  <c r="R2124" i="1"/>
  <c r="J2124" i="1"/>
  <c r="F2124" i="1"/>
  <c r="Y2123" i="1"/>
  <c r="Z2123" i="1" s="1"/>
  <c r="X2123" i="1"/>
  <c r="W2123" i="1"/>
  <c r="V2123" i="1"/>
  <c r="U2123" i="1"/>
  <c r="T2123" i="1"/>
  <c r="S2123" i="1"/>
  <c r="R2123" i="1"/>
  <c r="J2123" i="1"/>
  <c r="F2123" i="1"/>
  <c r="Z2122" i="1"/>
  <c r="Y2122" i="1"/>
  <c r="X2122" i="1"/>
  <c r="W2122" i="1"/>
  <c r="V2122" i="1"/>
  <c r="U2122" i="1"/>
  <c r="T2122" i="1"/>
  <c r="S2122" i="1"/>
  <c r="R2122" i="1"/>
  <c r="J2122" i="1"/>
  <c r="F2122" i="1"/>
  <c r="W2121" i="1"/>
  <c r="X2121" i="1" s="1"/>
  <c r="V2121" i="1"/>
  <c r="Y2121" i="1" s="1"/>
  <c r="Z2121" i="1" s="1"/>
  <c r="T2121" i="1"/>
  <c r="S2121" i="1"/>
  <c r="R2121" i="1"/>
  <c r="J2121" i="1"/>
  <c r="U2121" i="1" s="1"/>
  <c r="F2121" i="1"/>
  <c r="W2120" i="1"/>
  <c r="X2120" i="1" s="1"/>
  <c r="V2120" i="1"/>
  <c r="Y2120" i="1" s="1"/>
  <c r="Z2120" i="1" s="1"/>
  <c r="T2120" i="1"/>
  <c r="U2120" i="1" s="1"/>
  <c r="S2120" i="1"/>
  <c r="R2120" i="1"/>
  <c r="J2120" i="1"/>
  <c r="F2120" i="1"/>
  <c r="Y2119" i="1"/>
  <c r="W2119" i="1"/>
  <c r="X2119" i="1" s="1"/>
  <c r="Z2119" i="1" s="1"/>
  <c r="V2119" i="1"/>
  <c r="T2119" i="1"/>
  <c r="S2119" i="1"/>
  <c r="R2119" i="1"/>
  <c r="J2119" i="1"/>
  <c r="F2119" i="1"/>
  <c r="W2118" i="1"/>
  <c r="X2118" i="1" s="1"/>
  <c r="V2118" i="1"/>
  <c r="Y2118" i="1" s="1"/>
  <c r="T2118" i="1"/>
  <c r="U2118" i="1" s="1"/>
  <c r="S2118" i="1"/>
  <c r="R2118" i="1"/>
  <c r="J2118" i="1"/>
  <c r="F2118" i="1"/>
  <c r="Y2117" i="1"/>
  <c r="X2117" i="1"/>
  <c r="W2117" i="1"/>
  <c r="V2117" i="1"/>
  <c r="T2117" i="1"/>
  <c r="U2117" i="1" s="1"/>
  <c r="S2117" i="1"/>
  <c r="R2117" i="1"/>
  <c r="J2117" i="1"/>
  <c r="F2117" i="1"/>
  <c r="X2116" i="1"/>
  <c r="W2116" i="1"/>
  <c r="V2116" i="1"/>
  <c r="Y2116" i="1" s="1"/>
  <c r="Z2116" i="1" s="1"/>
  <c r="U2116" i="1"/>
  <c r="T2116" i="1"/>
  <c r="S2116" i="1"/>
  <c r="R2116" i="1"/>
  <c r="J2116" i="1"/>
  <c r="F2116" i="1"/>
  <c r="Y2115" i="1"/>
  <c r="Z2115" i="1" s="1"/>
  <c r="X2115" i="1"/>
  <c r="W2115" i="1"/>
  <c r="V2115" i="1"/>
  <c r="U2115" i="1"/>
  <c r="T2115" i="1"/>
  <c r="S2115" i="1"/>
  <c r="R2115" i="1"/>
  <c r="J2115" i="1"/>
  <c r="F2115" i="1"/>
  <c r="W2114" i="1"/>
  <c r="X2114" i="1" s="1"/>
  <c r="V2114" i="1"/>
  <c r="Y2114" i="1" s="1"/>
  <c r="Z2114" i="1" s="1"/>
  <c r="T2114" i="1"/>
  <c r="U2114" i="1" s="1"/>
  <c r="S2114" i="1"/>
  <c r="R2114" i="1"/>
  <c r="J2114" i="1"/>
  <c r="F2114" i="1"/>
  <c r="Z2113" i="1"/>
  <c r="W2113" i="1"/>
  <c r="X2113" i="1" s="1"/>
  <c r="V2113" i="1"/>
  <c r="Y2113" i="1" s="1"/>
  <c r="T2113" i="1"/>
  <c r="U2113" i="1" s="1"/>
  <c r="S2113" i="1"/>
  <c r="R2113" i="1"/>
  <c r="J2113" i="1"/>
  <c r="F2113" i="1"/>
  <c r="X2112" i="1"/>
  <c r="W2112" i="1"/>
  <c r="V2112" i="1"/>
  <c r="Y2112" i="1" s="1"/>
  <c r="T2112" i="1"/>
  <c r="U2112" i="1" s="1"/>
  <c r="S2112" i="1"/>
  <c r="R2112" i="1"/>
  <c r="J2112" i="1"/>
  <c r="F2112" i="1"/>
  <c r="Y2111" i="1"/>
  <c r="Z2111" i="1" s="1"/>
  <c r="W2111" i="1"/>
  <c r="X2111" i="1" s="1"/>
  <c r="V2111" i="1"/>
  <c r="U2111" i="1"/>
  <c r="T2111" i="1"/>
  <c r="S2111" i="1"/>
  <c r="R2111" i="1"/>
  <c r="J2111" i="1"/>
  <c r="F2111" i="1"/>
  <c r="Y2110" i="1"/>
  <c r="Z2110" i="1" s="1"/>
  <c r="X2110" i="1"/>
  <c r="W2110" i="1"/>
  <c r="V2110" i="1"/>
  <c r="T2110" i="1"/>
  <c r="S2110" i="1"/>
  <c r="R2110" i="1"/>
  <c r="J2110" i="1"/>
  <c r="F2110" i="1"/>
  <c r="Y2109" i="1"/>
  <c r="Z2109" i="1" s="1"/>
  <c r="X2109" i="1"/>
  <c r="W2109" i="1"/>
  <c r="V2109" i="1"/>
  <c r="U2109" i="1"/>
  <c r="T2109" i="1"/>
  <c r="S2109" i="1"/>
  <c r="R2109" i="1"/>
  <c r="J2109" i="1"/>
  <c r="F2109" i="1"/>
  <c r="Z2108" i="1"/>
  <c r="Y2108" i="1"/>
  <c r="X2108" i="1"/>
  <c r="W2108" i="1"/>
  <c r="V2108" i="1"/>
  <c r="U2108" i="1"/>
  <c r="T2108" i="1"/>
  <c r="S2108" i="1"/>
  <c r="R2108" i="1"/>
  <c r="J2108" i="1"/>
  <c r="F2108" i="1"/>
  <c r="W2107" i="1"/>
  <c r="X2107" i="1" s="1"/>
  <c r="V2107" i="1"/>
  <c r="Y2107" i="1" s="1"/>
  <c r="Z2107" i="1" s="1"/>
  <c r="T2107" i="1"/>
  <c r="S2107" i="1"/>
  <c r="R2107" i="1"/>
  <c r="J2107" i="1"/>
  <c r="U2107" i="1" s="1"/>
  <c r="F2107" i="1"/>
  <c r="W2106" i="1"/>
  <c r="X2106" i="1" s="1"/>
  <c r="V2106" i="1"/>
  <c r="Y2106" i="1" s="1"/>
  <c r="Z2106" i="1" s="1"/>
  <c r="T2106" i="1"/>
  <c r="U2106" i="1" s="1"/>
  <c r="S2106" i="1"/>
  <c r="R2106" i="1"/>
  <c r="J2106" i="1"/>
  <c r="F2106" i="1"/>
  <c r="Y2105" i="1"/>
  <c r="W2105" i="1"/>
  <c r="X2105" i="1" s="1"/>
  <c r="Z2105" i="1" s="1"/>
  <c r="V2105" i="1"/>
  <c r="T2105" i="1"/>
  <c r="S2105" i="1"/>
  <c r="R2105" i="1"/>
  <c r="J2105" i="1"/>
  <c r="F2105" i="1"/>
  <c r="W2104" i="1"/>
  <c r="X2104" i="1" s="1"/>
  <c r="V2104" i="1"/>
  <c r="Y2104" i="1" s="1"/>
  <c r="Z2104" i="1" s="1"/>
  <c r="T2104" i="1"/>
  <c r="U2104" i="1" s="1"/>
  <c r="S2104" i="1"/>
  <c r="R2104" i="1"/>
  <c r="J2104" i="1"/>
  <c r="F2104" i="1"/>
  <c r="Y2103" i="1"/>
  <c r="Z2103" i="1" s="1"/>
  <c r="X2103" i="1"/>
  <c r="W2103" i="1"/>
  <c r="V2103" i="1"/>
  <c r="T2103" i="1"/>
  <c r="U2103" i="1" s="1"/>
  <c r="S2103" i="1"/>
  <c r="R2103" i="1"/>
  <c r="J2103" i="1"/>
  <c r="F2103" i="1"/>
  <c r="X2102" i="1"/>
  <c r="W2102" i="1"/>
  <c r="V2102" i="1"/>
  <c r="Y2102" i="1" s="1"/>
  <c r="Z2102" i="1" s="1"/>
  <c r="U2102" i="1"/>
  <c r="T2102" i="1"/>
  <c r="S2102" i="1"/>
  <c r="R2102" i="1"/>
  <c r="J2102" i="1"/>
  <c r="F2102" i="1"/>
  <c r="Y2101" i="1"/>
  <c r="Z2101" i="1" s="1"/>
  <c r="X2101" i="1"/>
  <c r="W2101" i="1"/>
  <c r="V2101" i="1"/>
  <c r="U2101" i="1"/>
  <c r="T2101" i="1"/>
  <c r="S2101" i="1"/>
  <c r="R2101" i="1"/>
  <c r="J2101" i="1"/>
  <c r="F2101" i="1"/>
  <c r="W2100" i="1"/>
  <c r="X2100" i="1" s="1"/>
  <c r="V2100" i="1"/>
  <c r="Y2100" i="1" s="1"/>
  <c r="U2100" i="1"/>
  <c r="T2100" i="1"/>
  <c r="S2100" i="1"/>
  <c r="R2100" i="1"/>
  <c r="J2100" i="1"/>
  <c r="F2100" i="1"/>
  <c r="Z2099" i="1"/>
  <c r="W2099" i="1"/>
  <c r="X2099" i="1" s="1"/>
  <c r="V2099" i="1"/>
  <c r="Y2099" i="1" s="1"/>
  <c r="T2099" i="1"/>
  <c r="U2099" i="1" s="1"/>
  <c r="S2099" i="1"/>
  <c r="R2099" i="1"/>
  <c r="J2099" i="1"/>
  <c r="F2099" i="1"/>
  <c r="X2098" i="1"/>
  <c r="W2098" i="1"/>
  <c r="V2098" i="1"/>
  <c r="Y2098" i="1" s="1"/>
  <c r="Z2098" i="1" s="1"/>
  <c r="T2098" i="1"/>
  <c r="U2098" i="1" s="1"/>
  <c r="S2098" i="1"/>
  <c r="R2098" i="1"/>
  <c r="J2098" i="1"/>
  <c r="F2098" i="1"/>
  <c r="Y2097" i="1"/>
  <c r="W2097" i="1"/>
  <c r="X2097" i="1" s="1"/>
  <c r="Z2097" i="1" s="1"/>
  <c r="V2097" i="1"/>
  <c r="T2097" i="1"/>
  <c r="U2097" i="1" s="1"/>
  <c r="S2097" i="1"/>
  <c r="R2097" i="1"/>
  <c r="J2097" i="1"/>
  <c r="F2097" i="1"/>
  <c r="Y2096" i="1"/>
  <c r="Z2096" i="1" s="1"/>
  <c r="X2096" i="1"/>
  <c r="W2096" i="1"/>
  <c r="V2096" i="1"/>
  <c r="T2096" i="1"/>
  <c r="S2096" i="1"/>
  <c r="R2096" i="1"/>
  <c r="J2096" i="1"/>
  <c r="F2096" i="1"/>
  <c r="X2095" i="1"/>
  <c r="W2095" i="1"/>
  <c r="V2095" i="1"/>
  <c r="Y2095" i="1" s="1"/>
  <c r="Z2095" i="1" s="1"/>
  <c r="U2095" i="1"/>
  <c r="T2095" i="1"/>
  <c r="S2095" i="1"/>
  <c r="R2095" i="1"/>
  <c r="J2095" i="1"/>
  <c r="F2095" i="1"/>
  <c r="Z2094" i="1"/>
  <c r="Y2094" i="1"/>
  <c r="X2094" i="1"/>
  <c r="W2094" i="1"/>
  <c r="V2094" i="1"/>
  <c r="U2094" i="1"/>
  <c r="T2094" i="1"/>
  <c r="S2094" i="1"/>
  <c r="R2094" i="1"/>
  <c r="J2094" i="1"/>
  <c r="F2094" i="1"/>
  <c r="W2093" i="1"/>
  <c r="X2093" i="1" s="1"/>
  <c r="V2093" i="1"/>
  <c r="Y2093" i="1" s="1"/>
  <c r="Z2093" i="1" s="1"/>
  <c r="T2093" i="1"/>
  <c r="S2093" i="1"/>
  <c r="R2093" i="1"/>
  <c r="J2093" i="1"/>
  <c r="U2093" i="1" s="1"/>
  <c r="F2093" i="1"/>
  <c r="W2092" i="1"/>
  <c r="X2092" i="1" s="1"/>
  <c r="V2092" i="1"/>
  <c r="Y2092" i="1" s="1"/>
  <c r="Z2092" i="1" s="1"/>
  <c r="T2092" i="1"/>
  <c r="U2092" i="1" s="1"/>
  <c r="S2092" i="1"/>
  <c r="R2092" i="1"/>
  <c r="J2092" i="1"/>
  <c r="F2092" i="1"/>
  <c r="Y2091" i="1"/>
  <c r="W2091" i="1"/>
  <c r="X2091" i="1" s="1"/>
  <c r="Z2091" i="1" s="1"/>
  <c r="V2091" i="1"/>
  <c r="T2091" i="1"/>
  <c r="S2091" i="1"/>
  <c r="R2091" i="1"/>
  <c r="J2091" i="1"/>
  <c r="F2091" i="1"/>
  <c r="W2090" i="1"/>
  <c r="X2090" i="1" s="1"/>
  <c r="V2090" i="1"/>
  <c r="Y2090" i="1" s="1"/>
  <c r="T2090" i="1"/>
  <c r="U2090" i="1" s="1"/>
  <c r="S2090" i="1"/>
  <c r="R2090" i="1"/>
  <c r="J2090" i="1"/>
  <c r="F2090" i="1"/>
  <c r="Y2089" i="1"/>
  <c r="X2089" i="1"/>
  <c r="W2089" i="1"/>
  <c r="V2089" i="1"/>
  <c r="T2089" i="1"/>
  <c r="U2089" i="1" s="1"/>
  <c r="S2089" i="1"/>
  <c r="R2089" i="1"/>
  <c r="J2089" i="1"/>
  <c r="F2089" i="1"/>
  <c r="X2088" i="1"/>
  <c r="W2088" i="1"/>
  <c r="V2088" i="1"/>
  <c r="Y2088" i="1" s="1"/>
  <c r="Z2088" i="1" s="1"/>
  <c r="U2088" i="1"/>
  <c r="T2088" i="1"/>
  <c r="S2088" i="1"/>
  <c r="R2088" i="1"/>
  <c r="J2088" i="1"/>
  <c r="F2088" i="1"/>
  <c r="Y2087" i="1"/>
  <c r="Z2087" i="1" s="1"/>
  <c r="X2087" i="1"/>
  <c r="W2087" i="1"/>
  <c r="V2087" i="1"/>
  <c r="U2087" i="1"/>
  <c r="T2087" i="1"/>
  <c r="S2087" i="1"/>
  <c r="R2087" i="1"/>
  <c r="J2087" i="1"/>
  <c r="F2087" i="1"/>
  <c r="W2086" i="1"/>
  <c r="X2086" i="1" s="1"/>
  <c r="V2086" i="1"/>
  <c r="Y2086" i="1" s="1"/>
  <c r="Z2086" i="1" s="1"/>
  <c r="U2086" i="1"/>
  <c r="T2086" i="1"/>
  <c r="S2086" i="1"/>
  <c r="R2086" i="1"/>
  <c r="J2086" i="1"/>
  <c r="F2086" i="1"/>
  <c r="W2085" i="1"/>
  <c r="X2085" i="1" s="1"/>
  <c r="V2085" i="1"/>
  <c r="Y2085" i="1" s="1"/>
  <c r="Z2085" i="1" s="1"/>
  <c r="T2085" i="1"/>
  <c r="U2085" i="1" s="1"/>
  <c r="S2085" i="1"/>
  <c r="R2085" i="1"/>
  <c r="J2085" i="1"/>
  <c r="F2085" i="1"/>
  <c r="X2084" i="1"/>
  <c r="W2084" i="1"/>
  <c r="V2084" i="1"/>
  <c r="Y2084" i="1" s="1"/>
  <c r="Z2084" i="1" s="1"/>
  <c r="T2084" i="1"/>
  <c r="U2084" i="1" s="1"/>
  <c r="S2084" i="1"/>
  <c r="R2084" i="1"/>
  <c r="J2084" i="1"/>
  <c r="F2084" i="1"/>
  <c r="Y2083" i="1"/>
  <c r="W2083" i="1"/>
  <c r="X2083" i="1" s="1"/>
  <c r="Z2083" i="1" s="1"/>
  <c r="V2083" i="1"/>
  <c r="T2083" i="1"/>
  <c r="U2083" i="1" s="1"/>
  <c r="S2083" i="1"/>
  <c r="R2083" i="1"/>
  <c r="J2083" i="1"/>
  <c r="F2083" i="1"/>
  <c r="Y2082" i="1"/>
  <c r="Z2082" i="1" s="1"/>
  <c r="X2082" i="1"/>
  <c r="W2082" i="1"/>
  <c r="V2082" i="1"/>
  <c r="T2082" i="1"/>
  <c r="S2082" i="1"/>
  <c r="R2082" i="1"/>
  <c r="J2082" i="1"/>
  <c r="F2082" i="1"/>
  <c r="X2081" i="1"/>
  <c r="W2081" i="1"/>
  <c r="V2081" i="1"/>
  <c r="Y2081" i="1" s="1"/>
  <c r="Z2081" i="1" s="1"/>
  <c r="U2081" i="1"/>
  <c r="T2081" i="1"/>
  <c r="S2081" i="1"/>
  <c r="R2081" i="1"/>
  <c r="J2081" i="1"/>
  <c r="F2081" i="1"/>
  <c r="Z2080" i="1"/>
  <c r="Y2080" i="1"/>
  <c r="X2080" i="1"/>
  <c r="W2080" i="1"/>
  <c r="V2080" i="1"/>
  <c r="U2080" i="1"/>
  <c r="T2080" i="1"/>
  <c r="S2080" i="1"/>
  <c r="R2080" i="1"/>
  <c r="J2080" i="1"/>
  <c r="F2080" i="1"/>
  <c r="W2079" i="1"/>
  <c r="X2079" i="1" s="1"/>
  <c r="V2079" i="1"/>
  <c r="Y2079" i="1" s="1"/>
  <c r="Z2079" i="1" s="1"/>
  <c r="T2079" i="1"/>
  <c r="S2079" i="1"/>
  <c r="R2079" i="1"/>
  <c r="J2079" i="1"/>
  <c r="U2079" i="1" s="1"/>
  <c r="F2079" i="1"/>
  <c r="W2078" i="1"/>
  <c r="X2078" i="1" s="1"/>
  <c r="V2078" i="1"/>
  <c r="Y2078" i="1" s="1"/>
  <c r="Z2078" i="1" s="1"/>
  <c r="T2078" i="1"/>
  <c r="U2078" i="1" s="1"/>
  <c r="S2078" i="1"/>
  <c r="R2078" i="1"/>
  <c r="J2078" i="1"/>
  <c r="F2078" i="1"/>
  <c r="Y2077" i="1"/>
  <c r="W2077" i="1"/>
  <c r="X2077" i="1" s="1"/>
  <c r="Z2077" i="1" s="1"/>
  <c r="V2077" i="1"/>
  <c r="T2077" i="1"/>
  <c r="S2077" i="1"/>
  <c r="R2077" i="1"/>
  <c r="J2077" i="1"/>
  <c r="F2077" i="1"/>
  <c r="W2076" i="1"/>
  <c r="X2076" i="1" s="1"/>
  <c r="V2076" i="1"/>
  <c r="Y2076" i="1" s="1"/>
  <c r="Z2076" i="1" s="1"/>
  <c r="T2076" i="1"/>
  <c r="U2076" i="1" s="1"/>
  <c r="S2076" i="1"/>
  <c r="R2076" i="1"/>
  <c r="J2076" i="1"/>
  <c r="F2076" i="1"/>
  <c r="Y2075" i="1"/>
  <c r="Z2075" i="1" s="1"/>
  <c r="X2075" i="1"/>
  <c r="W2075" i="1"/>
  <c r="V2075" i="1"/>
  <c r="T2075" i="1"/>
  <c r="S2075" i="1"/>
  <c r="R2075" i="1"/>
  <c r="J2075" i="1"/>
  <c r="F2075" i="1"/>
  <c r="X2074" i="1"/>
  <c r="W2074" i="1"/>
  <c r="V2074" i="1"/>
  <c r="Y2074" i="1" s="1"/>
  <c r="Z2074" i="1" s="1"/>
  <c r="U2074" i="1"/>
  <c r="T2074" i="1"/>
  <c r="S2074" i="1"/>
  <c r="R2074" i="1"/>
  <c r="J2074" i="1"/>
  <c r="F2074" i="1"/>
  <c r="Y2073" i="1"/>
  <c r="Z2073" i="1" s="1"/>
  <c r="X2073" i="1"/>
  <c r="W2073" i="1"/>
  <c r="V2073" i="1"/>
  <c r="U2073" i="1"/>
  <c r="T2073" i="1"/>
  <c r="S2073" i="1"/>
  <c r="R2073" i="1"/>
  <c r="J2073" i="1"/>
  <c r="F2073" i="1"/>
  <c r="W2072" i="1"/>
  <c r="X2072" i="1" s="1"/>
  <c r="V2072" i="1"/>
  <c r="Y2072" i="1" s="1"/>
  <c r="U2072" i="1"/>
  <c r="T2072" i="1"/>
  <c r="S2072" i="1"/>
  <c r="R2072" i="1"/>
  <c r="J2072" i="1"/>
  <c r="F2072" i="1"/>
  <c r="Z2071" i="1"/>
  <c r="W2071" i="1"/>
  <c r="X2071" i="1" s="1"/>
  <c r="V2071" i="1"/>
  <c r="Y2071" i="1" s="1"/>
  <c r="T2071" i="1"/>
  <c r="U2071" i="1" s="1"/>
  <c r="S2071" i="1"/>
  <c r="R2071" i="1"/>
  <c r="J2071" i="1"/>
  <c r="F2071" i="1"/>
  <c r="X2070" i="1"/>
  <c r="W2070" i="1"/>
  <c r="V2070" i="1"/>
  <c r="Y2070" i="1" s="1"/>
  <c r="T2070" i="1"/>
  <c r="U2070" i="1" s="1"/>
  <c r="S2070" i="1"/>
  <c r="R2070" i="1"/>
  <c r="J2070" i="1"/>
  <c r="F2070" i="1"/>
  <c r="Y2069" i="1"/>
  <c r="W2069" i="1"/>
  <c r="X2069" i="1" s="1"/>
  <c r="Z2069" i="1" s="1"/>
  <c r="V2069" i="1"/>
  <c r="T2069" i="1"/>
  <c r="U2069" i="1" s="1"/>
  <c r="S2069" i="1"/>
  <c r="R2069" i="1"/>
  <c r="J2069" i="1"/>
  <c r="F2069" i="1"/>
  <c r="Y2068" i="1"/>
  <c r="Z2068" i="1" s="1"/>
  <c r="X2068" i="1"/>
  <c r="W2068" i="1"/>
  <c r="V2068" i="1"/>
  <c r="T2068" i="1"/>
  <c r="S2068" i="1"/>
  <c r="R2068" i="1"/>
  <c r="J2068" i="1"/>
  <c r="F2068" i="1"/>
  <c r="X2067" i="1"/>
  <c r="W2067" i="1"/>
  <c r="V2067" i="1"/>
  <c r="Y2067" i="1" s="1"/>
  <c r="Z2067" i="1" s="1"/>
  <c r="U2067" i="1"/>
  <c r="T2067" i="1"/>
  <c r="S2067" i="1"/>
  <c r="R2067" i="1"/>
  <c r="J2067" i="1"/>
  <c r="F2067" i="1"/>
  <c r="Z2066" i="1"/>
  <c r="Y2066" i="1"/>
  <c r="X2066" i="1"/>
  <c r="W2066" i="1"/>
  <c r="V2066" i="1"/>
  <c r="U2066" i="1"/>
  <c r="T2066" i="1"/>
  <c r="S2066" i="1"/>
  <c r="R2066" i="1"/>
  <c r="J2066" i="1"/>
  <c r="F2066" i="1"/>
  <c r="W2065" i="1"/>
  <c r="X2065" i="1" s="1"/>
  <c r="V2065" i="1"/>
  <c r="Y2065" i="1" s="1"/>
  <c r="Z2065" i="1" s="1"/>
  <c r="T2065" i="1"/>
  <c r="S2065" i="1"/>
  <c r="R2065" i="1"/>
  <c r="J2065" i="1"/>
  <c r="U2065" i="1" s="1"/>
  <c r="F2065" i="1"/>
  <c r="W2064" i="1"/>
  <c r="X2064" i="1" s="1"/>
  <c r="Z2064" i="1" s="1"/>
  <c r="V2064" i="1"/>
  <c r="Y2064" i="1" s="1"/>
  <c r="T2064" i="1"/>
  <c r="U2064" i="1" s="1"/>
  <c r="S2064" i="1"/>
  <c r="R2064" i="1"/>
  <c r="J2064" i="1"/>
  <c r="F2064" i="1"/>
  <c r="Y2063" i="1"/>
  <c r="W2063" i="1"/>
  <c r="X2063" i="1" s="1"/>
  <c r="Z2063" i="1" s="1"/>
  <c r="V2063" i="1"/>
  <c r="T2063" i="1"/>
  <c r="S2063" i="1"/>
  <c r="R2063" i="1"/>
  <c r="J2063" i="1"/>
  <c r="F2063" i="1"/>
  <c r="W2062" i="1"/>
  <c r="X2062" i="1" s="1"/>
  <c r="V2062" i="1"/>
  <c r="Y2062" i="1" s="1"/>
  <c r="Z2062" i="1" s="1"/>
  <c r="T2062" i="1"/>
  <c r="U2062" i="1" s="1"/>
  <c r="S2062" i="1"/>
  <c r="R2062" i="1"/>
  <c r="J2062" i="1"/>
  <c r="F2062" i="1"/>
  <c r="Y2061" i="1"/>
  <c r="Z2061" i="1" s="1"/>
  <c r="X2061" i="1"/>
  <c r="W2061" i="1"/>
  <c r="V2061" i="1"/>
  <c r="T2061" i="1"/>
  <c r="U2061" i="1" s="1"/>
  <c r="S2061" i="1"/>
  <c r="R2061" i="1"/>
  <c r="J2061" i="1"/>
  <c r="F2061" i="1"/>
  <c r="X2060" i="1"/>
  <c r="W2060" i="1"/>
  <c r="V2060" i="1"/>
  <c r="Y2060" i="1" s="1"/>
  <c r="Z2060" i="1" s="1"/>
  <c r="U2060" i="1"/>
  <c r="T2060" i="1"/>
  <c r="S2060" i="1"/>
  <c r="R2060" i="1"/>
  <c r="J2060" i="1"/>
  <c r="F2060" i="1"/>
  <c r="Y2059" i="1"/>
  <c r="Z2059" i="1" s="1"/>
  <c r="X2059" i="1"/>
  <c r="W2059" i="1"/>
  <c r="V2059" i="1"/>
  <c r="U2059" i="1"/>
  <c r="T2059" i="1"/>
  <c r="S2059" i="1"/>
  <c r="R2059" i="1"/>
  <c r="J2059" i="1"/>
  <c r="F2059" i="1"/>
  <c r="W2058" i="1"/>
  <c r="X2058" i="1" s="1"/>
  <c r="V2058" i="1"/>
  <c r="Y2058" i="1" s="1"/>
  <c r="U2058" i="1"/>
  <c r="T2058" i="1"/>
  <c r="S2058" i="1"/>
  <c r="R2058" i="1"/>
  <c r="J2058" i="1"/>
  <c r="F2058" i="1"/>
  <c r="W2057" i="1"/>
  <c r="X2057" i="1" s="1"/>
  <c r="V2057" i="1"/>
  <c r="Y2057" i="1" s="1"/>
  <c r="Z2057" i="1" s="1"/>
  <c r="T2057" i="1"/>
  <c r="U2057" i="1" s="1"/>
  <c r="S2057" i="1"/>
  <c r="R2057" i="1"/>
  <c r="J2057" i="1"/>
  <c r="F2057" i="1"/>
  <c r="W2056" i="1"/>
  <c r="X2056" i="1" s="1"/>
  <c r="V2056" i="1"/>
  <c r="Y2056" i="1" s="1"/>
  <c r="Z2056" i="1" s="1"/>
  <c r="T2056" i="1"/>
  <c r="U2056" i="1" s="1"/>
  <c r="S2056" i="1"/>
  <c r="R2056" i="1"/>
  <c r="J2056" i="1"/>
  <c r="F2056" i="1"/>
  <c r="Y2055" i="1"/>
  <c r="W2055" i="1"/>
  <c r="X2055" i="1" s="1"/>
  <c r="Z2055" i="1" s="1"/>
  <c r="V2055" i="1"/>
  <c r="T2055" i="1"/>
  <c r="U2055" i="1" s="1"/>
  <c r="S2055" i="1"/>
  <c r="R2055" i="1"/>
  <c r="J2055" i="1"/>
  <c r="F2055" i="1"/>
  <c r="Y2054" i="1"/>
  <c r="X2054" i="1"/>
  <c r="W2054" i="1"/>
  <c r="V2054" i="1"/>
  <c r="T2054" i="1"/>
  <c r="S2054" i="1"/>
  <c r="R2054" i="1"/>
  <c r="J2054" i="1"/>
  <c r="F2054" i="1"/>
  <c r="X2053" i="1"/>
  <c r="W2053" i="1"/>
  <c r="V2053" i="1"/>
  <c r="Y2053" i="1" s="1"/>
  <c r="Z2053" i="1" s="1"/>
  <c r="U2053" i="1"/>
  <c r="T2053" i="1"/>
  <c r="S2053" i="1"/>
  <c r="R2053" i="1"/>
  <c r="J2053" i="1"/>
  <c r="F2053" i="1"/>
  <c r="Y2052" i="1"/>
  <c r="Z2052" i="1" s="1"/>
  <c r="X2052" i="1"/>
  <c r="W2052" i="1"/>
  <c r="V2052" i="1"/>
  <c r="U2052" i="1"/>
  <c r="T2052" i="1"/>
  <c r="S2052" i="1"/>
  <c r="R2052" i="1"/>
  <c r="J2052" i="1"/>
  <c r="F2052" i="1"/>
  <c r="W2051" i="1"/>
  <c r="X2051" i="1" s="1"/>
  <c r="V2051" i="1"/>
  <c r="Y2051" i="1" s="1"/>
  <c r="T2051" i="1"/>
  <c r="S2051" i="1"/>
  <c r="R2051" i="1"/>
  <c r="J2051" i="1"/>
  <c r="U2051" i="1" s="1"/>
  <c r="F2051" i="1"/>
  <c r="W2050" i="1"/>
  <c r="X2050" i="1" s="1"/>
  <c r="Z2050" i="1" s="1"/>
  <c r="V2050" i="1"/>
  <c r="Y2050" i="1" s="1"/>
  <c r="T2050" i="1"/>
  <c r="U2050" i="1" s="1"/>
  <c r="S2050" i="1"/>
  <c r="R2050" i="1"/>
  <c r="J2050" i="1"/>
  <c r="F2050" i="1"/>
  <c r="Y2049" i="1"/>
  <c r="W2049" i="1"/>
  <c r="X2049" i="1" s="1"/>
  <c r="Z2049" i="1" s="1"/>
  <c r="V2049" i="1"/>
  <c r="T2049" i="1"/>
  <c r="U2049" i="1" s="1"/>
  <c r="S2049" i="1"/>
  <c r="R2049" i="1"/>
  <c r="J2049" i="1"/>
  <c r="F2049" i="1"/>
  <c r="W2048" i="1"/>
  <c r="X2048" i="1" s="1"/>
  <c r="V2048" i="1"/>
  <c r="Y2048" i="1" s="1"/>
  <c r="T2048" i="1"/>
  <c r="U2048" i="1" s="1"/>
  <c r="S2048" i="1"/>
  <c r="R2048" i="1"/>
  <c r="J2048" i="1"/>
  <c r="F2048" i="1"/>
  <c r="Y2047" i="1"/>
  <c r="X2047" i="1"/>
  <c r="W2047" i="1"/>
  <c r="V2047" i="1"/>
  <c r="T2047" i="1"/>
  <c r="U2047" i="1" s="1"/>
  <c r="S2047" i="1"/>
  <c r="R2047" i="1"/>
  <c r="J2047" i="1"/>
  <c r="F2047" i="1"/>
  <c r="X2046" i="1"/>
  <c r="W2046" i="1"/>
  <c r="V2046" i="1"/>
  <c r="Y2046" i="1" s="1"/>
  <c r="Z2046" i="1" s="1"/>
  <c r="U2046" i="1"/>
  <c r="T2046" i="1"/>
  <c r="S2046" i="1"/>
  <c r="R2046" i="1"/>
  <c r="J2046" i="1"/>
  <c r="F2046" i="1"/>
  <c r="Y2045" i="1"/>
  <c r="Z2045" i="1" s="1"/>
  <c r="X2045" i="1"/>
  <c r="W2045" i="1"/>
  <c r="V2045" i="1"/>
  <c r="U2045" i="1"/>
  <c r="T2045" i="1"/>
  <c r="S2045" i="1"/>
  <c r="R2045" i="1"/>
  <c r="J2045" i="1"/>
  <c r="F2045" i="1"/>
  <c r="W2044" i="1"/>
  <c r="X2044" i="1" s="1"/>
  <c r="V2044" i="1"/>
  <c r="Y2044" i="1" s="1"/>
  <c r="Z2044" i="1" s="1"/>
  <c r="U2044" i="1"/>
  <c r="T2044" i="1"/>
  <c r="S2044" i="1"/>
  <c r="R2044" i="1"/>
  <c r="J2044" i="1"/>
  <c r="F2044" i="1"/>
  <c r="W2043" i="1"/>
  <c r="X2043" i="1" s="1"/>
  <c r="V2043" i="1"/>
  <c r="Y2043" i="1" s="1"/>
  <c r="Z2043" i="1" s="1"/>
  <c r="T2043" i="1"/>
  <c r="U2043" i="1" s="1"/>
  <c r="S2043" i="1"/>
  <c r="R2043" i="1"/>
  <c r="J2043" i="1"/>
  <c r="F2043" i="1"/>
  <c r="W2042" i="1"/>
  <c r="X2042" i="1" s="1"/>
  <c r="V2042" i="1"/>
  <c r="Y2042" i="1" s="1"/>
  <c r="T2042" i="1"/>
  <c r="U2042" i="1" s="1"/>
  <c r="S2042" i="1"/>
  <c r="R2042" i="1"/>
  <c r="J2042" i="1"/>
  <c r="F2042" i="1"/>
  <c r="Y2041" i="1"/>
  <c r="W2041" i="1"/>
  <c r="X2041" i="1" s="1"/>
  <c r="Z2041" i="1" s="1"/>
  <c r="V2041" i="1"/>
  <c r="T2041" i="1"/>
  <c r="U2041" i="1" s="1"/>
  <c r="S2041" i="1"/>
  <c r="R2041" i="1"/>
  <c r="J2041" i="1"/>
  <c r="F2041" i="1"/>
  <c r="Y2040" i="1"/>
  <c r="X2040" i="1"/>
  <c r="W2040" i="1"/>
  <c r="V2040" i="1"/>
  <c r="T2040" i="1"/>
  <c r="U2040" i="1" s="1"/>
  <c r="S2040" i="1"/>
  <c r="R2040" i="1"/>
  <c r="J2040" i="1"/>
  <c r="F2040" i="1"/>
  <c r="X2039" i="1"/>
  <c r="W2039" i="1"/>
  <c r="V2039" i="1"/>
  <c r="Y2039" i="1" s="1"/>
  <c r="Z2039" i="1" s="1"/>
  <c r="U2039" i="1"/>
  <c r="T2039" i="1"/>
  <c r="S2039" i="1"/>
  <c r="R2039" i="1"/>
  <c r="J2039" i="1"/>
  <c r="F2039" i="1"/>
  <c r="Y2038" i="1"/>
  <c r="Z2038" i="1" s="1"/>
  <c r="X2038" i="1"/>
  <c r="W2038" i="1"/>
  <c r="V2038" i="1"/>
  <c r="U2038" i="1"/>
  <c r="T2038" i="1"/>
  <c r="S2038" i="1"/>
  <c r="R2038" i="1"/>
  <c r="J2038" i="1"/>
  <c r="F2038" i="1"/>
  <c r="W2037" i="1"/>
  <c r="X2037" i="1" s="1"/>
  <c r="V2037" i="1"/>
  <c r="Y2037" i="1" s="1"/>
  <c r="T2037" i="1"/>
  <c r="S2037" i="1"/>
  <c r="R2037" i="1"/>
  <c r="J2037" i="1"/>
  <c r="U2037" i="1" s="1"/>
  <c r="F2037" i="1"/>
  <c r="W2036" i="1"/>
  <c r="X2036" i="1" s="1"/>
  <c r="V2036" i="1"/>
  <c r="Y2036" i="1" s="1"/>
  <c r="Z2036" i="1" s="1"/>
  <c r="T2036" i="1"/>
  <c r="U2036" i="1" s="1"/>
  <c r="S2036" i="1"/>
  <c r="R2036" i="1"/>
  <c r="J2036" i="1"/>
  <c r="F2036" i="1"/>
  <c r="W2035" i="1"/>
  <c r="X2035" i="1" s="1"/>
  <c r="V2035" i="1"/>
  <c r="Y2035" i="1" s="1"/>
  <c r="T2035" i="1"/>
  <c r="U2035" i="1" s="1"/>
  <c r="S2035" i="1"/>
  <c r="R2035" i="1"/>
  <c r="J2035" i="1"/>
  <c r="F2035" i="1"/>
  <c r="W2034" i="1"/>
  <c r="X2034" i="1" s="1"/>
  <c r="V2034" i="1"/>
  <c r="Y2034" i="1" s="1"/>
  <c r="Z2034" i="1" s="1"/>
  <c r="T2034" i="1"/>
  <c r="U2034" i="1" s="1"/>
  <c r="S2034" i="1"/>
  <c r="R2034" i="1"/>
  <c r="J2034" i="1"/>
  <c r="F2034" i="1"/>
  <c r="Y2033" i="1"/>
  <c r="Z2033" i="1" s="1"/>
  <c r="X2033" i="1"/>
  <c r="W2033" i="1"/>
  <c r="V2033" i="1"/>
  <c r="T2033" i="1"/>
  <c r="U2033" i="1" s="1"/>
  <c r="S2033" i="1"/>
  <c r="R2033" i="1"/>
  <c r="J2033" i="1"/>
  <c r="F2033" i="1"/>
  <c r="X2032" i="1"/>
  <c r="W2032" i="1"/>
  <c r="V2032" i="1"/>
  <c r="Y2032" i="1" s="1"/>
  <c r="U2032" i="1"/>
  <c r="T2032" i="1"/>
  <c r="S2032" i="1"/>
  <c r="R2032" i="1"/>
  <c r="J2032" i="1"/>
  <c r="F2032" i="1"/>
  <c r="Y2031" i="1"/>
  <c r="Z2031" i="1" s="1"/>
  <c r="X2031" i="1"/>
  <c r="W2031" i="1"/>
  <c r="V2031" i="1"/>
  <c r="U2031" i="1"/>
  <c r="T2031" i="1"/>
  <c r="S2031" i="1"/>
  <c r="R2031" i="1"/>
  <c r="J2031" i="1"/>
  <c r="F2031" i="1"/>
  <c r="W2030" i="1"/>
  <c r="X2030" i="1" s="1"/>
  <c r="V2030" i="1"/>
  <c r="Y2030" i="1" s="1"/>
  <c r="U2030" i="1"/>
  <c r="T2030" i="1"/>
  <c r="S2030" i="1"/>
  <c r="R2030" i="1"/>
  <c r="J2030" i="1"/>
  <c r="F2030" i="1"/>
  <c r="W2029" i="1"/>
  <c r="X2029" i="1" s="1"/>
  <c r="V2029" i="1"/>
  <c r="Y2029" i="1" s="1"/>
  <c r="Z2029" i="1" s="1"/>
  <c r="T2029" i="1"/>
  <c r="U2029" i="1" s="1"/>
  <c r="S2029" i="1"/>
  <c r="R2029" i="1"/>
  <c r="J2029" i="1"/>
  <c r="F2029" i="1"/>
  <c r="X2028" i="1"/>
  <c r="Z2028" i="1" s="1"/>
  <c r="W2028" i="1"/>
  <c r="V2028" i="1"/>
  <c r="Y2028" i="1" s="1"/>
  <c r="T2028" i="1"/>
  <c r="U2028" i="1" s="1"/>
  <c r="S2028" i="1"/>
  <c r="R2028" i="1"/>
  <c r="J2028" i="1"/>
  <c r="F2028" i="1"/>
  <c r="Y2027" i="1"/>
  <c r="W2027" i="1"/>
  <c r="X2027" i="1" s="1"/>
  <c r="Z2027" i="1" s="1"/>
  <c r="V2027" i="1"/>
  <c r="U2027" i="1"/>
  <c r="T2027" i="1"/>
  <c r="S2027" i="1"/>
  <c r="R2027" i="1"/>
  <c r="J2027" i="1"/>
  <c r="F2027" i="1"/>
  <c r="Y2026" i="1"/>
  <c r="X2026" i="1"/>
  <c r="W2026" i="1"/>
  <c r="V2026" i="1"/>
  <c r="T2026" i="1"/>
  <c r="U2026" i="1" s="1"/>
  <c r="S2026" i="1"/>
  <c r="R2026" i="1"/>
  <c r="J2026" i="1"/>
  <c r="F2026" i="1"/>
  <c r="X2025" i="1"/>
  <c r="W2025" i="1"/>
  <c r="V2025" i="1"/>
  <c r="Y2025" i="1" s="1"/>
  <c r="Z2025" i="1" s="1"/>
  <c r="T2025" i="1"/>
  <c r="S2025" i="1"/>
  <c r="R2025" i="1"/>
  <c r="J2025" i="1"/>
  <c r="U2025" i="1" s="1"/>
  <c r="F2025" i="1"/>
  <c r="Z2024" i="1"/>
  <c r="Y2024" i="1"/>
  <c r="X2024" i="1"/>
  <c r="W2024" i="1"/>
  <c r="V2024" i="1"/>
  <c r="U2024" i="1"/>
  <c r="T2024" i="1"/>
  <c r="S2024" i="1"/>
  <c r="R2024" i="1"/>
  <c r="J2024" i="1"/>
  <c r="F2024" i="1"/>
  <c r="W2023" i="1"/>
  <c r="X2023" i="1" s="1"/>
  <c r="V2023" i="1"/>
  <c r="Y2023" i="1" s="1"/>
  <c r="Z2023" i="1" s="1"/>
  <c r="T2023" i="1"/>
  <c r="S2023" i="1"/>
  <c r="R2023" i="1"/>
  <c r="J2023" i="1"/>
  <c r="U2023" i="1" s="1"/>
  <c r="F2023" i="1"/>
  <c r="W2022" i="1"/>
  <c r="X2022" i="1" s="1"/>
  <c r="V2022" i="1"/>
  <c r="Y2022" i="1" s="1"/>
  <c r="T2022" i="1"/>
  <c r="U2022" i="1" s="1"/>
  <c r="S2022" i="1"/>
  <c r="R2022" i="1"/>
  <c r="J2022" i="1"/>
  <c r="F2022" i="1"/>
  <c r="W2021" i="1"/>
  <c r="X2021" i="1" s="1"/>
  <c r="Z2021" i="1" s="1"/>
  <c r="V2021" i="1"/>
  <c r="Y2021" i="1" s="1"/>
  <c r="T2021" i="1"/>
  <c r="U2021" i="1" s="1"/>
  <c r="S2021" i="1"/>
  <c r="R2021" i="1"/>
  <c r="J2021" i="1"/>
  <c r="F2021" i="1"/>
  <c r="W2020" i="1"/>
  <c r="X2020" i="1" s="1"/>
  <c r="V2020" i="1"/>
  <c r="Y2020" i="1" s="1"/>
  <c r="T2020" i="1"/>
  <c r="U2020" i="1" s="1"/>
  <c r="S2020" i="1"/>
  <c r="R2020" i="1"/>
  <c r="J2020" i="1"/>
  <c r="F2020" i="1"/>
  <c r="Y2019" i="1"/>
  <c r="Z2019" i="1" s="1"/>
  <c r="X2019" i="1"/>
  <c r="W2019" i="1"/>
  <c r="V2019" i="1"/>
  <c r="T2019" i="1"/>
  <c r="S2019" i="1"/>
  <c r="R2019" i="1"/>
  <c r="J2019" i="1"/>
  <c r="F2019" i="1"/>
  <c r="Y2018" i="1"/>
  <c r="Z2018" i="1" s="1"/>
  <c r="X2018" i="1"/>
  <c r="W2018" i="1"/>
  <c r="V2018" i="1"/>
  <c r="T2018" i="1"/>
  <c r="S2018" i="1"/>
  <c r="R2018" i="1"/>
  <c r="J2018" i="1"/>
  <c r="U2018" i="1" s="1"/>
  <c r="F2018" i="1"/>
  <c r="X2017" i="1"/>
  <c r="W2017" i="1"/>
  <c r="V2017" i="1"/>
  <c r="Y2017" i="1" s="1"/>
  <c r="Z2017" i="1" s="1"/>
  <c r="U2017" i="1"/>
  <c r="T2017" i="1"/>
  <c r="S2017" i="1"/>
  <c r="R2017" i="1"/>
  <c r="J2017" i="1"/>
  <c r="F2017" i="1"/>
  <c r="W2016" i="1"/>
  <c r="X2016" i="1" s="1"/>
  <c r="V2016" i="1"/>
  <c r="Y2016" i="1" s="1"/>
  <c r="Z2016" i="1" s="1"/>
  <c r="U2016" i="1"/>
  <c r="T2016" i="1"/>
  <c r="S2016" i="1"/>
  <c r="R2016" i="1"/>
  <c r="J2016" i="1"/>
  <c r="F2016" i="1"/>
  <c r="W2015" i="1"/>
  <c r="X2015" i="1" s="1"/>
  <c r="V2015" i="1"/>
  <c r="Y2015" i="1" s="1"/>
  <c r="Z2015" i="1" s="1"/>
  <c r="T2015" i="1"/>
  <c r="U2015" i="1" s="1"/>
  <c r="S2015" i="1"/>
  <c r="R2015" i="1"/>
  <c r="J2015" i="1"/>
  <c r="F2015" i="1"/>
  <c r="W2014" i="1"/>
  <c r="X2014" i="1" s="1"/>
  <c r="V2014" i="1"/>
  <c r="Y2014" i="1" s="1"/>
  <c r="Z2014" i="1" s="1"/>
  <c r="T2014" i="1"/>
  <c r="U2014" i="1" s="1"/>
  <c r="S2014" i="1"/>
  <c r="R2014" i="1"/>
  <c r="J2014" i="1"/>
  <c r="F2014" i="1"/>
  <c r="Y2013" i="1"/>
  <c r="X2013" i="1"/>
  <c r="Z2013" i="1" s="1"/>
  <c r="W2013" i="1"/>
  <c r="V2013" i="1"/>
  <c r="U2013" i="1"/>
  <c r="T2013" i="1"/>
  <c r="S2013" i="1"/>
  <c r="R2013" i="1"/>
  <c r="J2013" i="1"/>
  <c r="F2013" i="1"/>
  <c r="Y2012" i="1"/>
  <c r="Z2012" i="1" s="1"/>
  <c r="X2012" i="1"/>
  <c r="W2012" i="1"/>
  <c r="V2012" i="1"/>
  <c r="T2012" i="1"/>
  <c r="U2012" i="1" s="1"/>
  <c r="S2012" i="1"/>
  <c r="R2012" i="1"/>
  <c r="J2012" i="1"/>
  <c r="F2012" i="1"/>
  <c r="X2011" i="1"/>
  <c r="W2011" i="1"/>
  <c r="V2011" i="1"/>
  <c r="Y2011" i="1" s="1"/>
  <c r="Z2011" i="1" s="1"/>
  <c r="T2011" i="1"/>
  <c r="S2011" i="1"/>
  <c r="R2011" i="1"/>
  <c r="J2011" i="1"/>
  <c r="U2011" i="1" s="1"/>
  <c r="F2011" i="1"/>
  <c r="Z2010" i="1"/>
  <c r="Y2010" i="1"/>
  <c r="X2010" i="1"/>
  <c r="W2010" i="1"/>
  <c r="V2010" i="1"/>
  <c r="U2010" i="1"/>
  <c r="T2010" i="1"/>
  <c r="S2010" i="1"/>
  <c r="R2010" i="1"/>
  <c r="J2010" i="1"/>
  <c r="F2010" i="1"/>
  <c r="W2009" i="1"/>
  <c r="X2009" i="1" s="1"/>
  <c r="V2009" i="1"/>
  <c r="Y2009" i="1" s="1"/>
  <c r="Z2009" i="1" s="1"/>
  <c r="T2009" i="1"/>
  <c r="S2009" i="1"/>
  <c r="R2009" i="1"/>
  <c r="J2009" i="1"/>
  <c r="U2009" i="1" s="1"/>
  <c r="F2009" i="1"/>
  <c r="W2008" i="1"/>
  <c r="X2008" i="1" s="1"/>
  <c r="Z2008" i="1" s="1"/>
  <c r="V2008" i="1"/>
  <c r="Y2008" i="1" s="1"/>
  <c r="T2008" i="1"/>
  <c r="U2008" i="1" s="1"/>
  <c r="S2008" i="1"/>
  <c r="R2008" i="1"/>
  <c r="J2008" i="1"/>
  <c r="F2008" i="1"/>
  <c r="W2007" i="1"/>
  <c r="X2007" i="1" s="1"/>
  <c r="Z2007" i="1" s="1"/>
  <c r="V2007" i="1"/>
  <c r="Y2007" i="1" s="1"/>
  <c r="T2007" i="1"/>
  <c r="S2007" i="1"/>
  <c r="R2007" i="1"/>
  <c r="J2007" i="1"/>
  <c r="F2007" i="1"/>
  <c r="W2006" i="1"/>
  <c r="X2006" i="1" s="1"/>
  <c r="V2006" i="1"/>
  <c r="Y2006" i="1" s="1"/>
  <c r="T2006" i="1"/>
  <c r="U2006" i="1" s="1"/>
  <c r="S2006" i="1"/>
  <c r="R2006" i="1"/>
  <c r="J2006" i="1"/>
  <c r="F2006" i="1"/>
  <c r="Y2005" i="1"/>
  <c r="Z2005" i="1" s="1"/>
  <c r="X2005" i="1"/>
  <c r="W2005" i="1"/>
  <c r="V2005" i="1"/>
  <c r="T2005" i="1"/>
  <c r="U2005" i="1" s="1"/>
  <c r="S2005" i="1"/>
  <c r="R2005" i="1"/>
  <c r="J2005" i="1"/>
  <c r="F2005" i="1"/>
  <c r="Y2004" i="1"/>
  <c r="X2004" i="1"/>
  <c r="W2004" i="1"/>
  <c r="V2004" i="1"/>
  <c r="T2004" i="1"/>
  <c r="S2004" i="1"/>
  <c r="R2004" i="1"/>
  <c r="J2004" i="1"/>
  <c r="U2004" i="1" s="1"/>
  <c r="F2004" i="1"/>
  <c r="Y2003" i="1"/>
  <c r="Z2003" i="1" s="1"/>
  <c r="X2003" i="1"/>
  <c r="W2003" i="1"/>
  <c r="V2003" i="1"/>
  <c r="U2003" i="1"/>
  <c r="T2003" i="1"/>
  <c r="S2003" i="1"/>
  <c r="R2003" i="1"/>
  <c r="J2003" i="1"/>
  <c r="F2003" i="1"/>
  <c r="W2002" i="1"/>
  <c r="X2002" i="1" s="1"/>
  <c r="V2002" i="1"/>
  <c r="Y2002" i="1" s="1"/>
  <c r="Z2002" i="1" s="1"/>
  <c r="U2002" i="1"/>
  <c r="T2002" i="1"/>
  <c r="S2002" i="1"/>
  <c r="R2002" i="1"/>
  <c r="J2002" i="1"/>
  <c r="F2002" i="1"/>
  <c r="Z2001" i="1"/>
  <c r="W2001" i="1"/>
  <c r="X2001" i="1" s="1"/>
  <c r="V2001" i="1"/>
  <c r="Y2001" i="1" s="1"/>
  <c r="T2001" i="1"/>
  <c r="U2001" i="1" s="1"/>
  <c r="S2001" i="1"/>
  <c r="R2001" i="1"/>
  <c r="J2001" i="1"/>
  <c r="F2001" i="1"/>
  <c r="X2000" i="1"/>
  <c r="Z2000" i="1" s="1"/>
  <c r="W2000" i="1"/>
  <c r="V2000" i="1"/>
  <c r="Y2000" i="1" s="1"/>
  <c r="T2000" i="1"/>
  <c r="S2000" i="1"/>
  <c r="R2000" i="1"/>
  <c r="J2000" i="1"/>
  <c r="F2000" i="1"/>
  <c r="Y1999" i="1"/>
  <c r="X1999" i="1"/>
  <c r="Z1999" i="1" s="1"/>
  <c r="W1999" i="1"/>
  <c r="V1999" i="1"/>
  <c r="U1999" i="1"/>
  <c r="T1999" i="1"/>
  <c r="S1999" i="1"/>
  <c r="R1999" i="1"/>
  <c r="J1999" i="1"/>
  <c r="F1999" i="1"/>
  <c r="Y1998" i="1"/>
  <c r="X1998" i="1"/>
  <c r="W1998" i="1"/>
  <c r="V1998" i="1"/>
  <c r="T1998" i="1"/>
  <c r="U1998" i="1" s="1"/>
  <c r="S1998" i="1"/>
  <c r="R1998" i="1"/>
  <c r="J1998" i="1"/>
  <c r="F1998" i="1"/>
  <c r="X1997" i="1"/>
  <c r="W1997" i="1"/>
  <c r="V1997" i="1"/>
  <c r="Y1997" i="1" s="1"/>
  <c r="T1997" i="1"/>
  <c r="S1997" i="1"/>
  <c r="R1997" i="1"/>
  <c r="J1997" i="1"/>
  <c r="U1997" i="1" s="1"/>
  <c r="F1997" i="1"/>
  <c r="Z1996" i="1"/>
  <c r="Y1996" i="1"/>
  <c r="X1996" i="1"/>
  <c r="W1996" i="1"/>
  <c r="V1996" i="1"/>
  <c r="U1996" i="1"/>
  <c r="T1996" i="1"/>
  <c r="S1996" i="1"/>
  <c r="R1996" i="1"/>
  <c r="J1996" i="1"/>
  <c r="F1996" i="1"/>
  <c r="W1995" i="1"/>
  <c r="X1995" i="1" s="1"/>
  <c r="V1995" i="1"/>
  <c r="Y1995" i="1" s="1"/>
  <c r="Z1995" i="1" s="1"/>
  <c r="T1995" i="1"/>
  <c r="S1995" i="1"/>
  <c r="R1995" i="1"/>
  <c r="J1995" i="1"/>
  <c r="U1995" i="1" s="1"/>
  <c r="F1995" i="1"/>
  <c r="W1994" i="1"/>
  <c r="X1994" i="1" s="1"/>
  <c r="V1994" i="1"/>
  <c r="Y1994" i="1" s="1"/>
  <c r="T1994" i="1"/>
  <c r="U1994" i="1" s="1"/>
  <c r="S1994" i="1"/>
  <c r="R1994" i="1"/>
  <c r="J1994" i="1"/>
  <c r="F1994" i="1"/>
  <c r="X1993" i="1"/>
  <c r="Z1993" i="1" s="1"/>
  <c r="W1993" i="1"/>
  <c r="V1993" i="1"/>
  <c r="Y1993" i="1" s="1"/>
  <c r="T1993" i="1"/>
  <c r="U1993" i="1" s="1"/>
  <c r="S1993" i="1"/>
  <c r="R1993" i="1"/>
  <c r="J1993" i="1"/>
  <c r="F1993" i="1"/>
  <c r="W1992" i="1"/>
  <c r="X1992" i="1" s="1"/>
  <c r="V1992" i="1"/>
  <c r="Y1992" i="1" s="1"/>
  <c r="U1992" i="1"/>
  <c r="T1992" i="1"/>
  <c r="S1992" i="1"/>
  <c r="R1992" i="1"/>
  <c r="J1992" i="1"/>
  <c r="F1992" i="1"/>
  <c r="Y1991" i="1"/>
  <c r="X1991" i="1"/>
  <c r="W1991" i="1"/>
  <c r="V1991" i="1"/>
  <c r="U1991" i="1"/>
  <c r="T1991" i="1"/>
  <c r="S1991" i="1"/>
  <c r="R1991" i="1"/>
  <c r="J1991" i="1"/>
  <c r="F1991" i="1"/>
  <c r="Z1990" i="1"/>
  <c r="Y1990" i="1"/>
  <c r="X1990" i="1"/>
  <c r="W1990" i="1"/>
  <c r="V1990" i="1"/>
  <c r="T1990" i="1"/>
  <c r="S1990" i="1"/>
  <c r="R1990" i="1"/>
  <c r="J1990" i="1"/>
  <c r="U1990" i="1" s="1"/>
  <c r="F1990" i="1"/>
  <c r="W1989" i="1"/>
  <c r="X1989" i="1" s="1"/>
  <c r="V1989" i="1"/>
  <c r="Y1989" i="1" s="1"/>
  <c r="U1989" i="1"/>
  <c r="T1989" i="1"/>
  <c r="S1989" i="1"/>
  <c r="R1989" i="1"/>
  <c r="J1989" i="1"/>
  <c r="F1989" i="1"/>
  <c r="X1988" i="1"/>
  <c r="W1988" i="1"/>
  <c r="V1988" i="1"/>
  <c r="Y1988" i="1" s="1"/>
  <c r="Z1988" i="1" s="1"/>
  <c r="T1988" i="1"/>
  <c r="U1988" i="1" s="1"/>
  <c r="S1988" i="1"/>
  <c r="R1988" i="1"/>
  <c r="J1988" i="1"/>
  <c r="F1988" i="1"/>
  <c r="W1987" i="1"/>
  <c r="X1987" i="1" s="1"/>
  <c r="V1987" i="1"/>
  <c r="Y1987" i="1" s="1"/>
  <c r="Z1987" i="1" s="1"/>
  <c r="U1987" i="1"/>
  <c r="T1987" i="1"/>
  <c r="S1987" i="1"/>
  <c r="R1987" i="1"/>
  <c r="J1987" i="1"/>
  <c r="F1987" i="1"/>
  <c r="Z1986" i="1"/>
  <c r="X1986" i="1"/>
  <c r="W1986" i="1"/>
  <c r="V1986" i="1"/>
  <c r="Y1986" i="1" s="1"/>
  <c r="T1986" i="1"/>
  <c r="S1986" i="1"/>
  <c r="R1986" i="1"/>
  <c r="J1986" i="1"/>
  <c r="F1986" i="1"/>
  <c r="Y1985" i="1"/>
  <c r="W1985" i="1"/>
  <c r="X1985" i="1" s="1"/>
  <c r="V1985" i="1"/>
  <c r="T1985" i="1"/>
  <c r="U1985" i="1" s="1"/>
  <c r="S1985" i="1"/>
  <c r="R1985" i="1"/>
  <c r="J1985" i="1"/>
  <c r="F1985" i="1"/>
  <c r="X1984" i="1"/>
  <c r="W1984" i="1"/>
  <c r="V1984" i="1"/>
  <c r="Y1984" i="1" s="1"/>
  <c r="Z1984" i="1" s="1"/>
  <c r="T1984" i="1"/>
  <c r="S1984" i="1"/>
  <c r="R1984" i="1"/>
  <c r="J1984" i="1"/>
  <c r="F1984" i="1"/>
  <c r="Y1983" i="1"/>
  <c r="W1983" i="1"/>
  <c r="X1983" i="1" s="1"/>
  <c r="V1983" i="1"/>
  <c r="T1983" i="1"/>
  <c r="U1983" i="1" s="1"/>
  <c r="S1983" i="1"/>
  <c r="R1983" i="1"/>
  <c r="J1983" i="1"/>
  <c r="F1983" i="1"/>
  <c r="Y1982" i="1"/>
  <c r="Z1982" i="1" s="1"/>
  <c r="X1982" i="1"/>
  <c r="W1982" i="1"/>
  <c r="V1982" i="1"/>
  <c r="T1982" i="1"/>
  <c r="U1982" i="1" s="1"/>
  <c r="S1982" i="1"/>
  <c r="R1982" i="1"/>
  <c r="J1982" i="1"/>
  <c r="F1982" i="1"/>
  <c r="Z1981" i="1"/>
  <c r="Y1981" i="1"/>
  <c r="W1981" i="1"/>
  <c r="X1981" i="1" s="1"/>
  <c r="V1981" i="1"/>
  <c r="T1981" i="1"/>
  <c r="S1981" i="1"/>
  <c r="R1981" i="1"/>
  <c r="J1981" i="1"/>
  <c r="U1981" i="1" s="1"/>
  <c r="F1981" i="1"/>
  <c r="W1980" i="1"/>
  <c r="X1980" i="1" s="1"/>
  <c r="V1980" i="1"/>
  <c r="Y1980" i="1" s="1"/>
  <c r="Z1980" i="1" s="1"/>
  <c r="T1980" i="1"/>
  <c r="U1980" i="1" s="1"/>
  <c r="S1980" i="1"/>
  <c r="R1980" i="1"/>
  <c r="J1980" i="1"/>
  <c r="F1980" i="1"/>
  <c r="X1979" i="1"/>
  <c r="W1979" i="1"/>
  <c r="V1979" i="1"/>
  <c r="Y1979" i="1" s="1"/>
  <c r="Z1979" i="1" s="1"/>
  <c r="T1979" i="1"/>
  <c r="S1979" i="1"/>
  <c r="R1979" i="1"/>
  <c r="J1979" i="1"/>
  <c r="U1979" i="1" s="1"/>
  <c r="F1979" i="1"/>
  <c r="X1978" i="1"/>
  <c r="W1978" i="1"/>
  <c r="V1978" i="1"/>
  <c r="Y1978" i="1" s="1"/>
  <c r="Z1978" i="1" s="1"/>
  <c r="U1978" i="1"/>
  <c r="T1978" i="1"/>
  <c r="S1978" i="1"/>
  <c r="R1978" i="1"/>
  <c r="J1978" i="1"/>
  <c r="F1978" i="1"/>
  <c r="Y1977" i="1"/>
  <c r="X1977" i="1"/>
  <c r="W1977" i="1"/>
  <c r="V1977" i="1"/>
  <c r="T1977" i="1"/>
  <c r="S1977" i="1"/>
  <c r="R1977" i="1"/>
  <c r="J1977" i="1"/>
  <c r="F1977" i="1"/>
  <c r="X1976" i="1"/>
  <c r="W1976" i="1"/>
  <c r="V1976" i="1"/>
  <c r="Y1976" i="1" s="1"/>
  <c r="Z1976" i="1" s="1"/>
  <c r="U1976" i="1"/>
  <c r="T1976" i="1"/>
  <c r="S1976" i="1"/>
  <c r="R1976" i="1"/>
  <c r="J1976" i="1"/>
  <c r="F1976" i="1"/>
  <c r="Y1975" i="1"/>
  <c r="Z1975" i="1" s="1"/>
  <c r="W1975" i="1"/>
  <c r="X1975" i="1" s="1"/>
  <c r="V1975" i="1"/>
  <c r="U1975" i="1"/>
  <c r="T1975" i="1"/>
  <c r="S1975" i="1"/>
  <c r="R1975" i="1"/>
  <c r="J1975" i="1"/>
  <c r="F1975" i="1"/>
  <c r="W1974" i="1"/>
  <c r="X1974" i="1" s="1"/>
  <c r="V1974" i="1"/>
  <c r="Y1974" i="1" s="1"/>
  <c r="Z1974" i="1" s="1"/>
  <c r="T1974" i="1"/>
  <c r="U1974" i="1" s="1"/>
  <c r="S1974" i="1"/>
  <c r="R1974" i="1"/>
  <c r="J1974" i="1"/>
  <c r="F1974" i="1"/>
  <c r="Z1973" i="1"/>
  <c r="W1973" i="1"/>
  <c r="X1973" i="1" s="1"/>
  <c r="V1973" i="1"/>
  <c r="Y1973" i="1" s="1"/>
  <c r="T1973" i="1"/>
  <c r="S1973" i="1"/>
  <c r="R1973" i="1"/>
  <c r="J1973" i="1"/>
  <c r="F1973" i="1"/>
  <c r="W1972" i="1"/>
  <c r="X1972" i="1" s="1"/>
  <c r="Z1972" i="1" s="1"/>
  <c r="V1972" i="1"/>
  <c r="Y1972" i="1" s="1"/>
  <c r="T1972" i="1"/>
  <c r="S1972" i="1"/>
  <c r="R1972" i="1"/>
  <c r="J1972" i="1"/>
  <c r="F1972" i="1"/>
  <c r="Y1971" i="1"/>
  <c r="X1971" i="1"/>
  <c r="Z1971" i="1" s="1"/>
  <c r="W1971" i="1"/>
  <c r="V1971" i="1"/>
  <c r="U1971" i="1"/>
  <c r="T1971" i="1"/>
  <c r="S1971" i="1"/>
  <c r="R1971" i="1"/>
  <c r="J1971" i="1"/>
  <c r="F1971" i="1"/>
  <c r="Y1970" i="1"/>
  <c r="W1970" i="1"/>
  <c r="X1970" i="1" s="1"/>
  <c r="V1970" i="1"/>
  <c r="U1970" i="1"/>
  <c r="T1970" i="1"/>
  <c r="S1970" i="1"/>
  <c r="R1970" i="1"/>
  <c r="J1970" i="1"/>
  <c r="F1970" i="1"/>
  <c r="W1969" i="1"/>
  <c r="X1969" i="1" s="1"/>
  <c r="V1969" i="1"/>
  <c r="Y1969" i="1" s="1"/>
  <c r="T1969" i="1"/>
  <c r="S1969" i="1"/>
  <c r="R1969" i="1"/>
  <c r="J1969" i="1"/>
  <c r="U1969" i="1" s="1"/>
  <c r="F1969" i="1"/>
  <c r="Y1968" i="1"/>
  <c r="Z1968" i="1" s="1"/>
  <c r="X1968" i="1"/>
  <c r="W1968" i="1"/>
  <c r="V1968" i="1"/>
  <c r="T1968" i="1"/>
  <c r="U1968" i="1" s="1"/>
  <c r="S1968" i="1"/>
  <c r="R1968" i="1"/>
  <c r="P1968" i="1"/>
  <c r="J1968" i="1"/>
  <c r="F1968" i="1"/>
  <c r="X1967" i="1"/>
  <c r="Z1967" i="1" s="1"/>
  <c r="W1967" i="1"/>
  <c r="V1967" i="1"/>
  <c r="Y1967" i="1" s="1"/>
  <c r="T1967" i="1"/>
  <c r="S1967" i="1"/>
  <c r="R1967" i="1"/>
  <c r="J1967" i="1"/>
  <c r="F1967" i="1"/>
  <c r="Y1966" i="1"/>
  <c r="W1966" i="1"/>
  <c r="X1966" i="1" s="1"/>
  <c r="Z1966" i="1" s="1"/>
  <c r="V1966" i="1"/>
  <c r="T1966" i="1"/>
  <c r="U1966" i="1" s="1"/>
  <c r="S1966" i="1"/>
  <c r="R1966" i="1"/>
  <c r="J1966" i="1"/>
  <c r="F1966" i="1"/>
  <c r="X1965" i="1"/>
  <c r="W1965" i="1"/>
  <c r="V1965" i="1"/>
  <c r="Y1965" i="1" s="1"/>
  <c r="Z1965" i="1" s="1"/>
  <c r="U1965" i="1"/>
  <c r="T1965" i="1"/>
  <c r="S1965" i="1"/>
  <c r="R1965" i="1"/>
  <c r="J1965" i="1"/>
  <c r="F1965" i="1"/>
  <c r="Y1964" i="1"/>
  <c r="W1964" i="1"/>
  <c r="X1964" i="1" s="1"/>
  <c r="V1964" i="1"/>
  <c r="T1964" i="1"/>
  <c r="U1964" i="1" s="1"/>
  <c r="S1964" i="1"/>
  <c r="R1964" i="1"/>
  <c r="J1964" i="1"/>
  <c r="F1964" i="1"/>
  <c r="Y1963" i="1"/>
  <c r="Z1963" i="1" s="1"/>
  <c r="X1963" i="1"/>
  <c r="W1963" i="1"/>
  <c r="V1963" i="1"/>
  <c r="T1963" i="1"/>
  <c r="U1963" i="1" s="1"/>
  <c r="S1963" i="1"/>
  <c r="R1963" i="1"/>
  <c r="J1963" i="1"/>
  <c r="F1963" i="1"/>
  <c r="Y1962" i="1"/>
  <c r="W1962" i="1"/>
  <c r="X1962" i="1" s="1"/>
  <c r="Z1962" i="1" s="1"/>
  <c r="V1962" i="1"/>
  <c r="T1962" i="1"/>
  <c r="S1962" i="1"/>
  <c r="R1962" i="1"/>
  <c r="J1962" i="1"/>
  <c r="U1962" i="1" s="1"/>
  <c r="F1962" i="1"/>
  <c r="W1961" i="1"/>
  <c r="X1961" i="1" s="1"/>
  <c r="V1961" i="1"/>
  <c r="Y1961" i="1" s="1"/>
  <c r="Z1961" i="1" s="1"/>
  <c r="T1961" i="1"/>
  <c r="U1961" i="1" s="1"/>
  <c r="S1961" i="1"/>
  <c r="R1961" i="1"/>
  <c r="J1961" i="1"/>
  <c r="F1961" i="1"/>
  <c r="Z1960" i="1"/>
  <c r="X1960" i="1"/>
  <c r="W1960" i="1"/>
  <c r="V1960" i="1"/>
  <c r="Y1960" i="1" s="1"/>
  <c r="T1960" i="1"/>
  <c r="U1960" i="1" s="1"/>
  <c r="S1960" i="1"/>
  <c r="R1960" i="1"/>
  <c r="J1960" i="1"/>
  <c r="F1960" i="1"/>
  <c r="X1959" i="1"/>
  <c r="W1959" i="1"/>
  <c r="V1959" i="1"/>
  <c r="Y1959" i="1" s="1"/>
  <c r="Z1959" i="1" s="1"/>
  <c r="U1959" i="1"/>
  <c r="T1959" i="1"/>
  <c r="S1959" i="1"/>
  <c r="R1959" i="1"/>
  <c r="J1959" i="1"/>
  <c r="F1959" i="1"/>
  <c r="Y1958" i="1"/>
  <c r="X1958" i="1"/>
  <c r="W1958" i="1"/>
  <c r="V1958" i="1"/>
  <c r="T1958" i="1"/>
  <c r="S1958" i="1"/>
  <c r="R1958" i="1"/>
  <c r="J1958" i="1"/>
  <c r="U1958" i="1" s="1"/>
  <c r="F1958" i="1"/>
  <c r="X1957" i="1"/>
  <c r="W1957" i="1"/>
  <c r="V1957" i="1"/>
  <c r="Y1957" i="1" s="1"/>
  <c r="Z1957" i="1" s="1"/>
  <c r="U1957" i="1"/>
  <c r="T1957" i="1"/>
  <c r="S1957" i="1"/>
  <c r="R1957" i="1"/>
  <c r="J1957" i="1"/>
  <c r="F1957" i="1"/>
  <c r="Y1956" i="1"/>
  <c r="W1956" i="1"/>
  <c r="X1956" i="1" s="1"/>
  <c r="Z1956" i="1" s="1"/>
  <c r="V1956" i="1"/>
  <c r="U1956" i="1"/>
  <c r="T1956" i="1"/>
  <c r="S1956" i="1"/>
  <c r="R1956" i="1"/>
  <c r="J1956" i="1"/>
  <c r="F1956" i="1"/>
  <c r="W1955" i="1"/>
  <c r="X1955" i="1" s="1"/>
  <c r="V1955" i="1"/>
  <c r="Y1955" i="1" s="1"/>
  <c r="T1955" i="1"/>
  <c r="U1955" i="1" s="1"/>
  <c r="S1955" i="1"/>
  <c r="R1955" i="1"/>
  <c r="J1955" i="1"/>
  <c r="F1955" i="1"/>
  <c r="Z1954" i="1"/>
  <c r="W1954" i="1"/>
  <c r="X1954" i="1" s="1"/>
  <c r="V1954" i="1"/>
  <c r="Y1954" i="1" s="1"/>
  <c r="T1954" i="1"/>
  <c r="U1954" i="1" s="1"/>
  <c r="S1954" i="1"/>
  <c r="R1954" i="1"/>
  <c r="J1954" i="1"/>
  <c r="F1954" i="1"/>
  <c r="W1953" i="1"/>
  <c r="X1953" i="1" s="1"/>
  <c r="Z1953" i="1" s="1"/>
  <c r="V1953" i="1"/>
  <c r="Y1953" i="1" s="1"/>
  <c r="T1953" i="1"/>
  <c r="U1953" i="1" s="1"/>
  <c r="S1953" i="1"/>
  <c r="R1953" i="1"/>
  <c r="J1953" i="1"/>
  <c r="F1953" i="1"/>
  <c r="Y1952" i="1"/>
  <c r="W1952" i="1"/>
  <c r="X1952" i="1" s="1"/>
  <c r="Z1952" i="1" s="1"/>
  <c r="V1952" i="1"/>
  <c r="U1952" i="1"/>
  <c r="T1952" i="1"/>
  <c r="S1952" i="1"/>
  <c r="R1952" i="1"/>
  <c r="J1952" i="1"/>
  <c r="F1952" i="1"/>
  <c r="Y1951" i="1"/>
  <c r="W1951" i="1"/>
  <c r="X1951" i="1" s="1"/>
  <c r="Z1951" i="1" s="1"/>
  <c r="V1951" i="1"/>
  <c r="T1951" i="1"/>
  <c r="U1951" i="1" s="1"/>
  <c r="S1951" i="1"/>
  <c r="R1951" i="1"/>
  <c r="J1951" i="1"/>
  <c r="F1951" i="1"/>
  <c r="W1950" i="1"/>
  <c r="X1950" i="1" s="1"/>
  <c r="V1950" i="1"/>
  <c r="Y1950" i="1" s="1"/>
  <c r="T1950" i="1"/>
  <c r="S1950" i="1"/>
  <c r="R1950" i="1"/>
  <c r="J1950" i="1"/>
  <c r="F1950" i="1"/>
  <c r="Y1949" i="1"/>
  <c r="Z1949" i="1" s="1"/>
  <c r="X1949" i="1"/>
  <c r="W1949" i="1"/>
  <c r="V1949" i="1"/>
  <c r="T1949" i="1"/>
  <c r="U1949" i="1" s="1"/>
  <c r="S1949" i="1"/>
  <c r="R1949" i="1"/>
  <c r="J1949" i="1"/>
  <c r="F1949" i="1"/>
  <c r="Y1948" i="1"/>
  <c r="W1948" i="1"/>
  <c r="X1948" i="1" s="1"/>
  <c r="V1948" i="1"/>
  <c r="U1948" i="1"/>
  <c r="T1948" i="1"/>
  <c r="S1948" i="1"/>
  <c r="R1948" i="1"/>
  <c r="J1948" i="1"/>
  <c r="F1948" i="1"/>
  <c r="Z1947" i="1"/>
  <c r="Y1947" i="1"/>
  <c r="X1947" i="1"/>
  <c r="W1947" i="1"/>
  <c r="V1947" i="1"/>
  <c r="U1947" i="1"/>
  <c r="T1947" i="1"/>
  <c r="S1947" i="1"/>
  <c r="R1947" i="1"/>
  <c r="J1947" i="1"/>
  <c r="F1947" i="1"/>
  <c r="Y1946" i="1"/>
  <c r="Z1946" i="1" s="1"/>
  <c r="X1946" i="1"/>
  <c r="W1946" i="1"/>
  <c r="V1946" i="1"/>
  <c r="T1946" i="1"/>
  <c r="U1946" i="1" s="1"/>
  <c r="S1946" i="1"/>
  <c r="R1946" i="1"/>
  <c r="J1946" i="1"/>
  <c r="F1946" i="1"/>
  <c r="Z1945" i="1"/>
  <c r="X1945" i="1"/>
  <c r="W1945" i="1"/>
  <c r="V1945" i="1"/>
  <c r="Y1945" i="1" s="1"/>
  <c r="U1945" i="1"/>
  <c r="T1945" i="1"/>
  <c r="S1945" i="1"/>
  <c r="R1945" i="1"/>
  <c r="J1945" i="1"/>
  <c r="F1945" i="1"/>
  <c r="Y1944" i="1"/>
  <c r="X1944" i="1"/>
  <c r="W1944" i="1"/>
  <c r="V1944" i="1"/>
  <c r="U1944" i="1"/>
  <c r="T1944" i="1"/>
  <c r="S1944" i="1"/>
  <c r="R1944" i="1"/>
  <c r="J1944" i="1"/>
  <c r="F1944" i="1"/>
  <c r="X1943" i="1"/>
  <c r="W1943" i="1"/>
  <c r="V1943" i="1"/>
  <c r="Y1943" i="1" s="1"/>
  <c r="Z1943" i="1" s="1"/>
  <c r="T1943" i="1"/>
  <c r="U1943" i="1" s="1"/>
  <c r="S1943" i="1"/>
  <c r="R1943" i="1"/>
  <c r="J1943" i="1"/>
  <c r="F1943" i="1"/>
  <c r="Y1942" i="1"/>
  <c r="Z1942" i="1" s="1"/>
  <c r="X1942" i="1"/>
  <c r="W1942" i="1"/>
  <c r="V1942" i="1"/>
  <c r="U1942" i="1"/>
  <c r="T1942" i="1"/>
  <c r="S1942" i="1"/>
  <c r="R1942" i="1"/>
  <c r="J1942" i="1"/>
  <c r="F1942" i="1"/>
  <c r="X1941" i="1"/>
  <c r="W1941" i="1"/>
  <c r="V1941" i="1"/>
  <c r="Y1941" i="1" s="1"/>
  <c r="Z1941" i="1" s="1"/>
  <c r="U1941" i="1"/>
  <c r="T1941" i="1"/>
  <c r="S1941" i="1"/>
  <c r="R1941" i="1"/>
  <c r="J1941" i="1"/>
  <c r="F1941" i="1"/>
  <c r="Z1940" i="1"/>
  <c r="Y1940" i="1"/>
  <c r="W1940" i="1"/>
  <c r="X1940" i="1" s="1"/>
  <c r="V1940" i="1"/>
  <c r="T1940" i="1"/>
  <c r="U1940" i="1" s="1"/>
  <c r="S1940" i="1"/>
  <c r="R1940" i="1"/>
  <c r="J1940" i="1"/>
  <c r="F1940" i="1"/>
  <c r="X1939" i="1"/>
  <c r="W1939" i="1"/>
  <c r="V1939" i="1"/>
  <c r="Y1939" i="1" s="1"/>
  <c r="Z1939" i="1" s="1"/>
  <c r="U1939" i="1"/>
  <c r="T1939" i="1"/>
  <c r="S1939" i="1"/>
  <c r="R1939" i="1"/>
  <c r="J1939" i="1"/>
  <c r="F1939" i="1"/>
  <c r="Y1938" i="1"/>
  <c r="Z1938" i="1" s="1"/>
  <c r="X1938" i="1"/>
  <c r="W1938" i="1"/>
  <c r="V1938" i="1"/>
  <c r="T1938" i="1"/>
  <c r="U1938" i="1" s="1"/>
  <c r="S1938" i="1"/>
  <c r="R1938" i="1"/>
  <c r="J1938" i="1"/>
  <c r="F1938" i="1"/>
  <c r="X1937" i="1"/>
  <c r="W1937" i="1"/>
  <c r="V1937" i="1"/>
  <c r="Y1937" i="1" s="1"/>
  <c r="Z1937" i="1" s="1"/>
  <c r="U1937" i="1"/>
  <c r="T1937" i="1"/>
  <c r="S1937" i="1"/>
  <c r="R1937" i="1"/>
  <c r="J1937" i="1"/>
  <c r="F1937" i="1"/>
  <c r="Y1936" i="1"/>
  <c r="Z1936" i="1" s="1"/>
  <c r="X1936" i="1"/>
  <c r="W1936" i="1"/>
  <c r="V1936" i="1"/>
  <c r="T1936" i="1"/>
  <c r="U1936" i="1" s="1"/>
  <c r="S1936" i="1"/>
  <c r="R1936" i="1"/>
  <c r="J1936" i="1"/>
  <c r="F1936" i="1"/>
  <c r="X1935" i="1"/>
  <c r="W1935" i="1"/>
  <c r="V1935" i="1"/>
  <c r="Y1935" i="1" s="1"/>
  <c r="Z1935" i="1" s="1"/>
  <c r="U1935" i="1"/>
  <c r="T1935" i="1"/>
  <c r="S1935" i="1"/>
  <c r="R1935" i="1"/>
  <c r="J1935" i="1"/>
  <c r="F1935" i="1"/>
  <c r="Y1934" i="1"/>
  <c r="Z1934" i="1" s="1"/>
  <c r="W1934" i="1"/>
  <c r="X1934" i="1" s="1"/>
  <c r="V1934" i="1"/>
  <c r="T1934" i="1"/>
  <c r="S1934" i="1"/>
  <c r="R1934" i="1"/>
  <c r="J1934" i="1"/>
  <c r="U1934" i="1" s="1"/>
  <c r="F1934" i="1"/>
  <c r="X1933" i="1"/>
  <c r="W1933" i="1"/>
  <c r="V1933" i="1"/>
  <c r="Y1933" i="1" s="1"/>
  <c r="Z1933" i="1" s="1"/>
  <c r="T1933" i="1"/>
  <c r="U1933" i="1" s="1"/>
  <c r="S1933" i="1"/>
  <c r="R1933" i="1"/>
  <c r="J1933" i="1"/>
  <c r="F1933" i="1"/>
  <c r="Y1932" i="1"/>
  <c r="Z1932" i="1" s="1"/>
  <c r="X1932" i="1"/>
  <c r="W1932" i="1"/>
  <c r="V1932" i="1"/>
  <c r="T1932" i="1"/>
  <c r="U1932" i="1" s="1"/>
  <c r="S1932" i="1"/>
  <c r="R1932" i="1"/>
  <c r="J1932" i="1"/>
  <c r="F1932" i="1"/>
  <c r="W1931" i="1"/>
  <c r="X1931" i="1" s="1"/>
  <c r="V1931" i="1"/>
  <c r="Y1931" i="1" s="1"/>
  <c r="Z1931" i="1" s="1"/>
  <c r="T1931" i="1"/>
  <c r="U1931" i="1" s="1"/>
  <c r="S1931" i="1"/>
  <c r="R1931" i="1"/>
  <c r="J1931" i="1"/>
  <c r="F1931" i="1"/>
  <c r="Y1930" i="1"/>
  <c r="W1930" i="1"/>
  <c r="X1930" i="1" s="1"/>
  <c r="V1930" i="1"/>
  <c r="T1930" i="1"/>
  <c r="S1930" i="1"/>
  <c r="R1930" i="1"/>
  <c r="J1930" i="1"/>
  <c r="U1930" i="1" s="1"/>
  <c r="F1930" i="1"/>
  <c r="X1929" i="1"/>
  <c r="W1929" i="1"/>
  <c r="V1929" i="1"/>
  <c r="Y1929" i="1" s="1"/>
  <c r="Z1929" i="1" s="1"/>
  <c r="T1929" i="1"/>
  <c r="U1929" i="1" s="1"/>
  <c r="S1929" i="1"/>
  <c r="R1929" i="1"/>
  <c r="J1929" i="1"/>
  <c r="F1929" i="1"/>
  <c r="Y1928" i="1"/>
  <c r="Z1928" i="1" s="1"/>
  <c r="X1928" i="1"/>
  <c r="W1928" i="1"/>
  <c r="V1928" i="1"/>
  <c r="T1928" i="1"/>
  <c r="S1928" i="1"/>
  <c r="R1928" i="1"/>
  <c r="J1928" i="1"/>
  <c r="U1928" i="1" s="1"/>
  <c r="F1928" i="1"/>
  <c r="X1927" i="1"/>
  <c r="W1927" i="1"/>
  <c r="V1927" i="1"/>
  <c r="Y1927" i="1" s="1"/>
  <c r="Z1927" i="1" s="1"/>
  <c r="U1927" i="1"/>
  <c r="T1927" i="1"/>
  <c r="S1927" i="1"/>
  <c r="R1927" i="1"/>
  <c r="J1927" i="1"/>
  <c r="F1927" i="1"/>
  <c r="Y1926" i="1"/>
  <c r="Z1926" i="1" s="1"/>
  <c r="W1926" i="1"/>
  <c r="X1926" i="1" s="1"/>
  <c r="V1926" i="1"/>
  <c r="T1926" i="1"/>
  <c r="U1926" i="1" s="1"/>
  <c r="S1926" i="1"/>
  <c r="R1926" i="1"/>
  <c r="J1926" i="1"/>
  <c r="F1926" i="1"/>
  <c r="W1925" i="1"/>
  <c r="X1925" i="1" s="1"/>
  <c r="V1925" i="1"/>
  <c r="Y1925" i="1" s="1"/>
  <c r="Z1925" i="1" s="1"/>
  <c r="T1925" i="1"/>
  <c r="U1925" i="1" s="1"/>
  <c r="S1925" i="1"/>
  <c r="R1925" i="1"/>
  <c r="J1925" i="1"/>
  <c r="F1925" i="1"/>
  <c r="Y1924" i="1"/>
  <c r="W1924" i="1"/>
  <c r="X1924" i="1" s="1"/>
  <c r="V1924" i="1"/>
  <c r="U1924" i="1"/>
  <c r="T1924" i="1"/>
  <c r="S1924" i="1"/>
  <c r="R1924" i="1"/>
  <c r="J1924" i="1"/>
  <c r="F1924" i="1"/>
  <c r="W1923" i="1"/>
  <c r="X1923" i="1" s="1"/>
  <c r="V1923" i="1"/>
  <c r="Y1923" i="1" s="1"/>
  <c r="U1923" i="1"/>
  <c r="T1923" i="1"/>
  <c r="S1923" i="1"/>
  <c r="R1923" i="1"/>
  <c r="J1923" i="1"/>
  <c r="F1923" i="1"/>
  <c r="W1922" i="1"/>
  <c r="X1922" i="1" s="1"/>
  <c r="V1922" i="1"/>
  <c r="Y1922" i="1" s="1"/>
  <c r="T1922" i="1"/>
  <c r="S1922" i="1"/>
  <c r="R1922" i="1"/>
  <c r="J1922" i="1"/>
  <c r="U1922" i="1" s="1"/>
  <c r="F1922" i="1"/>
  <c r="X1921" i="1"/>
  <c r="W1921" i="1"/>
  <c r="V1921" i="1"/>
  <c r="Y1921" i="1" s="1"/>
  <c r="Z1921" i="1" s="1"/>
  <c r="T1921" i="1"/>
  <c r="U1921" i="1" s="1"/>
  <c r="S1921" i="1"/>
  <c r="R1921" i="1"/>
  <c r="J1921" i="1"/>
  <c r="F1921" i="1"/>
  <c r="Y1920" i="1"/>
  <c r="X1920" i="1"/>
  <c r="W1920" i="1"/>
  <c r="V1920" i="1"/>
  <c r="T1920" i="1"/>
  <c r="S1920" i="1"/>
  <c r="R1920" i="1"/>
  <c r="J1920" i="1"/>
  <c r="U1920" i="1" s="1"/>
  <c r="F1920" i="1"/>
  <c r="W1919" i="1"/>
  <c r="X1919" i="1" s="1"/>
  <c r="V1919" i="1"/>
  <c r="Y1919" i="1" s="1"/>
  <c r="U1919" i="1"/>
  <c r="T1919" i="1"/>
  <c r="S1919" i="1"/>
  <c r="R1919" i="1"/>
  <c r="J1919" i="1"/>
  <c r="F1919" i="1"/>
  <c r="Y1918" i="1"/>
  <c r="Z1918" i="1" s="1"/>
  <c r="X1918" i="1"/>
  <c r="W1918" i="1"/>
  <c r="V1918" i="1"/>
  <c r="T1918" i="1"/>
  <c r="U1918" i="1" s="1"/>
  <c r="S1918" i="1"/>
  <c r="R1918" i="1"/>
  <c r="J1918" i="1"/>
  <c r="F1918" i="1"/>
  <c r="W1917" i="1"/>
  <c r="X1917" i="1" s="1"/>
  <c r="V1917" i="1"/>
  <c r="Y1917" i="1" s="1"/>
  <c r="Z1917" i="1" s="1"/>
  <c r="U1917" i="1"/>
  <c r="T1917" i="1"/>
  <c r="S1917" i="1"/>
  <c r="R1917" i="1"/>
  <c r="J1917" i="1"/>
  <c r="F1917" i="1"/>
  <c r="Y1916" i="1"/>
  <c r="Z1916" i="1" s="1"/>
  <c r="W1916" i="1"/>
  <c r="X1916" i="1" s="1"/>
  <c r="V1916" i="1"/>
  <c r="T1916" i="1"/>
  <c r="U1916" i="1" s="1"/>
  <c r="S1916" i="1"/>
  <c r="R1916" i="1"/>
  <c r="J1916" i="1"/>
  <c r="F1916" i="1"/>
  <c r="W1915" i="1"/>
  <c r="X1915" i="1" s="1"/>
  <c r="V1915" i="1"/>
  <c r="Y1915" i="1" s="1"/>
  <c r="T1915" i="1"/>
  <c r="U1915" i="1" s="1"/>
  <c r="S1915" i="1"/>
  <c r="R1915" i="1"/>
  <c r="J1915" i="1"/>
  <c r="F1915" i="1"/>
  <c r="Z1914" i="1"/>
  <c r="Y1914" i="1"/>
  <c r="X1914" i="1"/>
  <c r="W1914" i="1"/>
  <c r="V1914" i="1"/>
  <c r="T1914" i="1"/>
  <c r="U1914" i="1" s="1"/>
  <c r="S1914" i="1"/>
  <c r="R1914" i="1"/>
  <c r="J1914" i="1"/>
  <c r="F1914" i="1"/>
  <c r="W1913" i="1"/>
  <c r="X1913" i="1" s="1"/>
  <c r="V1913" i="1"/>
  <c r="Y1913" i="1" s="1"/>
  <c r="T1913" i="1"/>
  <c r="S1913" i="1"/>
  <c r="R1913" i="1"/>
  <c r="J1913" i="1"/>
  <c r="U1913" i="1" s="1"/>
  <c r="F1913" i="1"/>
  <c r="X1912" i="1"/>
  <c r="W1912" i="1"/>
  <c r="V1912" i="1"/>
  <c r="Y1912" i="1" s="1"/>
  <c r="Z1912" i="1" s="1"/>
  <c r="U1912" i="1"/>
  <c r="T1912" i="1"/>
  <c r="S1912" i="1"/>
  <c r="R1912" i="1"/>
  <c r="J1912" i="1"/>
  <c r="F1912" i="1"/>
  <c r="Y1911" i="1"/>
  <c r="X1911" i="1"/>
  <c r="W1911" i="1"/>
  <c r="V1911" i="1"/>
  <c r="T1911" i="1"/>
  <c r="U1911" i="1" s="1"/>
  <c r="S1911" i="1"/>
  <c r="R1911" i="1"/>
  <c r="J1911" i="1"/>
  <c r="F1911" i="1"/>
  <c r="X1910" i="1"/>
  <c r="W1910" i="1"/>
  <c r="V1910" i="1"/>
  <c r="Y1910" i="1" s="1"/>
  <c r="Z1910" i="1" s="1"/>
  <c r="U1910" i="1"/>
  <c r="T1910" i="1"/>
  <c r="S1910" i="1"/>
  <c r="R1910" i="1"/>
  <c r="J1910" i="1"/>
  <c r="F1910" i="1"/>
  <c r="Y1909" i="1"/>
  <c r="Z1909" i="1" s="1"/>
  <c r="X1909" i="1"/>
  <c r="W1909" i="1"/>
  <c r="V1909" i="1"/>
  <c r="U1909" i="1"/>
  <c r="T1909" i="1"/>
  <c r="S1909" i="1"/>
  <c r="R1909" i="1"/>
  <c r="J1909" i="1"/>
  <c r="F1909" i="1"/>
  <c r="X1908" i="1"/>
  <c r="W1908" i="1"/>
  <c r="V1908" i="1"/>
  <c r="Y1908" i="1" s="1"/>
  <c r="Z1908" i="1" s="1"/>
  <c r="U1908" i="1"/>
  <c r="T1908" i="1"/>
  <c r="S1908" i="1"/>
  <c r="R1908" i="1"/>
  <c r="J1908" i="1"/>
  <c r="F1908" i="1"/>
  <c r="Z1907" i="1"/>
  <c r="X1907" i="1"/>
  <c r="W1907" i="1"/>
  <c r="V1907" i="1"/>
  <c r="Y1907" i="1" s="1"/>
  <c r="U1907" i="1"/>
  <c r="T1907" i="1"/>
  <c r="S1907" i="1"/>
  <c r="R1907" i="1"/>
  <c r="J1907" i="1"/>
  <c r="F1907" i="1"/>
  <c r="Y1906" i="1"/>
  <c r="W1906" i="1"/>
  <c r="X1906" i="1" s="1"/>
  <c r="Z1906" i="1" s="1"/>
  <c r="V1906" i="1"/>
  <c r="U1906" i="1"/>
  <c r="T1906" i="1"/>
  <c r="S1906" i="1"/>
  <c r="R1906" i="1"/>
  <c r="J1906" i="1"/>
  <c r="F1906" i="1"/>
  <c r="W1905" i="1"/>
  <c r="X1905" i="1" s="1"/>
  <c r="V1905" i="1"/>
  <c r="Y1905" i="1" s="1"/>
  <c r="U1905" i="1"/>
  <c r="T1905" i="1"/>
  <c r="S1905" i="1"/>
  <c r="R1905" i="1"/>
  <c r="J1905" i="1"/>
  <c r="F1905" i="1"/>
  <c r="Y1904" i="1"/>
  <c r="X1904" i="1"/>
  <c r="Z1904" i="1" s="1"/>
  <c r="W1904" i="1"/>
  <c r="V1904" i="1"/>
  <c r="T1904" i="1"/>
  <c r="U1904" i="1" s="1"/>
  <c r="S1904" i="1"/>
  <c r="R1904" i="1"/>
  <c r="J1904" i="1"/>
  <c r="F1904" i="1"/>
  <c r="W1903" i="1"/>
  <c r="X1903" i="1" s="1"/>
  <c r="V1903" i="1"/>
  <c r="Y1903" i="1" s="1"/>
  <c r="Z1903" i="1" s="1"/>
  <c r="U1903" i="1"/>
  <c r="T1903" i="1"/>
  <c r="S1903" i="1"/>
  <c r="R1903" i="1"/>
  <c r="J1903" i="1"/>
  <c r="F1903" i="1"/>
  <c r="Z1902" i="1"/>
  <c r="Y1902" i="1"/>
  <c r="W1902" i="1"/>
  <c r="X1902" i="1" s="1"/>
  <c r="V1902" i="1"/>
  <c r="T1902" i="1"/>
  <c r="U1902" i="1" s="1"/>
  <c r="S1902" i="1"/>
  <c r="R1902" i="1"/>
  <c r="J1902" i="1"/>
  <c r="F1902" i="1"/>
  <c r="W1901" i="1"/>
  <c r="X1901" i="1" s="1"/>
  <c r="V1901" i="1"/>
  <c r="Y1901" i="1" s="1"/>
  <c r="Z1901" i="1" s="1"/>
  <c r="T1901" i="1"/>
  <c r="U1901" i="1" s="1"/>
  <c r="S1901" i="1"/>
  <c r="R1901" i="1"/>
  <c r="J1901" i="1"/>
  <c r="F1901" i="1"/>
  <c r="Y1900" i="1"/>
  <c r="Z1900" i="1" s="1"/>
  <c r="X1900" i="1"/>
  <c r="W1900" i="1"/>
  <c r="V1900" i="1"/>
  <c r="T1900" i="1"/>
  <c r="U1900" i="1" s="1"/>
  <c r="S1900" i="1"/>
  <c r="R1900" i="1"/>
  <c r="J1900" i="1"/>
  <c r="F1900" i="1"/>
  <c r="W1899" i="1"/>
  <c r="X1899" i="1" s="1"/>
  <c r="V1899" i="1"/>
  <c r="Y1899" i="1" s="1"/>
  <c r="Z1899" i="1" s="1"/>
  <c r="T1899" i="1"/>
  <c r="S1899" i="1"/>
  <c r="R1899" i="1"/>
  <c r="J1899" i="1"/>
  <c r="U1899" i="1" s="1"/>
  <c r="F1899" i="1"/>
  <c r="W1898" i="1"/>
  <c r="X1898" i="1" s="1"/>
  <c r="V1898" i="1"/>
  <c r="Y1898" i="1" s="1"/>
  <c r="Z1898" i="1" s="1"/>
  <c r="T1898" i="1"/>
  <c r="U1898" i="1" s="1"/>
  <c r="S1898" i="1"/>
  <c r="R1898" i="1"/>
  <c r="J1898" i="1"/>
  <c r="F1898" i="1"/>
  <c r="Y1897" i="1"/>
  <c r="X1897" i="1"/>
  <c r="W1897" i="1"/>
  <c r="V1897" i="1"/>
  <c r="T1897" i="1"/>
  <c r="U1897" i="1" s="1"/>
  <c r="S1897" i="1"/>
  <c r="R1897" i="1"/>
  <c r="J1897" i="1"/>
  <c r="F1897" i="1"/>
  <c r="X1896" i="1"/>
  <c r="W1896" i="1"/>
  <c r="V1896" i="1"/>
  <c r="Y1896" i="1" s="1"/>
  <c r="Z1896" i="1" s="1"/>
  <c r="U1896" i="1"/>
  <c r="T1896" i="1"/>
  <c r="S1896" i="1"/>
  <c r="R1896" i="1"/>
  <c r="J1896" i="1"/>
  <c r="F1896" i="1"/>
  <c r="Y1895" i="1"/>
  <c r="Z1895" i="1" s="1"/>
  <c r="X1895" i="1"/>
  <c r="W1895" i="1"/>
  <c r="V1895" i="1"/>
  <c r="U1895" i="1"/>
  <c r="T1895" i="1"/>
  <c r="S1895" i="1"/>
  <c r="R1895" i="1"/>
  <c r="J1895" i="1"/>
  <c r="F1895" i="1"/>
  <c r="X1894" i="1"/>
  <c r="W1894" i="1"/>
  <c r="V1894" i="1"/>
  <c r="Y1894" i="1" s="1"/>
  <c r="Z1894" i="1" s="1"/>
  <c r="U1894" i="1"/>
  <c r="T1894" i="1"/>
  <c r="S1894" i="1"/>
  <c r="R1894" i="1"/>
  <c r="J1894" i="1"/>
  <c r="F1894" i="1"/>
  <c r="X1893" i="1"/>
  <c r="W1893" i="1"/>
  <c r="V1893" i="1"/>
  <c r="Y1893" i="1" s="1"/>
  <c r="Z1893" i="1" s="1"/>
  <c r="U1893" i="1"/>
  <c r="T1893" i="1"/>
  <c r="S1893" i="1"/>
  <c r="R1893" i="1"/>
  <c r="J1893" i="1"/>
  <c r="F1893" i="1"/>
  <c r="Y1892" i="1"/>
  <c r="X1892" i="1"/>
  <c r="Z1892" i="1" s="1"/>
  <c r="W1892" i="1"/>
  <c r="V1892" i="1"/>
  <c r="U1892" i="1"/>
  <c r="T1892" i="1"/>
  <c r="S1892" i="1"/>
  <c r="R1892" i="1"/>
  <c r="J1892" i="1"/>
  <c r="F1892" i="1"/>
  <c r="W1891" i="1"/>
  <c r="X1891" i="1" s="1"/>
  <c r="V1891" i="1"/>
  <c r="Y1891" i="1" s="1"/>
  <c r="Z1891" i="1" s="1"/>
  <c r="U1891" i="1"/>
  <c r="T1891" i="1"/>
  <c r="S1891" i="1"/>
  <c r="R1891" i="1"/>
  <c r="J1891" i="1"/>
  <c r="F1891" i="1"/>
  <c r="Y1890" i="1"/>
  <c r="X1890" i="1"/>
  <c r="Z1890" i="1" s="1"/>
  <c r="W1890" i="1"/>
  <c r="V1890" i="1"/>
  <c r="U1890" i="1"/>
  <c r="T1890" i="1"/>
  <c r="S1890" i="1"/>
  <c r="R1890" i="1"/>
  <c r="J1890" i="1"/>
  <c r="F1890" i="1"/>
  <c r="W1889" i="1"/>
  <c r="X1889" i="1" s="1"/>
  <c r="V1889" i="1"/>
  <c r="Y1889" i="1" s="1"/>
  <c r="Z1889" i="1" s="1"/>
  <c r="U1889" i="1"/>
  <c r="T1889" i="1"/>
  <c r="S1889" i="1"/>
  <c r="R1889" i="1"/>
  <c r="J1889" i="1"/>
  <c r="F1889" i="1"/>
  <c r="Y1888" i="1"/>
  <c r="Z1888" i="1" s="1"/>
  <c r="W1888" i="1"/>
  <c r="X1888" i="1" s="1"/>
  <c r="V1888" i="1"/>
  <c r="T1888" i="1"/>
  <c r="U1888" i="1" s="1"/>
  <c r="S1888" i="1"/>
  <c r="R1888" i="1"/>
  <c r="J1888" i="1"/>
  <c r="F1888" i="1"/>
  <c r="X1887" i="1"/>
  <c r="W1887" i="1"/>
  <c r="V1887" i="1"/>
  <c r="Y1887" i="1" s="1"/>
  <c r="Z1887" i="1" s="1"/>
  <c r="U1887" i="1"/>
  <c r="T1887" i="1"/>
  <c r="S1887" i="1"/>
  <c r="R1887" i="1"/>
  <c r="J1887" i="1"/>
  <c r="F1887" i="1"/>
  <c r="Z1886" i="1"/>
  <c r="Y1886" i="1"/>
  <c r="X1886" i="1"/>
  <c r="W1886" i="1"/>
  <c r="V1886" i="1"/>
  <c r="T1886" i="1"/>
  <c r="U1886" i="1" s="1"/>
  <c r="S1886" i="1"/>
  <c r="R1886" i="1"/>
  <c r="J1886" i="1"/>
  <c r="F1886" i="1"/>
  <c r="W1885" i="1"/>
  <c r="X1885" i="1" s="1"/>
  <c r="V1885" i="1"/>
  <c r="Y1885" i="1" s="1"/>
  <c r="Z1885" i="1" s="1"/>
  <c r="T1885" i="1"/>
  <c r="S1885" i="1"/>
  <c r="R1885" i="1"/>
  <c r="J1885" i="1"/>
  <c r="U1885" i="1" s="1"/>
  <c r="F1885" i="1"/>
  <c r="W1884" i="1"/>
  <c r="X1884" i="1" s="1"/>
  <c r="V1884" i="1"/>
  <c r="Y1884" i="1" s="1"/>
  <c r="T1884" i="1"/>
  <c r="U1884" i="1" s="1"/>
  <c r="S1884" i="1"/>
  <c r="R1884" i="1"/>
  <c r="J1884" i="1"/>
  <c r="F1884" i="1"/>
  <c r="Y1883" i="1"/>
  <c r="X1883" i="1"/>
  <c r="W1883" i="1"/>
  <c r="V1883" i="1"/>
  <c r="T1883" i="1"/>
  <c r="U1883" i="1" s="1"/>
  <c r="S1883" i="1"/>
  <c r="R1883" i="1"/>
  <c r="J1883" i="1"/>
  <c r="F1883" i="1"/>
  <c r="X1882" i="1"/>
  <c r="W1882" i="1"/>
  <c r="V1882" i="1"/>
  <c r="Y1882" i="1" s="1"/>
  <c r="Z1882" i="1" s="1"/>
  <c r="U1882" i="1"/>
  <c r="T1882" i="1"/>
  <c r="S1882" i="1"/>
  <c r="R1882" i="1"/>
  <c r="J1882" i="1"/>
  <c r="F1882" i="1"/>
  <c r="Y1881" i="1"/>
  <c r="Z1881" i="1" s="1"/>
  <c r="X1881" i="1"/>
  <c r="W1881" i="1"/>
  <c r="V1881" i="1"/>
  <c r="U1881" i="1"/>
  <c r="T1881" i="1"/>
  <c r="S1881" i="1"/>
  <c r="R1881" i="1"/>
  <c r="J1881" i="1"/>
  <c r="F1881" i="1"/>
  <c r="X1880" i="1"/>
  <c r="W1880" i="1"/>
  <c r="V1880" i="1"/>
  <c r="Y1880" i="1" s="1"/>
  <c r="Z1880" i="1" s="1"/>
  <c r="U1880" i="1"/>
  <c r="T1880" i="1"/>
  <c r="S1880" i="1"/>
  <c r="R1880" i="1"/>
  <c r="J1880" i="1"/>
  <c r="F1880" i="1"/>
  <c r="Z1879" i="1"/>
  <c r="X1879" i="1"/>
  <c r="W1879" i="1"/>
  <c r="V1879" i="1"/>
  <c r="Y1879" i="1" s="1"/>
  <c r="U1879" i="1"/>
  <c r="T1879" i="1"/>
  <c r="S1879" i="1"/>
  <c r="R1879" i="1"/>
  <c r="J1879" i="1"/>
  <c r="F1879" i="1"/>
  <c r="Y1878" i="1"/>
  <c r="W1878" i="1"/>
  <c r="X1878" i="1" s="1"/>
  <c r="Z1878" i="1" s="1"/>
  <c r="V1878" i="1"/>
  <c r="U1878" i="1"/>
  <c r="T1878" i="1"/>
  <c r="S1878" i="1"/>
  <c r="R1878" i="1"/>
  <c r="J1878" i="1"/>
  <c r="F1878" i="1"/>
  <c r="W1877" i="1"/>
  <c r="X1877" i="1" s="1"/>
  <c r="V1877" i="1"/>
  <c r="Y1877" i="1" s="1"/>
  <c r="Z1877" i="1" s="1"/>
  <c r="U1877" i="1"/>
  <c r="T1877" i="1"/>
  <c r="S1877" i="1"/>
  <c r="R1877" i="1"/>
  <c r="J1877" i="1"/>
  <c r="F1877" i="1"/>
  <c r="Y1876" i="1"/>
  <c r="X1876" i="1"/>
  <c r="Z1876" i="1" s="1"/>
  <c r="W1876" i="1"/>
  <c r="V1876" i="1"/>
  <c r="T1876" i="1"/>
  <c r="S1876" i="1"/>
  <c r="R1876" i="1"/>
  <c r="J1876" i="1"/>
  <c r="F1876" i="1"/>
  <c r="W1875" i="1"/>
  <c r="X1875" i="1" s="1"/>
  <c r="V1875" i="1"/>
  <c r="Y1875" i="1" s="1"/>
  <c r="U1875" i="1"/>
  <c r="T1875" i="1"/>
  <c r="S1875" i="1"/>
  <c r="R1875" i="1"/>
  <c r="J1875" i="1"/>
  <c r="F1875" i="1"/>
  <c r="Y1874" i="1"/>
  <c r="Z1874" i="1" s="1"/>
  <c r="W1874" i="1"/>
  <c r="X1874" i="1" s="1"/>
  <c r="V1874" i="1"/>
  <c r="T1874" i="1"/>
  <c r="U1874" i="1" s="1"/>
  <c r="S1874" i="1"/>
  <c r="R1874" i="1"/>
  <c r="J1874" i="1"/>
  <c r="F1874" i="1"/>
  <c r="W1873" i="1"/>
  <c r="X1873" i="1" s="1"/>
  <c r="V1873" i="1"/>
  <c r="Y1873" i="1" s="1"/>
  <c r="T1873" i="1"/>
  <c r="U1873" i="1" s="1"/>
  <c r="S1873" i="1"/>
  <c r="R1873" i="1"/>
  <c r="J1873" i="1"/>
  <c r="F1873" i="1"/>
  <c r="Z1872" i="1"/>
  <c r="Y1872" i="1"/>
  <c r="X1872" i="1"/>
  <c r="W1872" i="1"/>
  <c r="V1872" i="1"/>
  <c r="T1872" i="1"/>
  <c r="U1872" i="1" s="1"/>
  <c r="S1872" i="1"/>
  <c r="R1872" i="1"/>
  <c r="J1872" i="1"/>
  <c r="F1872" i="1"/>
  <c r="X1871" i="1"/>
  <c r="W1871" i="1"/>
  <c r="V1871" i="1"/>
  <c r="Y1871" i="1" s="1"/>
  <c r="Z1871" i="1" s="1"/>
  <c r="U1871" i="1"/>
  <c r="T1871" i="1"/>
  <c r="S1871" i="1"/>
  <c r="R1871" i="1"/>
  <c r="J1871" i="1"/>
  <c r="F1871" i="1"/>
  <c r="W1870" i="1"/>
  <c r="X1870" i="1" s="1"/>
  <c r="V1870" i="1"/>
  <c r="Y1870" i="1" s="1"/>
  <c r="T1870" i="1"/>
  <c r="U1870" i="1" s="1"/>
  <c r="S1870" i="1"/>
  <c r="R1870" i="1"/>
  <c r="J1870" i="1"/>
  <c r="F1870" i="1"/>
  <c r="Y1869" i="1"/>
  <c r="X1869" i="1"/>
  <c r="W1869" i="1"/>
  <c r="V1869" i="1"/>
  <c r="T1869" i="1"/>
  <c r="U1869" i="1" s="1"/>
  <c r="S1869" i="1"/>
  <c r="R1869" i="1"/>
  <c r="J1869" i="1"/>
  <c r="F1869" i="1"/>
  <c r="X1868" i="1"/>
  <c r="W1868" i="1"/>
  <c r="V1868" i="1"/>
  <c r="Y1868" i="1" s="1"/>
  <c r="Z1868" i="1" s="1"/>
  <c r="U1868" i="1"/>
  <c r="T1868" i="1"/>
  <c r="S1868" i="1"/>
  <c r="R1868" i="1"/>
  <c r="J1868" i="1"/>
  <c r="F1868" i="1"/>
  <c r="Y1867" i="1"/>
  <c r="Z1867" i="1" s="1"/>
  <c r="X1867" i="1"/>
  <c r="W1867" i="1"/>
  <c r="V1867" i="1"/>
  <c r="U1867" i="1"/>
  <c r="T1867" i="1"/>
  <c r="S1867" i="1"/>
  <c r="R1867" i="1"/>
  <c r="J1867" i="1"/>
  <c r="F1867" i="1"/>
  <c r="X1866" i="1"/>
  <c r="W1866" i="1"/>
  <c r="V1866" i="1"/>
  <c r="Y1866" i="1" s="1"/>
  <c r="Z1866" i="1" s="1"/>
  <c r="U1866" i="1"/>
  <c r="T1866" i="1"/>
  <c r="S1866" i="1"/>
  <c r="R1866" i="1"/>
  <c r="J1866" i="1"/>
  <c r="F1866" i="1"/>
  <c r="X1865" i="1"/>
  <c r="W1865" i="1"/>
  <c r="V1865" i="1"/>
  <c r="Y1865" i="1" s="1"/>
  <c r="Z1865" i="1" s="1"/>
  <c r="U1865" i="1"/>
  <c r="T1865" i="1"/>
  <c r="S1865" i="1"/>
  <c r="R1865" i="1"/>
  <c r="J1865" i="1"/>
  <c r="F1865" i="1"/>
  <c r="Y1864" i="1"/>
  <c r="X1864" i="1"/>
  <c r="Z1864" i="1" s="1"/>
  <c r="W1864" i="1"/>
  <c r="V1864" i="1"/>
  <c r="U1864" i="1"/>
  <c r="T1864" i="1"/>
  <c r="S1864" i="1"/>
  <c r="R1864" i="1"/>
  <c r="J1864" i="1"/>
  <c r="F1864" i="1"/>
  <c r="W1863" i="1"/>
  <c r="X1863" i="1" s="1"/>
  <c r="V1863" i="1"/>
  <c r="Y1863" i="1" s="1"/>
  <c r="Z1863" i="1" s="1"/>
  <c r="T1863" i="1"/>
  <c r="U1863" i="1" s="1"/>
  <c r="S1863" i="1"/>
  <c r="R1863" i="1"/>
  <c r="J1863" i="1"/>
  <c r="F1863" i="1"/>
  <c r="Y1862" i="1"/>
  <c r="X1862" i="1"/>
  <c r="Z1862" i="1" s="1"/>
  <c r="W1862" i="1"/>
  <c r="V1862" i="1"/>
  <c r="T1862" i="1"/>
  <c r="U1862" i="1" s="1"/>
  <c r="S1862" i="1"/>
  <c r="R1862" i="1"/>
  <c r="J1862" i="1"/>
  <c r="F1862" i="1"/>
  <c r="W1861" i="1"/>
  <c r="X1861" i="1" s="1"/>
  <c r="V1861" i="1"/>
  <c r="Y1861" i="1" s="1"/>
  <c r="Z1861" i="1" s="1"/>
  <c r="U1861" i="1"/>
  <c r="T1861" i="1"/>
  <c r="S1861" i="1"/>
  <c r="R1861" i="1"/>
  <c r="J1861" i="1"/>
  <c r="F1861" i="1"/>
  <c r="Y1860" i="1"/>
  <c r="Z1860" i="1" s="1"/>
  <c r="X1860" i="1"/>
  <c r="W1860" i="1"/>
  <c r="V1860" i="1"/>
  <c r="U1860" i="1"/>
  <c r="T1860" i="1"/>
  <c r="S1860" i="1"/>
  <c r="R1860" i="1"/>
  <c r="J1860" i="1"/>
  <c r="F1860" i="1"/>
  <c r="W1859" i="1"/>
  <c r="X1859" i="1" s="1"/>
  <c r="V1859" i="1"/>
  <c r="Y1859" i="1" s="1"/>
  <c r="T1859" i="1"/>
  <c r="U1859" i="1" s="1"/>
  <c r="S1859" i="1"/>
  <c r="R1859" i="1"/>
  <c r="J1859" i="1"/>
  <c r="F1859" i="1"/>
  <c r="Y1858" i="1"/>
  <c r="Z1858" i="1" s="1"/>
  <c r="X1858" i="1"/>
  <c r="W1858" i="1"/>
  <c r="V1858" i="1"/>
  <c r="T1858" i="1"/>
  <c r="U1858" i="1" s="1"/>
  <c r="S1858" i="1"/>
  <c r="R1858" i="1"/>
  <c r="J1858" i="1"/>
  <c r="F1858" i="1"/>
  <c r="W1857" i="1"/>
  <c r="X1857" i="1" s="1"/>
  <c r="V1857" i="1"/>
  <c r="Y1857" i="1" s="1"/>
  <c r="Z1857" i="1" s="1"/>
  <c r="T1857" i="1"/>
  <c r="S1857" i="1"/>
  <c r="R1857" i="1"/>
  <c r="J1857" i="1"/>
  <c r="U1857" i="1" s="1"/>
  <c r="F1857" i="1"/>
  <c r="X1856" i="1"/>
  <c r="W1856" i="1"/>
  <c r="V1856" i="1"/>
  <c r="Y1856" i="1" s="1"/>
  <c r="Z1856" i="1" s="1"/>
  <c r="U1856" i="1"/>
  <c r="T1856" i="1"/>
  <c r="S1856" i="1"/>
  <c r="R1856" i="1"/>
  <c r="J1856" i="1"/>
  <c r="F1856" i="1"/>
  <c r="Y1855" i="1"/>
  <c r="Z1855" i="1" s="1"/>
  <c r="X1855" i="1"/>
  <c r="W1855" i="1"/>
  <c r="V1855" i="1"/>
  <c r="T1855" i="1"/>
  <c r="U1855" i="1" s="1"/>
  <c r="S1855" i="1"/>
  <c r="R1855" i="1"/>
  <c r="J1855" i="1"/>
  <c r="F1855" i="1"/>
  <c r="X1854" i="1"/>
  <c r="W1854" i="1"/>
  <c r="V1854" i="1"/>
  <c r="Y1854" i="1" s="1"/>
  <c r="Z1854" i="1" s="1"/>
  <c r="U1854" i="1"/>
  <c r="T1854" i="1"/>
  <c r="S1854" i="1"/>
  <c r="R1854" i="1"/>
  <c r="J1854" i="1"/>
  <c r="F1854" i="1"/>
  <c r="Y1853" i="1"/>
  <c r="Z1853" i="1" s="1"/>
  <c r="X1853" i="1"/>
  <c r="W1853" i="1"/>
  <c r="V1853" i="1"/>
  <c r="U1853" i="1"/>
  <c r="T1853" i="1"/>
  <c r="S1853" i="1"/>
  <c r="R1853" i="1"/>
  <c r="J1853" i="1"/>
  <c r="F1853" i="1"/>
  <c r="X1852" i="1"/>
  <c r="W1852" i="1"/>
  <c r="V1852" i="1"/>
  <c r="Y1852" i="1" s="1"/>
  <c r="Z1852" i="1" s="1"/>
  <c r="U1852" i="1"/>
  <c r="T1852" i="1"/>
  <c r="S1852" i="1"/>
  <c r="R1852" i="1"/>
  <c r="J1852" i="1"/>
  <c r="F1852" i="1"/>
  <c r="X1851" i="1"/>
  <c r="W1851" i="1"/>
  <c r="V1851" i="1"/>
  <c r="Y1851" i="1" s="1"/>
  <c r="Z1851" i="1" s="1"/>
  <c r="U1851" i="1"/>
  <c r="T1851" i="1"/>
  <c r="S1851" i="1"/>
  <c r="R1851" i="1"/>
  <c r="J1851" i="1"/>
  <c r="F1851" i="1"/>
  <c r="Y1850" i="1"/>
  <c r="X1850" i="1"/>
  <c r="Z1850" i="1" s="1"/>
  <c r="W1850" i="1"/>
  <c r="V1850" i="1"/>
  <c r="U1850" i="1"/>
  <c r="T1850" i="1"/>
  <c r="S1850" i="1"/>
  <c r="R1850" i="1"/>
  <c r="J1850" i="1"/>
  <c r="F1850" i="1"/>
  <c r="W1849" i="1"/>
  <c r="X1849" i="1" s="1"/>
  <c r="V1849" i="1"/>
  <c r="Y1849" i="1" s="1"/>
  <c r="Z1849" i="1" s="1"/>
  <c r="T1849" i="1"/>
  <c r="U1849" i="1" s="1"/>
  <c r="S1849" i="1"/>
  <c r="R1849" i="1"/>
  <c r="J1849" i="1"/>
  <c r="F1849" i="1"/>
  <c r="Y1848" i="1"/>
  <c r="W1848" i="1"/>
  <c r="X1848" i="1" s="1"/>
  <c r="Z1848" i="1" s="1"/>
  <c r="V1848" i="1"/>
  <c r="T1848" i="1"/>
  <c r="U1848" i="1" s="1"/>
  <c r="S1848" i="1"/>
  <c r="R1848" i="1"/>
  <c r="J1848" i="1"/>
  <c r="F1848" i="1"/>
  <c r="W1847" i="1"/>
  <c r="X1847" i="1" s="1"/>
  <c r="V1847" i="1"/>
  <c r="Y1847" i="1" s="1"/>
  <c r="Z1847" i="1" s="1"/>
  <c r="T1847" i="1"/>
  <c r="U1847" i="1" s="1"/>
  <c r="S1847" i="1"/>
  <c r="R1847" i="1"/>
  <c r="J1847" i="1"/>
  <c r="F1847" i="1"/>
  <c r="Z1846" i="1"/>
  <c r="Y1846" i="1"/>
  <c r="W1846" i="1"/>
  <c r="X1846" i="1" s="1"/>
  <c r="V1846" i="1"/>
  <c r="T1846" i="1"/>
  <c r="U1846" i="1" s="1"/>
  <c r="S1846" i="1"/>
  <c r="R1846" i="1"/>
  <c r="J1846" i="1"/>
  <c r="F1846" i="1"/>
  <c r="W1845" i="1"/>
  <c r="X1845" i="1" s="1"/>
  <c r="V1845" i="1"/>
  <c r="Y1845" i="1" s="1"/>
  <c r="Z1845" i="1" s="1"/>
  <c r="T1845" i="1"/>
  <c r="U1845" i="1" s="1"/>
  <c r="S1845" i="1"/>
  <c r="R1845" i="1"/>
  <c r="J1845" i="1"/>
  <c r="F1845" i="1"/>
  <c r="Y1844" i="1"/>
  <c r="Z1844" i="1" s="1"/>
  <c r="X1844" i="1"/>
  <c r="W1844" i="1"/>
  <c r="V1844" i="1"/>
  <c r="T1844" i="1"/>
  <c r="U1844" i="1" s="1"/>
  <c r="S1844" i="1"/>
  <c r="R1844" i="1"/>
  <c r="J1844" i="1"/>
  <c r="F1844" i="1"/>
  <c r="W1843" i="1"/>
  <c r="X1843" i="1" s="1"/>
  <c r="V1843" i="1"/>
  <c r="Y1843" i="1" s="1"/>
  <c r="T1843" i="1"/>
  <c r="S1843" i="1"/>
  <c r="R1843" i="1"/>
  <c r="J1843" i="1"/>
  <c r="U1843" i="1" s="1"/>
  <c r="F1843" i="1"/>
  <c r="X1842" i="1"/>
  <c r="W1842" i="1"/>
  <c r="V1842" i="1"/>
  <c r="Y1842" i="1" s="1"/>
  <c r="Z1842" i="1" s="1"/>
  <c r="U1842" i="1"/>
  <c r="T1842" i="1"/>
  <c r="S1842" i="1"/>
  <c r="R1842" i="1"/>
  <c r="J1842" i="1"/>
  <c r="F1842" i="1"/>
  <c r="Y1841" i="1"/>
  <c r="X1841" i="1"/>
  <c r="W1841" i="1"/>
  <c r="V1841" i="1"/>
  <c r="T1841" i="1"/>
  <c r="U1841" i="1" s="1"/>
  <c r="S1841" i="1"/>
  <c r="R1841" i="1"/>
  <c r="J1841" i="1"/>
  <c r="F1841" i="1"/>
  <c r="X1840" i="1"/>
  <c r="W1840" i="1"/>
  <c r="V1840" i="1"/>
  <c r="Y1840" i="1" s="1"/>
  <c r="Z1840" i="1" s="1"/>
  <c r="U1840" i="1"/>
  <c r="T1840" i="1"/>
  <c r="S1840" i="1"/>
  <c r="R1840" i="1"/>
  <c r="J1840" i="1"/>
  <c r="F1840" i="1"/>
  <c r="Y1839" i="1"/>
  <c r="Z1839" i="1" s="1"/>
  <c r="X1839" i="1"/>
  <c r="W1839" i="1"/>
  <c r="V1839" i="1"/>
  <c r="U1839" i="1"/>
  <c r="T1839" i="1"/>
  <c r="S1839" i="1"/>
  <c r="R1839" i="1"/>
  <c r="J1839" i="1"/>
  <c r="F1839" i="1"/>
  <c r="X1838" i="1"/>
  <c r="W1838" i="1"/>
  <c r="V1838" i="1"/>
  <c r="Y1838" i="1" s="1"/>
  <c r="Z1838" i="1" s="1"/>
  <c r="U1838" i="1"/>
  <c r="T1838" i="1"/>
  <c r="S1838" i="1"/>
  <c r="R1838" i="1"/>
  <c r="J1838" i="1"/>
  <c r="F1838" i="1"/>
  <c r="Z1837" i="1"/>
  <c r="X1837" i="1"/>
  <c r="W1837" i="1"/>
  <c r="V1837" i="1"/>
  <c r="Y1837" i="1" s="1"/>
  <c r="U1837" i="1"/>
  <c r="T1837" i="1"/>
  <c r="S1837" i="1"/>
  <c r="R1837" i="1"/>
  <c r="J1837" i="1"/>
  <c r="F1837" i="1"/>
  <c r="Y1836" i="1"/>
  <c r="W1836" i="1"/>
  <c r="X1836" i="1" s="1"/>
  <c r="Z1836" i="1" s="1"/>
  <c r="V1836" i="1"/>
  <c r="U1836" i="1"/>
  <c r="T1836" i="1"/>
  <c r="S1836" i="1"/>
  <c r="R1836" i="1"/>
  <c r="J1836" i="1"/>
  <c r="F1836" i="1"/>
  <c r="W1835" i="1"/>
  <c r="X1835" i="1" s="1"/>
  <c r="V1835" i="1"/>
  <c r="Y1835" i="1" s="1"/>
  <c r="T1835" i="1"/>
  <c r="U1835" i="1" s="1"/>
  <c r="S1835" i="1"/>
  <c r="R1835" i="1"/>
  <c r="J1835" i="1"/>
  <c r="F1835" i="1"/>
  <c r="Y1834" i="1"/>
  <c r="X1834" i="1"/>
  <c r="Z1834" i="1" s="1"/>
  <c r="W1834" i="1"/>
  <c r="V1834" i="1"/>
  <c r="T1834" i="1"/>
  <c r="U1834" i="1" s="1"/>
  <c r="S1834" i="1"/>
  <c r="R1834" i="1"/>
  <c r="J1834" i="1"/>
  <c r="F1834" i="1"/>
  <c r="W1833" i="1"/>
  <c r="X1833" i="1" s="1"/>
  <c r="V1833" i="1"/>
  <c r="Y1833" i="1" s="1"/>
  <c r="Z1833" i="1" s="1"/>
  <c r="T1833" i="1"/>
  <c r="U1833" i="1" s="1"/>
  <c r="S1833" i="1"/>
  <c r="R1833" i="1"/>
  <c r="J1833" i="1"/>
  <c r="F1833" i="1"/>
  <c r="Z1832" i="1"/>
  <c r="Y1832" i="1"/>
  <c r="W1832" i="1"/>
  <c r="X1832" i="1" s="1"/>
  <c r="V1832" i="1"/>
  <c r="T1832" i="1"/>
  <c r="U1832" i="1" s="1"/>
  <c r="S1832" i="1"/>
  <c r="R1832" i="1"/>
  <c r="J1832" i="1"/>
  <c r="F1832" i="1"/>
  <c r="W1831" i="1"/>
  <c r="X1831" i="1" s="1"/>
  <c r="V1831" i="1"/>
  <c r="Y1831" i="1" s="1"/>
  <c r="Z1831" i="1" s="1"/>
  <c r="T1831" i="1"/>
  <c r="U1831" i="1" s="1"/>
  <c r="S1831" i="1"/>
  <c r="R1831" i="1"/>
  <c r="J1831" i="1"/>
  <c r="F1831" i="1"/>
  <c r="Y1830" i="1"/>
  <c r="Z1830" i="1" s="1"/>
  <c r="X1830" i="1"/>
  <c r="W1830" i="1"/>
  <c r="V1830" i="1"/>
  <c r="T1830" i="1"/>
  <c r="U1830" i="1" s="1"/>
  <c r="S1830" i="1"/>
  <c r="R1830" i="1"/>
  <c r="J1830" i="1"/>
  <c r="F1830" i="1"/>
  <c r="W1829" i="1"/>
  <c r="X1829" i="1" s="1"/>
  <c r="V1829" i="1"/>
  <c r="Y1829" i="1" s="1"/>
  <c r="Z1829" i="1" s="1"/>
  <c r="T1829" i="1"/>
  <c r="S1829" i="1"/>
  <c r="R1829" i="1"/>
  <c r="J1829" i="1"/>
  <c r="U1829" i="1" s="1"/>
  <c r="F1829" i="1"/>
  <c r="W1828" i="1"/>
  <c r="X1828" i="1" s="1"/>
  <c r="V1828" i="1"/>
  <c r="Y1828" i="1" s="1"/>
  <c r="T1828" i="1"/>
  <c r="U1828" i="1" s="1"/>
  <c r="S1828" i="1"/>
  <c r="R1828" i="1"/>
  <c r="J1828" i="1"/>
  <c r="F1828" i="1"/>
  <c r="Y1827" i="1"/>
  <c r="X1827" i="1"/>
  <c r="W1827" i="1"/>
  <c r="V1827" i="1"/>
  <c r="T1827" i="1"/>
  <c r="U1827" i="1" s="1"/>
  <c r="S1827" i="1"/>
  <c r="R1827" i="1"/>
  <c r="J1827" i="1"/>
  <c r="F1827" i="1"/>
  <c r="X1826" i="1"/>
  <c r="W1826" i="1"/>
  <c r="V1826" i="1"/>
  <c r="Y1826" i="1" s="1"/>
  <c r="Z1826" i="1" s="1"/>
  <c r="U1826" i="1"/>
  <c r="T1826" i="1"/>
  <c r="S1826" i="1"/>
  <c r="R1826" i="1"/>
  <c r="J1826" i="1"/>
  <c r="F1826" i="1"/>
  <c r="Y1825" i="1"/>
  <c r="Z1825" i="1" s="1"/>
  <c r="X1825" i="1"/>
  <c r="W1825" i="1"/>
  <c r="V1825" i="1"/>
  <c r="U1825" i="1"/>
  <c r="T1825" i="1"/>
  <c r="S1825" i="1"/>
  <c r="R1825" i="1"/>
  <c r="J1825" i="1"/>
  <c r="F1825" i="1"/>
  <c r="X1824" i="1"/>
  <c r="W1824" i="1"/>
  <c r="V1824" i="1"/>
  <c r="Y1824" i="1" s="1"/>
  <c r="Z1824" i="1" s="1"/>
  <c r="U1824" i="1"/>
  <c r="T1824" i="1"/>
  <c r="S1824" i="1"/>
  <c r="R1824" i="1"/>
  <c r="J1824" i="1"/>
  <c r="F1824" i="1"/>
  <c r="Z1823" i="1"/>
  <c r="X1823" i="1"/>
  <c r="W1823" i="1"/>
  <c r="V1823" i="1"/>
  <c r="Y1823" i="1" s="1"/>
  <c r="U1823" i="1"/>
  <c r="T1823" i="1"/>
  <c r="S1823" i="1"/>
  <c r="R1823" i="1"/>
  <c r="J1823" i="1"/>
  <c r="F1823" i="1"/>
  <c r="Y1822" i="1"/>
  <c r="W1822" i="1"/>
  <c r="X1822" i="1" s="1"/>
  <c r="Z1822" i="1" s="1"/>
  <c r="V1822" i="1"/>
  <c r="U1822" i="1"/>
  <c r="T1822" i="1"/>
  <c r="S1822" i="1"/>
  <c r="R1822" i="1"/>
  <c r="J1822" i="1"/>
  <c r="F1822" i="1"/>
  <c r="W1821" i="1"/>
  <c r="X1821" i="1" s="1"/>
  <c r="V1821" i="1"/>
  <c r="Y1821" i="1" s="1"/>
  <c r="Z1821" i="1" s="1"/>
  <c r="U1821" i="1"/>
  <c r="T1821" i="1"/>
  <c r="S1821" i="1"/>
  <c r="R1821" i="1"/>
  <c r="J1821" i="1"/>
  <c r="F1821" i="1"/>
  <c r="Y1820" i="1"/>
  <c r="W1820" i="1"/>
  <c r="X1820" i="1" s="1"/>
  <c r="Z1820" i="1" s="1"/>
  <c r="V1820" i="1"/>
  <c r="T1820" i="1"/>
  <c r="S1820" i="1"/>
  <c r="R1820" i="1"/>
  <c r="J1820" i="1"/>
  <c r="F1820" i="1"/>
  <c r="W1819" i="1"/>
  <c r="X1819" i="1" s="1"/>
  <c r="V1819" i="1"/>
  <c r="Y1819" i="1" s="1"/>
  <c r="T1819" i="1"/>
  <c r="U1819" i="1" s="1"/>
  <c r="S1819" i="1"/>
  <c r="R1819" i="1"/>
  <c r="J1819" i="1"/>
  <c r="F1819" i="1"/>
  <c r="Z1818" i="1"/>
  <c r="Y1818" i="1"/>
  <c r="W1818" i="1"/>
  <c r="X1818" i="1" s="1"/>
  <c r="V1818" i="1"/>
  <c r="T1818" i="1"/>
  <c r="U1818" i="1" s="1"/>
  <c r="S1818" i="1"/>
  <c r="R1818" i="1"/>
  <c r="J1818" i="1"/>
  <c r="F1818" i="1"/>
  <c r="W1817" i="1"/>
  <c r="X1817" i="1" s="1"/>
  <c r="V1817" i="1"/>
  <c r="Y1817" i="1" s="1"/>
  <c r="T1817" i="1"/>
  <c r="U1817" i="1" s="1"/>
  <c r="S1817" i="1"/>
  <c r="R1817" i="1"/>
  <c r="J1817" i="1"/>
  <c r="F1817" i="1"/>
  <c r="Y1816" i="1"/>
  <c r="Z1816" i="1" s="1"/>
  <c r="X1816" i="1"/>
  <c r="W1816" i="1"/>
  <c r="V1816" i="1"/>
  <c r="T1816" i="1"/>
  <c r="U1816" i="1" s="1"/>
  <c r="S1816" i="1"/>
  <c r="R1816" i="1"/>
  <c r="J1816" i="1"/>
  <c r="F1816" i="1"/>
  <c r="W1815" i="1"/>
  <c r="X1815" i="1" s="1"/>
  <c r="V1815" i="1"/>
  <c r="Y1815" i="1" s="1"/>
  <c r="T1815" i="1"/>
  <c r="S1815" i="1"/>
  <c r="R1815" i="1"/>
  <c r="J1815" i="1"/>
  <c r="U1815" i="1" s="1"/>
  <c r="F1815" i="1"/>
  <c r="W1814" i="1"/>
  <c r="X1814" i="1" s="1"/>
  <c r="V1814" i="1"/>
  <c r="Y1814" i="1" s="1"/>
  <c r="Z1814" i="1" s="1"/>
  <c r="T1814" i="1"/>
  <c r="U1814" i="1" s="1"/>
  <c r="S1814" i="1"/>
  <c r="R1814" i="1"/>
  <c r="J1814" i="1"/>
  <c r="F1814" i="1"/>
  <c r="Y1813" i="1"/>
  <c r="Z1813" i="1" s="1"/>
  <c r="X1813" i="1"/>
  <c r="W1813" i="1"/>
  <c r="V1813" i="1"/>
  <c r="T1813" i="1"/>
  <c r="U1813" i="1" s="1"/>
  <c r="S1813" i="1"/>
  <c r="R1813" i="1"/>
  <c r="J1813" i="1"/>
  <c r="F1813" i="1"/>
  <c r="X1812" i="1"/>
  <c r="W1812" i="1"/>
  <c r="V1812" i="1"/>
  <c r="Y1812" i="1" s="1"/>
  <c r="Z1812" i="1" s="1"/>
  <c r="U1812" i="1"/>
  <c r="T1812" i="1"/>
  <c r="S1812" i="1"/>
  <c r="R1812" i="1"/>
  <c r="J1812" i="1"/>
  <c r="F1812" i="1"/>
  <c r="Y1811" i="1"/>
  <c r="Z1811" i="1" s="1"/>
  <c r="X1811" i="1"/>
  <c r="W1811" i="1"/>
  <c r="V1811" i="1"/>
  <c r="U1811" i="1"/>
  <c r="T1811" i="1"/>
  <c r="S1811" i="1"/>
  <c r="R1811" i="1"/>
  <c r="J1811" i="1"/>
  <c r="F1811" i="1"/>
  <c r="X1810" i="1"/>
  <c r="W1810" i="1"/>
  <c r="V1810" i="1"/>
  <c r="Y1810" i="1" s="1"/>
  <c r="Z1810" i="1" s="1"/>
  <c r="U1810" i="1"/>
  <c r="T1810" i="1"/>
  <c r="S1810" i="1"/>
  <c r="R1810" i="1"/>
  <c r="J1810" i="1"/>
  <c r="F1810" i="1"/>
  <c r="Z1809" i="1"/>
  <c r="X1809" i="1"/>
  <c r="W1809" i="1"/>
  <c r="V1809" i="1"/>
  <c r="Y1809" i="1" s="1"/>
  <c r="U1809" i="1"/>
  <c r="T1809" i="1"/>
  <c r="S1809" i="1"/>
  <c r="R1809" i="1"/>
  <c r="J1809" i="1"/>
  <c r="F1809" i="1"/>
  <c r="Y1808" i="1"/>
  <c r="W1808" i="1"/>
  <c r="X1808" i="1" s="1"/>
  <c r="Z1808" i="1" s="1"/>
  <c r="V1808" i="1"/>
  <c r="U1808" i="1"/>
  <c r="T1808" i="1"/>
  <c r="S1808" i="1"/>
  <c r="R1808" i="1"/>
  <c r="J1808" i="1"/>
  <c r="F1808" i="1"/>
  <c r="W1807" i="1"/>
  <c r="X1807" i="1" s="1"/>
  <c r="V1807" i="1"/>
  <c r="Y1807" i="1" s="1"/>
  <c r="Z1807" i="1" s="1"/>
  <c r="U1807" i="1"/>
  <c r="T1807" i="1"/>
  <c r="S1807" i="1"/>
  <c r="R1807" i="1"/>
  <c r="J1807" i="1"/>
  <c r="F1807" i="1"/>
  <c r="Y1806" i="1"/>
  <c r="W1806" i="1"/>
  <c r="X1806" i="1" s="1"/>
  <c r="Z1806" i="1" s="1"/>
  <c r="V1806" i="1"/>
  <c r="T1806" i="1"/>
  <c r="U1806" i="1" s="1"/>
  <c r="S1806" i="1"/>
  <c r="R1806" i="1"/>
  <c r="J1806" i="1"/>
  <c r="F1806" i="1"/>
  <c r="X1805" i="1"/>
  <c r="W1805" i="1"/>
  <c r="V1805" i="1"/>
  <c r="Y1805" i="1" s="1"/>
  <c r="Z1805" i="1" s="1"/>
  <c r="U1805" i="1"/>
  <c r="T1805" i="1"/>
  <c r="S1805" i="1"/>
  <c r="R1805" i="1"/>
  <c r="J1805" i="1"/>
  <c r="F1805" i="1"/>
  <c r="Z1804" i="1"/>
  <c r="Y1804" i="1"/>
  <c r="W1804" i="1"/>
  <c r="X1804" i="1" s="1"/>
  <c r="V1804" i="1"/>
  <c r="T1804" i="1"/>
  <c r="U1804" i="1" s="1"/>
  <c r="S1804" i="1"/>
  <c r="R1804" i="1"/>
  <c r="J1804" i="1"/>
  <c r="F1804" i="1"/>
  <c r="X1803" i="1"/>
  <c r="W1803" i="1"/>
  <c r="V1803" i="1"/>
  <c r="Y1803" i="1" s="1"/>
  <c r="Z1803" i="1" s="1"/>
  <c r="U1803" i="1"/>
  <c r="T1803" i="1"/>
  <c r="S1803" i="1"/>
  <c r="R1803" i="1"/>
  <c r="J1803" i="1"/>
  <c r="F1803" i="1"/>
  <c r="Y1802" i="1"/>
  <c r="Z1802" i="1" s="1"/>
  <c r="X1802" i="1"/>
  <c r="W1802" i="1"/>
  <c r="V1802" i="1"/>
  <c r="T1802" i="1"/>
  <c r="U1802" i="1" s="1"/>
  <c r="S1802" i="1"/>
  <c r="R1802" i="1"/>
  <c r="J1802" i="1"/>
  <c r="F1802" i="1"/>
  <c r="W1801" i="1"/>
  <c r="X1801" i="1" s="1"/>
  <c r="V1801" i="1"/>
  <c r="Y1801" i="1" s="1"/>
  <c r="T1801" i="1"/>
  <c r="S1801" i="1"/>
  <c r="R1801" i="1"/>
  <c r="J1801" i="1"/>
  <c r="U1801" i="1" s="1"/>
  <c r="F1801" i="1"/>
  <c r="W1800" i="1"/>
  <c r="X1800" i="1" s="1"/>
  <c r="V1800" i="1"/>
  <c r="Y1800" i="1" s="1"/>
  <c r="T1800" i="1"/>
  <c r="U1800" i="1" s="1"/>
  <c r="S1800" i="1"/>
  <c r="R1800" i="1"/>
  <c r="J1800" i="1"/>
  <c r="F1800" i="1"/>
  <c r="Y1799" i="1"/>
  <c r="Z1799" i="1" s="1"/>
  <c r="X1799" i="1"/>
  <c r="W1799" i="1"/>
  <c r="V1799" i="1"/>
  <c r="T1799" i="1"/>
  <c r="U1799" i="1" s="1"/>
  <c r="S1799" i="1"/>
  <c r="R1799" i="1"/>
  <c r="J1799" i="1"/>
  <c r="F1799" i="1"/>
  <c r="X1798" i="1"/>
  <c r="W1798" i="1"/>
  <c r="V1798" i="1"/>
  <c r="Y1798" i="1" s="1"/>
  <c r="Z1798" i="1" s="1"/>
  <c r="U1798" i="1"/>
  <c r="T1798" i="1"/>
  <c r="S1798" i="1"/>
  <c r="R1798" i="1"/>
  <c r="J1798" i="1"/>
  <c r="F1798" i="1"/>
  <c r="Y1797" i="1"/>
  <c r="Z1797" i="1" s="1"/>
  <c r="X1797" i="1"/>
  <c r="W1797" i="1"/>
  <c r="V1797" i="1"/>
  <c r="U1797" i="1"/>
  <c r="T1797" i="1"/>
  <c r="S1797" i="1"/>
  <c r="R1797" i="1"/>
  <c r="J1797" i="1"/>
  <c r="F1797" i="1"/>
  <c r="X1796" i="1"/>
  <c r="W1796" i="1"/>
  <c r="V1796" i="1"/>
  <c r="Y1796" i="1" s="1"/>
  <c r="Z1796" i="1" s="1"/>
  <c r="U1796" i="1"/>
  <c r="T1796" i="1"/>
  <c r="S1796" i="1"/>
  <c r="R1796" i="1"/>
  <c r="J1796" i="1"/>
  <c r="F1796" i="1"/>
  <c r="X1795" i="1"/>
  <c r="W1795" i="1"/>
  <c r="V1795" i="1"/>
  <c r="Y1795" i="1" s="1"/>
  <c r="Z1795" i="1" s="1"/>
  <c r="U1795" i="1"/>
  <c r="T1795" i="1"/>
  <c r="S1795" i="1"/>
  <c r="R1795" i="1"/>
  <c r="J1795" i="1"/>
  <c r="F1795" i="1"/>
  <c r="Y1794" i="1"/>
  <c r="X1794" i="1"/>
  <c r="Z1794" i="1" s="1"/>
  <c r="W1794" i="1"/>
  <c r="V1794" i="1"/>
  <c r="U1794" i="1"/>
  <c r="T1794" i="1"/>
  <c r="S1794" i="1"/>
  <c r="R1794" i="1"/>
  <c r="J1794" i="1"/>
  <c r="F1794" i="1"/>
  <c r="W1793" i="1"/>
  <c r="X1793" i="1" s="1"/>
  <c r="V1793" i="1"/>
  <c r="Y1793" i="1" s="1"/>
  <c r="U1793" i="1"/>
  <c r="T1793" i="1"/>
  <c r="S1793" i="1"/>
  <c r="R1793" i="1"/>
  <c r="J1793" i="1"/>
  <c r="F1793" i="1"/>
  <c r="Y1792" i="1"/>
  <c r="W1792" i="1"/>
  <c r="X1792" i="1" s="1"/>
  <c r="Z1792" i="1" s="1"/>
  <c r="V1792" i="1"/>
  <c r="T1792" i="1"/>
  <c r="U1792" i="1" s="1"/>
  <c r="S1792" i="1"/>
  <c r="R1792" i="1"/>
  <c r="J1792" i="1"/>
  <c r="F1792" i="1"/>
  <c r="W1791" i="1"/>
  <c r="X1791" i="1" s="1"/>
  <c r="V1791" i="1"/>
  <c r="Y1791" i="1" s="1"/>
  <c r="T1791" i="1"/>
  <c r="U1791" i="1" s="1"/>
  <c r="S1791" i="1"/>
  <c r="R1791" i="1"/>
  <c r="J1791" i="1"/>
  <c r="F1791" i="1"/>
  <c r="Y1790" i="1"/>
  <c r="Z1790" i="1" s="1"/>
  <c r="W1790" i="1"/>
  <c r="X1790" i="1" s="1"/>
  <c r="V1790" i="1"/>
  <c r="T1790" i="1"/>
  <c r="U1790" i="1" s="1"/>
  <c r="S1790" i="1"/>
  <c r="R1790" i="1"/>
  <c r="J1790" i="1"/>
  <c r="F1790" i="1"/>
  <c r="W1789" i="1"/>
  <c r="X1789" i="1" s="1"/>
  <c r="V1789" i="1"/>
  <c r="Y1789" i="1" s="1"/>
  <c r="Z1789" i="1" s="1"/>
  <c r="T1789" i="1"/>
  <c r="U1789" i="1" s="1"/>
  <c r="S1789" i="1"/>
  <c r="R1789" i="1"/>
  <c r="J1789" i="1"/>
  <c r="F1789" i="1"/>
  <c r="Y1788" i="1"/>
  <c r="Z1788" i="1" s="1"/>
  <c r="X1788" i="1"/>
  <c r="W1788" i="1"/>
  <c r="V1788" i="1"/>
  <c r="U1788" i="1"/>
  <c r="T1788" i="1"/>
  <c r="S1788" i="1"/>
  <c r="R1788" i="1"/>
  <c r="J1788" i="1"/>
  <c r="F1788" i="1"/>
  <c r="W1787" i="1"/>
  <c r="X1787" i="1" s="1"/>
  <c r="V1787" i="1"/>
  <c r="Y1787" i="1" s="1"/>
  <c r="Z1787" i="1" s="1"/>
  <c r="T1787" i="1"/>
  <c r="S1787" i="1"/>
  <c r="R1787" i="1"/>
  <c r="J1787" i="1"/>
  <c r="U1787" i="1" s="1"/>
  <c r="F1787" i="1"/>
  <c r="W1786" i="1"/>
  <c r="X1786" i="1" s="1"/>
  <c r="V1786" i="1"/>
  <c r="Y1786" i="1" s="1"/>
  <c r="T1786" i="1"/>
  <c r="U1786" i="1" s="1"/>
  <c r="S1786" i="1"/>
  <c r="R1786" i="1"/>
  <c r="J1786" i="1"/>
  <c r="F1786" i="1"/>
  <c r="Y1785" i="1"/>
  <c r="X1785" i="1"/>
  <c r="W1785" i="1"/>
  <c r="V1785" i="1"/>
  <c r="T1785" i="1"/>
  <c r="U1785" i="1" s="1"/>
  <c r="S1785" i="1"/>
  <c r="R1785" i="1"/>
  <c r="J1785" i="1"/>
  <c r="F1785" i="1"/>
  <c r="X1784" i="1"/>
  <c r="W1784" i="1"/>
  <c r="V1784" i="1"/>
  <c r="Y1784" i="1" s="1"/>
  <c r="Z1784" i="1" s="1"/>
  <c r="U1784" i="1"/>
  <c r="T1784" i="1"/>
  <c r="S1784" i="1"/>
  <c r="R1784" i="1"/>
  <c r="J1784" i="1"/>
  <c r="F1784" i="1"/>
  <c r="Y1783" i="1"/>
  <c r="Z1783" i="1" s="1"/>
  <c r="X1783" i="1"/>
  <c r="W1783" i="1"/>
  <c r="V1783" i="1"/>
  <c r="U1783" i="1"/>
  <c r="T1783" i="1"/>
  <c r="S1783" i="1"/>
  <c r="R1783" i="1"/>
  <c r="J1783" i="1"/>
  <c r="F1783" i="1"/>
  <c r="X1782" i="1"/>
  <c r="W1782" i="1"/>
  <c r="V1782" i="1"/>
  <c r="Y1782" i="1" s="1"/>
  <c r="Z1782" i="1" s="1"/>
  <c r="U1782" i="1"/>
  <c r="T1782" i="1"/>
  <c r="S1782" i="1"/>
  <c r="R1782" i="1"/>
  <c r="J1782" i="1"/>
  <c r="F1782" i="1"/>
  <c r="X1781" i="1"/>
  <c r="W1781" i="1"/>
  <c r="V1781" i="1"/>
  <c r="Y1781" i="1" s="1"/>
  <c r="Z1781" i="1" s="1"/>
  <c r="U1781" i="1"/>
  <c r="T1781" i="1"/>
  <c r="S1781" i="1"/>
  <c r="R1781" i="1"/>
  <c r="J1781" i="1"/>
  <c r="F1781" i="1"/>
  <c r="Y1780" i="1"/>
  <c r="X1780" i="1"/>
  <c r="Z1780" i="1" s="1"/>
  <c r="W1780" i="1"/>
  <c r="V1780" i="1"/>
  <c r="U1780" i="1"/>
  <c r="T1780" i="1"/>
  <c r="S1780" i="1"/>
  <c r="R1780" i="1"/>
  <c r="J1780" i="1"/>
  <c r="F1780" i="1"/>
  <c r="W1779" i="1"/>
  <c r="X1779" i="1" s="1"/>
  <c r="V1779" i="1"/>
  <c r="Y1779" i="1" s="1"/>
  <c r="Z1779" i="1" s="1"/>
  <c r="T1779" i="1"/>
  <c r="U1779" i="1" s="1"/>
  <c r="S1779" i="1"/>
  <c r="R1779" i="1"/>
  <c r="J1779" i="1"/>
  <c r="F1779" i="1"/>
  <c r="Y1778" i="1"/>
  <c r="W1778" i="1"/>
  <c r="X1778" i="1" s="1"/>
  <c r="Z1778" i="1" s="1"/>
  <c r="V1778" i="1"/>
  <c r="T1778" i="1"/>
  <c r="U1778" i="1" s="1"/>
  <c r="S1778" i="1"/>
  <c r="R1778" i="1"/>
  <c r="J1778" i="1"/>
  <c r="F1778" i="1"/>
  <c r="W1777" i="1"/>
  <c r="X1777" i="1" s="1"/>
  <c r="V1777" i="1"/>
  <c r="Y1777" i="1" s="1"/>
  <c r="Z1777" i="1" s="1"/>
  <c r="T1777" i="1"/>
  <c r="U1777" i="1" s="1"/>
  <c r="S1777" i="1"/>
  <c r="R1777" i="1"/>
  <c r="J1777" i="1"/>
  <c r="F1777" i="1"/>
  <c r="Y1776" i="1"/>
  <c r="W1776" i="1"/>
  <c r="X1776" i="1" s="1"/>
  <c r="Z1776" i="1" s="1"/>
  <c r="V1776" i="1"/>
  <c r="T1776" i="1"/>
  <c r="U1776" i="1" s="1"/>
  <c r="S1776" i="1"/>
  <c r="R1776" i="1"/>
  <c r="J1776" i="1"/>
  <c r="F1776" i="1"/>
  <c r="W1775" i="1"/>
  <c r="X1775" i="1" s="1"/>
  <c r="V1775" i="1"/>
  <c r="Y1775" i="1" s="1"/>
  <c r="T1775" i="1"/>
  <c r="U1775" i="1" s="1"/>
  <c r="S1775" i="1"/>
  <c r="R1775" i="1"/>
  <c r="J1775" i="1"/>
  <c r="F1775" i="1"/>
  <c r="Y1774" i="1"/>
  <c r="Z1774" i="1" s="1"/>
  <c r="X1774" i="1"/>
  <c r="W1774" i="1"/>
  <c r="V1774" i="1"/>
  <c r="T1774" i="1"/>
  <c r="U1774" i="1" s="1"/>
  <c r="S1774" i="1"/>
  <c r="R1774" i="1"/>
  <c r="J1774" i="1"/>
  <c r="F1774" i="1"/>
  <c r="W1773" i="1"/>
  <c r="X1773" i="1" s="1"/>
  <c r="V1773" i="1"/>
  <c r="Y1773" i="1" s="1"/>
  <c r="T1773" i="1"/>
  <c r="S1773" i="1"/>
  <c r="R1773" i="1"/>
  <c r="J1773" i="1"/>
  <c r="U1773" i="1" s="1"/>
  <c r="F1773" i="1"/>
  <c r="W1772" i="1"/>
  <c r="X1772" i="1" s="1"/>
  <c r="V1772" i="1"/>
  <c r="Y1772" i="1" s="1"/>
  <c r="Z1772" i="1" s="1"/>
  <c r="T1772" i="1"/>
  <c r="U1772" i="1" s="1"/>
  <c r="S1772" i="1"/>
  <c r="R1772" i="1"/>
  <c r="J1772" i="1"/>
  <c r="F1772" i="1"/>
  <c r="Y1771" i="1"/>
  <c r="Z1771" i="1" s="1"/>
  <c r="X1771" i="1"/>
  <c r="W1771" i="1"/>
  <c r="V1771" i="1"/>
  <c r="U1771" i="1"/>
  <c r="T1771" i="1"/>
  <c r="S1771" i="1"/>
  <c r="R1771" i="1"/>
  <c r="J1771" i="1"/>
  <c r="F1771" i="1"/>
  <c r="X1770" i="1"/>
  <c r="W1770" i="1"/>
  <c r="V1770" i="1"/>
  <c r="Y1770" i="1" s="1"/>
  <c r="Z1770" i="1" s="1"/>
  <c r="U1770" i="1"/>
  <c r="T1770" i="1"/>
  <c r="S1770" i="1"/>
  <c r="R1770" i="1"/>
  <c r="J1770" i="1"/>
  <c r="F1770" i="1"/>
  <c r="Y1769" i="1"/>
  <c r="Z1769" i="1" s="1"/>
  <c r="X1769" i="1"/>
  <c r="W1769" i="1"/>
  <c r="V1769" i="1"/>
  <c r="U1769" i="1"/>
  <c r="T1769" i="1"/>
  <c r="S1769" i="1"/>
  <c r="R1769" i="1"/>
  <c r="J1769" i="1"/>
  <c r="F1769" i="1"/>
  <c r="X1768" i="1"/>
  <c r="W1768" i="1"/>
  <c r="V1768" i="1"/>
  <c r="Y1768" i="1" s="1"/>
  <c r="Z1768" i="1" s="1"/>
  <c r="U1768" i="1"/>
  <c r="T1768" i="1"/>
  <c r="S1768" i="1"/>
  <c r="R1768" i="1"/>
  <c r="J1768" i="1"/>
  <c r="F1768" i="1"/>
  <c r="Z1767" i="1"/>
  <c r="X1767" i="1"/>
  <c r="W1767" i="1"/>
  <c r="V1767" i="1"/>
  <c r="Y1767" i="1" s="1"/>
  <c r="U1767" i="1"/>
  <c r="T1767" i="1"/>
  <c r="S1767" i="1"/>
  <c r="R1767" i="1"/>
  <c r="J1767" i="1"/>
  <c r="F1767" i="1"/>
  <c r="Y1766" i="1"/>
  <c r="W1766" i="1"/>
  <c r="X1766" i="1" s="1"/>
  <c r="Z1766" i="1" s="1"/>
  <c r="V1766" i="1"/>
  <c r="T1766" i="1"/>
  <c r="S1766" i="1"/>
  <c r="R1766" i="1"/>
  <c r="J1766" i="1"/>
  <c r="U1766" i="1" s="1"/>
  <c r="F1766" i="1"/>
  <c r="W1765" i="1"/>
  <c r="X1765" i="1" s="1"/>
  <c r="V1765" i="1"/>
  <c r="Y1765" i="1" s="1"/>
  <c r="Z1765" i="1" s="1"/>
  <c r="U1765" i="1"/>
  <c r="T1765" i="1"/>
  <c r="S1765" i="1"/>
  <c r="R1765" i="1"/>
  <c r="J1765" i="1"/>
  <c r="F1765" i="1"/>
  <c r="Y1764" i="1"/>
  <c r="W1764" i="1"/>
  <c r="X1764" i="1" s="1"/>
  <c r="Z1764" i="1" s="1"/>
  <c r="V1764" i="1"/>
  <c r="T1764" i="1"/>
  <c r="U1764" i="1" s="1"/>
  <c r="S1764" i="1"/>
  <c r="R1764" i="1"/>
  <c r="J1764" i="1"/>
  <c r="F1764" i="1"/>
  <c r="W1763" i="1"/>
  <c r="X1763" i="1" s="1"/>
  <c r="V1763" i="1"/>
  <c r="Y1763" i="1" s="1"/>
  <c r="T1763" i="1"/>
  <c r="U1763" i="1" s="1"/>
  <c r="S1763" i="1"/>
  <c r="R1763" i="1"/>
  <c r="J1763" i="1"/>
  <c r="F1763" i="1"/>
  <c r="Y1762" i="1"/>
  <c r="Z1762" i="1" s="1"/>
  <c r="W1762" i="1"/>
  <c r="X1762" i="1" s="1"/>
  <c r="V1762" i="1"/>
  <c r="T1762" i="1"/>
  <c r="U1762" i="1" s="1"/>
  <c r="S1762" i="1"/>
  <c r="R1762" i="1"/>
  <c r="J1762" i="1"/>
  <c r="F1762" i="1"/>
  <c r="W1761" i="1"/>
  <c r="X1761" i="1" s="1"/>
  <c r="V1761" i="1"/>
  <c r="Y1761" i="1" s="1"/>
  <c r="T1761" i="1"/>
  <c r="U1761" i="1" s="1"/>
  <c r="S1761" i="1"/>
  <c r="R1761" i="1"/>
  <c r="J1761" i="1"/>
  <c r="F1761" i="1"/>
  <c r="Y1760" i="1"/>
  <c r="Z1760" i="1" s="1"/>
  <c r="X1760" i="1"/>
  <c r="W1760" i="1"/>
  <c r="V1760" i="1"/>
  <c r="T1760" i="1"/>
  <c r="U1760" i="1" s="1"/>
  <c r="S1760" i="1"/>
  <c r="R1760" i="1"/>
  <c r="J1760" i="1"/>
  <c r="F1760" i="1"/>
  <c r="W1759" i="1"/>
  <c r="X1759" i="1" s="1"/>
  <c r="V1759" i="1"/>
  <c r="Y1759" i="1" s="1"/>
  <c r="Z1759" i="1" s="1"/>
  <c r="T1759" i="1"/>
  <c r="S1759" i="1"/>
  <c r="R1759" i="1"/>
  <c r="J1759" i="1"/>
  <c r="U1759" i="1" s="1"/>
  <c r="F1759" i="1"/>
  <c r="X1758" i="1"/>
  <c r="W1758" i="1"/>
  <c r="V1758" i="1"/>
  <c r="Y1758" i="1" s="1"/>
  <c r="Z1758" i="1" s="1"/>
  <c r="U1758" i="1"/>
  <c r="T1758" i="1"/>
  <c r="S1758" i="1"/>
  <c r="R1758" i="1"/>
  <c r="J1758" i="1"/>
  <c r="F1758" i="1"/>
  <c r="Y1757" i="1"/>
  <c r="X1757" i="1"/>
  <c r="W1757" i="1"/>
  <c r="V1757" i="1"/>
  <c r="T1757" i="1"/>
  <c r="U1757" i="1" s="1"/>
  <c r="S1757" i="1"/>
  <c r="R1757" i="1"/>
  <c r="J1757" i="1"/>
  <c r="F1757" i="1"/>
  <c r="X1756" i="1"/>
  <c r="W1756" i="1"/>
  <c r="V1756" i="1"/>
  <c r="Y1756" i="1" s="1"/>
  <c r="Z1756" i="1" s="1"/>
  <c r="U1756" i="1"/>
  <c r="T1756" i="1"/>
  <c r="S1756" i="1"/>
  <c r="R1756" i="1"/>
  <c r="J1756" i="1"/>
  <c r="F1756" i="1"/>
  <c r="Y1755" i="1"/>
  <c r="Z1755" i="1" s="1"/>
  <c r="X1755" i="1"/>
  <c r="W1755" i="1"/>
  <c r="V1755" i="1"/>
  <c r="U1755" i="1"/>
  <c r="T1755" i="1"/>
  <c r="S1755" i="1"/>
  <c r="R1755" i="1"/>
  <c r="J1755" i="1"/>
  <c r="F1755" i="1"/>
  <c r="X1754" i="1"/>
  <c r="W1754" i="1"/>
  <c r="V1754" i="1"/>
  <c r="Y1754" i="1" s="1"/>
  <c r="Z1754" i="1" s="1"/>
  <c r="U1754" i="1"/>
  <c r="T1754" i="1"/>
  <c r="S1754" i="1"/>
  <c r="R1754" i="1"/>
  <c r="J1754" i="1"/>
  <c r="F1754" i="1"/>
  <c r="Z1753" i="1"/>
  <c r="X1753" i="1"/>
  <c r="W1753" i="1"/>
  <c r="V1753" i="1"/>
  <c r="Y1753" i="1" s="1"/>
  <c r="U1753" i="1"/>
  <c r="T1753" i="1"/>
  <c r="S1753" i="1"/>
  <c r="R1753" i="1"/>
  <c r="J1753" i="1"/>
  <c r="F1753" i="1"/>
  <c r="Y1752" i="1"/>
  <c r="X1752" i="1"/>
  <c r="Z1752" i="1" s="1"/>
  <c r="W1752" i="1"/>
  <c r="V1752" i="1"/>
  <c r="U1752" i="1"/>
  <c r="T1752" i="1"/>
  <c r="S1752" i="1"/>
  <c r="R1752" i="1"/>
  <c r="J1752" i="1"/>
  <c r="F1752" i="1"/>
  <c r="W1751" i="1"/>
  <c r="X1751" i="1" s="1"/>
  <c r="V1751" i="1"/>
  <c r="Y1751" i="1" s="1"/>
  <c r="Z1751" i="1" s="1"/>
  <c r="U1751" i="1"/>
  <c r="T1751" i="1"/>
  <c r="S1751" i="1"/>
  <c r="R1751" i="1"/>
  <c r="J1751" i="1"/>
  <c r="F1751" i="1"/>
  <c r="Y1750" i="1"/>
  <c r="W1750" i="1"/>
  <c r="X1750" i="1" s="1"/>
  <c r="Z1750" i="1" s="1"/>
  <c r="V1750" i="1"/>
  <c r="T1750" i="1"/>
  <c r="S1750" i="1"/>
  <c r="R1750" i="1"/>
  <c r="J1750" i="1"/>
  <c r="F1750" i="1"/>
  <c r="W1749" i="1"/>
  <c r="X1749" i="1" s="1"/>
  <c r="V1749" i="1"/>
  <c r="Y1749" i="1" s="1"/>
  <c r="T1749" i="1"/>
  <c r="U1749" i="1" s="1"/>
  <c r="S1749" i="1"/>
  <c r="R1749" i="1"/>
  <c r="J1749" i="1"/>
  <c r="F1749" i="1"/>
  <c r="Z1748" i="1"/>
  <c r="Y1748" i="1"/>
  <c r="W1748" i="1"/>
  <c r="X1748" i="1" s="1"/>
  <c r="V1748" i="1"/>
  <c r="T1748" i="1"/>
  <c r="U1748" i="1" s="1"/>
  <c r="S1748" i="1"/>
  <c r="R1748" i="1"/>
  <c r="J1748" i="1"/>
  <c r="F1748" i="1"/>
  <c r="W1747" i="1"/>
  <c r="X1747" i="1" s="1"/>
  <c r="V1747" i="1"/>
  <c r="Y1747" i="1" s="1"/>
  <c r="T1747" i="1"/>
  <c r="U1747" i="1" s="1"/>
  <c r="S1747" i="1"/>
  <c r="R1747" i="1"/>
  <c r="J1747" i="1"/>
  <c r="F1747" i="1"/>
  <c r="Y1746" i="1"/>
  <c r="Z1746" i="1" s="1"/>
  <c r="X1746" i="1"/>
  <c r="W1746" i="1"/>
  <c r="V1746" i="1"/>
  <c r="T1746" i="1"/>
  <c r="U1746" i="1" s="1"/>
  <c r="S1746" i="1"/>
  <c r="R1746" i="1"/>
  <c r="J1746" i="1"/>
  <c r="F1746" i="1"/>
  <c r="X1745" i="1"/>
  <c r="W1745" i="1"/>
  <c r="V1745" i="1"/>
  <c r="Y1745" i="1" s="1"/>
  <c r="Z1745" i="1" s="1"/>
  <c r="U1745" i="1"/>
  <c r="T1745" i="1"/>
  <c r="S1745" i="1"/>
  <c r="R1745" i="1"/>
  <c r="J1745" i="1"/>
  <c r="F1745" i="1"/>
  <c r="W1744" i="1"/>
  <c r="X1744" i="1" s="1"/>
  <c r="V1744" i="1"/>
  <c r="Y1744" i="1" s="1"/>
  <c r="Z1744" i="1" s="1"/>
  <c r="T1744" i="1"/>
  <c r="U1744" i="1" s="1"/>
  <c r="S1744" i="1"/>
  <c r="R1744" i="1"/>
  <c r="J1744" i="1"/>
  <c r="F1744" i="1"/>
  <c r="Y1743" i="1"/>
  <c r="X1743" i="1"/>
  <c r="W1743" i="1"/>
  <c r="V1743" i="1"/>
  <c r="T1743" i="1"/>
  <c r="U1743" i="1" s="1"/>
  <c r="S1743" i="1"/>
  <c r="R1743" i="1"/>
  <c r="J1743" i="1"/>
  <c r="F1743" i="1"/>
  <c r="X1742" i="1"/>
  <c r="W1742" i="1"/>
  <c r="V1742" i="1"/>
  <c r="Y1742" i="1" s="1"/>
  <c r="Z1742" i="1" s="1"/>
  <c r="U1742" i="1"/>
  <c r="T1742" i="1"/>
  <c r="S1742" i="1"/>
  <c r="R1742" i="1"/>
  <c r="J1742" i="1"/>
  <c r="F1742" i="1"/>
  <c r="Y1741" i="1"/>
  <c r="Z1741" i="1" s="1"/>
  <c r="X1741" i="1"/>
  <c r="W1741" i="1"/>
  <c r="V1741" i="1"/>
  <c r="U1741" i="1"/>
  <c r="T1741" i="1"/>
  <c r="S1741" i="1"/>
  <c r="R1741" i="1"/>
  <c r="J1741" i="1"/>
  <c r="F1741" i="1"/>
  <c r="X1740" i="1"/>
  <c r="W1740" i="1"/>
  <c r="V1740" i="1"/>
  <c r="Y1740" i="1" s="1"/>
  <c r="Z1740" i="1" s="1"/>
  <c r="U1740" i="1"/>
  <c r="T1740" i="1"/>
  <c r="S1740" i="1"/>
  <c r="R1740" i="1"/>
  <c r="J1740" i="1"/>
  <c r="F1740" i="1"/>
  <c r="Z1739" i="1"/>
  <c r="X1739" i="1"/>
  <c r="W1739" i="1"/>
  <c r="V1739" i="1"/>
  <c r="Y1739" i="1" s="1"/>
  <c r="U1739" i="1"/>
  <c r="T1739" i="1"/>
  <c r="S1739" i="1"/>
  <c r="R1739" i="1"/>
  <c r="J1739" i="1"/>
  <c r="F1739" i="1"/>
  <c r="Y1738" i="1"/>
  <c r="W1738" i="1"/>
  <c r="X1738" i="1" s="1"/>
  <c r="Z1738" i="1" s="1"/>
  <c r="V1738" i="1"/>
  <c r="T1738" i="1"/>
  <c r="S1738" i="1"/>
  <c r="R1738" i="1"/>
  <c r="J1738" i="1"/>
  <c r="U1738" i="1" s="1"/>
  <c r="F1738" i="1"/>
  <c r="Y1737" i="1"/>
  <c r="W1737" i="1"/>
  <c r="X1737" i="1" s="1"/>
  <c r="Z1737" i="1" s="1"/>
  <c r="V1737" i="1"/>
  <c r="T1737" i="1"/>
  <c r="U1737" i="1" s="1"/>
  <c r="S1737" i="1"/>
  <c r="R1737" i="1"/>
  <c r="J1737" i="1"/>
  <c r="F1737" i="1"/>
  <c r="Y1736" i="1"/>
  <c r="W1736" i="1"/>
  <c r="X1736" i="1" s="1"/>
  <c r="Z1736" i="1" s="1"/>
  <c r="V1736" i="1"/>
  <c r="T1736" i="1"/>
  <c r="S1736" i="1"/>
  <c r="R1736" i="1"/>
  <c r="J1736" i="1"/>
  <c r="F1736" i="1"/>
  <c r="W1735" i="1"/>
  <c r="X1735" i="1" s="1"/>
  <c r="V1735" i="1"/>
  <c r="Y1735" i="1" s="1"/>
  <c r="Z1735" i="1" s="1"/>
  <c r="T1735" i="1"/>
  <c r="U1735" i="1" s="1"/>
  <c r="S1735" i="1"/>
  <c r="R1735" i="1"/>
  <c r="J1735" i="1"/>
  <c r="F1735" i="1"/>
  <c r="Z1734" i="1"/>
  <c r="Y1734" i="1"/>
  <c r="W1734" i="1"/>
  <c r="X1734" i="1" s="1"/>
  <c r="V1734" i="1"/>
  <c r="T1734" i="1"/>
  <c r="U1734" i="1" s="1"/>
  <c r="S1734" i="1"/>
  <c r="R1734" i="1"/>
  <c r="J1734" i="1"/>
  <c r="F1734" i="1"/>
  <c r="W1733" i="1"/>
  <c r="X1733" i="1" s="1"/>
  <c r="V1733" i="1"/>
  <c r="Y1733" i="1" s="1"/>
  <c r="Z1733" i="1" s="1"/>
  <c r="T1733" i="1"/>
  <c r="U1733" i="1" s="1"/>
  <c r="S1733" i="1"/>
  <c r="R1733" i="1"/>
  <c r="J1733" i="1"/>
  <c r="F1733" i="1"/>
  <c r="Y1732" i="1"/>
  <c r="Z1732" i="1" s="1"/>
  <c r="X1732" i="1"/>
  <c r="W1732" i="1"/>
  <c r="V1732" i="1"/>
  <c r="T1732" i="1"/>
  <c r="U1732" i="1" s="1"/>
  <c r="S1732" i="1"/>
  <c r="R1732" i="1"/>
  <c r="J1732" i="1"/>
  <c r="F1732" i="1"/>
  <c r="W1731" i="1"/>
  <c r="X1731" i="1" s="1"/>
  <c r="V1731" i="1"/>
  <c r="Y1731" i="1" s="1"/>
  <c r="Z1731" i="1" s="1"/>
  <c r="T1731" i="1"/>
  <c r="S1731" i="1"/>
  <c r="R1731" i="1"/>
  <c r="J1731" i="1"/>
  <c r="U1731" i="1" s="1"/>
  <c r="F1731" i="1"/>
  <c r="W1730" i="1"/>
  <c r="X1730" i="1" s="1"/>
  <c r="V1730" i="1"/>
  <c r="Y1730" i="1" s="1"/>
  <c r="Z1730" i="1" s="1"/>
  <c r="T1730" i="1"/>
  <c r="U1730" i="1" s="1"/>
  <c r="S1730" i="1"/>
  <c r="R1730" i="1"/>
  <c r="J1730" i="1"/>
  <c r="F1730" i="1"/>
  <c r="Y1729" i="1"/>
  <c r="X1729" i="1"/>
  <c r="W1729" i="1"/>
  <c r="V1729" i="1"/>
  <c r="T1729" i="1"/>
  <c r="U1729" i="1" s="1"/>
  <c r="S1729" i="1"/>
  <c r="R1729" i="1"/>
  <c r="J1729" i="1"/>
  <c r="F1729" i="1"/>
  <c r="X1728" i="1"/>
  <c r="W1728" i="1"/>
  <c r="V1728" i="1"/>
  <c r="Y1728" i="1" s="1"/>
  <c r="Z1728" i="1" s="1"/>
  <c r="U1728" i="1"/>
  <c r="T1728" i="1"/>
  <c r="S1728" i="1"/>
  <c r="R1728" i="1"/>
  <c r="J1728" i="1"/>
  <c r="F1728" i="1"/>
  <c r="Y1727" i="1"/>
  <c r="Z1727" i="1" s="1"/>
  <c r="X1727" i="1"/>
  <c r="W1727" i="1"/>
  <c r="V1727" i="1"/>
  <c r="U1727" i="1"/>
  <c r="T1727" i="1"/>
  <c r="S1727" i="1"/>
  <c r="R1727" i="1"/>
  <c r="J1727" i="1"/>
  <c r="F1727" i="1"/>
  <c r="X1726" i="1"/>
  <c r="W1726" i="1"/>
  <c r="V1726" i="1"/>
  <c r="Y1726" i="1" s="1"/>
  <c r="Z1726" i="1" s="1"/>
  <c r="U1726" i="1"/>
  <c r="T1726" i="1"/>
  <c r="S1726" i="1"/>
  <c r="R1726" i="1"/>
  <c r="J1726" i="1"/>
  <c r="F1726" i="1"/>
  <c r="Z1725" i="1"/>
  <c r="X1725" i="1"/>
  <c r="W1725" i="1"/>
  <c r="V1725" i="1"/>
  <c r="Y1725" i="1" s="1"/>
  <c r="U1725" i="1"/>
  <c r="T1725" i="1"/>
  <c r="S1725" i="1"/>
  <c r="R1725" i="1"/>
  <c r="J1725" i="1"/>
  <c r="F1725" i="1"/>
  <c r="Y1724" i="1"/>
  <c r="X1724" i="1"/>
  <c r="Z1724" i="1" s="1"/>
  <c r="W1724" i="1"/>
  <c r="V1724" i="1"/>
  <c r="T1724" i="1"/>
  <c r="S1724" i="1"/>
  <c r="R1724" i="1"/>
  <c r="J1724" i="1"/>
  <c r="U1724" i="1" s="1"/>
  <c r="F1724" i="1"/>
  <c r="Y1723" i="1"/>
  <c r="W1723" i="1"/>
  <c r="X1723" i="1" s="1"/>
  <c r="Z1723" i="1" s="1"/>
  <c r="V1723" i="1"/>
  <c r="U1723" i="1"/>
  <c r="T1723" i="1"/>
  <c r="S1723" i="1"/>
  <c r="R1723" i="1"/>
  <c r="J1723" i="1"/>
  <c r="F1723" i="1"/>
  <c r="Y1722" i="1"/>
  <c r="W1722" i="1"/>
  <c r="X1722" i="1" s="1"/>
  <c r="Z1722" i="1" s="1"/>
  <c r="V1722" i="1"/>
  <c r="T1722" i="1"/>
  <c r="S1722" i="1"/>
  <c r="R1722" i="1"/>
  <c r="J1722" i="1"/>
  <c r="F1722" i="1"/>
  <c r="W1721" i="1"/>
  <c r="X1721" i="1" s="1"/>
  <c r="V1721" i="1"/>
  <c r="Y1721" i="1" s="1"/>
  <c r="T1721" i="1"/>
  <c r="U1721" i="1" s="1"/>
  <c r="S1721" i="1"/>
  <c r="R1721" i="1"/>
  <c r="J1721" i="1"/>
  <c r="F1721" i="1"/>
  <c r="Y1720" i="1"/>
  <c r="Z1720" i="1" s="1"/>
  <c r="X1720" i="1"/>
  <c r="W1720" i="1"/>
  <c r="V1720" i="1"/>
  <c r="U1720" i="1"/>
  <c r="T1720" i="1"/>
  <c r="S1720" i="1"/>
  <c r="R1720" i="1"/>
  <c r="J1720" i="1"/>
  <c r="F1720" i="1"/>
  <c r="W1719" i="1"/>
  <c r="X1719" i="1" s="1"/>
  <c r="V1719" i="1"/>
  <c r="Y1719" i="1" s="1"/>
  <c r="Z1719" i="1" s="1"/>
  <c r="T1719" i="1"/>
  <c r="U1719" i="1" s="1"/>
  <c r="S1719" i="1"/>
  <c r="R1719" i="1"/>
  <c r="J1719" i="1"/>
  <c r="F1719" i="1"/>
  <c r="Y1718" i="1"/>
  <c r="Z1718" i="1" s="1"/>
  <c r="X1718" i="1"/>
  <c r="W1718" i="1"/>
  <c r="V1718" i="1"/>
  <c r="T1718" i="1"/>
  <c r="U1718" i="1" s="1"/>
  <c r="S1718" i="1"/>
  <c r="R1718" i="1"/>
  <c r="J1718" i="1"/>
  <c r="F1718" i="1"/>
  <c r="W1717" i="1"/>
  <c r="X1717" i="1" s="1"/>
  <c r="V1717" i="1"/>
  <c r="Y1717" i="1" s="1"/>
  <c r="T1717" i="1"/>
  <c r="S1717" i="1"/>
  <c r="R1717" i="1"/>
  <c r="J1717" i="1"/>
  <c r="U1717" i="1" s="1"/>
  <c r="F1717" i="1"/>
  <c r="W1716" i="1"/>
  <c r="X1716" i="1" s="1"/>
  <c r="V1716" i="1"/>
  <c r="Y1716" i="1" s="1"/>
  <c r="Z1716" i="1" s="1"/>
  <c r="T1716" i="1"/>
  <c r="U1716" i="1" s="1"/>
  <c r="S1716" i="1"/>
  <c r="R1716" i="1"/>
  <c r="J1716" i="1"/>
  <c r="F1716" i="1"/>
  <c r="Y1715" i="1"/>
  <c r="Z1715" i="1" s="1"/>
  <c r="X1715" i="1"/>
  <c r="W1715" i="1"/>
  <c r="V1715" i="1"/>
  <c r="T1715" i="1"/>
  <c r="U1715" i="1" s="1"/>
  <c r="S1715" i="1"/>
  <c r="R1715" i="1"/>
  <c r="J1715" i="1"/>
  <c r="F1715" i="1"/>
  <c r="X1714" i="1"/>
  <c r="W1714" i="1"/>
  <c r="V1714" i="1"/>
  <c r="Y1714" i="1" s="1"/>
  <c r="Z1714" i="1" s="1"/>
  <c r="U1714" i="1"/>
  <c r="T1714" i="1"/>
  <c r="S1714" i="1"/>
  <c r="R1714" i="1"/>
  <c r="J1714" i="1"/>
  <c r="F1714" i="1"/>
  <c r="Y1713" i="1"/>
  <c r="Z1713" i="1" s="1"/>
  <c r="X1713" i="1"/>
  <c r="W1713" i="1"/>
  <c r="V1713" i="1"/>
  <c r="U1713" i="1"/>
  <c r="T1713" i="1"/>
  <c r="S1713" i="1"/>
  <c r="R1713" i="1"/>
  <c r="J1713" i="1"/>
  <c r="F1713" i="1"/>
  <c r="X1712" i="1"/>
  <c r="W1712" i="1"/>
  <c r="V1712" i="1"/>
  <c r="Y1712" i="1" s="1"/>
  <c r="Z1712" i="1" s="1"/>
  <c r="U1712" i="1"/>
  <c r="T1712" i="1"/>
  <c r="S1712" i="1"/>
  <c r="R1712" i="1"/>
  <c r="J1712" i="1"/>
  <c r="F1712" i="1"/>
  <c r="X1711" i="1"/>
  <c r="W1711" i="1"/>
  <c r="V1711" i="1"/>
  <c r="Y1711" i="1" s="1"/>
  <c r="Z1711" i="1" s="1"/>
  <c r="U1711" i="1"/>
  <c r="T1711" i="1"/>
  <c r="S1711" i="1"/>
  <c r="R1711" i="1"/>
  <c r="J1711" i="1"/>
  <c r="F1711" i="1"/>
  <c r="Y1710" i="1"/>
  <c r="X1710" i="1"/>
  <c r="Z1710" i="1" s="1"/>
  <c r="W1710" i="1"/>
  <c r="V1710" i="1"/>
  <c r="T1710" i="1"/>
  <c r="S1710" i="1"/>
  <c r="R1710" i="1"/>
  <c r="J1710" i="1"/>
  <c r="U1710" i="1" s="1"/>
  <c r="F1710" i="1"/>
  <c r="Y1709" i="1"/>
  <c r="W1709" i="1"/>
  <c r="X1709" i="1" s="1"/>
  <c r="Z1709" i="1" s="1"/>
  <c r="V1709" i="1"/>
  <c r="T1709" i="1"/>
  <c r="U1709" i="1" s="1"/>
  <c r="S1709" i="1"/>
  <c r="R1709" i="1"/>
  <c r="J1709" i="1"/>
  <c r="F1709" i="1"/>
  <c r="Y1708" i="1"/>
  <c r="W1708" i="1"/>
  <c r="X1708" i="1" s="1"/>
  <c r="Z1708" i="1" s="1"/>
  <c r="V1708" i="1"/>
  <c r="T1708" i="1"/>
  <c r="U1708" i="1" s="1"/>
  <c r="S1708" i="1"/>
  <c r="R1708" i="1"/>
  <c r="J1708" i="1"/>
  <c r="F1708" i="1"/>
  <c r="X1707" i="1"/>
  <c r="W1707" i="1"/>
  <c r="V1707" i="1"/>
  <c r="Y1707" i="1" s="1"/>
  <c r="Z1707" i="1" s="1"/>
  <c r="T1707" i="1"/>
  <c r="U1707" i="1" s="1"/>
  <c r="S1707" i="1"/>
  <c r="R1707" i="1"/>
  <c r="J1707" i="1"/>
  <c r="F1707" i="1"/>
  <c r="Z1706" i="1"/>
  <c r="Y1706" i="1"/>
  <c r="X1706" i="1"/>
  <c r="W1706" i="1"/>
  <c r="V1706" i="1"/>
  <c r="U1706" i="1"/>
  <c r="T1706" i="1"/>
  <c r="S1706" i="1"/>
  <c r="R1706" i="1"/>
  <c r="J1706" i="1"/>
  <c r="F1706" i="1"/>
  <c r="W1705" i="1"/>
  <c r="X1705" i="1" s="1"/>
  <c r="V1705" i="1"/>
  <c r="Y1705" i="1" s="1"/>
  <c r="T1705" i="1"/>
  <c r="U1705" i="1" s="1"/>
  <c r="S1705" i="1"/>
  <c r="R1705" i="1"/>
  <c r="J1705" i="1"/>
  <c r="F1705" i="1"/>
  <c r="Y1704" i="1"/>
  <c r="Z1704" i="1" s="1"/>
  <c r="X1704" i="1"/>
  <c r="W1704" i="1"/>
  <c r="V1704" i="1"/>
  <c r="T1704" i="1"/>
  <c r="U1704" i="1" s="1"/>
  <c r="S1704" i="1"/>
  <c r="R1704" i="1"/>
  <c r="J1704" i="1"/>
  <c r="F1704" i="1"/>
  <c r="W1703" i="1"/>
  <c r="X1703" i="1" s="1"/>
  <c r="V1703" i="1"/>
  <c r="Y1703" i="1" s="1"/>
  <c r="T1703" i="1"/>
  <c r="S1703" i="1"/>
  <c r="R1703" i="1"/>
  <c r="J1703" i="1"/>
  <c r="U1703" i="1" s="1"/>
  <c r="F1703" i="1"/>
  <c r="W1702" i="1"/>
  <c r="X1702" i="1" s="1"/>
  <c r="V1702" i="1"/>
  <c r="Y1702" i="1" s="1"/>
  <c r="Z1702" i="1" s="1"/>
  <c r="T1702" i="1"/>
  <c r="U1702" i="1" s="1"/>
  <c r="S1702" i="1"/>
  <c r="R1702" i="1"/>
  <c r="J1702" i="1"/>
  <c r="F1702" i="1"/>
  <c r="Y1701" i="1"/>
  <c r="Z1701" i="1" s="1"/>
  <c r="X1701" i="1"/>
  <c r="W1701" i="1"/>
  <c r="V1701" i="1"/>
  <c r="T1701" i="1"/>
  <c r="U1701" i="1" s="1"/>
  <c r="S1701" i="1"/>
  <c r="R1701" i="1"/>
  <c r="J1701" i="1"/>
  <c r="F1701" i="1"/>
  <c r="X1700" i="1"/>
  <c r="W1700" i="1"/>
  <c r="V1700" i="1"/>
  <c r="Y1700" i="1" s="1"/>
  <c r="Z1700" i="1" s="1"/>
  <c r="U1700" i="1"/>
  <c r="T1700" i="1"/>
  <c r="S1700" i="1"/>
  <c r="R1700" i="1"/>
  <c r="J1700" i="1"/>
  <c r="F1700" i="1"/>
  <c r="Y1699" i="1"/>
  <c r="Z1699" i="1" s="1"/>
  <c r="X1699" i="1"/>
  <c r="W1699" i="1"/>
  <c r="V1699" i="1"/>
  <c r="U1699" i="1"/>
  <c r="T1699" i="1"/>
  <c r="S1699" i="1"/>
  <c r="R1699" i="1"/>
  <c r="J1699" i="1"/>
  <c r="F1699" i="1"/>
  <c r="X1698" i="1"/>
  <c r="W1698" i="1"/>
  <c r="V1698" i="1"/>
  <c r="Y1698" i="1" s="1"/>
  <c r="Z1698" i="1" s="1"/>
  <c r="U1698" i="1"/>
  <c r="T1698" i="1"/>
  <c r="S1698" i="1"/>
  <c r="R1698" i="1"/>
  <c r="J1698" i="1"/>
  <c r="F1698" i="1"/>
  <c r="Z1697" i="1"/>
  <c r="X1697" i="1"/>
  <c r="W1697" i="1"/>
  <c r="V1697" i="1"/>
  <c r="Y1697" i="1" s="1"/>
  <c r="U1697" i="1"/>
  <c r="T1697" i="1"/>
  <c r="S1697" i="1"/>
  <c r="R1697" i="1"/>
  <c r="J1697" i="1"/>
  <c r="F1697" i="1"/>
  <c r="Y1696" i="1"/>
  <c r="W1696" i="1"/>
  <c r="X1696" i="1" s="1"/>
  <c r="Z1696" i="1" s="1"/>
  <c r="V1696" i="1"/>
  <c r="T1696" i="1"/>
  <c r="S1696" i="1"/>
  <c r="R1696" i="1"/>
  <c r="J1696" i="1"/>
  <c r="U1696" i="1" s="1"/>
  <c r="F1696" i="1"/>
  <c r="Y1695" i="1"/>
  <c r="W1695" i="1"/>
  <c r="X1695" i="1" s="1"/>
  <c r="Z1695" i="1" s="1"/>
  <c r="V1695" i="1"/>
  <c r="U1695" i="1"/>
  <c r="T1695" i="1"/>
  <c r="S1695" i="1"/>
  <c r="R1695" i="1"/>
  <c r="J1695" i="1"/>
  <c r="F1695" i="1"/>
  <c r="Y1694" i="1"/>
  <c r="X1694" i="1"/>
  <c r="Z1694" i="1" s="1"/>
  <c r="W1694" i="1"/>
  <c r="V1694" i="1"/>
  <c r="U1694" i="1"/>
  <c r="T1694" i="1"/>
  <c r="S1694" i="1"/>
  <c r="R1694" i="1"/>
  <c r="J1694" i="1"/>
  <c r="F1694" i="1"/>
  <c r="X1693" i="1"/>
  <c r="W1693" i="1"/>
  <c r="V1693" i="1"/>
  <c r="Y1693" i="1" s="1"/>
  <c r="Z1693" i="1" s="1"/>
  <c r="T1693" i="1"/>
  <c r="U1693" i="1" s="1"/>
  <c r="S1693" i="1"/>
  <c r="R1693" i="1"/>
  <c r="J1693" i="1"/>
  <c r="F1693" i="1"/>
  <c r="Y1692" i="1"/>
  <c r="Z1692" i="1" s="1"/>
  <c r="W1692" i="1"/>
  <c r="X1692" i="1" s="1"/>
  <c r="V1692" i="1"/>
  <c r="T1692" i="1"/>
  <c r="S1692" i="1"/>
  <c r="R1692" i="1"/>
  <c r="J1692" i="1"/>
  <c r="U1692" i="1" s="1"/>
  <c r="F1692" i="1"/>
  <c r="W1691" i="1"/>
  <c r="X1691" i="1" s="1"/>
  <c r="V1691" i="1"/>
  <c r="Y1691" i="1" s="1"/>
  <c r="Z1691" i="1" s="1"/>
  <c r="T1691" i="1"/>
  <c r="U1691" i="1" s="1"/>
  <c r="S1691" i="1"/>
  <c r="R1691" i="1"/>
  <c r="J1691" i="1"/>
  <c r="F1691" i="1"/>
  <c r="Y1690" i="1"/>
  <c r="Z1690" i="1" s="1"/>
  <c r="X1690" i="1"/>
  <c r="W1690" i="1"/>
  <c r="V1690" i="1"/>
  <c r="T1690" i="1"/>
  <c r="U1690" i="1" s="1"/>
  <c r="S1690" i="1"/>
  <c r="R1690" i="1"/>
  <c r="J1690" i="1"/>
  <c r="F1690" i="1"/>
  <c r="W1689" i="1"/>
  <c r="X1689" i="1" s="1"/>
  <c r="V1689" i="1"/>
  <c r="Y1689" i="1" s="1"/>
  <c r="T1689" i="1"/>
  <c r="S1689" i="1"/>
  <c r="R1689" i="1"/>
  <c r="J1689" i="1"/>
  <c r="U1689" i="1" s="1"/>
  <c r="F1689" i="1"/>
  <c r="W1688" i="1"/>
  <c r="X1688" i="1" s="1"/>
  <c r="V1688" i="1"/>
  <c r="Y1688" i="1" s="1"/>
  <c r="T1688" i="1"/>
  <c r="U1688" i="1" s="1"/>
  <c r="S1688" i="1"/>
  <c r="R1688" i="1"/>
  <c r="J1688" i="1"/>
  <c r="F1688" i="1"/>
  <c r="Y1687" i="1"/>
  <c r="Z1687" i="1" s="1"/>
  <c r="X1687" i="1"/>
  <c r="W1687" i="1"/>
  <c r="V1687" i="1"/>
  <c r="U1687" i="1"/>
  <c r="T1687" i="1"/>
  <c r="S1687" i="1"/>
  <c r="R1687" i="1"/>
  <c r="J1687" i="1"/>
  <c r="F1687" i="1"/>
  <c r="X1686" i="1"/>
  <c r="W1686" i="1"/>
  <c r="V1686" i="1"/>
  <c r="Y1686" i="1" s="1"/>
  <c r="Z1686" i="1" s="1"/>
  <c r="U1686" i="1"/>
  <c r="T1686" i="1"/>
  <c r="S1686" i="1"/>
  <c r="R1686" i="1"/>
  <c r="J1686" i="1"/>
  <c r="F1686" i="1"/>
  <c r="Y1685" i="1"/>
  <c r="Z1685" i="1" s="1"/>
  <c r="X1685" i="1"/>
  <c r="W1685" i="1"/>
  <c r="V1685" i="1"/>
  <c r="U1685" i="1"/>
  <c r="T1685" i="1"/>
  <c r="S1685" i="1"/>
  <c r="R1685" i="1"/>
  <c r="J1685" i="1"/>
  <c r="F1685" i="1"/>
  <c r="X1684" i="1"/>
  <c r="W1684" i="1"/>
  <c r="V1684" i="1"/>
  <c r="Y1684" i="1" s="1"/>
  <c r="Z1684" i="1" s="1"/>
  <c r="U1684" i="1"/>
  <c r="T1684" i="1"/>
  <c r="S1684" i="1"/>
  <c r="R1684" i="1"/>
  <c r="J1684" i="1"/>
  <c r="F1684" i="1"/>
  <c r="X1683" i="1"/>
  <c r="W1683" i="1"/>
  <c r="V1683" i="1"/>
  <c r="Y1683" i="1" s="1"/>
  <c r="Z1683" i="1" s="1"/>
  <c r="U1683" i="1"/>
  <c r="T1683" i="1"/>
  <c r="S1683" i="1"/>
  <c r="R1683" i="1"/>
  <c r="J1683" i="1"/>
  <c r="F1683" i="1"/>
  <c r="Y1682" i="1"/>
  <c r="X1682" i="1"/>
  <c r="Z1682" i="1" s="1"/>
  <c r="W1682" i="1"/>
  <c r="V1682" i="1"/>
  <c r="T1682" i="1"/>
  <c r="S1682" i="1"/>
  <c r="R1682" i="1"/>
  <c r="J1682" i="1"/>
  <c r="U1682" i="1" s="1"/>
  <c r="F1682" i="1"/>
  <c r="Y1681" i="1"/>
  <c r="W1681" i="1"/>
  <c r="X1681" i="1" s="1"/>
  <c r="Z1681" i="1" s="1"/>
  <c r="V1681" i="1"/>
  <c r="U1681" i="1"/>
  <c r="T1681" i="1"/>
  <c r="S1681" i="1"/>
  <c r="R1681" i="1"/>
  <c r="J1681" i="1"/>
  <c r="F1681" i="1"/>
  <c r="Y1680" i="1"/>
  <c r="X1680" i="1"/>
  <c r="Z1680" i="1" s="1"/>
  <c r="W1680" i="1"/>
  <c r="V1680" i="1"/>
  <c r="U1680" i="1"/>
  <c r="T1680" i="1"/>
  <c r="S1680" i="1"/>
  <c r="R1680" i="1"/>
  <c r="J1680" i="1"/>
  <c r="F1680" i="1"/>
  <c r="X1679" i="1"/>
  <c r="W1679" i="1"/>
  <c r="V1679" i="1"/>
  <c r="Y1679" i="1" s="1"/>
  <c r="Z1679" i="1" s="1"/>
  <c r="T1679" i="1"/>
  <c r="U1679" i="1" s="1"/>
  <c r="S1679" i="1"/>
  <c r="R1679" i="1"/>
  <c r="J1679" i="1"/>
  <c r="F1679" i="1"/>
  <c r="Z1678" i="1"/>
  <c r="Y1678" i="1"/>
  <c r="W1678" i="1"/>
  <c r="X1678" i="1" s="1"/>
  <c r="V1678" i="1"/>
  <c r="T1678" i="1"/>
  <c r="S1678" i="1"/>
  <c r="R1678" i="1"/>
  <c r="J1678" i="1"/>
  <c r="U1678" i="1" s="1"/>
  <c r="F1678" i="1"/>
  <c r="W1677" i="1"/>
  <c r="X1677" i="1" s="1"/>
  <c r="V1677" i="1"/>
  <c r="Y1677" i="1" s="1"/>
  <c r="Z1677" i="1" s="1"/>
  <c r="T1677" i="1"/>
  <c r="U1677" i="1" s="1"/>
  <c r="S1677" i="1"/>
  <c r="R1677" i="1"/>
  <c r="J1677" i="1"/>
  <c r="F1677" i="1"/>
  <c r="Y1676" i="1"/>
  <c r="Z1676" i="1" s="1"/>
  <c r="X1676" i="1"/>
  <c r="W1676" i="1"/>
  <c r="V1676" i="1"/>
  <c r="T1676" i="1"/>
  <c r="U1676" i="1" s="1"/>
  <c r="S1676" i="1"/>
  <c r="R1676" i="1"/>
  <c r="J1676" i="1"/>
  <c r="F1676" i="1"/>
  <c r="W1675" i="1"/>
  <c r="X1675" i="1" s="1"/>
  <c r="V1675" i="1"/>
  <c r="Y1675" i="1" s="1"/>
  <c r="Z1675" i="1" s="1"/>
  <c r="T1675" i="1"/>
  <c r="S1675" i="1"/>
  <c r="R1675" i="1"/>
  <c r="J1675" i="1"/>
  <c r="U1675" i="1" s="1"/>
  <c r="F1675" i="1"/>
  <c r="W1674" i="1"/>
  <c r="X1674" i="1" s="1"/>
  <c r="V1674" i="1"/>
  <c r="Y1674" i="1" s="1"/>
  <c r="T1674" i="1"/>
  <c r="U1674" i="1" s="1"/>
  <c r="S1674" i="1"/>
  <c r="R1674" i="1"/>
  <c r="J1674" i="1"/>
  <c r="F1674" i="1"/>
  <c r="Y1673" i="1"/>
  <c r="X1673" i="1"/>
  <c r="W1673" i="1"/>
  <c r="V1673" i="1"/>
  <c r="T1673" i="1"/>
  <c r="U1673" i="1" s="1"/>
  <c r="S1673" i="1"/>
  <c r="R1673" i="1"/>
  <c r="J1673" i="1"/>
  <c r="F1673" i="1"/>
  <c r="X1672" i="1"/>
  <c r="W1672" i="1"/>
  <c r="V1672" i="1"/>
  <c r="Y1672" i="1" s="1"/>
  <c r="Z1672" i="1" s="1"/>
  <c r="U1672" i="1"/>
  <c r="T1672" i="1"/>
  <c r="S1672" i="1"/>
  <c r="R1672" i="1"/>
  <c r="J1672" i="1"/>
  <c r="F1672" i="1"/>
  <c r="Y1671" i="1"/>
  <c r="Z1671" i="1" s="1"/>
  <c r="X1671" i="1"/>
  <c r="W1671" i="1"/>
  <c r="V1671" i="1"/>
  <c r="U1671" i="1"/>
  <c r="T1671" i="1"/>
  <c r="S1671" i="1"/>
  <c r="R1671" i="1"/>
  <c r="J1671" i="1"/>
  <c r="F1671" i="1"/>
  <c r="X1670" i="1"/>
  <c r="W1670" i="1"/>
  <c r="V1670" i="1"/>
  <c r="Y1670" i="1" s="1"/>
  <c r="Z1670" i="1" s="1"/>
  <c r="U1670" i="1"/>
  <c r="T1670" i="1"/>
  <c r="S1670" i="1"/>
  <c r="R1670" i="1"/>
  <c r="J1670" i="1"/>
  <c r="F1670" i="1"/>
  <c r="Z1669" i="1"/>
  <c r="X1669" i="1"/>
  <c r="W1669" i="1"/>
  <c r="V1669" i="1"/>
  <c r="Y1669" i="1" s="1"/>
  <c r="U1669" i="1"/>
  <c r="T1669" i="1"/>
  <c r="S1669" i="1"/>
  <c r="R1669" i="1"/>
  <c r="J1669" i="1"/>
  <c r="F1669" i="1"/>
  <c r="Y1668" i="1"/>
  <c r="W1668" i="1"/>
  <c r="X1668" i="1" s="1"/>
  <c r="Z1668" i="1" s="1"/>
  <c r="V1668" i="1"/>
  <c r="T1668" i="1"/>
  <c r="S1668" i="1"/>
  <c r="R1668" i="1"/>
  <c r="J1668" i="1"/>
  <c r="U1668" i="1" s="1"/>
  <c r="F1668" i="1"/>
  <c r="Y1667" i="1"/>
  <c r="W1667" i="1"/>
  <c r="X1667" i="1" s="1"/>
  <c r="Z1667" i="1" s="1"/>
  <c r="V1667" i="1"/>
  <c r="U1667" i="1"/>
  <c r="T1667" i="1"/>
  <c r="S1667" i="1"/>
  <c r="R1667" i="1"/>
  <c r="J1667" i="1"/>
  <c r="F1667" i="1"/>
  <c r="Y1666" i="1"/>
  <c r="W1666" i="1"/>
  <c r="X1666" i="1" s="1"/>
  <c r="Z1666" i="1" s="1"/>
  <c r="V1666" i="1"/>
  <c r="T1666" i="1"/>
  <c r="S1666" i="1"/>
  <c r="R1666" i="1"/>
  <c r="J1666" i="1"/>
  <c r="F1666" i="1"/>
  <c r="X1665" i="1"/>
  <c r="W1665" i="1"/>
  <c r="V1665" i="1"/>
  <c r="Y1665" i="1" s="1"/>
  <c r="Z1665" i="1" s="1"/>
  <c r="U1665" i="1"/>
  <c r="T1665" i="1"/>
  <c r="S1665" i="1"/>
  <c r="R1665" i="1"/>
  <c r="J1665" i="1"/>
  <c r="F1665" i="1"/>
  <c r="Y1664" i="1"/>
  <c r="Z1664" i="1" s="1"/>
  <c r="W1664" i="1"/>
  <c r="X1664" i="1" s="1"/>
  <c r="V1664" i="1"/>
  <c r="T1664" i="1"/>
  <c r="U1664" i="1" s="1"/>
  <c r="S1664" i="1"/>
  <c r="R1664" i="1"/>
  <c r="J1664" i="1"/>
  <c r="F1664" i="1"/>
  <c r="W1663" i="1"/>
  <c r="X1663" i="1" s="1"/>
  <c r="V1663" i="1"/>
  <c r="Y1663" i="1" s="1"/>
  <c r="T1663" i="1"/>
  <c r="U1663" i="1" s="1"/>
  <c r="S1663" i="1"/>
  <c r="R1663" i="1"/>
  <c r="J1663" i="1"/>
  <c r="F1663" i="1"/>
  <c r="Y1662" i="1"/>
  <c r="Z1662" i="1" s="1"/>
  <c r="X1662" i="1"/>
  <c r="W1662" i="1"/>
  <c r="V1662" i="1"/>
  <c r="U1662" i="1"/>
  <c r="T1662" i="1"/>
  <c r="S1662" i="1"/>
  <c r="R1662" i="1"/>
  <c r="J1662" i="1"/>
  <c r="F1662" i="1"/>
  <c r="X1661" i="1"/>
  <c r="W1661" i="1"/>
  <c r="V1661" i="1"/>
  <c r="Y1661" i="1" s="1"/>
  <c r="Z1661" i="1" s="1"/>
  <c r="U1661" i="1"/>
  <c r="T1661" i="1"/>
  <c r="S1661" i="1"/>
  <c r="R1661" i="1"/>
  <c r="J1661" i="1"/>
  <c r="F1661" i="1"/>
  <c r="W1660" i="1"/>
  <c r="X1660" i="1" s="1"/>
  <c r="V1660" i="1"/>
  <c r="Y1660" i="1" s="1"/>
  <c r="T1660" i="1"/>
  <c r="U1660" i="1" s="1"/>
  <c r="S1660" i="1"/>
  <c r="R1660" i="1"/>
  <c r="J1660" i="1"/>
  <c r="F1660" i="1"/>
  <c r="Y1659" i="1"/>
  <c r="X1659" i="1"/>
  <c r="W1659" i="1"/>
  <c r="V1659" i="1"/>
  <c r="U1659" i="1"/>
  <c r="T1659" i="1"/>
  <c r="S1659" i="1"/>
  <c r="R1659" i="1"/>
  <c r="J1659" i="1"/>
  <c r="F1659" i="1"/>
  <c r="X1658" i="1"/>
  <c r="W1658" i="1"/>
  <c r="V1658" i="1"/>
  <c r="Y1658" i="1" s="1"/>
  <c r="Z1658" i="1" s="1"/>
  <c r="U1658" i="1"/>
  <c r="T1658" i="1"/>
  <c r="S1658" i="1"/>
  <c r="R1658" i="1"/>
  <c r="J1658" i="1"/>
  <c r="F1658" i="1"/>
  <c r="Y1657" i="1"/>
  <c r="Z1657" i="1" s="1"/>
  <c r="X1657" i="1"/>
  <c r="W1657" i="1"/>
  <c r="V1657" i="1"/>
  <c r="U1657" i="1"/>
  <c r="T1657" i="1"/>
  <c r="S1657" i="1"/>
  <c r="R1657" i="1"/>
  <c r="J1657" i="1"/>
  <c r="F1657" i="1"/>
  <c r="X1656" i="1"/>
  <c r="W1656" i="1"/>
  <c r="V1656" i="1"/>
  <c r="Y1656" i="1" s="1"/>
  <c r="Z1656" i="1" s="1"/>
  <c r="U1656" i="1"/>
  <c r="T1656" i="1"/>
  <c r="S1656" i="1"/>
  <c r="R1656" i="1"/>
  <c r="J1656" i="1"/>
  <c r="F1656" i="1"/>
  <c r="X1655" i="1"/>
  <c r="W1655" i="1"/>
  <c r="V1655" i="1"/>
  <c r="Y1655" i="1" s="1"/>
  <c r="Z1655" i="1" s="1"/>
  <c r="U1655" i="1"/>
  <c r="T1655" i="1"/>
  <c r="S1655" i="1"/>
  <c r="R1655" i="1"/>
  <c r="J1655" i="1"/>
  <c r="F1655" i="1"/>
  <c r="Y1654" i="1"/>
  <c r="X1654" i="1"/>
  <c r="Z1654" i="1" s="1"/>
  <c r="W1654" i="1"/>
  <c r="V1654" i="1"/>
  <c r="T1654" i="1"/>
  <c r="S1654" i="1"/>
  <c r="R1654" i="1"/>
  <c r="J1654" i="1"/>
  <c r="U1654" i="1" s="1"/>
  <c r="F1654" i="1"/>
  <c r="Y1653" i="1"/>
  <c r="W1653" i="1"/>
  <c r="X1653" i="1" s="1"/>
  <c r="Z1653" i="1" s="1"/>
  <c r="V1653" i="1"/>
  <c r="T1653" i="1"/>
  <c r="U1653" i="1" s="1"/>
  <c r="S1653" i="1"/>
  <c r="R1653" i="1"/>
  <c r="J1653" i="1"/>
  <c r="F1653" i="1"/>
  <c r="Y1652" i="1"/>
  <c r="W1652" i="1"/>
  <c r="X1652" i="1" s="1"/>
  <c r="Z1652" i="1" s="1"/>
  <c r="V1652" i="1"/>
  <c r="T1652" i="1"/>
  <c r="S1652" i="1"/>
  <c r="R1652" i="1"/>
  <c r="J1652" i="1"/>
  <c r="F1652" i="1"/>
  <c r="W1651" i="1"/>
  <c r="X1651" i="1" s="1"/>
  <c r="V1651" i="1"/>
  <c r="Y1651" i="1" s="1"/>
  <c r="Z1651" i="1" s="1"/>
  <c r="T1651" i="1"/>
  <c r="U1651" i="1" s="1"/>
  <c r="S1651" i="1"/>
  <c r="R1651" i="1"/>
  <c r="J1651" i="1"/>
  <c r="F1651" i="1"/>
  <c r="Y1650" i="1"/>
  <c r="Z1650" i="1" s="1"/>
  <c r="W1650" i="1"/>
  <c r="X1650" i="1" s="1"/>
  <c r="V1650" i="1"/>
  <c r="T1650" i="1"/>
  <c r="U1650" i="1" s="1"/>
  <c r="S1650" i="1"/>
  <c r="R1650" i="1"/>
  <c r="J1650" i="1"/>
  <c r="F1650" i="1"/>
  <c r="W1649" i="1"/>
  <c r="X1649" i="1" s="1"/>
  <c r="V1649" i="1"/>
  <c r="Y1649" i="1" s="1"/>
  <c r="T1649" i="1"/>
  <c r="U1649" i="1" s="1"/>
  <c r="S1649" i="1"/>
  <c r="R1649" i="1"/>
  <c r="J1649" i="1"/>
  <c r="F1649" i="1"/>
  <c r="Y1648" i="1"/>
  <c r="Z1648" i="1" s="1"/>
  <c r="X1648" i="1"/>
  <c r="W1648" i="1"/>
  <c r="V1648" i="1"/>
  <c r="U1648" i="1"/>
  <c r="T1648" i="1"/>
  <c r="S1648" i="1"/>
  <c r="R1648" i="1"/>
  <c r="J1648" i="1"/>
  <c r="F1648" i="1"/>
  <c r="W1647" i="1"/>
  <c r="X1647" i="1" s="1"/>
  <c r="V1647" i="1"/>
  <c r="Y1647" i="1" s="1"/>
  <c r="T1647" i="1"/>
  <c r="S1647" i="1"/>
  <c r="R1647" i="1"/>
  <c r="J1647" i="1"/>
  <c r="U1647" i="1" s="1"/>
  <c r="F1647" i="1"/>
  <c r="W1646" i="1"/>
  <c r="X1646" i="1" s="1"/>
  <c r="V1646" i="1"/>
  <c r="Y1646" i="1" s="1"/>
  <c r="Z1646" i="1" s="1"/>
  <c r="T1646" i="1"/>
  <c r="U1646" i="1" s="1"/>
  <c r="S1646" i="1"/>
  <c r="R1646" i="1"/>
  <c r="J1646" i="1"/>
  <c r="F1646" i="1"/>
  <c r="Y1645" i="1"/>
  <c r="Z1645" i="1" s="1"/>
  <c r="X1645" i="1"/>
  <c r="W1645" i="1"/>
  <c r="V1645" i="1"/>
  <c r="T1645" i="1"/>
  <c r="U1645" i="1" s="1"/>
  <c r="S1645" i="1"/>
  <c r="R1645" i="1"/>
  <c r="J1645" i="1"/>
  <c r="F1645" i="1"/>
  <c r="X1644" i="1"/>
  <c r="W1644" i="1"/>
  <c r="V1644" i="1"/>
  <c r="Y1644" i="1" s="1"/>
  <c r="Z1644" i="1" s="1"/>
  <c r="U1644" i="1"/>
  <c r="T1644" i="1"/>
  <c r="S1644" i="1"/>
  <c r="R1644" i="1"/>
  <c r="J1644" i="1"/>
  <c r="F1644" i="1"/>
  <c r="Y1643" i="1"/>
  <c r="Z1643" i="1" s="1"/>
  <c r="X1643" i="1"/>
  <c r="W1643" i="1"/>
  <c r="V1643" i="1"/>
  <c r="U1643" i="1"/>
  <c r="T1643" i="1"/>
  <c r="S1643" i="1"/>
  <c r="R1643" i="1"/>
  <c r="J1643" i="1"/>
  <c r="F1643" i="1"/>
  <c r="X1642" i="1"/>
  <c r="W1642" i="1"/>
  <c r="V1642" i="1"/>
  <c r="Y1642" i="1" s="1"/>
  <c r="Z1642" i="1" s="1"/>
  <c r="U1642" i="1"/>
  <c r="T1642" i="1"/>
  <c r="S1642" i="1"/>
  <c r="R1642" i="1"/>
  <c r="J1642" i="1"/>
  <c r="F1642" i="1"/>
  <c r="Z1641" i="1"/>
  <c r="X1641" i="1"/>
  <c r="W1641" i="1"/>
  <c r="V1641" i="1"/>
  <c r="Y1641" i="1" s="1"/>
  <c r="U1641" i="1"/>
  <c r="T1641" i="1"/>
  <c r="S1641" i="1"/>
  <c r="R1641" i="1"/>
  <c r="J1641" i="1"/>
  <c r="F1641" i="1"/>
  <c r="Y1640" i="1"/>
  <c r="W1640" i="1"/>
  <c r="X1640" i="1" s="1"/>
  <c r="Z1640" i="1" s="1"/>
  <c r="V1640" i="1"/>
  <c r="T1640" i="1"/>
  <c r="S1640" i="1"/>
  <c r="R1640" i="1"/>
  <c r="J1640" i="1"/>
  <c r="U1640" i="1" s="1"/>
  <c r="F1640" i="1"/>
  <c r="Z1639" i="1"/>
  <c r="Y1639" i="1"/>
  <c r="X1639" i="1"/>
  <c r="W1639" i="1"/>
  <c r="V1639" i="1"/>
  <c r="U1639" i="1"/>
  <c r="T1639" i="1"/>
  <c r="S1639" i="1"/>
  <c r="R1639" i="1"/>
  <c r="J1639" i="1"/>
  <c r="F1639" i="1"/>
  <c r="Y1638" i="1"/>
  <c r="W1638" i="1"/>
  <c r="X1638" i="1" s="1"/>
  <c r="Z1638" i="1" s="1"/>
  <c r="V1638" i="1"/>
  <c r="T1638" i="1"/>
  <c r="S1638" i="1"/>
  <c r="R1638" i="1"/>
  <c r="J1638" i="1"/>
  <c r="F1638" i="1"/>
  <c r="W1637" i="1"/>
  <c r="X1637" i="1" s="1"/>
  <c r="V1637" i="1"/>
  <c r="Y1637" i="1" s="1"/>
  <c r="Z1637" i="1" s="1"/>
  <c r="T1637" i="1"/>
  <c r="U1637" i="1" s="1"/>
  <c r="S1637" i="1"/>
  <c r="R1637" i="1"/>
  <c r="J1637" i="1"/>
  <c r="F1637" i="1"/>
  <c r="Z1636" i="1"/>
  <c r="Y1636" i="1"/>
  <c r="W1636" i="1"/>
  <c r="X1636" i="1" s="1"/>
  <c r="V1636" i="1"/>
  <c r="T1636" i="1"/>
  <c r="U1636" i="1" s="1"/>
  <c r="S1636" i="1"/>
  <c r="R1636" i="1"/>
  <c r="J1636" i="1"/>
  <c r="F1636" i="1"/>
  <c r="W1635" i="1"/>
  <c r="X1635" i="1" s="1"/>
  <c r="V1635" i="1"/>
  <c r="Y1635" i="1" s="1"/>
  <c r="Z1635" i="1" s="1"/>
  <c r="T1635" i="1"/>
  <c r="U1635" i="1" s="1"/>
  <c r="S1635" i="1"/>
  <c r="R1635" i="1"/>
  <c r="J1635" i="1"/>
  <c r="F1635" i="1"/>
  <c r="Y1634" i="1"/>
  <c r="Z1634" i="1" s="1"/>
  <c r="X1634" i="1"/>
  <c r="W1634" i="1"/>
  <c r="V1634" i="1"/>
  <c r="T1634" i="1"/>
  <c r="U1634" i="1" s="1"/>
  <c r="S1634" i="1"/>
  <c r="R1634" i="1"/>
  <c r="J1634" i="1"/>
  <c r="F1634" i="1"/>
  <c r="W1633" i="1"/>
  <c r="X1633" i="1" s="1"/>
  <c r="V1633" i="1"/>
  <c r="Y1633" i="1" s="1"/>
  <c r="Z1633" i="1" s="1"/>
  <c r="T1633" i="1"/>
  <c r="S1633" i="1"/>
  <c r="R1633" i="1"/>
  <c r="J1633" i="1"/>
  <c r="U1633" i="1" s="1"/>
  <c r="F1633" i="1"/>
  <c r="W1632" i="1"/>
  <c r="X1632" i="1" s="1"/>
  <c r="V1632" i="1"/>
  <c r="Y1632" i="1" s="1"/>
  <c r="Z1632" i="1" s="1"/>
  <c r="T1632" i="1"/>
  <c r="U1632" i="1" s="1"/>
  <c r="S1632" i="1"/>
  <c r="R1632" i="1"/>
  <c r="J1632" i="1"/>
  <c r="F1632" i="1"/>
  <c r="Y1631" i="1"/>
  <c r="X1631" i="1"/>
  <c r="W1631" i="1"/>
  <c r="V1631" i="1"/>
  <c r="T1631" i="1"/>
  <c r="U1631" i="1" s="1"/>
  <c r="S1631" i="1"/>
  <c r="R1631" i="1"/>
  <c r="J1631" i="1"/>
  <c r="F1631" i="1"/>
  <c r="X1630" i="1"/>
  <c r="W1630" i="1"/>
  <c r="V1630" i="1"/>
  <c r="Y1630" i="1" s="1"/>
  <c r="Z1630" i="1" s="1"/>
  <c r="U1630" i="1"/>
  <c r="T1630" i="1"/>
  <c r="S1630" i="1"/>
  <c r="R1630" i="1"/>
  <c r="J1630" i="1"/>
  <c r="F1630" i="1"/>
  <c r="Y1629" i="1"/>
  <c r="X1629" i="1"/>
  <c r="W1629" i="1"/>
  <c r="V1629" i="1"/>
  <c r="U1629" i="1"/>
  <c r="T1629" i="1"/>
  <c r="S1629" i="1"/>
  <c r="R1629" i="1"/>
  <c r="J1629" i="1"/>
  <c r="F1629" i="1"/>
  <c r="X1628" i="1"/>
  <c r="W1628" i="1"/>
  <c r="V1628" i="1"/>
  <c r="Y1628" i="1" s="1"/>
  <c r="Z1628" i="1" s="1"/>
  <c r="U1628" i="1"/>
  <c r="T1628" i="1"/>
  <c r="S1628" i="1"/>
  <c r="R1628" i="1"/>
  <c r="J1628" i="1"/>
  <c r="F1628" i="1"/>
  <c r="X1627" i="1"/>
  <c r="W1627" i="1"/>
  <c r="V1627" i="1"/>
  <c r="Y1627" i="1" s="1"/>
  <c r="Z1627" i="1" s="1"/>
  <c r="U1627" i="1"/>
  <c r="T1627" i="1"/>
  <c r="S1627" i="1"/>
  <c r="R1627" i="1"/>
  <c r="J1627" i="1"/>
  <c r="F1627" i="1"/>
  <c r="Y1626" i="1"/>
  <c r="X1626" i="1"/>
  <c r="Z1626" i="1" s="1"/>
  <c r="W1626" i="1"/>
  <c r="V1626" i="1"/>
  <c r="T1626" i="1"/>
  <c r="S1626" i="1"/>
  <c r="R1626" i="1"/>
  <c r="J1626" i="1"/>
  <c r="U1626" i="1" s="1"/>
  <c r="F1626" i="1"/>
  <c r="Z1625" i="1"/>
  <c r="Y1625" i="1"/>
  <c r="X1625" i="1"/>
  <c r="W1625" i="1"/>
  <c r="V1625" i="1"/>
  <c r="U1625" i="1"/>
  <c r="T1625" i="1"/>
  <c r="S1625" i="1"/>
  <c r="R1625" i="1"/>
  <c r="J1625" i="1"/>
  <c r="F1625" i="1"/>
  <c r="Y1624" i="1"/>
  <c r="W1624" i="1"/>
  <c r="X1624" i="1" s="1"/>
  <c r="Z1624" i="1" s="1"/>
  <c r="V1624" i="1"/>
  <c r="T1624" i="1"/>
  <c r="U1624" i="1" s="1"/>
  <c r="S1624" i="1"/>
  <c r="R1624" i="1"/>
  <c r="J1624" i="1"/>
  <c r="F1624" i="1"/>
  <c r="W1623" i="1"/>
  <c r="X1623" i="1" s="1"/>
  <c r="V1623" i="1"/>
  <c r="Y1623" i="1" s="1"/>
  <c r="T1623" i="1"/>
  <c r="U1623" i="1" s="1"/>
  <c r="S1623" i="1"/>
  <c r="R1623" i="1"/>
  <c r="J1623" i="1"/>
  <c r="F1623" i="1"/>
  <c r="Y1622" i="1"/>
  <c r="Z1622" i="1" s="1"/>
  <c r="W1622" i="1"/>
  <c r="X1622" i="1" s="1"/>
  <c r="V1622" i="1"/>
  <c r="T1622" i="1"/>
  <c r="U1622" i="1" s="1"/>
  <c r="S1622" i="1"/>
  <c r="R1622" i="1"/>
  <c r="J1622" i="1"/>
  <c r="F1622" i="1"/>
  <c r="W1621" i="1"/>
  <c r="X1621" i="1" s="1"/>
  <c r="V1621" i="1"/>
  <c r="Y1621" i="1" s="1"/>
  <c r="Z1621" i="1" s="1"/>
  <c r="T1621" i="1"/>
  <c r="U1621" i="1" s="1"/>
  <c r="S1621" i="1"/>
  <c r="R1621" i="1"/>
  <c r="J1621" i="1"/>
  <c r="F1621" i="1"/>
  <c r="Y1620" i="1"/>
  <c r="Z1620" i="1" s="1"/>
  <c r="X1620" i="1"/>
  <c r="W1620" i="1"/>
  <c r="V1620" i="1"/>
  <c r="T1620" i="1"/>
  <c r="U1620" i="1" s="1"/>
  <c r="S1620" i="1"/>
  <c r="R1620" i="1"/>
  <c r="J1620" i="1"/>
  <c r="F1620" i="1"/>
  <c r="W1619" i="1"/>
  <c r="X1619" i="1" s="1"/>
  <c r="V1619" i="1"/>
  <c r="Y1619" i="1" s="1"/>
  <c r="T1619" i="1"/>
  <c r="S1619" i="1"/>
  <c r="R1619" i="1"/>
  <c r="J1619" i="1"/>
  <c r="U1619" i="1" s="1"/>
  <c r="F1619" i="1"/>
  <c r="W1618" i="1"/>
  <c r="X1618" i="1" s="1"/>
  <c r="V1618" i="1"/>
  <c r="Y1618" i="1" s="1"/>
  <c r="T1618" i="1"/>
  <c r="U1618" i="1" s="1"/>
  <c r="S1618" i="1"/>
  <c r="R1618" i="1"/>
  <c r="J1618" i="1"/>
  <c r="F1618" i="1"/>
  <c r="Y1617" i="1"/>
  <c r="Z1617" i="1" s="1"/>
  <c r="X1617" i="1"/>
  <c r="W1617" i="1"/>
  <c r="V1617" i="1"/>
  <c r="T1617" i="1"/>
  <c r="U1617" i="1" s="1"/>
  <c r="S1617" i="1"/>
  <c r="R1617" i="1"/>
  <c r="J1617" i="1"/>
  <c r="F1617" i="1"/>
  <c r="X1616" i="1"/>
  <c r="W1616" i="1"/>
  <c r="V1616" i="1"/>
  <c r="Y1616" i="1" s="1"/>
  <c r="Z1616" i="1" s="1"/>
  <c r="U1616" i="1"/>
  <c r="T1616" i="1"/>
  <c r="S1616" i="1"/>
  <c r="R1616" i="1"/>
  <c r="J1616" i="1"/>
  <c r="F1616" i="1"/>
  <c r="Y1615" i="1"/>
  <c r="X1615" i="1"/>
  <c r="W1615" i="1"/>
  <c r="V1615" i="1"/>
  <c r="U1615" i="1"/>
  <c r="T1615" i="1"/>
  <c r="S1615" i="1"/>
  <c r="R1615" i="1"/>
  <c r="J1615" i="1"/>
  <c r="F1615" i="1"/>
  <c r="X1614" i="1"/>
  <c r="W1614" i="1"/>
  <c r="V1614" i="1"/>
  <c r="Y1614" i="1" s="1"/>
  <c r="U1614" i="1"/>
  <c r="T1614" i="1"/>
  <c r="S1614" i="1"/>
  <c r="R1614" i="1"/>
  <c r="J1614" i="1"/>
  <c r="F1614" i="1"/>
  <c r="X1613" i="1"/>
  <c r="W1613" i="1"/>
  <c r="V1613" i="1"/>
  <c r="Y1613" i="1" s="1"/>
  <c r="Z1613" i="1" s="1"/>
  <c r="U1613" i="1"/>
  <c r="T1613" i="1"/>
  <c r="S1613" i="1"/>
  <c r="R1613" i="1"/>
  <c r="J1613" i="1"/>
  <c r="F1613" i="1"/>
  <c r="Y1612" i="1"/>
  <c r="X1612" i="1"/>
  <c r="Z1612" i="1" s="1"/>
  <c r="W1612" i="1"/>
  <c r="V1612" i="1"/>
  <c r="T1612" i="1"/>
  <c r="S1612" i="1"/>
  <c r="R1612" i="1"/>
  <c r="J1612" i="1"/>
  <c r="U1612" i="1" s="1"/>
  <c r="F1612" i="1"/>
  <c r="Z1611" i="1"/>
  <c r="Y1611" i="1"/>
  <c r="W1611" i="1"/>
  <c r="X1611" i="1" s="1"/>
  <c r="V1611" i="1"/>
  <c r="T1611" i="1"/>
  <c r="U1611" i="1" s="1"/>
  <c r="S1611" i="1"/>
  <c r="R1611" i="1"/>
  <c r="J1611" i="1"/>
  <c r="F1611" i="1"/>
  <c r="Y1610" i="1"/>
  <c r="W1610" i="1"/>
  <c r="X1610" i="1" s="1"/>
  <c r="Z1610" i="1" s="1"/>
  <c r="V1610" i="1"/>
  <c r="T1610" i="1"/>
  <c r="S1610" i="1"/>
  <c r="R1610" i="1"/>
  <c r="J1610" i="1"/>
  <c r="F1610" i="1"/>
  <c r="X1609" i="1"/>
  <c r="W1609" i="1"/>
  <c r="V1609" i="1"/>
  <c r="Y1609" i="1" s="1"/>
  <c r="Z1609" i="1" s="1"/>
  <c r="U1609" i="1"/>
  <c r="T1609" i="1"/>
  <c r="S1609" i="1"/>
  <c r="R1609" i="1"/>
  <c r="J1609" i="1"/>
  <c r="F1609" i="1"/>
  <c r="Y1608" i="1"/>
  <c r="Z1608" i="1" s="1"/>
  <c r="W1608" i="1"/>
  <c r="X1608" i="1" s="1"/>
  <c r="V1608" i="1"/>
  <c r="T1608" i="1"/>
  <c r="U1608" i="1" s="1"/>
  <c r="S1608" i="1"/>
  <c r="R1608" i="1"/>
  <c r="J1608" i="1"/>
  <c r="F1608" i="1"/>
  <c r="X1607" i="1"/>
  <c r="W1607" i="1"/>
  <c r="V1607" i="1"/>
  <c r="Y1607" i="1" s="1"/>
  <c r="Z1607" i="1" s="1"/>
  <c r="U1607" i="1"/>
  <c r="T1607" i="1"/>
  <c r="S1607" i="1"/>
  <c r="R1607" i="1"/>
  <c r="J1607" i="1"/>
  <c r="F1607" i="1"/>
  <c r="Y1606" i="1"/>
  <c r="Z1606" i="1" s="1"/>
  <c r="X1606" i="1"/>
  <c r="W1606" i="1"/>
  <c r="V1606" i="1"/>
  <c r="T1606" i="1"/>
  <c r="U1606" i="1" s="1"/>
  <c r="S1606" i="1"/>
  <c r="R1606" i="1"/>
  <c r="J1606" i="1"/>
  <c r="F1606" i="1"/>
  <c r="W1605" i="1"/>
  <c r="X1605" i="1" s="1"/>
  <c r="V1605" i="1"/>
  <c r="Y1605" i="1" s="1"/>
  <c r="Z1605" i="1" s="1"/>
  <c r="T1605" i="1"/>
  <c r="S1605" i="1"/>
  <c r="R1605" i="1"/>
  <c r="J1605" i="1"/>
  <c r="U1605" i="1" s="1"/>
  <c r="F1605" i="1"/>
  <c r="W1604" i="1"/>
  <c r="X1604" i="1" s="1"/>
  <c r="V1604" i="1"/>
  <c r="Y1604" i="1" s="1"/>
  <c r="Z1604" i="1" s="1"/>
  <c r="T1604" i="1"/>
  <c r="U1604" i="1" s="1"/>
  <c r="S1604" i="1"/>
  <c r="R1604" i="1"/>
  <c r="J1604" i="1"/>
  <c r="F1604" i="1"/>
  <c r="Y1603" i="1"/>
  <c r="X1603" i="1"/>
  <c r="W1603" i="1"/>
  <c r="V1603" i="1"/>
  <c r="T1603" i="1"/>
  <c r="U1603" i="1" s="1"/>
  <c r="S1603" i="1"/>
  <c r="R1603" i="1"/>
  <c r="J1603" i="1"/>
  <c r="F1603" i="1"/>
  <c r="X1602" i="1"/>
  <c r="W1602" i="1"/>
  <c r="V1602" i="1"/>
  <c r="Y1602" i="1" s="1"/>
  <c r="Z1602" i="1" s="1"/>
  <c r="T1602" i="1"/>
  <c r="S1602" i="1"/>
  <c r="R1602" i="1"/>
  <c r="J1602" i="1"/>
  <c r="U1602" i="1" s="1"/>
  <c r="F1602" i="1"/>
  <c r="Y1601" i="1"/>
  <c r="Z1601" i="1" s="1"/>
  <c r="X1601" i="1"/>
  <c r="W1601" i="1"/>
  <c r="V1601" i="1"/>
  <c r="U1601" i="1"/>
  <c r="T1601" i="1"/>
  <c r="S1601" i="1"/>
  <c r="R1601" i="1"/>
  <c r="J1601" i="1"/>
  <c r="F1601" i="1"/>
  <c r="X1600" i="1"/>
  <c r="W1600" i="1"/>
  <c r="V1600" i="1"/>
  <c r="Y1600" i="1" s="1"/>
  <c r="Z1600" i="1" s="1"/>
  <c r="U1600" i="1"/>
  <c r="T1600" i="1"/>
  <c r="S1600" i="1"/>
  <c r="R1600" i="1"/>
  <c r="J1600" i="1"/>
  <c r="F1600" i="1"/>
  <c r="Z1599" i="1"/>
  <c r="X1599" i="1"/>
  <c r="W1599" i="1"/>
  <c r="V1599" i="1"/>
  <c r="Y1599" i="1" s="1"/>
  <c r="U1599" i="1"/>
  <c r="T1599" i="1"/>
  <c r="S1599" i="1"/>
  <c r="R1599" i="1"/>
  <c r="J1599" i="1"/>
  <c r="F1599" i="1"/>
  <c r="Y1598" i="1"/>
  <c r="X1598" i="1"/>
  <c r="Z1598" i="1" s="1"/>
  <c r="W1598" i="1"/>
  <c r="V1598" i="1"/>
  <c r="T1598" i="1"/>
  <c r="S1598" i="1"/>
  <c r="R1598" i="1"/>
  <c r="J1598" i="1"/>
  <c r="U1598" i="1" s="1"/>
  <c r="F1598" i="1"/>
  <c r="Y1597" i="1"/>
  <c r="W1597" i="1"/>
  <c r="X1597" i="1" s="1"/>
  <c r="Z1597" i="1" s="1"/>
  <c r="V1597" i="1"/>
  <c r="U1597" i="1"/>
  <c r="T1597" i="1"/>
  <c r="S1597" i="1"/>
  <c r="R1597" i="1"/>
  <c r="J1597" i="1"/>
  <c r="F1597" i="1"/>
  <c r="Y1596" i="1"/>
  <c r="W1596" i="1"/>
  <c r="X1596" i="1" s="1"/>
  <c r="Z1596" i="1" s="1"/>
  <c r="V1596" i="1"/>
  <c r="T1596" i="1"/>
  <c r="U1596" i="1" s="1"/>
  <c r="S1596" i="1"/>
  <c r="R1596" i="1"/>
  <c r="J1596" i="1"/>
  <c r="F1596" i="1"/>
  <c r="X1595" i="1"/>
  <c r="W1595" i="1"/>
  <c r="V1595" i="1"/>
  <c r="Y1595" i="1" s="1"/>
  <c r="U1595" i="1"/>
  <c r="T1595" i="1"/>
  <c r="S1595" i="1"/>
  <c r="R1595" i="1"/>
  <c r="J1595" i="1"/>
  <c r="F1595" i="1"/>
  <c r="Y1594" i="1"/>
  <c r="Z1594" i="1" s="1"/>
  <c r="W1594" i="1"/>
  <c r="X1594" i="1" s="1"/>
  <c r="V1594" i="1"/>
  <c r="T1594" i="1"/>
  <c r="U1594" i="1" s="1"/>
  <c r="S1594" i="1"/>
  <c r="R1594" i="1"/>
  <c r="J1594" i="1"/>
  <c r="F1594" i="1"/>
  <c r="W1593" i="1"/>
  <c r="X1593" i="1" s="1"/>
  <c r="V1593" i="1"/>
  <c r="Y1593" i="1" s="1"/>
  <c r="Z1593" i="1" s="1"/>
  <c r="T1593" i="1"/>
  <c r="U1593" i="1" s="1"/>
  <c r="S1593" i="1"/>
  <c r="R1593" i="1"/>
  <c r="J1593" i="1"/>
  <c r="F1593" i="1"/>
  <c r="X1592" i="1"/>
  <c r="W1592" i="1"/>
  <c r="V1592" i="1"/>
  <c r="Y1592" i="1" s="1"/>
  <c r="Z1592" i="1" s="1"/>
  <c r="T1592" i="1"/>
  <c r="U1592" i="1" s="1"/>
  <c r="S1592" i="1"/>
  <c r="R1592" i="1"/>
  <c r="J1592" i="1"/>
  <c r="F1592" i="1"/>
  <c r="Y1591" i="1"/>
  <c r="Z1591" i="1" s="1"/>
  <c r="W1591" i="1"/>
  <c r="X1591" i="1" s="1"/>
  <c r="V1591" i="1"/>
  <c r="T1591" i="1"/>
  <c r="S1591" i="1"/>
  <c r="R1591" i="1"/>
  <c r="J1591" i="1"/>
  <c r="U1591" i="1" s="1"/>
  <c r="F1591" i="1"/>
  <c r="X1590" i="1"/>
  <c r="W1590" i="1"/>
  <c r="V1590" i="1"/>
  <c r="Y1590" i="1" s="1"/>
  <c r="Z1590" i="1" s="1"/>
  <c r="U1590" i="1"/>
  <c r="T1590" i="1"/>
  <c r="S1590" i="1"/>
  <c r="R1590" i="1"/>
  <c r="J1590" i="1"/>
  <c r="F1590" i="1"/>
  <c r="Y1589" i="1"/>
  <c r="X1589" i="1"/>
  <c r="W1589" i="1"/>
  <c r="V1589" i="1"/>
  <c r="T1589" i="1"/>
  <c r="U1589" i="1" s="1"/>
  <c r="S1589" i="1"/>
  <c r="R1589" i="1"/>
  <c r="J1589" i="1"/>
  <c r="F1589" i="1"/>
  <c r="X1588" i="1"/>
  <c r="W1588" i="1"/>
  <c r="V1588" i="1"/>
  <c r="Y1588" i="1" s="1"/>
  <c r="Z1588" i="1" s="1"/>
  <c r="U1588" i="1"/>
  <c r="T1588" i="1"/>
  <c r="S1588" i="1"/>
  <c r="R1588" i="1"/>
  <c r="J1588" i="1"/>
  <c r="F1588" i="1"/>
  <c r="Y1587" i="1"/>
  <c r="Z1587" i="1" s="1"/>
  <c r="X1587" i="1"/>
  <c r="W1587" i="1"/>
  <c r="V1587" i="1"/>
  <c r="U1587" i="1"/>
  <c r="T1587" i="1"/>
  <c r="S1587" i="1"/>
  <c r="R1587" i="1"/>
  <c r="J1587" i="1"/>
  <c r="F1587" i="1"/>
  <c r="X1586" i="1"/>
  <c r="W1586" i="1"/>
  <c r="V1586" i="1"/>
  <c r="Y1586" i="1" s="1"/>
  <c r="Z1586" i="1" s="1"/>
  <c r="U1586" i="1"/>
  <c r="T1586" i="1"/>
  <c r="S1586" i="1"/>
  <c r="R1586" i="1"/>
  <c r="J1586" i="1"/>
  <c r="F1586" i="1"/>
  <c r="Z1585" i="1"/>
  <c r="X1585" i="1"/>
  <c r="W1585" i="1"/>
  <c r="V1585" i="1"/>
  <c r="Y1585" i="1" s="1"/>
  <c r="U1585" i="1"/>
  <c r="T1585" i="1"/>
  <c r="S1585" i="1"/>
  <c r="R1585" i="1"/>
  <c r="J1585" i="1"/>
  <c r="F1585" i="1"/>
  <c r="Y1584" i="1"/>
  <c r="X1584" i="1"/>
  <c r="Z1584" i="1" s="1"/>
  <c r="W1584" i="1"/>
  <c r="V1584" i="1"/>
  <c r="U1584" i="1"/>
  <c r="T1584" i="1"/>
  <c r="S1584" i="1"/>
  <c r="R1584" i="1"/>
  <c r="J1584" i="1"/>
  <c r="F1584" i="1"/>
  <c r="Y1583" i="1"/>
  <c r="W1583" i="1"/>
  <c r="X1583" i="1" s="1"/>
  <c r="Z1583" i="1" s="1"/>
  <c r="V1583" i="1"/>
  <c r="T1583" i="1"/>
  <c r="U1583" i="1" s="1"/>
  <c r="S1583" i="1"/>
  <c r="R1583" i="1"/>
  <c r="J1583" i="1"/>
  <c r="F1583" i="1"/>
  <c r="Y1582" i="1"/>
  <c r="X1582" i="1"/>
  <c r="Z1582" i="1" s="1"/>
  <c r="W1582" i="1"/>
  <c r="V1582" i="1"/>
  <c r="T1582" i="1"/>
  <c r="U1582" i="1" s="1"/>
  <c r="S1582" i="1"/>
  <c r="R1582" i="1"/>
  <c r="J1582" i="1"/>
  <c r="F1582" i="1"/>
  <c r="W1581" i="1"/>
  <c r="X1581" i="1" s="1"/>
  <c r="V1581" i="1"/>
  <c r="Y1581" i="1" s="1"/>
  <c r="U1581" i="1"/>
  <c r="T1581" i="1"/>
  <c r="S1581" i="1"/>
  <c r="R1581" i="1"/>
  <c r="J1581" i="1"/>
  <c r="F1581" i="1"/>
  <c r="Z1580" i="1"/>
  <c r="Y1580" i="1"/>
  <c r="W1580" i="1"/>
  <c r="X1580" i="1" s="1"/>
  <c r="V1580" i="1"/>
  <c r="T1580" i="1"/>
  <c r="U1580" i="1" s="1"/>
  <c r="S1580" i="1"/>
  <c r="R1580" i="1"/>
  <c r="J1580" i="1"/>
  <c r="F1580" i="1"/>
  <c r="W1579" i="1"/>
  <c r="X1579" i="1" s="1"/>
  <c r="V1579" i="1"/>
  <c r="Y1579" i="1" s="1"/>
  <c r="Z1579" i="1" s="1"/>
  <c r="T1579" i="1"/>
  <c r="U1579" i="1" s="1"/>
  <c r="S1579" i="1"/>
  <c r="R1579" i="1"/>
  <c r="J1579" i="1"/>
  <c r="F1579" i="1"/>
  <c r="Y1578" i="1"/>
  <c r="Z1578" i="1" s="1"/>
  <c r="X1578" i="1"/>
  <c r="W1578" i="1"/>
  <c r="V1578" i="1"/>
  <c r="T1578" i="1"/>
  <c r="U1578" i="1" s="1"/>
  <c r="S1578" i="1"/>
  <c r="R1578" i="1"/>
  <c r="J1578" i="1"/>
  <c r="F1578" i="1"/>
  <c r="Y1577" i="1"/>
  <c r="W1577" i="1"/>
  <c r="X1577" i="1" s="1"/>
  <c r="Z1577" i="1" s="1"/>
  <c r="V1577" i="1"/>
  <c r="U1577" i="1"/>
  <c r="T1577" i="1"/>
  <c r="S1577" i="1"/>
  <c r="R1577" i="1"/>
  <c r="J1577" i="1"/>
  <c r="F1577" i="1"/>
  <c r="W1576" i="1"/>
  <c r="X1576" i="1" s="1"/>
  <c r="V1576" i="1"/>
  <c r="Y1576" i="1" s="1"/>
  <c r="T1576" i="1"/>
  <c r="U1576" i="1" s="1"/>
  <c r="S1576" i="1"/>
  <c r="R1576" i="1"/>
  <c r="J1576" i="1"/>
  <c r="F1576" i="1"/>
  <c r="Y1575" i="1"/>
  <c r="X1575" i="1"/>
  <c r="W1575" i="1"/>
  <c r="V1575" i="1"/>
  <c r="T1575" i="1"/>
  <c r="U1575" i="1" s="1"/>
  <c r="S1575" i="1"/>
  <c r="R1575" i="1"/>
  <c r="J1575" i="1"/>
  <c r="F1575" i="1"/>
  <c r="Z1574" i="1"/>
  <c r="X1574" i="1"/>
  <c r="W1574" i="1"/>
  <c r="V1574" i="1"/>
  <c r="Y1574" i="1" s="1"/>
  <c r="T1574" i="1"/>
  <c r="S1574" i="1"/>
  <c r="R1574" i="1"/>
  <c r="J1574" i="1"/>
  <c r="U1574" i="1" s="1"/>
  <c r="F1574" i="1"/>
  <c r="Y1573" i="1"/>
  <c r="W1573" i="1"/>
  <c r="X1573" i="1" s="1"/>
  <c r="V1573" i="1"/>
  <c r="U1573" i="1"/>
  <c r="T1573" i="1"/>
  <c r="S1573" i="1"/>
  <c r="R1573" i="1"/>
  <c r="J1573" i="1"/>
  <c r="F1573" i="1"/>
  <c r="Y1572" i="1"/>
  <c r="Z1572" i="1" s="1"/>
  <c r="X1572" i="1"/>
  <c r="W1572" i="1"/>
  <c r="V1572" i="1"/>
  <c r="U1572" i="1"/>
  <c r="T1572" i="1"/>
  <c r="S1572" i="1"/>
  <c r="R1572" i="1"/>
  <c r="J1572" i="1"/>
  <c r="F1572" i="1"/>
  <c r="X1571" i="1"/>
  <c r="W1571" i="1"/>
  <c r="V1571" i="1"/>
  <c r="Y1571" i="1" s="1"/>
  <c r="Z1571" i="1" s="1"/>
  <c r="U1571" i="1"/>
  <c r="T1571" i="1"/>
  <c r="S1571" i="1"/>
  <c r="R1571" i="1"/>
  <c r="J1571" i="1"/>
  <c r="F1571" i="1"/>
  <c r="Y1570" i="1"/>
  <c r="X1570" i="1"/>
  <c r="Z1570" i="1" s="1"/>
  <c r="W1570" i="1"/>
  <c r="V1570" i="1"/>
  <c r="T1570" i="1"/>
  <c r="S1570" i="1"/>
  <c r="R1570" i="1"/>
  <c r="J1570" i="1"/>
  <c r="U1570" i="1" s="1"/>
  <c r="F1570" i="1"/>
  <c r="Y1569" i="1"/>
  <c r="X1569" i="1"/>
  <c r="Z1569" i="1" s="1"/>
  <c r="W1569" i="1"/>
  <c r="V1569" i="1"/>
  <c r="U1569" i="1"/>
  <c r="T1569" i="1"/>
  <c r="S1569" i="1"/>
  <c r="R1569" i="1"/>
  <c r="J1569" i="1"/>
  <c r="F1569" i="1"/>
  <c r="Y1568" i="1"/>
  <c r="Z1568" i="1" s="1"/>
  <c r="W1568" i="1"/>
  <c r="X1568" i="1" s="1"/>
  <c r="V1568" i="1"/>
  <c r="U1568" i="1"/>
  <c r="T1568" i="1"/>
  <c r="S1568" i="1"/>
  <c r="R1568" i="1"/>
  <c r="J1568" i="1"/>
  <c r="F1568" i="1"/>
  <c r="W1567" i="1"/>
  <c r="X1567" i="1" s="1"/>
  <c r="V1567" i="1"/>
  <c r="Y1567" i="1" s="1"/>
  <c r="T1567" i="1"/>
  <c r="U1567" i="1" s="1"/>
  <c r="S1567" i="1"/>
  <c r="R1567" i="1"/>
  <c r="J1567" i="1"/>
  <c r="F1567" i="1"/>
  <c r="Y1566" i="1"/>
  <c r="Z1566" i="1" s="1"/>
  <c r="W1566" i="1"/>
  <c r="X1566" i="1" s="1"/>
  <c r="V1566" i="1"/>
  <c r="T1566" i="1"/>
  <c r="U1566" i="1" s="1"/>
  <c r="S1566" i="1"/>
  <c r="R1566" i="1"/>
  <c r="J1566" i="1"/>
  <c r="F1566" i="1"/>
  <c r="W1565" i="1"/>
  <c r="X1565" i="1" s="1"/>
  <c r="V1565" i="1"/>
  <c r="Y1565" i="1" s="1"/>
  <c r="Z1565" i="1" s="1"/>
  <c r="T1565" i="1"/>
  <c r="S1565" i="1"/>
  <c r="R1565" i="1"/>
  <c r="J1565" i="1"/>
  <c r="F1565" i="1"/>
  <c r="W1564" i="1"/>
  <c r="X1564" i="1" s="1"/>
  <c r="V1564" i="1"/>
  <c r="Y1564" i="1" s="1"/>
  <c r="Z1564" i="1" s="1"/>
  <c r="T1564" i="1"/>
  <c r="U1564" i="1" s="1"/>
  <c r="S1564" i="1"/>
  <c r="R1564" i="1"/>
  <c r="J1564" i="1"/>
  <c r="F1564" i="1"/>
  <c r="Y1563" i="1"/>
  <c r="Z1563" i="1" s="1"/>
  <c r="X1563" i="1"/>
  <c r="W1563" i="1"/>
  <c r="V1563" i="1"/>
  <c r="T1563" i="1"/>
  <c r="U1563" i="1" s="1"/>
  <c r="S1563" i="1"/>
  <c r="R1563" i="1"/>
  <c r="J1563" i="1"/>
  <c r="F1563" i="1"/>
  <c r="W1562" i="1"/>
  <c r="X1562" i="1" s="1"/>
  <c r="V1562" i="1"/>
  <c r="Y1562" i="1" s="1"/>
  <c r="Z1562" i="1" s="1"/>
  <c r="T1562" i="1"/>
  <c r="U1562" i="1" s="1"/>
  <c r="S1562" i="1"/>
  <c r="R1562" i="1"/>
  <c r="J1562" i="1"/>
  <c r="F1562" i="1"/>
  <c r="Y1561" i="1"/>
  <c r="X1561" i="1"/>
  <c r="W1561" i="1"/>
  <c r="V1561" i="1"/>
  <c r="T1561" i="1"/>
  <c r="S1561" i="1"/>
  <c r="R1561" i="1"/>
  <c r="J1561" i="1"/>
  <c r="F1561" i="1"/>
  <c r="Y1560" i="1"/>
  <c r="Z1560" i="1" s="1"/>
  <c r="X1560" i="1"/>
  <c r="W1560" i="1"/>
  <c r="V1560" i="1"/>
  <c r="T1560" i="1"/>
  <c r="S1560" i="1"/>
  <c r="R1560" i="1"/>
  <c r="J1560" i="1"/>
  <c r="U1560" i="1" s="1"/>
  <c r="F1560" i="1"/>
  <c r="Y1559" i="1"/>
  <c r="Z1559" i="1" s="1"/>
  <c r="W1559" i="1"/>
  <c r="X1559" i="1" s="1"/>
  <c r="V1559" i="1"/>
  <c r="U1559" i="1"/>
  <c r="T1559" i="1"/>
  <c r="S1559" i="1"/>
  <c r="R1559" i="1"/>
  <c r="J1559" i="1"/>
  <c r="F1559" i="1"/>
  <c r="Y1558" i="1"/>
  <c r="W1558" i="1"/>
  <c r="X1558" i="1" s="1"/>
  <c r="V1558" i="1"/>
  <c r="U1558" i="1"/>
  <c r="T1558" i="1"/>
  <c r="S1558" i="1"/>
  <c r="R1558" i="1"/>
  <c r="J1558" i="1"/>
  <c r="F1558" i="1"/>
  <c r="X1557" i="1"/>
  <c r="W1557" i="1"/>
  <c r="V1557" i="1"/>
  <c r="Y1557" i="1" s="1"/>
  <c r="Z1557" i="1" s="1"/>
  <c r="U1557" i="1"/>
  <c r="T1557" i="1"/>
  <c r="S1557" i="1"/>
  <c r="R1557" i="1"/>
  <c r="J1557" i="1"/>
  <c r="F1557" i="1"/>
  <c r="Y1556" i="1"/>
  <c r="X1556" i="1"/>
  <c r="Z1556" i="1" s="1"/>
  <c r="W1556" i="1"/>
  <c r="V1556" i="1"/>
  <c r="T1556" i="1"/>
  <c r="S1556" i="1"/>
  <c r="R1556" i="1"/>
  <c r="J1556" i="1"/>
  <c r="U1556" i="1" s="1"/>
  <c r="F1556" i="1"/>
  <c r="Y1555" i="1"/>
  <c r="X1555" i="1"/>
  <c r="Z1555" i="1" s="1"/>
  <c r="W1555" i="1"/>
  <c r="V1555" i="1"/>
  <c r="U1555" i="1"/>
  <c r="T1555" i="1"/>
  <c r="S1555" i="1"/>
  <c r="R1555" i="1"/>
  <c r="J1555" i="1"/>
  <c r="F1555" i="1"/>
  <c r="Y1554" i="1"/>
  <c r="W1554" i="1"/>
  <c r="X1554" i="1" s="1"/>
  <c r="V1554" i="1"/>
  <c r="U1554" i="1"/>
  <c r="T1554" i="1"/>
  <c r="S1554" i="1"/>
  <c r="R1554" i="1"/>
  <c r="J1554" i="1"/>
  <c r="F1554" i="1"/>
  <c r="X1553" i="1"/>
  <c r="W1553" i="1"/>
  <c r="V1553" i="1"/>
  <c r="Y1553" i="1" s="1"/>
  <c r="Z1553" i="1" s="1"/>
  <c r="U1553" i="1"/>
  <c r="T1553" i="1"/>
  <c r="S1553" i="1"/>
  <c r="R1553" i="1"/>
  <c r="J1553" i="1"/>
  <c r="F1553" i="1"/>
  <c r="Y1552" i="1"/>
  <c r="Z1552" i="1" s="1"/>
  <c r="W1552" i="1"/>
  <c r="X1552" i="1" s="1"/>
  <c r="V1552" i="1"/>
  <c r="T1552" i="1"/>
  <c r="U1552" i="1" s="1"/>
  <c r="S1552" i="1"/>
  <c r="R1552" i="1"/>
  <c r="J1552" i="1"/>
  <c r="F1552" i="1"/>
  <c r="W1551" i="1"/>
  <c r="X1551" i="1" s="1"/>
  <c r="V1551" i="1"/>
  <c r="Y1551" i="1" s="1"/>
  <c r="Z1551" i="1" s="1"/>
  <c r="T1551" i="1"/>
  <c r="S1551" i="1"/>
  <c r="R1551" i="1"/>
  <c r="J1551" i="1"/>
  <c r="F1551" i="1"/>
  <c r="W1550" i="1"/>
  <c r="X1550" i="1" s="1"/>
  <c r="V1550" i="1"/>
  <c r="Y1550" i="1" s="1"/>
  <c r="T1550" i="1"/>
  <c r="U1550" i="1" s="1"/>
  <c r="S1550" i="1"/>
  <c r="R1550" i="1"/>
  <c r="J1550" i="1"/>
  <c r="F1550" i="1"/>
  <c r="Y1549" i="1"/>
  <c r="Z1549" i="1" s="1"/>
  <c r="X1549" i="1"/>
  <c r="W1549" i="1"/>
  <c r="V1549" i="1"/>
  <c r="T1549" i="1"/>
  <c r="U1549" i="1" s="1"/>
  <c r="S1549" i="1"/>
  <c r="R1549" i="1"/>
  <c r="J1549" i="1"/>
  <c r="F1549" i="1"/>
  <c r="W1548" i="1"/>
  <c r="X1548" i="1" s="1"/>
  <c r="V1548" i="1"/>
  <c r="Y1548" i="1" s="1"/>
  <c r="Z1548" i="1" s="1"/>
  <c r="T1548" i="1"/>
  <c r="U1548" i="1" s="1"/>
  <c r="S1548" i="1"/>
  <c r="R1548" i="1"/>
  <c r="J1548" i="1"/>
  <c r="F1548" i="1"/>
  <c r="Y1547" i="1"/>
  <c r="X1547" i="1"/>
  <c r="W1547" i="1"/>
  <c r="V1547" i="1"/>
  <c r="T1547" i="1"/>
  <c r="S1547" i="1"/>
  <c r="R1547" i="1"/>
  <c r="J1547" i="1"/>
  <c r="F1547" i="1"/>
  <c r="Y1546" i="1"/>
  <c r="Z1546" i="1" s="1"/>
  <c r="X1546" i="1"/>
  <c r="W1546" i="1"/>
  <c r="V1546" i="1"/>
  <c r="T1546" i="1"/>
  <c r="S1546" i="1"/>
  <c r="R1546" i="1"/>
  <c r="J1546" i="1"/>
  <c r="U1546" i="1" s="1"/>
  <c r="F1546" i="1"/>
  <c r="Y1545" i="1"/>
  <c r="W1545" i="1"/>
  <c r="X1545" i="1" s="1"/>
  <c r="V1545" i="1"/>
  <c r="U1545" i="1"/>
  <c r="T1545" i="1"/>
  <c r="S1545" i="1"/>
  <c r="R1545" i="1"/>
  <c r="J1545" i="1"/>
  <c r="F1545" i="1"/>
  <c r="Y1544" i="1"/>
  <c r="W1544" i="1"/>
  <c r="X1544" i="1" s="1"/>
  <c r="V1544" i="1"/>
  <c r="U1544" i="1"/>
  <c r="T1544" i="1"/>
  <c r="S1544" i="1"/>
  <c r="R1544" i="1"/>
  <c r="J1544" i="1"/>
  <c r="F1544" i="1"/>
  <c r="X1543" i="1"/>
  <c r="W1543" i="1"/>
  <c r="V1543" i="1"/>
  <c r="Y1543" i="1" s="1"/>
  <c r="Z1543" i="1" s="1"/>
  <c r="U1543" i="1"/>
  <c r="T1543" i="1"/>
  <c r="S1543" i="1"/>
  <c r="R1543" i="1"/>
  <c r="J1543" i="1"/>
  <c r="F1543" i="1"/>
  <c r="Y1542" i="1"/>
  <c r="X1542" i="1"/>
  <c r="Z1542" i="1" s="1"/>
  <c r="W1542" i="1"/>
  <c r="V1542" i="1"/>
  <c r="T1542" i="1"/>
  <c r="S1542" i="1"/>
  <c r="R1542" i="1"/>
  <c r="J1542" i="1"/>
  <c r="U1542" i="1" s="1"/>
  <c r="F1542" i="1"/>
  <c r="Y1541" i="1"/>
  <c r="X1541" i="1"/>
  <c r="Z1541" i="1" s="1"/>
  <c r="W1541" i="1"/>
  <c r="V1541" i="1"/>
  <c r="U1541" i="1"/>
  <c r="T1541" i="1"/>
  <c r="S1541" i="1"/>
  <c r="R1541" i="1"/>
  <c r="J1541" i="1"/>
  <c r="F1541" i="1"/>
  <c r="Y1540" i="1"/>
  <c r="Z1540" i="1" s="1"/>
  <c r="X1540" i="1"/>
  <c r="W1540" i="1"/>
  <c r="V1540" i="1"/>
  <c r="U1540" i="1"/>
  <c r="T1540" i="1"/>
  <c r="S1540" i="1"/>
  <c r="R1540" i="1"/>
  <c r="J1540" i="1"/>
  <c r="F1540" i="1"/>
  <c r="W1539" i="1"/>
  <c r="X1539" i="1" s="1"/>
  <c r="V1539" i="1"/>
  <c r="Y1539" i="1" s="1"/>
  <c r="T1539" i="1"/>
  <c r="U1539" i="1" s="1"/>
  <c r="S1539" i="1"/>
  <c r="R1539" i="1"/>
  <c r="J1539" i="1"/>
  <c r="F1539" i="1"/>
  <c r="Y1538" i="1"/>
  <c r="Z1538" i="1" s="1"/>
  <c r="X1538" i="1"/>
  <c r="W1538" i="1"/>
  <c r="V1538" i="1"/>
  <c r="U1538" i="1"/>
  <c r="T1538" i="1"/>
  <c r="S1538" i="1"/>
  <c r="R1538" i="1"/>
  <c r="J1538" i="1"/>
  <c r="F1538" i="1"/>
  <c r="X1537" i="1"/>
  <c r="W1537" i="1"/>
  <c r="V1537" i="1"/>
  <c r="Y1537" i="1" s="1"/>
  <c r="Z1537" i="1" s="1"/>
  <c r="T1537" i="1"/>
  <c r="U1537" i="1" s="1"/>
  <c r="S1537" i="1"/>
  <c r="R1537" i="1"/>
  <c r="J1537" i="1"/>
  <c r="F1537" i="1"/>
  <c r="Y1536" i="1"/>
  <c r="X1536" i="1"/>
  <c r="Z1536" i="1" s="1"/>
  <c r="W1536" i="1"/>
  <c r="V1536" i="1"/>
  <c r="U1536" i="1"/>
  <c r="T1536" i="1"/>
  <c r="S1536" i="1"/>
  <c r="R1536" i="1"/>
  <c r="J1536" i="1"/>
  <c r="F1536" i="1"/>
  <c r="W1535" i="1"/>
  <c r="X1535" i="1" s="1"/>
  <c r="V1535" i="1"/>
  <c r="Y1535" i="1" s="1"/>
  <c r="Z1535" i="1" s="1"/>
  <c r="U1535" i="1"/>
  <c r="T1535" i="1"/>
  <c r="S1535" i="1"/>
  <c r="R1535" i="1"/>
  <c r="J1535" i="1"/>
  <c r="F1535" i="1"/>
  <c r="W1534" i="1"/>
  <c r="X1534" i="1" s="1"/>
  <c r="V1534" i="1"/>
  <c r="Y1534" i="1" s="1"/>
  <c r="Z1534" i="1" s="1"/>
  <c r="T1534" i="1"/>
  <c r="S1534" i="1"/>
  <c r="R1534" i="1"/>
  <c r="J1534" i="1"/>
  <c r="U1534" i="1" s="1"/>
  <c r="F1534" i="1"/>
  <c r="Z1533" i="1"/>
  <c r="Y1533" i="1"/>
  <c r="X1533" i="1"/>
  <c r="W1533" i="1"/>
  <c r="V1533" i="1"/>
  <c r="T1533" i="1"/>
  <c r="S1533" i="1"/>
  <c r="R1533" i="1"/>
  <c r="J1533" i="1"/>
  <c r="F1533" i="1"/>
  <c r="X1532" i="1"/>
  <c r="W1532" i="1"/>
  <c r="V1532" i="1"/>
  <c r="Y1532" i="1" s="1"/>
  <c r="Z1532" i="1" s="1"/>
  <c r="U1532" i="1"/>
  <c r="T1532" i="1"/>
  <c r="S1532" i="1"/>
  <c r="R1532" i="1"/>
  <c r="J1532" i="1"/>
  <c r="F1532" i="1"/>
  <c r="Y1531" i="1"/>
  <c r="W1531" i="1"/>
  <c r="X1531" i="1" s="1"/>
  <c r="Z1531" i="1" s="1"/>
  <c r="V1531" i="1"/>
  <c r="U1531" i="1"/>
  <c r="T1531" i="1"/>
  <c r="S1531" i="1"/>
  <c r="R1531" i="1"/>
  <c r="J1531" i="1"/>
  <c r="F1531" i="1"/>
  <c r="Y1530" i="1"/>
  <c r="W1530" i="1"/>
  <c r="X1530" i="1" s="1"/>
  <c r="V1530" i="1"/>
  <c r="T1530" i="1"/>
  <c r="S1530" i="1"/>
  <c r="R1530" i="1"/>
  <c r="J1530" i="1"/>
  <c r="U1530" i="1" s="1"/>
  <c r="F1530" i="1"/>
  <c r="Z1529" i="1"/>
  <c r="X1529" i="1"/>
  <c r="W1529" i="1"/>
  <c r="V1529" i="1"/>
  <c r="Y1529" i="1" s="1"/>
  <c r="U1529" i="1"/>
  <c r="T1529" i="1"/>
  <c r="S1529" i="1"/>
  <c r="R1529" i="1"/>
  <c r="J1529" i="1"/>
  <c r="F1529" i="1"/>
  <c r="Y1528" i="1"/>
  <c r="X1528" i="1"/>
  <c r="Z1528" i="1" s="1"/>
  <c r="W1528" i="1"/>
  <c r="V1528" i="1"/>
  <c r="U1528" i="1"/>
  <c r="T1528" i="1"/>
  <c r="S1528" i="1"/>
  <c r="R1528" i="1"/>
  <c r="J1528" i="1"/>
  <c r="F1528" i="1"/>
  <c r="Y1527" i="1"/>
  <c r="W1527" i="1"/>
  <c r="X1527" i="1" s="1"/>
  <c r="Z1527" i="1" s="1"/>
  <c r="V1527" i="1"/>
  <c r="U1527" i="1"/>
  <c r="T1527" i="1"/>
  <c r="S1527" i="1"/>
  <c r="R1527" i="1"/>
  <c r="J1527" i="1"/>
  <c r="F1527" i="1"/>
  <c r="W1526" i="1"/>
  <c r="X1526" i="1" s="1"/>
  <c r="V1526" i="1"/>
  <c r="Y1526" i="1" s="1"/>
  <c r="Z1526" i="1" s="1"/>
  <c r="T1526" i="1"/>
  <c r="U1526" i="1" s="1"/>
  <c r="S1526" i="1"/>
  <c r="R1526" i="1"/>
  <c r="J1526" i="1"/>
  <c r="F1526" i="1"/>
  <c r="X1525" i="1"/>
  <c r="W1525" i="1"/>
  <c r="V1525" i="1"/>
  <c r="Y1525" i="1" s="1"/>
  <c r="Z1525" i="1" s="1"/>
  <c r="T1525" i="1"/>
  <c r="U1525" i="1" s="1"/>
  <c r="S1525" i="1"/>
  <c r="R1525" i="1"/>
  <c r="J1525" i="1"/>
  <c r="F1525" i="1"/>
  <c r="Y1524" i="1"/>
  <c r="Z1524" i="1" s="1"/>
  <c r="W1524" i="1"/>
  <c r="X1524" i="1" s="1"/>
  <c r="V1524" i="1"/>
  <c r="T1524" i="1"/>
  <c r="U1524" i="1" s="1"/>
  <c r="S1524" i="1"/>
  <c r="R1524" i="1"/>
  <c r="J1524" i="1"/>
  <c r="F1524" i="1"/>
  <c r="X1523" i="1"/>
  <c r="W1523" i="1"/>
  <c r="V1523" i="1"/>
  <c r="Y1523" i="1" s="1"/>
  <c r="Z1523" i="1" s="1"/>
  <c r="U1523" i="1"/>
  <c r="T1523" i="1"/>
  <c r="S1523" i="1"/>
  <c r="R1523" i="1"/>
  <c r="J1523" i="1"/>
  <c r="F1523" i="1"/>
  <c r="W1522" i="1"/>
  <c r="X1522" i="1" s="1"/>
  <c r="V1522" i="1"/>
  <c r="Y1522" i="1" s="1"/>
  <c r="Z1522" i="1" s="1"/>
  <c r="T1522" i="1"/>
  <c r="U1522" i="1" s="1"/>
  <c r="S1522" i="1"/>
  <c r="R1522" i="1"/>
  <c r="J1522" i="1"/>
  <c r="F1522" i="1"/>
  <c r="Y1521" i="1"/>
  <c r="W1521" i="1"/>
  <c r="X1521" i="1" s="1"/>
  <c r="V1521" i="1"/>
  <c r="T1521" i="1"/>
  <c r="U1521" i="1" s="1"/>
  <c r="S1521" i="1"/>
  <c r="R1521" i="1"/>
  <c r="J1521" i="1"/>
  <c r="F1521" i="1"/>
  <c r="W1520" i="1"/>
  <c r="X1520" i="1" s="1"/>
  <c r="V1520" i="1"/>
  <c r="Y1520" i="1" s="1"/>
  <c r="T1520" i="1"/>
  <c r="U1520" i="1" s="1"/>
  <c r="S1520" i="1"/>
  <c r="R1520" i="1"/>
  <c r="J1520" i="1"/>
  <c r="F1520" i="1"/>
  <c r="X1519" i="1"/>
  <c r="W1519" i="1"/>
  <c r="V1519" i="1"/>
  <c r="Y1519" i="1" s="1"/>
  <c r="Z1519" i="1" s="1"/>
  <c r="T1519" i="1"/>
  <c r="U1519" i="1" s="1"/>
  <c r="S1519" i="1"/>
  <c r="R1519" i="1"/>
  <c r="J1519" i="1"/>
  <c r="F1519" i="1"/>
  <c r="Y1518" i="1"/>
  <c r="Z1518" i="1" s="1"/>
  <c r="W1518" i="1"/>
  <c r="X1518" i="1" s="1"/>
  <c r="V1518" i="1"/>
  <c r="T1518" i="1"/>
  <c r="S1518" i="1"/>
  <c r="R1518" i="1"/>
  <c r="J1518" i="1"/>
  <c r="U1518" i="1" s="1"/>
  <c r="F1518" i="1"/>
  <c r="X1517" i="1"/>
  <c r="W1517" i="1"/>
  <c r="V1517" i="1"/>
  <c r="Y1517" i="1" s="1"/>
  <c r="Z1517" i="1" s="1"/>
  <c r="T1517" i="1"/>
  <c r="U1517" i="1" s="1"/>
  <c r="S1517" i="1"/>
  <c r="R1517" i="1"/>
  <c r="J1517" i="1"/>
  <c r="F1517" i="1"/>
  <c r="W1516" i="1"/>
  <c r="X1516" i="1" s="1"/>
  <c r="V1516" i="1"/>
  <c r="Y1516" i="1" s="1"/>
  <c r="T1516" i="1"/>
  <c r="U1516" i="1" s="1"/>
  <c r="S1516" i="1"/>
  <c r="R1516" i="1"/>
  <c r="J1516" i="1"/>
  <c r="F1516" i="1"/>
  <c r="Z1515" i="1"/>
  <c r="X1515" i="1"/>
  <c r="W1515" i="1"/>
  <c r="V1515" i="1"/>
  <c r="Y1515" i="1" s="1"/>
  <c r="T1515" i="1"/>
  <c r="U1515" i="1" s="1"/>
  <c r="S1515" i="1"/>
  <c r="R1515" i="1"/>
  <c r="J1515" i="1"/>
  <c r="F1515" i="1"/>
  <c r="Y1514" i="1"/>
  <c r="W1514" i="1"/>
  <c r="X1514" i="1" s="1"/>
  <c r="V1514" i="1"/>
  <c r="T1514" i="1"/>
  <c r="S1514" i="1"/>
  <c r="R1514" i="1"/>
  <c r="J1514" i="1"/>
  <c r="U1514" i="1" s="1"/>
  <c r="F1514" i="1"/>
  <c r="X1513" i="1"/>
  <c r="W1513" i="1"/>
  <c r="V1513" i="1"/>
  <c r="Y1513" i="1" s="1"/>
  <c r="Z1513" i="1" s="1"/>
  <c r="T1513" i="1"/>
  <c r="U1513" i="1" s="1"/>
  <c r="S1513" i="1"/>
  <c r="R1513" i="1"/>
  <c r="J1513" i="1"/>
  <c r="F1513" i="1"/>
  <c r="Y1512" i="1"/>
  <c r="Z1512" i="1" s="1"/>
  <c r="X1512" i="1"/>
  <c r="W1512" i="1"/>
  <c r="V1512" i="1"/>
  <c r="U1512" i="1"/>
  <c r="T1512" i="1"/>
  <c r="S1512" i="1"/>
  <c r="R1512" i="1"/>
  <c r="J1512" i="1"/>
  <c r="F1512" i="1"/>
  <c r="W1511" i="1"/>
  <c r="X1511" i="1" s="1"/>
  <c r="V1511" i="1"/>
  <c r="Y1511" i="1" s="1"/>
  <c r="T1511" i="1"/>
  <c r="U1511" i="1" s="1"/>
  <c r="S1511" i="1"/>
  <c r="R1511" i="1"/>
  <c r="J1511" i="1"/>
  <c r="F1511" i="1"/>
  <c r="Y1510" i="1"/>
  <c r="W1510" i="1"/>
  <c r="X1510" i="1" s="1"/>
  <c r="Z1510" i="1" s="1"/>
  <c r="V1510" i="1"/>
  <c r="T1510" i="1"/>
  <c r="S1510" i="1"/>
  <c r="R1510" i="1"/>
  <c r="J1510" i="1"/>
  <c r="F1510" i="1"/>
  <c r="Y1509" i="1"/>
  <c r="Z1509" i="1" s="1"/>
  <c r="W1509" i="1"/>
  <c r="X1509" i="1" s="1"/>
  <c r="V1509" i="1"/>
  <c r="T1509" i="1"/>
  <c r="U1509" i="1" s="1"/>
  <c r="S1509" i="1"/>
  <c r="R1509" i="1"/>
  <c r="J1509" i="1"/>
  <c r="F1509" i="1"/>
  <c r="Y1508" i="1"/>
  <c r="Z1508" i="1" s="1"/>
  <c r="X1508" i="1"/>
  <c r="W1508" i="1"/>
  <c r="V1508" i="1"/>
  <c r="T1508" i="1"/>
  <c r="U1508" i="1" s="1"/>
  <c r="S1508" i="1"/>
  <c r="R1508" i="1"/>
  <c r="J1508" i="1"/>
  <c r="F1508" i="1"/>
  <c r="W1507" i="1"/>
  <c r="X1507" i="1" s="1"/>
  <c r="V1507" i="1"/>
  <c r="Y1507" i="1" s="1"/>
  <c r="U1507" i="1"/>
  <c r="T1507" i="1"/>
  <c r="S1507" i="1"/>
  <c r="R1507" i="1"/>
  <c r="J1507" i="1"/>
  <c r="F1507" i="1"/>
  <c r="Y1506" i="1"/>
  <c r="Z1506" i="1" s="1"/>
  <c r="W1506" i="1"/>
  <c r="X1506" i="1" s="1"/>
  <c r="V1506" i="1"/>
  <c r="T1506" i="1"/>
  <c r="S1506" i="1"/>
  <c r="R1506" i="1"/>
  <c r="J1506" i="1"/>
  <c r="U1506" i="1" s="1"/>
  <c r="F1506" i="1"/>
  <c r="X1505" i="1"/>
  <c r="W1505" i="1"/>
  <c r="V1505" i="1"/>
  <c r="Y1505" i="1" s="1"/>
  <c r="Z1505" i="1" s="1"/>
  <c r="T1505" i="1"/>
  <c r="U1505" i="1" s="1"/>
  <c r="S1505" i="1"/>
  <c r="R1505" i="1"/>
  <c r="J1505" i="1"/>
  <c r="F1505" i="1"/>
  <c r="Y1504" i="1"/>
  <c r="Z1504" i="1" s="1"/>
  <c r="X1504" i="1"/>
  <c r="W1504" i="1"/>
  <c r="V1504" i="1"/>
  <c r="T1504" i="1"/>
  <c r="U1504" i="1" s="1"/>
  <c r="S1504" i="1"/>
  <c r="R1504" i="1"/>
  <c r="J1504" i="1"/>
  <c r="F1504" i="1"/>
  <c r="W1503" i="1"/>
  <c r="X1503" i="1" s="1"/>
  <c r="V1503" i="1"/>
  <c r="Y1503" i="1" s="1"/>
  <c r="U1503" i="1"/>
  <c r="T1503" i="1"/>
  <c r="S1503" i="1"/>
  <c r="R1503" i="1"/>
  <c r="J1503" i="1"/>
  <c r="F1503" i="1"/>
  <c r="Y1502" i="1"/>
  <c r="X1502" i="1"/>
  <c r="W1502" i="1"/>
  <c r="V1502" i="1"/>
  <c r="T1502" i="1"/>
  <c r="U1502" i="1" s="1"/>
  <c r="S1502" i="1"/>
  <c r="R1502" i="1"/>
  <c r="J1502" i="1"/>
  <c r="F1502" i="1"/>
  <c r="X1501" i="1"/>
  <c r="W1501" i="1"/>
  <c r="V1501" i="1"/>
  <c r="Y1501" i="1" s="1"/>
  <c r="Z1501" i="1" s="1"/>
  <c r="U1501" i="1"/>
  <c r="T1501" i="1"/>
  <c r="S1501" i="1"/>
  <c r="R1501" i="1"/>
  <c r="J1501" i="1"/>
  <c r="F1501" i="1"/>
  <c r="Z1500" i="1"/>
  <c r="Y1500" i="1"/>
  <c r="X1500" i="1"/>
  <c r="W1500" i="1"/>
  <c r="V1500" i="1"/>
  <c r="U1500" i="1"/>
  <c r="T1500" i="1"/>
  <c r="S1500" i="1"/>
  <c r="R1500" i="1"/>
  <c r="J1500" i="1"/>
  <c r="F1500" i="1"/>
  <c r="W1499" i="1"/>
  <c r="X1499" i="1" s="1"/>
  <c r="V1499" i="1"/>
  <c r="Y1499" i="1" s="1"/>
  <c r="T1499" i="1"/>
  <c r="U1499" i="1" s="1"/>
  <c r="S1499" i="1"/>
  <c r="R1499" i="1"/>
  <c r="J1499" i="1"/>
  <c r="F1499" i="1"/>
  <c r="W1498" i="1"/>
  <c r="X1498" i="1" s="1"/>
  <c r="V1498" i="1"/>
  <c r="Y1498" i="1" s="1"/>
  <c r="Z1498" i="1" s="1"/>
  <c r="T1498" i="1"/>
  <c r="U1498" i="1" s="1"/>
  <c r="S1498" i="1"/>
  <c r="R1498" i="1"/>
  <c r="J1498" i="1"/>
  <c r="F1498" i="1"/>
  <c r="W1497" i="1"/>
  <c r="X1497" i="1" s="1"/>
  <c r="Z1497" i="1" s="1"/>
  <c r="V1497" i="1"/>
  <c r="Y1497" i="1" s="1"/>
  <c r="T1497" i="1"/>
  <c r="S1497" i="1"/>
  <c r="R1497" i="1"/>
  <c r="J1497" i="1"/>
  <c r="U1497" i="1" s="1"/>
  <c r="F1497" i="1"/>
  <c r="Z1496" i="1"/>
  <c r="Y1496" i="1"/>
  <c r="X1496" i="1"/>
  <c r="W1496" i="1"/>
  <c r="V1496" i="1"/>
  <c r="T1496" i="1"/>
  <c r="U1496" i="1" s="1"/>
  <c r="S1496" i="1"/>
  <c r="R1496" i="1"/>
  <c r="J1496" i="1"/>
  <c r="F1496" i="1"/>
  <c r="Y1495" i="1"/>
  <c r="X1495" i="1"/>
  <c r="W1495" i="1"/>
  <c r="V1495" i="1"/>
  <c r="U1495" i="1"/>
  <c r="T1495" i="1"/>
  <c r="S1495" i="1"/>
  <c r="R1495" i="1"/>
  <c r="J1495" i="1"/>
  <c r="F1495" i="1"/>
  <c r="X1494" i="1"/>
  <c r="W1494" i="1"/>
  <c r="V1494" i="1"/>
  <c r="Y1494" i="1" s="1"/>
  <c r="Z1494" i="1" s="1"/>
  <c r="U1494" i="1"/>
  <c r="T1494" i="1"/>
  <c r="S1494" i="1"/>
  <c r="R1494" i="1"/>
  <c r="J1494" i="1"/>
  <c r="F1494" i="1"/>
  <c r="Y1493" i="1"/>
  <c r="Z1493" i="1" s="1"/>
  <c r="X1493" i="1"/>
  <c r="W1493" i="1"/>
  <c r="V1493" i="1"/>
  <c r="T1493" i="1"/>
  <c r="S1493" i="1"/>
  <c r="R1493" i="1"/>
  <c r="J1493" i="1"/>
  <c r="U1493" i="1" s="1"/>
  <c r="F1493" i="1"/>
  <c r="W1492" i="1"/>
  <c r="X1492" i="1" s="1"/>
  <c r="V1492" i="1"/>
  <c r="Y1492" i="1" s="1"/>
  <c r="Z1492" i="1" s="1"/>
  <c r="T1492" i="1"/>
  <c r="U1492" i="1" s="1"/>
  <c r="S1492" i="1"/>
  <c r="R1492" i="1"/>
  <c r="J1492" i="1"/>
  <c r="F1492" i="1"/>
  <c r="Y1491" i="1"/>
  <c r="Z1491" i="1" s="1"/>
  <c r="X1491" i="1"/>
  <c r="W1491" i="1"/>
  <c r="V1491" i="1"/>
  <c r="T1491" i="1"/>
  <c r="S1491" i="1"/>
  <c r="R1491" i="1"/>
  <c r="J1491" i="1"/>
  <c r="F1491" i="1"/>
  <c r="X1490" i="1"/>
  <c r="W1490" i="1"/>
  <c r="V1490" i="1"/>
  <c r="Y1490" i="1" s="1"/>
  <c r="Z1490" i="1" s="1"/>
  <c r="U1490" i="1"/>
  <c r="T1490" i="1"/>
  <c r="S1490" i="1"/>
  <c r="R1490" i="1"/>
  <c r="J1490" i="1"/>
  <c r="F1490" i="1"/>
  <c r="Y1489" i="1"/>
  <c r="Z1489" i="1" s="1"/>
  <c r="X1489" i="1"/>
  <c r="W1489" i="1"/>
  <c r="V1489" i="1"/>
  <c r="T1489" i="1"/>
  <c r="S1489" i="1"/>
  <c r="R1489" i="1"/>
  <c r="J1489" i="1"/>
  <c r="U1489" i="1" s="1"/>
  <c r="F1489" i="1"/>
  <c r="Y1488" i="1"/>
  <c r="W1488" i="1"/>
  <c r="X1488" i="1" s="1"/>
  <c r="V1488" i="1"/>
  <c r="T1488" i="1"/>
  <c r="U1488" i="1" s="1"/>
  <c r="S1488" i="1"/>
  <c r="R1488" i="1"/>
  <c r="J1488" i="1"/>
  <c r="F1488" i="1"/>
  <c r="Y1487" i="1"/>
  <c r="Z1487" i="1" s="1"/>
  <c r="X1487" i="1"/>
  <c r="W1487" i="1"/>
  <c r="V1487" i="1"/>
  <c r="T1487" i="1"/>
  <c r="U1487" i="1" s="1"/>
  <c r="S1487" i="1"/>
  <c r="R1487" i="1"/>
  <c r="J1487" i="1"/>
  <c r="F1487" i="1"/>
  <c r="W1486" i="1"/>
  <c r="X1486" i="1" s="1"/>
  <c r="V1486" i="1"/>
  <c r="Y1486" i="1" s="1"/>
  <c r="Z1486" i="1" s="1"/>
  <c r="U1486" i="1"/>
  <c r="T1486" i="1"/>
  <c r="S1486" i="1"/>
  <c r="R1486" i="1"/>
  <c r="J1486" i="1"/>
  <c r="F1486" i="1"/>
  <c r="Y1485" i="1"/>
  <c r="Z1485" i="1" s="1"/>
  <c r="X1485" i="1"/>
  <c r="W1485" i="1"/>
  <c r="V1485" i="1"/>
  <c r="T1485" i="1"/>
  <c r="U1485" i="1" s="1"/>
  <c r="S1485" i="1"/>
  <c r="R1485" i="1"/>
  <c r="J1485" i="1"/>
  <c r="F1485" i="1"/>
  <c r="Y1484" i="1"/>
  <c r="Z1484" i="1" s="1"/>
  <c r="W1484" i="1"/>
  <c r="X1484" i="1" s="1"/>
  <c r="V1484" i="1"/>
  <c r="T1484" i="1"/>
  <c r="S1484" i="1"/>
  <c r="R1484" i="1"/>
  <c r="J1484" i="1"/>
  <c r="U1484" i="1" s="1"/>
  <c r="F1484" i="1"/>
  <c r="W1483" i="1"/>
  <c r="X1483" i="1" s="1"/>
  <c r="Z1483" i="1" s="1"/>
  <c r="V1483" i="1"/>
  <c r="Y1483" i="1" s="1"/>
  <c r="U1483" i="1"/>
  <c r="T1483" i="1"/>
  <c r="S1483" i="1"/>
  <c r="R1483" i="1"/>
  <c r="J1483" i="1"/>
  <c r="F1483" i="1"/>
  <c r="Y1482" i="1"/>
  <c r="W1482" i="1"/>
  <c r="X1482" i="1" s="1"/>
  <c r="Z1482" i="1" s="1"/>
  <c r="V1482" i="1"/>
  <c r="T1482" i="1"/>
  <c r="U1482" i="1" s="1"/>
  <c r="S1482" i="1"/>
  <c r="R1482" i="1"/>
  <c r="J1482" i="1"/>
  <c r="F1482" i="1"/>
  <c r="Y1481" i="1"/>
  <c r="W1481" i="1"/>
  <c r="X1481" i="1" s="1"/>
  <c r="Z1481" i="1" s="1"/>
  <c r="V1481" i="1"/>
  <c r="T1481" i="1"/>
  <c r="U1481" i="1" s="1"/>
  <c r="S1481" i="1"/>
  <c r="R1481" i="1"/>
  <c r="J1481" i="1"/>
  <c r="F1481" i="1"/>
  <c r="W1480" i="1"/>
  <c r="X1480" i="1" s="1"/>
  <c r="V1480" i="1"/>
  <c r="Y1480" i="1" s="1"/>
  <c r="T1480" i="1"/>
  <c r="U1480" i="1" s="1"/>
  <c r="S1480" i="1"/>
  <c r="R1480" i="1"/>
  <c r="J1480" i="1"/>
  <c r="F1480" i="1"/>
  <c r="Y1479" i="1"/>
  <c r="W1479" i="1"/>
  <c r="X1479" i="1" s="1"/>
  <c r="V1479" i="1"/>
  <c r="T1479" i="1"/>
  <c r="U1479" i="1" s="1"/>
  <c r="S1479" i="1"/>
  <c r="R1479" i="1"/>
  <c r="J1479" i="1"/>
  <c r="F1479" i="1"/>
  <c r="Y1478" i="1"/>
  <c r="Z1478" i="1" s="1"/>
  <c r="W1478" i="1"/>
  <c r="X1478" i="1" s="1"/>
  <c r="V1478" i="1"/>
  <c r="U1478" i="1"/>
  <c r="T1478" i="1"/>
  <c r="S1478" i="1"/>
  <c r="R1478" i="1"/>
  <c r="J1478" i="1"/>
  <c r="F1478" i="1"/>
  <c r="X1477" i="1"/>
  <c r="W1477" i="1"/>
  <c r="V1477" i="1"/>
  <c r="Y1477" i="1" s="1"/>
  <c r="Z1477" i="1" s="1"/>
  <c r="T1477" i="1"/>
  <c r="U1477" i="1" s="1"/>
  <c r="S1477" i="1"/>
  <c r="R1477" i="1"/>
  <c r="J1477" i="1"/>
  <c r="F1477" i="1"/>
  <c r="W1476" i="1"/>
  <c r="X1476" i="1" s="1"/>
  <c r="V1476" i="1"/>
  <c r="Y1476" i="1" s="1"/>
  <c r="Z1476" i="1" s="1"/>
  <c r="T1476" i="1"/>
  <c r="S1476" i="1"/>
  <c r="R1476" i="1"/>
  <c r="J1476" i="1"/>
  <c r="F1476" i="1"/>
  <c r="Y1475" i="1"/>
  <c r="W1475" i="1"/>
  <c r="X1475" i="1" s="1"/>
  <c r="V1475" i="1"/>
  <c r="T1475" i="1"/>
  <c r="U1475" i="1" s="1"/>
  <c r="S1475" i="1"/>
  <c r="R1475" i="1"/>
  <c r="J1475" i="1"/>
  <c r="F1475" i="1"/>
  <c r="Y1474" i="1"/>
  <c r="X1474" i="1"/>
  <c r="W1474" i="1"/>
  <c r="V1474" i="1"/>
  <c r="U1474" i="1"/>
  <c r="T1474" i="1"/>
  <c r="S1474" i="1"/>
  <c r="R1474" i="1"/>
  <c r="J1474" i="1"/>
  <c r="F1474" i="1"/>
  <c r="W1473" i="1"/>
  <c r="X1473" i="1" s="1"/>
  <c r="V1473" i="1"/>
  <c r="Y1473" i="1" s="1"/>
  <c r="U1473" i="1"/>
  <c r="T1473" i="1"/>
  <c r="S1473" i="1"/>
  <c r="R1473" i="1"/>
  <c r="J1473" i="1"/>
  <c r="F1473" i="1"/>
  <c r="Y1472" i="1"/>
  <c r="Z1472" i="1" s="1"/>
  <c r="X1472" i="1"/>
  <c r="W1472" i="1"/>
  <c r="V1472" i="1"/>
  <c r="T1472" i="1"/>
  <c r="U1472" i="1" s="1"/>
  <c r="S1472" i="1"/>
  <c r="R1472" i="1"/>
  <c r="J1472" i="1"/>
  <c r="F1472" i="1"/>
  <c r="X1471" i="1"/>
  <c r="W1471" i="1"/>
  <c r="V1471" i="1"/>
  <c r="Y1471" i="1" s="1"/>
  <c r="Z1471" i="1" s="1"/>
  <c r="U1471" i="1"/>
  <c r="T1471" i="1"/>
  <c r="S1471" i="1"/>
  <c r="R1471" i="1"/>
  <c r="J1471" i="1"/>
  <c r="F1471" i="1"/>
  <c r="Z1470" i="1"/>
  <c r="Y1470" i="1"/>
  <c r="W1470" i="1"/>
  <c r="X1470" i="1" s="1"/>
  <c r="V1470" i="1"/>
  <c r="U1470" i="1"/>
  <c r="T1470" i="1"/>
  <c r="S1470" i="1"/>
  <c r="R1470" i="1"/>
  <c r="J1470" i="1"/>
  <c r="F1470" i="1"/>
  <c r="W1469" i="1"/>
  <c r="X1469" i="1" s="1"/>
  <c r="V1469" i="1"/>
  <c r="Y1469" i="1" s="1"/>
  <c r="T1469" i="1"/>
  <c r="U1469" i="1" s="1"/>
  <c r="S1469" i="1"/>
  <c r="R1469" i="1"/>
  <c r="J1469" i="1"/>
  <c r="F1469" i="1"/>
  <c r="Y1468" i="1"/>
  <c r="W1468" i="1"/>
  <c r="X1468" i="1" s="1"/>
  <c r="Z1468" i="1" s="1"/>
  <c r="V1468" i="1"/>
  <c r="T1468" i="1"/>
  <c r="U1468" i="1" s="1"/>
  <c r="S1468" i="1"/>
  <c r="R1468" i="1"/>
  <c r="J1468" i="1"/>
  <c r="F1468" i="1"/>
  <c r="W1467" i="1"/>
  <c r="X1467" i="1" s="1"/>
  <c r="V1467" i="1"/>
  <c r="Y1467" i="1" s="1"/>
  <c r="T1467" i="1"/>
  <c r="S1467" i="1"/>
  <c r="R1467" i="1"/>
  <c r="J1467" i="1"/>
  <c r="F1467" i="1"/>
  <c r="Y1466" i="1"/>
  <c r="Z1466" i="1" s="1"/>
  <c r="W1466" i="1"/>
  <c r="X1466" i="1" s="1"/>
  <c r="V1466" i="1"/>
  <c r="T1466" i="1"/>
  <c r="U1466" i="1" s="1"/>
  <c r="S1466" i="1"/>
  <c r="R1466" i="1"/>
  <c r="J1466" i="1"/>
  <c r="F1466" i="1"/>
  <c r="Y1465" i="1"/>
  <c r="Z1465" i="1" s="1"/>
  <c r="X1465" i="1"/>
  <c r="W1465" i="1"/>
  <c r="V1465" i="1"/>
  <c r="T1465" i="1"/>
  <c r="U1465" i="1" s="1"/>
  <c r="S1465" i="1"/>
  <c r="R1465" i="1"/>
  <c r="J1465" i="1"/>
  <c r="F1465" i="1"/>
  <c r="W1464" i="1"/>
  <c r="X1464" i="1" s="1"/>
  <c r="V1464" i="1"/>
  <c r="Y1464" i="1" s="1"/>
  <c r="U1464" i="1"/>
  <c r="T1464" i="1"/>
  <c r="S1464" i="1"/>
  <c r="R1464" i="1"/>
  <c r="J1464" i="1"/>
  <c r="F1464" i="1"/>
  <c r="Y1463" i="1"/>
  <c r="Z1463" i="1" s="1"/>
  <c r="X1463" i="1"/>
  <c r="W1463" i="1"/>
  <c r="V1463" i="1"/>
  <c r="T1463" i="1"/>
  <c r="U1463" i="1" s="1"/>
  <c r="S1463" i="1"/>
  <c r="R1463" i="1"/>
  <c r="J1463" i="1"/>
  <c r="F1463" i="1"/>
  <c r="Y1462" i="1"/>
  <c r="Z1462" i="1" s="1"/>
  <c r="W1462" i="1"/>
  <c r="X1462" i="1" s="1"/>
  <c r="V1462" i="1"/>
  <c r="T1462" i="1"/>
  <c r="S1462" i="1"/>
  <c r="R1462" i="1"/>
  <c r="J1462" i="1"/>
  <c r="U1462" i="1" s="1"/>
  <c r="F1462" i="1"/>
  <c r="X1461" i="1"/>
  <c r="W1461" i="1"/>
  <c r="V1461" i="1"/>
  <c r="Y1461" i="1" s="1"/>
  <c r="Z1461" i="1" s="1"/>
  <c r="T1461" i="1"/>
  <c r="U1461" i="1" s="1"/>
  <c r="S1461" i="1"/>
  <c r="R1461" i="1"/>
  <c r="J1461" i="1"/>
  <c r="F1461" i="1"/>
  <c r="Y1460" i="1"/>
  <c r="X1460" i="1"/>
  <c r="W1460" i="1"/>
  <c r="V1460" i="1"/>
  <c r="U1460" i="1"/>
  <c r="T1460" i="1"/>
  <c r="S1460" i="1"/>
  <c r="R1460" i="1"/>
  <c r="J1460" i="1"/>
  <c r="F1460" i="1"/>
  <c r="W1459" i="1"/>
  <c r="X1459" i="1" s="1"/>
  <c r="V1459" i="1"/>
  <c r="Y1459" i="1" s="1"/>
  <c r="Z1459" i="1" s="1"/>
  <c r="U1459" i="1"/>
  <c r="T1459" i="1"/>
  <c r="S1459" i="1"/>
  <c r="R1459" i="1"/>
  <c r="J1459" i="1"/>
  <c r="F1459" i="1"/>
  <c r="Y1458" i="1"/>
  <c r="Z1458" i="1" s="1"/>
  <c r="X1458" i="1"/>
  <c r="W1458" i="1"/>
  <c r="V1458" i="1"/>
  <c r="T1458" i="1"/>
  <c r="U1458" i="1" s="1"/>
  <c r="S1458" i="1"/>
  <c r="R1458" i="1"/>
  <c r="J1458" i="1"/>
  <c r="F1458" i="1"/>
  <c r="X1457" i="1"/>
  <c r="W1457" i="1"/>
  <c r="V1457" i="1"/>
  <c r="Y1457" i="1" s="1"/>
  <c r="Z1457" i="1" s="1"/>
  <c r="U1457" i="1"/>
  <c r="T1457" i="1"/>
  <c r="S1457" i="1"/>
  <c r="R1457" i="1"/>
  <c r="J1457" i="1"/>
  <c r="F1457" i="1"/>
  <c r="Z1456" i="1"/>
  <c r="Y1456" i="1"/>
  <c r="W1456" i="1"/>
  <c r="X1456" i="1" s="1"/>
  <c r="V1456" i="1"/>
  <c r="U1456" i="1"/>
  <c r="T1456" i="1"/>
  <c r="S1456" i="1"/>
  <c r="R1456" i="1"/>
  <c r="J1456" i="1"/>
  <c r="F1456" i="1"/>
  <c r="W1455" i="1"/>
  <c r="X1455" i="1" s="1"/>
  <c r="V1455" i="1"/>
  <c r="Y1455" i="1" s="1"/>
  <c r="Z1455" i="1" s="1"/>
  <c r="T1455" i="1"/>
  <c r="U1455" i="1" s="1"/>
  <c r="S1455" i="1"/>
  <c r="R1455" i="1"/>
  <c r="J1455" i="1"/>
  <c r="F1455" i="1"/>
  <c r="Y1454" i="1"/>
  <c r="W1454" i="1"/>
  <c r="X1454" i="1" s="1"/>
  <c r="Z1454" i="1" s="1"/>
  <c r="V1454" i="1"/>
  <c r="T1454" i="1"/>
  <c r="U1454" i="1" s="1"/>
  <c r="S1454" i="1"/>
  <c r="R1454" i="1"/>
  <c r="J1454" i="1"/>
  <c r="F1454" i="1"/>
  <c r="W1453" i="1"/>
  <c r="X1453" i="1" s="1"/>
  <c r="V1453" i="1"/>
  <c r="Y1453" i="1" s="1"/>
  <c r="Z1453" i="1" s="1"/>
  <c r="T1453" i="1"/>
  <c r="U1453" i="1" s="1"/>
  <c r="S1453" i="1"/>
  <c r="R1453" i="1"/>
  <c r="J1453" i="1"/>
  <c r="F1453" i="1"/>
  <c r="Y1452" i="1"/>
  <c r="Z1452" i="1" s="1"/>
  <c r="W1452" i="1"/>
  <c r="X1452" i="1" s="1"/>
  <c r="V1452" i="1"/>
  <c r="T1452" i="1"/>
  <c r="U1452" i="1" s="1"/>
  <c r="S1452" i="1"/>
  <c r="R1452" i="1"/>
  <c r="J1452" i="1"/>
  <c r="F1452" i="1"/>
  <c r="Y1451" i="1"/>
  <c r="Z1451" i="1" s="1"/>
  <c r="X1451" i="1"/>
  <c r="W1451" i="1"/>
  <c r="V1451" i="1"/>
  <c r="T1451" i="1"/>
  <c r="U1451" i="1" s="1"/>
  <c r="S1451" i="1"/>
  <c r="R1451" i="1"/>
  <c r="J1451" i="1"/>
  <c r="F1451" i="1"/>
  <c r="W1450" i="1"/>
  <c r="X1450" i="1" s="1"/>
  <c r="V1450" i="1"/>
  <c r="Y1450" i="1" s="1"/>
  <c r="Z1450" i="1" s="1"/>
  <c r="U1450" i="1"/>
  <c r="T1450" i="1"/>
  <c r="S1450" i="1"/>
  <c r="R1450" i="1"/>
  <c r="J1450" i="1"/>
  <c r="F1450" i="1"/>
  <c r="Y1449" i="1"/>
  <c r="Z1449" i="1" s="1"/>
  <c r="X1449" i="1"/>
  <c r="W1449" i="1"/>
  <c r="V1449" i="1"/>
  <c r="T1449" i="1"/>
  <c r="U1449" i="1" s="1"/>
  <c r="S1449" i="1"/>
  <c r="R1449" i="1"/>
  <c r="J1449" i="1"/>
  <c r="F1449" i="1"/>
  <c r="Y1448" i="1"/>
  <c r="W1448" i="1"/>
  <c r="X1448" i="1" s="1"/>
  <c r="V1448" i="1"/>
  <c r="T1448" i="1"/>
  <c r="S1448" i="1"/>
  <c r="R1448" i="1"/>
  <c r="J1448" i="1"/>
  <c r="U1448" i="1" s="1"/>
  <c r="F1448" i="1"/>
  <c r="X1447" i="1"/>
  <c r="W1447" i="1"/>
  <c r="V1447" i="1"/>
  <c r="Y1447" i="1" s="1"/>
  <c r="Z1447" i="1" s="1"/>
  <c r="T1447" i="1"/>
  <c r="U1447" i="1" s="1"/>
  <c r="S1447" i="1"/>
  <c r="R1447" i="1"/>
  <c r="J1447" i="1"/>
  <c r="F1447" i="1"/>
  <c r="Y1446" i="1"/>
  <c r="Z1446" i="1" s="1"/>
  <c r="X1446" i="1"/>
  <c r="W1446" i="1"/>
  <c r="V1446" i="1"/>
  <c r="U1446" i="1"/>
  <c r="T1446" i="1"/>
  <c r="S1446" i="1"/>
  <c r="R1446" i="1"/>
  <c r="J1446" i="1"/>
  <c r="F1446" i="1"/>
  <c r="W1445" i="1"/>
  <c r="X1445" i="1" s="1"/>
  <c r="V1445" i="1"/>
  <c r="Y1445" i="1" s="1"/>
  <c r="U1445" i="1"/>
  <c r="T1445" i="1"/>
  <c r="S1445" i="1"/>
  <c r="R1445" i="1"/>
  <c r="J1445" i="1"/>
  <c r="F1445" i="1"/>
  <c r="Y1444" i="1"/>
  <c r="Z1444" i="1" s="1"/>
  <c r="X1444" i="1"/>
  <c r="W1444" i="1"/>
  <c r="V1444" i="1"/>
  <c r="T1444" i="1"/>
  <c r="U1444" i="1" s="1"/>
  <c r="S1444" i="1"/>
  <c r="R1444" i="1"/>
  <c r="J1444" i="1"/>
  <c r="F1444" i="1"/>
  <c r="X1443" i="1"/>
  <c r="W1443" i="1"/>
  <c r="V1443" i="1"/>
  <c r="Y1443" i="1" s="1"/>
  <c r="Z1443" i="1" s="1"/>
  <c r="U1443" i="1"/>
  <c r="T1443" i="1"/>
  <c r="S1443" i="1"/>
  <c r="R1443" i="1"/>
  <c r="J1443" i="1"/>
  <c r="F1443" i="1"/>
  <c r="Y1442" i="1"/>
  <c r="W1442" i="1"/>
  <c r="X1442" i="1" s="1"/>
  <c r="Z1442" i="1" s="1"/>
  <c r="V1442" i="1"/>
  <c r="U1442" i="1"/>
  <c r="T1442" i="1"/>
  <c r="S1442" i="1"/>
  <c r="R1442" i="1"/>
  <c r="J1442" i="1"/>
  <c r="F1442" i="1"/>
  <c r="W1441" i="1"/>
  <c r="X1441" i="1" s="1"/>
  <c r="V1441" i="1"/>
  <c r="Y1441" i="1" s="1"/>
  <c r="Z1441" i="1" s="1"/>
  <c r="T1441" i="1"/>
  <c r="U1441" i="1" s="1"/>
  <c r="S1441" i="1"/>
  <c r="R1441" i="1"/>
  <c r="J1441" i="1"/>
  <c r="F1441" i="1"/>
  <c r="Y1440" i="1"/>
  <c r="W1440" i="1"/>
  <c r="X1440" i="1" s="1"/>
  <c r="Z1440" i="1" s="1"/>
  <c r="V1440" i="1"/>
  <c r="T1440" i="1"/>
  <c r="U1440" i="1" s="1"/>
  <c r="S1440" i="1"/>
  <c r="R1440" i="1"/>
  <c r="J1440" i="1"/>
  <c r="F1440" i="1"/>
  <c r="W1439" i="1"/>
  <c r="X1439" i="1" s="1"/>
  <c r="V1439" i="1"/>
  <c r="Y1439" i="1" s="1"/>
  <c r="Z1439" i="1" s="1"/>
  <c r="T1439" i="1"/>
  <c r="S1439" i="1"/>
  <c r="R1439" i="1"/>
  <c r="J1439" i="1"/>
  <c r="F1439" i="1"/>
  <c r="Y1438" i="1"/>
  <c r="W1438" i="1"/>
  <c r="X1438" i="1" s="1"/>
  <c r="V1438" i="1"/>
  <c r="T1438" i="1"/>
  <c r="U1438" i="1" s="1"/>
  <c r="S1438" i="1"/>
  <c r="R1438" i="1"/>
  <c r="J1438" i="1"/>
  <c r="F1438" i="1"/>
  <c r="Y1437" i="1"/>
  <c r="Z1437" i="1" s="1"/>
  <c r="X1437" i="1"/>
  <c r="W1437" i="1"/>
  <c r="V1437" i="1"/>
  <c r="T1437" i="1"/>
  <c r="U1437" i="1" s="1"/>
  <c r="S1437" i="1"/>
  <c r="R1437" i="1"/>
  <c r="J1437" i="1"/>
  <c r="F1437" i="1"/>
  <c r="W1436" i="1"/>
  <c r="X1436" i="1" s="1"/>
  <c r="V1436" i="1"/>
  <c r="Y1436" i="1" s="1"/>
  <c r="Z1436" i="1" s="1"/>
  <c r="U1436" i="1"/>
  <c r="T1436" i="1"/>
  <c r="S1436" i="1"/>
  <c r="R1436" i="1"/>
  <c r="J1436" i="1"/>
  <c r="F1436" i="1"/>
  <c r="Y1435" i="1"/>
  <c r="Z1435" i="1" s="1"/>
  <c r="X1435" i="1"/>
  <c r="W1435" i="1"/>
  <c r="V1435" i="1"/>
  <c r="T1435" i="1"/>
  <c r="U1435" i="1" s="1"/>
  <c r="S1435" i="1"/>
  <c r="R1435" i="1"/>
  <c r="J1435" i="1"/>
  <c r="F1435" i="1"/>
  <c r="Y1434" i="1"/>
  <c r="W1434" i="1"/>
  <c r="X1434" i="1" s="1"/>
  <c r="V1434" i="1"/>
  <c r="T1434" i="1"/>
  <c r="S1434" i="1"/>
  <c r="R1434" i="1"/>
  <c r="J1434" i="1"/>
  <c r="U1434" i="1" s="1"/>
  <c r="F1434" i="1"/>
  <c r="X1433" i="1"/>
  <c r="W1433" i="1"/>
  <c r="V1433" i="1"/>
  <c r="Y1433" i="1" s="1"/>
  <c r="Z1433" i="1" s="1"/>
  <c r="T1433" i="1"/>
  <c r="U1433" i="1" s="1"/>
  <c r="S1433" i="1"/>
  <c r="R1433" i="1"/>
  <c r="J1433" i="1"/>
  <c r="F1433" i="1"/>
  <c r="Y1432" i="1"/>
  <c r="Z1432" i="1" s="1"/>
  <c r="X1432" i="1"/>
  <c r="W1432" i="1"/>
  <c r="V1432" i="1"/>
  <c r="U1432" i="1"/>
  <c r="T1432" i="1"/>
  <c r="S1432" i="1"/>
  <c r="R1432" i="1"/>
  <c r="J1432" i="1"/>
  <c r="F1432" i="1"/>
  <c r="W1431" i="1"/>
  <c r="X1431" i="1" s="1"/>
  <c r="V1431" i="1"/>
  <c r="Y1431" i="1" s="1"/>
  <c r="U1431" i="1"/>
  <c r="T1431" i="1"/>
  <c r="S1431" i="1"/>
  <c r="R1431" i="1"/>
  <c r="J1431" i="1"/>
  <c r="F1431" i="1"/>
  <c r="Y1430" i="1"/>
  <c r="Z1430" i="1" s="1"/>
  <c r="X1430" i="1"/>
  <c r="W1430" i="1"/>
  <c r="V1430" i="1"/>
  <c r="T1430" i="1"/>
  <c r="U1430" i="1" s="1"/>
  <c r="S1430" i="1"/>
  <c r="R1430" i="1"/>
  <c r="J1430" i="1"/>
  <c r="F1430" i="1"/>
  <c r="X1429" i="1"/>
  <c r="W1429" i="1"/>
  <c r="V1429" i="1"/>
  <c r="Y1429" i="1" s="1"/>
  <c r="Z1429" i="1" s="1"/>
  <c r="U1429" i="1"/>
  <c r="T1429" i="1"/>
  <c r="S1429" i="1"/>
  <c r="R1429" i="1"/>
  <c r="J1429" i="1"/>
  <c r="F1429" i="1"/>
  <c r="Z1428" i="1"/>
  <c r="Y1428" i="1"/>
  <c r="W1428" i="1"/>
  <c r="X1428" i="1" s="1"/>
  <c r="V1428" i="1"/>
  <c r="U1428" i="1"/>
  <c r="T1428" i="1"/>
  <c r="S1428" i="1"/>
  <c r="R1428" i="1"/>
  <c r="J1428" i="1"/>
  <c r="F1428" i="1"/>
  <c r="W1427" i="1"/>
  <c r="X1427" i="1" s="1"/>
  <c r="V1427" i="1"/>
  <c r="Y1427" i="1" s="1"/>
  <c r="T1427" i="1"/>
  <c r="U1427" i="1" s="1"/>
  <c r="S1427" i="1"/>
  <c r="R1427" i="1"/>
  <c r="J1427" i="1"/>
  <c r="F1427" i="1"/>
  <c r="Y1426" i="1"/>
  <c r="W1426" i="1"/>
  <c r="X1426" i="1" s="1"/>
  <c r="Z1426" i="1" s="1"/>
  <c r="V1426" i="1"/>
  <c r="T1426" i="1"/>
  <c r="U1426" i="1" s="1"/>
  <c r="S1426" i="1"/>
  <c r="R1426" i="1"/>
  <c r="J1426" i="1"/>
  <c r="F1426" i="1"/>
  <c r="W1425" i="1"/>
  <c r="X1425" i="1" s="1"/>
  <c r="V1425" i="1"/>
  <c r="Y1425" i="1" s="1"/>
  <c r="T1425" i="1"/>
  <c r="S1425" i="1"/>
  <c r="R1425" i="1"/>
  <c r="J1425" i="1"/>
  <c r="F1425" i="1"/>
  <c r="Y1424" i="1"/>
  <c r="W1424" i="1"/>
  <c r="X1424" i="1" s="1"/>
  <c r="V1424" i="1"/>
  <c r="T1424" i="1"/>
  <c r="U1424" i="1" s="1"/>
  <c r="S1424" i="1"/>
  <c r="R1424" i="1"/>
  <c r="J1424" i="1"/>
  <c r="F1424" i="1"/>
  <c r="Y1423" i="1"/>
  <c r="Z1423" i="1" s="1"/>
  <c r="X1423" i="1"/>
  <c r="W1423" i="1"/>
  <c r="V1423" i="1"/>
  <c r="T1423" i="1"/>
  <c r="U1423" i="1" s="1"/>
  <c r="S1423" i="1"/>
  <c r="R1423" i="1"/>
  <c r="J1423" i="1"/>
  <c r="F1423" i="1"/>
  <c r="W1422" i="1"/>
  <c r="X1422" i="1" s="1"/>
  <c r="V1422" i="1"/>
  <c r="Y1422" i="1" s="1"/>
  <c r="U1422" i="1"/>
  <c r="T1422" i="1"/>
  <c r="S1422" i="1"/>
  <c r="R1422" i="1"/>
  <c r="J1422" i="1"/>
  <c r="F1422" i="1"/>
  <c r="Y1421" i="1"/>
  <c r="Z1421" i="1" s="1"/>
  <c r="X1421" i="1"/>
  <c r="W1421" i="1"/>
  <c r="V1421" i="1"/>
  <c r="T1421" i="1"/>
  <c r="U1421" i="1" s="1"/>
  <c r="S1421" i="1"/>
  <c r="R1421" i="1"/>
  <c r="J1421" i="1"/>
  <c r="F1421" i="1"/>
  <c r="Y1420" i="1"/>
  <c r="Z1420" i="1" s="1"/>
  <c r="W1420" i="1"/>
  <c r="X1420" i="1" s="1"/>
  <c r="V1420" i="1"/>
  <c r="T1420" i="1"/>
  <c r="S1420" i="1"/>
  <c r="R1420" i="1"/>
  <c r="J1420" i="1"/>
  <c r="U1420" i="1" s="1"/>
  <c r="F1420" i="1"/>
  <c r="X1419" i="1"/>
  <c r="W1419" i="1"/>
  <c r="V1419" i="1"/>
  <c r="Y1419" i="1" s="1"/>
  <c r="Z1419" i="1" s="1"/>
  <c r="U1419" i="1"/>
  <c r="T1419" i="1"/>
  <c r="S1419" i="1"/>
  <c r="R1419" i="1"/>
  <c r="J1419" i="1"/>
  <c r="F1419" i="1"/>
  <c r="Y1418" i="1"/>
  <c r="X1418" i="1"/>
  <c r="W1418" i="1"/>
  <c r="V1418" i="1"/>
  <c r="U1418" i="1"/>
  <c r="T1418" i="1"/>
  <c r="S1418" i="1"/>
  <c r="R1418" i="1"/>
  <c r="J1418" i="1"/>
  <c r="F1418" i="1"/>
  <c r="X1417" i="1"/>
  <c r="W1417" i="1"/>
  <c r="V1417" i="1"/>
  <c r="Y1417" i="1" s="1"/>
  <c r="Z1417" i="1" s="1"/>
  <c r="U1417" i="1"/>
  <c r="T1417" i="1"/>
  <c r="S1417" i="1"/>
  <c r="R1417" i="1"/>
  <c r="J1417" i="1"/>
  <c r="F1417" i="1"/>
  <c r="Y1416" i="1"/>
  <c r="Z1416" i="1" s="1"/>
  <c r="X1416" i="1"/>
  <c r="W1416" i="1"/>
  <c r="V1416" i="1"/>
  <c r="T1416" i="1"/>
  <c r="U1416" i="1" s="1"/>
  <c r="S1416" i="1"/>
  <c r="R1416" i="1"/>
  <c r="J1416" i="1"/>
  <c r="F1416" i="1"/>
  <c r="X1415" i="1"/>
  <c r="W1415" i="1"/>
  <c r="V1415" i="1"/>
  <c r="Y1415" i="1" s="1"/>
  <c r="Z1415" i="1" s="1"/>
  <c r="U1415" i="1"/>
  <c r="T1415" i="1"/>
  <c r="S1415" i="1"/>
  <c r="R1415" i="1"/>
  <c r="J1415" i="1"/>
  <c r="F1415" i="1"/>
  <c r="Y1414" i="1"/>
  <c r="W1414" i="1"/>
  <c r="X1414" i="1" s="1"/>
  <c r="Z1414" i="1" s="1"/>
  <c r="V1414" i="1"/>
  <c r="U1414" i="1"/>
  <c r="T1414" i="1"/>
  <c r="S1414" i="1"/>
  <c r="R1414" i="1"/>
  <c r="J1414" i="1"/>
  <c r="F1414" i="1"/>
  <c r="W1413" i="1"/>
  <c r="X1413" i="1" s="1"/>
  <c r="V1413" i="1"/>
  <c r="Y1413" i="1" s="1"/>
  <c r="Z1413" i="1" s="1"/>
  <c r="T1413" i="1"/>
  <c r="U1413" i="1" s="1"/>
  <c r="S1413" i="1"/>
  <c r="R1413" i="1"/>
  <c r="J1413" i="1"/>
  <c r="F1413" i="1"/>
  <c r="Z1412" i="1"/>
  <c r="Y1412" i="1"/>
  <c r="X1412" i="1"/>
  <c r="W1412" i="1"/>
  <c r="V1412" i="1"/>
  <c r="U1412" i="1"/>
  <c r="T1412" i="1"/>
  <c r="S1412" i="1"/>
  <c r="R1412" i="1"/>
  <c r="J1412" i="1"/>
  <c r="F1412" i="1"/>
  <c r="W1411" i="1"/>
  <c r="X1411" i="1" s="1"/>
  <c r="V1411" i="1"/>
  <c r="Y1411" i="1" s="1"/>
  <c r="Z1411" i="1" s="1"/>
  <c r="T1411" i="1"/>
  <c r="U1411" i="1" s="1"/>
  <c r="S1411" i="1"/>
  <c r="R1411" i="1"/>
  <c r="J1411" i="1"/>
  <c r="F1411" i="1"/>
  <c r="Y1410" i="1"/>
  <c r="W1410" i="1"/>
  <c r="X1410" i="1" s="1"/>
  <c r="V1410" i="1"/>
  <c r="T1410" i="1"/>
  <c r="U1410" i="1" s="1"/>
  <c r="S1410" i="1"/>
  <c r="R1410" i="1"/>
  <c r="J1410" i="1"/>
  <c r="F1410" i="1"/>
  <c r="Y1409" i="1"/>
  <c r="Z1409" i="1" s="1"/>
  <c r="X1409" i="1"/>
  <c r="W1409" i="1"/>
  <c r="V1409" i="1"/>
  <c r="T1409" i="1"/>
  <c r="U1409" i="1" s="1"/>
  <c r="S1409" i="1"/>
  <c r="R1409" i="1"/>
  <c r="J1409" i="1"/>
  <c r="F1409" i="1"/>
  <c r="X1408" i="1"/>
  <c r="W1408" i="1"/>
  <c r="V1408" i="1"/>
  <c r="Y1408" i="1" s="1"/>
  <c r="Z1408" i="1" s="1"/>
  <c r="U1408" i="1"/>
  <c r="T1408" i="1"/>
  <c r="S1408" i="1"/>
  <c r="R1408" i="1"/>
  <c r="J1408" i="1"/>
  <c r="F1408" i="1"/>
  <c r="Y1407" i="1"/>
  <c r="Z1407" i="1" s="1"/>
  <c r="X1407" i="1"/>
  <c r="W1407" i="1"/>
  <c r="V1407" i="1"/>
  <c r="T1407" i="1"/>
  <c r="U1407" i="1" s="1"/>
  <c r="S1407" i="1"/>
  <c r="R1407" i="1"/>
  <c r="J1407" i="1"/>
  <c r="F1407" i="1"/>
  <c r="Y1406" i="1"/>
  <c r="W1406" i="1"/>
  <c r="X1406" i="1" s="1"/>
  <c r="V1406" i="1"/>
  <c r="T1406" i="1"/>
  <c r="S1406" i="1"/>
  <c r="R1406" i="1"/>
  <c r="J1406" i="1"/>
  <c r="U1406" i="1" s="1"/>
  <c r="F1406" i="1"/>
  <c r="X1405" i="1"/>
  <c r="W1405" i="1"/>
  <c r="V1405" i="1"/>
  <c r="Y1405" i="1" s="1"/>
  <c r="Z1405" i="1" s="1"/>
  <c r="T1405" i="1"/>
  <c r="U1405" i="1" s="1"/>
  <c r="S1405" i="1"/>
  <c r="R1405" i="1"/>
  <c r="J1405" i="1"/>
  <c r="F1405" i="1"/>
  <c r="Y1404" i="1"/>
  <c r="Z1404" i="1" s="1"/>
  <c r="X1404" i="1"/>
  <c r="W1404" i="1"/>
  <c r="V1404" i="1"/>
  <c r="U1404" i="1"/>
  <c r="T1404" i="1"/>
  <c r="S1404" i="1"/>
  <c r="R1404" i="1"/>
  <c r="J1404" i="1"/>
  <c r="F1404" i="1"/>
  <c r="W1403" i="1"/>
  <c r="X1403" i="1" s="1"/>
  <c r="V1403" i="1"/>
  <c r="Y1403" i="1" s="1"/>
  <c r="U1403" i="1"/>
  <c r="T1403" i="1"/>
  <c r="S1403" i="1"/>
  <c r="R1403" i="1"/>
  <c r="J1403" i="1"/>
  <c r="F1403" i="1"/>
  <c r="Y1402" i="1"/>
  <c r="Z1402" i="1" s="1"/>
  <c r="X1402" i="1"/>
  <c r="W1402" i="1"/>
  <c r="V1402" i="1"/>
  <c r="T1402" i="1"/>
  <c r="U1402" i="1" s="1"/>
  <c r="S1402" i="1"/>
  <c r="R1402" i="1"/>
  <c r="J1402" i="1"/>
  <c r="F1402" i="1"/>
  <c r="X1401" i="1"/>
  <c r="W1401" i="1"/>
  <c r="V1401" i="1"/>
  <c r="Y1401" i="1" s="1"/>
  <c r="Z1401" i="1" s="1"/>
  <c r="U1401" i="1"/>
  <c r="T1401" i="1"/>
  <c r="S1401" i="1"/>
  <c r="R1401" i="1"/>
  <c r="J1401" i="1"/>
  <c r="F1401" i="1"/>
  <c r="Y1400" i="1"/>
  <c r="W1400" i="1"/>
  <c r="X1400" i="1" s="1"/>
  <c r="Z1400" i="1" s="1"/>
  <c r="V1400" i="1"/>
  <c r="U1400" i="1"/>
  <c r="T1400" i="1"/>
  <c r="S1400" i="1"/>
  <c r="R1400" i="1"/>
  <c r="J1400" i="1"/>
  <c r="F1400" i="1"/>
  <c r="W1399" i="1"/>
  <c r="X1399" i="1" s="1"/>
  <c r="V1399" i="1"/>
  <c r="Y1399" i="1" s="1"/>
  <c r="T1399" i="1"/>
  <c r="U1399" i="1" s="1"/>
  <c r="S1399" i="1"/>
  <c r="R1399" i="1"/>
  <c r="J1399" i="1"/>
  <c r="F1399" i="1"/>
  <c r="Y1398" i="1"/>
  <c r="W1398" i="1"/>
  <c r="X1398" i="1" s="1"/>
  <c r="Z1398" i="1" s="1"/>
  <c r="V1398" i="1"/>
  <c r="T1398" i="1"/>
  <c r="U1398" i="1" s="1"/>
  <c r="S1398" i="1"/>
  <c r="R1398" i="1"/>
  <c r="J1398" i="1"/>
  <c r="F1398" i="1"/>
  <c r="W1397" i="1"/>
  <c r="X1397" i="1" s="1"/>
  <c r="V1397" i="1"/>
  <c r="Y1397" i="1" s="1"/>
  <c r="Z1397" i="1" s="1"/>
  <c r="T1397" i="1"/>
  <c r="S1397" i="1"/>
  <c r="R1397" i="1"/>
  <c r="J1397" i="1"/>
  <c r="F1397" i="1"/>
  <c r="Y1396" i="1"/>
  <c r="W1396" i="1"/>
  <c r="X1396" i="1" s="1"/>
  <c r="V1396" i="1"/>
  <c r="T1396" i="1"/>
  <c r="U1396" i="1" s="1"/>
  <c r="S1396" i="1"/>
  <c r="R1396" i="1"/>
  <c r="J1396" i="1"/>
  <c r="F1396" i="1"/>
  <c r="Y1395" i="1"/>
  <c r="Z1395" i="1" s="1"/>
  <c r="X1395" i="1"/>
  <c r="W1395" i="1"/>
  <c r="V1395" i="1"/>
  <c r="T1395" i="1"/>
  <c r="U1395" i="1" s="1"/>
  <c r="S1395" i="1"/>
  <c r="R1395" i="1"/>
  <c r="J1395" i="1"/>
  <c r="F1395" i="1"/>
  <c r="W1394" i="1"/>
  <c r="X1394" i="1" s="1"/>
  <c r="V1394" i="1"/>
  <c r="Y1394" i="1" s="1"/>
  <c r="U1394" i="1"/>
  <c r="T1394" i="1"/>
  <c r="S1394" i="1"/>
  <c r="R1394" i="1"/>
  <c r="J1394" i="1"/>
  <c r="F1394" i="1"/>
  <c r="Y1393" i="1"/>
  <c r="Z1393" i="1" s="1"/>
  <c r="X1393" i="1"/>
  <c r="W1393" i="1"/>
  <c r="V1393" i="1"/>
  <c r="T1393" i="1"/>
  <c r="U1393" i="1" s="1"/>
  <c r="S1393" i="1"/>
  <c r="R1393" i="1"/>
  <c r="J1393" i="1"/>
  <c r="F1393" i="1"/>
  <c r="Y1392" i="1"/>
  <c r="Z1392" i="1" s="1"/>
  <c r="W1392" i="1"/>
  <c r="X1392" i="1" s="1"/>
  <c r="V1392" i="1"/>
  <c r="T1392" i="1"/>
  <c r="S1392" i="1"/>
  <c r="R1392" i="1"/>
  <c r="J1392" i="1"/>
  <c r="U1392" i="1" s="1"/>
  <c r="F1392" i="1"/>
  <c r="X1391" i="1"/>
  <c r="W1391" i="1"/>
  <c r="V1391" i="1"/>
  <c r="Y1391" i="1" s="1"/>
  <c r="Z1391" i="1" s="1"/>
  <c r="T1391" i="1"/>
  <c r="U1391" i="1" s="1"/>
  <c r="S1391" i="1"/>
  <c r="R1391" i="1"/>
  <c r="J1391" i="1"/>
  <c r="F1391" i="1"/>
  <c r="Y1390" i="1"/>
  <c r="Z1390" i="1" s="1"/>
  <c r="X1390" i="1"/>
  <c r="W1390" i="1"/>
  <c r="V1390" i="1"/>
  <c r="U1390" i="1"/>
  <c r="T1390" i="1"/>
  <c r="S1390" i="1"/>
  <c r="R1390" i="1"/>
  <c r="J1390" i="1"/>
  <c r="F1390" i="1"/>
  <c r="W1389" i="1"/>
  <c r="X1389" i="1" s="1"/>
  <c r="V1389" i="1"/>
  <c r="Y1389" i="1" s="1"/>
  <c r="U1389" i="1"/>
  <c r="T1389" i="1"/>
  <c r="S1389" i="1"/>
  <c r="R1389" i="1"/>
  <c r="J1389" i="1"/>
  <c r="F1389" i="1"/>
  <c r="Y1388" i="1"/>
  <c r="Z1388" i="1" s="1"/>
  <c r="X1388" i="1"/>
  <c r="W1388" i="1"/>
  <c r="V1388" i="1"/>
  <c r="T1388" i="1"/>
  <c r="U1388" i="1" s="1"/>
  <c r="S1388" i="1"/>
  <c r="R1388" i="1"/>
  <c r="J1388" i="1"/>
  <c r="F1388" i="1"/>
  <c r="X1387" i="1"/>
  <c r="W1387" i="1"/>
  <c r="V1387" i="1"/>
  <c r="Y1387" i="1" s="1"/>
  <c r="Z1387" i="1" s="1"/>
  <c r="U1387" i="1"/>
  <c r="T1387" i="1"/>
  <c r="S1387" i="1"/>
  <c r="R1387" i="1"/>
  <c r="J1387" i="1"/>
  <c r="F1387" i="1"/>
  <c r="Z1386" i="1"/>
  <c r="Y1386" i="1"/>
  <c r="W1386" i="1"/>
  <c r="X1386" i="1" s="1"/>
  <c r="V1386" i="1"/>
  <c r="U1386" i="1"/>
  <c r="T1386" i="1"/>
  <c r="S1386" i="1"/>
  <c r="R1386" i="1"/>
  <c r="J1386" i="1"/>
  <c r="F1386" i="1"/>
  <c r="W1385" i="1"/>
  <c r="X1385" i="1" s="1"/>
  <c r="V1385" i="1"/>
  <c r="Y1385" i="1" s="1"/>
  <c r="T1385" i="1"/>
  <c r="U1385" i="1" s="1"/>
  <c r="S1385" i="1"/>
  <c r="R1385" i="1"/>
  <c r="J1385" i="1"/>
  <c r="F1385" i="1"/>
  <c r="Y1384" i="1"/>
  <c r="W1384" i="1"/>
  <c r="X1384" i="1" s="1"/>
  <c r="Z1384" i="1" s="1"/>
  <c r="V1384" i="1"/>
  <c r="T1384" i="1"/>
  <c r="U1384" i="1" s="1"/>
  <c r="S1384" i="1"/>
  <c r="R1384" i="1"/>
  <c r="J1384" i="1"/>
  <c r="F1384" i="1"/>
  <c r="W1383" i="1"/>
  <c r="X1383" i="1" s="1"/>
  <c r="V1383" i="1"/>
  <c r="Y1383" i="1" s="1"/>
  <c r="T1383" i="1"/>
  <c r="S1383" i="1"/>
  <c r="R1383" i="1"/>
  <c r="J1383" i="1"/>
  <c r="F1383" i="1"/>
  <c r="Y1382" i="1"/>
  <c r="Z1382" i="1" s="1"/>
  <c r="X1382" i="1"/>
  <c r="W1382" i="1"/>
  <c r="V1382" i="1"/>
  <c r="T1382" i="1"/>
  <c r="U1382" i="1" s="1"/>
  <c r="S1382" i="1"/>
  <c r="R1382" i="1"/>
  <c r="J1382" i="1"/>
  <c r="F1382" i="1"/>
  <c r="Y1381" i="1"/>
  <c r="Z1381" i="1" s="1"/>
  <c r="X1381" i="1"/>
  <c r="W1381" i="1"/>
  <c r="V1381" i="1"/>
  <c r="U1381" i="1"/>
  <c r="T1381" i="1"/>
  <c r="S1381" i="1"/>
  <c r="R1381" i="1"/>
  <c r="J1381" i="1"/>
  <c r="F1381" i="1"/>
  <c r="W1380" i="1"/>
  <c r="X1380" i="1" s="1"/>
  <c r="V1380" i="1"/>
  <c r="Y1380" i="1" s="1"/>
  <c r="Z1380" i="1" s="1"/>
  <c r="U1380" i="1"/>
  <c r="T1380" i="1"/>
  <c r="S1380" i="1"/>
  <c r="R1380" i="1"/>
  <c r="J1380" i="1"/>
  <c r="F1380" i="1"/>
  <c r="Y1379" i="1"/>
  <c r="Z1379" i="1" s="1"/>
  <c r="X1379" i="1"/>
  <c r="W1379" i="1"/>
  <c r="V1379" i="1"/>
  <c r="T1379" i="1"/>
  <c r="U1379" i="1" s="1"/>
  <c r="S1379" i="1"/>
  <c r="R1379" i="1"/>
  <c r="J1379" i="1"/>
  <c r="F1379" i="1"/>
  <c r="Y1378" i="1"/>
  <c r="W1378" i="1"/>
  <c r="X1378" i="1" s="1"/>
  <c r="Z1378" i="1" s="1"/>
  <c r="V1378" i="1"/>
  <c r="T1378" i="1"/>
  <c r="S1378" i="1"/>
  <c r="R1378" i="1"/>
  <c r="J1378" i="1"/>
  <c r="U1378" i="1" s="1"/>
  <c r="F1378" i="1"/>
  <c r="W1377" i="1"/>
  <c r="X1377" i="1" s="1"/>
  <c r="V1377" i="1"/>
  <c r="Y1377" i="1" s="1"/>
  <c r="T1377" i="1"/>
  <c r="U1377" i="1" s="1"/>
  <c r="S1377" i="1"/>
  <c r="R1377" i="1"/>
  <c r="J1377" i="1"/>
  <c r="F1377" i="1"/>
  <c r="Y1376" i="1"/>
  <c r="Z1376" i="1" s="1"/>
  <c r="X1376" i="1"/>
  <c r="W1376" i="1"/>
  <c r="V1376" i="1"/>
  <c r="T1376" i="1"/>
  <c r="U1376" i="1" s="1"/>
  <c r="S1376" i="1"/>
  <c r="R1376" i="1"/>
  <c r="J1376" i="1"/>
  <c r="F1376" i="1"/>
  <c r="W1375" i="1"/>
  <c r="X1375" i="1" s="1"/>
  <c r="V1375" i="1"/>
  <c r="Y1375" i="1" s="1"/>
  <c r="Z1375" i="1" s="1"/>
  <c r="U1375" i="1"/>
  <c r="T1375" i="1"/>
  <c r="S1375" i="1"/>
  <c r="R1375" i="1"/>
  <c r="J1375" i="1"/>
  <c r="F1375" i="1"/>
  <c r="Y1374" i="1"/>
  <c r="Z1374" i="1" s="1"/>
  <c r="X1374" i="1"/>
  <c r="W1374" i="1"/>
  <c r="V1374" i="1"/>
  <c r="T1374" i="1"/>
  <c r="U1374" i="1" s="1"/>
  <c r="S1374" i="1"/>
  <c r="R1374" i="1"/>
  <c r="J1374" i="1"/>
  <c r="F1374" i="1"/>
  <c r="Y1373" i="1"/>
  <c r="Z1373" i="1" s="1"/>
  <c r="X1373" i="1"/>
  <c r="W1373" i="1"/>
  <c r="V1373" i="1"/>
  <c r="U1373" i="1"/>
  <c r="T1373" i="1"/>
  <c r="S1373" i="1"/>
  <c r="R1373" i="1"/>
  <c r="J1373" i="1"/>
  <c r="F1373" i="1"/>
  <c r="Z1372" i="1"/>
  <c r="X1372" i="1"/>
  <c r="W1372" i="1"/>
  <c r="V1372" i="1"/>
  <c r="Y1372" i="1" s="1"/>
  <c r="U1372" i="1"/>
  <c r="T1372" i="1"/>
  <c r="S1372" i="1"/>
  <c r="R1372" i="1"/>
  <c r="J1372" i="1"/>
  <c r="F1372" i="1"/>
  <c r="W1371" i="1"/>
  <c r="X1371" i="1" s="1"/>
  <c r="V1371" i="1"/>
  <c r="Y1371" i="1" s="1"/>
  <c r="T1371" i="1"/>
  <c r="U1371" i="1" s="1"/>
  <c r="S1371" i="1"/>
  <c r="R1371" i="1"/>
  <c r="J1371" i="1"/>
  <c r="F1371" i="1"/>
  <c r="Y1370" i="1"/>
  <c r="W1370" i="1"/>
  <c r="X1370" i="1" s="1"/>
  <c r="Z1370" i="1" s="1"/>
  <c r="V1370" i="1"/>
  <c r="T1370" i="1"/>
  <c r="U1370" i="1" s="1"/>
  <c r="S1370" i="1"/>
  <c r="R1370" i="1"/>
  <c r="J1370" i="1"/>
  <c r="F1370" i="1"/>
  <c r="W1369" i="1"/>
  <c r="X1369" i="1" s="1"/>
  <c r="V1369" i="1"/>
  <c r="Y1369" i="1" s="1"/>
  <c r="Z1369" i="1" s="1"/>
  <c r="T1369" i="1"/>
  <c r="S1369" i="1"/>
  <c r="R1369" i="1"/>
  <c r="J1369" i="1"/>
  <c r="F1369" i="1"/>
  <c r="Y1368" i="1"/>
  <c r="X1368" i="1"/>
  <c r="W1368" i="1"/>
  <c r="V1368" i="1"/>
  <c r="T1368" i="1"/>
  <c r="U1368" i="1" s="1"/>
  <c r="S1368" i="1"/>
  <c r="R1368" i="1"/>
  <c r="J1368" i="1"/>
  <c r="F1368" i="1"/>
  <c r="Y1367" i="1"/>
  <c r="Z1367" i="1" s="1"/>
  <c r="X1367" i="1"/>
  <c r="W1367" i="1"/>
  <c r="V1367" i="1"/>
  <c r="U1367" i="1"/>
  <c r="T1367" i="1"/>
  <c r="S1367" i="1"/>
  <c r="R1367" i="1"/>
  <c r="J1367" i="1"/>
  <c r="F1367" i="1"/>
  <c r="W1366" i="1"/>
  <c r="X1366" i="1" s="1"/>
  <c r="V1366" i="1"/>
  <c r="Y1366" i="1" s="1"/>
  <c r="Z1366" i="1" s="1"/>
  <c r="U1366" i="1"/>
  <c r="T1366" i="1"/>
  <c r="S1366" i="1"/>
  <c r="R1366" i="1"/>
  <c r="J1366" i="1"/>
  <c r="F1366" i="1"/>
  <c r="Y1365" i="1"/>
  <c r="Z1365" i="1" s="1"/>
  <c r="X1365" i="1"/>
  <c r="W1365" i="1"/>
  <c r="V1365" i="1"/>
  <c r="T1365" i="1"/>
  <c r="U1365" i="1" s="1"/>
  <c r="S1365" i="1"/>
  <c r="R1365" i="1"/>
  <c r="J1365" i="1"/>
  <c r="F1365" i="1"/>
  <c r="Z1364" i="1"/>
  <c r="Y1364" i="1"/>
  <c r="W1364" i="1"/>
  <c r="X1364" i="1" s="1"/>
  <c r="V1364" i="1"/>
  <c r="T1364" i="1"/>
  <c r="S1364" i="1"/>
  <c r="R1364" i="1"/>
  <c r="J1364" i="1"/>
  <c r="U1364" i="1" s="1"/>
  <c r="F1364" i="1"/>
  <c r="W1363" i="1"/>
  <c r="X1363" i="1" s="1"/>
  <c r="V1363" i="1"/>
  <c r="Y1363" i="1" s="1"/>
  <c r="Z1363" i="1" s="1"/>
  <c r="T1363" i="1"/>
  <c r="U1363" i="1" s="1"/>
  <c r="S1363" i="1"/>
  <c r="R1363" i="1"/>
  <c r="J1363" i="1"/>
  <c r="F1363" i="1"/>
  <c r="Y1362" i="1"/>
  <c r="X1362" i="1"/>
  <c r="W1362" i="1"/>
  <c r="V1362" i="1"/>
  <c r="T1362" i="1"/>
  <c r="U1362" i="1" s="1"/>
  <c r="S1362" i="1"/>
  <c r="R1362" i="1"/>
  <c r="J1362" i="1"/>
  <c r="F1362" i="1"/>
  <c r="W1361" i="1"/>
  <c r="X1361" i="1" s="1"/>
  <c r="V1361" i="1"/>
  <c r="Y1361" i="1" s="1"/>
  <c r="Z1361" i="1" s="1"/>
  <c r="T1361" i="1"/>
  <c r="S1361" i="1"/>
  <c r="R1361" i="1"/>
  <c r="J1361" i="1"/>
  <c r="U1361" i="1" s="1"/>
  <c r="F1361" i="1"/>
  <c r="Y1360" i="1"/>
  <c r="Z1360" i="1" s="1"/>
  <c r="X1360" i="1"/>
  <c r="W1360" i="1"/>
  <c r="V1360" i="1"/>
  <c r="T1360" i="1"/>
  <c r="U1360" i="1" s="1"/>
  <c r="S1360" i="1"/>
  <c r="R1360" i="1"/>
  <c r="J1360" i="1"/>
  <c r="F1360" i="1"/>
  <c r="Y1359" i="1"/>
  <c r="Z1359" i="1" s="1"/>
  <c r="X1359" i="1"/>
  <c r="W1359" i="1"/>
  <c r="V1359" i="1"/>
  <c r="U1359" i="1"/>
  <c r="T1359" i="1"/>
  <c r="S1359" i="1"/>
  <c r="R1359" i="1"/>
  <c r="J1359" i="1"/>
  <c r="F1359" i="1"/>
  <c r="W1358" i="1"/>
  <c r="X1358" i="1" s="1"/>
  <c r="V1358" i="1"/>
  <c r="Y1358" i="1" s="1"/>
  <c r="Z1358" i="1" s="1"/>
  <c r="U1358" i="1"/>
  <c r="T1358" i="1"/>
  <c r="S1358" i="1"/>
  <c r="R1358" i="1"/>
  <c r="J1358" i="1"/>
  <c r="F1358" i="1"/>
  <c r="X1357" i="1"/>
  <c r="W1357" i="1"/>
  <c r="V1357" i="1"/>
  <c r="Y1357" i="1" s="1"/>
  <c r="Z1357" i="1" s="1"/>
  <c r="U1357" i="1"/>
  <c r="T1357" i="1"/>
  <c r="S1357" i="1"/>
  <c r="R1357" i="1"/>
  <c r="J1357" i="1"/>
  <c r="F1357" i="1"/>
  <c r="Y1356" i="1"/>
  <c r="W1356" i="1"/>
  <c r="X1356" i="1" s="1"/>
  <c r="Z1356" i="1" s="1"/>
  <c r="V1356" i="1"/>
  <c r="T1356" i="1"/>
  <c r="U1356" i="1" s="1"/>
  <c r="S1356" i="1"/>
  <c r="R1356" i="1"/>
  <c r="J1356" i="1"/>
  <c r="F1356" i="1"/>
  <c r="X1355" i="1"/>
  <c r="W1355" i="1"/>
  <c r="V1355" i="1"/>
  <c r="Y1355" i="1" s="1"/>
  <c r="Z1355" i="1" s="1"/>
  <c r="U1355" i="1"/>
  <c r="T1355" i="1"/>
  <c r="S1355" i="1"/>
  <c r="R1355" i="1"/>
  <c r="J1355" i="1"/>
  <c r="F1355" i="1"/>
  <c r="Y1354" i="1"/>
  <c r="X1354" i="1"/>
  <c r="W1354" i="1"/>
  <c r="V1354" i="1"/>
  <c r="T1354" i="1"/>
  <c r="U1354" i="1" s="1"/>
  <c r="S1354" i="1"/>
  <c r="R1354" i="1"/>
  <c r="J1354" i="1"/>
  <c r="F1354" i="1"/>
  <c r="Y1353" i="1"/>
  <c r="Z1353" i="1" s="1"/>
  <c r="X1353" i="1"/>
  <c r="W1353" i="1"/>
  <c r="V1353" i="1"/>
  <c r="U1353" i="1"/>
  <c r="T1353" i="1"/>
  <c r="S1353" i="1"/>
  <c r="R1353" i="1"/>
  <c r="J1353" i="1"/>
  <c r="F1353" i="1"/>
  <c r="W1352" i="1"/>
  <c r="X1352" i="1" s="1"/>
  <c r="V1352" i="1"/>
  <c r="Y1352" i="1" s="1"/>
  <c r="U1352" i="1"/>
  <c r="T1352" i="1"/>
  <c r="S1352" i="1"/>
  <c r="R1352" i="1"/>
  <c r="J1352" i="1"/>
  <c r="F1352" i="1"/>
  <c r="Y1351" i="1"/>
  <c r="Z1351" i="1" s="1"/>
  <c r="X1351" i="1"/>
  <c r="W1351" i="1"/>
  <c r="V1351" i="1"/>
  <c r="T1351" i="1"/>
  <c r="U1351" i="1" s="1"/>
  <c r="S1351" i="1"/>
  <c r="R1351" i="1"/>
  <c r="J1351" i="1"/>
  <c r="F1351" i="1"/>
  <c r="Y1350" i="1"/>
  <c r="W1350" i="1"/>
  <c r="X1350" i="1" s="1"/>
  <c r="Z1350" i="1" s="1"/>
  <c r="V1350" i="1"/>
  <c r="T1350" i="1"/>
  <c r="S1350" i="1"/>
  <c r="R1350" i="1"/>
  <c r="J1350" i="1"/>
  <c r="U1350" i="1" s="1"/>
  <c r="F1350" i="1"/>
  <c r="W1349" i="1"/>
  <c r="X1349" i="1" s="1"/>
  <c r="V1349" i="1"/>
  <c r="Y1349" i="1" s="1"/>
  <c r="Z1349" i="1" s="1"/>
  <c r="T1349" i="1"/>
  <c r="U1349" i="1" s="1"/>
  <c r="S1349" i="1"/>
  <c r="R1349" i="1"/>
  <c r="J1349" i="1"/>
  <c r="F1349" i="1"/>
  <c r="Y1348" i="1"/>
  <c r="X1348" i="1"/>
  <c r="W1348" i="1"/>
  <c r="V1348" i="1"/>
  <c r="T1348" i="1"/>
  <c r="U1348" i="1" s="1"/>
  <c r="S1348" i="1"/>
  <c r="R1348" i="1"/>
  <c r="J1348" i="1"/>
  <c r="F1348" i="1"/>
  <c r="W1347" i="1"/>
  <c r="X1347" i="1" s="1"/>
  <c r="V1347" i="1"/>
  <c r="Y1347" i="1" s="1"/>
  <c r="Z1347" i="1" s="1"/>
  <c r="T1347" i="1"/>
  <c r="U1347" i="1" s="1"/>
  <c r="S1347" i="1"/>
  <c r="R1347" i="1"/>
  <c r="J1347" i="1"/>
  <c r="F1347" i="1"/>
  <c r="Y1346" i="1"/>
  <c r="Z1346" i="1" s="1"/>
  <c r="X1346" i="1"/>
  <c r="W1346" i="1"/>
  <c r="V1346" i="1"/>
  <c r="T1346" i="1"/>
  <c r="S1346" i="1"/>
  <c r="R1346" i="1"/>
  <c r="J1346" i="1"/>
  <c r="F1346" i="1"/>
  <c r="Y1345" i="1"/>
  <c r="Z1345" i="1" s="1"/>
  <c r="X1345" i="1"/>
  <c r="W1345" i="1"/>
  <c r="V1345" i="1"/>
  <c r="U1345" i="1"/>
  <c r="T1345" i="1"/>
  <c r="S1345" i="1"/>
  <c r="R1345" i="1"/>
  <c r="J1345" i="1"/>
  <c r="F1345" i="1"/>
  <c r="Z1344" i="1"/>
  <c r="Y1344" i="1"/>
  <c r="W1344" i="1"/>
  <c r="X1344" i="1" s="1"/>
  <c r="V1344" i="1"/>
  <c r="U1344" i="1"/>
  <c r="T1344" i="1"/>
  <c r="S1344" i="1"/>
  <c r="R1344" i="1"/>
  <c r="J1344" i="1"/>
  <c r="F1344" i="1"/>
  <c r="W1343" i="1"/>
  <c r="X1343" i="1" s="1"/>
  <c r="V1343" i="1"/>
  <c r="Y1343" i="1" s="1"/>
  <c r="T1343" i="1"/>
  <c r="U1343" i="1" s="1"/>
  <c r="S1343" i="1"/>
  <c r="R1343" i="1"/>
  <c r="J1343" i="1"/>
  <c r="F1343" i="1"/>
  <c r="Z1342" i="1"/>
  <c r="Y1342" i="1"/>
  <c r="X1342" i="1"/>
  <c r="W1342" i="1"/>
  <c r="V1342" i="1"/>
  <c r="U1342" i="1"/>
  <c r="T1342" i="1"/>
  <c r="S1342" i="1"/>
  <c r="R1342" i="1"/>
  <c r="J1342" i="1"/>
  <c r="F1342" i="1"/>
  <c r="W1341" i="1"/>
  <c r="X1341" i="1" s="1"/>
  <c r="V1341" i="1"/>
  <c r="Y1341" i="1" s="1"/>
  <c r="T1341" i="1"/>
  <c r="U1341" i="1" s="1"/>
  <c r="S1341" i="1"/>
  <c r="R1341" i="1"/>
  <c r="J1341" i="1"/>
  <c r="F1341" i="1"/>
  <c r="Y1340" i="1"/>
  <c r="Z1340" i="1" s="1"/>
  <c r="X1340" i="1"/>
  <c r="W1340" i="1"/>
  <c r="V1340" i="1"/>
  <c r="T1340" i="1"/>
  <c r="U1340" i="1" s="1"/>
  <c r="S1340" i="1"/>
  <c r="R1340" i="1"/>
  <c r="J1340" i="1"/>
  <c r="F1340" i="1"/>
  <c r="Y1339" i="1"/>
  <c r="Z1339" i="1" s="1"/>
  <c r="X1339" i="1"/>
  <c r="W1339" i="1"/>
  <c r="V1339" i="1"/>
  <c r="U1339" i="1"/>
  <c r="T1339" i="1"/>
  <c r="S1339" i="1"/>
  <c r="R1339" i="1"/>
  <c r="J1339" i="1"/>
  <c r="F1339" i="1"/>
  <c r="W1338" i="1"/>
  <c r="X1338" i="1" s="1"/>
  <c r="V1338" i="1"/>
  <c r="Y1338" i="1" s="1"/>
  <c r="Z1338" i="1" s="1"/>
  <c r="U1338" i="1"/>
  <c r="T1338" i="1"/>
  <c r="S1338" i="1"/>
  <c r="R1338" i="1"/>
  <c r="J1338" i="1"/>
  <c r="F1338" i="1"/>
  <c r="Y1337" i="1"/>
  <c r="Z1337" i="1" s="1"/>
  <c r="X1337" i="1"/>
  <c r="W1337" i="1"/>
  <c r="V1337" i="1"/>
  <c r="T1337" i="1"/>
  <c r="U1337" i="1" s="1"/>
  <c r="S1337" i="1"/>
  <c r="R1337" i="1"/>
  <c r="J1337" i="1"/>
  <c r="F1337" i="1"/>
  <c r="Z1336" i="1"/>
  <c r="Y1336" i="1"/>
  <c r="W1336" i="1"/>
  <c r="X1336" i="1" s="1"/>
  <c r="V1336" i="1"/>
  <c r="T1336" i="1"/>
  <c r="S1336" i="1"/>
  <c r="R1336" i="1"/>
  <c r="J1336" i="1"/>
  <c r="U1336" i="1" s="1"/>
  <c r="F1336" i="1"/>
  <c r="Z1335" i="1"/>
  <c r="W1335" i="1"/>
  <c r="X1335" i="1" s="1"/>
  <c r="V1335" i="1"/>
  <c r="Y1335" i="1" s="1"/>
  <c r="T1335" i="1"/>
  <c r="U1335" i="1" s="1"/>
  <c r="S1335" i="1"/>
  <c r="R1335" i="1"/>
  <c r="J1335" i="1"/>
  <c r="F1335" i="1"/>
  <c r="Y1334" i="1"/>
  <c r="W1334" i="1"/>
  <c r="X1334" i="1" s="1"/>
  <c r="V1334" i="1"/>
  <c r="T1334" i="1"/>
  <c r="U1334" i="1" s="1"/>
  <c r="S1334" i="1"/>
  <c r="R1334" i="1"/>
  <c r="J1334" i="1"/>
  <c r="F1334" i="1"/>
  <c r="X1333" i="1"/>
  <c r="W1333" i="1"/>
  <c r="V1333" i="1"/>
  <c r="Y1333" i="1" s="1"/>
  <c r="Z1333" i="1" s="1"/>
  <c r="U1333" i="1"/>
  <c r="T1333" i="1"/>
  <c r="S1333" i="1"/>
  <c r="R1333" i="1"/>
  <c r="J1333" i="1"/>
  <c r="F1333" i="1"/>
  <c r="Y1332" i="1"/>
  <c r="Z1332" i="1" s="1"/>
  <c r="X1332" i="1"/>
  <c r="W1332" i="1"/>
  <c r="V1332" i="1"/>
  <c r="T1332" i="1"/>
  <c r="S1332" i="1"/>
  <c r="R1332" i="1"/>
  <c r="J1332" i="1"/>
  <c r="U1332" i="1" s="1"/>
  <c r="F1332" i="1"/>
  <c r="Y1331" i="1"/>
  <c r="Z1331" i="1" s="1"/>
  <c r="X1331" i="1"/>
  <c r="W1331" i="1"/>
  <c r="V1331" i="1"/>
  <c r="U1331" i="1"/>
  <c r="T1331" i="1"/>
  <c r="S1331" i="1"/>
  <c r="R1331" i="1"/>
  <c r="J1331" i="1"/>
  <c r="F1331" i="1"/>
  <c r="Y1330" i="1"/>
  <c r="Z1330" i="1" s="1"/>
  <c r="W1330" i="1"/>
  <c r="X1330" i="1" s="1"/>
  <c r="V1330" i="1"/>
  <c r="U1330" i="1"/>
  <c r="T1330" i="1"/>
  <c r="S1330" i="1"/>
  <c r="R1330" i="1"/>
  <c r="J1330" i="1"/>
  <c r="F1330" i="1"/>
  <c r="W1329" i="1"/>
  <c r="X1329" i="1" s="1"/>
  <c r="V1329" i="1"/>
  <c r="Y1329" i="1" s="1"/>
  <c r="Z1329" i="1" s="1"/>
  <c r="T1329" i="1"/>
  <c r="U1329" i="1" s="1"/>
  <c r="S1329" i="1"/>
  <c r="R1329" i="1"/>
  <c r="J1329" i="1"/>
  <c r="F1329" i="1"/>
  <c r="Y1328" i="1"/>
  <c r="W1328" i="1"/>
  <c r="X1328" i="1" s="1"/>
  <c r="Z1328" i="1" s="1"/>
  <c r="V1328" i="1"/>
  <c r="T1328" i="1"/>
  <c r="U1328" i="1" s="1"/>
  <c r="S1328" i="1"/>
  <c r="R1328" i="1"/>
  <c r="J1328" i="1"/>
  <c r="F1328" i="1"/>
  <c r="W1327" i="1"/>
  <c r="X1327" i="1" s="1"/>
  <c r="V1327" i="1"/>
  <c r="Y1327" i="1" s="1"/>
  <c r="T1327" i="1"/>
  <c r="U1327" i="1" s="1"/>
  <c r="S1327" i="1"/>
  <c r="R1327" i="1"/>
  <c r="J1327" i="1"/>
  <c r="F1327" i="1"/>
  <c r="Y1326" i="1"/>
  <c r="X1326" i="1"/>
  <c r="W1326" i="1"/>
  <c r="V1326" i="1"/>
  <c r="T1326" i="1"/>
  <c r="U1326" i="1" s="1"/>
  <c r="S1326" i="1"/>
  <c r="R1326" i="1"/>
  <c r="J1326" i="1"/>
  <c r="F1326" i="1"/>
  <c r="Y1325" i="1"/>
  <c r="X1325" i="1"/>
  <c r="W1325" i="1"/>
  <c r="V1325" i="1"/>
  <c r="U1325" i="1"/>
  <c r="T1325" i="1"/>
  <c r="S1325" i="1"/>
  <c r="R1325" i="1"/>
  <c r="J1325" i="1"/>
  <c r="F1325" i="1"/>
  <c r="W1324" i="1"/>
  <c r="X1324" i="1" s="1"/>
  <c r="V1324" i="1"/>
  <c r="Y1324" i="1" s="1"/>
  <c r="Z1324" i="1" s="1"/>
  <c r="U1324" i="1"/>
  <c r="T1324" i="1"/>
  <c r="S1324" i="1"/>
  <c r="R1324" i="1"/>
  <c r="J1324" i="1"/>
  <c r="F1324" i="1"/>
  <c r="Y1323" i="1"/>
  <c r="Z1323" i="1" s="1"/>
  <c r="X1323" i="1"/>
  <c r="W1323" i="1"/>
  <c r="V1323" i="1"/>
  <c r="T1323" i="1"/>
  <c r="U1323" i="1" s="1"/>
  <c r="S1323" i="1"/>
  <c r="R1323" i="1"/>
  <c r="J1323" i="1"/>
  <c r="F1323" i="1"/>
  <c r="Y1322" i="1"/>
  <c r="W1322" i="1"/>
  <c r="X1322" i="1" s="1"/>
  <c r="Z1322" i="1" s="1"/>
  <c r="V1322" i="1"/>
  <c r="T1322" i="1"/>
  <c r="S1322" i="1"/>
  <c r="R1322" i="1"/>
  <c r="J1322" i="1"/>
  <c r="U1322" i="1" s="1"/>
  <c r="F1322" i="1"/>
  <c r="W1321" i="1"/>
  <c r="X1321" i="1" s="1"/>
  <c r="Z1321" i="1" s="1"/>
  <c r="V1321" i="1"/>
  <c r="Y1321" i="1" s="1"/>
  <c r="T1321" i="1"/>
  <c r="U1321" i="1" s="1"/>
  <c r="S1321" i="1"/>
  <c r="R1321" i="1"/>
  <c r="J1321" i="1"/>
  <c r="F1321" i="1"/>
  <c r="Y1320" i="1"/>
  <c r="W1320" i="1"/>
  <c r="X1320" i="1" s="1"/>
  <c r="V1320" i="1"/>
  <c r="T1320" i="1"/>
  <c r="U1320" i="1" s="1"/>
  <c r="S1320" i="1"/>
  <c r="R1320" i="1"/>
  <c r="J1320" i="1"/>
  <c r="F1320" i="1"/>
  <c r="X1319" i="1"/>
  <c r="W1319" i="1"/>
  <c r="V1319" i="1"/>
  <c r="Y1319" i="1" s="1"/>
  <c r="Z1319" i="1" s="1"/>
  <c r="T1319" i="1"/>
  <c r="U1319" i="1" s="1"/>
  <c r="S1319" i="1"/>
  <c r="R1319" i="1"/>
  <c r="J1319" i="1"/>
  <c r="F1319" i="1"/>
  <c r="Y1318" i="1"/>
  <c r="Z1318" i="1" s="1"/>
  <c r="X1318" i="1"/>
  <c r="W1318" i="1"/>
  <c r="V1318" i="1"/>
  <c r="T1318" i="1"/>
  <c r="S1318" i="1"/>
  <c r="R1318" i="1"/>
  <c r="J1318" i="1"/>
  <c r="U1318" i="1" s="1"/>
  <c r="F1318" i="1"/>
  <c r="Y1317" i="1"/>
  <c r="Z1317" i="1" s="1"/>
  <c r="X1317" i="1"/>
  <c r="W1317" i="1"/>
  <c r="V1317" i="1"/>
  <c r="U1317" i="1"/>
  <c r="T1317" i="1"/>
  <c r="S1317" i="1"/>
  <c r="R1317" i="1"/>
  <c r="J1317" i="1"/>
  <c r="F1317" i="1"/>
  <c r="Y1316" i="1"/>
  <c r="Z1316" i="1" s="1"/>
  <c r="W1316" i="1"/>
  <c r="X1316" i="1" s="1"/>
  <c r="V1316" i="1"/>
  <c r="U1316" i="1"/>
  <c r="T1316" i="1"/>
  <c r="S1316" i="1"/>
  <c r="R1316" i="1"/>
  <c r="J1316" i="1"/>
  <c r="F1316" i="1"/>
  <c r="W1315" i="1"/>
  <c r="X1315" i="1" s="1"/>
  <c r="V1315" i="1"/>
  <c r="Y1315" i="1" s="1"/>
  <c r="Z1315" i="1" s="1"/>
  <c r="T1315" i="1"/>
  <c r="U1315" i="1" s="1"/>
  <c r="S1315" i="1"/>
  <c r="R1315" i="1"/>
  <c r="J1315" i="1"/>
  <c r="F1315" i="1"/>
  <c r="Y1314" i="1"/>
  <c r="W1314" i="1"/>
  <c r="X1314" i="1" s="1"/>
  <c r="Z1314" i="1" s="1"/>
  <c r="V1314" i="1"/>
  <c r="T1314" i="1"/>
  <c r="U1314" i="1" s="1"/>
  <c r="S1314" i="1"/>
  <c r="R1314" i="1"/>
  <c r="J1314" i="1"/>
  <c r="F1314" i="1"/>
  <c r="W1313" i="1"/>
  <c r="X1313" i="1" s="1"/>
  <c r="V1313" i="1"/>
  <c r="Y1313" i="1" s="1"/>
  <c r="Z1313" i="1" s="1"/>
  <c r="T1313" i="1"/>
  <c r="S1313" i="1"/>
  <c r="R1313" i="1"/>
  <c r="J1313" i="1"/>
  <c r="F1313" i="1"/>
  <c r="Y1312" i="1"/>
  <c r="X1312" i="1"/>
  <c r="W1312" i="1"/>
  <c r="V1312" i="1"/>
  <c r="T1312" i="1"/>
  <c r="U1312" i="1" s="1"/>
  <c r="S1312" i="1"/>
  <c r="R1312" i="1"/>
  <c r="J1312" i="1"/>
  <c r="F1312" i="1"/>
  <c r="Y1311" i="1"/>
  <c r="X1311" i="1"/>
  <c r="W1311" i="1"/>
  <c r="V1311" i="1"/>
  <c r="U1311" i="1"/>
  <c r="T1311" i="1"/>
  <c r="S1311" i="1"/>
  <c r="R1311" i="1"/>
  <c r="J1311" i="1"/>
  <c r="F1311" i="1"/>
  <c r="W1310" i="1"/>
  <c r="X1310" i="1" s="1"/>
  <c r="V1310" i="1"/>
  <c r="Y1310" i="1" s="1"/>
  <c r="U1310" i="1"/>
  <c r="T1310" i="1"/>
  <c r="S1310" i="1"/>
  <c r="R1310" i="1"/>
  <c r="J1310" i="1"/>
  <c r="F1310" i="1"/>
  <c r="Y1309" i="1"/>
  <c r="Z1309" i="1" s="1"/>
  <c r="X1309" i="1"/>
  <c r="W1309" i="1"/>
  <c r="V1309" i="1"/>
  <c r="T1309" i="1"/>
  <c r="U1309" i="1" s="1"/>
  <c r="S1309" i="1"/>
  <c r="R1309" i="1"/>
  <c r="J1309" i="1"/>
  <c r="F1309" i="1"/>
  <c r="Y1308" i="1"/>
  <c r="W1308" i="1"/>
  <c r="X1308" i="1" s="1"/>
  <c r="Z1308" i="1" s="1"/>
  <c r="V1308" i="1"/>
  <c r="T1308" i="1"/>
  <c r="S1308" i="1"/>
  <c r="R1308" i="1"/>
  <c r="J1308" i="1"/>
  <c r="U1308" i="1" s="1"/>
  <c r="F1308" i="1"/>
  <c r="Z1307" i="1"/>
  <c r="W1307" i="1"/>
  <c r="X1307" i="1" s="1"/>
  <c r="V1307" i="1"/>
  <c r="Y1307" i="1" s="1"/>
  <c r="T1307" i="1"/>
  <c r="U1307" i="1" s="1"/>
  <c r="S1307" i="1"/>
  <c r="R1307" i="1"/>
  <c r="J1307" i="1"/>
  <c r="F1307" i="1"/>
  <c r="Y1306" i="1"/>
  <c r="Z1306" i="1" s="1"/>
  <c r="X1306" i="1"/>
  <c r="W1306" i="1"/>
  <c r="V1306" i="1"/>
  <c r="T1306" i="1"/>
  <c r="U1306" i="1" s="1"/>
  <c r="S1306" i="1"/>
  <c r="R1306" i="1"/>
  <c r="J1306" i="1"/>
  <c r="F1306" i="1"/>
  <c r="X1305" i="1"/>
  <c r="W1305" i="1"/>
  <c r="V1305" i="1"/>
  <c r="Y1305" i="1" s="1"/>
  <c r="Z1305" i="1" s="1"/>
  <c r="T1305" i="1"/>
  <c r="U1305" i="1" s="1"/>
  <c r="S1305" i="1"/>
  <c r="R1305" i="1"/>
  <c r="J1305" i="1"/>
  <c r="F1305" i="1"/>
  <c r="Y1304" i="1"/>
  <c r="Z1304" i="1" s="1"/>
  <c r="X1304" i="1"/>
  <c r="W1304" i="1"/>
  <c r="V1304" i="1"/>
  <c r="T1304" i="1"/>
  <c r="S1304" i="1"/>
  <c r="R1304" i="1"/>
  <c r="J1304" i="1"/>
  <c r="U1304" i="1" s="1"/>
  <c r="F1304" i="1"/>
  <c r="Y1303" i="1"/>
  <c r="Z1303" i="1" s="1"/>
  <c r="X1303" i="1"/>
  <c r="W1303" i="1"/>
  <c r="V1303" i="1"/>
  <c r="U1303" i="1"/>
  <c r="T1303" i="1"/>
  <c r="S1303" i="1"/>
  <c r="R1303" i="1"/>
  <c r="J1303" i="1"/>
  <c r="F1303" i="1"/>
  <c r="Y1302" i="1"/>
  <c r="Z1302" i="1" s="1"/>
  <c r="W1302" i="1"/>
  <c r="X1302" i="1" s="1"/>
  <c r="V1302" i="1"/>
  <c r="U1302" i="1"/>
  <c r="T1302" i="1"/>
  <c r="S1302" i="1"/>
  <c r="R1302" i="1"/>
  <c r="J1302" i="1"/>
  <c r="F1302" i="1"/>
  <c r="X1301" i="1"/>
  <c r="W1301" i="1"/>
  <c r="V1301" i="1"/>
  <c r="Y1301" i="1" s="1"/>
  <c r="Z1301" i="1" s="1"/>
  <c r="U1301" i="1"/>
  <c r="T1301" i="1"/>
  <c r="S1301" i="1"/>
  <c r="R1301" i="1"/>
  <c r="J1301" i="1"/>
  <c r="F1301" i="1"/>
  <c r="Y1300" i="1"/>
  <c r="W1300" i="1"/>
  <c r="X1300" i="1" s="1"/>
  <c r="Z1300" i="1" s="1"/>
  <c r="V1300" i="1"/>
  <c r="T1300" i="1"/>
  <c r="U1300" i="1" s="1"/>
  <c r="S1300" i="1"/>
  <c r="R1300" i="1"/>
  <c r="J1300" i="1"/>
  <c r="F1300" i="1"/>
  <c r="W1299" i="1"/>
  <c r="X1299" i="1" s="1"/>
  <c r="V1299" i="1"/>
  <c r="Y1299" i="1" s="1"/>
  <c r="T1299" i="1"/>
  <c r="S1299" i="1"/>
  <c r="R1299" i="1"/>
  <c r="J1299" i="1"/>
  <c r="F1299" i="1"/>
  <c r="Y1298" i="1"/>
  <c r="Z1298" i="1" s="1"/>
  <c r="X1298" i="1"/>
  <c r="W1298" i="1"/>
  <c r="V1298" i="1"/>
  <c r="T1298" i="1"/>
  <c r="U1298" i="1" s="1"/>
  <c r="S1298" i="1"/>
  <c r="R1298" i="1"/>
  <c r="J1298" i="1"/>
  <c r="F1298" i="1"/>
  <c r="Y1297" i="1"/>
  <c r="Z1297" i="1" s="1"/>
  <c r="X1297" i="1"/>
  <c r="W1297" i="1"/>
  <c r="V1297" i="1"/>
  <c r="U1297" i="1"/>
  <c r="T1297" i="1"/>
  <c r="S1297" i="1"/>
  <c r="R1297" i="1"/>
  <c r="J1297" i="1"/>
  <c r="F1297" i="1"/>
  <c r="W1296" i="1"/>
  <c r="X1296" i="1" s="1"/>
  <c r="V1296" i="1"/>
  <c r="Y1296" i="1" s="1"/>
  <c r="U1296" i="1"/>
  <c r="T1296" i="1"/>
  <c r="S1296" i="1"/>
  <c r="R1296" i="1"/>
  <c r="J1296" i="1"/>
  <c r="F1296" i="1"/>
  <c r="Y1295" i="1"/>
  <c r="Z1295" i="1" s="1"/>
  <c r="X1295" i="1"/>
  <c r="W1295" i="1"/>
  <c r="V1295" i="1"/>
  <c r="T1295" i="1"/>
  <c r="U1295" i="1" s="1"/>
  <c r="S1295" i="1"/>
  <c r="R1295" i="1"/>
  <c r="J1295" i="1"/>
  <c r="F1295" i="1"/>
  <c r="Y1294" i="1"/>
  <c r="W1294" i="1"/>
  <c r="X1294" i="1" s="1"/>
  <c r="Z1294" i="1" s="1"/>
  <c r="V1294" i="1"/>
  <c r="T1294" i="1"/>
  <c r="S1294" i="1"/>
  <c r="R1294" i="1"/>
  <c r="J1294" i="1"/>
  <c r="U1294" i="1" s="1"/>
  <c r="F1294" i="1"/>
  <c r="Z1293" i="1"/>
  <c r="W1293" i="1"/>
  <c r="X1293" i="1" s="1"/>
  <c r="V1293" i="1"/>
  <c r="Y1293" i="1" s="1"/>
  <c r="T1293" i="1"/>
  <c r="U1293" i="1" s="1"/>
  <c r="S1293" i="1"/>
  <c r="R1293" i="1"/>
  <c r="J1293" i="1"/>
  <c r="F1293" i="1"/>
  <c r="Y1292" i="1"/>
  <c r="W1292" i="1"/>
  <c r="X1292" i="1" s="1"/>
  <c r="V1292" i="1"/>
  <c r="T1292" i="1"/>
  <c r="U1292" i="1" s="1"/>
  <c r="S1292" i="1"/>
  <c r="R1292" i="1"/>
  <c r="J1292" i="1"/>
  <c r="F1292" i="1"/>
  <c r="X1291" i="1"/>
  <c r="W1291" i="1"/>
  <c r="V1291" i="1"/>
  <c r="Y1291" i="1" s="1"/>
  <c r="Z1291" i="1" s="1"/>
  <c r="T1291" i="1"/>
  <c r="S1291" i="1"/>
  <c r="R1291" i="1"/>
  <c r="J1291" i="1"/>
  <c r="U1291" i="1" s="1"/>
  <c r="F1291" i="1"/>
  <c r="Y1290" i="1"/>
  <c r="Z1290" i="1" s="1"/>
  <c r="X1290" i="1"/>
  <c r="W1290" i="1"/>
  <c r="V1290" i="1"/>
  <c r="T1290" i="1"/>
  <c r="S1290" i="1"/>
  <c r="R1290" i="1"/>
  <c r="J1290" i="1"/>
  <c r="U1290" i="1" s="1"/>
  <c r="F1290" i="1"/>
  <c r="Y1289" i="1"/>
  <c r="Z1289" i="1" s="1"/>
  <c r="X1289" i="1"/>
  <c r="W1289" i="1"/>
  <c r="V1289" i="1"/>
  <c r="U1289" i="1"/>
  <c r="T1289" i="1"/>
  <c r="S1289" i="1"/>
  <c r="R1289" i="1"/>
  <c r="J1289" i="1"/>
  <c r="F1289" i="1"/>
  <c r="W1288" i="1"/>
  <c r="X1288" i="1" s="1"/>
  <c r="V1288" i="1"/>
  <c r="Y1288" i="1" s="1"/>
  <c r="Z1288" i="1" s="1"/>
  <c r="U1288" i="1"/>
  <c r="T1288" i="1"/>
  <c r="S1288" i="1"/>
  <c r="R1288" i="1"/>
  <c r="J1288" i="1"/>
  <c r="F1288" i="1"/>
  <c r="W1287" i="1"/>
  <c r="X1287" i="1" s="1"/>
  <c r="V1287" i="1"/>
  <c r="Y1287" i="1" s="1"/>
  <c r="T1287" i="1"/>
  <c r="U1287" i="1" s="1"/>
  <c r="S1287" i="1"/>
  <c r="R1287" i="1"/>
  <c r="J1287" i="1"/>
  <c r="F1287" i="1"/>
  <c r="Y1286" i="1"/>
  <c r="W1286" i="1"/>
  <c r="X1286" i="1" s="1"/>
  <c r="Z1286" i="1" s="1"/>
  <c r="V1286" i="1"/>
  <c r="U1286" i="1"/>
  <c r="T1286" i="1"/>
  <c r="S1286" i="1"/>
  <c r="R1286" i="1"/>
  <c r="J1286" i="1"/>
  <c r="F1286" i="1"/>
  <c r="W1285" i="1"/>
  <c r="X1285" i="1" s="1"/>
  <c r="V1285" i="1"/>
  <c r="Y1285" i="1" s="1"/>
  <c r="Z1285" i="1" s="1"/>
  <c r="T1285" i="1"/>
  <c r="S1285" i="1"/>
  <c r="R1285" i="1"/>
  <c r="J1285" i="1"/>
  <c r="F1285" i="1"/>
  <c r="Y1284" i="1"/>
  <c r="X1284" i="1"/>
  <c r="W1284" i="1"/>
  <c r="V1284" i="1"/>
  <c r="T1284" i="1"/>
  <c r="U1284" i="1" s="1"/>
  <c r="S1284" i="1"/>
  <c r="R1284" i="1"/>
  <c r="J1284" i="1"/>
  <c r="F1284" i="1"/>
  <c r="Y1283" i="1"/>
  <c r="X1283" i="1"/>
  <c r="Z1283" i="1" s="1"/>
  <c r="W1283" i="1"/>
  <c r="V1283" i="1"/>
  <c r="U1283" i="1"/>
  <c r="T1283" i="1"/>
  <c r="S1283" i="1"/>
  <c r="R1283" i="1"/>
  <c r="J1283" i="1"/>
  <c r="F1283" i="1"/>
  <c r="W1282" i="1"/>
  <c r="X1282" i="1" s="1"/>
  <c r="V1282" i="1"/>
  <c r="Y1282" i="1" s="1"/>
  <c r="Z1282" i="1" s="1"/>
  <c r="U1282" i="1"/>
  <c r="T1282" i="1"/>
  <c r="S1282" i="1"/>
  <c r="R1282" i="1"/>
  <c r="J1282" i="1"/>
  <c r="F1282" i="1"/>
  <c r="Y1281" i="1"/>
  <c r="Z1281" i="1" s="1"/>
  <c r="X1281" i="1"/>
  <c r="W1281" i="1"/>
  <c r="V1281" i="1"/>
  <c r="T1281" i="1"/>
  <c r="U1281" i="1" s="1"/>
  <c r="S1281" i="1"/>
  <c r="R1281" i="1"/>
  <c r="J1281" i="1"/>
  <c r="F1281" i="1"/>
  <c r="Y1280" i="1"/>
  <c r="W1280" i="1"/>
  <c r="X1280" i="1" s="1"/>
  <c r="Z1280" i="1" s="1"/>
  <c r="V1280" i="1"/>
  <c r="T1280" i="1"/>
  <c r="S1280" i="1"/>
  <c r="R1280" i="1"/>
  <c r="J1280" i="1"/>
  <c r="U1280" i="1" s="1"/>
  <c r="F1280" i="1"/>
  <c r="W1279" i="1"/>
  <c r="X1279" i="1" s="1"/>
  <c r="V1279" i="1"/>
  <c r="Y1279" i="1" s="1"/>
  <c r="Z1279" i="1" s="1"/>
  <c r="T1279" i="1"/>
  <c r="U1279" i="1" s="1"/>
  <c r="S1279" i="1"/>
  <c r="R1279" i="1"/>
  <c r="J1279" i="1"/>
  <c r="F1279" i="1"/>
  <c r="Y1278" i="1"/>
  <c r="W1278" i="1"/>
  <c r="X1278" i="1" s="1"/>
  <c r="V1278" i="1"/>
  <c r="T1278" i="1"/>
  <c r="U1278" i="1" s="1"/>
  <c r="S1278" i="1"/>
  <c r="R1278" i="1"/>
  <c r="J1278" i="1"/>
  <c r="F1278" i="1"/>
  <c r="X1277" i="1"/>
  <c r="W1277" i="1"/>
  <c r="V1277" i="1"/>
  <c r="Y1277" i="1" s="1"/>
  <c r="Z1277" i="1" s="1"/>
  <c r="T1277" i="1"/>
  <c r="U1277" i="1" s="1"/>
  <c r="S1277" i="1"/>
  <c r="R1277" i="1"/>
  <c r="J1277" i="1"/>
  <c r="F1277" i="1"/>
  <c r="Y1276" i="1"/>
  <c r="Z1276" i="1" s="1"/>
  <c r="X1276" i="1"/>
  <c r="W1276" i="1"/>
  <c r="V1276" i="1"/>
  <c r="U1276" i="1"/>
  <c r="T1276" i="1"/>
  <c r="S1276" i="1"/>
  <c r="R1276" i="1"/>
  <c r="J1276" i="1"/>
  <c r="F1276" i="1"/>
  <c r="Y1275" i="1"/>
  <c r="Z1275" i="1" s="1"/>
  <c r="X1275" i="1"/>
  <c r="W1275" i="1"/>
  <c r="V1275" i="1"/>
  <c r="U1275" i="1"/>
  <c r="T1275" i="1"/>
  <c r="S1275" i="1"/>
  <c r="R1275" i="1"/>
  <c r="J1275" i="1"/>
  <c r="F1275" i="1"/>
  <c r="W1274" i="1"/>
  <c r="X1274" i="1" s="1"/>
  <c r="V1274" i="1"/>
  <c r="Y1274" i="1" s="1"/>
  <c r="Z1274" i="1" s="1"/>
  <c r="U1274" i="1"/>
  <c r="T1274" i="1"/>
  <c r="S1274" i="1"/>
  <c r="R1274" i="1"/>
  <c r="J1274" i="1"/>
  <c r="F1274" i="1"/>
  <c r="X1273" i="1"/>
  <c r="W1273" i="1"/>
  <c r="V1273" i="1"/>
  <c r="Y1273" i="1" s="1"/>
  <c r="Z1273" i="1" s="1"/>
  <c r="U1273" i="1"/>
  <c r="T1273" i="1"/>
  <c r="S1273" i="1"/>
  <c r="R1273" i="1"/>
  <c r="J1273" i="1"/>
  <c r="F1273" i="1"/>
  <c r="Y1272" i="1"/>
  <c r="W1272" i="1"/>
  <c r="X1272" i="1" s="1"/>
  <c r="Z1272" i="1" s="1"/>
  <c r="V1272" i="1"/>
  <c r="T1272" i="1"/>
  <c r="U1272" i="1" s="1"/>
  <c r="S1272" i="1"/>
  <c r="R1272" i="1"/>
  <c r="J1272" i="1"/>
  <c r="F1272" i="1"/>
  <c r="W1271" i="1"/>
  <c r="X1271" i="1" s="1"/>
  <c r="V1271" i="1"/>
  <c r="Y1271" i="1" s="1"/>
  <c r="T1271" i="1"/>
  <c r="S1271" i="1"/>
  <c r="R1271" i="1"/>
  <c r="J1271" i="1"/>
  <c r="F1271" i="1"/>
  <c r="Y1270" i="1"/>
  <c r="Z1270" i="1" s="1"/>
  <c r="X1270" i="1"/>
  <c r="W1270" i="1"/>
  <c r="V1270" i="1"/>
  <c r="T1270" i="1"/>
  <c r="U1270" i="1" s="1"/>
  <c r="S1270" i="1"/>
  <c r="R1270" i="1"/>
  <c r="J1270" i="1"/>
  <c r="F1270" i="1"/>
  <c r="Y1269" i="1"/>
  <c r="Z1269" i="1" s="1"/>
  <c r="X1269" i="1"/>
  <c r="W1269" i="1"/>
  <c r="V1269" i="1"/>
  <c r="U1269" i="1"/>
  <c r="T1269" i="1"/>
  <c r="S1269" i="1"/>
  <c r="R1269" i="1"/>
  <c r="J1269" i="1"/>
  <c r="F1269" i="1"/>
  <c r="W1268" i="1"/>
  <c r="X1268" i="1" s="1"/>
  <c r="V1268" i="1"/>
  <c r="Y1268" i="1" s="1"/>
  <c r="Z1268" i="1" s="1"/>
  <c r="U1268" i="1"/>
  <c r="T1268" i="1"/>
  <c r="S1268" i="1"/>
  <c r="R1268" i="1"/>
  <c r="J1268" i="1"/>
  <c r="F1268" i="1"/>
  <c r="Y1267" i="1"/>
  <c r="Z1267" i="1" s="1"/>
  <c r="X1267" i="1"/>
  <c r="W1267" i="1"/>
  <c r="V1267" i="1"/>
  <c r="T1267" i="1"/>
  <c r="U1267" i="1" s="1"/>
  <c r="S1267" i="1"/>
  <c r="R1267" i="1"/>
  <c r="J1267" i="1"/>
  <c r="F1267" i="1"/>
  <c r="Y1266" i="1"/>
  <c r="W1266" i="1"/>
  <c r="X1266" i="1" s="1"/>
  <c r="Z1266" i="1" s="1"/>
  <c r="V1266" i="1"/>
  <c r="T1266" i="1"/>
  <c r="S1266" i="1"/>
  <c r="R1266" i="1"/>
  <c r="J1266" i="1"/>
  <c r="U1266" i="1" s="1"/>
  <c r="F1266" i="1"/>
  <c r="Z1265" i="1"/>
  <c r="W1265" i="1"/>
  <c r="X1265" i="1" s="1"/>
  <c r="V1265" i="1"/>
  <c r="Y1265" i="1" s="1"/>
  <c r="T1265" i="1"/>
  <c r="U1265" i="1" s="1"/>
  <c r="S1265" i="1"/>
  <c r="R1265" i="1"/>
  <c r="J1265" i="1"/>
  <c r="F1265" i="1"/>
  <c r="Y1264" i="1"/>
  <c r="W1264" i="1"/>
  <c r="X1264" i="1" s="1"/>
  <c r="V1264" i="1"/>
  <c r="T1264" i="1"/>
  <c r="U1264" i="1" s="1"/>
  <c r="S1264" i="1"/>
  <c r="R1264" i="1"/>
  <c r="J1264" i="1"/>
  <c r="F1264" i="1"/>
  <c r="X1263" i="1"/>
  <c r="W1263" i="1"/>
  <c r="V1263" i="1"/>
  <c r="Y1263" i="1" s="1"/>
  <c r="Z1263" i="1" s="1"/>
  <c r="T1263" i="1"/>
  <c r="S1263" i="1"/>
  <c r="R1263" i="1"/>
  <c r="J1263" i="1"/>
  <c r="U1263" i="1" s="1"/>
  <c r="F1263" i="1"/>
  <c r="Y1262" i="1"/>
  <c r="Z1262" i="1" s="1"/>
  <c r="X1262" i="1"/>
  <c r="W1262" i="1"/>
  <c r="V1262" i="1"/>
  <c r="T1262" i="1"/>
  <c r="S1262" i="1"/>
  <c r="R1262" i="1"/>
  <c r="J1262" i="1"/>
  <c r="U1262" i="1" s="1"/>
  <c r="F1262" i="1"/>
  <c r="Y1261" i="1"/>
  <c r="Z1261" i="1" s="1"/>
  <c r="X1261" i="1"/>
  <c r="W1261" i="1"/>
  <c r="V1261" i="1"/>
  <c r="U1261" i="1"/>
  <c r="T1261" i="1"/>
  <c r="S1261" i="1"/>
  <c r="R1261" i="1"/>
  <c r="J1261" i="1"/>
  <c r="F1261" i="1"/>
  <c r="W1260" i="1"/>
  <c r="X1260" i="1" s="1"/>
  <c r="V1260" i="1"/>
  <c r="Y1260" i="1" s="1"/>
  <c r="Z1260" i="1" s="1"/>
  <c r="U1260" i="1"/>
  <c r="T1260" i="1"/>
  <c r="S1260" i="1"/>
  <c r="R1260" i="1"/>
  <c r="J1260" i="1"/>
  <c r="F1260" i="1"/>
  <c r="W1259" i="1"/>
  <c r="X1259" i="1" s="1"/>
  <c r="V1259" i="1"/>
  <c r="Y1259" i="1" s="1"/>
  <c r="T1259" i="1"/>
  <c r="U1259" i="1" s="1"/>
  <c r="S1259" i="1"/>
  <c r="R1259" i="1"/>
  <c r="J1259" i="1"/>
  <c r="F1259" i="1"/>
  <c r="Y1258" i="1"/>
  <c r="W1258" i="1"/>
  <c r="X1258" i="1" s="1"/>
  <c r="Z1258" i="1" s="1"/>
  <c r="V1258" i="1"/>
  <c r="U1258" i="1"/>
  <c r="T1258" i="1"/>
  <c r="S1258" i="1"/>
  <c r="R1258" i="1"/>
  <c r="J1258" i="1"/>
  <c r="F1258" i="1"/>
  <c r="W1257" i="1"/>
  <c r="X1257" i="1" s="1"/>
  <c r="V1257" i="1"/>
  <c r="Y1257" i="1" s="1"/>
  <c r="Z1257" i="1" s="1"/>
  <c r="T1257" i="1"/>
  <c r="U1257" i="1" s="1"/>
  <c r="S1257" i="1"/>
  <c r="R1257" i="1"/>
  <c r="J1257" i="1"/>
  <c r="F1257" i="1"/>
  <c r="Y1256" i="1"/>
  <c r="X1256" i="1"/>
  <c r="W1256" i="1"/>
  <c r="V1256" i="1"/>
  <c r="T1256" i="1"/>
  <c r="U1256" i="1" s="1"/>
  <c r="S1256" i="1"/>
  <c r="R1256" i="1"/>
  <c r="J1256" i="1"/>
  <c r="F1256" i="1"/>
  <c r="Y1255" i="1"/>
  <c r="X1255" i="1"/>
  <c r="Z1255" i="1" s="1"/>
  <c r="W1255" i="1"/>
  <c r="V1255" i="1"/>
  <c r="U1255" i="1"/>
  <c r="T1255" i="1"/>
  <c r="S1255" i="1"/>
  <c r="R1255" i="1"/>
  <c r="J1255" i="1"/>
  <c r="F1255" i="1"/>
  <c r="W1254" i="1"/>
  <c r="X1254" i="1" s="1"/>
  <c r="V1254" i="1"/>
  <c r="Y1254" i="1" s="1"/>
  <c r="U1254" i="1"/>
  <c r="T1254" i="1"/>
  <c r="S1254" i="1"/>
  <c r="R1254" i="1"/>
  <c r="J1254" i="1"/>
  <c r="F1254" i="1"/>
  <c r="Y1253" i="1"/>
  <c r="Z1253" i="1" s="1"/>
  <c r="X1253" i="1"/>
  <c r="W1253" i="1"/>
  <c r="V1253" i="1"/>
  <c r="T1253" i="1"/>
  <c r="U1253" i="1" s="1"/>
  <c r="S1253" i="1"/>
  <c r="R1253" i="1"/>
  <c r="J1253" i="1"/>
  <c r="F1253" i="1"/>
  <c r="Y1252" i="1"/>
  <c r="W1252" i="1"/>
  <c r="X1252" i="1" s="1"/>
  <c r="Z1252" i="1" s="1"/>
  <c r="V1252" i="1"/>
  <c r="T1252" i="1"/>
  <c r="S1252" i="1"/>
  <c r="R1252" i="1"/>
  <c r="J1252" i="1"/>
  <c r="U1252" i="1" s="1"/>
  <c r="F1252" i="1"/>
  <c r="W1251" i="1"/>
  <c r="X1251" i="1" s="1"/>
  <c r="V1251" i="1"/>
  <c r="Y1251" i="1" s="1"/>
  <c r="Z1251" i="1" s="1"/>
  <c r="T1251" i="1"/>
  <c r="U1251" i="1" s="1"/>
  <c r="S1251" i="1"/>
  <c r="R1251" i="1"/>
  <c r="J1251" i="1"/>
  <c r="F1251" i="1"/>
  <c r="Y1250" i="1"/>
  <c r="W1250" i="1"/>
  <c r="X1250" i="1" s="1"/>
  <c r="V1250" i="1"/>
  <c r="T1250" i="1"/>
  <c r="U1250" i="1" s="1"/>
  <c r="S1250" i="1"/>
  <c r="R1250" i="1"/>
  <c r="J1250" i="1"/>
  <c r="F1250" i="1"/>
  <c r="X1249" i="1"/>
  <c r="W1249" i="1"/>
  <c r="V1249" i="1"/>
  <c r="Y1249" i="1" s="1"/>
  <c r="Z1249" i="1" s="1"/>
  <c r="T1249" i="1"/>
  <c r="U1249" i="1" s="1"/>
  <c r="S1249" i="1"/>
  <c r="R1249" i="1"/>
  <c r="J1249" i="1"/>
  <c r="F1249" i="1"/>
  <c r="Y1248" i="1"/>
  <c r="Z1248" i="1" s="1"/>
  <c r="X1248" i="1"/>
  <c r="W1248" i="1"/>
  <c r="V1248" i="1"/>
  <c r="T1248" i="1"/>
  <c r="S1248" i="1"/>
  <c r="R1248" i="1"/>
  <c r="J1248" i="1"/>
  <c r="U1248" i="1" s="1"/>
  <c r="F1248" i="1"/>
  <c r="Y1247" i="1"/>
  <c r="Z1247" i="1" s="1"/>
  <c r="X1247" i="1"/>
  <c r="W1247" i="1"/>
  <c r="V1247" i="1"/>
  <c r="U1247" i="1"/>
  <c r="T1247" i="1"/>
  <c r="S1247" i="1"/>
  <c r="R1247" i="1"/>
  <c r="J1247" i="1"/>
  <c r="F1247" i="1"/>
  <c r="Y1246" i="1"/>
  <c r="Z1246" i="1" s="1"/>
  <c r="W1246" i="1"/>
  <c r="X1246" i="1" s="1"/>
  <c r="V1246" i="1"/>
  <c r="U1246" i="1"/>
  <c r="T1246" i="1"/>
  <c r="S1246" i="1"/>
  <c r="R1246" i="1"/>
  <c r="J1246" i="1"/>
  <c r="F1246" i="1"/>
  <c r="W1245" i="1"/>
  <c r="X1245" i="1" s="1"/>
  <c r="V1245" i="1"/>
  <c r="Y1245" i="1" s="1"/>
  <c r="T1245" i="1"/>
  <c r="U1245" i="1" s="1"/>
  <c r="S1245" i="1"/>
  <c r="R1245" i="1"/>
  <c r="J1245" i="1"/>
  <c r="F1245" i="1"/>
  <c r="Y1244" i="1"/>
  <c r="W1244" i="1"/>
  <c r="X1244" i="1" s="1"/>
  <c r="Z1244" i="1" s="1"/>
  <c r="V1244" i="1"/>
  <c r="T1244" i="1"/>
  <c r="U1244" i="1" s="1"/>
  <c r="S1244" i="1"/>
  <c r="R1244" i="1"/>
  <c r="J1244" i="1"/>
  <c r="F1244" i="1"/>
  <c r="W1243" i="1"/>
  <c r="X1243" i="1" s="1"/>
  <c r="V1243" i="1"/>
  <c r="Y1243" i="1" s="1"/>
  <c r="Z1243" i="1" s="1"/>
  <c r="T1243" i="1"/>
  <c r="U1243" i="1" s="1"/>
  <c r="S1243" i="1"/>
  <c r="R1243" i="1"/>
  <c r="J1243" i="1"/>
  <c r="F1243" i="1"/>
  <c r="Y1242" i="1"/>
  <c r="X1242" i="1"/>
  <c r="W1242" i="1"/>
  <c r="V1242" i="1"/>
  <c r="T1242" i="1"/>
  <c r="U1242" i="1" s="1"/>
  <c r="S1242" i="1"/>
  <c r="R1242" i="1"/>
  <c r="J1242" i="1"/>
  <c r="F1242" i="1"/>
  <c r="Y1241" i="1"/>
  <c r="X1241" i="1"/>
  <c r="Z1241" i="1" s="1"/>
  <c r="W1241" i="1"/>
  <c r="V1241" i="1"/>
  <c r="T1241" i="1"/>
  <c r="U1241" i="1" s="1"/>
  <c r="S1241" i="1"/>
  <c r="R1241" i="1"/>
  <c r="J1241" i="1"/>
  <c r="F1241" i="1"/>
  <c r="W1240" i="1"/>
  <c r="X1240" i="1" s="1"/>
  <c r="V1240" i="1"/>
  <c r="Y1240" i="1" s="1"/>
  <c r="Z1240" i="1" s="1"/>
  <c r="U1240" i="1"/>
  <c r="T1240" i="1"/>
  <c r="S1240" i="1"/>
  <c r="R1240" i="1"/>
  <c r="J1240" i="1"/>
  <c r="F1240" i="1"/>
  <c r="Y1239" i="1"/>
  <c r="Z1239" i="1" s="1"/>
  <c r="X1239" i="1"/>
  <c r="W1239" i="1"/>
  <c r="V1239" i="1"/>
  <c r="T1239" i="1"/>
  <c r="U1239" i="1" s="1"/>
  <c r="S1239" i="1"/>
  <c r="R1239" i="1"/>
  <c r="J1239" i="1"/>
  <c r="F1239" i="1"/>
  <c r="Y1238" i="1"/>
  <c r="W1238" i="1"/>
  <c r="X1238" i="1" s="1"/>
  <c r="Z1238" i="1" s="1"/>
  <c r="V1238" i="1"/>
  <c r="T1238" i="1"/>
  <c r="S1238" i="1"/>
  <c r="R1238" i="1"/>
  <c r="J1238" i="1"/>
  <c r="U1238" i="1" s="1"/>
  <c r="F1238" i="1"/>
  <c r="X1237" i="1"/>
  <c r="W1237" i="1"/>
  <c r="V1237" i="1"/>
  <c r="Y1237" i="1" s="1"/>
  <c r="Z1237" i="1" s="1"/>
  <c r="T1237" i="1"/>
  <c r="U1237" i="1" s="1"/>
  <c r="S1237" i="1"/>
  <c r="R1237" i="1"/>
  <c r="J1237" i="1"/>
  <c r="F1237" i="1"/>
  <c r="Y1236" i="1"/>
  <c r="W1236" i="1"/>
  <c r="X1236" i="1" s="1"/>
  <c r="V1236" i="1"/>
  <c r="T1236" i="1"/>
  <c r="U1236" i="1" s="1"/>
  <c r="S1236" i="1"/>
  <c r="R1236" i="1"/>
  <c r="J1236" i="1"/>
  <c r="F1236" i="1"/>
  <c r="X1235" i="1"/>
  <c r="W1235" i="1"/>
  <c r="V1235" i="1"/>
  <c r="Y1235" i="1" s="1"/>
  <c r="Z1235" i="1" s="1"/>
  <c r="U1235" i="1"/>
  <c r="T1235" i="1"/>
  <c r="S1235" i="1"/>
  <c r="R1235" i="1"/>
  <c r="J1235" i="1"/>
  <c r="F1235" i="1"/>
  <c r="Y1234" i="1"/>
  <c r="X1234" i="1"/>
  <c r="W1234" i="1"/>
  <c r="V1234" i="1"/>
  <c r="T1234" i="1"/>
  <c r="S1234" i="1"/>
  <c r="R1234" i="1"/>
  <c r="J1234" i="1"/>
  <c r="U1234" i="1" s="1"/>
  <c r="F1234" i="1"/>
  <c r="Y1233" i="1"/>
  <c r="Z1233" i="1" s="1"/>
  <c r="X1233" i="1"/>
  <c r="W1233" i="1"/>
  <c r="V1233" i="1"/>
  <c r="U1233" i="1"/>
  <c r="T1233" i="1"/>
  <c r="S1233" i="1"/>
  <c r="R1233" i="1"/>
  <c r="J1233" i="1"/>
  <c r="F1233" i="1"/>
  <c r="Y1232" i="1"/>
  <c r="Z1232" i="1" s="1"/>
  <c r="W1232" i="1"/>
  <c r="X1232" i="1" s="1"/>
  <c r="V1232" i="1"/>
  <c r="U1232" i="1"/>
  <c r="T1232" i="1"/>
  <c r="S1232" i="1"/>
  <c r="R1232" i="1"/>
  <c r="J1232" i="1"/>
  <c r="F1232" i="1"/>
  <c r="W1231" i="1"/>
  <c r="X1231" i="1" s="1"/>
  <c r="V1231" i="1"/>
  <c r="Y1231" i="1" s="1"/>
  <c r="T1231" i="1"/>
  <c r="U1231" i="1" s="1"/>
  <c r="S1231" i="1"/>
  <c r="R1231" i="1"/>
  <c r="J1231" i="1"/>
  <c r="F1231" i="1"/>
  <c r="Z1230" i="1"/>
  <c r="Y1230" i="1"/>
  <c r="W1230" i="1"/>
  <c r="X1230" i="1" s="1"/>
  <c r="V1230" i="1"/>
  <c r="T1230" i="1"/>
  <c r="U1230" i="1" s="1"/>
  <c r="S1230" i="1"/>
  <c r="R1230" i="1"/>
  <c r="J1230" i="1"/>
  <c r="F1230" i="1"/>
  <c r="W1229" i="1"/>
  <c r="X1229" i="1" s="1"/>
  <c r="V1229" i="1"/>
  <c r="Y1229" i="1" s="1"/>
  <c r="Z1229" i="1" s="1"/>
  <c r="T1229" i="1"/>
  <c r="S1229" i="1"/>
  <c r="R1229" i="1"/>
  <c r="J1229" i="1"/>
  <c r="F1229" i="1"/>
  <c r="Y1228" i="1"/>
  <c r="X1228" i="1"/>
  <c r="W1228" i="1"/>
  <c r="V1228" i="1"/>
  <c r="T1228" i="1"/>
  <c r="U1228" i="1" s="1"/>
  <c r="S1228" i="1"/>
  <c r="R1228" i="1"/>
  <c r="J1228" i="1"/>
  <c r="F1228" i="1"/>
  <c r="Y1227" i="1"/>
  <c r="Z1227" i="1" s="1"/>
  <c r="X1227" i="1"/>
  <c r="W1227" i="1"/>
  <c r="V1227" i="1"/>
  <c r="T1227" i="1"/>
  <c r="U1227" i="1" s="1"/>
  <c r="S1227" i="1"/>
  <c r="R1227" i="1"/>
  <c r="J1227" i="1"/>
  <c r="F1227" i="1"/>
  <c r="X1226" i="1"/>
  <c r="W1226" i="1"/>
  <c r="V1226" i="1"/>
  <c r="Y1226" i="1" s="1"/>
  <c r="Z1226" i="1" s="1"/>
  <c r="U1226" i="1"/>
  <c r="T1226" i="1"/>
  <c r="S1226" i="1"/>
  <c r="R1226" i="1"/>
  <c r="J1226" i="1"/>
  <c r="F1226" i="1"/>
  <c r="Y1225" i="1"/>
  <c r="Z1225" i="1" s="1"/>
  <c r="X1225" i="1"/>
  <c r="W1225" i="1"/>
  <c r="V1225" i="1"/>
  <c r="T1225" i="1"/>
  <c r="U1225" i="1" s="1"/>
  <c r="S1225" i="1"/>
  <c r="R1225" i="1"/>
  <c r="J1225" i="1"/>
  <c r="F1225" i="1"/>
  <c r="Y1224" i="1"/>
  <c r="Z1224" i="1" s="1"/>
  <c r="W1224" i="1"/>
  <c r="X1224" i="1" s="1"/>
  <c r="V1224" i="1"/>
  <c r="T1224" i="1"/>
  <c r="S1224" i="1"/>
  <c r="R1224" i="1"/>
  <c r="J1224" i="1"/>
  <c r="U1224" i="1" s="1"/>
  <c r="F1224" i="1"/>
  <c r="W1223" i="1"/>
  <c r="X1223" i="1" s="1"/>
  <c r="Z1223" i="1" s="1"/>
  <c r="V1223" i="1"/>
  <c r="Y1223" i="1" s="1"/>
  <c r="T1223" i="1"/>
  <c r="U1223" i="1" s="1"/>
  <c r="S1223" i="1"/>
  <c r="R1223" i="1"/>
  <c r="J1223" i="1"/>
  <c r="F1223" i="1"/>
  <c r="Y1222" i="1"/>
  <c r="X1222" i="1"/>
  <c r="W1222" i="1"/>
  <c r="V1222" i="1"/>
  <c r="U1222" i="1"/>
  <c r="T1222" i="1"/>
  <c r="S1222" i="1"/>
  <c r="R1222" i="1"/>
  <c r="J1222" i="1"/>
  <c r="F1222" i="1"/>
  <c r="X1221" i="1"/>
  <c r="W1221" i="1"/>
  <c r="V1221" i="1"/>
  <c r="Y1221" i="1" s="1"/>
  <c r="T1221" i="1"/>
  <c r="U1221" i="1" s="1"/>
  <c r="S1221" i="1"/>
  <c r="R1221" i="1"/>
  <c r="J1221" i="1"/>
  <c r="F1221" i="1"/>
  <c r="Y1220" i="1"/>
  <c r="Z1220" i="1" s="1"/>
  <c r="X1220" i="1"/>
  <c r="W1220" i="1"/>
  <c r="V1220" i="1"/>
  <c r="T1220" i="1"/>
  <c r="S1220" i="1"/>
  <c r="R1220" i="1"/>
  <c r="J1220" i="1"/>
  <c r="U1220" i="1" s="1"/>
  <c r="F1220" i="1"/>
  <c r="Z1219" i="1"/>
  <c r="Y1219" i="1"/>
  <c r="X1219" i="1"/>
  <c r="W1219" i="1"/>
  <c r="V1219" i="1"/>
  <c r="U1219" i="1"/>
  <c r="T1219" i="1"/>
  <c r="S1219" i="1"/>
  <c r="R1219" i="1"/>
  <c r="J1219" i="1"/>
  <c r="F1219" i="1"/>
  <c r="W1218" i="1"/>
  <c r="X1218" i="1" s="1"/>
  <c r="V1218" i="1"/>
  <c r="Y1218" i="1" s="1"/>
  <c r="Z1218" i="1" s="1"/>
  <c r="U1218" i="1"/>
  <c r="T1218" i="1"/>
  <c r="S1218" i="1"/>
  <c r="R1218" i="1"/>
  <c r="J1218" i="1"/>
  <c r="F1218" i="1"/>
  <c r="W1217" i="1"/>
  <c r="X1217" i="1" s="1"/>
  <c r="V1217" i="1"/>
  <c r="Y1217" i="1" s="1"/>
  <c r="T1217" i="1"/>
  <c r="U1217" i="1" s="1"/>
  <c r="S1217" i="1"/>
  <c r="R1217" i="1"/>
  <c r="J1217" i="1"/>
  <c r="F1217" i="1"/>
  <c r="Z1216" i="1"/>
  <c r="Y1216" i="1"/>
  <c r="W1216" i="1"/>
  <c r="X1216" i="1" s="1"/>
  <c r="V1216" i="1"/>
  <c r="T1216" i="1"/>
  <c r="S1216" i="1"/>
  <c r="R1216" i="1"/>
  <c r="J1216" i="1"/>
  <c r="U1216" i="1" s="1"/>
  <c r="F1216" i="1"/>
  <c r="W1215" i="1"/>
  <c r="X1215" i="1" s="1"/>
  <c r="V1215" i="1"/>
  <c r="Y1215" i="1" s="1"/>
  <c r="Z1215" i="1" s="1"/>
  <c r="T1215" i="1"/>
  <c r="S1215" i="1"/>
  <c r="R1215" i="1"/>
  <c r="J1215" i="1"/>
  <c r="F1215" i="1"/>
  <c r="Y1214" i="1"/>
  <c r="Z1214" i="1" s="1"/>
  <c r="X1214" i="1"/>
  <c r="W1214" i="1"/>
  <c r="V1214" i="1"/>
  <c r="T1214" i="1"/>
  <c r="U1214" i="1" s="1"/>
  <c r="S1214" i="1"/>
  <c r="R1214" i="1"/>
  <c r="J1214" i="1"/>
  <c r="F1214" i="1"/>
  <c r="Y1213" i="1"/>
  <c r="Z1213" i="1" s="1"/>
  <c r="X1213" i="1"/>
  <c r="W1213" i="1"/>
  <c r="V1213" i="1"/>
  <c r="T1213" i="1"/>
  <c r="S1213" i="1"/>
  <c r="R1213" i="1"/>
  <c r="J1213" i="1"/>
  <c r="U1213" i="1" s="1"/>
  <c r="F1213" i="1"/>
  <c r="W1212" i="1"/>
  <c r="X1212" i="1" s="1"/>
  <c r="V1212" i="1"/>
  <c r="Y1212" i="1" s="1"/>
  <c r="Z1212" i="1" s="1"/>
  <c r="U1212" i="1"/>
  <c r="T1212" i="1"/>
  <c r="S1212" i="1"/>
  <c r="R1212" i="1"/>
  <c r="J1212" i="1"/>
  <c r="F1212" i="1"/>
  <c r="X1211" i="1"/>
  <c r="W1211" i="1"/>
  <c r="V1211" i="1"/>
  <c r="Y1211" i="1" s="1"/>
  <c r="Z1211" i="1" s="1"/>
  <c r="T1211" i="1"/>
  <c r="U1211" i="1" s="1"/>
  <c r="S1211" i="1"/>
  <c r="R1211" i="1"/>
  <c r="J1211" i="1"/>
  <c r="F1211" i="1"/>
  <c r="Y1210" i="1"/>
  <c r="Z1210" i="1" s="1"/>
  <c r="W1210" i="1"/>
  <c r="X1210" i="1" s="1"/>
  <c r="V1210" i="1"/>
  <c r="T1210" i="1"/>
  <c r="S1210" i="1"/>
  <c r="R1210" i="1"/>
  <c r="J1210" i="1"/>
  <c r="U1210" i="1" s="1"/>
  <c r="F1210" i="1"/>
  <c r="W1209" i="1"/>
  <c r="X1209" i="1" s="1"/>
  <c r="V1209" i="1"/>
  <c r="Y1209" i="1" s="1"/>
  <c r="Z1209" i="1" s="1"/>
  <c r="T1209" i="1"/>
  <c r="U1209" i="1" s="1"/>
  <c r="S1209" i="1"/>
  <c r="R1209" i="1"/>
  <c r="J1209" i="1"/>
  <c r="F1209" i="1"/>
  <c r="Y1208" i="1"/>
  <c r="Z1208" i="1" s="1"/>
  <c r="X1208" i="1"/>
  <c r="W1208" i="1"/>
  <c r="V1208" i="1"/>
  <c r="U1208" i="1"/>
  <c r="T1208" i="1"/>
  <c r="S1208" i="1"/>
  <c r="R1208" i="1"/>
  <c r="J1208" i="1"/>
  <c r="F1208" i="1"/>
  <c r="Z1207" i="1"/>
  <c r="X1207" i="1"/>
  <c r="W1207" i="1"/>
  <c r="V1207" i="1"/>
  <c r="Y1207" i="1" s="1"/>
  <c r="U1207" i="1"/>
  <c r="T1207" i="1"/>
  <c r="S1207" i="1"/>
  <c r="R1207" i="1"/>
  <c r="J1207" i="1"/>
  <c r="F1207" i="1"/>
  <c r="Y1206" i="1"/>
  <c r="X1206" i="1"/>
  <c r="W1206" i="1"/>
  <c r="V1206" i="1"/>
  <c r="U1206" i="1"/>
  <c r="T1206" i="1"/>
  <c r="S1206" i="1"/>
  <c r="R1206" i="1"/>
  <c r="J1206" i="1"/>
  <c r="F1206" i="1"/>
  <c r="Y1205" i="1"/>
  <c r="Z1205" i="1" s="1"/>
  <c r="X1205" i="1"/>
  <c r="W1205" i="1"/>
  <c r="V1205" i="1"/>
  <c r="U1205" i="1"/>
  <c r="T1205" i="1"/>
  <c r="S1205" i="1"/>
  <c r="R1205" i="1"/>
  <c r="J1205" i="1"/>
  <c r="F1205" i="1"/>
  <c r="W1204" i="1"/>
  <c r="X1204" i="1" s="1"/>
  <c r="V1204" i="1"/>
  <c r="Y1204" i="1" s="1"/>
  <c r="Z1204" i="1" s="1"/>
  <c r="U1204" i="1"/>
  <c r="T1204" i="1"/>
  <c r="S1204" i="1"/>
  <c r="R1204" i="1"/>
  <c r="J1204" i="1"/>
  <c r="F1204" i="1"/>
  <c r="X1203" i="1"/>
  <c r="Z1203" i="1" s="1"/>
  <c r="W1203" i="1"/>
  <c r="V1203" i="1"/>
  <c r="Y1203" i="1" s="1"/>
  <c r="T1203" i="1"/>
  <c r="U1203" i="1" s="1"/>
  <c r="S1203" i="1"/>
  <c r="R1203" i="1"/>
  <c r="J1203" i="1"/>
  <c r="F1203" i="1"/>
  <c r="Y1202" i="1"/>
  <c r="Z1202" i="1" s="1"/>
  <c r="W1202" i="1"/>
  <c r="X1202" i="1" s="1"/>
  <c r="V1202" i="1"/>
  <c r="T1202" i="1"/>
  <c r="U1202" i="1" s="1"/>
  <c r="S1202" i="1"/>
  <c r="R1202" i="1"/>
  <c r="J1202" i="1"/>
  <c r="F1202" i="1"/>
  <c r="W1201" i="1"/>
  <c r="X1201" i="1" s="1"/>
  <c r="V1201" i="1"/>
  <c r="Y1201" i="1" s="1"/>
  <c r="T1201" i="1"/>
  <c r="S1201" i="1"/>
  <c r="R1201" i="1"/>
  <c r="J1201" i="1"/>
  <c r="F1201" i="1"/>
  <c r="Y1200" i="1"/>
  <c r="X1200" i="1"/>
  <c r="W1200" i="1"/>
  <c r="V1200" i="1"/>
  <c r="T1200" i="1"/>
  <c r="S1200" i="1"/>
  <c r="R1200" i="1"/>
  <c r="J1200" i="1"/>
  <c r="U1200" i="1" s="1"/>
  <c r="F1200" i="1"/>
  <c r="X1199" i="1"/>
  <c r="W1199" i="1"/>
  <c r="V1199" i="1"/>
  <c r="Y1199" i="1" s="1"/>
  <c r="Z1199" i="1" s="1"/>
  <c r="U1199" i="1"/>
  <c r="T1199" i="1"/>
  <c r="S1199" i="1"/>
  <c r="R1199" i="1"/>
  <c r="J1199" i="1"/>
  <c r="F1199" i="1"/>
  <c r="Y1198" i="1"/>
  <c r="X1198" i="1"/>
  <c r="W1198" i="1"/>
  <c r="V1198" i="1"/>
  <c r="T1198" i="1"/>
  <c r="S1198" i="1"/>
  <c r="R1198" i="1"/>
  <c r="J1198" i="1"/>
  <c r="U1198" i="1" s="1"/>
  <c r="F1198" i="1"/>
  <c r="X1197" i="1"/>
  <c r="W1197" i="1"/>
  <c r="V1197" i="1"/>
  <c r="Y1197" i="1" s="1"/>
  <c r="Z1197" i="1" s="1"/>
  <c r="U1197" i="1"/>
  <c r="T1197" i="1"/>
  <c r="S1197" i="1"/>
  <c r="R1197" i="1"/>
  <c r="J1197" i="1"/>
  <c r="F1197" i="1"/>
  <c r="Y1196" i="1"/>
  <c r="Z1196" i="1" s="1"/>
  <c r="W1196" i="1"/>
  <c r="X1196" i="1" s="1"/>
  <c r="V1196" i="1"/>
  <c r="T1196" i="1"/>
  <c r="S1196" i="1"/>
  <c r="R1196" i="1"/>
  <c r="J1196" i="1"/>
  <c r="U1196" i="1" s="1"/>
  <c r="F1196" i="1"/>
  <c r="W1195" i="1"/>
  <c r="X1195" i="1" s="1"/>
  <c r="V1195" i="1"/>
  <c r="Y1195" i="1" s="1"/>
  <c r="T1195" i="1"/>
  <c r="U1195" i="1" s="1"/>
  <c r="S1195" i="1"/>
  <c r="R1195" i="1"/>
  <c r="J1195" i="1"/>
  <c r="F1195" i="1"/>
  <c r="Y1194" i="1"/>
  <c r="W1194" i="1"/>
  <c r="X1194" i="1" s="1"/>
  <c r="V1194" i="1"/>
  <c r="T1194" i="1"/>
  <c r="S1194" i="1"/>
  <c r="R1194" i="1"/>
  <c r="J1194" i="1"/>
  <c r="U1194" i="1" s="1"/>
  <c r="F1194" i="1"/>
  <c r="Z1193" i="1"/>
  <c r="X1193" i="1"/>
  <c r="W1193" i="1"/>
  <c r="V1193" i="1"/>
  <c r="Y1193" i="1" s="1"/>
  <c r="T1193" i="1"/>
  <c r="U1193" i="1" s="1"/>
  <c r="S1193" i="1"/>
  <c r="R1193" i="1"/>
  <c r="J1193" i="1"/>
  <c r="F1193" i="1"/>
  <c r="Y1192" i="1"/>
  <c r="W1192" i="1"/>
  <c r="X1192" i="1" s="1"/>
  <c r="V1192" i="1"/>
  <c r="U1192" i="1"/>
  <c r="T1192" i="1"/>
  <c r="S1192" i="1"/>
  <c r="R1192" i="1"/>
  <c r="J1192" i="1"/>
  <c r="F1192" i="1"/>
  <c r="X1191" i="1"/>
  <c r="W1191" i="1"/>
  <c r="V1191" i="1"/>
  <c r="Y1191" i="1" s="1"/>
  <c r="Z1191" i="1" s="1"/>
  <c r="T1191" i="1"/>
  <c r="U1191" i="1" s="1"/>
  <c r="S1191" i="1"/>
  <c r="R1191" i="1"/>
  <c r="J1191" i="1"/>
  <c r="F1191" i="1"/>
  <c r="W1190" i="1"/>
  <c r="X1190" i="1" s="1"/>
  <c r="V1190" i="1"/>
  <c r="Y1190" i="1" s="1"/>
  <c r="Z1190" i="1" s="1"/>
  <c r="T1190" i="1"/>
  <c r="S1190" i="1"/>
  <c r="R1190" i="1"/>
  <c r="J1190" i="1"/>
  <c r="U1190" i="1" s="1"/>
  <c r="F1190" i="1"/>
  <c r="Z1189" i="1"/>
  <c r="Y1189" i="1"/>
  <c r="X1189" i="1"/>
  <c r="W1189" i="1"/>
  <c r="V1189" i="1"/>
  <c r="U1189" i="1"/>
  <c r="T1189" i="1"/>
  <c r="S1189" i="1"/>
  <c r="R1189" i="1"/>
  <c r="J1189" i="1"/>
  <c r="F1189" i="1"/>
  <c r="W1188" i="1"/>
  <c r="X1188" i="1" s="1"/>
  <c r="V1188" i="1"/>
  <c r="Y1188" i="1" s="1"/>
  <c r="Z1188" i="1" s="1"/>
  <c r="U1188" i="1"/>
  <c r="T1188" i="1"/>
  <c r="S1188" i="1"/>
  <c r="R1188" i="1"/>
  <c r="J1188" i="1"/>
  <c r="F1188" i="1"/>
  <c r="Z1187" i="1"/>
  <c r="W1187" i="1"/>
  <c r="X1187" i="1" s="1"/>
  <c r="V1187" i="1"/>
  <c r="Y1187" i="1" s="1"/>
  <c r="T1187" i="1"/>
  <c r="S1187" i="1"/>
  <c r="R1187" i="1"/>
  <c r="J1187" i="1"/>
  <c r="F1187" i="1"/>
  <c r="Y1186" i="1"/>
  <c r="X1186" i="1"/>
  <c r="W1186" i="1"/>
  <c r="V1186" i="1"/>
  <c r="T1186" i="1"/>
  <c r="U1186" i="1" s="1"/>
  <c r="S1186" i="1"/>
  <c r="R1186" i="1"/>
  <c r="J1186" i="1"/>
  <c r="F1186" i="1"/>
  <c r="Y1185" i="1"/>
  <c r="X1185" i="1"/>
  <c r="Z1185" i="1" s="1"/>
  <c r="W1185" i="1"/>
  <c r="V1185" i="1"/>
  <c r="T1185" i="1"/>
  <c r="S1185" i="1"/>
  <c r="R1185" i="1"/>
  <c r="J1185" i="1"/>
  <c r="U1185" i="1" s="1"/>
  <c r="F1185" i="1"/>
  <c r="W1184" i="1"/>
  <c r="X1184" i="1" s="1"/>
  <c r="V1184" i="1"/>
  <c r="Y1184" i="1" s="1"/>
  <c r="U1184" i="1"/>
  <c r="T1184" i="1"/>
  <c r="S1184" i="1"/>
  <c r="R1184" i="1"/>
  <c r="J1184" i="1"/>
  <c r="F1184" i="1"/>
  <c r="Y1183" i="1"/>
  <c r="X1183" i="1"/>
  <c r="W1183" i="1"/>
  <c r="V1183" i="1"/>
  <c r="T1183" i="1"/>
  <c r="U1183" i="1" s="1"/>
  <c r="S1183" i="1"/>
  <c r="R1183" i="1"/>
  <c r="J1183" i="1"/>
  <c r="F1183" i="1"/>
  <c r="Y1182" i="1"/>
  <c r="Z1182" i="1" s="1"/>
  <c r="W1182" i="1"/>
  <c r="X1182" i="1" s="1"/>
  <c r="V1182" i="1"/>
  <c r="U1182" i="1"/>
  <c r="T1182" i="1"/>
  <c r="S1182" i="1"/>
  <c r="R1182" i="1"/>
  <c r="J1182" i="1"/>
  <c r="F1182" i="1"/>
  <c r="W1181" i="1"/>
  <c r="X1181" i="1" s="1"/>
  <c r="Z1181" i="1" s="1"/>
  <c r="V1181" i="1"/>
  <c r="Y1181" i="1" s="1"/>
  <c r="T1181" i="1"/>
  <c r="U1181" i="1" s="1"/>
  <c r="S1181" i="1"/>
  <c r="R1181" i="1"/>
  <c r="J1181" i="1"/>
  <c r="F1181" i="1"/>
  <c r="Y1180" i="1"/>
  <c r="W1180" i="1"/>
  <c r="X1180" i="1" s="1"/>
  <c r="Z1180" i="1" s="1"/>
  <c r="V1180" i="1"/>
  <c r="U1180" i="1"/>
  <c r="T1180" i="1"/>
  <c r="S1180" i="1"/>
  <c r="R1180" i="1"/>
  <c r="J1180" i="1"/>
  <c r="F1180" i="1"/>
  <c r="W1179" i="1"/>
  <c r="X1179" i="1" s="1"/>
  <c r="V1179" i="1"/>
  <c r="Y1179" i="1" s="1"/>
  <c r="Z1179" i="1" s="1"/>
  <c r="T1179" i="1"/>
  <c r="U1179" i="1" s="1"/>
  <c r="S1179" i="1"/>
  <c r="R1179" i="1"/>
  <c r="J1179" i="1"/>
  <c r="F1179" i="1"/>
  <c r="Y1178" i="1"/>
  <c r="Z1178" i="1" s="1"/>
  <c r="X1178" i="1"/>
  <c r="W1178" i="1"/>
  <c r="V1178" i="1"/>
  <c r="T1178" i="1"/>
  <c r="U1178" i="1" s="1"/>
  <c r="S1178" i="1"/>
  <c r="R1178" i="1"/>
  <c r="J1178" i="1"/>
  <c r="F1178" i="1"/>
  <c r="X1177" i="1"/>
  <c r="W1177" i="1"/>
  <c r="V1177" i="1"/>
  <c r="Y1177" i="1" s="1"/>
  <c r="Z1177" i="1" s="1"/>
  <c r="U1177" i="1"/>
  <c r="T1177" i="1"/>
  <c r="S1177" i="1"/>
  <c r="R1177" i="1"/>
  <c r="J1177" i="1"/>
  <c r="F1177" i="1"/>
  <c r="Z1176" i="1"/>
  <c r="W1176" i="1"/>
  <c r="X1176" i="1" s="1"/>
  <c r="V1176" i="1"/>
  <c r="Y1176" i="1" s="1"/>
  <c r="U1176" i="1"/>
  <c r="T1176" i="1"/>
  <c r="S1176" i="1"/>
  <c r="R1176" i="1"/>
  <c r="J1176" i="1"/>
  <c r="F1176" i="1"/>
  <c r="W1175" i="1"/>
  <c r="X1175" i="1" s="1"/>
  <c r="V1175" i="1"/>
  <c r="Y1175" i="1" s="1"/>
  <c r="T1175" i="1"/>
  <c r="U1175" i="1" s="1"/>
  <c r="S1175" i="1"/>
  <c r="R1175" i="1"/>
  <c r="J1175" i="1"/>
  <c r="F1175" i="1"/>
  <c r="Y1174" i="1"/>
  <c r="Z1174" i="1" s="1"/>
  <c r="W1174" i="1"/>
  <c r="X1174" i="1" s="1"/>
  <c r="V1174" i="1"/>
  <c r="T1174" i="1"/>
  <c r="S1174" i="1"/>
  <c r="R1174" i="1"/>
  <c r="J1174" i="1"/>
  <c r="U1174" i="1" s="1"/>
  <c r="F1174" i="1"/>
  <c r="W1173" i="1"/>
  <c r="X1173" i="1" s="1"/>
  <c r="V1173" i="1"/>
  <c r="Y1173" i="1" s="1"/>
  <c r="Z1173" i="1" s="1"/>
  <c r="T1173" i="1"/>
  <c r="U1173" i="1" s="1"/>
  <c r="S1173" i="1"/>
  <c r="R1173" i="1"/>
  <c r="J1173" i="1"/>
  <c r="F1173" i="1"/>
  <c r="Y1172" i="1"/>
  <c r="W1172" i="1"/>
  <c r="X1172" i="1" s="1"/>
  <c r="V1172" i="1"/>
  <c r="T1172" i="1"/>
  <c r="U1172" i="1" s="1"/>
  <c r="S1172" i="1"/>
  <c r="R1172" i="1"/>
  <c r="J1172" i="1"/>
  <c r="F1172" i="1"/>
  <c r="Z1171" i="1"/>
  <c r="Y1171" i="1"/>
  <c r="X1171" i="1"/>
  <c r="W1171" i="1"/>
  <c r="V1171" i="1"/>
  <c r="T1171" i="1"/>
  <c r="U1171" i="1" s="1"/>
  <c r="S1171" i="1"/>
  <c r="R1171" i="1"/>
  <c r="J1171" i="1"/>
  <c r="F1171" i="1"/>
  <c r="X1170" i="1"/>
  <c r="W1170" i="1"/>
  <c r="V1170" i="1"/>
  <c r="Y1170" i="1" s="1"/>
  <c r="Z1170" i="1" s="1"/>
  <c r="U1170" i="1"/>
  <c r="T1170" i="1"/>
  <c r="S1170" i="1"/>
  <c r="R1170" i="1"/>
  <c r="J1170" i="1"/>
  <c r="F1170" i="1"/>
  <c r="Z1169" i="1"/>
  <c r="X1169" i="1"/>
  <c r="W1169" i="1"/>
  <c r="V1169" i="1"/>
  <c r="Y1169" i="1" s="1"/>
  <c r="U1169" i="1"/>
  <c r="T1169" i="1"/>
  <c r="S1169" i="1"/>
  <c r="R1169" i="1"/>
  <c r="J1169" i="1"/>
  <c r="F1169" i="1"/>
  <c r="W1168" i="1"/>
  <c r="X1168" i="1" s="1"/>
  <c r="V1168" i="1"/>
  <c r="Y1168" i="1" s="1"/>
  <c r="Z1168" i="1" s="1"/>
  <c r="T1168" i="1"/>
  <c r="S1168" i="1"/>
  <c r="R1168" i="1"/>
  <c r="J1168" i="1"/>
  <c r="U1168" i="1" s="1"/>
  <c r="F1168" i="1"/>
  <c r="Z1167" i="1"/>
  <c r="X1167" i="1"/>
  <c r="W1167" i="1"/>
  <c r="V1167" i="1"/>
  <c r="Y1167" i="1" s="1"/>
  <c r="T1167" i="1"/>
  <c r="U1167" i="1" s="1"/>
  <c r="S1167" i="1"/>
  <c r="R1167" i="1"/>
  <c r="J1167" i="1"/>
  <c r="F1167" i="1"/>
  <c r="Y1166" i="1"/>
  <c r="Z1166" i="1" s="1"/>
  <c r="X1166" i="1"/>
  <c r="W1166" i="1"/>
  <c r="V1166" i="1"/>
  <c r="U1166" i="1"/>
  <c r="T1166" i="1"/>
  <c r="S1166" i="1"/>
  <c r="R1166" i="1"/>
  <c r="J1166" i="1"/>
  <c r="F1166" i="1"/>
  <c r="X1165" i="1"/>
  <c r="Z1165" i="1" s="1"/>
  <c r="W1165" i="1"/>
  <c r="V1165" i="1"/>
  <c r="Y1165" i="1" s="1"/>
  <c r="T1165" i="1"/>
  <c r="U1165" i="1" s="1"/>
  <c r="S1165" i="1"/>
  <c r="R1165" i="1"/>
  <c r="J1165" i="1"/>
  <c r="F1165" i="1"/>
  <c r="Y1164" i="1"/>
  <c r="X1164" i="1"/>
  <c r="W1164" i="1"/>
  <c r="V1164" i="1"/>
  <c r="T1164" i="1"/>
  <c r="U1164" i="1" s="1"/>
  <c r="S1164" i="1"/>
  <c r="R1164" i="1"/>
  <c r="J1164" i="1"/>
  <c r="F1164" i="1"/>
  <c r="Y1163" i="1"/>
  <c r="X1163" i="1"/>
  <c r="Z1163" i="1" s="1"/>
  <c r="W1163" i="1"/>
  <c r="V1163" i="1"/>
  <c r="T1163" i="1"/>
  <c r="S1163" i="1"/>
  <c r="R1163" i="1"/>
  <c r="J1163" i="1"/>
  <c r="U1163" i="1" s="1"/>
  <c r="F1163" i="1"/>
  <c r="W1162" i="1"/>
  <c r="X1162" i="1" s="1"/>
  <c r="V1162" i="1"/>
  <c r="Y1162" i="1" s="1"/>
  <c r="Z1162" i="1" s="1"/>
  <c r="T1162" i="1"/>
  <c r="S1162" i="1"/>
  <c r="R1162" i="1"/>
  <c r="J1162" i="1"/>
  <c r="U1162" i="1" s="1"/>
  <c r="F1162" i="1"/>
  <c r="Y1161" i="1"/>
  <c r="Z1161" i="1" s="1"/>
  <c r="X1161" i="1"/>
  <c r="W1161" i="1"/>
  <c r="V1161" i="1"/>
  <c r="T1161" i="1"/>
  <c r="U1161" i="1" s="1"/>
  <c r="S1161" i="1"/>
  <c r="R1161" i="1"/>
  <c r="J1161" i="1"/>
  <c r="F1161" i="1"/>
  <c r="Y1160" i="1"/>
  <c r="W1160" i="1"/>
  <c r="X1160" i="1" s="1"/>
  <c r="Z1160" i="1" s="1"/>
  <c r="V1160" i="1"/>
  <c r="T1160" i="1"/>
  <c r="U1160" i="1" s="1"/>
  <c r="S1160" i="1"/>
  <c r="R1160" i="1"/>
  <c r="J1160" i="1"/>
  <c r="F1160" i="1"/>
  <c r="X1159" i="1"/>
  <c r="W1159" i="1"/>
  <c r="V1159" i="1"/>
  <c r="Y1159" i="1" s="1"/>
  <c r="Z1159" i="1" s="1"/>
  <c r="T1159" i="1"/>
  <c r="U1159" i="1" s="1"/>
  <c r="S1159" i="1"/>
  <c r="R1159" i="1"/>
  <c r="J1159" i="1"/>
  <c r="F1159" i="1"/>
  <c r="Y1158" i="1"/>
  <c r="X1158" i="1"/>
  <c r="W1158" i="1"/>
  <c r="V1158" i="1"/>
  <c r="T1158" i="1"/>
  <c r="U1158" i="1" s="1"/>
  <c r="S1158" i="1"/>
  <c r="R1158" i="1"/>
  <c r="J1158" i="1"/>
  <c r="F1158" i="1"/>
  <c r="X1157" i="1"/>
  <c r="W1157" i="1"/>
  <c r="V1157" i="1"/>
  <c r="Y1157" i="1" s="1"/>
  <c r="Z1157" i="1" s="1"/>
  <c r="U1157" i="1"/>
  <c r="T1157" i="1"/>
  <c r="S1157" i="1"/>
  <c r="R1157" i="1"/>
  <c r="J1157" i="1"/>
  <c r="F1157" i="1"/>
  <c r="Y1156" i="1"/>
  <c r="X1156" i="1"/>
  <c r="W1156" i="1"/>
  <c r="V1156" i="1"/>
  <c r="T1156" i="1"/>
  <c r="S1156" i="1"/>
  <c r="R1156" i="1"/>
  <c r="J1156" i="1"/>
  <c r="U1156" i="1" s="1"/>
  <c r="F1156" i="1"/>
  <c r="X1155" i="1"/>
  <c r="W1155" i="1"/>
  <c r="V1155" i="1"/>
  <c r="Y1155" i="1" s="1"/>
  <c r="Z1155" i="1" s="1"/>
  <c r="U1155" i="1"/>
  <c r="T1155" i="1"/>
  <c r="S1155" i="1"/>
  <c r="R1155" i="1"/>
  <c r="J1155" i="1"/>
  <c r="F1155" i="1"/>
  <c r="Y1154" i="1"/>
  <c r="Z1154" i="1" s="1"/>
  <c r="W1154" i="1"/>
  <c r="X1154" i="1" s="1"/>
  <c r="V1154" i="1"/>
  <c r="U1154" i="1"/>
  <c r="T1154" i="1"/>
  <c r="S1154" i="1"/>
  <c r="R1154" i="1"/>
  <c r="J1154" i="1"/>
  <c r="F1154" i="1"/>
  <c r="W1153" i="1"/>
  <c r="X1153" i="1" s="1"/>
  <c r="V1153" i="1"/>
  <c r="Y1153" i="1" s="1"/>
  <c r="U1153" i="1"/>
  <c r="T1153" i="1"/>
  <c r="S1153" i="1"/>
  <c r="R1153" i="1"/>
  <c r="J1153" i="1"/>
  <c r="F1153" i="1"/>
  <c r="Y1152" i="1"/>
  <c r="Z1152" i="1" s="1"/>
  <c r="W1152" i="1"/>
  <c r="X1152" i="1" s="1"/>
  <c r="V1152" i="1"/>
  <c r="T1152" i="1"/>
  <c r="U1152" i="1" s="1"/>
  <c r="S1152" i="1"/>
  <c r="R1152" i="1"/>
  <c r="J1152" i="1"/>
  <c r="F1152" i="1"/>
  <c r="X1151" i="1"/>
  <c r="W1151" i="1"/>
  <c r="V1151" i="1"/>
  <c r="Y1151" i="1" s="1"/>
  <c r="Z1151" i="1" s="1"/>
  <c r="U1151" i="1"/>
  <c r="T1151" i="1"/>
  <c r="S1151" i="1"/>
  <c r="R1151" i="1"/>
  <c r="J1151" i="1"/>
  <c r="F1151" i="1"/>
  <c r="Y1150" i="1"/>
  <c r="W1150" i="1"/>
  <c r="X1150" i="1" s="1"/>
  <c r="V1150" i="1"/>
  <c r="U1150" i="1"/>
  <c r="T1150" i="1"/>
  <c r="S1150" i="1"/>
  <c r="R1150" i="1"/>
  <c r="J1150" i="1"/>
  <c r="F1150" i="1"/>
  <c r="W1149" i="1"/>
  <c r="X1149" i="1" s="1"/>
  <c r="V1149" i="1"/>
  <c r="Y1149" i="1" s="1"/>
  <c r="Z1149" i="1" s="1"/>
  <c r="T1149" i="1"/>
  <c r="U1149" i="1" s="1"/>
  <c r="S1149" i="1"/>
  <c r="R1149" i="1"/>
  <c r="J1149" i="1"/>
  <c r="F1149" i="1"/>
  <c r="W1148" i="1"/>
  <c r="X1148" i="1" s="1"/>
  <c r="V1148" i="1"/>
  <c r="Y1148" i="1" s="1"/>
  <c r="Z1148" i="1" s="1"/>
  <c r="T1148" i="1"/>
  <c r="U1148" i="1" s="1"/>
  <c r="S1148" i="1"/>
  <c r="R1148" i="1"/>
  <c r="J1148" i="1"/>
  <c r="F1148" i="1"/>
  <c r="W1147" i="1"/>
  <c r="X1147" i="1" s="1"/>
  <c r="V1147" i="1"/>
  <c r="Y1147" i="1" s="1"/>
  <c r="Z1147" i="1" s="1"/>
  <c r="T1147" i="1"/>
  <c r="U1147" i="1" s="1"/>
  <c r="S1147" i="1"/>
  <c r="R1147" i="1"/>
  <c r="J1147" i="1"/>
  <c r="F1147" i="1"/>
  <c r="Z1146" i="1"/>
  <c r="Y1146" i="1"/>
  <c r="W1146" i="1"/>
  <c r="X1146" i="1" s="1"/>
  <c r="V1146" i="1"/>
  <c r="T1146" i="1"/>
  <c r="U1146" i="1" s="1"/>
  <c r="S1146" i="1"/>
  <c r="R1146" i="1"/>
  <c r="J1146" i="1"/>
  <c r="F1146" i="1"/>
  <c r="W1145" i="1"/>
  <c r="X1145" i="1" s="1"/>
  <c r="V1145" i="1"/>
  <c r="Y1145" i="1" s="1"/>
  <c r="T1145" i="1"/>
  <c r="U1145" i="1" s="1"/>
  <c r="S1145" i="1"/>
  <c r="R1145" i="1"/>
  <c r="J1145" i="1"/>
  <c r="F1145" i="1"/>
  <c r="Y1144" i="1"/>
  <c r="W1144" i="1"/>
  <c r="X1144" i="1" s="1"/>
  <c r="V1144" i="1"/>
  <c r="T1144" i="1"/>
  <c r="S1144" i="1"/>
  <c r="R1144" i="1"/>
  <c r="J1144" i="1"/>
  <c r="U1144" i="1" s="1"/>
  <c r="F1144" i="1"/>
  <c r="X1143" i="1"/>
  <c r="W1143" i="1"/>
  <c r="V1143" i="1"/>
  <c r="Y1143" i="1" s="1"/>
  <c r="Z1143" i="1" s="1"/>
  <c r="T1143" i="1"/>
  <c r="U1143" i="1" s="1"/>
  <c r="S1143" i="1"/>
  <c r="R1143" i="1"/>
  <c r="J1143" i="1"/>
  <c r="F1143" i="1"/>
  <c r="Y1142" i="1"/>
  <c r="W1142" i="1"/>
  <c r="X1142" i="1" s="1"/>
  <c r="V1142" i="1"/>
  <c r="T1142" i="1"/>
  <c r="S1142" i="1"/>
  <c r="R1142" i="1"/>
  <c r="J1142" i="1"/>
  <c r="U1142" i="1" s="1"/>
  <c r="F1142" i="1"/>
  <c r="Y1141" i="1"/>
  <c r="Z1141" i="1" s="1"/>
  <c r="X1141" i="1"/>
  <c r="W1141" i="1"/>
  <c r="V1141" i="1"/>
  <c r="T1141" i="1"/>
  <c r="U1141" i="1" s="1"/>
  <c r="S1141" i="1"/>
  <c r="R1141" i="1"/>
  <c r="J1141" i="1"/>
  <c r="F1141" i="1"/>
  <c r="Y1140" i="1"/>
  <c r="X1140" i="1"/>
  <c r="Z1140" i="1" s="1"/>
  <c r="W1140" i="1"/>
  <c r="V1140" i="1"/>
  <c r="T1140" i="1"/>
  <c r="S1140" i="1"/>
  <c r="R1140" i="1"/>
  <c r="J1140" i="1"/>
  <c r="U1140" i="1" s="1"/>
  <c r="F1140" i="1"/>
  <c r="W1139" i="1"/>
  <c r="X1139" i="1" s="1"/>
  <c r="V1139" i="1"/>
  <c r="Y1139" i="1" s="1"/>
  <c r="T1139" i="1"/>
  <c r="U1139" i="1" s="1"/>
  <c r="S1139" i="1"/>
  <c r="R1139" i="1"/>
  <c r="J1139" i="1"/>
  <c r="F1139" i="1"/>
  <c r="Y1138" i="1"/>
  <c r="Z1138" i="1" s="1"/>
  <c r="X1138" i="1"/>
  <c r="W1138" i="1"/>
  <c r="V1138" i="1"/>
  <c r="T1138" i="1"/>
  <c r="U1138" i="1" s="1"/>
  <c r="S1138" i="1"/>
  <c r="R1138" i="1"/>
  <c r="J1138" i="1"/>
  <c r="F1138" i="1"/>
  <c r="Z1137" i="1"/>
  <c r="X1137" i="1"/>
  <c r="W1137" i="1"/>
  <c r="V1137" i="1"/>
  <c r="Y1137" i="1" s="1"/>
  <c r="T1137" i="1"/>
  <c r="U1137" i="1" s="1"/>
  <c r="S1137" i="1"/>
  <c r="R1137" i="1"/>
  <c r="J1137" i="1"/>
  <c r="F1137" i="1"/>
  <c r="Y1136" i="1"/>
  <c r="X1136" i="1"/>
  <c r="Z1136" i="1" s="1"/>
  <c r="W1136" i="1"/>
  <c r="V1136" i="1"/>
  <c r="T1136" i="1"/>
  <c r="S1136" i="1"/>
  <c r="R1136" i="1"/>
  <c r="J1136" i="1"/>
  <c r="U1136" i="1" s="1"/>
  <c r="F1136" i="1"/>
  <c r="X1135" i="1"/>
  <c r="W1135" i="1"/>
  <c r="V1135" i="1"/>
  <c r="Y1135" i="1" s="1"/>
  <c r="Z1135" i="1" s="1"/>
  <c r="U1135" i="1"/>
  <c r="T1135" i="1"/>
  <c r="S1135" i="1"/>
  <c r="R1135" i="1"/>
  <c r="J1135" i="1"/>
  <c r="F1135" i="1"/>
  <c r="Y1134" i="1"/>
  <c r="W1134" i="1"/>
  <c r="X1134" i="1" s="1"/>
  <c r="Z1134" i="1" s="1"/>
  <c r="V1134" i="1"/>
  <c r="U1134" i="1"/>
  <c r="T1134" i="1"/>
  <c r="S1134" i="1"/>
  <c r="R1134" i="1"/>
  <c r="J1134" i="1"/>
  <c r="F1134" i="1"/>
  <c r="W1133" i="1"/>
  <c r="X1133" i="1" s="1"/>
  <c r="V1133" i="1"/>
  <c r="Y1133" i="1" s="1"/>
  <c r="T1133" i="1"/>
  <c r="U1133" i="1" s="1"/>
  <c r="S1133" i="1"/>
  <c r="R1133" i="1"/>
  <c r="J1133" i="1"/>
  <c r="F1133" i="1"/>
  <c r="Z1132" i="1"/>
  <c r="Y1132" i="1"/>
  <c r="W1132" i="1"/>
  <c r="X1132" i="1" s="1"/>
  <c r="V1132" i="1"/>
  <c r="T1132" i="1"/>
  <c r="U1132" i="1" s="1"/>
  <c r="S1132" i="1"/>
  <c r="R1132" i="1"/>
  <c r="J1132" i="1"/>
  <c r="F1132" i="1"/>
  <c r="X1131" i="1"/>
  <c r="W1131" i="1"/>
  <c r="V1131" i="1"/>
  <c r="Y1131" i="1" s="1"/>
  <c r="Z1131" i="1" s="1"/>
  <c r="T1131" i="1"/>
  <c r="U1131" i="1" s="1"/>
  <c r="S1131" i="1"/>
  <c r="R1131" i="1"/>
  <c r="J1131" i="1"/>
  <c r="F1131" i="1"/>
  <c r="Y1130" i="1"/>
  <c r="Z1130" i="1" s="1"/>
  <c r="W1130" i="1"/>
  <c r="X1130" i="1" s="1"/>
  <c r="V1130" i="1"/>
  <c r="U1130" i="1"/>
  <c r="T1130" i="1"/>
  <c r="S1130" i="1"/>
  <c r="R1130" i="1"/>
  <c r="J1130" i="1"/>
  <c r="F1130" i="1"/>
  <c r="W1129" i="1"/>
  <c r="X1129" i="1" s="1"/>
  <c r="V1129" i="1"/>
  <c r="Y1129" i="1" s="1"/>
  <c r="T1129" i="1"/>
  <c r="U1129" i="1" s="1"/>
  <c r="S1129" i="1"/>
  <c r="R1129" i="1"/>
  <c r="J1129" i="1"/>
  <c r="F1129" i="1"/>
  <c r="Y1128" i="1"/>
  <c r="W1128" i="1"/>
  <c r="X1128" i="1" s="1"/>
  <c r="V1128" i="1"/>
  <c r="T1128" i="1"/>
  <c r="U1128" i="1" s="1"/>
  <c r="S1128" i="1"/>
  <c r="R1128" i="1"/>
  <c r="J1128" i="1"/>
  <c r="F1128" i="1"/>
  <c r="X1127" i="1"/>
  <c r="W1127" i="1"/>
  <c r="V1127" i="1"/>
  <c r="Y1127" i="1" s="1"/>
  <c r="Z1127" i="1" s="1"/>
  <c r="T1127" i="1"/>
  <c r="U1127" i="1" s="1"/>
  <c r="S1127" i="1"/>
  <c r="R1127" i="1"/>
  <c r="J1127" i="1"/>
  <c r="F1127" i="1"/>
  <c r="W1126" i="1"/>
  <c r="X1126" i="1" s="1"/>
  <c r="V1126" i="1"/>
  <c r="Y1126" i="1" s="1"/>
  <c r="Z1126" i="1" s="1"/>
  <c r="U1126" i="1"/>
  <c r="T1126" i="1"/>
  <c r="S1126" i="1"/>
  <c r="R1126" i="1"/>
  <c r="J1126" i="1"/>
  <c r="F1126" i="1"/>
  <c r="Y1125" i="1"/>
  <c r="W1125" i="1"/>
  <c r="X1125" i="1" s="1"/>
  <c r="V1125" i="1"/>
  <c r="T1125" i="1"/>
  <c r="U1125" i="1" s="1"/>
  <c r="S1125" i="1"/>
  <c r="R1125" i="1"/>
  <c r="J1125" i="1"/>
  <c r="F1125" i="1"/>
  <c r="Y1124" i="1"/>
  <c r="Z1124" i="1" s="1"/>
  <c r="X1124" i="1"/>
  <c r="W1124" i="1"/>
  <c r="V1124" i="1"/>
  <c r="U1124" i="1"/>
  <c r="T1124" i="1"/>
  <c r="S1124" i="1"/>
  <c r="R1124" i="1"/>
  <c r="J1124" i="1"/>
  <c r="F1124" i="1"/>
  <c r="W1123" i="1"/>
  <c r="X1123" i="1" s="1"/>
  <c r="Z1123" i="1" s="1"/>
  <c r="V1123" i="1"/>
  <c r="Y1123" i="1" s="1"/>
  <c r="T1123" i="1"/>
  <c r="S1123" i="1"/>
  <c r="R1123" i="1"/>
  <c r="J1123" i="1"/>
  <c r="U1123" i="1" s="1"/>
  <c r="F1123" i="1"/>
  <c r="Y1122" i="1"/>
  <c r="W1122" i="1"/>
  <c r="X1122" i="1" s="1"/>
  <c r="V1122" i="1"/>
  <c r="T1122" i="1"/>
  <c r="U1122" i="1" s="1"/>
  <c r="S1122" i="1"/>
  <c r="R1122" i="1"/>
  <c r="J1122" i="1"/>
  <c r="F1122" i="1"/>
  <c r="Y1121" i="1"/>
  <c r="Z1121" i="1" s="1"/>
  <c r="X1121" i="1"/>
  <c r="W1121" i="1"/>
  <c r="V1121" i="1"/>
  <c r="U1121" i="1"/>
  <c r="T1121" i="1"/>
  <c r="S1121" i="1"/>
  <c r="R1121" i="1"/>
  <c r="J1121" i="1"/>
  <c r="F1121" i="1"/>
  <c r="W1120" i="1"/>
  <c r="X1120" i="1" s="1"/>
  <c r="V1120" i="1"/>
  <c r="Y1120" i="1" s="1"/>
  <c r="U1120" i="1"/>
  <c r="T1120" i="1"/>
  <c r="S1120" i="1"/>
  <c r="R1120" i="1"/>
  <c r="J1120" i="1"/>
  <c r="F1120" i="1"/>
  <c r="Y1119" i="1"/>
  <c r="Z1119" i="1" s="1"/>
  <c r="X1119" i="1"/>
  <c r="W1119" i="1"/>
  <c r="V1119" i="1"/>
  <c r="T1119" i="1"/>
  <c r="U1119" i="1" s="1"/>
  <c r="S1119" i="1"/>
  <c r="R1119" i="1"/>
  <c r="J1119" i="1"/>
  <c r="F1119" i="1"/>
  <c r="X1118" i="1"/>
  <c r="W1118" i="1"/>
  <c r="V1118" i="1"/>
  <c r="Y1118" i="1" s="1"/>
  <c r="Z1118" i="1" s="1"/>
  <c r="U1118" i="1"/>
  <c r="T1118" i="1"/>
  <c r="S1118" i="1"/>
  <c r="R1118" i="1"/>
  <c r="J1118" i="1"/>
  <c r="F1118" i="1"/>
  <c r="X1117" i="1"/>
  <c r="W1117" i="1"/>
  <c r="V1117" i="1"/>
  <c r="Y1117" i="1" s="1"/>
  <c r="Z1117" i="1" s="1"/>
  <c r="T1117" i="1"/>
  <c r="U1117" i="1" s="1"/>
  <c r="S1117" i="1"/>
  <c r="R1117" i="1"/>
  <c r="J1117" i="1"/>
  <c r="F1117" i="1"/>
  <c r="W1116" i="1"/>
  <c r="X1116" i="1" s="1"/>
  <c r="V1116" i="1"/>
  <c r="Y1116" i="1" s="1"/>
  <c r="Z1116" i="1" s="1"/>
  <c r="T1116" i="1"/>
  <c r="U1116" i="1" s="1"/>
  <c r="S1116" i="1"/>
  <c r="R1116" i="1"/>
  <c r="J1116" i="1"/>
  <c r="F1116" i="1"/>
  <c r="Z1115" i="1"/>
  <c r="Y1115" i="1"/>
  <c r="X1115" i="1"/>
  <c r="W1115" i="1"/>
  <c r="V1115" i="1"/>
  <c r="T1115" i="1"/>
  <c r="U1115" i="1" s="1"/>
  <c r="S1115" i="1"/>
  <c r="R1115" i="1"/>
  <c r="J1115" i="1"/>
  <c r="F1115" i="1"/>
  <c r="W1114" i="1"/>
  <c r="X1114" i="1" s="1"/>
  <c r="V1114" i="1"/>
  <c r="Y1114" i="1" s="1"/>
  <c r="Z1114" i="1" s="1"/>
  <c r="U1114" i="1"/>
  <c r="T1114" i="1"/>
  <c r="S1114" i="1"/>
  <c r="R1114" i="1"/>
  <c r="J1114" i="1"/>
  <c r="F1114" i="1"/>
  <c r="Z1113" i="1"/>
  <c r="X1113" i="1"/>
  <c r="W1113" i="1"/>
  <c r="V1113" i="1"/>
  <c r="Y1113" i="1" s="1"/>
  <c r="T1113" i="1"/>
  <c r="U1113" i="1" s="1"/>
  <c r="S1113" i="1"/>
  <c r="R1113" i="1"/>
  <c r="J1113" i="1"/>
  <c r="F1113" i="1"/>
  <c r="Y1112" i="1"/>
  <c r="W1112" i="1"/>
  <c r="X1112" i="1" s="1"/>
  <c r="V1112" i="1"/>
  <c r="T1112" i="1"/>
  <c r="S1112" i="1"/>
  <c r="R1112" i="1"/>
  <c r="J1112" i="1"/>
  <c r="U1112" i="1" s="1"/>
  <c r="F1112" i="1"/>
  <c r="Y1111" i="1"/>
  <c r="X1111" i="1"/>
  <c r="Z1111" i="1" s="1"/>
  <c r="W1111" i="1"/>
  <c r="V1111" i="1"/>
  <c r="T1111" i="1"/>
  <c r="U1111" i="1" s="1"/>
  <c r="S1111" i="1"/>
  <c r="R1111" i="1"/>
  <c r="J1111" i="1"/>
  <c r="F1111" i="1"/>
  <c r="Y1110" i="1"/>
  <c r="Z1110" i="1" s="1"/>
  <c r="X1110" i="1"/>
  <c r="W1110" i="1"/>
  <c r="V1110" i="1"/>
  <c r="T1110" i="1"/>
  <c r="S1110" i="1"/>
  <c r="R1110" i="1"/>
  <c r="J1110" i="1"/>
  <c r="U1110" i="1" s="1"/>
  <c r="F1110" i="1"/>
  <c r="W1109" i="1"/>
  <c r="X1109" i="1" s="1"/>
  <c r="V1109" i="1"/>
  <c r="Y1109" i="1" s="1"/>
  <c r="Z1109" i="1" s="1"/>
  <c r="T1109" i="1"/>
  <c r="U1109" i="1" s="1"/>
  <c r="S1109" i="1"/>
  <c r="R1109" i="1"/>
  <c r="J1109" i="1"/>
  <c r="F1109" i="1"/>
  <c r="Y1108" i="1"/>
  <c r="Z1108" i="1" s="1"/>
  <c r="X1108" i="1"/>
  <c r="W1108" i="1"/>
  <c r="V1108" i="1"/>
  <c r="T1108" i="1"/>
  <c r="U1108" i="1" s="1"/>
  <c r="S1108" i="1"/>
  <c r="R1108" i="1"/>
  <c r="J1108" i="1"/>
  <c r="F1108" i="1"/>
  <c r="W1107" i="1"/>
  <c r="X1107" i="1" s="1"/>
  <c r="V1107" i="1"/>
  <c r="Y1107" i="1" s="1"/>
  <c r="U1107" i="1"/>
  <c r="T1107" i="1"/>
  <c r="S1107" i="1"/>
  <c r="R1107" i="1"/>
  <c r="J1107" i="1"/>
  <c r="F1107" i="1"/>
  <c r="Y1106" i="1"/>
  <c r="Z1106" i="1" s="1"/>
  <c r="X1106" i="1"/>
  <c r="W1106" i="1"/>
  <c r="V1106" i="1"/>
  <c r="T1106" i="1"/>
  <c r="U1106" i="1" s="1"/>
  <c r="S1106" i="1"/>
  <c r="R1106" i="1"/>
  <c r="J1106" i="1"/>
  <c r="F1106" i="1"/>
  <c r="W1105" i="1"/>
  <c r="X1105" i="1" s="1"/>
  <c r="V1105" i="1"/>
  <c r="Y1105" i="1" s="1"/>
  <c r="U1105" i="1"/>
  <c r="T1105" i="1"/>
  <c r="S1105" i="1"/>
  <c r="R1105" i="1"/>
  <c r="J1105" i="1"/>
  <c r="F1105" i="1"/>
  <c r="W1104" i="1"/>
  <c r="X1104" i="1" s="1"/>
  <c r="V1104" i="1"/>
  <c r="Y1104" i="1" s="1"/>
  <c r="Z1104" i="1" s="1"/>
  <c r="U1104" i="1"/>
  <c r="T1104" i="1"/>
  <c r="S1104" i="1"/>
  <c r="R1104" i="1"/>
  <c r="J1104" i="1"/>
  <c r="F1104" i="1"/>
  <c r="W1103" i="1"/>
  <c r="X1103" i="1" s="1"/>
  <c r="V1103" i="1"/>
  <c r="Y1103" i="1" s="1"/>
  <c r="Z1103" i="1" s="1"/>
  <c r="T1103" i="1"/>
  <c r="S1103" i="1"/>
  <c r="R1103" i="1"/>
  <c r="J1103" i="1"/>
  <c r="F1103" i="1"/>
  <c r="Y1102" i="1"/>
  <c r="Z1102" i="1" s="1"/>
  <c r="X1102" i="1"/>
  <c r="W1102" i="1"/>
  <c r="V1102" i="1"/>
  <c r="T1102" i="1"/>
  <c r="U1102" i="1" s="1"/>
  <c r="S1102" i="1"/>
  <c r="R1102" i="1"/>
  <c r="J1102" i="1"/>
  <c r="F1102" i="1"/>
  <c r="W1101" i="1"/>
  <c r="X1101" i="1" s="1"/>
  <c r="V1101" i="1"/>
  <c r="Y1101" i="1" s="1"/>
  <c r="U1101" i="1"/>
  <c r="T1101" i="1"/>
  <c r="S1101" i="1"/>
  <c r="R1101" i="1"/>
  <c r="J1101" i="1"/>
  <c r="F1101" i="1"/>
  <c r="Y1100" i="1"/>
  <c r="W1100" i="1"/>
  <c r="X1100" i="1" s="1"/>
  <c r="V1100" i="1"/>
  <c r="U1100" i="1"/>
  <c r="T1100" i="1"/>
  <c r="S1100" i="1"/>
  <c r="R1100" i="1"/>
  <c r="J1100" i="1"/>
  <c r="F1100" i="1"/>
  <c r="X1099" i="1"/>
  <c r="W1099" i="1"/>
  <c r="V1099" i="1"/>
  <c r="Y1099" i="1" s="1"/>
  <c r="Z1099" i="1" s="1"/>
  <c r="T1099" i="1"/>
  <c r="U1099" i="1" s="1"/>
  <c r="S1099" i="1"/>
  <c r="R1099" i="1"/>
  <c r="J1099" i="1"/>
  <c r="F1099" i="1"/>
  <c r="Y1098" i="1"/>
  <c r="W1098" i="1"/>
  <c r="X1098" i="1" s="1"/>
  <c r="Z1098" i="1" s="1"/>
  <c r="V1098" i="1"/>
  <c r="U1098" i="1"/>
  <c r="T1098" i="1"/>
  <c r="S1098" i="1"/>
  <c r="R1098" i="1"/>
  <c r="J1098" i="1"/>
  <c r="F1098" i="1"/>
  <c r="Y1097" i="1"/>
  <c r="W1097" i="1"/>
  <c r="X1097" i="1" s="1"/>
  <c r="Z1097" i="1" s="1"/>
  <c r="V1097" i="1"/>
  <c r="T1097" i="1"/>
  <c r="U1097" i="1" s="1"/>
  <c r="S1097" i="1"/>
  <c r="R1097" i="1"/>
  <c r="J1097" i="1"/>
  <c r="F1097" i="1"/>
  <c r="W1096" i="1"/>
  <c r="X1096" i="1" s="1"/>
  <c r="V1096" i="1"/>
  <c r="Y1096" i="1" s="1"/>
  <c r="T1096" i="1"/>
  <c r="U1096" i="1" s="1"/>
  <c r="S1096" i="1"/>
  <c r="R1096" i="1"/>
  <c r="J1096" i="1"/>
  <c r="F1096" i="1"/>
  <c r="X1095" i="1"/>
  <c r="Z1095" i="1" s="1"/>
  <c r="W1095" i="1"/>
  <c r="V1095" i="1"/>
  <c r="Y1095" i="1" s="1"/>
  <c r="T1095" i="1"/>
  <c r="U1095" i="1" s="1"/>
  <c r="S1095" i="1"/>
  <c r="R1095" i="1"/>
  <c r="J1095" i="1"/>
  <c r="F1095" i="1"/>
  <c r="Y1094" i="1"/>
  <c r="X1094" i="1"/>
  <c r="Z1094" i="1" s="1"/>
  <c r="W1094" i="1"/>
  <c r="V1094" i="1"/>
  <c r="T1094" i="1"/>
  <c r="U1094" i="1" s="1"/>
  <c r="S1094" i="1"/>
  <c r="R1094" i="1"/>
  <c r="J1094" i="1"/>
  <c r="F1094" i="1"/>
  <c r="Y1093" i="1"/>
  <c r="Z1093" i="1" s="1"/>
  <c r="X1093" i="1"/>
  <c r="W1093" i="1"/>
  <c r="V1093" i="1"/>
  <c r="T1093" i="1"/>
  <c r="S1093" i="1"/>
  <c r="R1093" i="1"/>
  <c r="J1093" i="1"/>
  <c r="U1093" i="1" s="1"/>
  <c r="F1093" i="1"/>
  <c r="X1092" i="1"/>
  <c r="W1092" i="1"/>
  <c r="V1092" i="1"/>
  <c r="Y1092" i="1" s="1"/>
  <c r="Z1092" i="1" s="1"/>
  <c r="U1092" i="1"/>
  <c r="T1092" i="1"/>
  <c r="S1092" i="1"/>
  <c r="R1092" i="1"/>
  <c r="J1092" i="1"/>
  <c r="F1092" i="1"/>
  <c r="Y1091" i="1"/>
  <c r="Z1091" i="1" s="1"/>
  <c r="W1091" i="1"/>
  <c r="X1091" i="1" s="1"/>
  <c r="V1091" i="1"/>
  <c r="U1091" i="1"/>
  <c r="T1091" i="1"/>
  <c r="S1091" i="1"/>
  <c r="R1091" i="1"/>
  <c r="J1091" i="1"/>
  <c r="F1091" i="1"/>
  <c r="W1090" i="1"/>
  <c r="X1090" i="1" s="1"/>
  <c r="V1090" i="1"/>
  <c r="Y1090" i="1" s="1"/>
  <c r="Z1090" i="1" s="1"/>
  <c r="U1090" i="1"/>
  <c r="T1090" i="1"/>
  <c r="S1090" i="1"/>
  <c r="R1090" i="1"/>
  <c r="J1090" i="1"/>
  <c r="F1090" i="1"/>
  <c r="Z1089" i="1"/>
  <c r="Y1089" i="1"/>
  <c r="X1089" i="1"/>
  <c r="W1089" i="1"/>
  <c r="V1089" i="1"/>
  <c r="T1089" i="1"/>
  <c r="S1089" i="1"/>
  <c r="R1089" i="1"/>
  <c r="J1089" i="1"/>
  <c r="F1089" i="1"/>
  <c r="X1088" i="1"/>
  <c r="W1088" i="1"/>
  <c r="V1088" i="1"/>
  <c r="Y1088" i="1" s="1"/>
  <c r="Z1088" i="1" s="1"/>
  <c r="U1088" i="1"/>
  <c r="T1088" i="1"/>
  <c r="S1088" i="1"/>
  <c r="R1088" i="1"/>
  <c r="J1088" i="1"/>
  <c r="F1088" i="1"/>
  <c r="Y1087" i="1"/>
  <c r="Z1087" i="1" s="1"/>
  <c r="W1087" i="1"/>
  <c r="X1087" i="1" s="1"/>
  <c r="V1087" i="1"/>
  <c r="U1087" i="1"/>
  <c r="T1087" i="1"/>
  <c r="S1087" i="1"/>
  <c r="R1087" i="1"/>
  <c r="J1087" i="1"/>
  <c r="F1087" i="1"/>
  <c r="W1086" i="1"/>
  <c r="X1086" i="1" s="1"/>
  <c r="V1086" i="1"/>
  <c r="Y1086" i="1" s="1"/>
  <c r="U1086" i="1"/>
  <c r="T1086" i="1"/>
  <c r="S1086" i="1"/>
  <c r="R1086" i="1"/>
  <c r="J1086" i="1"/>
  <c r="F1086" i="1"/>
  <c r="Z1085" i="1"/>
  <c r="Y1085" i="1"/>
  <c r="X1085" i="1"/>
  <c r="W1085" i="1"/>
  <c r="V1085" i="1"/>
  <c r="T1085" i="1"/>
  <c r="U1085" i="1" s="1"/>
  <c r="S1085" i="1"/>
  <c r="R1085" i="1"/>
  <c r="J1085" i="1"/>
  <c r="F1085" i="1"/>
  <c r="W1084" i="1"/>
  <c r="X1084" i="1" s="1"/>
  <c r="V1084" i="1"/>
  <c r="Y1084" i="1" s="1"/>
  <c r="Z1084" i="1" s="1"/>
  <c r="U1084" i="1"/>
  <c r="T1084" i="1"/>
  <c r="S1084" i="1"/>
  <c r="R1084" i="1"/>
  <c r="J1084" i="1"/>
  <c r="F1084" i="1"/>
  <c r="X1083" i="1"/>
  <c r="W1083" i="1"/>
  <c r="V1083" i="1"/>
  <c r="Y1083" i="1" s="1"/>
  <c r="Z1083" i="1" s="1"/>
  <c r="T1083" i="1"/>
  <c r="U1083" i="1" s="1"/>
  <c r="S1083" i="1"/>
  <c r="R1083" i="1"/>
  <c r="J1083" i="1"/>
  <c r="F1083" i="1"/>
  <c r="Y1082" i="1"/>
  <c r="Z1082" i="1" s="1"/>
  <c r="X1082" i="1"/>
  <c r="W1082" i="1"/>
  <c r="V1082" i="1"/>
  <c r="T1082" i="1"/>
  <c r="S1082" i="1"/>
  <c r="R1082" i="1"/>
  <c r="J1082" i="1"/>
  <c r="U1082" i="1" s="1"/>
  <c r="F1082" i="1"/>
  <c r="W1081" i="1"/>
  <c r="X1081" i="1" s="1"/>
  <c r="Z1081" i="1" s="1"/>
  <c r="V1081" i="1"/>
  <c r="Y1081" i="1" s="1"/>
  <c r="T1081" i="1"/>
  <c r="U1081" i="1" s="1"/>
  <c r="S1081" i="1"/>
  <c r="R1081" i="1"/>
  <c r="J1081" i="1"/>
  <c r="F1081" i="1"/>
  <c r="Y1080" i="1"/>
  <c r="X1080" i="1"/>
  <c r="Z1080" i="1" s="1"/>
  <c r="W1080" i="1"/>
  <c r="V1080" i="1"/>
  <c r="T1080" i="1"/>
  <c r="U1080" i="1" s="1"/>
  <c r="S1080" i="1"/>
  <c r="R1080" i="1"/>
  <c r="J1080" i="1"/>
  <c r="F1080" i="1"/>
  <c r="W1079" i="1"/>
  <c r="X1079" i="1" s="1"/>
  <c r="V1079" i="1"/>
  <c r="Y1079" i="1" s="1"/>
  <c r="Z1079" i="1" s="1"/>
  <c r="T1079" i="1"/>
  <c r="U1079" i="1" s="1"/>
  <c r="S1079" i="1"/>
  <c r="R1079" i="1"/>
  <c r="J1079" i="1"/>
  <c r="F1079" i="1"/>
  <c r="Y1078" i="1"/>
  <c r="X1078" i="1"/>
  <c r="W1078" i="1"/>
  <c r="V1078" i="1"/>
  <c r="T1078" i="1"/>
  <c r="U1078" i="1" s="1"/>
  <c r="S1078" i="1"/>
  <c r="R1078" i="1"/>
  <c r="J1078" i="1"/>
  <c r="F1078" i="1"/>
  <c r="X1077" i="1"/>
  <c r="W1077" i="1"/>
  <c r="V1077" i="1"/>
  <c r="Y1077" i="1" s="1"/>
  <c r="Z1077" i="1" s="1"/>
  <c r="U1077" i="1"/>
  <c r="T1077" i="1"/>
  <c r="S1077" i="1"/>
  <c r="R1077" i="1"/>
  <c r="J1077" i="1"/>
  <c r="F1077" i="1"/>
  <c r="Y1076" i="1"/>
  <c r="Z1076" i="1" s="1"/>
  <c r="W1076" i="1"/>
  <c r="X1076" i="1" s="1"/>
  <c r="V1076" i="1"/>
  <c r="T1076" i="1"/>
  <c r="S1076" i="1"/>
  <c r="R1076" i="1"/>
  <c r="J1076" i="1"/>
  <c r="U1076" i="1" s="1"/>
  <c r="F1076" i="1"/>
  <c r="X1075" i="1"/>
  <c r="W1075" i="1"/>
  <c r="V1075" i="1"/>
  <c r="Y1075" i="1" s="1"/>
  <c r="Z1075" i="1" s="1"/>
  <c r="T1075" i="1"/>
  <c r="U1075" i="1" s="1"/>
  <c r="S1075" i="1"/>
  <c r="R1075" i="1"/>
  <c r="J1075" i="1"/>
  <c r="F1075" i="1"/>
  <c r="Y1074" i="1"/>
  <c r="X1074" i="1"/>
  <c r="W1074" i="1"/>
  <c r="V1074" i="1"/>
  <c r="T1074" i="1"/>
  <c r="U1074" i="1" s="1"/>
  <c r="S1074" i="1"/>
  <c r="R1074" i="1"/>
  <c r="J1074" i="1"/>
  <c r="F1074" i="1"/>
  <c r="W1073" i="1"/>
  <c r="X1073" i="1" s="1"/>
  <c r="V1073" i="1"/>
  <c r="Y1073" i="1" s="1"/>
  <c r="Z1073" i="1" s="1"/>
  <c r="U1073" i="1"/>
  <c r="T1073" i="1"/>
  <c r="S1073" i="1"/>
  <c r="R1073" i="1"/>
  <c r="J1073" i="1"/>
  <c r="F1073" i="1"/>
  <c r="Y1072" i="1"/>
  <c r="X1072" i="1"/>
  <c r="W1072" i="1"/>
  <c r="V1072" i="1"/>
  <c r="T1072" i="1"/>
  <c r="S1072" i="1"/>
  <c r="R1072" i="1"/>
  <c r="J1072" i="1"/>
  <c r="U1072" i="1" s="1"/>
  <c r="F1072" i="1"/>
  <c r="X1071" i="1"/>
  <c r="W1071" i="1"/>
  <c r="V1071" i="1"/>
  <c r="Y1071" i="1" s="1"/>
  <c r="Z1071" i="1" s="1"/>
  <c r="U1071" i="1"/>
  <c r="T1071" i="1"/>
  <c r="S1071" i="1"/>
  <c r="R1071" i="1"/>
  <c r="J1071" i="1"/>
  <c r="F1071" i="1"/>
  <c r="Z1070" i="1"/>
  <c r="Y1070" i="1"/>
  <c r="W1070" i="1"/>
  <c r="X1070" i="1" s="1"/>
  <c r="V1070" i="1"/>
  <c r="U1070" i="1"/>
  <c r="T1070" i="1"/>
  <c r="S1070" i="1"/>
  <c r="R1070" i="1"/>
  <c r="J1070" i="1"/>
  <c r="F1070" i="1"/>
  <c r="W1069" i="1"/>
  <c r="X1069" i="1" s="1"/>
  <c r="V1069" i="1"/>
  <c r="Y1069" i="1" s="1"/>
  <c r="Z1069" i="1" s="1"/>
  <c r="T1069" i="1"/>
  <c r="U1069" i="1" s="1"/>
  <c r="S1069" i="1"/>
  <c r="R1069" i="1"/>
  <c r="J1069" i="1"/>
  <c r="F1069" i="1"/>
  <c r="Y1068" i="1"/>
  <c r="W1068" i="1"/>
  <c r="X1068" i="1" s="1"/>
  <c r="Z1068" i="1" s="1"/>
  <c r="V1068" i="1"/>
  <c r="T1068" i="1"/>
  <c r="U1068" i="1" s="1"/>
  <c r="S1068" i="1"/>
  <c r="R1068" i="1"/>
  <c r="J1068" i="1"/>
  <c r="F1068" i="1"/>
  <c r="W1067" i="1"/>
  <c r="X1067" i="1" s="1"/>
  <c r="V1067" i="1"/>
  <c r="Y1067" i="1" s="1"/>
  <c r="U1067" i="1"/>
  <c r="T1067" i="1"/>
  <c r="S1067" i="1"/>
  <c r="R1067" i="1"/>
  <c r="J1067" i="1"/>
  <c r="F1067" i="1"/>
  <c r="Z1066" i="1"/>
  <c r="Y1066" i="1"/>
  <c r="X1066" i="1"/>
  <c r="W1066" i="1"/>
  <c r="V1066" i="1"/>
  <c r="U1066" i="1"/>
  <c r="T1066" i="1"/>
  <c r="S1066" i="1"/>
  <c r="R1066" i="1"/>
  <c r="J1066" i="1"/>
  <c r="F1066" i="1"/>
  <c r="Y1065" i="1"/>
  <c r="W1065" i="1"/>
  <c r="X1065" i="1" s="1"/>
  <c r="V1065" i="1"/>
  <c r="T1065" i="1"/>
  <c r="S1065" i="1"/>
  <c r="R1065" i="1"/>
  <c r="J1065" i="1"/>
  <c r="U1065" i="1" s="1"/>
  <c r="F1065" i="1"/>
  <c r="Y1064" i="1"/>
  <c r="X1064" i="1"/>
  <c r="Z1064" i="1" s="1"/>
  <c r="W1064" i="1"/>
  <c r="V1064" i="1"/>
  <c r="T1064" i="1"/>
  <c r="U1064" i="1" s="1"/>
  <c r="S1064" i="1"/>
  <c r="R1064" i="1"/>
  <c r="J1064" i="1"/>
  <c r="F1064" i="1"/>
  <c r="Y1063" i="1"/>
  <c r="Z1063" i="1" s="1"/>
  <c r="X1063" i="1"/>
  <c r="W1063" i="1"/>
  <c r="V1063" i="1"/>
  <c r="T1063" i="1"/>
  <c r="S1063" i="1"/>
  <c r="R1063" i="1"/>
  <c r="J1063" i="1"/>
  <c r="U1063" i="1" s="1"/>
  <c r="F1063" i="1"/>
  <c r="W1062" i="1"/>
  <c r="X1062" i="1" s="1"/>
  <c r="V1062" i="1"/>
  <c r="Y1062" i="1" s="1"/>
  <c r="Z1062" i="1" s="1"/>
  <c r="U1062" i="1"/>
  <c r="T1062" i="1"/>
  <c r="S1062" i="1"/>
  <c r="R1062" i="1"/>
  <c r="J1062" i="1"/>
  <c r="F1062" i="1"/>
  <c r="Y1061" i="1"/>
  <c r="X1061" i="1"/>
  <c r="W1061" i="1"/>
  <c r="V1061" i="1"/>
  <c r="U1061" i="1"/>
  <c r="T1061" i="1"/>
  <c r="S1061" i="1"/>
  <c r="R1061" i="1"/>
  <c r="J1061" i="1"/>
  <c r="F1061" i="1"/>
  <c r="W1060" i="1"/>
  <c r="X1060" i="1" s="1"/>
  <c r="V1060" i="1"/>
  <c r="Y1060" i="1" s="1"/>
  <c r="Z1060" i="1" s="1"/>
  <c r="U1060" i="1"/>
  <c r="T1060" i="1"/>
  <c r="S1060" i="1"/>
  <c r="R1060" i="1"/>
  <c r="J1060" i="1"/>
  <c r="F1060" i="1"/>
  <c r="Z1059" i="1"/>
  <c r="Y1059" i="1"/>
  <c r="X1059" i="1"/>
  <c r="W1059" i="1"/>
  <c r="V1059" i="1"/>
  <c r="T1059" i="1"/>
  <c r="U1059" i="1" s="1"/>
  <c r="S1059" i="1"/>
  <c r="R1059" i="1"/>
  <c r="J1059" i="1"/>
  <c r="F1059" i="1"/>
  <c r="X1058" i="1"/>
  <c r="W1058" i="1"/>
  <c r="V1058" i="1"/>
  <c r="Y1058" i="1" s="1"/>
  <c r="Z1058" i="1" s="1"/>
  <c r="U1058" i="1"/>
  <c r="T1058" i="1"/>
  <c r="S1058" i="1"/>
  <c r="R1058" i="1"/>
  <c r="J1058" i="1"/>
  <c r="F1058" i="1"/>
  <c r="Z1057" i="1"/>
  <c r="Y1057" i="1"/>
  <c r="X1057" i="1"/>
  <c r="W1057" i="1"/>
  <c r="V1057" i="1"/>
  <c r="U1057" i="1"/>
  <c r="T1057" i="1"/>
  <c r="S1057" i="1"/>
  <c r="R1057" i="1"/>
  <c r="J1057" i="1"/>
  <c r="F1057" i="1"/>
  <c r="X1056" i="1"/>
  <c r="W1056" i="1"/>
  <c r="V1056" i="1"/>
  <c r="Y1056" i="1" s="1"/>
  <c r="Z1056" i="1" s="1"/>
  <c r="U1056" i="1"/>
  <c r="T1056" i="1"/>
  <c r="S1056" i="1"/>
  <c r="R1056" i="1"/>
  <c r="J1056" i="1"/>
  <c r="F1056" i="1"/>
  <c r="Y1055" i="1"/>
  <c r="W1055" i="1"/>
  <c r="X1055" i="1" s="1"/>
  <c r="Z1055" i="1" s="1"/>
  <c r="V1055" i="1"/>
  <c r="T1055" i="1"/>
  <c r="U1055" i="1" s="1"/>
  <c r="S1055" i="1"/>
  <c r="R1055" i="1"/>
  <c r="J1055" i="1"/>
  <c r="F1055" i="1"/>
  <c r="Y1054" i="1"/>
  <c r="X1054" i="1"/>
  <c r="Z1054" i="1" s="1"/>
  <c r="W1054" i="1"/>
  <c r="V1054" i="1"/>
  <c r="T1054" i="1"/>
  <c r="U1054" i="1" s="1"/>
  <c r="S1054" i="1"/>
  <c r="R1054" i="1"/>
  <c r="J1054" i="1"/>
  <c r="F1054" i="1"/>
  <c r="X1053" i="1"/>
  <c r="W1053" i="1"/>
  <c r="V1053" i="1"/>
  <c r="Y1053" i="1" s="1"/>
  <c r="Z1053" i="1" s="1"/>
  <c r="T1053" i="1"/>
  <c r="U1053" i="1" s="1"/>
  <c r="S1053" i="1"/>
  <c r="R1053" i="1"/>
  <c r="J1053" i="1"/>
  <c r="F1053" i="1"/>
  <c r="Y1052" i="1"/>
  <c r="X1052" i="1"/>
  <c r="W1052" i="1"/>
  <c r="V1052" i="1"/>
  <c r="T1052" i="1"/>
  <c r="S1052" i="1"/>
  <c r="R1052" i="1"/>
  <c r="J1052" i="1"/>
  <c r="U1052" i="1" s="1"/>
  <c r="F1052" i="1"/>
  <c r="Y1051" i="1"/>
  <c r="X1051" i="1"/>
  <c r="Z1051" i="1" s="1"/>
  <c r="W1051" i="1"/>
  <c r="V1051" i="1"/>
  <c r="U1051" i="1"/>
  <c r="T1051" i="1"/>
  <c r="S1051" i="1"/>
  <c r="R1051" i="1"/>
  <c r="J1051" i="1"/>
  <c r="F1051" i="1"/>
  <c r="Y1050" i="1"/>
  <c r="Z1050" i="1" s="1"/>
  <c r="X1050" i="1"/>
  <c r="W1050" i="1"/>
  <c r="V1050" i="1"/>
  <c r="T1050" i="1"/>
  <c r="S1050" i="1"/>
  <c r="R1050" i="1"/>
  <c r="J1050" i="1"/>
  <c r="U1050" i="1" s="1"/>
  <c r="F1050" i="1"/>
  <c r="X1049" i="1"/>
  <c r="W1049" i="1"/>
  <c r="V1049" i="1"/>
  <c r="Y1049" i="1" s="1"/>
  <c r="Z1049" i="1" s="1"/>
  <c r="U1049" i="1"/>
  <c r="T1049" i="1"/>
  <c r="S1049" i="1"/>
  <c r="R1049" i="1"/>
  <c r="J1049" i="1"/>
  <c r="F1049" i="1"/>
  <c r="Z1048" i="1"/>
  <c r="Y1048" i="1"/>
  <c r="W1048" i="1"/>
  <c r="X1048" i="1" s="1"/>
  <c r="V1048" i="1"/>
  <c r="T1048" i="1"/>
  <c r="U1048" i="1" s="1"/>
  <c r="S1048" i="1"/>
  <c r="R1048" i="1"/>
  <c r="J1048" i="1"/>
  <c r="F1048" i="1"/>
  <c r="W1047" i="1"/>
  <c r="X1047" i="1" s="1"/>
  <c r="V1047" i="1"/>
  <c r="Y1047" i="1" s="1"/>
  <c r="T1047" i="1"/>
  <c r="U1047" i="1" s="1"/>
  <c r="S1047" i="1"/>
  <c r="R1047" i="1"/>
  <c r="J1047" i="1"/>
  <c r="F1047" i="1"/>
  <c r="Y1046" i="1"/>
  <c r="Z1046" i="1" s="1"/>
  <c r="X1046" i="1"/>
  <c r="W1046" i="1"/>
  <c r="V1046" i="1"/>
  <c r="U1046" i="1"/>
  <c r="T1046" i="1"/>
  <c r="S1046" i="1"/>
  <c r="R1046" i="1"/>
  <c r="J1046" i="1"/>
  <c r="F1046" i="1"/>
  <c r="X1045" i="1"/>
  <c r="W1045" i="1"/>
  <c r="V1045" i="1"/>
  <c r="Y1045" i="1" s="1"/>
  <c r="Z1045" i="1" s="1"/>
  <c r="U1045" i="1"/>
  <c r="T1045" i="1"/>
  <c r="S1045" i="1"/>
  <c r="R1045" i="1"/>
  <c r="J1045" i="1"/>
  <c r="F1045" i="1"/>
  <c r="Y1044" i="1"/>
  <c r="X1044" i="1"/>
  <c r="W1044" i="1"/>
  <c r="V1044" i="1"/>
  <c r="T1044" i="1"/>
  <c r="U1044" i="1" s="1"/>
  <c r="S1044" i="1"/>
  <c r="R1044" i="1"/>
  <c r="J1044" i="1"/>
  <c r="F1044" i="1"/>
  <c r="X1043" i="1"/>
  <c r="W1043" i="1"/>
  <c r="V1043" i="1"/>
  <c r="Y1043" i="1" s="1"/>
  <c r="Z1043" i="1" s="1"/>
  <c r="U1043" i="1"/>
  <c r="T1043" i="1"/>
  <c r="S1043" i="1"/>
  <c r="R1043" i="1"/>
  <c r="J1043" i="1"/>
  <c r="F1043" i="1"/>
  <c r="Y1042" i="1"/>
  <c r="Z1042" i="1" s="1"/>
  <c r="W1042" i="1"/>
  <c r="X1042" i="1" s="1"/>
  <c r="V1042" i="1"/>
  <c r="T1042" i="1"/>
  <c r="S1042" i="1"/>
  <c r="R1042" i="1"/>
  <c r="J1042" i="1"/>
  <c r="U1042" i="1" s="1"/>
  <c r="F1042" i="1"/>
  <c r="W1041" i="1"/>
  <c r="X1041" i="1" s="1"/>
  <c r="V1041" i="1"/>
  <c r="Y1041" i="1" s="1"/>
  <c r="Z1041" i="1" s="1"/>
  <c r="T1041" i="1"/>
  <c r="U1041" i="1" s="1"/>
  <c r="S1041" i="1"/>
  <c r="R1041" i="1"/>
  <c r="J1041" i="1"/>
  <c r="F1041" i="1"/>
  <c r="X1040" i="1"/>
  <c r="W1040" i="1"/>
  <c r="V1040" i="1"/>
  <c r="Y1040" i="1" s="1"/>
  <c r="Z1040" i="1" s="1"/>
  <c r="T1040" i="1"/>
  <c r="U1040" i="1" s="1"/>
  <c r="S1040" i="1"/>
  <c r="R1040" i="1"/>
  <c r="J1040" i="1"/>
  <c r="F1040" i="1"/>
  <c r="W1039" i="1"/>
  <c r="X1039" i="1" s="1"/>
  <c r="V1039" i="1"/>
  <c r="Y1039" i="1" s="1"/>
  <c r="Z1039" i="1" s="1"/>
  <c r="T1039" i="1"/>
  <c r="U1039" i="1" s="1"/>
  <c r="S1039" i="1"/>
  <c r="R1039" i="1"/>
  <c r="J1039" i="1"/>
  <c r="F1039" i="1"/>
  <c r="Y1038" i="1"/>
  <c r="W1038" i="1"/>
  <c r="X1038" i="1" s="1"/>
  <c r="Z1038" i="1" s="1"/>
  <c r="V1038" i="1"/>
  <c r="T1038" i="1"/>
  <c r="U1038" i="1" s="1"/>
  <c r="S1038" i="1"/>
  <c r="R1038" i="1"/>
  <c r="J1038" i="1"/>
  <c r="F1038" i="1"/>
  <c r="Y1037" i="1"/>
  <c r="W1037" i="1"/>
  <c r="X1037" i="1" s="1"/>
  <c r="Z1037" i="1" s="1"/>
  <c r="V1037" i="1"/>
  <c r="T1037" i="1"/>
  <c r="S1037" i="1"/>
  <c r="R1037" i="1"/>
  <c r="J1037" i="1"/>
  <c r="F1037" i="1"/>
  <c r="W1036" i="1"/>
  <c r="X1036" i="1" s="1"/>
  <c r="V1036" i="1"/>
  <c r="Y1036" i="1" s="1"/>
  <c r="T1036" i="1"/>
  <c r="U1036" i="1" s="1"/>
  <c r="S1036" i="1"/>
  <c r="R1036" i="1"/>
  <c r="J1036" i="1"/>
  <c r="F1036" i="1"/>
  <c r="Y1035" i="1"/>
  <c r="Z1035" i="1" s="1"/>
  <c r="X1035" i="1"/>
  <c r="W1035" i="1"/>
  <c r="V1035" i="1"/>
  <c r="T1035" i="1"/>
  <c r="U1035" i="1" s="1"/>
  <c r="S1035" i="1"/>
  <c r="R1035" i="1"/>
  <c r="J1035" i="1"/>
  <c r="F1035" i="1"/>
  <c r="W1034" i="1"/>
  <c r="X1034" i="1" s="1"/>
  <c r="V1034" i="1"/>
  <c r="Y1034" i="1" s="1"/>
  <c r="U1034" i="1"/>
  <c r="T1034" i="1"/>
  <c r="S1034" i="1"/>
  <c r="R1034" i="1"/>
  <c r="J1034" i="1"/>
  <c r="F1034" i="1"/>
  <c r="Y1033" i="1"/>
  <c r="W1033" i="1"/>
  <c r="X1033" i="1" s="1"/>
  <c r="V1033" i="1"/>
  <c r="T1033" i="1"/>
  <c r="U1033" i="1" s="1"/>
  <c r="S1033" i="1"/>
  <c r="R1033" i="1"/>
  <c r="J1033" i="1"/>
  <c r="F1033" i="1"/>
  <c r="W1032" i="1"/>
  <c r="X1032" i="1" s="1"/>
  <c r="V1032" i="1"/>
  <c r="Y1032" i="1" s="1"/>
  <c r="T1032" i="1"/>
  <c r="U1032" i="1" s="1"/>
  <c r="S1032" i="1"/>
  <c r="R1032" i="1"/>
  <c r="J1032" i="1"/>
  <c r="F1032" i="1"/>
  <c r="X1031" i="1"/>
  <c r="W1031" i="1"/>
  <c r="V1031" i="1"/>
  <c r="Y1031" i="1" s="1"/>
  <c r="Z1031" i="1" s="1"/>
  <c r="T1031" i="1"/>
  <c r="U1031" i="1" s="1"/>
  <c r="S1031" i="1"/>
  <c r="R1031" i="1"/>
  <c r="J1031" i="1"/>
  <c r="F1031" i="1"/>
  <c r="Y1030" i="1"/>
  <c r="Z1030" i="1" s="1"/>
  <c r="X1030" i="1"/>
  <c r="W1030" i="1"/>
  <c r="V1030" i="1"/>
  <c r="T1030" i="1"/>
  <c r="S1030" i="1"/>
  <c r="R1030" i="1"/>
  <c r="J1030" i="1"/>
  <c r="U1030" i="1" s="1"/>
  <c r="F1030" i="1"/>
  <c r="Y1029" i="1"/>
  <c r="Z1029" i="1" s="1"/>
  <c r="X1029" i="1"/>
  <c r="W1029" i="1"/>
  <c r="V1029" i="1"/>
  <c r="T1029" i="1"/>
  <c r="U1029" i="1" s="1"/>
  <c r="S1029" i="1"/>
  <c r="R1029" i="1"/>
  <c r="J1029" i="1"/>
  <c r="F1029" i="1"/>
  <c r="Y1028" i="1"/>
  <c r="Z1028" i="1" s="1"/>
  <c r="X1028" i="1"/>
  <c r="W1028" i="1"/>
  <c r="V1028" i="1"/>
  <c r="T1028" i="1"/>
  <c r="S1028" i="1"/>
  <c r="R1028" i="1"/>
  <c r="J1028" i="1"/>
  <c r="U1028" i="1" s="1"/>
  <c r="F1028" i="1"/>
  <c r="X1027" i="1"/>
  <c r="W1027" i="1"/>
  <c r="V1027" i="1"/>
  <c r="Y1027" i="1" s="1"/>
  <c r="Z1027" i="1" s="1"/>
  <c r="U1027" i="1"/>
  <c r="T1027" i="1"/>
  <c r="S1027" i="1"/>
  <c r="R1027" i="1"/>
  <c r="J1027" i="1"/>
  <c r="F1027" i="1"/>
  <c r="Y1026" i="1"/>
  <c r="Z1026" i="1" s="1"/>
  <c r="W1026" i="1"/>
  <c r="X1026" i="1" s="1"/>
  <c r="V1026" i="1"/>
  <c r="U1026" i="1"/>
  <c r="T1026" i="1"/>
  <c r="S1026" i="1"/>
  <c r="R1026" i="1"/>
  <c r="J1026" i="1"/>
  <c r="F1026" i="1"/>
  <c r="W1025" i="1"/>
  <c r="X1025" i="1" s="1"/>
  <c r="V1025" i="1"/>
  <c r="Y1025" i="1" s="1"/>
  <c r="Z1025" i="1" s="1"/>
  <c r="T1025" i="1"/>
  <c r="U1025" i="1" s="1"/>
  <c r="S1025" i="1"/>
  <c r="R1025" i="1"/>
  <c r="J1025" i="1"/>
  <c r="F1025" i="1"/>
  <c r="Y1024" i="1"/>
  <c r="W1024" i="1"/>
  <c r="X1024" i="1" s="1"/>
  <c r="Z1024" i="1" s="1"/>
  <c r="V1024" i="1"/>
  <c r="T1024" i="1"/>
  <c r="U1024" i="1" s="1"/>
  <c r="S1024" i="1"/>
  <c r="R1024" i="1"/>
  <c r="J1024" i="1"/>
  <c r="F1024" i="1"/>
  <c r="Y1023" i="1"/>
  <c r="W1023" i="1"/>
  <c r="X1023" i="1" s="1"/>
  <c r="Z1023" i="1" s="1"/>
  <c r="V1023" i="1"/>
  <c r="T1023" i="1"/>
  <c r="S1023" i="1"/>
  <c r="R1023" i="1"/>
  <c r="J1023" i="1"/>
  <c r="F1023" i="1"/>
  <c r="W1022" i="1"/>
  <c r="X1022" i="1" s="1"/>
  <c r="V1022" i="1"/>
  <c r="Y1022" i="1" s="1"/>
  <c r="T1022" i="1"/>
  <c r="U1022" i="1" s="1"/>
  <c r="S1022" i="1"/>
  <c r="R1022" i="1"/>
  <c r="J1022" i="1"/>
  <c r="F1022" i="1"/>
  <c r="Y1021" i="1"/>
  <c r="Z1021" i="1" s="1"/>
  <c r="X1021" i="1"/>
  <c r="W1021" i="1"/>
  <c r="V1021" i="1"/>
  <c r="T1021" i="1"/>
  <c r="U1021" i="1" s="1"/>
  <c r="S1021" i="1"/>
  <c r="R1021" i="1"/>
  <c r="J1021" i="1"/>
  <c r="F1021" i="1"/>
  <c r="W1020" i="1"/>
  <c r="X1020" i="1" s="1"/>
  <c r="V1020" i="1"/>
  <c r="Y1020" i="1" s="1"/>
  <c r="Z1020" i="1" s="1"/>
  <c r="U1020" i="1"/>
  <c r="T1020" i="1"/>
  <c r="S1020" i="1"/>
  <c r="R1020" i="1"/>
  <c r="J1020" i="1"/>
  <c r="F1020" i="1"/>
  <c r="Y1019" i="1"/>
  <c r="Z1019" i="1" s="1"/>
  <c r="W1019" i="1"/>
  <c r="X1019" i="1" s="1"/>
  <c r="V1019" i="1"/>
  <c r="T1019" i="1"/>
  <c r="U1019" i="1" s="1"/>
  <c r="S1019" i="1"/>
  <c r="R1019" i="1"/>
  <c r="J1019" i="1"/>
  <c r="F1019" i="1"/>
  <c r="X1018" i="1"/>
  <c r="W1018" i="1"/>
  <c r="V1018" i="1"/>
  <c r="Y1018" i="1" s="1"/>
  <c r="Z1018" i="1" s="1"/>
  <c r="U1018" i="1"/>
  <c r="T1018" i="1"/>
  <c r="S1018" i="1"/>
  <c r="R1018" i="1"/>
  <c r="J1018" i="1"/>
  <c r="F1018" i="1"/>
  <c r="X1017" i="1"/>
  <c r="W1017" i="1"/>
  <c r="V1017" i="1"/>
  <c r="Y1017" i="1" s="1"/>
  <c r="Z1017" i="1" s="1"/>
  <c r="T1017" i="1"/>
  <c r="U1017" i="1" s="1"/>
  <c r="S1017" i="1"/>
  <c r="R1017" i="1"/>
  <c r="J1017" i="1"/>
  <c r="F1017" i="1"/>
  <c r="Y1016" i="1"/>
  <c r="W1016" i="1"/>
  <c r="X1016" i="1" s="1"/>
  <c r="V1016" i="1"/>
  <c r="T1016" i="1"/>
  <c r="S1016" i="1"/>
  <c r="R1016" i="1"/>
  <c r="J1016" i="1"/>
  <c r="U1016" i="1" s="1"/>
  <c r="F1016" i="1"/>
  <c r="Y1015" i="1"/>
  <c r="Z1015" i="1" s="1"/>
  <c r="X1015" i="1"/>
  <c r="W1015" i="1"/>
  <c r="V1015" i="1"/>
  <c r="U1015" i="1"/>
  <c r="T1015" i="1"/>
  <c r="S1015" i="1"/>
  <c r="R1015" i="1"/>
  <c r="J1015" i="1"/>
  <c r="F1015" i="1"/>
  <c r="Y1014" i="1"/>
  <c r="Z1014" i="1" s="1"/>
  <c r="X1014" i="1"/>
  <c r="W1014" i="1"/>
  <c r="V1014" i="1"/>
  <c r="T1014" i="1"/>
  <c r="S1014" i="1"/>
  <c r="R1014" i="1"/>
  <c r="J1014" i="1"/>
  <c r="U1014" i="1" s="1"/>
  <c r="F1014" i="1"/>
  <c r="X1013" i="1"/>
  <c r="W1013" i="1"/>
  <c r="V1013" i="1"/>
  <c r="Y1013" i="1" s="1"/>
  <c r="Z1013" i="1" s="1"/>
  <c r="U1013" i="1"/>
  <c r="T1013" i="1"/>
  <c r="S1013" i="1"/>
  <c r="R1013" i="1"/>
  <c r="J1013" i="1"/>
  <c r="F1013" i="1"/>
  <c r="Z1012" i="1"/>
  <c r="Y1012" i="1"/>
  <c r="W1012" i="1"/>
  <c r="X1012" i="1" s="1"/>
  <c r="V1012" i="1"/>
  <c r="U1012" i="1"/>
  <c r="T1012" i="1"/>
  <c r="S1012" i="1"/>
  <c r="R1012" i="1"/>
  <c r="J1012" i="1"/>
  <c r="F1012" i="1"/>
  <c r="W1011" i="1"/>
  <c r="X1011" i="1" s="1"/>
  <c r="V1011" i="1"/>
  <c r="Y1011" i="1" s="1"/>
  <c r="Z1011" i="1" s="1"/>
  <c r="T1011" i="1"/>
  <c r="U1011" i="1" s="1"/>
  <c r="S1011" i="1"/>
  <c r="R1011" i="1"/>
  <c r="J1011" i="1"/>
  <c r="F1011" i="1"/>
  <c r="Y1010" i="1"/>
  <c r="W1010" i="1"/>
  <c r="X1010" i="1" s="1"/>
  <c r="Z1010" i="1" s="1"/>
  <c r="V1010" i="1"/>
  <c r="T1010" i="1"/>
  <c r="U1010" i="1" s="1"/>
  <c r="S1010" i="1"/>
  <c r="R1010" i="1"/>
  <c r="J1010" i="1"/>
  <c r="F1010" i="1"/>
  <c r="Y1009" i="1"/>
  <c r="W1009" i="1"/>
  <c r="X1009" i="1" s="1"/>
  <c r="Z1009" i="1" s="1"/>
  <c r="V1009" i="1"/>
  <c r="T1009" i="1"/>
  <c r="S1009" i="1"/>
  <c r="R1009" i="1"/>
  <c r="J1009" i="1"/>
  <c r="F1009" i="1"/>
  <c r="X1008" i="1"/>
  <c r="W1008" i="1"/>
  <c r="V1008" i="1"/>
  <c r="Y1008" i="1" s="1"/>
  <c r="Z1008" i="1" s="1"/>
  <c r="U1008" i="1"/>
  <c r="T1008" i="1"/>
  <c r="S1008" i="1"/>
  <c r="R1008" i="1"/>
  <c r="J1008" i="1"/>
  <c r="F1008" i="1"/>
  <c r="Y1007" i="1"/>
  <c r="Z1007" i="1" s="1"/>
  <c r="X1007" i="1"/>
  <c r="W1007" i="1"/>
  <c r="V1007" i="1"/>
  <c r="T1007" i="1"/>
  <c r="U1007" i="1" s="1"/>
  <c r="S1007" i="1"/>
  <c r="R1007" i="1"/>
  <c r="J1007" i="1"/>
  <c r="F1007" i="1"/>
  <c r="X1006" i="1"/>
  <c r="W1006" i="1"/>
  <c r="V1006" i="1"/>
  <c r="Y1006" i="1" s="1"/>
  <c r="Z1006" i="1" s="1"/>
  <c r="U1006" i="1"/>
  <c r="T1006" i="1"/>
  <c r="S1006" i="1"/>
  <c r="R1006" i="1"/>
  <c r="J1006" i="1"/>
  <c r="F1006" i="1"/>
  <c r="Y1005" i="1"/>
  <c r="Z1005" i="1" s="1"/>
  <c r="W1005" i="1"/>
  <c r="X1005" i="1" s="1"/>
  <c r="V1005" i="1"/>
  <c r="T1005" i="1"/>
  <c r="U1005" i="1" s="1"/>
  <c r="S1005" i="1"/>
  <c r="R1005" i="1"/>
  <c r="J1005" i="1"/>
  <c r="F1005" i="1"/>
  <c r="W1004" i="1"/>
  <c r="X1004" i="1" s="1"/>
  <c r="V1004" i="1"/>
  <c r="Y1004" i="1" s="1"/>
  <c r="Z1004" i="1" s="1"/>
  <c r="T1004" i="1"/>
  <c r="U1004" i="1" s="1"/>
  <c r="S1004" i="1"/>
  <c r="R1004" i="1"/>
  <c r="J1004" i="1"/>
  <c r="F1004" i="1"/>
  <c r="Z1003" i="1"/>
  <c r="X1003" i="1"/>
  <c r="W1003" i="1"/>
  <c r="V1003" i="1"/>
  <c r="Y1003" i="1" s="1"/>
  <c r="T1003" i="1"/>
  <c r="U1003" i="1" s="1"/>
  <c r="S1003" i="1"/>
  <c r="R1003" i="1"/>
  <c r="J1003" i="1"/>
  <c r="F1003" i="1"/>
  <c r="Y1002" i="1"/>
  <c r="Z1002" i="1" s="1"/>
  <c r="X1002" i="1"/>
  <c r="W1002" i="1"/>
  <c r="V1002" i="1"/>
  <c r="U1002" i="1"/>
  <c r="T1002" i="1"/>
  <c r="S1002" i="1"/>
  <c r="R1002" i="1"/>
  <c r="J1002" i="1"/>
  <c r="F1002" i="1"/>
  <c r="Y1001" i="1"/>
  <c r="Z1001" i="1" s="1"/>
  <c r="X1001" i="1"/>
  <c r="W1001" i="1"/>
  <c r="V1001" i="1"/>
  <c r="U1001" i="1"/>
  <c r="T1001" i="1"/>
  <c r="S1001" i="1"/>
  <c r="R1001" i="1"/>
  <c r="J1001" i="1"/>
  <c r="F1001" i="1"/>
  <c r="Y1000" i="1"/>
  <c r="Z1000" i="1" s="1"/>
  <c r="X1000" i="1"/>
  <c r="W1000" i="1"/>
  <c r="V1000" i="1"/>
  <c r="T1000" i="1"/>
  <c r="S1000" i="1"/>
  <c r="R1000" i="1"/>
  <c r="J1000" i="1"/>
  <c r="U1000" i="1" s="1"/>
  <c r="F1000" i="1"/>
  <c r="X999" i="1"/>
  <c r="W999" i="1"/>
  <c r="V999" i="1"/>
  <c r="Y999" i="1" s="1"/>
  <c r="Z999" i="1" s="1"/>
  <c r="U999" i="1"/>
  <c r="T999" i="1"/>
  <c r="S999" i="1"/>
  <c r="R999" i="1"/>
  <c r="J999" i="1"/>
  <c r="F999" i="1"/>
  <c r="Y998" i="1"/>
  <c r="Z998" i="1" s="1"/>
  <c r="W998" i="1"/>
  <c r="X998" i="1" s="1"/>
  <c r="V998" i="1"/>
  <c r="U998" i="1"/>
  <c r="T998" i="1"/>
  <c r="S998" i="1"/>
  <c r="R998" i="1"/>
  <c r="J998" i="1"/>
  <c r="F998" i="1"/>
  <c r="W997" i="1"/>
  <c r="X997" i="1" s="1"/>
  <c r="V997" i="1"/>
  <c r="Y997" i="1" s="1"/>
  <c r="Z997" i="1" s="1"/>
  <c r="T997" i="1"/>
  <c r="U997" i="1" s="1"/>
  <c r="S997" i="1"/>
  <c r="R997" i="1"/>
  <c r="J997" i="1"/>
  <c r="F997" i="1"/>
  <c r="Y996" i="1"/>
  <c r="W996" i="1"/>
  <c r="X996" i="1" s="1"/>
  <c r="Z996" i="1" s="1"/>
  <c r="V996" i="1"/>
  <c r="T996" i="1"/>
  <c r="U996" i="1" s="1"/>
  <c r="S996" i="1"/>
  <c r="R996" i="1"/>
  <c r="J996" i="1"/>
  <c r="F996" i="1"/>
  <c r="Y995" i="1"/>
  <c r="W995" i="1"/>
  <c r="X995" i="1" s="1"/>
  <c r="Z995" i="1" s="1"/>
  <c r="V995" i="1"/>
  <c r="T995" i="1"/>
  <c r="S995" i="1"/>
  <c r="R995" i="1"/>
  <c r="J995" i="1"/>
  <c r="F995" i="1"/>
  <c r="W994" i="1"/>
  <c r="X994" i="1" s="1"/>
  <c r="V994" i="1"/>
  <c r="Y994" i="1" s="1"/>
  <c r="Z994" i="1" s="1"/>
  <c r="T994" i="1"/>
  <c r="U994" i="1" s="1"/>
  <c r="S994" i="1"/>
  <c r="R994" i="1"/>
  <c r="J994" i="1"/>
  <c r="F994" i="1"/>
  <c r="Y993" i="1"/>
  <c r="X993" i="1"/>
  <c r="W993" i="1"/>
  <c r="V993" i="1"/>
  <c r="T993" i="1"/>
  <c r="U993" i="1" s="1"/>
  <c r="S993" i="1"/>
  <c r="R993" i="1"/>
  <c r="J993" i="1"/>
  <c r="F993" i="1"/>
  <c r="W992" i="1"/>
  <c r="X992" i="1" s="1"/>
  <c r="V992" i="1"/>
  <c r="Y992" i="1" s="1"/>
  <c r="U992" i="1"/>
  <c r="T992" i="1"/>
  <c r="S992" i="1"/>
  <c r="R992" i="1"/>
  <c r="J992" i="1"/>
  <c r="F992" i="1"/>
  <c r="Y991" i="1"/>
  <c r="Z991" i="1" s="1"/>
  <c r="W991" i="1"/>
  <c r="X991" i="1" s="1"/>
  <c r="V991" i="1"/>
  <c r="T991" i="1"/>
  <c r="U991" i="1" s="1"/>
  <c r="S991" i="1"/>
  <c r="R991" i="1"/>
  <c r="J991" i="1"/>
  <c r="F991" i="1"/>
  <c r="W990" i="1"/>
  <c r="X990" i="1" s="1"/>
  <c r="V990" i="1"/>
  <c r="Y990" i="1" s="1"/>
  <c r="T990" i="1"/>
  <c r="U990" i="1" s="1"/>
  <c r="S990" i="1"/>
  <c r="R990" i="1"/>
  <c r="J990" i="1"/>
  <c r="F990" i="1"/>
  <c r="X989" i="1"/>
  <c r="W989" i="1"/>
  <c r="V989" i="1"/>
  <c r="Y989" i="1" s="1"/>
  <c r="Z989" i="1" s="1"/>
  <c r="T989" i="1"/>
  <c r="U989" i="1" s="1"/>
  <c r="S989" i="1"/>
  <c r="R989" i="1"/>
  <c r="J989" i="1"/>
  <c r="F989" i="1"/>
  <c r="Y988" i="1"/>
  <c r="W988" i="1"/>
  <c r="X988" i="1" s="1"/>
  <c r="V988" i="1"/>
  <c r="T988" i="1"/>
  <c r="S988" i="1"/>
  <c r="R988" i="1"/>
  <c r="J988" i="1"/>
  <c r="U988" i="1" s="1"/>
  <c r="F988" i="1"/>
  <c r="Y987" i="1"/>
  <c r="Z987" i="1" s="1"/>
  <c r="X987" i="1"/>
  <c r="W987" i="1"/>
  <c r="V987" i="1"/>
  <c r="T987" i="1"/>
  <c r="U987" i="1" s="1"/>
  <c r="S987" i="1"/>
  <c r="R987" i="1"/>
  <c r="J987" i="1"/>
  <c r="F987" i="1"/>
  <c r="Y986" i="1"/>
  <c r="Z986" i="1" s="1"/>
  <c r="X986" i="1"/>
  <c r="W986" i="1"/>
  <c r="V986" i="1"/>
  <c r="T986" i="1"/>
  <c r="S986" i="1"/>
  <c r="R986" i="1"/>
  <c r="J986" i="1"/>
  <c r="U986" i="1" s="1"/>
  <c r="F986" i="1"/>
  <c r="X985" i="1"/>
  <c r="W985" i="1"/>
  <c r="V985" i="1"/>
  <c r="Y985" i="1" s="1"/>
  <c r="Z985" i="1" s="1"/>
  <c r="U985" i="1"/>
  <c r="T985" i="1"/>
  <c r="S985" i="1"/>
  <c r="R985" i="1"/>
  <c r="J985" i="1"/>
  <c r="F985" i="1"/>
  <c r="Y984" i="1"/>
  <c r="W984" i="1"/>
  <c r="X984" i="1" s="1"/>
  <c r="V984" i="1"/>
  <c r="U984" i="1"/>
  <c r="T984" i="1"/>
  <c r="S984" i="1"/>
  <c r="R984" i="1"/>
  <c r="J984" i="1"/>
  <c r="F984" i="1"/>
  <c r="W983" i="1"/>
  <c r="X983" i="1" s="1"/>
  <c r="V983" i="1"/>
  <c r="Y983" i="1" s="1"/>
  <c r="Z983" i="1" s="1"/>
  <c r="T983" i="1"/>
  <c r="U983" i="1" s="1"/>
  <c r="S983" i="1"/>
  <c r="R983" i="1"/>
  <c r="J983" i="1"/>
  <c r="F983" i="1"/>
  <c r="Y982" i="1"/>
  <c r="W982" i="1"/>
  <c r="X982" i="1" s="1"/>
  <c r="Z982" i="1" s="1"/>
  <c r="V982" i="1"/>
  <c r="T982" i="1"/>
  <c r="U982" i="1" s="1"/>
  <c r="S982" i="1"/>
  <c r="R982" i="1"/>
  <c r="J982" i="1"/>
  <c r="F982" i="1"/>
  <c r="Y981" i="1"/>
  <c r="W981" i="1"/>
  <c r="X981" i="1" s="1"/>
  <c r="Z981" i="1" s="1"/>
  <c r="V981" i="1"/>
  <c r="T981" i="1"/>
  <c r="S981" i="1"/>
  <c r="R981" i="1"/>
  <c r="J981" i="1"/>
  <c r="F981" i="1"/>
  <c r="W980" i="1"/>
  <c r="X980" i="1" s="1"/>
  <c r="V980" i="1"/>
  <c r="Y980" i="1" s="1"/>
  <c r="T980" i="1"/>
  <c r="U980" i="1" s="1"/>
  <c r="S980" i="1"/>
  <c r="R980" i="1"/>
  <c r="J980" i="1"/>
  <c r="F980" i="1"/>
  <c r="Y979" i="1"/>
  <c r="Z979" i="1" s="1"/>
  <c r="X979" i="1"/>
  <c r="W979" i="1"/>
  <c r="V979" i="1"/>
  <c r="T979" i="1"/>
  <c r="U979" i="1" s="1"/>
  <c r="S979" i="1"/>
  <c r="R979" i="1"/>
  <c r="J979" i="1"/>
  <c r="F979" i="1"/>
  <c r="W978" i="1"/>
  <c r="X978" i="1" s="1"/>
  <c r="V978" i="1"/>
  <c r="Y978" i="1" s="1"/>
  <c r="U978" i="1"/>
  <c r="T978" i="1"/>
  <c r="S978" i="1"/>
  <c r="R978" i="1"/>
  <c r="J978" i="1"/>
  <c r="F978" i="1"/>
  <c r="Y977" i="1"/>
  <c r="W977" i="1"/>
  <c r="X977" i="1" s="1"/>
  <c r="V977" i="1"/>
  <c r="T977" i="1"/>
  <c r="U977" i="1" s="1"/>
  <c r="S977" i="1"/>
  <c r="R977" i="1"/>
  <c r="J977" i="1"/>
  <c r="F977" i="1"/>
  <c r="W976" i="1"/>
  <c r="X976" i="1" s="1"/>
  <c r="V976" i="1"/>
  <c r="Y976" i="1" s="1"/>
  <c r="T976" i="1"/>
  <c r="U976" i="1" s="1"/>
  <c r="S976" i="1"/>
  <c r="R976" i="1"/>
  <c r="J976" i="1"/>
  <c r="F976" i="1"/>
  <c r="Z975" i="1"/>
  <c r="X975" i="1"/>
  <c r="W975" i="1"/>
  <c r="V975" i="1"/>
  <c r="Y975" i="1" s="1"/>
  <c r="T975" i="1"/>
  <c r="U975" i="1" s="1"/>
  <c r="S975" i="1"/>
  <c r="R975" i="1"/>
  <c r="J975" i="1"/>
  <c r="F975" i="1"/>
  <c r="Y974" i="1"/>
  <c r="X974" i="1"/>
  <c r="W974" i="1"/>
  <c r="V974" i="1"/>
  <c r="T974" i="1"/>
  <c r="S974" i="1"/>
  <c r="R974" i="1"/>
  <c r="J974" i="1"/>
  <c r="U974" i="1" s="1"/>
  <c r="F974" i="1"/>
  <c r="Y973" i="1"/>
  <c r="Z973" i="1" s="1"/>
  <c r="X973" i="1"/>
  <c r="W973" i="1"/>
  <c r="V973" i="1"/>
  <c r="T973" i="1"/>
  <c r="U973" i="1" s="1"/>
  <c r="S973" i="1"/>
  <c r="R973" i="1"/>
  <c r="J973" i="1"/>
  <c r="F973" i="1"/>
  <c r="Y972" i="1"/>
  <c r="Z972" i="1" s="1"/>
  <c r="X972" i="1"/>
  <c r="W972" i="1"/>
  <c r="V972" i="1"/>
  <c r="T972" i="1"/>
  <c r="S972" i="1"/>
  <c r="R972" i="1"/>
  <c r="J972" i="1"/>
  <c r="U972" i="1" s="1"/>
  <c r="F972" i="1"/>
  <c r="X971" i="1"/>
  <c r="W971" i="1"/>
  <c r="V971" i="1"/>
  <c r="Y971" i="1" s="1"/>
  <c r="Z971" i="1" s="1"/>
  <c r="U971" i="1"/>
  <c r="T971" i="1"/>
  <c r="S971" i="1"/>
  <c r="R971" i="1"/>
  <c r="J971" i="1"/>
  <c r="F971" i="1"/>
  <c r="Y970" i="1"/>
  <c r="Z970" i="1" s="1"/>
  <c r="W970" i="1"/>
  <c r="X970" i="1" s="1"/>
  <c r="V970" i="1"/>
  <c r="U970" i="1"/>
  <c r="T970" i="1"/>
  <c r="S970" i="1"/>
  <c r="R970" i="1"/>
  <c r="J970" i="1"/>
  <c r="F970" i="1"/>
  <c r="W969" i="1"/>
  <c r="X969" i="1" s="1"/>
  <c r="V969" i="1"/>
  <c r="Y969" i="1" s="1"/>
  <c r="T969" i="1"/>
  <c r="U969" i="1" s="1"/>
  <c r="S969" i="1"/>
  <c r="R969" i="1"/>
  <c r="J969" i="1"/>
  <c r="F969" i="1"/>
  <c r="Y968" i="1"/>
  <c r="W968" i="1"/>
  <c r="X968" i="1" s="1"/>
  <c r="Z968" i="1" s="1"/>
  <c r="V968" i="1"/>
  <c r="T968" i="1"/>
  <c r="U968" i="1" s="1"/>
  <c r="S968" i="1"/>
  <c r="R968" i="1"/>
  <c r="J968" i="1"/>
  <c r="F968" i="1"/>
  <c r="Y967" i="1"/>
  <c r="W967" i="1"/>
  <c r="X967" i="1" s="1"/>
  <c r="Z967" i="1" s="1"/>
  <c r="V967" i="1"/>
  <c r="T967" i="1"/>
  <c r="S967" i="1"/>
  <c r="R967" i="1"/>
  <c r="J967" i="1"/>
  <c r="F967" i="1"/>
  <c r="W966" i="1"/>
  <c r="X966" i="1" s="1"/>
  <c r="V966" i="1"/>
  <c r="Y966" i="1" s="1"/>
  <c r="Z966" i="1" s="1"/>
  <c r="T966" i="1"/>
  <c r="U966" i="1" s="1"/>
  <c r="S966" i="1"/>
  <c r="R966" i="1"/>
  <c r="J966" i="1"/>
  <c r="F966" i="1"/>
  <c r="Y965" i="1"/>
  <c r="X965" i="1"/>
  <c r="W965" i="1"/>
  <c r="V965" i="1"/>
  <c r="T965" i="1"/>
  <c r="U965" i="1" s="1"/>
  <c r="S965" i="1"/>
  <c r="R965" i="1"/>
  <c r="J965" i="1"/>
  <c r="F965" i="1"/>
  <c r="W964" i="1"/>
  <c r="X964" i="1" s="1"/>
  <c r="V964" i="1"/>
  <c r="Y964" i="1" s="1"/>
  <c r="U964" i="1"/>
  <c r="T964" i="1"/>
  <c r="S964" i="1"/>
  <c r="R964" i="1"/>
  <c r="J964" i="1"/>
  <c r="F964" i="1"/>
  <c r="Y963" i="1"/>
  <c r="Z963" i="1" s="1"/>
  <c r="W963" i="1"/>
  <c r="X963" i="1" s="1"/>
  <c r="V963" i="1"/>
  <c r="T963" i="1"/>
  <c r="U963" i="1" s="1"/>
  <c r="S963" i="1"/>
  <c r="R963" i="1"/>
  <c r="J963" i="1"/>
  <c r="F963" i="1"/>
  <c r="W962" i="1"/>
  <c r="X962" i="1" s="1"/>
  <c r="V962" i="1"/>
  <c r="Y962" i="1" s="1"/>
  <c r="T962" i="1"/>
  <c r="U962" i="1" s="1"/>
  <c r="S962" i="1"/>
  <c r="R962" i="1"/>
  <c r="J962" i="1"/>
  <c r="F962" i="1"/>
  <c r="X961" i="1"/>
  <c r="W961" i="1"/>
  <c r="V961" i="1"/>
  <c r="Y961" i="1" s="1"/>
  <c r="Z961" i="1" s="1"/>
  <c r="T961" i="1"/>
  <c r="U961" i="1" s="1"/>
  <c r="S961" i="1"/>
  <c r="R961" i="1"/>
  <c r="J961" i="1"/>
  <c r="F961" i="1"/>
  <c r="Y960" i="1"/>
  <c r="W960" i="1"/>
  <c r="X960" i="1" s="1"/>
  <c r="V960" i="1"/>
  <c r="T960" i="1"/>
  <c r="S960" i="1"/>
  <c r="R960" i="1"/>
  <c r="J960" i="1"/>
  <c r="U960" i="1" s="1"/>
  <c r="F960" i="1"/>
  <c r="Y959" i="1"/>
  <c r="Z959" i="1" s="1"/>
  <c r="X959" i="1"/>
  <c r="W959" i="1"/>
  <c r="V959" i="1"/>
  <c r="U959" i="1"/>
  <c r="T959" i="1"/>
  <c r="S959" i="1"/>
  <c r="R959" i="1"/>
  <c r="J959" i="1"/>
  <c r="F959" i="1"/>
  <c r="Y958" i="1"/>
  <c r="Z958" i="1" s="1"/>
  <c r="X958" i="1"/>
  <c r="W958" i="1"/>
  <c r="V958" i="1"/>
  <c r="T958" i="1"/>
  <c r="S958" i="1"/>
  <c r="R958" i="1"/>
  <c r="J958" i="1"/>
  <c r="U958" i="1" s="1"/>
  <c r="F958" i="1"/>
  <c r="W957" i="1"/>
  <c r="X957" i="1" s="1"/>
  <c r="V957" i="1"/>
  <c r="Y957" i="1" s="1"/>
  <c r="U957" i="1"/>
  <c r="T957" i="1"/>
  <c r="S957" i="1"/>
  <c r="R957" i="1"/>
  <c r="J957" i="1"/>
  <c r="F957" i="1"/>
  <c r="Y956" i="1"/>
  <c r="W956" i="1"/>
  <c r="X956" i="1" s="1"/>
  <c r="Z956" i="1" s="1"/>
  <c r="V956" i="1"/>
  <c r="T956" i="1"/>
  <c r="U956" i="1" s="1"/>
  <c r="S956" i="1"/>
  <c r="R956" i="1"/>
  <c r="J956" i="1"/>
  <c r="F956" i="1"/>
  <c r="W955" i="1"/>
  <c r="X955" i="1" s="1"/>
  <c r="V955" i="1"/>
  <c r="Y955" i="1" s="1"/>
  <c r="Z955" i="1" s="1"/>
  <c r="T955" i="1"/>
  <c r="U955" i="1" s="1"/>
  <c r="S955" i="1"/>
  <c r="R955" i="1"/>
  <c r="J955" i="1"/>
  <c r="F955" i="1"/>
  <c r="Y954" i="1"/>
  <c r="W954" i="1"/>
  <c r="X954" i="1" s="1"/>
  <c r="Z954" i="1" s="1"/>
  <c r="V954" i="1"/>
  <c r="T954" i="1"/>
  <c r="U954" i="1" s="1"/>
  <c r="S954" i="1"/>
  <c r="R954" i="1"/>
  <c r="J954" i="1"/>
  <c r="F954" i="1"/>
  <c r="Y953" i="1"/>
  <c r="Z953" i="1" s="1"/>
  <c r="W953" i="1"/>
  <c r="X953" i="1" s="1"/>
  <c r="V953" i="1"/>
  <c r="T953" i="1"/>
  <c r="S953" i="1"/>
  <c r="R953" i="1"/>
  <c r="J953" i="1"/>
  <c r="F953" i="1"/>
  <c r="W952" i="1"/>
  <c r="X952" i="1" s="1"/>
  <c r="V952" i="1"/>
  <c r="Y952" i="1" s="1"/>
  <c r="Z952" i="1" s="1"/>
  <c r="T952" i="1"/>
  <c r="U952" i="1" s="1"/>
  <c r="S952" i="1"/>
  <c r="R952" i="1"/>
  <c r="J952" i="1"/>
  <c r="F952" i="1"/>
  <c r="Y951" i="1"/>
  <c r="X951" i="1"/>
  <c r="W951" i="1"/>
  <c r="V951" i="1"/>
  <c r="T951" i="1"/>
  <c r="U951" i="1" s="1"/>
  <c r="S951" i="1"/>
  <c r="R951" i="1"/>
  <c r="J951" i="1"/>
  <c r="F951" i="1"/>
  <c r="W950" i="1"/>
  <c r="X950" i="1" s="1"/>
  <c r="V950" i="1"/>
  <c r="Y950" i="1" s="1"/>
  <c r="U950" i="1"/>
  <c r="T950" i="1"/>
  <c r="S950" i="1"/>
  <c r="R950" i="1"/>
  <c r="J950" i="1"/>
  <c r="F950" i="1"/>
  <c r="Y949" i="1"/>
  <c r="Z949" i="1" s="1"/>
  <c r="X949" i="1"/>
  <c r="W949" i="1"/>
  <c r="V949" i="1"/>
  <c r="T949" i="1"/>
  <c r="U949" i="1" s="1"/>
  <c r="S949" i="1"/>
  <c r="R949" i="1"/>
  <c r="J949" i="1"/>
  <c r="F949" i="1"/>
  <c r="X948" i="1"/>
  <c r="W948" i="1"/>
  <c r="V948" i="1"/>
  <c r="Y948" i="1" s="1"/>
  <c r="Z948" i="1" s="1"/>
  <c r="U948" i="1"/>
  <c r="T948" i="1"/>
  <c r="S948" i="1"/>
  <c r="R948" i="1"/>
  <c r="J948" i="1"/>
  <c r="F948" i="1"/>
  <c r="Z947" i="1"/>
  <c r="X947" i="1"/>
  <c r="W947" i="1"/>
  <c r="V947" i="1"/>
  <c r="Y947" i="1" s="1"/>
  <c r="T947" i="1"/>
  <c r="U947" i="1" s="1"/>
  <c r="S947" i="1"/>
  <c r="R947" i="1"/>
  <c r="J947" i="1"/>
  <c r="F947" i="1"/>
  <c r="Y946" i="1"/>
  <c r="X946" i="1"/>
  <c r="W946" i="1"/>
  <c r="V946" i="1"/>
  <c r="T946" i="1"/>
  <c r="S946" i="1"/>
  <c r="R946" i="1"/>
  <c r="J946" i="1"/>
  <c r="U946" i="1" s="1"/>
  <c r="F946" i="1"/>
  <c r="Y945" i="1"/>
  <c r="X945" i="1"/>
  <c r="Z945" i="1" s="1"/>
  <c r="W945" i="1"/>
  <c r="V945" i="1"/>
  <c r="U945" i="1"/>
  <c r="T945" i="1"/>
  <c r="S945" i="1"/>
  <c r="R945" i="1"/>
  <c r="J945" i="1"/>
  <c r="F945" i="1"/>
  <c r="Y944" i="1"/>
  <c r="Z944" i="1" s="1"/>
  <c r="X944" i="1"/>
  <c r="W944" i="1"/>
  <c r="V944" i="1"/>
  <c r="U944" i="1"/>
  <c r="T944" i="1"/>
  <c r="S944" i="1"/>
  <c r="R944" i="1"/>
  <c r="J944" i="1"/>
  <c r="F944" i="1"/>
  <c r="W943" i="1"/>
  <c r="X943" i="1" s="1"/>
  <c r="V943" i="1"/>
  <c r="Y943" i="1" s="1"/>
  <c r="U943" i="1"/>
  <c r="T943" i="1"/>
  <c r="S943" i="1"/>
  <c r="R943" i="1"/>
  <c r="J943" i="1"/>
  <c r="F943" i="1"/>
  <c r="Z942" i="1"/>
  <c r="Y942" i="1"/>
  <c r="W942" i="1"/>
  <c r="X942" i="1" s="1"/>
  <c r="V942" i="1"/>
  <c r="T942" i="1"/>
  <c r="U942" i="1" s="1"/>
  <c r="S942" i="1"/>
  <c r="R942" i="1"/>
  <c r="J942" i="1"/>
  <c r="F942" i="1"/>
  <c r="W941" i="1"/>
  <c r="X941" i="1" s="1"/>
  <c r="V941" i="1"/>
  <c r="Y941" i="1" s="1"/>
  <c r="Z941" i="1" s="1"/>
  <c r="T941" i="1"/>
  <c r="U941" i="1" s="1"/>
  <c r="S941" i="1"/>
  <c r="R941" i="1"/>
  <c r="J941" i="1"/>
  <c r="F941" i="1"/>
  <c r="Y940" i="1"/>
  <c r="W940" i="1"/>
  <c r="X940" i="1" s="1"/>
  <c r="Z940" i="1" s="1"/>
  <c r="V940" i="1"/>
  <c r="T940" i="1"/>
  <c r="U940" i="1" s="1"/>
  <c r="S940" i="1"/>
  <c r="R940" i="1"/>
  <c r="J940" i="1"/>
  <c r="F940" i="1"/>
  <c r="Y939" i="1"/>
  <c r="W939" i="1"/>
  <c r="X939" i="1" s="1"/>
  <c r="V939" i="1"/>
  <c r="T939" i="1"/>
  <c r="S939" i="1"/>
  <c r="R939" i="1"/>
  <c r="J939" i="1"/>
  <c r="F939" i="1"/>
  <c r="W938" i="1"/>
  <c r="X938" i="1" s="1"/>
  <c r="V938" i="1"/>
  <c r="Y938" i="1" s="1"/>
  <c r="T938" i="1"/>
  <c r="U938" i="1" s="1"/>
  <c r="S938" i="1"/>
  <c r="R938" i="1"/>
  <c r="J938" i="1"/>
  <c r="F938" i="1"/>
  <c r="Y937" i="1"/>
  <c r="Z937" i="1" s="1"/>
  <c r="X937" i="1"/>
  <c r="W937" i="1"/>
  <c r="V937" i="1"/>
  <c r="T937" i="1"/>
  <c r="U937" i="1" s="1"/>
  <c r="S937" i="1"/>
  <c r="R937" i="1"/>
  <c r="J937" i="1"/>
  <c r="F937" i="1"/>
  <c r="W936" i="1"/>
  <c r="X936" i="1" s="1"/>
  <c r="V936" i="1"/>
  <c r="Y936" i="1" s="1"/>
  <c r="U936" i="1"/>
  <c r="T936" i="1"/>
  <c r="S936" i="1"/>
  <c r="R936" i="1"/>
  <c r="J936" i="1"/>
  <c r="F936" i="1"/>
  <c r="Y935" i="1"/>
  <c r="Z935" i="1" s="1"/>
  <c r="X935" i="1"/>
  <c r="W935" i="1"/>
  <c r="V935" i="1"/>
  <c r="T935" i="1"/>
  <c r="U935" i="1" s="1"/>
  <c r="S935" i="1"/>
  <c r="R935" i="1"/>
  <c r="J935" i="1"/>
  <c r="F935" i="1"/>
  <c r="W934" i="1"/>
  <c r="X934" i="1" s="1"/>
  <c r="V934" i="1"/>
  <c r="Y934" i="1" s="1"/>
  <c r="Z934" i="1" s="1"/>
  <c r="T934" i="1"/>
  <c r="U934" i="1" s="1"/>
  <c r="S934" i="1"/>
  <c r="R934" i="1"/>
  <c r="J934" i="1"/>
  <c r="F934" i="1"/>
  <c r="Z933" i="1"/>
  <c r="X933" i="1"/>
  <c r="W933" i="1"/>
  <c r="V933" i="1"/>
  <c r="Y933" i="1" s="1"/>
  <c r="T933" i="1"/>
  <c r="U933" i="1" s="1"/>
  <c r="S933" i="1"/>
  <c r="R933" i="1"/>
  <c r="J933" i="1"/>
  <c r="F933" i="1"/>
  <c r="Y932" i="1"/>
  <c r="Z932" i="1" s="1"/>
  <c r="X932" i="1"/>
  <c r="W932" i="1"/>
  <c r="V932" i="1"/>
  <c r="T932" i="1"/>
  <c r="S932" i="1"/>
  <c r="R932" i="1"/>
  <c r="J932" i="1"/>
  <c r="U932" i="1" s="1"/>
  <c r="F932" i="1"/>
  <c r="Y931" i="1"/>
  <c r="Z931" i="1" s="1"/>
  <c r="X931" i="1"/>
  <c r="W931" i="1"/>
  <c r="V931" i="1"/>
  <c r="T931" i="1"/>
  <c r="U931" i="1" s="1"/>
  <c r="S931" i="1"/>
  <c r="R931" i="1"/>
  <c r="J931" i="1"/>
  <c r="F931" i="1"/>
  <c r="Y930" i="1"/>
  <c r="Z930" i="1" s="1"/>
  <c r="X930" i="1"/>
  <c r="W930" i="1"/>
  <c r="V930" i="1"/>
  <c r="T930" i="1"/>
  <c r="S930" i="1"/>
  <c r="R930" i="1"/>
  <c r="J930" i="1"/>
  <c r="U930" i="1" s="1"/>
  <c r="F930" i="1"/>
  <c r="W929" i="1"/>
  <c r="X929" i="1" s="1"/>
  <c r="V929" i="1"/>
  <c r="Y929" i="1" s="1"/>
  <c r="U929" i="1"/>
  <c r="T929" i="1"/>
  <c r="S929" i="1"/>
  <c r="R929" i="1"/>
  <c r="J929" i="1"/>
  <c r="F929" i="1"/>
  <c r="Y928" i="1"/>
  <c r="Z928" i="1" s="1"/>
  <c r="W928" i="1"/>
  <c r="X928" i="1" s="1"/>
  <c r="V928" i="1"/>
  <c r="T928" i="1"/>
  <c r="U928" i="1" s="1"/>
  <c r="S928" i="1"/>
  <c r="R928" i="1"/>
  <c r="J928" i="1"/>
  <c r="F928" i="1"/>
  <c r="W927" i="1"/>
  <c r="X927" i="1" s="1"/>
  <c r="V927" i="1"/>
  <c r="Y927" i="1" s="1"/>
  <c r="T927" i="1"/>
  <c r="U927" i="1" s="1"/>
  <c r="S927" i="1"/>
  <c r="R927" i="1"/>
  <c r="J927" i="1"/>
  <c r="F927" i="1"/>
  <c r="Y926" i="1"/>
  <c r="W926" i="1"/>
  <c r="X926" i="1" s="1"/>
  <c r="Z926" i="1" s="1"/>
  <c r="V926" i="1"/>
  <c r="T926" i="1"/>
  <c r="U926" i="1" s="1"/>
  <c r="S926" i="1"/>
  <c r="R926" i="1"/>
  <c r="J926" i="1"/>
  <c r="F926" i="1"/>
  <c r="Y925" i="1"/>
  <c r="W925" i="1"/>
  <c r="X925" i="1" s="1"/>
  <c r="V925" i="1"/>
  <c r="T925" i="1"/>
  <c r="U925" i="1" s="1"/>
  <c r="S925" i="1"/>
  <c r="R925" i="1"/>
  <c r="J925" i="1"/>
  <c r="F925" i="1"/>
  <c r="W924" i="1"/>
  <c r="X924" i="1" s="1"/>
  <c r="V924" i="1"/>
  <c r="Y924" i="1" s="1"/>
  <c r="Z924" i="1" s="1"/>
  <c r="T924" i="1"/>
  <c r="U924" i="1" s="1"/>
  <c r="S924" i="1"/>
  <c r="R924" i="1"/>
  <c r="J924" i="1"/>
  <c r="F924" i="1"/>
  <c r="Y923" i="1"/>
  <c r="Z923" i="1" s="1"/>
  <c r="X923" i="1"/>
  <c r="W923" i="1"/>
  <c r="V923" i="1"/>
  <c r="U923" i="1"/>
  <c r="T923" i="1"/>
  <c r="S923" i="1"/>
  <c r="R923" i="1"/>
  <c r="J923" i="1"/>
  <c r="F923" i="1"/>
  <c r="W922" i="1"/>
  <c r="X922" i="1" s="1"/>
  <c r="V922" i="1"/>
  <c r="Y922" i="1" s="1"/>
  <c r="U922" i="1"/>
  <c r="T922" i="1"/>
  <c r="S922" i="1"/>
  <c r="R922" i="1"/>
  <c r="J922" i="1"/>
  <c r="F922" i="1"/>
  <c r="Y921" i="1"/>
  <c r="Z921" i="1" s="1"/>
  <c r="W921" i="1"/>
  <c r="X921" i="1" s="1"/>
  <c r="V921" i="1"/>
  <c r="T921" i="1"/>
  <c r="U921" i="1" s="1"/>
  <c r="S921" i="1"/>
  <c r="R921" i="1"/>
  <c r="J921" i="1"/>
  <c r="F921" i="1"/>
  <c r="W920" i="1"/>
  <c r="X920" i="1" s="1"/>
  <c r="V920" i="1"/>
  <c r="Y920" i="1" s="1"/>
  <c r="T920" i="1"/>
  <c r="U920" i="1" s="1"/>
  <c r="S920" i="1"/>
  <c r="R920" i="1"/>
  <c r="J920" i="1"/>
  <c r="F920" i="1"/>
  <c r="X919" i="1"/>
  <c r="W919" i="1"/>
  <c r="V919" i="1"/>
  <c r="Y919" i="1" s="1"/>
  <c r="Z919" i="1" s="1"/>
  <c r="T919" i="1"/>
  <c r="U919" i="1" s="1"/>
  <c r="S919" i="1"/>
  <c r="R919" i="1"/>
  <c r="J919" i="1"/>
  <c r="F919" i="1"/>
  <c r="Y918" i="1"/>
  <c r="W918" i="1"/>
  <c r="X918" i="1" s="1"/>
  <c r="V918" i="1"/>
  <c r="T918" i="1"/>
  <c r="S918" i="1"/>
  <c r="R918" i="1"/>
  <c r="J918" i="1"/>
  <c r="U918" i="1" s="1"/>
  <c r="F918" i="1"/>
  <c r="Y917" i="1"/>
  <c r="Z917" i="1" s="1"/>
  <c r="X917" i="1"/>
  <c r="W917" i="1"/>
  <c r="V917" i="1"/>
  <c r="T917" i="1"/>
  <c r="U917" i="1" s="1"/>
  <c r="S917" i="1"/>
  <c r="R917" i="1"/>
  <c r="J917" i="1"/>
  <c r="F917" i="1"/>
  <c r="Y916" i="1"/>
  <c r="Z916" i="1" s="1"/>
  <c r="X916" i="1"/>
  <c r="W916" i="1"/>
  <c r="V916" i="1"/>
  <c r="T916" i="1"/>
  <c r="S916" i="1"/>
  <c r="R916" i="1"/>
  <c r="J916" i="1"/>
  <c r="U916" i="1" s="1"/>
  <c r="F916" i="1"/>
  <c r="W915" i="1"/>
  <c r="X915" i="1" s="1"/>
  <c r="V915" i="1"/>
  <c r="Y915" i="1" s="1"/>
  <c r="U915" i="1"/>
  <c r="T915" i="1"/>
  <c r="S915" i="1"/>
  <c r="R915" i="1"/>
  <c r="J915" i="1"/>
  <c r="F915" i="1"/>
  <c r="Y914" i="1"/>
  <c r="Z914" i="1" s="1"/>
  <c r="W914" i="1"/>
  <c r="X914" i="1" s="1"/>
  <c r="V914" i="1"/>
  <c r="T914" i="1"/>
  <c r="U914" i="1" s="1"/>
  <c r="S914" i="1"/>
  <c r="R914" i="1"/>
  <c r="J914" i="1"/>
  <c r="F914" i="1"/>
  <c r="X913" i="1"/>
  <c r="W913" i="1"/>
  <c r="V913" i="1"/>
  <c r="Y913" i="1" s="1"/>
  <c r="Z913" i="1" s="1"/>
  <c r="U913" i="1"/>
  <c r="T913" i="1"/>
  <c r="S913" i="1"/>
  <c r="R913" i="1"/>
  <c r="J913" i="1"/>
  <c r="F913" i="1"/>
  <c r="Y912" i="1"/>
  <c r="W912" i="1"/>
  <c r="X912" i="1" s="1"/>
  <c r="Z912" i="1" s="1"/>
  <c r="V912" i="1"/>
  <c r="T912" i="1"/>
  <c r="U912" i="1" s="1"/>
  <c r="S912" i="1"/>
  <c r="R912" i="1"/>
  <c r="J912" i="1"/>
  <c r="F912" i="1"/>
  <c r="Y911" i="1"/>
  <c r="Z911" i="1" s="1"/>
  <c r="W911" i="1"/>
  <c r="X911" i="1" s="1"/>
  <c r="V911" i="1"/>
  <c r="T911" i="1"/>
  <c r="U911" i="1" s="1"/>
  <c r="S911" i="1"/>
  <c r="R911" i="1"/>
  <c r="J911" i="1"/>
  <c r="F911" i="1"/>
  <c r="W910" i="1"/>
  <c r="X910" i="1" s="1"/>
  <c r="V910" i="1"/>
  <c r="Y910" i="1" s="1"/>
  <c r="T910" i="1"/>
  <c r="U910" i="1" s="1"/>
  <c r="S910" i="1"/>
  <c r="R910" i="1"/>
  <c r="J910" i="1"/>
  <c r="F910" i="1"/>
  <c r="Y909" i="1"/>
  <c r="X909" i="1"/>
  <c r="W909" i="1"/>
  <c r="V909" i="1"/>
  <c r="T909" i="1"/>
  <c r="U909" i="1" s="1"/>
  <c r="S909" i="1"/>
  <c r="R909" i="1"/>
  <c r="J909" i="1"/>
  <c r="F909" i="1"/>
  <c r="W908" i="1"/>
  <c r="X908" i="1" s="1"/>
  <c r="V908" i="1"/>
  <c r="Y908" i="1" s="1"/>
  <c r="U908" i="1"/>
  <c r="T908" i="1"/>
  <c r="S908" i="1"/>
  <c r="R908" i="1"/>
  <c r="J908" i="1"/>
  <c r="F908" i="1"/>
  <c r="Y907" i="1"/>
  <c r="Z907" i="1" s="1"/>
  <c r="W907" i="1"/>
  <c r="X907" i="1" s="1"/>
  <c r="V907" i="1"/>
  <c r="T907" i="1"/>
  <c r="U907" i="1" s="1"/>
  <c r="S907" i="1"/>
  <c r="R907" i="1"/>
  <c r="J907" i="1"/>
  <c r="F907" i="1"/>
  <c r="W906" i="1"/>
  <c r="X906" i="1" s="1"/>
  <c r="V906" i="1"/>
  <c r="Y906" i="1" s="1"/>
  <c r="T906" i="1"/>
  <c r="U906" i="1" s="1"/>
  <c r="S906" i="1"/>
  <c r="R906" i="1"/>
  <c r="J906" i="1"/>
  <c r="F906" i="1"/>
  <c r="X905" i="1"/>
  <c r="W905" i="1"/>
  <c r="V905" i="1"/>
  <c r="Y905" i="1" s="1"/>
  <c r="Z905" i="1" s="1"/>
  <c r="T905" i="1"/>
  <c r="U905" i="1" s="1"/>
  <c r="S905" i="1"/>
  <c r="R905" i="1"/>
  <c r="J905" i="1"/>
  <c r="F905" i="1"/>
  <c r="Y904" i="1"/>
  <c r="W904" i="1"/>
  <c r="X904" i="1" s="1"/>
  <c r="V904" i="1"/>
  <c r="T904" i="1"/>
  <c r="S904" i="1"/>
  <c r="R904" i="1"/>
  <c r="J904" i="1"/>
  <c r="U904" i="1" s="1"/>
  <c r="F904" i="1"/>
  <c r="Y903" i="1"/>
  <c r="Z903" i="1" s="1"/>
  <c r="X903" i="1"/>
  <c r="W903" i="1"/>
  <c r="V903" i="1"/>
  <c r="T903" i="1"/>
  <c r="U903" i="1" s="1"/>
  <c r="S903" i="1"/>
  <c r="R903" i="1"/>
  <c r="J903" i="1"/>
  <c r="F903" i="1"/>
  <c r="Y902" i="1"/>
  <c r="Z902" i="1" s="1"/>
  <c r="X902" i="1"/>
  <c r="W902" i="1"/>
  <c r="V902" i="1"/>
  <c r="T902" i="1"/>
  <c r="S902" i="1"/>
  <c r="R902" i="1"/>
  <c r="J902" i="1"/>
  <c r="U902" i="1" s="1"/>
  <c r="F902" i="1"/>
  <c r="W901" i="1"/>
  <c r="X901" i="1" s="1"/>
  <c r="V901" i="1"/>
  <c r="Y901" i="1" s="1"/>
  <c r="U901" i="1"/>
  <c r="T901" i="1"/>
  <c r="S901" i="1"/>
  <c r="R901" i="1"/>
  <c r="J901" i="1"/>
  <c r="F901" i="1"/>
  <c r="Y900" i="1"/>
  <c r="W900" i="1"/>
  <c r="X900" i="1" s="1"/>
  <c r="Z900" i="1" s="1"/>
  <c r="V900" i="1"/>
  <c r="T900" i="1"/>
  <c r="U900" i="1" s="1"/>
  <c r="S900" i="1"/>
  <c r="R900" i="1"/>
  <c r="J900" i="1"/>
  <c r="F900" i="1"/>
  <c r="W899" i="1"/>
  <c r="X899" i="1" s="1"/>
  <c r="V899" i="1"/>
  <c r="Y899" i="1" s="1"/>
  <c r="T899" i="1"/>
  <c r="U899" i="1" s="1"/>
  <c r="S899" i="1"/>
  <c r="R899" i="1"/>
  <c r="J899" i="1"/>
  <c r="F899" i="1"/>
  <c r="Y898" i="1"/>
  <c r="W898" i="1"/>
  <c r="X898" i="1" s="1"/>
  <c r="Z898" i="1" s="1"/>
  <c r="V898" i="1"/>
  <c r="T898" i="1"/>
  <c r="U898" i="1" s="1"/>
  <c r="S898" i="1"/>
  <c r="R898" i="1"/>
  <c r="J898" i="1"/>
  <c r="F898" i="1"/>
  <c r="Y897" i="1"/>
  <c r="Z897" i="1" s="1"/>
  <c r="W897" i="1"/>
  <c r="X897" i="1" s="1"/>
  <c r="V897" i="1"/>
  <c r="T897" i="1"/>
  <c r="S897" i="1"/>
  <c r="R897" i="1"/>
  <c r="J897" i="1"/>
  <c r="F897" i="1"/>
  <c r="W896" i="1"/>
  <c r="X896" i="1" s="1"/>
  <c r="V896" i="1"/>
  <c r="Y896" i="1" s="1"/>
  <c r="T896" i="1"/>
  <c r="U896" i="1" s="1"/>
  <c r="S896" i="1"/>
  <c r="R896" i="1"/>
  <c r="J896" i="1"/>
  <c r="F896" i="1"/>
  <c r="Y895" i="1"/>
  <c r="X895" i="1"/>
  <c r="W895" i="1"/>
  <c r="V895" i="1"/>
  <c r="T895" i="1"/>
  <c r="U895" i="1" s="1"/>
  <c r="S895" i="1"/>
  <c r="R895" i="1"/>
  <c r="J895" i="1"/>
  <c r="F895" i="1"/>
  <c r="W894" i="1"/>
  <c r="X894" i="1" s="1"/>
  <c r="V894" i="1"/>
  <c r="Y894" i="1" s="1"/>
  <c r="U894" i="1"/>
  <c r="T894" i="1"/>
  <c r="S894" i="1"/>
  <c r="R894" i="1"/>
  <c r="J894" i="1"/>
  <c r="F894" i="1"/>
  <c r="Y893" i="1"/>
  <c r="Z893" i="1" s="1"/>
  <c r="W893" i="1"/>
  <c r="X893" i="1" s="1"/>
  <c r="V893" i="1"/>
  <c r="T893" i="1"/>
  <c r="U893" i="1" s="1"/>
  <c r="S893" i="1"/>
  <c r="R893" i="1"/>
  <c r="J893" i="1"/>
  <c r="F893" i="1"/>
  <c r="W892" i="1"/>
  <c r="X892" i="1" s="1"/>
  <c r="V892" i="1"/>
  <c r="Y892" i="1" s="1"/>
  <c r="Z892" i="1" s="1"/>
  <c r="T892" i="1"/>
  <c r="U892" i="1" s="1"/>
  <c r="S892" i="1"/>
  <c r="R892" i="1"/>
  <c r="J892" i="1"/>
  <c r="F892" i="1"/>
  <c r="X891" i="1"/>
  <c r="W891" i="1"/>
  <c r="V891" i="1"/>
  <c r="Y891" i="1" s="1"/>
  <c r="Z891" i="1" s="1"/>
  <c r="T891" i="1"/>
  <c r="U891" i="1" s="1"/>
  <c r="S891" i="1"/>
  <c r="R891" i="1"/>
  <c r="J891" i="1"/>
  <c r="F891" i="1"/>
  <c r="Y890" i="1"/>
  <c r="W890" i="1"/>
  <c r="X890" i="1" s="1"/>
  <c r="V890" i="1"/>
  <c r="T890" i="1"/>
  <c r="S890" i="1"/>
  <c r="R890" i="1"/>
  <c r="J890" i="1"/>
  <c r="U890" i="1" s="1"/>
  <c r="F890" i="1"/>
  <c r="Y889" i="1"/>
  <c r="Z889" i="1" s="1"/>
  <c r="X889" i="1"/>
  <c r="W889" i="1"/>
  <c r="V889" i="1"/>
  <c r="U889" i="1"/>
  <c r="T889" i="1"/>
  <c r="S889" i="1"/>
  <c r="R889" i="1"/>
  <c r="J889" i="1"/>
  <c r="F889" i="1"/>
  <c r="Y888" i="1"/>
  <c r="Z888" i="1" s="1"/>
  <c r="X888" i="1"/>
  <c r="W888" i="1"/>
  <c r="V888" i="1"/>
  <c r="T888" i="1"/>
  <c r="S888" i="1"/>
  <c r="R888" i="1"/>
  <c r="J888" i="1"/>
  <c r="U888" i="1" s="1"/>
  <c r="F888" i="1"/>
  <c r="W887" i="1"/>
  <c r="X887" i="1" s="1"/>
  <c r="V887" i="1"/>
  <c r="Y887" i="1" s="1"/>
  <c r="U887" i="1"/>
  <c r="T887" i="1"/>
  <c r="S887" i="1"/>
  <c r="R887" i="1"/>
  <c r="J887" i="1"/>
  <c r="F887" i="1"/>
  <c r="Z886" i="1"/>
  <c r="Y886" i="1"/>
  <c r="W886" i="1"/>
  <c r="X886" i="1" s="1"/>
  <c r="V886" i="1"/>
  <c r="T886" i="1"/>
  <c r="U886" i="1" s="1"/>
  <c r="S886" i="1"/>
  <c r="R886" i="1"/>
  <c r="J886" i="1"/>
  <c r="F886" i="1"/>
  <c r="W885" i="1"/>
  <c r="X885" i="1" s="1"/>
  <c r="V885" i="1"/>
  <c r="Y885" i="1" s="1"/>
  <c r="Z885" i="1" s="1"/>
  <c r="T885" i="1"/>
  <c r="U885" i="1" s="1"/>
  <c r="S885" i="1"/>
  <c r="R885" i="1"/>
  <c r="J885" i="1"/>
  <c r="F885" i="1"/>
  <c r="Y884" i="1"/>
  <c r="W884" i="1"/>
  <c r="X884" i="1" s="1"/>
  <c r="Z884" i="1" s="1"/>
  <c r="V884" i="1"/>
  <c r="T884" i="1"/>
  <c r="U884" i="1" s="1"/>
  <c r="S884" i="1"/>
  <c r="R884" i="1"/>
  <c r="J884" i="1"/>
  <c r="F884" i="1"/>
  <c r="Y883" i="1"/>
  <c r="Z883" i="1" s="1"/>
  <c r="W883" i="1"/>
  <c r="X883" i="1" s="1"/>
  <c r="V883" i="1"/>
  <c r="T883" i="1"/>
  <c r="S883" i="1"/>
  <c r="R883" i="1"/>
  <c r="J883" i="1"/>
  <c r="F883" i="1"/>
  <c r="W882" i="1"/>
  <c r="X882" i="1" s="1"/>
  <c r="V882" i="1"/>
  <c r="Y882" i="1" s="1"/>
  <c r="Z882" i="1" s="1"/>
  <c r="T882" i="1"/>
  <c r="U882" i="1" s="1"/>
  <c r="S882" i="1"/>
  <c r="R882" i="1"/>
  <c r="J882" i="1"/>
  <c r="F882" i="1"/>
  <c r="Y881" i="1"/>
  <c r="X881" i="1"/>
  <c r="W881" i="1"/>
  <c r="V881" i="1"/>
  <c r="T881" i="1"/>
  <c r="U881" i="1" s="1"/>
  <c r="S881" i="1"/>
  <c r="R881" i="1"/>
  <c r="J881" i="1"/>
  <c r="F881" i="1"/>
  <c r="W880" i="1"/>
  <c r="X880" i="1" s="1"/>
  <c r="V880" i="1"/>
  <c r="Y880" i="1" s="1"/>
  <c r="U880" i="1"/>
  <c r="T880" i="1"/>
  <c r="S880" i="1"/>
  <c r="R880" i="1"/>
  <c r="J880" i="1"/>
  <c r="F880" i="1"/>
  <c r="Y879" i="1"/>
  <c r="Z879" i="1" s="1"/>
  <c r="X879" i="1"/>
  <c r="W879" i="1"/>
  <c r="V879" i="1"/>
  <c r="U879" i="1"/>
  <c r="T879" i="1"/>
  <c r="S879" i="1"/>
  <c r="R879" i="1"/>
  <c r="J879" i="1"/>
  <c r="F879" i="1"/>
  <c r="W878" i="1"/>
  <c r="X878" i="1" s="1"/>
  <c r="V878" i="1"/>
  <c r="Y878" i="1" s="1"/>
  <c r="T878" i="1"/>
  <c r="U878" i="1" s="1"/>
  <c r="S878" i="1"/>
  <c r="R878" i="1"/>
  <c r="J878" i="1"/>
  <c r="F878" i="1"/>
  <c r="X877" i="1"/>
  <c r="W877" i="1"/>
  <c r="V877" i="1"/>
  <c r="Y877" i="1" s="1"/>
  <c r="Z877" i="1" s="1"/>
  <c r="T877" i="1"/>
  <c r="U877" i="1" s="1"/>
  <c r="S877" i="1"/>
  <c r="R877" i="1"/>
  <c r="J877" i="1"/>
  <c r="F877" i="1"/>
  <c r="Y876" i="1"/>
  <c r="W876" i="1"/>
  <c r="X876" i="1" s="1"/>
  <c r="V876" i="1"/>
  <c r="T876" i="1"/>
  <c r="S876" i="1"/>
  <c r="R876" i="1"/>
  <c r="J876" i="1"/>
  <c r="U876" i="1" s="1"/>
  <c r="F876" i="1"/>
  <c r="Y875" i="1"/>
  <c r="Z875" i="1" s="1"/>
  <c r="X875" i="1"/>
  <c r="W875" i="1"/>
  <c r="V875" i="1"/>
  <c r="T875" i="1"/>
  <c r="U875" i="1" s="1"/>
  <c r="S875" i="1"/>
  <c r="R875" i="1"/>
  <c r="J875" i="1"/>
  <c r="F875" i="1"/>
  <c r="Y874" i="1"/>
  <c r="Z874" i="1" s="1"/>
  <c r="X874" i="1"/>
  <c r="W874" i="1"/>
  <c r="V874" i="1"/>
  <c r="T874" i="1"/>
  <c r="S874" i="1"/>
  <c r="R874" i="1"/>
  <c r="J874" i="1"/>
  <c r="U874" i="1" s="1"/>
  <c r="F874" i="1"/>
  <c r="W873" i="1"/>
  <c r="X873" i="1" s="1"/>
  <c r="V873" i="1"/>
  <c r="Y873" i="1" s="1"/>
  <c r="U873" i="1"/>
  <c r="T873" i="1"/>
  <c r="S873" i="1"/>
  <c r="R873" i="1"/>
  <c r="J873" i="1"/>
  <c r="F873" i="1"/>
  <c r="Z872" i="1"/>
  <c r="Y872" i="1"/>
  <c r="W872" i="1"/>
  <c r="X872" i="1" s="1"/>
  <c r="V872" i="1"/>
  <c r="T872" i="1"/>
  <c r="U872" i="1" s="1"/>
  <c r="S872" i="1"/>
  <c r="R872" i="1"/>
  <c r="J872" i="1"/>
  <c r="F872" i="1"/>
  <c r="W871" i="1"/>
  <c r="X871" i="1" s="1"/>
  <c r="V871" i="1"/>
  <c r="Y871" i="1" s="1"/>
  <c r="Z871" i="1" s="1"/>
  <c r="T871" i="1"/>
  <c r="U871" i="1" s="1"/>
  <c r="S871" i="1"/>
  <c r="R871" i="1"/>
  <c r="J871" i="1"/>
  <c r="F871" i="1"/>
  <c r="Y870" i="1"/>
  <c r="W870" i="1"/>
  <c r="X870" i="1" s="1"/>
  <c r="Z870" i="1" s="1"/>
  <c r="V870" i="1"/>
  <c r="T870" i="1"/>
  <c r="U870" i="1" s="1"/>
  <c r="S870" i="1"/>
  <c r="R870" i="1"/>
  <c r="J870" i="1"/>
  <c r="F870" i="1"/>
  <c r="Y869" i="1"/>
  <c r="Z869" i="1" s="1"/>
  <c r="W869" i="1"/>
  <c r="X869" i="1" s="1"/>
  <c r="V869" i="1"/>
  <c r="T869" i="1"/>
  <c r="U869" i="1" s="1"/>
  <c r="S869" i="1"/>
  <c r="R869" i="1"/>
  <c r="J869" i="1"/>
  <c r="F869" i="1"/>
  <c r="W868" i="1"/>
  <c r="X868" i="1" s="1"/>
  <c r="V868" i="1"/>
  <c r="Y868" i="1" s="1"/>
  <c r="T868" i="1"/>
  <c r="U868" i="1" s="1"/>
  <c r="S868" i="1"/>
  <c r="R868" i="1"/>
  <c r="J868" i="1"/>
  <c r="F868" i="1"/>
  <c r="Y867" i="1"/>
  <c r="X867" i="1"/>
  <c r="W867" i="1"/>
  <c r="V867" i="1"/>
  <c r="T867" i="1"/>
  <c r="U867" i="1" s="1"/>
  <c r="S867" i="1"/>
  <c r="R867" i="1"/>
  <c r="J867" i="1"/>
  <c r="F867" i="1"/>
  <c r="W866" i="1"/>
  <c r="X866" i="1" s="1"/>
  <c r="V866" i="1"/>
  <c r="Y866" i="1" s="1"/>
  <c r="U866" i="1"/>
  <c r="T866" i="1"/>
  <c r="S866" i="1"/>
  <c r="R866" i="1"/>
  <c r="J866" i="1"/>
  <c r="F866" i="1"/>
  <c r="Y865" i="1"/>
  <c r="Z865" i="1" s="1"/>
  <c r="W865" i="1"/>
  <c r="X865" i="1" s="1"/>
  <c r="V865" i="1"/>
  <c r="T865" i="1"/>
  <c r="U865" i="1" s="1"/>
  <c r="S865" i="1"/>
  <c r="R865" i="1"/>
  <c r="J865" i="1"/>
  <c r="F865" i="1"/>
  <c r="X864" i="1"/>
  <c r="W864" i="1"/>
  <c r="V864" i="1"/>
  <c r="Y864" i="1" s="1"/>
  <c r="Z864" i="1" s="1"/>
  <c r="T864" i="1"/>
  <c r="U864" i="1" s="1"/>
  <c r="S864" i="1"/>
  <c r="R864" i="1"/>
  <c r="J864" i="1"/>
  <c r="F864" i="1"/>
  <c r="Z863" i="1"/>
  <c r="X863" i="1"/>
  <c r="W863" i="1"/>
  <c r="V863" i="1"/>
  <c r="Y863" i="1" s="1"/>
  <c r="U863" i="1"/>
  <c r="T863" i="1"/>
  <c r="S863" i="1"/>
  <c r="R863" i="1"/>
  <c r="J863" i="1"/>
  <c r="F863" i="1"/>
  <c r="Y862" i="1"/>
  <c r="Z862" i="1" s="1"/>
  <c r="X862" i="1"/>
  <c r="W862" i="1"/>
  <c r="V862" i="1"/>
  <c r="T862" i="1"/>
  <c r="S862" i="1"/>
  <c r="R862" i="1"/>
  <c r="J862" i="1"/>
  <c r="U862" i="1" s="1"/>
  <c r="F862" i="1"/>
  <c r="Y861" i="1"/>
  <c r="Z861" i="1" s="1"/>
  <c r="X861" i="1"/>
  <c r="W861" i="1"/>
  <c r="V861" i="1"/>
  <c r="T861" i="1"/>
  <c r="U861" i="1" s="1"/>
  <c r="S861" i="1"/>
  <c r="R861" i="1"/>
  <c r="J861" i="1"/>
  <c r="F861" i="1"/>
  <c r="Y860" i="1"/>
  <c r="X860" i="1"/>
  <c r="Z860" i="1" s="1"/>
  <c r="W860" i="1"/>
  <c r="V860" i="1"/>
  <c r="T860" i="1"/>
  <c r="S860" i="1"/>
  <c r="R860" i="1"/>
  <c r="J860" i="1"/>
  <c r="U860" i="1" s="1"/>
  <c r="F860" i="1"/>
  <c r="W859" i="1"/>
  <c r="X859" i="1" s="1"/>
  <c r="V859" i="1"/>
  <c r="Y859" i="1" s="1"/>
  <c r="Z859" i="1" s="1"/>
  <c r="U859" i="1"/>
  <c r="T859" i="1"/>
  <c r="S859" i="1"/>
  <c r="R859" i="1"/>
  <c r="J859" i="1"/>
  <c r="F859" i="1"/>
  <c r="Z858" i="1"/>
  <c r="Y858" i="1"/>
  <c r="W858" i="1"/>
  <c r="X858" i="1" s="1"/>
  <c r="V858" i="1"/>
  <c r="T858" i="1"/>
  <c r="U858" i="1" s="1"/>
  <c r="S858" i="1"/>
  <c r="R858" i="1"/>
  <c r="J858" i="1"/>
  <c r="F858" i="1"/>
  <c r="W857" i="1"/>
  <c r="X857" i="1" s="1"/>
  <c r="V857" i="1"/>
  <c r="Y857" i="1" s="1"/>
  <c r="Z857" i="1" s="1"/>
  <c r="T857" i="1"/>
  <c r="U857" i="1" s="1"/>
  <c r="S857" i="1"/>
  <c r="R857" i="1"/>
  <c r="J857" i="1"/>
  <c r="F857" i="1"/>
  <c r="Y856" i="1"/>
  <c r="W856" i="1"/>
  <c r="X856" i="1" s="1"/>
  <c r="Z856" i="1" s="1"/>
  <c r="V856" i="1"/>
  <c r="T856" i="1"/>
  <c r="U856" i="1" s="1"/>
  <c r="S856" i="1"/>
  <c r="R856" i="1"/>
  <c r="J856" i="1"/>
  <c r="F856" i="1"/>
  <c r="Y855" i="1"/>
  <c r="Z855" i="1" s="1"/>
  <c r="W855" i="1"/>
  <c r="X855" i="1" s="1"/>
  <c r="V855" i="1"/>
  <c r="T855" i="1"/>
  <c r="S855" i="1"/>
  <c r="R855" i="1"/>
  <c r="J855" i="1"/>
  <c r="F855" i="1"/>
  <c r="W854" i="1"/>
  <c r="X854" i="1" s="1"/>
  <c r="V854" i="1"/>
  <c r="Y854" i="1" s="1"/>
  <c r="T854" i="1"/>
  <c r="U854" i="1" s="1"/>
  <c r="S854" i="1"/>
  <c r="R854" i="1"/>
  <c r="J854" i="1"/>
  <c r="F854" i="1"/>
  <c r="Y853" i="1"/>
  <c r="X853" i="1"/>
  <c r="W853" i="1"/>
  <c r="V853" i="1"/>
  <c r="T853" i="1"/>
  <c r="U853" i="1" s="1"/>
  <c r="S853" i="1"/>
  <c r="R853" i="1"/>
  <c r="J853" i="1"/>
  <c r="F853" i="1"/>
  <c r="W852" i="1"/>
  <c r="X852" i="1" s="1"/>
  <c r="V852" i="1"/>
  <c r="Y852" i="1" s="1"/>
  <c r="U852" i="1"/>
  <c r="T852" i="1"/>
  <c r="S852" i="1"/>
  <c r="R852" i="1"/>
  <c r="J852" i="1"/>
  <c r="F852" i="1"/>
  <c r="Y851" i="1"/>
  <c r="Z851" i="1" s="1"/>
  <c r="X851" i="1"/>
  <c r="W851" i="1"/>
  <c r="V851" i="1"/>
  <c r="U851" i="1"/>
  <c r="T851" i="1"/>
  <c r="S851" i="1"/>
  <c r="R851" i="1"/>
  <c r="J851" i="1"/>
  <c r="F851" i="1"/>
  <c r="W850" i="1"/>
  <c r="X850" i="1" s="1"/>
  <c r="V850" i="1"/>
  <c r="Y850" i="1" s="1"/>
  <c r="T850" i="1"/>
  <c r="U850" i="1" s="1"/>
  <c r="S850" i="1"/>
  <c r="R850" i="1"/>
  <c r="J850" i="1"/>
  <c r="F850" i="1"/>
  <c r="X849" i="1"/>
  <c r="W849" i="1"/>
  <c r="V849" i="1"/>
  <c r="Y849" i="1" s="1"/>
  <c r="Z849" i="1" s="1"/>
  <c r="T849" i="1"/>
  <c r="U849" i="1" s="1"/>
  <c r="S849" i="1"/>
  <c r="R849" i="1"/>
  <c r="J849" i="1"/>
  <c r="F849" i="1"/>
  <c r="Y848" i="1"/>
  <c r="W848" i="1"/>
  <c r="X848" i="1" s="1"/>
  <c r="V848" i="1"/>
  <c r="T848" i="1"/>
  <c r="S848" i="1"/>
  <c r="R848" i="1"/>
  <c r="J848" i="1"/>
  <c r="U848" i="1" s="1"/>
  <c r="F848" i="1"/>
  <c r="Y847" i="1"/>
  <c r="Z847" i="1" s="1"/>
  <c r="X847" i="1"/>
  <c r="W847" i="1"/>
  <c r="V847" i="1"/>
  <c r="T847" i="1"/>
  <c r="U847" i="1" s="1"/>
  <c r="S847" i="1"/>
  <c r="R847" i="1"/>
  <c r="J847" i="1"/>
  <c r="F847" i="1"/>
  <c r="Y846" i="1"/>
  <c r="X846" i="1"/>
  <c r="W846" i="1"/>
  <c r="V846" i="1"/>
  <c r="T846" i="1"/>
  <c r="S846" i="1"/>
  <c r="R846" i="1"/>
  <c r="J846" i="1"/>
  <c r="U846" i="1" s="1"/>
  <c r="F846" i="1"/>
  <c r="W845" i="1"/>
  <c r="X845" i="1" s="1"/>
  <c r="V845" i="1"/>
  <c r="Y845" i="1" s="1"/>
  <c r="U845" i="1"/>
  <c r="T845" i="1"/>
  <c r="S845" i="1"/>
  <c r="R845" i="1"/>
  <c r="J845" i="1"/>
  <c r="F845" i="1"/>
  <c r="Y844" i="1"/>
  <c r="Z844" i="1" s="1"/>
  <c r="W844" i="1"/>
  <c r="X844" i="1" s="1"/>
  <c r="V844" i="1"/>
  <c r="T844" i="1"/>
  <c r="U844" i="1" s="1"/>
  <c r="S844" i="1"/>
  <c r="R844" i="1"/>
  <c r="J844" i="1"/>
  <c r="F844" i="1"/>
  <c r="W843" i="1"/>
  <c r="X843" i="1" s="1"/>
  <c r="V843" i="1"/>
  <c r="Y843" i="1" s="1"/>
  <c r="Z843" i="1" s="1"/>
  <c r="T843" i="1"/>
  <c r="U843" i="1" s="1"/>
  <c r="S843" i="1"/>
  <c r="R843" i="1"/>
  <c r="J843" i="1"/>
  <c r="F843" i="1"/>
  <c r="Z842" i="1"/>
  <c r="Y842" i="1"/>
  <c r="X842" i="1"/>
  <c r="W842" i="1"/>
  <c r="V842" i="1"/>
  <c r="T842" i="1"/>
  <c r="U842" i="1" s="1"/>
  <c r="S842" i="1"/>
  <c r="R842" i="1"/>
  <c r="J842" i="1"/>
  <c r="F842" i="1"/>
  <c r="Y841" i="1"/>
  <c r="Z841" i="1" s="1"/>
  <c r="W841" i="1"/>
  <c r="X841" i="1" s="1"/>
  <c r="V841" i="1"/>
  <c r="T841" i="1"/>
  <c r="U841" i="1" s="1"/>
  <c r="S841" i="1"/>
  <c r="R841" i="1"/>
  <c r="J841" i="1"/>
  <c r="F841" i="1"/>
  <c r="W840" i="1"/>
  <c r="X840" i="1" s="1"/>
  <c r="V840" i="1"/>
  <c r="Y840" i="1" s="1"/>
  <c r="T840" i="1"/>
  <c r="U840" i="1" s="1"/>
  <c r="S840" i="1"/>
  <c r="R840" i="1"/>
  <c r="J840" i="1"/>
  <c r="F840" i="1"/>
  <c r="Y839" i="1"/>
  <c r="X839" i="1"/>
  <c r="W839" i="1"/>
  <c r="V839" i="1"/>
  <c r="U839" i="1"/>
  <c r="T839" i="1"/>
  <c r="S839" i="1"/>
  <c r="R839" i="1"/>
  <c r="J839" i="1"/>
  <c r="F839" i="1"/>
  <c r="W838" i="1"/>
  <c r="X838" i="1" s="1"/>
  <c r="V838" i="1"/>
  <c r="Y838" i="1" s="1"/>
  <c r="Z838" i="1" s="1"/>
  <c r="U838" i="1"/>
  <c r="T838" i="1"/>
  <c r="S838" i="1"/>
  <c r="R838" i="1"/>
  <c r="J838" i="1"/>
  <c r="F838" i="1"/>
  <c r="Y837" i="1"/>
  <c r="W837" i="1"/>
  <c r="X837" i="1" s="1"/>
  <c r="V837" i="1"/>
  <c r="T837" i="1"/>
  <c r="U837" i="1" s="1"/>
  <c r="S837" i="1"/>
  <c r="R837" i="1"/>
  <c r="J837" i="1"/>
  <c r="F837" i="1"/>
  <c r="X836" i="1"/>
  <c r="W836" i="1"/>
  <c r="V836" i="1"/>
  <c r="Y836" i="1" s="1"/>
  <c r="Z836" i="1" s="1"/>
  <c r="T836" i="1"/>
  <c r="U836" i="1" s="1"/>
  <c r="S836" i="1"/>
  <c r="R836" i="1"/>
  <c r="J836" i="1"/>
  <c r="F836" i="1"/>
  <c r="X835" i="1"/>
  <c r="W835" i="1"/>
  <c r="V835" i="1"/>
  <c r="Y835" i="1" s="1"/>
  <c r="Z835" i="1" s="1"/>
  <c r="U835" i="1"/>
  <c r="T835" i="1"/>
  <c r="S835" i="1"/>
  <c r="R835" i="1"/>
  <c r="J835" i="1"/>
  <c r="F835" i="1"/>
  <c r="Y834" i="1"/>
  <c r="Z834" i="1" s="1"/>
  <c r="X834" i="1"/>
  <c r="W834" i="1"/>
  <c r="V834" i="1"/>
  <c r="T834" i="1"/>
  <c r="S834" i="1"/>
  <c r="R834" i="1"/>
  <c r="J834" i="1"/>
  <c r="U834" i="1" s="1"/>
  <c r="F834" i="1"/>
  <c r="Y833" i="1"/>
  <c r="Z833" i="1" s="1"/>
  <c r="X833" i="1"/>
  <c r="W833" i="1"/>
  <c r="V833" i="1"/>
  <c r="T833" i="1"/>
  <c r="U833" i="1" s="1"/>
  <c r="S833" i="1"/>
  <c r="R833" i="1"/>
  <c r="J833" i="1"/>
  <c r="F833" i="1"/>
  <c r="Y832" i="1"/>
  <c r="Z832" i="1" s="1"/>
  <c r="X832" i="1"/>
  <c r="W832" i="1"/>
  <c r="V832" i="1"/>
  <c r="T832" i="1"/>
  <c r="S832" i="1"/>
  <c r="R832" i="1"/>
  <c r="J832" i="1"/>
  <c r="U832" i="1" s="1"/>
  <c r="F832" i="1"/>
  <c r="X831" i="1"/>
  <c r="W831" i="1"/>
  <c r="V831" i="1"/>
  <c r="Y831" i="1" s="1"/>
  <c r="Z831" i="1" s="1"/>
  <c r="U831" i="1"/>
  <c r="T831" i="1"/>
  <c r="S831" i="1"/>
  <c r="R831" i="1"/>
  <c r="J831" i="1"/>
  <c r="F831" i="1"/>
  <c r="Z830" i="1"/>
  <c r="Y830" i="1"/>
  <c r="W830" i="1"/>
  <c r="X830" i="1" s="1"/>
  <c r="V830" i="1"/>
  <c r="T830" i="1"/>
  <c r="U830" i="1" s="1"/>
  <c r="S830" i="1"/>
  <c r="R830" i="1"/>
  <c r="J830" i="1"/>
  <c r="F830" i="1"/>
  <c r="W829" i="1"/>
  <c r="X829" i="1" s="1"/>
  <c r="V829" i="1"/>
  <c r="Y829" i="1" s="1"/>
  <c r="Z829" i="1" s="1"/>
  <c r="T829" i="1"/>
  <c r="U829" i="1" s="1"/>
  <c r="S829" i="1"/>
  <c r="R829" i="1"/>
  <c r="J829" i="1"/>
  <c r="F829" i="1"/>
  <c r="Y828" i="1"/>
  <c r="W828" i="1"/>
  <c r="X828" i="1" s="1"/>
  <c r="Z828" i="1" s="1"/>
  <c r="V828" i="1"/>
  <c r="T828" i="1"/>
  <c r="U828" i="1" s="1"/>
  <c r="S828" i="1"/>
  <c r="R828" i="1"/>
  <c r="J828" i="1"/>
  <c r="F828" i="1"/>
  <c r="Y827" i="1"/>
  <c r="Z827" i="1" s="1"/>
  <c r="X827" i="1"/>
  <c r="W827" i="1"/>
  <c r="V827" i="1"/>
  <c r="U827" i="1"/>
  <c r="T827" i="1"/>
  <c r="S827" i="1"/>
  <c r="R827" i="1"/>
  <c r="J827" i="1"/>
  <c r="F827" i="1"/>
  <c r="W826" i="1"/>
  <c r="X826" i="1" s="1"/>
  <c r="V826" i="1"/>
  <c r="Y826" i="1" s="1"/>
  <c r="Z826" i="1" s="1"/>
  <c r="T826" i="1"/>
  <c r="U826" i="1" s="1"/>
  <c r="S826" i="1"/>
  <c r="R826" i="1"/>
  <c r="J826" i="1"/>
  <c r="F826" i="1"/>
  <c r="Y825" i="1"/>
  <c r="Z825" i="1" s="1"/>
  <c r="X825" i="1"/>
  <c r="W825" i="1"/>
  <c r="V825" i="1"/>
  <c r="T825" i="1"/>
  <c r="U825" i="1" s="1"/>
  <c r="S825" i="1"/>
  <c r="R825" i="1"/>
  <c r="J825" i="1"/>
  <c r="F825" i="1"/>
  <c r="W824" i="1"/>
  <c r="X824" i="1" s="1"/>
  <c r="V824" i="1"/>
  <c r="Y824" i="1" s="1"/>
  <c r="Z824" i="1" s="1"/>
  <c r="U824" i="1"/>
  <c r="T824" i="1"/>
  <c r="S824" i="1"/>
  <c r="R824" i="1"/>
  <c r="J824" i="1"/>
  <c r="F824" i="1"/>
  <c r="Y823" i="1"/>
  <c r="W823" i="1"/>
  <c r="X823" i="1" s="1"/>
  <c r="V823" i="1"/>
  <c r="T823" i="1"/>
  <c r="U823" i="1" s="1"/>
  <c r="S823" i="1"/>
  <c r="R823" i="1"/>
  <c r="J823" i="1"/>
  <c r="F823" i="1"/>
  <c r="X822" i="1"/>
  <c r="W822" i="1"/>
  <c r="V822" i="1"/>
  <c r="Y822" i="1" s="1"/>
  <c r="Z822" i="1" s="1"/>
  <c r="T822" i="1"/>
  <c r="U822" i="1" s="1"/>
  <c r="S822" i="1"/>
  <c r="R822" i="1"/>
  <c r="J822" i="1"/>
  <c r="F822" i="1"/>
  <c r="Z821" i="1"/>
  <c r="X821" i="1"/>
  <c r="W821" i="1"/>
  <c r="V821" i="1"/>
  <c r="Y821" i="1" s="1"/>
  <c r="U821" i="1"/>
  <c r="T821" i="1"/>
  <c r="S821" i="1"/>
  <c r="R821" i="1"/>
  <c r="J821" i="1"/>
  <c r="F821" i="1"/>
  <c r="Y820" i="1"/>
  <c r="X820" i="1"/>
  <c r="W820" i="1"/>
  <c r="V820" i="1"/>
  <c r="T820" i="1"/>
  <c r="S820" i="1"/>
  <c r="R820" i="1"/>
  <c r="J820" i="1"/>
  <c r="U820" i="1" s="1"/>
  <c r="F820" i="1"/>
  <c r="Y819" i="1"/>
  <c r="Z819" i="1" s="1"/>
  <c r="X819" i="1"/>
  <c r="W819" i="1"/>
  <c r="V819" i="1"/>
  <c r="U819" i="1"/>
  <c r="T819" i="1"/>
  <c r="S819" i="1"/>
  <c r="R819" i="1"/>
  <c r="J819" i="1"/>
  <c r="F819" i="1"/>
  <c r="Y818" i="1"/>
  <c r="X818" i="1"/>
  <c r="Z818" i="1" s="1"/>
  <c r="W818" i="1"/>
  <c r="V818" i="1"/>
  <c r="T818" i="1"/>
  <c r="S818" i="1"/>
  <c r="R818" i="1"/>
  <c r="J818" i="1"/>
  <c r="U818" i="1" s="1"/>
  <c r="F818" i="1"/>
  <c r="W817" i="1"/>
  <c r="X817" i="1" s="1"/>
  <c r="V817" i="1"/>
  <c r="Y817" i="1" s="1"/>
  <c r="Z817" i="1" s="1"/>
  <c r="U817" i="1"/>
  <c r="T817" i="1"/>
  <c r="S817" i="1"/>
  <c r="R817" i="1"/>
  <c r="J817" i="1"/>
  <c r="F817" i="1"/>
  <c r="Y816" i="1"/>
  <c r="Z816" i="1" s="1"/>
  <c r="W816" i="1"/>
  <c r="X816" i="1" s="1"/>
  <c r="V816" i="1"/>
  <c r="T816" i="1"/>
  <c r="U816" i="1" s="1"/>
  <c r="S816" i="1"/>
  <c r="R816" i="1"/>
  <c r="J816" i="1"/>
  <c r="F816" i="1"/>
  <c r="W815" i="1"/>
  <c r="X815" i="1" s="1"/>
  <c r="V815" i="1"/>
  <c r="Y815" i="1" s="1"/>
  <c r="Z815" i="1" s="1"/>
  <c r="T815" i="1"/>
  <c r="U815" i="1" s="1"/>
  <c r="S815" i="1"/>
  <c r="R815" i="1"/>
  <c r="J815" i="1"/>
  <c r="F815" i="1"/>
  <c r="Z814" i="1"/>
  <c r="Y814" i="1"/>
  <c r="X814" i="1"/>
  <c r="W814" i="1"/>
  <c r="V814" i="1"/>
  <c r="T814" i="1"/>
  <c r="U814" i="1" s="1"/>
  <c r="S814" i="1"/>
  <c r="R814" i="1"/>
  <c r="J814" i="1"/>
  <c r="F814" i="1"/>
  <c r="Y813" i="1"/>
  <c r="W813" i="1"/>
  <c r="X813" i="1" s="1"/>
  <c r="V813" i="1"/>
  <c r="T813" i="1"/>
  <c r="U813" i="1" s="1"/>
  <c r="S813" i="1"/>
  <c r="R813" i="1"/>
  <c r="J813" i="1"/>
  <c r="F813" i="1"/>
  <c r="W812" i="1"/>
  <c r="X812" i="1" s="1"/>
  <c r="V812" i="1"/>
  <c r="Y812" i="1" s="1"/>
  <c r="Z812" i="1" s="1"/>
  <c r="T812" i="1"/>
  <c r="U812" i="1" s="1"/>
  <c r="S812" i="1"/>
  <c r="R812" i="1"/>
  <c r="J812" i="1"/>
  <c r="F812" i="1"/>
  <c r="Y811" i="1"/>
  <c r="Z811" i="1" s="1"/>
  <c r="X811" i="1"/>
  <c r="W811" i="1"/>
  <c r="V811" i="1"/>
  <c r="T811" i="1"/>
  <c r="U811" i="1" s="1"/>
  <c r="S811" i="1"/>
  <c r="R811" i="1"/>
  <c r="J811" i="1"/>
  <c r="F811" i="1"/>
  <c r="W810" i="1"/>
  <c r="X810" i="1" s="1"/>
  <c r="V810" i="1"/>
  <c r="Y810" i="1" s="1"/>
  <c r="Z810" i="1" s="1"/>
  <c r="U810" i="1"/>
  <c r="T810" i="1"/>
  <c r="S810" i="1"/>
  <c r="R810" i="1"/>
  <c r="J810" i="1"/>
  <c r="F810" i="1"/>
  <c r="Y809" i="1"/>
  <c r="Z809" i="1" s="1"/>
  <c r="X809" i="1"/>
  <c r="W809" i="1"/>
  <c r="V809" i="1"/>
  <c r="U809" i="1"/>
  <c r="T809" i="1"/>
  <c r="S809" i="1"/>
  <c r="R809" i="1"/>
  <c r="J809" i="1"/>
  <c r="F809" i="1"/>
  <c r="X808" i="1"/>
  <c r="W808" i="1"/>
  <c r="V808" i="1"/>
  <c r="Y808" i="1" s="1"/>
  <c r="Z808" i="1" s="1"/>
  <c r="T808" i="1"/>
  <c r="U808" i="1" s="1"/>
  <c r="S808" i="1"/>
  <c r="R808" i="1"/>
  <c r="J808" i="1"/>
  <c r="F808" i="1"/>
  <c r="X807" i="1"/>
  <c r="W807" i="1"/>
  <c r="V807" i="1"/>
  <c r="Y807" i="1" s="1"/>
  <c r="Z807" i="1" s="1"/>
  <c r="U807" i="1"/>
  <c r="T807" i="1"/>
  <c r="S807" i="1"/>
  <c r="R807" i="1"/>
  <c r="J807" i="1"/>
  <c r="F807" i="1"/>
  <c r="Y806" i="1"/>
  <c r="X806" i="1"/>
  <c r="W806" i="1"/>
  <c r="V806" i="1"/>
  <c r="T806" i="1"/>
  <c r="S806" i="1"/>
  <c r="R806" i="1"/>
  <c r="J806" i="1"/>
  <c r="U806" i="1" s="1"/>
  <c r="F806" i="1"/>
  <c r="Y805" i="1"/>
  <c r="Z805" i="1" s="1"/>
  <c r="X805" i="1"/>
  <c r="W805" i="1"/>
  <c r="V805" i="1"/>
  <c r="U805" i="1"/>
  <c r="T805" i="1"/>
  <c r="S805" i="1"/>
  <c r="R805" i="1"/>
  <c r="J805" i="1"/>
  <c r="F805" i="1"/>
  <c r="Y804" i="1"/>
  <c r="X804" i="1"/>
  <c r="Z804" i="1" s="1"/>
  <c r="W804" i="1"/>
  <c r="V804" i="1"/>
  <c r="T804" i="1"/>
  <c r="S804" i="1"/>
  <c r="R804" i="1"/>
  <c r="J804" i="1"/>
  <c r="U804" i="1" s="1"/>
  <c r="F804" i="1"/>
  <c r="W803" i="1"/>
  <c r="X803" i="1" s="1"/>
  <c r="V803" i="1"/>
  <c r="Y803" i="1" s="1"/>
  <c r="Z803" i="1" s="1"/>
  <c r="U803" i="1"/>
  <c r="T803" i="1"/>
  <c r="S803" i="1"/>
  <c r="R803" i="1"/>
  <c r="J803" i="1"/>
  <c r="F803" i="1"/>
  <c r="Z802" i="1"/>
  <c r="Y802" i="1"/>
  <c r="W802" i="1"/>
  <c r="X802" i="1" s="1"/>
  <c r="V802" i="1"/>
  <c r="T802" i="1"/>
  <c r="U802" i="1" s="1"/>
  <c r="S802" i="1"/>
  <c r="R802" i="1"/>
  <c r="J802" i="1"/>
  <c r="F802" i="1"/>
  <c r="W801" i="1"/>
  <c r="X801" i="1" s="1"/>
  <c r="V801" i="1"/>
  <c r="Y801" i="1" s="1"/>
  <c r="T801" i="1"/>
  <c r="U801" i="1" s="1"/>
  <c r="S801" i="1"/>
  <c r="R801" i="1"/>
  <c r="J801" i="1"/>
  <c r="F801" i="1"/>
  <c r="Z800" i="1"/>
  <c r="Y800" i="1"/>
  <c r="X800" i="1"/>
  <c r="W800" i="1"/>
  <c r="V800" i="1"/>
  <c r="U800" i="1"/>
  <c r="T800" i="1"/>
  <c r="S800" i="1"/>
  <c r="R800" i="1"/>
  <c r="J800" i="1"/>
  <c r="F800" i="1"/>
  <c r="Y799" i="1"/>
  <c r="Z799" i="1" s="1"/>
  <c r="W799" i="1"/>
  <c r="X799" i="1" s="1"/>
  <c r="V799" i="1"/>
  <c r="T799" i="1"/>
  <c r="S799" i="1"/>
  <c r="R799" i="1"/>
  <c r="J799" i="1"/>
  <c r="U799" i="1" s="1"/>
  <c r="F799" i="1"/>
  <c r="W798" i="1"/>
  <c r="X798" i="1" s="1"/>
  <c r="V798" i="1"/>
  <c r="Y798" i="1" s="1"/>
  <c r="T798" i="1"/>
  <c r="U798" i="1" s="1"/>
  <c r="S798" i="1"/>
  <c r="R798" i="1"/>
  <c r="J798" i="1"/>
  <c r="F798" i="1"/>
  <c r="Y797" i="1"/>
  <c r="Z797" i="1" s="1"/>
  <c r="X797" i="1"/>
  <c r="W797" i="1"/>
  <c r="V797" i="1"/>
  <c r="T797" i="1"/>
  <c r="S797" i="1"/>
  <c r="R797" i="1"/>
  <c r="J797" i="1"/>
  <c r="F797" i="1"/>
  <c r="W796" i="1"/>
  <c r="X796" i="1" s="1"/>
  <c r="V796" i="1"/>
  <c r="Y796" i="1" s="1"/>
  <c r="U796" i="1"/>
  <c r="T796" i="1"/>
  <c r="S796" i="1"/>
  <c r="R796" i="1"/>
  <c r="J796" i="1"/>
  <c r="F796" i="1"/>
  <c r="Y795" i="1"/>
  <c r="Z795" i="1" s="1"/>
  <c r="W795" i="1"/>
  <c r="X795" i="1" s="1"/>
  <c r="V795" i="1"/>
  <c r="T795" i="1"/>
  <c r="U795" i="1" s="1"/>
  <c r="S795" i="1"/>
  <c r="R795" i="1"/>
  <c r="J795" i="1"/>
  <c r="F795" i="1"/>
  <c r="W794" i="1"/>
  <c r="X794" i="1" s="1"/>
  <c r="V794" i="1"/>
  <c r="Y794" i="1" s="1"/>
  <c r="Z794" i="1" s="1"/>
  <c r="T794" i="1"/>
  <c r="U794" i="1" s="1"/>
  <c r="S794" i="1"/>
  <c r="R794" i="1"/>
  <c r="J794" i="1"/>
  <c r="F794" i="1"/>
  <c r="X793" i="1"/>
  <c r="W793" i="1"/>
  <c r="V793" i="1"/>
  <c r="Y793" i="1" s="1"/>
  <c r="Z793" i="1" s="1"/>
  <c r="T793" i="1"/>
  <c r="U793" i="1" s="1"/>
  <c r="S793" i="1"/>
  <c r="R793" i="1"/>
  <c r="J793" i="1"/>
  <c r="F793" i="1"/>
  <c r="Y792" i="1"/>
  <c r="X792" i="1"/>
  <c r="W792" i="1"/>
  <c r="V792" i="1"/>
  <c r="T792" i="1"/>
  <c r="S792" i="1"/>
  <c r="R792" i="1"/>
  <c r="J792" i="1"/>
  <c r="U792" i="1" s="1"/>
  <c r="F792" i="1"/>
  <c r="Y791" i="1"/>
  <c r="Z791" i="1" s="1"/>
  <c r="X791" i="1"/>
  <c r="W791" i="1"/>
  <c r="V791" i="1"/>
  <c r="T791" i="1"/>
  <c r="U791" i="1" s="1"/>
  <c r="S791" i="1"/>
  <c r="R791" i="1"/>
  <c r="J791" i="1"/>
  <c r="F791" i="1"/>
  <c r="Y790" i="1"/>
  <c r="X790" i="1"/>
  <c r="W790" i="1"/>
  <c r="V790" i="1"/>
  <c r="T790" i="1"/>
  <c r="S790" i="1"/>
  <c r="R790" i="1"/>
  <c r="J790" i="1"/>
  <c r="U790" i="1" s="1"/>
  <c r="F790" i="1"/>
  <c r="W789" i="1"/>
  <c r="X789" i="1" s="1"/>
  <c r="V789" i="1"/>
  <c r="Y789" i="1" s="1"/>
  <c r="Z789" i="1" s="1"/>
  <c r="U789" i="1"/>
  <c r="T789" i="1"/>
  <c r="S789" i="1"/>
  <c r="R789" i="1"/>
  <c r="J789" i="1"/>
  <c r="F789" i="1"/>
  <c r="Z788" i="1"/>
  <c r="Y788" i="1"/>
  <c r="W788" i="1"/>
  <c r="X788" i="1" s="1"/>
  <c r="V788" i="1"/>
  <c r="T788" i="1"/>
  <c r="U788" i="1" s="1"/>
  <c r="S788" i="1"/>
  <c r="R788" i="1"/>
  <c r="J788" i="1"/>
  <c r="F788" i="1"/>
  <c r="W787" i="1"/>
  <c r="X787" i="1" s="1"/>
  <c r="V787" i="1"/>
  <c r="Y787" i="1" s="1"/>
  <c r="T787" i="1"/>
  <c r="U787" i="1" s="1"/>
  <c r="S787" i="1"/>
  <c r="R787" i="1"/>
  <c r="J787" i="1"/>
  <c r="F787" i="1"/>
  <c r="Z786" i="1"/>
  <c r="Y786" i="1"/>
  <c r="X786" i="1"/>
  <c r="W786" i="1"/>
  <c r="V786" i="1"/>
  <c r="T786" i="1"/>
  <c r="U786" i="1" s="1"/>
  <c r="S786" i="1"/>
  <c r="R786" i="1"/>
  <c r="J786" i="1"/>
  <c r="F786" i="1"/>
  <c r="Y785" i="1"/>
  <c r="Z785" i="1" s="1"/>
  <c r="W785" i="1"/>
  <c r="X785" i="1" s="1"/>
  <c r="V785" i="1"/>
  <c r="T785" i="1"/>
  <c r="S785" i="1"/>
  <c r="R785" i="1"/>
  <c r="J785" i="1"/>
  <c r="U785" i="1" s="1"/>
  <c r="F785" i="1"/>
  <c r="W784" i="1"/>
  <c r="X784" i="1" s="1"/>
  <c r="V784" i="1"/>
  <c r="Y784" i="1" s="1"/>
  <c r="Z784" i="1" s="1"/>
  <c r="T784" i="1"/>
  <c r="U784" i="1" s="1"/>
  <c r="S784" i="1"/>
  <c r="R784" i="1"/>
  <c r="J784" i="1"/>
  <c r="F784" i="1"/>
  <c r="Y783" i="1"/>
  <c r="X783" i="1"/>
  <c r="W783" i="1"/>
  <c r="V783" i="1"/>
  <c r="T783" i="1"/>
  <c r="S783" i="1"/>
  <c r="R783" i="1"/>
  <c r="J783" i="1"/>
  <c r="F783" i="1"/>
  <c r="X782" i="1"/>
  <c r="W782" i="1"/>
  <c r="V782" i="1"/>
  <c r="Y782" i="1" s="1"/>
  <c r="Z782" i="1" s="1"/>
  <c r="U782" i="1"/>
  <c r="T782" i="1"/>
  <c r="S782" i="1"/>
  <c r="R782" i="1"/>
  <c r="J782" i="1"/>
  <c r="F782" i="1"/>
  <c r="Y781" i="1"/>
  <c r="W781" i="1"/>
  <c r="X781" i="1" s="1"/>
  <c r="V781" i="1"/>
  <c r="U781" i="1"/>
  <c r="T781" i="1"/>
  <c r="S781" i="1"/>
  <c r="R781" i="1"/>
  <c r="J781" i="1"/>
  <c r="F781" i="1"/>
  <c r="W780" i="1"/>
  <c r="X780" i="1" s="1"/>
  <c r="V780" i="1"/>
  <c r="Y780" i="1" s="1"/>
  <c r="T780" i="1"/>
  <c r="U780" i="1" s="1"/>
  <c r="S780" i="1"/>
  <c r="R780" i="1"/>
  <c r="J780" i="1"/>
  <c r="F780" i="1"/>
  <c r="X779" i="1"/>
  <c r="W779" i="1"/>
  <c r="V779" i="1"/>
  <c r="Y779" i="1" s="1"/>
  <c r="Z779" i="1" s="1"/>
  <c r="T779" i="1"/>
  <c r="U779" i="1" s="1"/>
  <c r="S779" i="1"/>
  <c r="R779" i="1"/>
  <c r="J779" i="1"/>
  <c r="F779" i="1"/>
  <c r="Y778" i="1"/>
  <c r="W778" i="1"/>
  <c r="X778" i="1" s="1"/>
  <c r="Z778" i="1" s="1"/>
  <c r="V778" i="1"/>
  <c r="T778" i="1"/>
  <c r="S778" i="1"/>
  <c r="R778" i="1"/>
  <c r="J778" i="1"/>
  <c r="U778" i="1" s="1"/>
  <c r="F778" i="1"/>
  <c r="Y777" i="1"/>
  <c r="Z777" i="1" s="1"/>
  <c r="X777" i="1"/>
  <c r="W777" i="1"/>
  <c r="V777" i="1"/>
  <c r="T777" i="1"/>
  <c r="U777" i="1" s="1"/>
  <c r="S777" i="1"/>
  <c r="R777" i="1"/>
  <c r="J777" i="1"/>
  <c r="F777" i="1"/>
  <c r="Y776" i="1"/>
  <c r="X776" i="1"/>
  <c r="W776" i="1"/>
  <c r="V776" i="1"/>
  <c r="U776" i="1"/>
  <c r="T776" i="1"/>
  <c r="S776" i="1"/>
  <c r="R776" i="1"/>
  <c r="J776" i="1"/>
  <c r="F776" i="1"/>
  <c r="W775" i="1"/>
  <c r="X775" i="1" s="1"/>
  <c r="V775" i="1"/>
  <c r="Y775" i="1" s="1"/>
  <c r="Z775" i="1" s="1"/>
  <c r="U775" i="1"/>
  <c r="T775" i="1"/>
  <c r="S775" i="1"/>
  <c r="R775" i="1"/>
  <c r="J775" i="1"/>
  <c r="F775" i="1"/>
  <c r="Y774" i="1"/>
  <c r="Z774" i="1" s="1"/>
  <c r="W774" i="1"/>
  <c r="X774" i="1" s="1"/>
  <c r="V774" i="1"/>
  <c r="T774" i="1"/>
  <c r="U774" i="1" s="1"/>
  <c r="S774" i="1"/>
  <c r="R774" i="1"/>
  <c r="J774" i="1"/>
  <c r="F774" i="1"/>
  <c r="W773" i="1"/>
  <c r="X773" i="1" s="1"/>
  <c r="V773" i="1"/>
  <c r="Y773" i="1" s="1"/>
  <c r="Z773" i="1" s="1"/>
  <c r="T773" i="1"/>
  <c r="U773" i="1" s="1"/>
  <c r="S773" i="1"/>
  <c r="R773" i="1"/>
  <c r="J773" i="1"/>
  <c r="F773" i="1"/>
  <c r="Z772" i="1"/>
  <c r="Y772" i="1"/>
  <c r="X772" i="1"/>
  <c r="W772" i="1"/>
  <c r="V772" i="1"/>
  <c r="T772" i="1"/>
  <c r="U772" i="1" s="1"/>
  <c r="S772" i="1"/>
  <c r="R772" i="1"/>
  <c r="J772" i="1"/>
  <c r="F772" i="1"/>
  <c r="Y771" i="1"/>
  <c r="Z771" i="1" s="1"/>
  <c r="W771" i="1"/>
  <c r="X771" i="1" s="1"/>
  <c r="V771" i="1"/>
  <c r="T771" i="1"/>
  <c r="S771" i="1"/>
  <c r="R771" i="1"/>
  <c r="J771" i="1"/>
  <c r="U771" i="1" s="1"/>
  <c r="F771" i="1"/>
  <c r="W770" i="1"/>
  <c r="X770" i="1" s="1"/>
  <c r="V770" i="1"/>
  <c r="Y770" i="1" s="1"/>
  <c r="Z770" i="1" s="1"/>
  <c r="T770" i="1"/>
  <c r="U770" i="1" s="1"/>
  <c r="S770" i="1"/>
  <c r="R770" i="1"/>
  <c r="J770" i="1"/>
  <c r="F770" i="1"/>
  <c r="Y769" i="1"/>
  <c r="Z769" i="1" s="1"/>
  <c r="X769" i="1"/>
  <c r="W769" i="1"/>
  <c r="V769" i="1"/>
  <c r="T769" i="1"/>
  <c r="U769" i="1" s="1"/>
  <c r="S769" i="1"/>
  <c r="R769" i="1"/>
  <c r="J769" i="1"/>
  <c r="F769" i="1"/>
  <c r="X768" i="1"/>
  <c r="W768" i="1"/>
  <c r="V768" i="1"/>
  <c r="Y768" i="1" s="1"/>
  <c r="Z768" i="1" s="1"/>
  <c r="U768" i="1"/>
  <c r="T768" i="1"/>
  <c r="S768" i="1"/>
  <c r="R768" i="1"/>
  <c r="J768" i="1"/>
  <c r="F768" i="1"/>
  <c r="Y767" i="1"/>
  <c r="Z767" i="1" s="1"/>
  <c r="W767" i="1"/>
  <c r="X767" i="1" s="1"/>
  <c r="V767" i="1"/>
  <c r="U767" i="1"/>
  <c r="T767" i="1"/>
  <c r="S767" i="1"/>
  <c r="R767" i="1"/>
  <c r="J767" i="1"/>
  <c r="F767" i="1"/>
  <c r="X766" i="1"/>
  <c r="W766" i="1"/>
  <c r="V766" i="1"/>
  <c r="Y766" i="1" s="1"/>
  <c r="Z766" i="1" s="1"/>
  <c r="U766" i="1"/>
  <c r="T766" i="1"/>
  <c r="S766" i="1"/>
  <c r="R766" i="1"/>
  <c r="J766" i="1"/>
  <c r="F766" i="1"/>
  <c r="Z765" i="1"/>
  <c r="X765" i="1"/>
  <c r="W765" i="1"/>
  <c r="V765" i="1"/>
  <c r="Y765" i="1" s="1"/>
  <c r="U765" i="1"/>
  <c r="T765" i="1"/>
  <c r="S765" i="1"/>
  <c r="R765" i="1"/>
  <c r="J765" i="1"/>
  <c r="F765" i="1"/>
  <c r="Y764" i="1"/>
  <c r="W764" i="1"/>
  <c r="X764" i="1" s="1"/>
  <c r="Z764" i="1" s="1"/>
  <c r="V764" i="1"/>
  <c r="T764" i="1"/>
  <c r="S764" i="1"/>
  <c r="R764" i="1"/>
  <c r="J764" i="1"/>
  <c r="U764" i="1" s="1"/>
  <c r="F764" i="1"/>
  <c r="Y763" i="1"/>
  <c r="Z763" i="1" s="1"/>
  <c r="X763" i="1"/>
  <c r="W763" i="1"/>
  <c r="V763" i="1"/>
  <c r="T763" i="1"/>
  <c r="U763" i="1" s="1"/>
  <c r="S763" i="1"/>
  <c r="R763" i="1"/>
  <c r="J763" i="1"/>
  <c r="F763" i="1"/>
  <c r="Y762" i="1"/>
  <c r="Z762" i="1" s="1"/>
  <c r="X762" i="1"/>
  <c r="W762" i="1"/>
  <c r="V762" i="1"/>
  <c r="T762" i="1"/>
  <c r="S762" i="1"/>
  <c r="R762" i="1"/>
  <c r="J762" i="1"/>
  <c r="U762" i="1" s="1"/>
  <c r="F762" i="1"/>
  <c r="W761" i="1"/>
  <c r="X761" i="1" s="1"/>
  <c r="V761" i="1"/>
  <c r="Y761" i="1" s="1"/>
  <c r="U761" i="1"/>
  <c r="T761" i="1"/>
  <c r="S761" i="1"/>
  <c r="R761" i="1"/>
  <c r="J761" i="1"/>
  <c r="F761" i="1"/>
  <c r="Y760" i="1"/>
  <c r="Z760" i="1" s="1"/>
  <c r="W760" i="1"/>
  <c r="X760" i="1" s="1"/>
  <c r="V760" i="1"/>
  <c r="T760" i="1"/>
  <c r="U760" i="1" s="1"/>
  <c r="S760" i="1"/>
  <c r="R760" i="1"/>
  <c r="J760" i="1"/>
  <c r="F760" i="1"/>
  <c r="W759" i="1"/>
  <c r="X759" i="1" s="1"/>
  <c r="V759" i="1"/>
  <c r="Y759" i="1" s="1"/>
  <c r="Z759" i="1" s="1"/>
  <c r="T759" i="1"/>
  <c r="U759" i="1" s="1"/>
  <c r="S759" i="1"/>
  <c r="R759" i="1"/>
  <c r="J759" i="1"/>
  <c r="F759" i="1"/>
  <c r="Z758" i="1"/>
  <c r="Y758" i="1"/>
  <c r="X758" i="1"/>
  <c r="W758" i="1"/>
  <c r="V758" i="1"/>
  <c r="T758" i="1"/>
  <c r="U758" i="1" s="1"/>
  <c r="S758" i="1"/>
  <c r="R758" i="1"/>
  <c r="J758" i="1"/>
  <c r="F758" i="1"/>
  <c r="Y757" i="1"/>
  <c r="W757" i="1"/>
  <c r="X757" i="1" s="1"/>
  <c r="V757" i="1"/>
  <c r="T757" i="1"/>
  <c r="S757" i="1"/>
  <c r="R757" i="1"/>
  <c r="J757" i="1"/>
  <c r="U757" i="1" s="1"/>
  <c r="F757" i="1"/>
  <c r="W756" i="1"/>
  <c r="X756" i="1" s="1"/>
  <c r="V756" i="1"/>
  <c r="Y756" i="1" s="1"/>
  <c r="T756" i="1"/>
  <c r="U756" i="1" s="1"/>
  <c r="S756" i="1"/>
  <c r="R756" i="1"/>
  <c r="J756" i="1"/>
  <c r="F756" i="1"/>
  <c r="Y755" i="1"/>
  <c r="X755" i="1"/>
  <c r="W755" i="1"/>
  <c r="V755" i="1"/>
  <c r="U755" i="1"/>
  <c r="T755" i="1"/>
  <c r="S755" i="1"/>
  <c r="R755" i="1"/>
  <c r="J755" i="1"/>
  <c r="F755" i="1"/>
  <c r="X754" i="1"/>
  <c r="W754" i="1"/>
  <c r="V754" i="1"/>
  <c r="Y754" i="1" s="1"/>
  <c r="Z754" i="1" s="1"/>
  <c r="U754" i="1"/>
  <c r="T754" i="1"/>
  <c r="S754" i="1"/>
  <c r="R754" i="1"/>
  <c r="J754" i="1"/>
  <c r="F754" i="1"/>
  <c r="Y753" i="1"/>
  <c r="Z753" i="1" s="1"/>
  <c r="W753" i="1"/>
  <c r="X753" i="1" s="1"/>
  <c r="V753" i="1"/>
  <c r="U753" i="1"/>
  <c r="T753" i="1"/>
  <c r="S753" i="1"/>
  <c r="R753" i="1"/>
  <c r="J753" i="1"/>
  <c r="F753" i="1"/>
  <c r="X752" i="1"/>
  <c r="W752" i="1"/>
  <c r="V752" i="1"/>
  <c r="Y752" i="1" s="1"/>
  <c r="Z752" i="1" s="1"/>
  <c r="T752" i="1"/>
  <c r="U752" i="1" s="1"/>
  <c r="S752" i="1"/>
  <c r="R752" i="1"/>
  <c r="J752" i="1"/>
  <c r="F752" i="1"/>
  <c r="X751" i="1"/>
  <c r="W751" i="1"/>
  <c r="V751" i="1"/>
  <c r="Y751" i="1" s="1"/>
  <c r="Z751" i="1" s="1"/>
  <c r="U751" i="1"/>
  <c r="T751" i="1"/>
  <c r="S751" i="1"/>
  <c r="R751" i="1"/>
  <c r="J751" i="1"/>
  <c r="F751" i="1"/>
  <c r="Y750" i="1"/>
  <c r="X750" i="1"/>
  <c r="Z750" i="1" s="1"/>
  <c r="W750" i="1"/>
  <c r="V750" i="1"/>
  <c r="T750" i="1"/>
  <c r="S750" i="1"/>
  <c r="R750" i="1"/>
  <c r="J750" i="1"/>
  <c r="U750" i="1" s="1"/>
  <c r="F750" i="1"/>
  <c r="Y749" i="1"/>
  <c r="Z749" i="1" s="1"/>
  <c r="X749" i="1"/>
  <c r="W749" i="1"/>
  <c r="V749" i="1"/>
  <c r="U749" i="1"/>
  <c r="T749" i="1"/>
  <c r="S749" i="1"/>
  <c r="R749" i="1"/>
  <c r="J749" i="1"/>
  <c r="F749" i="1"/>
  <c r="Y748" i="1"/>
  <c r="X748" i="1"/>
  <c r="Z748" i="1" s="1"/>
  <c r="W748" i="1"/>
  <c r="V748" i="1"/>
  <c r="T748" i="1"/>
  <c r="S748" i="1"/>
  <c r="R748" i="1"/>
  <c r="J748" i="1"/>
  <c r="U748" i="1" s="1"/>
  <c r="F748" i="1"/>
  <c r="W747" i="1"/>
  <c r="X747" i="1" s="1"/>
  <c r="V747" i="1"/>
  <c r="Y747" i="1" s="1"/>
  <c r="Z747" i="1" s="1"/>
  <c r="U747" i="1"/>
  <c r="T747" i="1"/>
  <c r="S747" i="1"/>
  <c r="R747" i="1"/>
  <c r="J747" i="1"/>
  <c r="F747" i="1"/>
  <c r="Y746" i="1"/>
  <c r="W746" i="1"/>
  <c r="X746" i="1" s="1"/>
  <c r="Z746" i="1" s="1"/>
  <c r="V746" i="1"/>
  <c r="T746" i="1"/>
  <c r="U746" i="1" s="1"/>
  <c r="S746" i="1"/>
  <c r="R746" i="1"/>
  <c r="J746" i="1"/>
  <c r="F746" i="1"/>
  <c r="W745" i="1"/>
  <c r="X745" i="1" s="1"/>
  <c r="V745" i="1"/>
  <c r="Y745" i="1" s="1"/>
  <c r="T745" i="1"/>
  <c r="U745" i="1" s="1"/>
  <c r="S745" i="1"/>
  <c r="R745" i="1"/>
  <c r="J745" i="1"/>
  <c r="F745" i="1"/>
  <c r="Z744" i="1"/>
  <c r="Y744" i="1"/>
  <c r="X744" i="1"/>
  <c r="W744" i="1"/>
  <c r="V744" i="1"/>
  <c r="T744" i="1"/>
  <c r="U744" i="1" s="1"/>
  <c r="S744" i="1"/>
  <c r="R744" i="1"/>
  <c r="J744" i="1"/>
  <c r="F744" i="1"/>
  <c r="Y743" i="1"/>
  <c r="X743" i="1"/>
  <c r="W743" i="1"/>
  <c r="V743" i="1"/>
  <c r="T743" i="1"/>
  <c r="S743" i="1"/>
  <c r="R743" i="1"/>
  <c r="J743" i="1"/>
  <c r="U743" i="1" s="1"/>
  <c r="F743" i="1"/>
  <c r="W742" i="1"/>
  <c r="X742" i="1" s="1"/>
  <c r="V742" i="1"/>
  <c r="Y742" i="1" s="1"/>
  <c r="U742" i="1"/>
  <c r="T742" i="1"/>
  <c r="S742" i="1"/>
  <c r="R742" i="1"/>
  <c r="J742" i="1"/>
  <c r="F742" i="1"/>
  <c r="Y741" i="1"/>
  <c r="X741" i="1"/>
  <c r="W741" i="1"/>
  <c r="V741" i="1"/>
  <c r="T741" i="1"/>
  <c r="U741" i="1" s="1"/>
  <c r="S741" i="1"/>
  <c r="R741" i="1"/>
  <c r="J741" i="1"/>
  <c r="F741" i="1"/>
  <c r="X740" i="1"/>
  <c r="W740" i="1"/>
  <c r="V740" i="1"/>
  <c r="Y740" i="1" s="1"/>
  <c r="Z740" i="1" s="1"/>
  <c r="U740" i="1"/>
  <c r="T740" i="1"/>
  <c r="S740" i="1"/>
  <c r="R740" i="1"/>
  <c r="J740" i="1"/>
  <c r="F740" i="1"/>
  <c r="Z739" i="1"/>
  <c r="Y739" i="1"/>
  <c r="X739" i="1"/>
  <c r="W739" i="1"/>
  <c r="V739" i="1"/>
  <c r="U739" i="1"/>
  <c r="T739" i="1"/>
  <c r="S739" i="1"/>
  <c r="R739" i="1"/>
  <c r="J739" i="1"/>
  <c r="F739" i="1"/>
  <c r="W738" i="1"/>
  <c r="X738" i="1" s="1"/>
  <c r="V738" i="1"/>
  <c r="Y738" i="1" s="1"/>
  <c r="Z738" i="1" s="1"/>
  <c r="T738" i="1"/>
  <c r="U738" i="1" s="1"/>
  <c r="S738" i="1"/>
  <c r="R738" i="1"/>
  <c r="J738" i="1"/>
  <c r="F738" i="1"/>
  <c r="X737" i="1"/>
  <c r="W737" i="1"/>
  <c r="V737" i="1"/>
  <c r="Y737" i="1" s="1"/>
  <c r="Z737" i="1" s="1"/>
  <c r="U737" i="1"/>
  <c r="T737" i="1"/>
  <c r="S737" i="1"/>
  <c r="R737" i="1"/>
  <c r="J737" i="1"/>
  <c r="F737" i="1"/>
  <c r="Y736" i="1"/>
  <c r="X736" i="1"/>
  <c r="Z736" i="1" s="1"/>
  <c r="W736" i="1"/>
  <c r="V736" i="1"/>
  <c r="T736" i="1"/>
  <c r="S736" i="1"/>
  <c r="R736" i="1"/>
  <c r="J736" i="1"/>
  <c r="U736" i="1" s="1"/>
  <c r="F736" i="1"/>
  <c r="Y735" i="1"/>
  <c r="X735" i="1"/>
  <c r="W735" i="1"/>
  <c r="V735" i="1"/>
  <c r="U735" i="1"/>
  <c r="T735" i="1"/>
  <c r="S735" i="1"/>
  <c r="R735" i="1"/>
  <c r="J735" i="1"/>
  <c r="F735" i="1"/>
  <c r="Z734" i="1"/>
  <c r="Y734" i="1"/>
  <c r="X734" i="1"/>
  <c r="W734" i="1"/>
  <c r="V734" i="1"/>
  <c r="U734" i="1"/>
  <c r="T734" i="1"/>
  <c r="S734" i="1"/>
  <c r="R734" i="1"/>
  <c r="J734" i="1"/>
  <c r="F734" i="1"/>
  <c r="W733" i="1"/>
  <c r="X733" i="1" s="1"/>
  <c r="V733" i="1"/>
  <c r="Y733" i="1" s="1"/>
  <c r="U733" i="1"/>
  <c r="T733" i="1"/>
  <c r="S733" i="1"/>
  <c r="R733" i="1"/>
  <c r="J733" i="1"/>
  <c r="F733" i="1"/>
  <c r="Y732" i="1"/>
  <c r="Z732" i="1" s="1"/>
  <c r="X732" i="1"/>
  <c r="W732" i="1"/>
  <c r="V732" i="1"/>
  <c r="U732" i="1"/>
  <c r="T732" i="1"/>
  <c r="S732" i="1"/>
  <c r="R732" i="1"/>
  <c r="J732" i="1"/>
  <c r="F732" i="1"/>
  <c r="W731" i="1"/>
  <c r="X731" i="1" s="1"/>
  <c r="V731" i="1"/>
  <c r="Y731" i="1" s="1"/>
  <c r="Z731" i="1" s="1"/>
  <c r="T731" i="1"/>
  <c r="U731" i="1" s="1"/>
  <c r="S731" i="1"/>
  <c r="R731" i="1"/>
  <c r="J731" i="1"/>
  <c r="F731" i="1"/>
  <c r="Y730" i="1"/>
  <c r="W730" i="1"/>
  <c r="X730" i="1" s="1"/>
  <c r="Z730" i="1" s="1"/>
  <c r="V730" i="1"/>
  <c r="T730" i="1"/>
  <c r="U730" i="1" s="1"/>
  <c r="S730" i="1"/>
  <c r="R730" i="1"/>
  <c r="J730" i="1"/>
  <c r="F730" i="1"/>
  <c r="Z729" i="1"/>
  <c r="Y729" i="1"/>
  <c r="W729" i="1"/>
  <c r="X729" i="1" s="1"/>
  <c r="V729" i="1"/>
  <c r="T729" i="1"/>
  <c r="S729" i="1"/>
  <c r="R729" i="1"/>
  <c r="J729" i="1"/>
  <c r="U729" i="1" s="1"/>
  <c r="F729" i="1"/>
  <c r="W728" i="1"/>
  <c r="X728" i="1" s="1"/>
  <c r="V728" i="1"/>
  <c r="Y728" i="1" s="1"/>
  <c r="Z728" i="1" s="1"/>
  <c r="U728" i="1"/>
  <c r="T728" i="1"/>
  <c r="S728" i="1"/>
  <c r="R728" i="1"/>
  <c r="J728" i="1"/>
  <c r="F728" i="1"/>
  <c r="Y727" i="1"/>
  <c r="Z727" i="1" s="1"/>
  <c r="X727" i="1"/>
  <c r="W727" i="1"/>
  <c r="V727" i="1"/>
  <c r="T727" i="1"/>
  <c r="U727" i="1" s="1"/>
  <c r="S727" i="1"/>
  <c r="R727" i="1"/>
  <c r="J727" i="1"/>
  <c r="F727" i="1"/>
  <c r="Z726" i="1"/>
  <c r="Y726" i="1"/>
  <c r="X726" i="1"/>
  <c r="W726" i="1"/>
  <c r="V726" i="1"/>
  <c r="T726" i="1"/>
  <c r="S726" i="1"/>
  <c r="R726" i="1"/>
  <c r="J726" i="1"/>
  <c r="U726" i="1" s="1"/>
  <c r="F726" i="1"/>
  <c r="X725" i="1"/>
  <c r="W725" i="1"/>
  <c r="V725" i="1"/>
  <c r="Y725" i="1" s="1"/>
  <c r="U725" i="1"/>
  <c r="T725" i="1"/>
  <c r="S725" i="1"/>
  <c r="R725" i="1"/>
  <c r="J725" i="1"/>
  <c r="F725" i="1"/>
  <c r="X724" i="1"/>
  <c r="W724" i="1"/>
  <c r="V724" i="1"/>
  <c r="Y724" i="1" s="1"/>
  <c r="Z724" i="1" s="1"/>
  <c r="T724" i="1"/>
  <c r="U724" i="1" s="1"/>
  <c r="S724" i="1"/>
  <c r="R724" i="1"/>
  <c r="J724" i="1"/>
  <c r="F724" i="1"/>
  <c r="X723" i="1"/>
  <c r="W723" i="1"/>
  <c r="V723" i="1"/>
  <c r="Y723" i="1" s="1"/>
  <c r="Z723" i="1" s="1"/>
  <c r="T723" i="1"/>
  <c r="U723" i="1" s="1"/>
  <c r="S723" i="1"/>
  <c r="R723" i="1"/>
  <c r="J723" i="1"/>
  <c r="F723" i="1"/>
  <c r="Y722" i="1"/>
  <c r="X722" i="1"/>
  <c r="Z722" i="1" s="1"/>
  <c r="W722" i="1"/>
  <c r="V722" i="1"/>
  <c r="T722" i="1"/>
  <c r="S722" i="1"/>
  <c r="R722" i="1"/>
  <c r="J722" i="1"/>
  <c r="U722" i="1" s="1"/>
  <c r="F722" i="1"/>
  <c r="Z721" i="1"/>
  <c r="Y721" i="1"/>
  <c r="X721" i="1"/>
  <c r="W721" i="1"/>
  <c r="V721" i="1"/>
  <c r="U721" i="1"/>
  <c r="T721" i="1"/>
  <c r="S721" i="1"/>
  <c r="R721" i="1"/>
  <c r="J721" i="1"/>
  <c r="F721" i="1"/>
  <c r="Y720" i="1"/>
  <c r="Z720" i="1" s="1"/>
  <c r="W720" i="1"/>
  <c r="X720" i="1" s="1"/>
  <c r="V720" i="1"/>
  <c r="T720" i="1"/>
  <c r="S720" i="1"/>
  <c r="R720" i="1"/>
  <c r="J720" i="1"/>
  <c r="U720" i="1" s="1"/>
  <c r="F720" i="1"/>
  <c r="X719" i="1"/>
  <c r="W719" i="1"/>
  <c r="V719" i="1"/>
  <c r="Y719" i="1" s="1"/>
  <c r="Z719" i="1" s="1"/>
  <c r="T719" i="1"/>
  <c r="U719" i="1" s="1"/>
  <c r="S719" i="1"/>
  <c r="R719" i="1"/>
  <c r="J719" i="1"/>
  <c r="F719" i="1"/>
  <c r="Y718" i="1"/>
  <c r="W718" i="1"/>
  <c r="X718" i="1" s="1"/>
  <c r="V718" i="1"/>
  <c r="T718" i="1"/>
  <c r="U718" i="1" s="1"/>
  <c r="S718" i="1"/>
  <c r="R718" i="1"/>
  <c r="J718" i="1"/>
  <c r="F718" i="1"/>
  <c r="W717" i="1"/>
  <c r="X717" i="1" s="1"/>
  <c r="V717" i="1"/>
  <c r="Y717" i="1" s="1"/>
  <c r="Z717" i="1" s="1"/>
  <c r="T717" i="1"/>
  <c r="S717" i="1"/>
  <c r="R717" i="1"/>
  <c r="J717" i="1"/>
  <c r="F717" i="1"/>
  <c r="Y716" i="1"/>
  <c r="W716" i="1"/>
  <c r="X716" i="1" s="1"/>
  <c r="V716" i="1"/>
  <c r="T716" i="1"/>
  <c r="U716" i="1" s="1"/>
  <c r="S716" i="1"/>
  <c r="R716" i="1"/>
  <c r="J716" i="1"/>
  <c r="F716" i="1"/>
  <c r="Y715" i="1"/>
  <c r="Z715" i="1" s="1"/>
  <c r="X715" i="1"/>
  <c r="W715" i="1"/>
  <c r="V715" i="1"/>
  <c r="T715" i="1"/>
  <c r="S715" i="1"/>
  <c r="R715" i="1"/>
  <c r="J715" i="1"/>
  <c r="U715" i="1" s="1"/>
  <c r="F715" i="1"/>
  <c r="W714" i="1"/>
  <c r="X714" i="1" s="1"/>
  <c r="V714" i="1"/>
  <c r="Y714" i="1" s="1"/>
  <c r="T714" i="1"/>
  <c r="U714" i="1" s="1"/>
  <c r="S714" i="1"/>
  <c r="R714" i="1"/>
  <c r="J714" i="1"/>
  <c r="F714" i="1"/>
  <c r="Y713" i="1"/>
  <c r="Z713" i="1" s="1"/>
  <c r="X713" i="1"/>
  <c r="W713" i="1"/>
  <c r="V713" i="1"/>
  <c r="T713" i="1"/>
  <c r="U713" i="1" s="1"/>
  <c r="S713" i="1"/>
  <c r="R713" i="1"/>
  <c r="J713" i="1"/>
  <c r="F713" i="1"/>
  <c r="Y712" i="1"/>
  <c r="Z712" i="1" s="1"/>
  <c r="X712" i="1"/>
  <c r="W712" i="1"/>
  <c r="V712" i="1"/>
  <c r="T712" i="1"/>
  <c r="S712" i="1"/>
  <c r="R712" i="1"/>
  <c r="J712" i="1"/>
  <c r="U712" i="1" s="1"/>
  <c r="F712" i="1"/>
  <c r="W711" i="1"/>
  <c r="X711" i="1" s="1"/>
  <c r="V711" i="1"/>
  <c r="Y711" i="1" s="1"/>
  <c r="Z711" i="1" s="1"/>
  <c r="U711" i="1"/>
  <c r="T711" i="1"/>
  <c r="S711" i="1"/>
  <c r="R711" i="1"/>
  <c r="J711" i="1"/>
  <c r="F711" i="1"/>
  <c r="X710" i="1"/>
  <c r="W710" i="1"/>
  <c r="V710" i="1"/>
  <c r="Y710" i="1" s="1"/>
  <c r="Z710" i="1" s="1"/>
  <c r="U710" i="1"/>
  <c r="T710" i="1"/>
  <c r="S710" i="1"/>
  <c r="R710" i="1"/>
  <c r="J710" i="1"/>
  <c r="F710" i="1"/>
  <c r="Z709" i="1"/>
  <c r="X709" i="1"/>
  <c r="W709" i="1"/>
  <c r="V709" i="1"/>
  <c r="Y709" i="1" s="1"/>
  <c r="T709" i="1"/>
  <c r="U709" i="1" s="1"/>
  <c r="S709" i="1"/>
  <c r="R709" i="1"/>
  <c r="J709" i="1"/>
  <c r="F709" i="1"/>
  <c r="Y708" i="1"/>
  <c r="X708" i="1"/>
  <c r="Z708" i="1" s="1"/>
  <c r="W708" i="1"/>
  <c r="V708" i="1"/>
  <c r="U708" i="1"/>
  <c r="T708" i="1"/>
  <c r="S708" i="1"/>
  <c r="R708" i="1"/>
  <c r="J708" i="1"/>
  <c r="F708" i="1"/>
  <c r="Y707" i="1"/>
  <c r="Z707" i="1" s="1"/>
  <c r="X707" i="1"/>
  <c r="W707" i="1"/>
  <c r="V707" i="1"/>
  <c r="T707" i="1"/>
  <c r="U707" i="1" s="1"/>
  <c r="S707" i="1"/>
  <c r="R707" i="1"/>
  <c r="J707" i="1"/>
  <c r="F707" i="1"/>
  <c r="X706" i="1"/>
  <c r="W706" i="1"/>
  <c r="V706" i="1"/>
  <c r="Y706" i="1" s="1"/>
  <c r="Z706" i="1" s="1"/>
  <c r="T706" i="1"/>
  <c r="S706" i="1"/>
  <c r="R706" i="1"/>
  <c r="J706" i="1"/>
  <c r="U706" i="1" s="1"/>
  <c r="F706" i="1"/>
  <c r="X705" i="1"/>
  <c r="W705" i="1"/>
  <c r="V705" i="1"/>
  <c r="Y705" i="1" s="1"/>
  <c r="U705" i="1"/>
  <c r="T705" i="1"/>
  <c r="S705" i="1"/>
  <c r="R705" i="1"/>
  <c r="J705" i="1"/>
  <c r="F705" i="1"/>
  <c r="Y704" i="1"/>
  <c r="W704" i="1"/>
  <c r="X704" i="1" s="1"/>
  <c r="V704" i="1"/>
  <c r="U704" i="1"/>
  <c r="T704" i="1"/>
  <c r="S704" i="1"/>
  <c r="R704" i="1"/>
  <c r="J704" i="1"/>
  <c r="F704" i="1"/>
  <c r="Z703" i="1"/>
  <c r="W703" i="1"/>
  <c r="X703" i="1" s="1"/>
  <c r="V703" i="1"/>
  <c r="Y703" i="1" s="1"/>
  <c r="T703" i="1"/>
  <c r="S703" i="1"/>
  <c r="R703" i="1"/>
  <c r="J703" i="1"/>
  <c r="F703" i="1"/>
  <c r="Z702" i="1"/>
  <c r="Y702" i="1"/>
  <c r="X702" i="1"/>
  <c r="W702" i="1"/>
  <c r="V702" i="1"/>
  <c r="T702" i="1"/>
  <c r="U702" i="1" s="1"/>
  <c r="S702" i="1"/>
  <c r="R702" i="1"/>
  <c r="J702" i="1"/>
  <c r="F702" i="1"/>
  <c r="X701" i="1"/>
  <c r="W701" i="1"/>
  <c r="V701" i="1"/>
  <c r="Y701" i="1" s="1"/>
  <c r="Z701" i="1" s="1"/>
  <c r="T701" i="1"/>
  <c r="U701" i="1" s="1"/>
  <c r="S701" i="1"/>
  <c r="R701" i="1"/>
  <c r="J701" i="1"/>
  <c r="F701" i="1"/>
  <c r="W700" i="1"/>
  <c r="X700" i="1" s="1"/>
  <c r="V700" i="1"/>
  <c r="Y700" i="1" s="1"/>
  <c r="Z700" i="1" s="1"/>
  <c r="T700" i="1"/>
  <c r="S700" i="1"/>
  <c r="R700" i="1"/>
  <c r="J700" i="1"/>
  <c r="U700" i="1" s="1"/>
  <c r="F700" i="1"/>
  <c r="Y699" i="1"/>
  <c r="X699" i="1"/>
  <c r="W699" i="1"/>
  <c r="V699" i="1"/>
  <c r="T699" i="1"/>
  <c r="S699" i="1"/>
  <c r="R699" i="1"/>
  <c r="J699" i="1"/>
  <c r="F699" i="1"/>
  <c r="X698" i="1"/>
  <c r="W698" i="1"/>
  <c r="V698" i="1"/>
  <c r="Y698" i="1" s="1"/>
  <c r="Z698" i="1" s="1"/>
  <c r="U698" i="1"/>
  <c r="T698" i="1"/>
  <c r="S698" i="1"/>
  <c r="R698" i="1"/>
  <c r="J698" i="1"/>
  <c r="F698" i="1"/>
  <c r="X697" i="1"/>
  <c r="W697" i="1"/>
  <c r="V697" i="1"/>
  <c r="Y697" i="1" s="1"/>
  <c r="Z697" i="1" s="1"/>
  <c r="U697" i="1"/>
  <c r="T697" i="1"/>
  <c r="S697" i="1"/>
  <c r="R697" i="1"/>
  <c r="J697" i="1"/>
  <c r="F697" i="1"/>
  <c r="W696" i="1"/>
  <c r="X696" i="1" s="1"/>
  <c r="V696" i="1"/>
  <c r="Y696" i="1" s="1"/>
  <c r="U696" i="1"/>
  <c r="T696" i="1"/>
  <c r="S696" i="1"/>
  <c r="R696" i="1"/>
  <c r="J696" i="1"/>
  <c r="F696" i="1"/>
  <c r="Z695" i="1"/>
  <c r="X695" i="1"/>
  <c r="W695" i="1"/>
  <c r="V695" i="1"/>
  <c r="Y695" i="1" s="1"/>
  <c r="T695" i="1"/>
  <c r="S695" i="1"/>
  <c r="R695" i="1"/>
  <c r="J695" i="1"/>
  <c r="U695" i="1" s="1"/>
  <c r="F695" i="1"/>
  <c r="Y694" i="1"/>
  <c r="W694" i="1"/>
  <c r="X694" i="1" s="1"/>
  <c r="Z694" i="1" s="1"/>
  <c r="V694" i="1"/>
  <c r="T694" i="1"/>
  <c r="S694" i="1"/>
  <c r="R694" i="1"/>
  <c r="J694" i="1"/>
  <c r="U694" i="1" s="1"/>
  <c r="F694" i="1"/>
  <c r="Y693" i="1"/>
  <c r="Z693" i="1" s="1"/>
  <c r="X693" i="1"/>
  <c r="W693" i="1"/>
  <c r="V693" i="1"/>
  <c r="T693" i="1"/>
  <c r="U693" i="1" s="1"/>
  <c r="S693" i="1"/>
  <c r="R693" i="1"/>
  <c r="J693" i="1"/>
  <c r="F693" i="1"/>
  <c r="X692" i="1"/>
  <c r="W692" i="1"/>
  <c r="V692" i="1"/>
  <c r="Y692" i="1" s="1"/>
  <c r="Z692" i="1" s="1"/>
  <c r="T692" i="1"/>
  <c r="S692" i="1"/>
  <c r="R692" i="1"/>
  <c r="J692" i="1"/>
  <c r="U692" i="1" s="1"/>
  <c r="F692" i="1"/>
  <c r="X691" i="1"/>
  <c r="W691" i="1"/>
  <c r="V691" i="1"/>
  <c r="Y691" i="1" s="1"/>
  <c r="U691" i="1"/>
  <c r="T691" i="1"/>
  <c r="S691" i="1"/>
  <c r="R691" i="1"/>
  <c r="J691" i="1"/>
  <c r="F691" i="1"/>
  <c r="Z690" i="1"/>
  <c r="Y690" i="1"/>
  <c r="W690" i="1"/>
  <c r="X690" i="1" s="1"/>
  <c r="V690" i="1"/>
  <c r="T690" i="1"/>
  <c r="U690" i="1" s="1"/>
  <c r="S690" i="1"/>
  <c r="R690" i="1"/>
  <c r="J690" i="1"/>
  <c r="F690" i="1"/>
  <c r="W689" i="1"/>
  <c r="X689" i="1" s="1"/>
  <c r="V689" i="1"/>
  <c r="Y689" i="1" s="1"/>
  <c r="Z689" i="1" s="1"/>
  <c r="T689" i="1"/>
  <c r="U689" i="1" s="1"/>
  <c r="S689" i="1"/>
  <c r="R689" i="1"/>
  <c r="J689" i="1"/>
  <c r="F689" i="1"/>
  <c r="Y688" i="1"/>
  <c r="Z688" i="1" s="1"/>
  <c r="X688" i="1"/>
  <c r="W688" i="1"/>
  <c r="V688" i="1"/>
  <c r="T688" i="1"/>
  <c r="U688" i="1" s="1"/>
  <c r="S688" i="1"/>
  <c r="R688" i="1"/>
  <c r="J688" i="1"/>
  <c r="F688" i="1"/>
  <c r="W687" i="1"/>
  <c r="X687" i="1" s="1"/>
  <c r="V687" i="1"/>
  <c r="Y687" i="1" s="1"/>
  <c r="Z687" i="1" s="1"/>
  <c r="U687" i="1"/>
  <c r="T687" i="1"/>
  <c r="S687" i="1"/>
  <c r="R687" i="1"/>
  <c r="J687" i="1"/>
  <c r="F687" i="1"/>
  <c r="W686" i="1"/>
  <c r="X686" i="1" s="1"/>
  <c r="V686" i="1"/>
  <c r="Y686" i="1" s="1"/>
  <c r="Z686" i="1" s="1"/>
  <c r="T686" i="1"/>
  <c r="U686" i="1" s="1"/>
  <c r="S686" i="1"/>
  <c r="R686" i="1"/>
  <c r="J686" i="1"/>
  <c r="F686" i="1"/>
  <c r="Y685" i="1"/>
  <c r="Z685" i="1" s="1"/>
  <c r="X685" i="1"/>
  <c r="W685" i="1"/>
  <c r="V685" i="1"/>
  <c r="T685" i="1"/>
  <c r="S685" i="1"/>
  <c r="R685" i="1"/>
  <c r="J685" i="1"/>
  <c r="F685" i="1"/>
  <c r="X684" i="1"/>
  <c r="W684" i="1"/>
  <c r="V684" i="1"/>
  <c r="Y684" i="1" s="1"/>
  <c r="Z684" i="1" s="1"/>
  <c r="U684" i="1"/>
  <c r="T684" i="1"/>
  <c r="S684" i="1"/>
  <c r="R684" i="1"/>
  <c r="J684" i="1"/>
  <c r="F684" i="1"/>
  <c r="Y683" i="1"/>
  <c r="W683" i="1"/>
  <c r="X683" i="1" s="1"/>
  <c r="V683" i="1"/>
  <c r="U683" i="1"/>
  <c r="T683" i="1"/>
  <c r="S683" i="1"/>
  <c r="R683" i="1"/>
  <c r="J683" i="1"/>
  <c r="F683" i="1"/>
  <c r="Y682" i="1"/>
  <c r="W682" i="1"/>
  <c r="X682" i="1" s="1"/>
  <c r="V682" i="1"/>
  <c r="U682" i="1"/>
  <c r="T682" i="1"/>
  <c r="S682" i="1"/>
  <c r="R682" i="1"/>
  <c r="J682" i="1"/>
  <c r="F682" i="1"/>
  <c r="Z681" i="1"/>
  <c r="X681" i="1"/>
  <c r="W681" i="1"/>
  <c r="V681" i="1"/>
  <c r="Y681" i="1" s="1"/>
  <c r="T681" i="1"/>
  <c r="S681" i="1"/>
  <c r="R681" i="1"/>
  <c r="J681" i="1"/>
  <c r="U681" i="1" s="1"/>
  <c r="F681" i="1"/>
  <c r="Y680" i="1"/>
  <c r="X680" i="1"/>
  <c r="Z680" i="1" s="1"/>
  <c r="W680" i="1"/>
  <c r="V680" i="1"/>
  <c r="T680" i="1"/>
  <c r="S680" i="1"/>
  <c r="R680" i="1"/>
  <c r="J680" i="1"/>
  <c r="U680" i="1" s="1"/>
  <c r="F680" i="1"/>
  <c r="Y679" i="1"/>
  <c r="Z679" i="1" s="1"/>
  <c r="X679" i="1"/>
  <c r="W679" i="1"/>
  <c r="V679" i="1"/>
  <c r="U679" i="1"/>
  <c r="T679" i="1"/>
  <c r="S679" i="1"/>
  <c r="R679" i="1"/>
  <c r="J679" i="1"/>
  <c r="F679" i="1"/>
  <c r="X678" i="1"/>
  <c r="W678" i="1"/>
  <c r="V678" i="1"/>
  <c r="Y678" i="1" s="1"/>
  <c r="Z678" i="1" s="1"/>
  <c r="T678" i="1"/>
  <c r="U678" i="1" s="1"/>
  <c r="S678" i="1"/>
  <c r="R678" i="1"/>
  <c r="J678" i="1"/>
  <c r="F678" i="1"/>
  <c r="W677" i="1"/>
  <c r="X677" i="1" s="1"/>
  <c r="V677" i="1"/>
  <c r="Y677" i="1" s="1"/>
  <c r="U677" i="1"/>
  <c r="T677" i="1"/>
  <c r="S677" i="1"/>
  <c r="R677" i="1"/>
  <c r="J677" i="1"/>
  <c r="F677" i="1"/>
  <c r="Z676" i="1"/>
  <c r="Y676" i="1"/>
  <c r="W676" i="1"/>
  <c r="X676" i="1" s="1"/>
  <c r="V676" i="1"/>
  <c r="T676" i="1"/>
  <c r="U676" i="1" s="1"/>
  <c r="S676" i="1"/>
  <c r="R676" i="1"/>
  <c r="J676" i="1"/>
  <c r="F676" i="1"/>
  <c r="X675" i="1"/>
  <c r="W675" i="1"/>
  <c r="V675" i="1"/>
  <c r="Y675" i="1" s="1"/>
  <c r="Z675" i="1" s="1"/>
  <c r="U675" i="1"/>
  <c r="T675" i="1"/>
  <c r="S675" i="1"/>
  <c r="R675" i="1"/>
  <c r="J675" i="1"/>
  <c r="F675" i="1"/>
  <c r="Z674" i="1"/>
  <c r="Y674" i="1"/>
  <c r="X674" i="1"/>
  <c r="W674" i="1"/>
  <c r="V674" i="1"/>
  <c r="T674" i="1"/>
  <c r="U674" i="1" s="1"/>
  <c r="S674" i="1"/>
  <c r="R674" i="1"/>
  <c r="J674" i="1"/>
  <c r="F674" i="1"/>
  <c r="X673" i="1"/>
  <c r="W673" i="1"/>
  <c r="V673" i="1"/>
  <c r="Y673" i="1" s="1"/>
  <c r="Z673" i="1" s="1"/>
  <c r="U673" i="1"/>
  <c r="T673" i="1"/>
  <c r="S673" i="1"/>
  <c r="R673" i="1"/>
  <c r="J673" i="1"/>
  <c r="F673" i="1"/>
  <c r="W672" i="1"/>
  <c r="X672" i="1" s="1"/>
  <c r="V672" i="1"/>
  <c r="Y672" i="1" s="1"/>
  <c r="T672" i="1"/>
  <c r="S672" i="1"/>
  <c r="R672" i="1"/>
  <c r="J672" i="1"/>
  <c r="U672" i="1" s="1"/>
  <c r="F672" i="1"/>
  <c r="Y671" i="1"/>
  <c r="Z671" i="1" s="1"/>
  <c r="X671" i="1"/>
  <c r="W671" i="1"/>
  <c r="V671" i="1"/>
  <c r="T671" i="1"/>
  <c r="U671" i="1" s="1"/>
  <c r="S671" i="1"/>
  <c r="R671" i="1"/>
  <c r="J671" i="1"/>
  <c r="F671" i="1"/>
  <c r="X670" i="1"/>
  <c r="W670" i="1"/>
  <c r="V670" i="1"/>
  <c r="Y670" i="1" s="1"/>
  <c r="Z670" i="1" s="1"/>
  <c r="U670" i="1"/>
  <c r="T670" i="1"/>
  <c r="S670" i="1"/>
  <c r="R670" i="1"/>
  <c r="J670" i="1"/>
  <c r="F670" i="1"/>
  <c r="Z669" i="1"/>
  <c r="Y669" i="1"/>
  <c r="X669" i="1"/>
  <c r="W669" i="1"/>
  <c r="V669" i="1"/>
  <c r="U669" i="1"/>
  <c r="T669" i="1"/>
  <c r="S669" i="1"/>
  <c r="R669" i="1"/>
  <c r="J669" i="1"/>
  <c r="F669" i="1"/>
  <c r="X668" i="1"/>
  <c r="W668" i="1"/>
  <c r="V668" i="1"/>
  <c r="Y668" i="1" s="1"/>
  <c r="Z668" i="1" s="1"/>
  <c r="T668" i="1"/>
  <c r="U668" i="1" s="1"/>
  <c r="S668" i="1"/>
  <c r="R668" i="1"/>
  <c r="J668" i="1"/>
  <c r="F668" i="1"/>
  <c r="Z667" i="1"/>
  <c r="X667" i="1"/>
  <c r="W667" i="1"/>
  <c r="V667" i="1"/>
  <c r="Y667" i="1" s="1"/>
  <c r="T667" i="1"/>
  <c r="U667" i="1" s="1"/>
  <c r="S667" i="1"/>
  <c r="R667" i="1"/>
  <c r="J667" i="1"/>
  <c r="F667" i="1"/>
  <c r="Y666" i="1"/>
  <c r="W666" i="1"/>
  <c r="X666" i="1" s="1"/>
  <c r="Z666" i="1" s="1"/>
  <c r="V666" i="1"/>
  <c r="T666" i="1"/>
  <c r="S666" i="1"/>
  <c r="R666" i="1"/>
  <c r="J666" i="1"/>
  <c r="U666" i="1" s="1"/>
  <c r="F666" i="1"/>
  <c r="Y665" i="1"/>
  <c r="Z665" i="1" s="1"/>
  <c r="W665" i="1"/>
  <c r="X665" i="1" s="1"/>
  <c r="V665" i="1"/>
  <c r="T665" i="1"/>
  <c r="U665" i="1" s="1"/>
  <c r="S665" i="1"/>
  <c r="R665" i="1"/>
  <c r="J665" i="1"/>
  <c r="F665" i="1"/>
  <c r="X664" i="1"/>
  <c r="W664" i="1"/>
  <c r="V664" i="1"/>
  <c r="Y664" i="1" s="1"/>
  <c r="Z664" i="1" s="1"/>
  <c r="T664" i="1"/>
  <c r="U664" i="1" s="1"/>
  <c r="S664" i="1"/>
  <c r="R664" i="1"/>
  <c r="J664" i="1"/>
  <c r="F664" i="1"/>
  <c r="X663" i="1"/>
  <c r="W663" i="1"/>
  <c r="V663" i="1"/>
  <c r="Y663" i="1" s="1"/>
  <c r="T663" i="1"/>
  <c r="S663" i="1"/>
  <c r="R663" i="1"/>
  <c r="J663" i="1"/>
  <c r="U663" i="1" s="1"/>
  <c r="F663" i="1"/>
  <c r="Z662" i="1"/>
  <c r="Y662" i="1"/>
  <c r="W662" i="1"/>
  <c r="X662" i="1" s="1"/>
  <c r="V662" i="1"/>
  <c r="U662" i="1"/>
  <c r="T662" i="1"/>
  <c r="S662" i="1"/>
  <c r="R662" i="1"/>
  <c r="J662" i="1"/>
  <c r="F662" i="1"/>
  <c r="Y661" i="1"/>
  <c r="W661" i="1"/>
  <c r="X661" i="1" s="1"/>
  <c r="Z661" i="1" s="1"/>
  <c r="V661" i="1"/>
  <c r="T661" i="1"/>
  <c r="U661" i="1" s="1"/>
  <c r="S661" i="1"/>
  <c r="R661" i="1"/>
  <c r="J661" i="1"/>
  <c r="F661" i="1"/>
  <c r="Z660" i="1"/>
  <c r="Y660" i="1"/>
  <c r="X660" i="1"/>
  <c r="W660" i="1"/>
  <c r="V660" i="1"/>
  <c r="T660" i="1"/>
  <c r="U660" i="1" s="1"/>
  <c r="S660" i="1"/>
  <c r="R660" i="1"/>
  <c r="J660" i="1"/>
  <c r="F660" i="1"/>
  <c r="W659" i="1"/>
  <c r="X659" i="1" s="1"/>
  <c r="V659" i="1"/>
  <c r="Y659" i="1" s="1"/>
  <c r="Z659" i="1" s="1"/>
  <c r="U659" i="1"/>
  <c r="T659" i="1"/>
  <c r="S659" i="1"/>
  <c r="R659" i="1"/>
  <c r="J659" i="1"/>
  <c r="F659" i="1"/>
  <c r="W658" i="1"/>
  <c r="X658" i="1" s="1"/>
  <c r="V658" i="1"/>
  <c r="Y658" i="1" s="1"/>
  <c r="T658" i="1"/>
  <c r="S658" i="1"/>
  <c r="R658" i="1"/>
  <c r="J658" i="1"/>
  <c r="U658" i="1" s="1"/>
  <c r="F658" i="1"/>
  <c r="Y657" i="1"/>
  <c r="Z657" i="1" s="1"/>
  <c r="X657" i="1"/>
  <c r="W657" i="1"/>
  <c r="V657" i="1"/>
  <c r="T657" i="1"/>
  <c r="U657" i="1" s="1"/>
  <c r="S657" i="1"/>
  <c r="R657" i="1"/>
  <c r="J657" i="1"/>
  <c r="F657" i="1"/>
  <c r="X656" i="1"/>
  <c r="W656" i="1"/>
  <c r="V656" i="1"/>
  <c r="Y656" i="1" s="1"/>
  <c r="Z656" i="1" s="1"/>
  <c r="U656" i="1"/>
  <c r="T656" i="1"/>
  <c r="S656" i="1"/>
  <c r="R656" i="1"/>
  <c r="J656" i="1"/>
  <c r="F656" i="1"/>
  <c r="Z655" i="1"/>
  <c r="Y655" i="1"/>
  <c r="X655" i="1"/>
  <c r="W655" i="1"/>
  <c r="V655" i="1"/>
  <c r="U655" i="1"/>
  <c r="T655" i="1"/>
  <c r="S655" i="1"/>
  <c r="R655" i="1"/>
  <c r="J655" i="1"/>
  <c r="F655" i="1"/>
  <c r="W654" i="1"/>
  <c r="X654" i="1" s="1"/>
  <c r="V654" i="1"/>
  <c r="Y654" i="1" s="1"/>
  <c r="Z654" i="1" s="1"/>
  <c r="T654" i="1"/>
  <c r="U654" i="1" s="1"/>
  <c r="S654" i="1"/>
  <c r="R654" i="1"/>
  <c r="J654" i="1"/>
  <c r="F654" i="1"/>
  <c r="Z653" i="1"/>
  <c r="X653" i="1"/>
  <c r="W653" i="1"/>
  <c r="V653" i="1"/>
  <c r="Y653" i="1" s="1"/>
  <c r="T653" i="1"/>
  <c r="U653" i="1" s="1"/>
  <c r="S653" i="1"/>
  <c r="R653" i="1"/>
  <c r="J653" i="1"/>
  <c r="F653" i="1"/>
  <c r="Y652" i="1"/>
  <c r="W652" i="1"/>
  <c r="X652" i="1" s="1"/>
  <c r="Z652" i="1" s="1"/>
  <c r="V652" i="1"/>
  <c r="U652" i="1"/>
  <c r="T652" i="1"/>
  <c r="S652" i="1"/>
  <c r="R652" i="1"/>
  <c r="J652" i="1"/>
  <c r="F652" i="1"/>
  <c r="Z651" i="1"/>
  <c r="Y651" i="1"/>
  <c r="X651" i="1"/>
  <c r="W651" i="1"/>
  <c r="V651" i="1"/>
  <c r="T651" i="1"/>
  <c r="U651" i="1" s="1"/>
  <c r="S651" i="1"/>
  <c r="R651" i="1"/>
  <c r="J651" i="1"/>
  <c r="F651" i="1"/>
  <c r="Y650" i="1"/>
  <c r="W650" i="1"/>
  <c r="X650" i="1" s="1"/>
  <c r="V650" i="1"/>
  <c r="T650" i="1"/>
  <c r="S650" i="1"/>
  <c r="R650" i="1"/>
  <c r="J650" i="1"/>
  <c r="U650" i="1" s="1"/>
  <c r="F650" i="1"/>
  <c r="W649" i="1"/>
  <c r="X649" i="1" s="1"/>
  <c r="Z649" i="1" s="1"/>
  <c r="V649" i="1"/>
  <c r="Y649" i="1" s="1"/>
  <c r="T649" i="1"/>
  <c r="U649" i="1" s="1"/>
  <c r="S649" i="1"/>
  <c r="R649" i="1"/>
  <c r="J649" i="1"/>
  <c r="F649" i="1"/>
  <c r="Y648" i="1"/>
  <c r="Z648" i="1" s="1"/>
  <c r="W648" i="1"/>
  <c r="X648" i="1" s="1"/>
  <c r="V648" i="1"/>
  <c r="U648" i="1"/>
  <c r="T648" i="1"/>
  <c r="S648" i="1"/>
  <c r="R648" i="1"/>
  <c r="J648" i="1"/>
  <c r="F648" i="1"/>
  <c r="Z647" i="1"/>
  <c r="Y647" i="1"/>
  <c r="X647" i="1"/>
  <c r="W647" i="1"/>
  <c r="V647" i="1"/>
  <c r="U647" i="1"/>
  <c r="T647" i="1"/>
  <c r="S647" i="1"/>
  <c r="R647" i="1"/>
  <c r="J647" i="1"/>
  <c r="F647" i="1"/>
  <c r="Y646" i="1"/>
  <c r="W646" i="1"/>
  <c r="X646" i="1" s="1"/>
  <c r="V646" i="1"/>
  <c r="T646" i="1"/>
  <c r="S646" i="1"/>
  <c r="R646" i="1"/>
  <c r="J646" i="1"/>
  <c r="U646" i="1" s="1"/>
  <c r="F646" i="1"/>
  <c r="X645" i="1"/>
  <c r="W645" i="1"/>
  <c r="V645" i="1"/>
  <c r="Y645" i="1" s="1"/>
  <c r="Z645" i="1" s="1"/>
  <c r="T645" i="1"/>
  <c r="U645" i="1" s="1"/>
  <c r="S645" i="1"/>
  <c r="R645" i="1"/>
  <c r="J645" i="1"/>
  <c r="F645" i="1"/>
  <c r="W644" i="1"/>
  <c r="X644" i="1" s="1"/>
  <c r="V644" i="1"/>
  <c r="Y644" i="1" s="1"/>
  <c r="U644" i="1"/>
  <c r="T644" i="1"/>
  <c r="S644" i="1"/>
  <c r="R644" i="1"/>
  <c r="J644" i="1"/>
  <c r="F644" i="1"/>
  <c r="Z643" i="1"/>
  <c r="Y643" i="1"/>
  <c r="X643" i="1"/>
  <c r="W643" i="1"/>
  <c r="V643" i="1"/>
  <c r="U643" i="1"/>
  <c r="T643" i="1"/>
  <c r="S643" i="1"/>
  <c r="R643" i="1"/>
  <c r="J643" i="1"/>
  <c r="F643" i="1"/>
  <c r="Y642" i="1"/>
  <c r="W642" i="1"/>
  <c r="X642" i="1" s="1"/>
  <c r="V642" i="1"/>
  <c r="T642" i="1"/>
  <c r="S642" i="1"/>
  <c r="R642" i="1"/>
  <c r="J642" i="1"/>
  <c r="U642" i="1" s="1"/>
  <c r="F642" i="1"/>
  <c r="X641" i="1"/>
  <c r="W641" i="1"/>
  <c r="V641" i="1"/>
  <c r="Y641" i="1" s="1"/>
  <c r="Z641" i="1" s="1"/>
  <c r="T641" i="1"/>
  <c r="U641" i="1" s="1"/>
  <c r="S641" i="1"/>
  <c r="R641" i="1"/>
  <c r="J641" i="1"/>
  <c r="F641" i="1"/>
  <c r="W640" i="1"/>
  <c r="X640" i="1" s="1"/>
  <c r="V640" i="1"/>
  <c r="Y640" i="1" s="1"/>
  <c r="T640" i="1"/>
  <c r="U640" i="1" s="1"/>
  <c r="S640" i="1"/>
  <c r="R640" i="1"/>
  <c r="J640" i="1"/>
  <c r="F640" i="1"/>
  <c r="Z639" i="1"/>
  <c r="X639" i="1"/>
  <c r="W639" i="1"/>
  <c r="V639" i="1"/>
  <c r="Y639" i="1" s="1"/>
  <c r="T639" i="1"/>
  <c r="U639" i="1" s="1"/>
  <c r="S639" i="1"/>
  <c r="R639" i="1"/>
  <c r="J639" i="1"/>
  <c r="F639" i="1"/>
  <c r="Y638" i="1"/>
  <c r="W638" i="1"/>
  <c r="X638" i="1" s="1"/>
  <c r="V638" i="1"/>
  <c r="T638" i="1"/>
  <c r="S638" i="1"/>
  <c r="R638" i="1"/>
  <c r="J638" i="1"/>
  <c r="U638" i="1" s="1"/>
  <c r="F638" i="1"/>
  <c r="X637" i="1"/>
  <c r="W637" i="1"/>
  <c r="V637" i="1"/>
  <c r="Y637" i="1" s="1"/>
  <c r="Z637" i="1" s="1"/>
  <c r="T637" i="1"/>
  <c r="U637" i="1" s="1"/>
  <c r="S637" i="1"/>
  <c r="R637" i="1"/>
  <c r="J637" i="1"/>
  <c r="F637" i="1"/>
  <c r="Y636" i="1"/>
  <c r="X636" i="1"/>
  <c r="W636" i="1"/>
  <c r="V636" i="1"/>
  <c r="U636" i="1"/>
  <c r="T636" i="1"/>
  <c r="S636" i="1"/>
  <c r="R636" i="1"/>
  <c r="J636" i="1"/>
  <c r="F636" i="1"/>
  <c r="W635" i="1"/>
  <c r="X635" i="1" s="1"/>
  <c r="Z635" i="1" s="1"/>
  <c r="V635" i="1"/>
  <c r="Y635" i="1" s="1"/>
  <c r="T635" i="1"/>
  <c r="U635" i="1" s="1"/>
  <c r="S635" i="1"/>
  <c r="R635" i="1"/>
  <c r="J635" i="1"/>
  <c r="F635" i="1"/>
  <c r="Y634" i="1"/>
  <c r="Z634" i="1" s="1"/>
  <c r="W634" i="1"/>
  <c r="X634" i="1" s="1"/>
  <c r="V634" i="1"/>
  <c r="T634" i="1"/>
  <c r="S634" i="1"/>
  <c r="R634" i="1"/>
  <c r="J634" i="1"/>
  <c r="F634" i="1"/>
  <c r="X633" i="1"/>
  <c r="W633" i="1"/>
  <c r="V633" i="1"/>
  <c r="Y633" i="1" s="1"/>
  <c r="Z633" i="1" s="1"/>
  <c r="T633" i="1"/>
  <c r="U633" i="1" s="1"/>
  <c r="S633" i="1"/>
  <c r="R633" i="1"/>
  <c r="J633" i="1"/>
  <c r="F633" i="1"/>
  <c r="X632" i="1"/>
  <c r="W632" i="1"/>
  <c r="V632" i="1"/>
  <c r="Y632" i="1" s="1"/>
  <c r="T632" i="1"/>
  <c r="U632" i="1" s="1"/>
  <c r="S632" i="1"/>
  <c r="R632" i="1"/>
  <c r="J632" i="1"/>
  <c r="F632" i="1"/>
  <c r="Y631" i="1"/>
  <c r="W631" i="1"/>
  <c r="X631" i="1" s="1"/>
  <c r="Z631" i="1" s="1"/>
  <c r="V631" i="1"/>
  <c r="U631" i="1"/>
  <c r="T631" i="1"/>
  <c r="S631" i="1"/>
  <c r="R631" i="1"/>
  <c r="J631" i="1"/>
  <c r="F631" i="1"/>
  <c r="W630" i="1"/>
  <c r="X630" i="1" s="1"/>
  <c r="V630" i="1"/>
  <c r="Y630" i="1" s="1"/>
  <c r="Z630" i="1" s="1"/>
  <c r="U630" i="1"/>
  <c r="T630" i="1"/>
  <c r="S630" i="1"/>
  <c r="R630" i="1"/>
  <c r="J630" i="1"/>
  <c r="F630" i="1"/>
  <c r="Z629" i="1"/>
  <c r="Y629" i="1"/>
  <c r="X629" i="1"/>
  <c r="W629" i="1"/>
  <c r="V629" i="1"/>
  <c r="T629" i="1"/>
  <c r="U629" i="1" s="1"/>
  <c r="S629" i="1"/>
  <c r="R629" i="1"/>
  <c r="J629" i="1"/>
  <c r="F629" i="1"/>
  <c r="W628" i="1"/>
  <c r="X628" i="1" s="1"/>
  <c r="V628" i="1"/>
  <c r="Y628" i="1" s="1"/>
  <c r="U628" i="1"/>
  <c r="T628" i="1"/>
  <c r="S628" i="1"/>
  <c r="R628" i="1"/>
  <c r="J628" i="1"/>
  <c r="F628" i="1"/>
  <c r="W627" i="1"/>
  <c r="X627" i="1" s="1"/>
  <c r="V627" i="1"/>
  <c r="Y627" i="1" s="1"/>
  <c r="Z627" i="1" s="1"/>
  <c r="T627" i="1"/>
  <c r="U627" i="1" s="1"/>
  <c r="S627" i="1"/>
  <c r="R627" i="1"/>
  <c r="J627" i="1"/>
  <c r="F627" i="1"/>
  <c r="W626" i="1"/>
  <c r="X626" i="1" s="1"/>
  <c r="V626" i="1"/>
  <c r="Y626" i="1" s="1"/>
  <c r="Z626" i="1" s="1"/>
  <c r="U626" i="1"/>
  <c r="T626" i="1"/>
  <c r="S626" i="1"/>
  <c r="R626" i="1"/>
  <c r="J626" i="1"/>
  <c r="F626" i="1"/>
  <c r="Z625" i="1"/>
  <c r="X625" i="1"/>
  <c r="W625" i="1"/>
  <c r="V625" i="1"/>
  <c r="Y625" i="1" s="1"/>
  <c r="T625" i="1"/>
  <c r="U625" i="1" s="1"/>
  <c r="S625" i="1"/>
  <c r="R625" i="1"/>
  <c r="J625" i="1"/>
  <c r="F625" i="1"/>
  <c r="Y624" i="1"/>
  <c r="Z624" i="1" s="1"/>
  <c r="W624" i="1"/>
  <c r="X624" i="1" s="1"/>
  <c r="V624" i="1"/>
  <c r="U624" i="1"/>
  <c r="T624" i="1"/>
  <c r="S624" i="1"/>
  <c r="R624" i="1"/>
  <c r="J624" i="1"/>
  <c r="F624" i="1"/>
  <c r="W623" i="1"/>
  <c r="X623" i="1" s="1"/>
  <c r="V623" i="1"/>
  <c r="Y623" i="1" s="1"/>
  <c r="Z623" i="1" s="1"/>
  <c r="T623" i="1"/>
  <c r="U623" i="1" s="1"/>
  <c r="S623" i="1"/>
  <c r="R623" i="1"/>
  <c r="J623" i="1"/>
  <c r="F623" i="1"/>
  <c r="Y622" i="1"/>
  <c r="W622" i="1"/>
  <c r="X622" i="1" s="1"/>
  <c r="V622" i="1"/>
  <c r="T622" i="1"/>
  <c r="S622" i="1"/>
  <c r="R622" i="1"/>
  <c r="J622" i="1"/>
  <c r="F622" i="1"/>
  <c r="W621" i="1"/>
  <c r="X621" i="1" s="1"/>
  <c r="Z621" i="1" s="1"/>
  <c r="V621" i="1"/>
  <c r="Y621" i="1" s="1"/>
  <c r="T621" i="1"/>
  <c r="U621" i="1" s="1"/>
  <c r="S621" i="1"/>
  <c r="R621" i="1"/>
  <c r="J621" i="1"/>
  <c r="F621" i="1"/>
  <c r="Y620" i="1"/>
  <c r="W620" i="1"/>
  <c r="X620" i="1" s="1"/>
  <c r="Z620" i="1" s="1"/>
  <c r="V620" i="1"/>
  <c r="U620" i="1"/>
  <c r="T620" i="1"/>
  <c r="S620" i="1"/>
  <c r="R620" i="1"/>
  <c r="J620" i="1"/>
  <c r="F620" i="1"/>
  <c r="W619" i="1"/>
  <c r="X619" i="1" s="1"/>
  <c r="V619" i="1"/>
  <c r="Y619" i="1" s="1"/>
  <c r="T619" i="1"/>
  <c r="S619" i="1"/>
  <c r="R619" i="1"/>
  <c r="J619" i="1"/>
  <c r="F619" i="1"/>
  <c r="W618" i="1"/>
  <c r="X618" i="1" s="1"/>
  <c r="V618" i="1"/>
  <c r="Y618" i="1" s="1"/>
  <c r="U618" i="1"/>
  <c r="T618" i="1"/>
  <c r="S618" i="1"/>
  <c r="R618" i="1"/>
  <c r="J618" i="1"/>
  <c r="F618" i="1"/>
  <c r="Z617" i="1"/>
  <c r="Y617" i="1"/>
  <c r="W617" i="1"/>
  <c r="X617" i="1" s="1"/>
  <c r="V617" i="1"/>
  <c r="T617" i="1"/>
  <c r="U617" i="1" s="1"/>
  <c r="S617" i="1"/>
  <c r="R617" i="1"/>
  <c r="J617" i="1"/>
  <c r="F617" i="1"/>
  <c r="W616" i="1"/>
  <c r="X616" i="1" s="1"/>
  <c r="V616" i="1"/>
  <c r="Y616" i="1" s="1"/>
  <c r="U616" i="1"/>
  <c r="T616" i="1"/>
  <c r="S616" i="1"/>
  <c r="R616" i="1"/>
  <c r="J616" i="1"/>
  <c r="F616" i="1"/>
  <c r="X615" i="1"/>
  <c r="W615" i="1"/>
  <c r="V615" i="1"/>
  <c r="Y615" i="1" s="1"/>
  <c r="Z615" i="1" s="1"/>
  <c r="T615" i="1"/>
  <c r="U615" i="1" s="1"/>
  <c r="S615" i="1"/>
  <c r="R615" i="1"/>
  <c r="J615" i="1"/>
  <c r="F615" i="1"/>
  <c r="Y614" i="1"/>
  <c r="Z614" i="1" s="1"/>
  <c r="W614" i="1"/>
  <c r="X614" i="1" s="1"/>
  <c r="V614" i="1"/>
  <c r="T614" i="1"/>
  <c r="S614" i="1"/>
  <c r="R614" i="1"/>
  <c r="J614" i="1"/>
  <c r="U614" i="1" s="1"/>
  <c r="F614" i="1"/>
  <c r="X613" i="1"/>
  <c r="W613" i="1"/>
  <c r="V613" i="1"/>
  <c r="Y613" i="1" s="1"/>
  <c r="Z613" i="1" s="1"/>
  <c r="T613" i="1"/>
  <c r="U613" i="1" s="1"/>
  <c r="S613" i="1"/>
  <c r="R613" i="1"/>
  <c r="J613" i="1"/>
  <c r="F613" i="1"/>
  <c r="Y612" i="1"/>
  <c r="Z612" i="1" s="1"/>
  <c r="X612" i="1"/>
  <c r="W612" i="1"/>
  <c r="V612" i="1"/>
  <c r="T612" i="1"/>
  <c r="S612" i="1"/>
  <c r="R612" i="1"/>
  <c r="J612" i="1"/>
  <c r="U612" i="1" s="1"/>
  <c r="F612" i="1"/>
  <c r="W611" i="1"/>
  <c r="X611" i="1" s="1"/>
  <c r="Z611" i="1" s="1"/>
  <c r="V611" i="1"/>
  <c r="Y611" i="1" s="1"/>
  <c r="T611" i="1"/>
  <c r="U611" i="1" s="1"/>
  <c r="S611" i="1"/>
  <c r="R611" i="1"/>
  <c r="J611" i="1"/>
  <c r="F611" i="1"/>
  <c r="Y610" i="1"/>
  <c r="Z610" i="1" s="1"/>
  <c r="X610" i="1"/>
  <c r="W610" i="1"/>
  <c r="V610" i="1"/>
  <c r="T610" i="1"/>
  <c r="S610" i="1"/>
  <c r="R610" i="1"/>
  <c r="J610" i="1"/>
  <c r="F610" i="1"/>
  <c r="Y609" i="1"/>
  <c r="Z609" i="1" s="1"/>
  <c r="W609" i="1"/>
  <c r="X609" i="1" s="1"/>
  <c r="V609" i="1"/>
  <c r="U609" i="1"/>
  <c r="T609" i="1"/>
  <c r="S609" i="1"/>
  <c r="R609" i="1"/>
  <c r="J609" i="1"/>
  <c r="F609" i="1"/>
  <c r="Z608" i="1"/>
  <c r="Y608" i="1"/>
  <c r="X608" i="1"/>
  <c r="W608" i="1"/>
  <c r="V608" i="1"/>
  <c r="T608" i="1"/>
  <c r="U608" i="1" s="1"/>
  <c r="S608" i="1"/>
  <c r="R608" i="1"/>
  <c r="J608" i="1"/>
  <c r="F608" i="1"/>
  <c r="W607" i="1"/>
  <c r="X607" i="1" s="1"/>
  <c r="V607" i="1"/>
  <c r="Y607" i="1" s="1"/>
  <c r="Z607" i="1" s="1"/>
  <c r="U607" i="1"/>
  <c r="T607" i="1"/>
  <c r="S607" i="1"/>
  <c r="R607" i="1"/>
  <c r="J607" i="1"/>
  <c r="F607" i="1"/>
  <c r="W606" i="1"/>
  <c r="X606" i="1" s="1"/>
  <c r="V606" i="1"/>
  <c r="Y606" i="1" s="1"/>
  <c r="Z606" i="1" s="1"/>
  <c r="T606" i="1"/>
  <c r="S606" i="1"/>
  <c r="R606" i="1"/>
  <c r="J606" i="1"/>
  <c r="U606" i="1" s="1"/>
  <c r="F606" i="1"/>
  <c r="W605" i="1"/>
  <c r="X605" i="1" s="1"/>
  <c r="V605" i="1"/>
  <c r="Y605" i="1" s="1"/>
  <c r="Z605" i="1" s="1"/>
  <c r="T605" i="1"/>
  <c r="S605" i="1"/>
  <c r="R605" i="1"/>
  <c r="J605" i="1"/>
  <c r="F605" i="1"/>
  <c r="Y604" i="1"/>
  <c r="Z604" i="1" s="1"/>
  <c r="X604" i="1"/>
  <c r="W604" i="1"/>
  <c r="V604" i="1"/>
  <c r="T604" i="1"/>
  <c r="U604" i="1" s="1"/>
  <c r="S604" i="1"/>
  <c r="R604" i="1"/>
  <c r="J604" i="1"/>
  <c r="F604" i="1"/>
  <c r="W603" i="1"/>
  <c r="X603" i="1" s="1"/>
  <c r="V603" i="1"/>
  <c r="Y603" i="1" s="1"/>
  <c r="U603" i="1"/>
  <c r="T603" i="1"/>
  <c r="S603" i="1"/>
  <c r="R603" i="1"/>
  <c r="J603" i="1"/>
  <c r="F603" i="1"/>
  <c r="W602" i="1"/>
  <c r="X602" i="1" s="1"/>
  <c r="V602" i="1"/>
  <c r="Y602" i="1" s="1"/>
  <c r="Z602" i="1" s="1"/>
  <c r="T602" i="1"/>
  <c r="U602" i="1" s="1"/>
  <c r="S602" i="1"/>
  <c r="R602" i="1"/>
  <c r="J602" i="1"/>
  <c r="F602" i="1"/>
  <c r="Y601" i="1"/>
  <c r="W601" i="1"/>
  <c r="X601" i="1" s="1"/>
  <c r="V601" i="1"/>
  <c r="T601" i="1"/>
  <c r="S601" i="1"/>
  <c r="R601" i="1"/>
  <c r="J601" i="1"/>
  <c r="F601" i="1"/>
  <c r="X600" i="1"/>
  <c r="W600" i="1"/>
  <c r="V600" i="1"/>
  <c r="Y600" i="1" s="1"/>
  <c r="Z600" i="1" s="1"/>
  <c r="T600" i="1"/>
  <c r="U600" i="1" s="1"/>
  <c r="S600" i="1"/>
  <c r="R600" i="1"/>
  <c r="J600" i="1"/>
  <c r="F600" i="1"/>
  <c r="Y599" i="1"/>
  <c r="Z599" i="1" s="1"/>
  <c r="X599" i="1"/>
  <c r="W599" i="1"/>
  <c r="V599" i="1"/>
  <c r="T599" i="1"/>
  <c r="S599" i="1"/>
  <c r="R599" i="1"/>
  <c r="J599" i="1"/>
  <c r="U599" i="1" s="1"/>
  <c r="F599" i="1"/>
  <c r="X598" i="1"/>
  <c r="W598" i="1"/>
  <c r="V598" i="1"/>
  <c r="Y598" i="1" s="1"/>
  <c r="Z598" i="1" s="1"/>
  <c r="U598" i="1"/>
  <c r="T598" i="1"/>
  <c r="S598" i="1"/>
  <c r="R598" i="1"/>
  <c r="J598" i="1"/>
  <c r="F598" i="1"/>
  <c r="Y597" i="1"/>
  <c r="Z597" i="1" s="1"/>
  <c r="X597" i="1"/>
  <c r="W597" i="1"/>
  <c r="V597" i="1"/>
  <c r="T597" i="1"/>
  <c r="S597" i="1"/>
  <c r="R597" i="1"/>
  <c r="J597" i="1"/>
  <c r="U597" i="1" s="1"/>
  <c r="F597" i="1"/>
  <c r="W596" i="1"/>
  <c r="X596" i="1" s="1"/>
  <c r="V596" i="1"/>
  <c r="Y596" i="1" s="1"/>
  <c r="Z596" i="1" s="1"/>
  <c r="U596" i="1"/>
  <c r="T596" i="1"/>
  <c r="S596" i="1"/>
  <c r="R596" i="1"/>
  <c r="J596" i="1"/>
  <c r="F596" i="1"/>
  <c r="Y595" i="1"/>
  <c r="W595" i="1"/>
  <c r="X595" i="1" s="1"/>
  <c r="Z595" i="1" s="1"/>
  <c r="V595" i="1"/>
  <c r="T595" i="1"/>
  <c r="U595" i="1" s="1"/>
  <c r="S595" i="1"/>
  <c r="R595" i="1"/>
  <c r="J595" i="1"/>
  <c r="F595" i="1"/>
  <c r="X594" i="1"/>
  <c r="W594" i="1"/>
  <c r="V594" i="1"/>
  <c r="Y594" i="1" s="1"/>
  <c r="Z594" i="1" s="1"/>
  <c r="T594" i="1"/>
  <c r="U594" i="1" s="1"/>
  <c r="S594" i="1"/>
  <c r="R594" i="1"/>
  <c r="J594" i="1"/>
  <c r="F594" i="1"/>
  <c r="Y593" i="1"/>
  <c r="W593" i="1"/>
  <c r="X593" i="1" s="1"/>
  <c r="Z593" i="1" s="1"/>
  <c r="V593" i="1"/>
  <c r="T593" i="1"/>
  <c r="U593" i="1" s="1"/>
  <c r="S593" i="1"/>
  <c r="R593" i="1"/>
  <c r="J593" i="1"/>
  <c r="F593" i="1"/>
  <c r="Y592" i="1"/>
  <c r="Z592" i="1" s="1"/>
  <c r="X592" i="1"/>
  <c r="W592" i="1"/>
  <c r="V592" i="1"/>
  <c r="T592" i="1"/>
  <c r="U592" i="1" s="1"/>
  <c r="S592" i="1"/>
  <c r="R592" i="1"/>
  <c r="J592" i="1"/>
  <c r="F592" i="1"/>
  <c r="Y591" i="1"/>
  <c r="Z591" i="1" s="1"/>
  <c r="X591" i="1"/>
  <c r="W591" i="1"/>
  <c r="V591" i="1"/>
  <c r="U591" i="1"/>
  <c r="T591" i="1"/>
  <c r="S591" i="1"/>
  <c r="R591" i="1"/>
  <c r="J591" i="1"/>
  <c r="F591" i="1"/>
  <c r="Y590" i="1"/>
  <c r="Z590" i="1" s="1"/>
  <c r="X590" i="1"/>
  <c r="W590" i="1"/>
  <c r="V590" i="1"/>
  <c r="T590" i="1"/>
  <c r="U590" i="1" s="1"/>
  <c r="S590" i="1"/>
  <c r="R590" i="1"/>
  <c r="J590" i="1"/>
  <c r="F590" i="1"/>
  <c r="W589" i="1"/>
  <c r="X589" i="1" s="1"/>
  <c r="V589" i="1"/>
  <c r="Y589" i="1" s="1"/>
  <c r="U589" i="1"/>
  <c r="T589" i="1"/>
  <c r="S589" i="1"/>
  <c r="R589" i="1"/>
  <c r="J589" i="1"/>
  <c r="F589" i="1"/>
  <c r="W588" i="1"/>
  <c r="X588" i="1" s="1"/>
  <c r="V588" i="1"/>
  <c r="Y588" i="1" s="1"/>
  <c r="T588" i="1"/>
  <c r="U588" i="1" s="1"/>
  <c r="S588" i="1"/>
  <c r="R588" i="1"/>
  <c r="J588" i="1"/>
  <c r="F588" i="1"/>
  <c r="Y587" i="1"/>
  <c r="W587" i="1"/>
  <c r="X587" i="1" s="1"/>
  <c r="V587" i="1"/>
  <c r="T587" i="1"/>
  <c r="S587" i="1"/>
  <c r="R587" i="1"/>
  <c r="J587" i="1"/>
  <c r="F587" i="1"/>
  <c r="X586" i="1"/>
  <c r="W586" i="1"/>
  <c r="V586" i="1"/>
  <c r="Y586" i="1" s="1"/>
  <c r="Z586" i="1" s="1"/>
  <c r="T586" i="1"/>
  <c r="U586" i="1" s="1"/>
  <c r="S586" i="1"/>
  <c r="R586" i="1"/>
  <c r="J586" i="1"/>
  <c r="F586" i="1"/>
  <c r="Y585" i="1"/>
  <c r="Z585" i="1" s="1"/>
  <c r="X585" i="1"/>
  <c r="W585" i="1"/>
  <c r="V585" i="1"/>
  <c r="T585" i="1"/>
  <c r="S585" i="1"/>
  <c r="R585" i="1"/>
  <c r="J585" i="1"/>
  <c r="U585" i="1" s="1"/>
  <c r="F585" i="1"/>
  <c r="X584" i="1"/>
  <c r="W584" i="1"/>
  <c r="V584" i="1"/>
  <c r="Y584" i="1" s="1"/>
  <c r="Z584" i="1" s="1"/>
  <c r="U584" i="1"/>
  <c r="T584" i="1"/>
  <c r="S584" i="1"/>
  <c r="R584" i="1"/>
  <c r="J584" i="1"/>
  <c r="F584" i="1"/>
  <c r="Y583" i="1"/>
  <c r="Z583" i="1" s="1"/>
  <c r="X583" i="1"/>
  <c r="W583" i="1"/>
  <c r="V583" i="1"/>
  <c r="T583" i="1"/>
  <c r="S583" i="1"/>
  <c r="R583" i="1"/>
  <c r="J583" i="1"/>
  <c r="U583" i="1" s="1"/>
  <c r="F583" i="1"/>
  <c r="W582" i="1"/>
  <c r="X582" i="1" s="1"/>
  <c r="V582" i="1"/>
  <c r="Y582" i="1" s="1"/>
  <c r="Z582" i="1" s="1"/>
  <c r="U582" i="1"/>
  <c r="T582" i="1"/>
  <c r="S582" i="1"/>
  <c r="R582" i="1"/>
  <c r="J582" i="1"/>
  <c r="F582" i="1"/>
  <c r="Y581" i="1"/>
  <c r="W581" i="1"/>
  <c r="X581" i="1" s="1"/>
  <c r="Z581" i="1" s="1"/>
  <c r="V581" i="1"/>
  <c r="T581" i="1"/>
  <c r="U581" i="1" s="1"/>
  <c r="S581" i="1"/>
  <c r="R581" i="1"/>
  <c r="J581" i="1"/>
  <c r="F581" i="1"/>
  <c r="X580" i="1"/>
  <c r="W580" i="1"/>
  <c r="V580" i="1"/>
  <c r="Y580" i="1" s="1"/>
  <c r="Z580" i="1" s="1"/>
  <c r="T580" i="1"/>
  <c r="U580" i="1" s="1"/>
  <c r="S580" i="1"/>
  <c r="R580" i="1"/>
  <c r="J580" i="1"/>
  <c r="F580" i="1"/>
  <c r="Y579" i="1"/>
  <c r="W579" i="1"/>
  <c r="X579" i="1" s="1"/>
  <c r="Z579" i="1" s="1"/>
  <c r="V579" i="1"/>
  <c r="T579" i="1"/>
  <c r="U579" i="1" s="1"/>
  <c r="S579" i="1"/>
  <c r="R579" i="1"/>
  <c r="J579" i="1"/>
  <c r="F579" i="1"/>
  <c r="Y578" i="1"/>
  <c r="Z578" i="1" s="1"/>
  <c r="X578" i="1"/>
  <c r="W578" i="1"/>
  <c r="V578" i="1"/>
  <c r="T578" i="1"/>
  <c r="U578" i="1" s="1"/>
  <c r="S578" i="1"/>
  <c r="R578" i="1"/>
  <c r="J578" i="1"/>
  <c r="F578" i="1"/>
  <c r="Y577" i="1"/>
  <c r="Z577" i="1" s="1"/>
  <c r="W577" i="1"/>
  <c r="X577" i="1" s="1"/>
  <c r="V577" i="1"/>
  <c r="U577" i="1"/>
  <c r="T577" i="1"/>
  <c r="S577" i="1"/>
  <c r="R577" i="1"/>
  <c r="J577" i="1"/>
  <c r="F577" i="1"/>
  <c r="Z576" i="1"/>
  <c r="Y576" i="1"/>
  <c r="X576" i="1"/>
  <c r="W576" i="1"/>
  <c r="V576" i="1"/>
  <c r="T576" i="1"/>
  <c r="U576" i="1" s="1"/>
  <c r="S576" i="1"/>
  <c r="R576" i="1"/>
  <c r="J576" i="1"/>
  <c r="F576" i="1"/>
  <c r="W575" i="1"/>
  <c r="X575" i="1" s="1"/>
  <c r="V575" i="1"/>
  <c r="Y575" i="1" s="1"/>
  <c r="U575" i="1"/>
  <c r="T575" i="1"/>
  <c r="S575" i="1"/>
  <c r="R575" i="1"/>
  <c r="J575" i="1"/>
  <c r="F575" i="1"/>
  <c r="W574" i="1"/>
  <c r="X574" i="1" s="1"/>
  <c r="V574" i="1"/>
  <c r="Y574" i="1" s="1"/>
  <c r="Z574" i="1" s="1"/>
  <c r="T574" i="1"/>
  <c r="U574" i="1" s="1"/>
  <c r="S574" i="1"/>
  <c r="R574" i="1"/>
  <c r="J574" i="1"/>
  <c r="F574" i="1"/>
  <c r="Y573" i="1"/>
  <c r="W573" i="1"/>
  <c r="X573" i="1" s="1"/>
  <c r="V573" i="1"/>
  <c r="T573" i="1"/>
  <c r="U573" i="1" s="1"/>
  <c r="S573" i="1"/>
  <c r="R573" i="1"/>
  <c r="J573" i="1"/>
  <c r="F573" i="1"/>
  <c r="X572" i="1"/>
  <c r="W572" i="1"/>
  <c r="V572" i="1"/>
  <c r="Y572" i="1" s="1"/>
  <c r="Z572" i="1" s="1"/>
  <c r="T572" i="1"/>
  <c r="U572" i="1" s="1"/>
  <c r="S572" i="1"/>
  <c r="R572" i="1"/>
  <c r="J572" i="1"/>
  <c r="F572" i="1"/>
  <c r="Y571" i="1"/>
  <c r="X571" i="1"/>
  <c r="W571" i="1"/>
  <c r="V571" i="1"/>
  <c r="T571" i="1"/>
  <c r="S571" i="1"/>
  <c r="R571" i="1"/>
  <c r="J571" i="1"/>
  <c r="U571" i="1" s="1"/>
  <c r="F571" i="1"/>
  <c r="X570" i="1"/>
  <c r="W570" i="1"/>
  <c r="V570" i="1"/>
  <c r="Y570" i="1" s="1"/>
  <c r="Z570" i="1" s="1"/>
  <c r="U570" i="1"/>
  <c r="T570" i="1"/>
  <c r="S570" i="1"/>
  <c r="R570" i="1"/>
  <c r="J570" i="1"/>
  <c r="F570" i="1"/>
  <c r="Y569" i="1"/>
  <c r="Z569" i="1" s="1"/>
  <c r="X569" i="1"/>
  <c r="W569" i="1"/>
  <c r="V569" i="1"/>
  <c r="T569" i="1"/>
  <c r="S569" i="1"/>
  <c r="R569" i="1"/>
  <c r="J569" i="1"/>
  <c r="U569" i="1" s="1"/>
  <c r="F569" i="1"/>
  <c r="W568" i="1"/>
  <c r="X568" i="1" s="1"/>
  <c r="V568" i="1"/>
  <c r="Y568" i="1" s="1"/>
  <c r="U568" i="1"/>
  <c r="T568" i="1"/>
  <c r="S568" i="1"/>
  <c r="R568" i="1"/>
  <c r="J568" i="1"/>
  <c r="F568" i="1"/>
  <c r="Y567" i="1"/>
  <c r="W567" i="1"/>
  <c r="X567" i="1" s="1"/>
  <c r="Z567" i="1" s="1"/>
  <c r="V567" i="1"/>
  <c r="T567" i="1"/>
  <c r="U567" i="1" s="1"/>
  <c r="S567" i="1"/>
  <c r="R567" i="1"/>
  <c r="J567" i="1"/>
  <c r="F567" i="1"/>
  <c r="W566" i="1"/>
  <c r="X566" i="1" s="1"/>
  <c r="V566" i="1"/>
  <c r="Y566" i="1" s="1"/>
  <c r="T566" i="1"/>
  <c r="U566" i="1" s="1"/>
  <c r="S566" i="1"/>
  <c r="R566" i="1"/>
  <c r="J566" i="1"/>
  <c r="F566" i="1"/>
  <c r="Y565" i="1"/>
  <c r="W565" i="1"/>
  <c r="X565" i="1" s="1"/>
  <c r="Z565" i="1" s="1"/>
  <c r="V565" i="1"/>
  <c r="U565" i="1"/>
  <c r="T565" i="1"/>
  <c r="S565" i="1"/>
  <c r="R565" i="1"/>
  <c r="J565" i="1"/>
  <c r="F565" i="1"/>
  <c r="Y564" i="1"/>
  <c r="Z564" i="1" s="1"/>
  <c r="X564" i="1"/>
  <c r="W564" i="1"/>
  <c r="V564" i="1"/>
  <c r="T564" i="1"/>
  <c r="S564" i="1"/>
  <c r="R564" i="1"/>
  <c r="J564" i="1"/>
  <c r="F564" i="1"/>
  <c r="Y563" i="1"/>
  <c r="W563" i="1"/>
  <c r="X563" i="1" s="1"/>
  <c r="V563" i="1"/>
  <c r="U563" i="1"/>
  <c r="T563" i="1"/>
  <c r="S563" i="1"/>
  <c r="R563" i="1"/>
  <c r="J563" i="1"/>
  <c r="F563" i="1"/>
  <c r="Y562" i="1"/>
  <c r="Z562" i="1" s="1"/>
  <c r="X562" i="1"/>
  <c r="W562" i="1"/>
  <c r="V562" i="1"/>
  <c r="T562" i="1"/>
  <c r="U562" i="1" s="1"/>
  <c r="S562" i="1"/>
  <c r="R562" i="1"/>
  <c r="J562" i="1"/>
  <c r="F562" i="1"/>
  <c r="W561" i="1"/>
  <c r="X561" i="1" s="1"/>
  <c r="V561" i="1"/>
  <c r="Y561" i="1" s="1"/>
  <c r="Z561" i="1" s="1"/>
  <c r="U561" i="1"/>
  <c r="T561" i="1"/>
  <c r="S561" i="1"/>
  <c r="R561" i="1"/>
  <c r="J561" i="1"/>
  <c r="F561" i="1"/>
  <c r="W560" i="1"/>
  <c r="X560" i="1" s="1"/>
  <c r="V560" i="1"/>
  <c r="Y560" i="1" s="1"/>
  <c r="T560" i="1"/>
  <c r="U560" i="1" s="1"/>
  <c r="S560" i="1"/>
  <c r="R560" i="1"/>
  <c r="J560" i="1"/>
  <c r="F560" i="1"/>
  <c r="Y559" i="1"/>
  <c r="Z559" i="1" s="1"/>
  <c r="W559" i="1"/>
  <c r="X559" i="1" s="1"/>
  <c r="V559" i="1"/>
  <c r="T559" i="1"/>
  <c r="S559" i="1"/>
  <c r="R559" i="1"/>
  <c r="J559" i="1"/>
  <c r="F559" i="1"/>
  <c r="X558" i="1"/>
  <c r="W558" i="1"/>
  <c r="V558" i="1"/>
  <c r="Y558" i="1" s="1"/>
  <c r="Z558" i="1" s="1"/>
  <c r="T558" i="1"/>
  <c r="U558" i="1" s="1"/>
  <c r="S558" i="1"/>
  <c r="R558" i="1"/>
  <c r="J558" i="1"/>
  <c r="F558" i="1"/>
  <c r="Y557" i="1"/>
  <c r="Z557" i="1" s="1"/>
  <c r="X557" i="1"/>
  <c r="W557" i="1"/>
  <c r="V557" i="1"/>
  <c r="T557" i="1"/>
  <c r="S557" i="1"/>
  <c r="R557" i="1"/>
  <c r="J557" i="1"/>
  <c r="U557" i="1" s="1"/>
  <c r="F557" i="1"/>
  <c r="X556" i="1"/>
  <c r="W556" i="1"/>
  <c r="V556" i="1"/>
  <c r="Y556" i="1" s="1"/>
  <c r="Z556" i="1" s="1"/>
  <c r="U556" i="1"/>
  <c r="T556" i="1"/>
  <c r="S556" i="1"/>
  <c r="R556" i="1"/>
  <c r="J556" i="1"/>
  <c r="F556" i="1"/>
  <c r="Y555" i="1"/>
  <c r="Z555" i="1" s="1"/>
  <c r="X555" i="1"/>
  <c r="W555" i="1"/>
  <c r="V555" i="1"/>
  <c r="T555" i="1"/>
  <c r="S555" i="1"/>
  <c r="R555" i="1"/>
  <c r="J555" i="1"/>
  <c r="U555" i="1" s="1"/>
  <c r="F555" i="1"/>
  <c r="W554" i="1"/>
  <c r="X554" i="1" s="1"/>
  <c r="V554" i="1"/>
  <c r="Y554" i="1" s="1"/>
  <c r="Z554" i="1" s="1"/>
  <c r="U554" i="1"/>
  <c r="T554" i="1"/>
  <c r="S554" i="1"/>
  <c r="R554" i="1"/>
  <c r="J554" i="1"/>
  <c r="F554" i="1"/>
  <c r="Z553" i="1"/>
  <c r="Y553" i="1"/>
  <c r="W553" i="1"/>
  <c r="X553" i="1" s="1"/>
  <c r="V553" i="1"/>
  <c r="T553" i="1"/>
  <c r="U553" i="1" s="1"/>
  <c r="S553" i="1"/>
  <c r="R553" i="1"/>
  <c r="J553" i="1"/>
  <c r="F553" i="1"/>
  <c r="W552" i="1"/>
  <c r="X552" i="1" s="1"/>
  <c r="V552" i="1"/>
  <c r="Y552" i="1" s="1"/>
  <c r="T552" i="1"/>
  <c r="U552" i="1" s="1"/>
  <c r="S552" i="1"/>
  <c r="R552" i="1"/>
  <c r="J552" i="1"/>
  <c r="F552" i="1"/>
  <c r="Y551" i="1"/>
  <c r="W551" i="1"/>
  <c r="X551" i="1" s="1"/>
  <c r="Z551" i="1" s="1"/>
  <c r="V551" i="1"/>
  <c r="T551" i="1"/>
  <c r="U551" i="1" s="1"/>
  <c r="S551" i="1"/>
  <c r="R551" i="1"/>
  <c r="J551" i="1"/>
  <c r="F551" i="1"/>
  <c r="Y550" i="1"/>
  <c r="Z550" i="1" s="1"/>
  <c r="X550" i="1"/>
  <c r="W550" i="1"/>
  <c r="V550" i="1"/>
  <c r="T550" i="1"/>
  <c r="S550" i="1"/>
  <c r="R550" i="1"/>
  <c r="J550" i="1"/>
  <c r="F550" i="1"/>
  <c r="Y549" i="1"/>
  <c r="Z549" i="1" s="1"/>
  <c r="W549" i="1"/>
  <c r="X549" i="1" s="1"/>
  <c r="V549" i="1"/>
  <c r="U549" i="1"/>
  <c r="T549" i="1"/>
  <c r="S549" i="1"/>
  <c r="R549" i="1"/>
  <c r="J549" i="1"/>
  <c r="F549" i="1"/>
  <c r="Z548" i="1"/>
  <c r="Y548" i="1"/>
  <c r="X548" i="1"/>
  <c r="W548" i="1"/>
  <c r="V548" i="1"/>
  <c r="T548" i="1"/>
  <c r="U548" i="1" s="1"/>
  <c r="S548" i="1"/>
  <c r="R548" i="1"/>
  <c r="J548" i="1"/>
  <c r="F548" i="1"/>
  <c r="W547" i="1"/>
  <c r="X547" i="1" s="1"/>
  <c r="V547" i="1"/>
  <c r="Y547" i="1" s="1"/>
  <c r="U547" i="1"/>
  <c r="T547" i="1"/>
  <c r="S547" i="1"/>
  <c r="R547" i="1"/>
  <c r="J547" i="1"/>
  <c r="F547" i="1"/>
  <c r="X546" i="1"/>
  <c r="W546" i="1"/>
  <c r="V546" i="1"/>
  <c r="Y546" i="1" s="1"/>
  <c r="Z546" i="1" s="1"/>
  <c r="U546" i="1"/>
  <c r="T546" i="1"/>
  <c r="S546" i="1"/>
  <c r="R546" i="1"/>
  <c r="J546" i="1"/>
  <c r="F546" i="1"/>
  <c r="Y545" i="1"/>
  <c r="Z545" i="1" s="1"/>
  <c r="X545" i="1"/>
  <c r="W545" i="1"/>
  <c r="V545" i="1"/>
  <c r="U545" i="1"/>
  <c r="T545" i="1"/>
  <c r="S545" i="1"/>
  <c r="R545" i="1"/>
  <c r="J545" i="1"/>
  <c r="F545" i="1"/>
  <c r="X544" i="1"/>
  <c r="W544" i="1"/>
  <c r="V544" i="1"/>
  <c r="Y544" i="1" s="1"/>
  <c r="Z544" i="1" s="1"/>
  <c r="T544" i="1"/>
  <c r="U544" i="1" s="1"/>
  <c r="S544" i="1"/>
  <c r="R544" i="1"/>
  <c r="J544" i="1"/>
  <c r="F544" i="1"/>
  <c r="Y543" i="1"/>
  <c r="X543" i="1"/>
  <c r="W543" i="1"/>
  <c r="V543" i="1"/>
  <c r="T543" i="1"/>
  <c r="S543" i="1"/>
  <c r="R543" i="1"/>
  <c r="J543" i="1"/>
  <c r="U543" i="1" s="1"/>
  <c r="F543" i="1"/>
  <c r="X542" i="1"/>
  <c r="W542" i="1"/>
  <c r="V542" i="1"/>
  <c r="Y542" i="1" s="1"/>
  <c r="Z542" i="1" s="1"/>
  <c r="U542" i="1"/>
  <c r="T542" i="1"/>
  <c r="S542" i="1"/>
  <c r="R542" i="1"/>
  <c r="J542" i="1"/>
  <c r="F542" i="1"/>
  <c r="Y541" i="1"/>
  <c r="Z541" i="1" s="1"/>
  <c r="X541" i="1"/>
  <c r="W541" i="1"/>
  <c r="V541" i="1"/>
  <c r="T541" i="1"/>
  <c r="S541" i="1"/>
  <c r="R541" i="1"/>
  <c r="J541" i="1"/>
  <c r="U541" i="1" s="1"/>
  <c r="F541" i="1"/>
  <c r="W540" i="1"/>
  <c r="X540" i="1" s="1"/>
  <c r="V540" i="1"/>
  <c r="Y540" i="1" s="1"/>
  <c r="U540" i="1"/>
  <c r="T540" i="1"/>
  <c r="S540" i="1"/>
  <c r="R540" i="1"/>
  <c r="J540" i="1"/>
  <c r="F540" i="1"/>
  <c r="Z539" i="1"/>
  <c r="Y539" i="1"/>
  <c r="W539" i="1"/>
  <c r="X539" i="1" s="1"/>
  <c r="V539" i="1"/>
  <c r="T539" i="1"/>
  <c r="U539" i="1" s="1"/>
  <c r="S539" i="1"/>
  <c r="R539" i="1"/>
  <c r="J539" i="1"/>
  <c r="F539" i="1"/>
  <c r="W538" i="1"/>
  <c r="X538" i="1" s="1"/>
  <c r="V538" i="1"/>
  <c r="Y538" i="1" s="1"/>
  <c r="T538" i="1"/>
  <c r="U538" i="1" s="1"/>
  <c r="S538" i="1"/>
  <c r="R538" i="1"/>
  <c r="J538" i="1"/>
  <c r="F538" i="1"/>
  <c r="Y537" i="1"/>
  <c r="W537" i="1"/>
  <c r="X537" i="1" s="1"/>
  <c r="Z537" i="1" s="1"/>
  <c r="V537" i="1"/>
  <c r="U537" i="1"/>
  <c r="T537" i="1"/>
  <c r="S537" i="1"/>
  <c r="R537" i="1"/>
  <c r="J537" i="1"/>
  <c r="F537" i="1"/>
  <c r="Y536" i="1"/>
  <c r="X536" i="1"/>
  <c r="W536" i="1"/>
  <c r="V536" i="1"/>
  <c r="T536" i="1"/>
  <c r="S536" i="1"/>
  <c r="R536" i="1"/>
  <c r="J536" i="1"/>
  <c r="F536" i="1"/>
  <c r="X535" i="1"/>
  <c r="W535" i="1"/>
  <c r="V535" i="1"/>
  <c r="Y535" i="1" s="1"/>
  <c r="Z535" i="1" s="1"/>
  <c r="U535" i="1"/>
  <c r="T535" i="1"/>
  <c r="S535" i="1"/>
  <c r="R535" i="1"/>
  <c r="J535" i="1"/>
  <c r="F535" i="1"/>
  <c r="Z534" i="1"/>
  <c r="Y534" i="1"/>
  <c r="X534" i="1"/>
  <c r="W534" i="1"/>
  <c r="V534" i="1"/>
  <c r="T534" i="1"/>
  <c r="U534" i="1" s="1"/>
  <c r="S534" i="1"/>
  <c r="R534" i="1"/>
  <c r="J534" i="1"/>
  <c r="F534" i="1"/>
  <c r="X533" i="1"/>
  <c r="W533" i="1"/>
  <c r="V533" i="1"/>
  <c r="Y533" i="1" s="1"/>
  <c r="Z533" i="1" s="1"/>
  <c r="U533" i="1"/>
  <c r="T533" i="1"/>
  <c r="S533" i="1"/>
  <c r="R533" i="1"/>
  <c r="J533" i="1"/>
  <c r="F533" i="1"/>
  <c r="X532" i="1"/>
  <c r="W532" i="1"/>
  <c r="V532" i="1"/>
  <c r="Y532" i="1" s="1"/>
  <c r="Z532" i="1" s="1"/>
  <c r="T532" i="1"/>
  <c r="U532" i="1" s="1"/>
  <c r="S532" i="1"/>
  <c r="R532" i="1"/>
  <c r="J532" i="1"/>
  <c r="F532" i="1"/>
  <c r="Y531" i="1"/>
  <c r="Z531" i="1" s="1"/>
  <c r="W531" i="1"/>
  <c r="X531" i="1" s="1"/>
  <c r="V531" i="1"/>
  <c r="T531" i="1"/>
  <c r="S531" i="1"/>
  <c r="R531" i="1"/>
  <c r="J531" i="1"/>
  <c r="U531" i="1" s="1"/>
  <c r="F531" i="1"/>
  <c r="X530" i="1"/>
  <c r="W530" i="1"/>
  <c r="V530" i="1"/>
  <c r="Y530" i="1" s="1"/>
  <c r="Z530" i="1" s="1"/>
  <c r="T530" i="1"/>
  <c r="U530" i="1" s="1"/>
  <c r="S530" i="1"/>
  <c r="R530" i="1"/>
  <c r="J530" i="1"/>
  <c r="F530" i="1"/>
  <c r="Y529" i="1"/>
  <c r="X529" i="1"/>
  <c r="W529" i="1"/>
  <c r="V529" i="1"/>
  <c r="T529" i="1"/>
  <c r="S529" i="1"/>
  <c r="R529" i="1"/>
  <c r="J529" i="1"/>
  <c r="U529" i="1" s="1"/>
  <c r="F529" i="1"/>
  <c r="X528" i="1"/>
  <c r="W528" i="1"/>
  <c r="V528" i="1"/>
  <c r="Y528" i="1" s="1"/>
  <c r="Z528" i="1" s="1"/>
  <c r="U528" i="1"/>
  <c r="T528" i="1"/>
  <c r="S528" i="1"/>
  <c r="R528" i="1"/>
  <c r="J528" i="1"/>
  <c r="F528" i="1"/>
  <c r="Y527" i="1"/>
  <c r="Z527" i="1" s="1"/>
  <c r="X527" i="1"/>
  <c r="W527" i="1"/>
  <c r="V527" i="1"/>
  <c r="T527" i="1"/>
  <c r="S527" i="1"/>
  <c r="R527" i="1"/>
  <c r="J527" i="1"/>
  <c r="U527" i="1" s="1"/>
  <c r="F527" i="1"/>
  <c r="W526" i="1"/>
  <c r="X526" i="1" s="1"/>
  <c r="V526" i="1"/>
  <c r="Y526" i="1" s="1"/>
  <c r="U526" i="1"/>
  <c r="T526" i="1"/>
  <c r="S526" i="1"/>
  <c r="R526" i="1"/>
  <c r="J526" i="1"/>
  <c r="F526" i="1"/>
  <c r="Y525" i="1"/>
  <c r="W525" i="1"/>
  <c r="X525" i="1" s="1"/>
  <c r="Z525" i="1" s="1"/>
  <c r="V525" i="1"/>
  <c r="T525" i="1"/>
  <c r="U525" i="1" s="1"/>
  <c r="S525" i="1"/>
  <c r="R525" i="1"/>
  <c r="J525" i="1"/>
  <c r="F525" i="1"/>
  <c r="X524" i="1"/>
  <c r="W524" i="1"/>
  <c r="V524" i="1"/>
  <c r="Y524" i="1" s="1"/>
  <c r="T524" i="1"/>
  <c r="U524" i="1" s="1"/>
  <c r="S524" i="1"/>
  <c r="R524" i="1"/>
  <c r="J524" i="1"/>
  <c r="F524" i="1"/>
  <c r="Y523" i="1"/>
  <c r="W523" i="1"/>
  <c r="X523" i="1" s="1"/>
  <c r="Z523" i="1" s="1"/>
  <c r="V523" i="1"/>
  <c r="U523" i="1"/>
  <c r="T523" i="1"/>
  <c r="S523" i="1"/>
  <c r="R523" i="1"/>
  <c r="J523" i="1"/>
  <c r="F523" i="1"/>
  <c r="Y522" i="1"/>
  <c r="X522" i="1"/>
  <c r="W522" i="1"/>
  <c r="V522" i="1"/>
  <c r="T522" i="1"/>
  <c r="U522" i="1" s="1"/>
  <c r="S522" i="1"/>
  <c r="R522" i="1"/>
  <c r="J522" i="1"/>
  <c r="F522" i="1"/>
  <c r="Y521" i="1"/>
  <c r="Z521" i="1" s="1"/>
  <c r="X521" i="1"/>
  <c r="W521" i="1"/>
  <c r="V521" i="1"/>
  <c r="U521" i="1"/>
  <c r="T521" i="1"/>
  <c r="S521" i="1"/>
  <c r="R521" i="1"/>
  <c r="J521" i="1"/>
  <c r="F521" i="1"/>
  <c r="Y520" i="1"/>
  <c r="Z520" i="1" s="1"/>
  <c r="X520" i="1"/>
  <c r="W520" i="1"/>
  <c r="V520" i="1"/>
  <c r="T520" i="1"/>
  <c r="U520" i="1" s="1"/>
  <c r="S520" i="1"/>
  <c r="R520" i="1"/>
  <c r="J520" i="1"/>
  <c r="F520" i="1"/>
  <c r="W519" i="1"/>
  <c r="X519" i="1" s="1"/>
  <c r="V519" i="1"/>
  <c r="Y519" i="1" s="1"/>
  <c r="Z519" i="1" s="1"/>
  <c r="U519" i="1"/>
  <c r="T519" i="1"/>
  <c r="S519" i="1"/>
  <c r="R519" i="1"/>
  <c r="J519" i="1"/>
  <c r="F519" i="1"/>
  <c r="Z518" i="1"/>
  <c r="X518" i="1"/>
  <c r="W518" i="1"/>
  <c r="V518" i="1"/>
  <c r="Y518" i="1" s="1"/>
  <c r="T518" i="1"/>
  <c r="U518" i="1" s="1"/>
  <c r="S518" i="1"/>
  <c r="R518" i="1"/>
  <c r="J518" i="1"/>
  <c r="F518" i="1"/>
  <c r="Y517" i="1"/>
  <c r="Z517" i="1" s="1"/>
  <c r="W517" i="1"/>
  <c r="X517" i="1" s="1"/>
  <c r="V517" i="1"/>
  <c r="T517" i="1"/>
  <c r="S517" i="1"/>
  <c r="R517" i="1"/>
  <c r="J517" i="1"/>
  <c r="U517" i="1" s="1"/>
  <c r="F517" i="1"/>
  <c r="X516" i="1"/>
  <c r="W516" i="1"/>
  <c r="V516" i="1"/>
  <c r="Y516" i="1" s="1"/>
  <c r="Z516" i="1" s="1"/>
  <c r="T516" i="1"/>
  <c r="U516" i="1" s="1"/>
  <c r="S516" i="1"/>
  <c r="R516" i="1"/>
  <c r="J516" i="1"/>
  <c r="F516" i="1"/>
  <c r="Y515" i="1"/>
  <c r="Z515" i="1" s="1"/>
  <c r="X515" i="1"/>
  <c r="W515" i="1"/>
  <c r="V515" i="1"/>
  <c r="U515" i="1"/>
  <c r="T515" i="1"/>
  <c r="S515" i="1"/>
  <c r="R515" i="1"/>
  <c r="J515" i="1"/>
  <c r="F515" i="1"/>
  <c r="X514" i="1"/>
  <c r="W514" i="1"/>
  <c r="V514" i="1"/>
  <c r="Y514" i="1" s="1"/>
  <c r="Z514" i="1" s="1"/>
  <c r="U514" i="1"/>
  <c r="T514" i="1"/>
  <c r="S514" i="1"/>
  <c r="R514" i="1"/>
  <c r="J514" i="1"/>
  <c r="F514" i="1"/>
  <c r="Y513" i="1"/>
  <c r="Z513" i="1" s="1"/>
  <c r="X513" i="1"/>
  <c r="W513" i="1"/>
  <c r="V513" i="1"/>
  <c r="U513" i="1"/>
  <c r="T513" i="1"/>
  <c r="S513" i="1"/>
  <c r="R513" i="1"/>
  <c r="J513" i="1"/>
  <c r="F513" i="1"/>
  <c r="W512" i="1"/>
  <c r="X512" i="1" s="1"/>
  <c r="V512" i="1"/>
  <c r="Y512" i="1" s="1"/>
  <c r="U512" i="1"/>
  <c r="T512" i="1"/>
  <c r="S512" i="1"/>
  <c r="R512" i="1"/>
  <c r="J512" i="1"/>
  <c r="F512" i="1"/>
  <c r="Y511" i="1"/>
  <c r="W511" i="1"/>
  <c r="X511" i="1" s="1"/>
  <c r="Z511" i="1" s="1"/>
  <c r="V511" i="1"/>
  <c r="T511" i="1"/>
  <c r="U511" i="1" s="1"/>
  <c r="S511" i="1"/>
  <c r="R511" i="1"/>
  <c r="J511" i="1"/>
  <c r="F511" i="1"/>
  <c r="W510" i="1"/>
  <c r="X510" i="1" s="1"/>
  <c r="V510" i="1"/>
  <c r="Y510" i="1" s="1"/>
  <c r="T510" i="1"/>
  <c r="U510" i="1" s="1"/>
  <c r="S510" i="1"/>
  <c r="R510" i="1"/>
  <c r="J510" i="1"/>
  <c r="F510" i="1"/>
  <c r="Y509" i="1"/>
  <c r="W509" i="1"/>
  <c r="X509" i="1" s="1"/>
  <c r="Z509" i="1" s="1"/>
  <c r="V509" i="1"/>
  <c r="T509" i="1"/>
  <c r="S509" i="1"/>
  <c r="R509" i="1"/>
  <c r="J509" i="1"/>
  <c r="U509" i="1" s="1"/>
  <c r="F509" i="1"/>
  <c r="Y508" i="1"/>
  <c r="Z508" i="1" s="1"/>
  <c r="X508" i="1"/>
  <c r="W508" i="1"/>
  <c r="V508" i="1"/>
  <c r="T508" i="1"/>
  <c r="S508" i="1"/>
  <c r="R508" i="1"/>
  <c r="J508" i="1"/>
  <c r="F508" i="1"/>
  <c r="Y507" i="1"/>
  <c r="Z507" i="1" s="1"/>
  <c r="W507" i="1"/>
  <c r="X507" i="1" s="1"/>
  <c r="V507" i="1"/>
  <c r="U507" i="1"/>
  <c r="T507" i="1"/>
  <c r="S507" i="1"/>
  <c r="R507" i="1"/>
  <c r="J507" i="1"/>
  <c r="F507" i="1"/>
  <c r="Y506" i="1"/>
  <c r="Z506" i="1" s="1"/>
  <c r="X506" i="1"/>
  <c r="W506" i="1"/>
  <c r="V506" i="1"/>
  <c r="T506" i="1"/>
  <c r="U506" i="1" s="1"/>
  <c r="S506" i="1"/>
  <c r="R506" i="1"/>
  <c r="J506" i="1"/>
  <c r="F506" i="1"/>
  <c r="W505" i="1"/>
  <c r="X505" i="1" s="1"/>
  <c r="V505" i="1"/>
  <c r="Y505" i="1" s="1"/>
  <c r="U505" i="1"/>
  <c r="T505" i="1"/>
  <c r="S505" i="1"/>
  <c r="R505" i="1"/>
  <c r="J505" i="1"/>
  <c r="F505" i="1"/>
  <c r="X504" i="1"/>
  <c r="W504" i="1"/>
  <c r="V504" i="1"/>
  <c r="Y504" i="1" s="1"/>
  <c r="Z504" i="1" s="1"/>
  <c r="T504" i="1"/>
  <c r="U504" i="1" s="1"/>
  <c r="S504" i="1"/>
  <c r="R504" i="1"/>
  <c r="J504" i="1"/>
  <c r="F504" i="1"/>
  <c r="Y503" i="1"/>
  <c r="W503" i="1"/>
  <c r="X503" i="1" s="1"/>
  <c r="V503" i="1"/>
  <c r="T503" i="1"/>
  <c r="S503" i="1"/>
  <c r="R503" i="1"/>
  <c r="J503" i="1"/>
  <c r="U503" i="1" s="1"/>
  <c r="F503" i="1"/>
  <c r="Z502" i="1"/>
  <c r="X502" i="1"/>
  <c r="W502" i="1"/>
  <c r="V502" i="1"/>
  <c r="Y502" i="1" s="1"/>
  <c r="T502" i="1"/>
  <c r="U502" i="1" s="1"/>
  <c r="S502" i="1"/>
  <c r="R502" i="1"/>
  <c r="J502" i="1"/>
  <c r="F502" i="1"/>
  <c r="Y501" i="1"/>
  <c r="Z501" i="1" s="1"/>
  <c r="X501" i="1"/>
  <c r="W501" i="1"/>
  <c r="V501" i="1"/>
  <c r="U501" i="1"/>
  <c r="T501" i="1"/>
  <c r="S501" i="1"/>
  <c r="R501" i="1"/>
  <c r="J501" i="1"/>
  <c r="F501" i="1"/>
  <c r="X500" i="1"/>
  <c r="W500" i="1"/>
  <c r="V500" i="1"/>
  <c r="Y500" i="1" s="1"/>
  <c r="Z500" i="1" s="1"/>
  <c r="U500" i="1"/>
  <c r="T500" i="1"/>
  <c r="S500" i="1"/>
  <c r="R500" i="1"/>
  <c r="J500" i="1"/>
  <c r="F500" i="1"/>
  <c r="Y499" i="1"/>
  <c r="Z499" i="1" s="1"/>
  <c r="X499" i="1"/>
  <c r="W499" i="1"/>
  <c r="V499" i="1"/>
  <c r="T499" i="1"/>
  <c r="S499" i="1"/>
  <c r="R499" i="1"/>
  <c r="J499" i="1"/>
  <c r="U499" i="1" s="1"/>
  <c r="F499" i="1"/>
  <c r="X498" i="1"/>
  <c r="W498" i="1"/>
  <c r="V498" i="1"/>
  <c r="Y498" i="1" s="1"/>
  <c r="Z498" i="1" s="1"/>
  <c r="U498" i="1"/>
  <c r="T498" i="1"/>
  <c r="S498" i="1"/>
  <c r="R498" i="1"/>
  <c r="J498" i="1"/>
  <c r="F498" i="1"/>
  <c r="Z497" i="1"/>
  <c r="Y497" i="1"/>
  <c r="W497" i="1"/>
  <c r="X497" i="1" s="1"/>
  <c r="V497" i="1"/>
  <c r="T497" i="1"/>
  <c r="U497" i="1" s="1"/>
  <c r="S497" i="1"/>
  <c r="R497" i="1"/>
  <c r="J497" i="1"/>
  <c r="F497" i="1"/>
  <c r="W496" i="1"/>
  <c r="X496" i="1" s="1"/>
  <c r="V496" i="1"/>
  <c r="Y496" i="1" s="1"/>
  <c r="T496" i="1"/>
  <c r="S496" i="1"/>
  <c r="R496" i="1"/>
  <c r="J496" i="1"/>
  <c r="F496" i="1"/>
  <c r="W495" i="1"/>
  <c r="X495" i="1" s="1"/>
  <c r="V495" i="1"/>
  <c r="Y495" i="1" s="1"/>
  <c r="T495" i="1"/>
  <c r="U495" i="1" s="1"/>
  <c r="S495" i="1"/>
  <c r="R495" i="1"/>
  <c r="J495" i="1"/>
  <c r="F495" i="1"/>
  <c r="Y494" i="1"/>
  <c r="X494" i="1"/>
  <c r="W494" i="1"/>
  <c r="V494" i="1"/>
  <c r="T494" i="1"/>
  <c r="U494" i="1" s="1"/>
  <c r="S494" i="1"/>
  <c r="R494" i="1"/>
  <c r="J494" i="1"/>
  <c r="F494" i="1"/>
  <c r="Y493" i="1"/>
  <c r="W493" i="1"/>
  <c r="X493" i="1" s="1"/>
  <c r="V493" i="1"/>
  <c r="T493" i="1"/>
  <c r="S493" i="1"/>
  <c r="R493" i="1"/>
  <c r="J493" i="1"/>
  <c r="U493" i="1" s="1"/>
  <c r="F493" i="1"/>
  <c r="Y492" i="1"/>
  <c r="Z492" i="1" s="1"/>
  <c r="X492" i="1"/>
  <c r="W492" i="1"/>
  <c r="V492" i="1"/>
  <c r="T492" i="1"/>
  <c r="U492" i="1" s="1"/>
  <c r="S492" i="1"/>
  <c r="R492" i="1"/>
  <c r="J492" i="1"/>
  <c r="F492" i="1"/>
  <c r="W491" i="1"/>
  <c r="X491" i="1" s="1"/>
  <c r="V491" i="1"/>
  <c r="Y491" i="1" s="1"/>
  <c r="Z491" i="1" s="1"/>
  <c r="U491" i="1"/>
  <c r="T491" i="1"/>
  <c r="S491" i="1"/>
  <c r="R491" i="1"/>
  <c r="J491" i="1"/>
  <c r="F491" i="1"/>
  <c r="Z490" i="1"/>
  <c r="X490" i="1"/>
  <c r="W490" i="1"/>
  <c r="V490" i="1"/>
  <c r="Y490" i="1" s="1"/>
  <c r="T490" i="1"/>
  <c r="U490" i="1" s="1"/>
  <c r="S490" i="1"/>
  <c r="R490" i="1"/>
  <c r="J490" i="1"/>
  <c r="F490" i="1"/>
  <c r="Y489" i="1"/>
  <c r="X489" i="1"/>
  <c r="W489" i="1"/>
  <c r="V489" i="1"/>
  <c r="T489" i="1"/>
  <c r="S489" i="1"/>
  <c r="R489" i="1"/>
  <c r="J489" i="1"/>
  <c r="U489" i="1" s="1"/>
  <c r="F489" i="1"/>
  <c r="X488" i="1"/>
  <c r="W488" i="1"/>
  <c r="V488" i="1"/>
  <c r="Y488" i="1" s="1"/>
  <c r="Z488" i="1" s="1"/>
  <c r="U488" i="1"/>
  <c r="T488" i="1"/>
  <c r="S488" i="1"/>
  <c r="R488" i="1"/>
  <c r="J488" i="1"/>
  <c r="F488" i="1"/>
  <c r="Y487" i="1"/>
  <c r="X487" i="1"/>
  <c r="W487" i="1"/>
  <c r="V487" i="1"/>
  <c r="T487" i="1"/>
  <c r="S487" i="1"/>
  <c r="R487" i="1"/>
  <c r="J487" i="1"/>
  <c r="U487" i="1" s="1"/>
  <c r="F487" i="1"/>
  <c r="X486" i="1"/>
  <c r="W486" i="1"/>
  <c r="V486" i="1"/>
  <c r="Y486" i="1" s="1"/>
  <c r="T486" i="1"/>
  <c r="U486" i="1" s="1"/>
  <c r="S486" i="1"/>
  <c r="R486" i="1"/>
  <c r="J486" i="1"/>
  <c r="F486" i="1"/>
  <c r="Z485" i="1"/>
  <c r="Y485" i="1"/>
  <c r="X485" i="1"/>
  <c r="W485" i="1"/>
  <c r="V485" i="1"/>
  <c r="T485" i="1"/>
  <c r="S485" i="1"/>
  <c r="R485" i="1"/>
  <c r="J485" i="1"/>
  <c r="U485" i="1" s="1"/>
  <c r="F485" i="1"/>
  <c r="W484" i="1"/>
  <c r="X484" i="1" s="1"/>
  <c r="V484" i="1"/>
  <c r="Y484" i="1" s="1"/>
  <c r="Z484" i="1" s="1"/>
  <c r="U484" i="1"/>
  <c r="T484" i="1"/>
  <c r="S484" i="1"/>
  <c r="R484" i="1"/>
  <c r="J484" i="1"/>
  <c r="F484" i="1"/>
  <c r="Y483" i="1"/>
  <c r="W483" i="1"/>
  <c r="X483" i="1" s="1"/>
  <c r="Z483" i="1" s="1"/>
  <c r="V483" i="1"/>
  <c r="T483" i="1"/>
  <c r="U483" i="1" s="1"/>
  <c r="S483" i="1"/>
  <c r="R483" i="1"/>
  <c r="J483" i="1"/>
  <c r="F483" i="1"/>
  <c r="Z482" i="1"/>
  <c r="X482" i="1"/>
  <c r="W482" i="1"/>
  <c r="V482" i="1"/>
  <c r="Y482" i="1" s="1"/>
  <c r="U482" i="1"/>
  <c r="T482" i="1"/>
  <c r="S482" i="1"/>
  <c r="R482" i="1"/>
  <c r="J482" i="1"/>
  <c r="F482" i="1"/>
  <c r="W481" i="1"/>
  <c r="X481" i="1" s="1"/>
  <c r="V481" i="1"/>
  <c r="Y481" i="1" s="1"/>
  <c r="T481" i="1"/>
  <c r="U481" i="1" s="1"/>
  <c r="S481" i="1"/>
  <c r="R481" i="1"/>
  <c r="J481" i="1"/>
  <c r="F481" i="1"/>
  <c r="Y480" i="1"/>
  <c r="X480" i="1"/>
  <c r="Z480" i="1" s="1"/>
  <c r="W480" i="1"/>
  <c r="V480" i="1"/>
  <c r="T480" i="1"/>
  <c r="S480" i="1"/>
  <c r="R480" i="1"/>
  <c r="J480" i="1"/>
  <c r="F480" i="1"/>
  <c r="Y479" i="1"/>
  <c r="Z479" i="1" s="1"/>
  <c r="W479" i="1"/>
  <c r="X479" i="1" s="1"/>
  <c r="V479" i="1"/>
  <c r="T479" i="1"/>
  <c r="S479" i="1"/>
  <c r="R479" i="1"/>
  <c r="J479" i="1"/>
  <c r="U479" i="1" s="1"/>
  <c r="F479" i="1"/>
  <c r="X478" i="1"/>
  <c r="W478" i="1"/>
  <c r="V478" i="1"/>
  <c r="Y478" i="1" s="1"/>
  <c r="Z478" i="1" s="1"/>
  <c r="T478" i="1"/>
  <c r="U478" i="1" s="1"/>
  <c r="S478" i="1"/>
  <c r="R478" i="1"/>
  <c r="J478" i="1"/>
  <c r="F478" i="1"/>
  <c r="W477" i="1"/>
  <c r="X477" i="1" s="1"/>
  <c r="V477" i="1"/>
  <c r="Y477" i="1" s="1"/>
  <c r="Z477" i="1" s="1"/>
  <c r="T477" i="1"/>
  <c r="S477" i="1"/>
  <c r="R477" i="1"/>
  <c r="J477" i="1"/>
  <c r="U477" i="1" s="1"/>
  <c r="F477" i="1"/>
  <c r="Z476" i="1"/>
  <c r="X476" i="1"/>
  <c r="W476" i="1"/>
  <c r="V476" i="1"/>
  <c r="Y476" i="1" s="1"/>
  <c r="T476" i="1"/>
  <c r="U476" i="1" s="1"/>
  <c r="S476" i="1"/>
  <c r="R476" i="1"/>
  <c r="J476" i="1"/>
  <c r="F476" i="1"/>
  <c r="Y475" i="1"/>
  <c r="X475" i="1"/>
  <c r="W475" i="1"/>
  <c r="V475" i="1"/>
  <c r="T475" i="1"/>
  <c r="S475" i="1"/>
  <c r="R475" i="1"/>
  <c r="J475" i="1"/>
  <c r="U475" i="1" s="1"/>
  <c r="F475" i="1"/>
  <c r="X474" i="1"/>
  <c r="W474" i="1"/>
  <c r="V474" i="1"/>
  <c r="Y474" i="1" s="1"/>
  <c r="Z474" i="1" s="1"/>
  <c r="T474" i="1"/>
  <c r="U474" i="1" s="1"/>
  <c r="S474" i="1"/>
  <c r="R474" i="1"/>
  <c r="J474" i="1"/>
  <c r="F474" i="1"/>
  <c r="Y473" i="1"/>
  <c r="W473" i="1"/>
  <c r="X473" i="1" s="1"/>
  <c r="V473" i="1"/>
  <c r="U473" i="1"/>
  <c r="T473" i="1"/>
  <c r="S473" i="1"/>
  <c r="R473" i="1"/>
  <c r="J473" i="1"/>
  <c r="F473" i="1"/>
  <c r="X472" i="1"/>
  <c r="W472" i="1"/>
  <c r="V472" i="1"/>
  <c r="Y472" i="1" s="1"/>
  <c r="T472" i="1"/>
  <c r="U472" i="1" s="1"/>
  <c r="S472" i="1"/>
  <c r="R472" i="1"/>
  <c r="J472" i="1"/>
  <c r="F472" i="1"/>
  <c r="Y471" i="1"/>
  <c r="Z471" i="1" s="1"/>
  <c r="X471" i="1"/>
  <c r="W471" i="1"/>
  <c r="V471" i="1"/>
  <c r="T471" i="1"/>
  <c r="S471" i="1"/>
  <c r="R471" i="1"/>
  <c r="J471" i="1"/>
  <c r="U471" i="1" s="1"/>
  <c r="F471" i="1"/>
  <c r="Z470" i="1"/>
  <c r="X470" i="1"/>
  <c r="W470" i="1"/>
  <c r="V470" i="1"/>
  <c r="Y470" i="1" s="1"/>
  <c r="U470" i="1"/>
  <c r="T470" i="1"/>
  <c r="S470" i="1"/>
  <c r="R470" i="1"/>
  <c r="J470" i="1"/>
  <c r="F470" i="1"/>
  <c r="Y469" i="1"/>
  <c r="W469" i="1"/>
  <c r="X469" i="1" s="1"/>
  <c r="Z469" i="1" s="1"/>
  <c r="V469" i="1"/>
  <c r="U469" i="1"/>
  <c r="T469" i="1"/>
  <c r="S469" i="1"/>
  <c r="R469" i="1"/>
  <c r="J469" i="1"/>
  <c r="F469" i="1"/>
  <c r="W468" i="1"/>
  <c r="X468" i="1" s="1"/>
  <c r="V468" i="1"/>
  <c r="Y468" i="1" s="1"/>
  <c r="Z468" i="1" s="1"/>
  <c r="T468" i="1"/>
  <c r="U468" i="1" s="1"/>
  <c r="S468" i="1"/>
  <c r="R468" i="1"/>
  <c r="J468" i="1"/>
  <c r="F468" i="1"/>
  <c r="W467" i="1"/>
  <c r="X467" i="1" s="1"/>
  <c r="Z467" i="1" s="1"/>
  <c r="V467" i="1"/>
  <c r="Y467" i="1" s="1"/>
  <c r="T467" i="1"/>
  <c r="U467" i="1" s="1"/>
  <c r="S467" i="1"/>
  <c r="R467" i="1"/>
  <c r="J467" i="1"/>
  <c r="F467" i="1"/>
  <c r="Y466" i="1"/>
  <c r="X466" i="1"/>
  <c r="Z466" i="1" s="1"/>
  <c r="W466" i="1"/>
  <c r="V466" i="1"/>
  <c r="T466" i="1"/>
  <c r="S466" i="1"/>
  <c r="R466" i="1"/>
  <c r="J466" i="1"/>
  <c r="F466" i="1"/>
  <c r="W465" i="1"/>
  <c r="X465" i="1" s="1"/>
  <c r="V465" i="1"/>
  <c r="Y465" i="1" s="1"/>
  <c r="Z465" i="1" s="1"/>
  <c r="T465" i="1"/>
  <c r="U465" i="1" s="1"/>
  <c r="S465" i="1"/>
  <c r="R465" i="1"/>
  <c r="J465" i="1"/>
  <c r="F465" i="1"/>
  <c r="X464" i="1"/>
  <c r="W464" i="1"/>
  <c r="V464" i="1"/>
  <c r="Y464" i="1" s="1"/>
  <c r="Z464" i="1" s="1"/>
  <c r="T464" i="1"/>
  <c r="S464" i="1"/>
  <c r="R464" i="1"/>
  <c r="J464" i="1"/>
  <c r="F464" i="1"/>
  <c r="X463" i="1"/>
  <c r="W463" i="1"/>
  <c r="V463" i="1"/>
  <c r="Y463" i="1" s="1"/>
  <c r="Z463" i="1" s="1"/>
  <c r="U463" i="1"/>
  <c r="T463" i="1"/>
  <c r="S463" i="1"/>
  <c r="R463" i="1"/>
  <c r="J463" i="1"/>
  <c r="F463" i="1"/>
  <c r="Y462" i="1"/>
  <c r="Z462" i="1" s="1"/>
  <c r="X462" i="1"/>
  <c r="W462" i="1"/>
  <c r="V462" i="1"/>
  <c r="U462" i="1"/>
  <c r="T462" i="1"/>
  <c r="S462" i="1"/>
  <c r="R462" i="1"/>
  <c r="J462" i="1"/>
  <c r="F462" i="1"/>
  <c r="Y461" i="1"/>
  <c r="X461" i="1"/>
  <c r="W461" i="1"/>
  <c r="V461" i="1"/>
  <c r="T461" i="1"/>
  <c r="S461" i="1"/>
  <c r="R461" i="1"/>
  <c r="J461" i="1"/>
  <c r="U461" i="1" s="1"/>
  <c r="F461" i="1"/>
  <c r="Z460" i="1"/>
  <c r="X460" i="1"/>
  <c r="W460" i="1"/>
  <c r="V460" i="1"/>
  <c r="Y460" i="1" s="1"/>
  <c r="T460" i="1"/>
  <c r="U460" i="1" s="1"/>
  <c r="S460" i="1"/>
  <c r="R460" i="1"/>
  <c r="J460" i="1"/>
  <c r="F460" i="1"/>
  <c r="Y459" i="1"/>
  <c r="X459" i="1"/>
  <c r="Z459" i="1" s="1"/>
  <c r="W459" i="1"/>
  <c r="V459" i="1"/>
  <c r="T459" i="1"/>
  <c r="S459" i="1"/>
  <c r="R459" i="1"/>
  <c r="J459" i="1"/>
  <c r="U459" i="1" s="1"/>
  <c r="F459" i="1"/>
  <c r="X458" i="1"/>
  <c r="W458" i="1"/>
  <c r="V458" i="1"/>
  <c r="Y458" i="1" s="1"/>
  <c r="Z458" i="1" s="1"/>
  <c r="U458" i="1"/>
  <c r="T458" i="1"/>
  <c r="S458" i="1"/>
  <c r="R458" i="1"/>
  <c r="J458" i="1"/>
  <c r="F458" i="1"/>
  <c r="Y457" i="1"/>
  <c r="Z457" i="1" s="1"/>
  <c r="X457" i="1"/>
  <c r="W457" i="1"/>
  <c r="V457" i="1"/>
  <c r="U457" i="1"/>
  <c r="T457" i="1"/>
  <c r="S457" i="1"/>
  <c r="R457" i="1"/>
  <c r="J457" i="1"/>
  <c r="F457" i="1"/>
  <c r="W456" i="1"/>
  <c r="X456" i="1" s="1"/>
  <c r="Z456" i="1" s="1"/>
  <c r="V456" i="1"/>
  <c r="Y456" i="1" s="1"/>
  <c r="T456" i="1"/>
  <c r="U456" i="1" s="1"/>
  <c r="S456" i="1"/>
  <c r="R456" i="1"/>
  <c r="J456" i="1"/>
  <c r="F456" i="1"/>
  <c r="Z455" i="1"/>
  <c r="Y455" i="1"/>
  <c r="X455" i="1"/>
  <c r="W455" i="1"/>
  <c r="V455" i="1"/>
  <c r="U455" i="1"/>
  <c r="T455" i="1"/>
  <c r="S455" i="1"/>
  <c r="R455" i="1"/>
  <c r="J455" i="1"/>
  <c r="F455" i="1"/>
  <c r="Y454" i="1"/>
  <c r="W454" i="1"/>
  <c r="X454" i="1" s="1"/>
  <c r="V454" i="1"/>
  <c r="T454" i="1"/>
  <c r="U454" i="1" s="1"/>
  <c r="S454" i="1"/>
  <c r="R454" i="1"/>
  <c r="J454" i="1"/>
  <c r="F454" i="1"/>
  <c r="Y453" i="1"/>
  <c r="Z453" i="1" s="1"/>
  <c r="X453" i="1"/>
  <c r="W453" i="1"/>
  <c r="V453" i="1"/>
  <c r="T453" i="1"/>
  <c r="S453" i="1"/>
  <c r="R453" i="1"/>
  <c r="J453" i="1"/>
  <c r="U453" i="1" s="1"/>
  <c r="F453" i="1"/>
  <c r="W452" i="1"/>
  <c r="X452" i="1" s="1"/>
  <c r="V452" i="1"/>
  <c r="Y452" i="1" s="1"/>
  <c r="Z452" i="1" s="1"/>
  <c r="U452" i="1"/>
  <c r="T452" i="1"/>
  <c r="S452" i="1"/>
  <c r="R452" i="1"/>
  <c r="J452" i="1"/>
  <c r="F452" i="1"/>
  <c r="Y451" i="1"/>
  <c r="Z451" i="1" s="1"/>
  <c r="W451" i="1"/>
  <c r="X451" i="1" s="1"/>
  <c r="V451" i="1"/>
  <c r="T451" i="1"/>
  <c r="U451" i="1" s="1"/>
  <c r="S451" i="1"/>
  <c r="R451" i="1"/>
  <c r="J451" i="1"/>
  <c r="F451" i="1"/>
  <c r="Y450" i="1"/>
  <c r="W450" i="1"/>
  <c r="X450" i="1" s="1"/>
  <c r="V450" i="1"/>
  <c r="T450" i="1"/>
  <c r="U450" i="1" s="1"/>
  <c r="S450" i="1"/>
  <c r="R450" i="1"/>
  <c r="J450" i="1"/>
  <c r="F450" i="1"/>
  <c r="Y449" i="1"/>
  <c r="Z449" i="1" s="1"/>
  <c r="X449" i="1"/>
  <c r="W449" i="1"/>
  <c r="V449" i="1"/>
  <c r="T449" i="1"/>
  <c r="S449" i="1"/>
  <c r="R449" i="1"/>
  <c r="J449" i="1"/>
  <c r="U449" i="1" s="1"/>
  <c r="F449" i="1"/>
  <c r="W448" i="1"/>
  <c r="X448" i="1" s="1"/>
  <c r="V448" i="1"/>
  <c r="Y448" i="1" s="1"/>
  <c r="U448" i="1"/>
  <c r="T448" i="1"/>
  <c r="S448" i="1"/>
  <c r="R448" i="1"/>
  <c r="J448" i="1"/>
  <c r="F448" i="1"/>
  <c r="X447" i="1"/>
  <c r="W447" i="1"/>
  <c r="V447" i="1"/>
  <c r="Y447" i="1" s="1"/>
  <c r="Z447" i="1" s="1"/>
  <c r="T447" i="1"/>
  <c r="U447" i="1" s="1"/>
  <c r="S447" i="1"/>
  <c r="R447" i="1"/>
  <c r="J447" i="1"/>
  <c r="F447" i="1"/>
  <c r="X446" i="1"/>
  <c r="W446" i="1"/>
  <c r="V446" i="1"/>
  <c r="Y446" i="1" s="1"/>
  <c r="Z446" i="1" s="1"/>
  <c r="U446" i="1"/>
  <c r="T446" i="1"/>
  <c r="S446" i="1"/>
  <c r="R446" i="1"/>
  <c r="J446" i="1"/>
  <c r="F446" i="1"/>
  <c r="Y445" i="1"/>
  <c r="W445" i="1"/>
  <c r="X445" i="1" s="1"/>
  <c r="V445" i="1"/>
  <c r="T445" i="1"/>
  <c r="S445" i="1"/>
  <c r="R445" i="1"/>
  <c r="J445" i="1"/>
  <c r="U445" i="1" s="1"/>
  <c r="F445" i="1"/>
  <c r="W444" i="1"/>
  <c r="X444" i="1" s="1"/>
  <c r="V444" i="1"/>
  <c r="Y444" i="1" s="1"/>
  <c r="Z444" i="1" s="1"/>
  <c r="T444" i="1"/>
  <c r="U444" i="1" s="1"/>
  <c r="S444" i="1"/>
  <c r="R444" i="1"/>
  <c r="J444" i="1"/>
  <c r="F444" i="1"/>
  <c r="Z443" i="1"/>
  <c r="Y443" i="1"/>
  <c r="X443" i="1"/>
  <c r="W443" i="1"/>
  <c r="V443" i="1"/>
  <c r="T443" i="1"/>
  <c r="U443" i="1" s="1"/>
  <c r="S443" i="1"/>
  <c r="R443" i="1"/>
  <c r="J443" i="1"/>
  <c r="F443" i="1"/>
  <c r="X442" i="1"/>
  <c r="W442" i="1"/>
  <c r="V442" i="1"/>
  <c r="Y442" i="1" s="1"/>
  <c r="Z442" i="1" s="1"/>
  <c r="T442" i="1"/>
  <c r="U442" i="1" s="1"/>
  <c r="S442" i="1"/>
  <c r="R442" i="1"/>
  <c r="J442" i="1"/>
  <c r="F442" i="1"/>
  <c r="Y441" i="1"/>
  <c r="W441" i="1"/>
  <c r="X441" i="1" s="1"/>
  <c r="Z441" i="1" s="1"/>
  <c r="V441" i="1"/>
  <c r="U441" i="1"/>
  <c r="T441" i="1"/>
  <c r="S441" i="1"/>
  <c r="R441" i="1"/>
  <c r="J441" i="1"/>
  <c r="F441" i="1"/>
  <c r="Y440" i="1"/>
  <c r="W440" i="1"/>
  <c r="X440" i="1" s="1"/>
  <c r="V440" i="1"/>
  <c r="T440" i="1"/>
  <c r="U440" i="1" s="1"/>
  <c r="S440" i="1"/>
  <c r="R440" i="1"/>
  <c r="J440" i="1"/>
  <c r="F440" i="1"/>
  <c r="Y439" i="1"/>
  <c r="W439" i="1"/>
  <c r="X439" i="1" s="1"/>
  <c r="V439" i="1"/>
  <c r="T439" i="1"/>
  <c r="U439" i="1" s="1"/>
  <c r="S439" i="1"/>
  <c r="R439" i="1"/>
  <c r="J439" i="1"/>
  <c r="F439" i="1"/>
  <c r="X438" i="1"/>
  <c r="W438" i="1"/>
  <c r="V438" i="1"/>
  <c r="Y438" i="1" s="1"/>
  <c r="Z438" i="1" s="1"/>
  <c r="T438" i="1"/>
  <c r="U438" i="1" s="1"/>
  <c r="S438" i="1"/>
  <c r="R438" i="1"/>
  <c r="J438" i="1"/>
  <c r="F438" i="1"/>
  <c r="W437" i="1"/>
  <c r="X437" i="1" s="1"/>
  <c r="V437" i="1"/>
  <c r="Y437" i="1" s="1"/>
  <c r="Z437" i="1" s="1"/>
  <c r="T437" i="1"/>
  <c r="U437" i="1" s="1"/>
  <c r="S437" i="1"/>
  <c r="R437" i="1"/>
  <c r="J437" i="1"/>
  <c r="F437" i="1"/>
  <c r="Y436" i="1"/>
  <c r="Z436" i="1" s="1"/>
  <c r="X436" i="1"/>
  <c r="W436" i="1"/>
  <c r="V436" i="1"/>
  <c r="U436" i="1"/>
  <c r="T436" i="1"/>
  <c r="S436" i="1"/>
  <c r="R436" i="1"/>
  <c r="J436" i="1"/>
  <c r="F436" i="1"/>
  <c r="W435" i="1"/>
  <c r="X435" i="1" s="1"/>
  <c r="V435" i="1"/>
  <c r="Y435" i="1" s="1"/>
  <c r="U435" i="1"/>
  <c r="T435" i="1"/>
  <c r="S435" i="1"/>
  <c r="R435" i="1"/>
  <c r="J435" i="1"/>
  <c r="F435" i="1"/>
  <c r="Y434" i="1"/>
  <c r="Z434" i="1" s="1"/>
  <c r="W434" i="1"/>
  <c r="X434" i="1" s="1"/>
  <c r="V434" i="1"/>
  <c r="T434" i="1"/>
  <c r="U434" i="1" s="1"/>
  <c r="S434" i="1"/>
  <c r="R434" i="1"/>
  <c r="J434" i="1"/>
  <c r="F434" i="1"/>
  <c r="Y433" i="1"/>
  <c r="W433" i="1"/>
  <c r="X433" i="1" s="1"/>
  <c r="V433" i="1"/>
  <c r="U433" i="1"/>
  <c r="T433" i="1"/>
  <c r="S433" i="1"/>
  <c r="R433" i="1"/>
  <c r="J433" i="1"/>
  <c r="F433" i="1"/>
  <c r="Y432" i="1"/>
  <c r="Z432" i="1" s="1"/>
  <c r="X432" i="1"/>
  <c r="W432" i="1"/>
  <c r="V432" i="1"/>
  <c r="T432" i="1"/>
  <c r="U432" i="1" s="1"/>
  <c r="S432" i="1"/>
  <c r="R432" i="1"/>
  <c r="J432" i="1"/>
  <c r="F432" i="1"/>
  <c r="W431" i="1"/>
  <c r="X431" i="1" s="1"/>
  <c r="V431" i="1"/>
  <c r="Y431" i="1" s="1"/>
  <c r="T431" i="1"/>
  <c r="S431" i="1"/>
  <c r="R431" i="1"/>
  <c r="J431" i="1"/>
  <c r="U431" i="1" s="1"/>
  <c r="F431" i="1"/>
  <c r="Z430" i="1"/>
  <c r="Y430" i="1"/>
  <c r="X430" i="1"/>
  <c r="W430" i="1"/>
  <c r="V430" i="1"/>
  <c r="T430" i="1"/>
  <c r="U430" i="1" s="1"/>
  <c r="S430" i="1"/>
  <c r="R430" i="1"/>
  <c r="J430" i="1"/>
  <c r="F430" i="1"/>
  <c r="Y429" i="1"/>
  <c r="W429" i="1"/>
  <c r="X429" i="1" s="1"/>
  <c r="V429" i="1"/>
  <c r="T429" i="1"/>
  <c r="S429" i="1"/>
  <c r="R429" i="1"/>
  <c r="J429" i="1"/>
  <c r="U429" i="1" s="1"/>
  <c r="F429" i="1"/>
  <c r="X428" i="1"/>
  <c r="Z428" i="1" s="1"/>
  <c r="W428" i="1"/>
  <c r="V428" i="1"/>
  <c r="Y428" i="1" s="1"/>
  <c r="U428" i="1"/>
  <c r="T428" i="1"/>
  <c r="S428" i="1"/>
  <c r="R428" i="1"/>
  <c r="J428" i="1"/>
  <c r="F428" i="1"/>
  <c r="Y427" i="1"/>
  <c r="Z427" i="1" s="1"/>
  <c r="W427" i="1"/>
  <c r="X427" i="1" s="1"/>
  <c r="V427" i="1"/>
  <c r="T427" i="1"/>
  <c r="U427" i="1" s="1"/>
  <c r="S427" i="1"/>
  <c r="R427" i="1"/>
  <c r="J427" i="1"/>
  <c r="F427" i="1"/>
  <c r="Y426" i="1"/>
  <c r="Z426" i="1" s="1"/>
  <c r="W426" i="1"/>
  <c r="X426" i="1" s="1"/>
  <c r="V426" i="1"/>
  <c r="T426" i="1"/>
  <c r="U426" i="1" s="1"/>
  <c r="S426" i="1"/>
  <c r="R426" i="1"/>
  <c r="J426" i="1"/>
  <c r="F426" i="1"/>
  <c r="X425" i="1"/>
  <c r="W425" i="1"/>
  <c r="V425" i="1"/>
  <c r="Y425" i="1" s="1"/>
  <c r="Z425" i="1" s="1"/>
  <c r="T425" i="1"/>
  <c r="U425" i="1" s="1"/>
  <c r="S425" i="1"/>
  <c r="R425" i="1"/>
  <c r="J425" i="1"/>
  <c r="F425" i="1"/>
  <c r="W424" i="1"/>
  <c r="X424" i="1" s="1"/>
  <c r="V424" i="1"/>
  <c r="Y424" i="1" s="1"/>
  <c r="U424" i="1"/>
  <c r="T424" i="1"/>
  <c r="S424" i="1"/>
  <c r="R424" i="1"/>
  <c r="J424" i="1"/>
  <c r="F424" i="1"/>
  <c r="Y423" i="1"/>
  <c r="Z423" i="1" s="1"/>
  <c r="W423" i="1"/>
  <c r="X423" i="1" s="1"/>
  <c r="V423" i="1"/>
  <c r="T423" i="1"/>
  <c r="S423" i="1"/>
  <c r="R423" i="1"/>
  <c r="J423" i="1"/>
  <c r="U423" i="1" s="1"/>
  <c r="F423" i="1"/>
  <c r="W422" i="1"/>
  <c r="X422" i="1" s="1"/>
  <c r="V422" i="1"/>
  <c r="Y422" i="1" s="1"/>
  <c r="Z422" i="1" s="1"/>
  <c r="T422" i="1"/>
  <c r="U422" i="1" s="1"/>
  <c r="S422" i="1"/>
  <c r="R422" i="1"/>
  <c r="J422" i="1"/>
  <c r="F422" i="1"/>
  <c r="X421" i="1"/>
  <c r="W421" i="1"/>
  <c r="V421" i="1"/>
  <c r="Y421" i="1" s="1"/>
  <c r="Z421" i="1" s="1"/>
  <c r="T421" i="1"/>
  <c r="U421" i="1" s="1"/>
  <c r="S421" i="1"/>
  <c r="R421" i="1"/>
  <c r="J421" i="1"/>
  <c r="F421" i="1"/>
  <c r="W420" i="1"/>
  <c r="X420" i="1" s="1"/>
  <c r="V420" i="1"/>
  <c r="Y420" i="1" s="1"/>
  <c r="U420" i="1"/>
  <c r="T420" i="1"/>
  <c r="S420" i="1"/>
  <c r="R420" i="1"/>
  <c r="J420" i="1"/>
  <c r="F420" i="1"/>
  <c r="Y419" i="1"/>
  <c r="X419" i="1"/>
  <c r="W419" i="1"/>
  <c r="V419" i="1"/>
  <c r="T419" i="1"/>
  <c r="S419" i="1"/>
  <c r="R419" i="1"/>
  <c r="J419" i="1"/>
  <c r="U419" i="1" s="1"/>
  <c r="F419" i="1"/>
  <c r="X418" i="1"/>
  <c r="W418" i="1"/>
  <c r="V418" i="1"/>
  <c r="Y418" i="1" s="1"/>
  <c r="Z418" i="1" s="1"/>
  <c r="U418" i="1"/>
  <c r="T418" i="1"/>
  <c r="S418" i="1"/>
  <c r="R418" i="1"/>
  <c r="J418" i="1"/>
  <c r="F418" i="1"/>
  <c r="Y417" i="1"/>
  <c r="W417" i="1"/>
  <c r="X417" i="1" s="1"/>
  <c r="V417" i="1"/>
  <c r="U417" i="1"/>
  <c r="T417" i="1"/>
  <c r="S417" i="1"/>
  <c r="R417" i="1"/>
  <c r="J417" i="1"/>
  <c r="F417" i="1"/>
  <c r="X416" i="1"/>
  <c r="W416" i="1"/>
  <c r="V416" i="1"/>
  <c r="Y416" i="1" s="1"/>
  <c r="Z416" i="1" s="1"/>
  <c r="T416" i="1"/>
  <c r="U416" i="1" s="1"/>
  <c r="S416" i="1"/>
  <c r="R416" i="1"/>
  <c r="J416" i="1"/>
  <c r="F416" i="1"/>
  <c r="Y415" i="1"/>
  <c r="W415" i="1"/>
  <c r="X415" i="1" s="1"/>
  <c r="Z415" i="1" s="1"/>
  <c r="V415" i="1"/>
  <c r="U415" i="1"/>
  <c r="T415" i="1"/>
  <c r="S415" i="1"/>
  <c r="R415" i="1"/>
  <c r="J415" i="1"/>
  <c r="F415" i="1"/>
  <c r="W414" i="1"/>
  <c r="X414" i="1" s="1"/>
  <c r="V414" i="1"/>
  <c r="Y414" i="1" s="1"/>
  <c r="Z414" i="1" s="1"/>
  <c r="T414" i="1"/>
  <c r="U414" i="1" s="1"/>
  <c r="S414" i="1"/>
  <c r="R414" i="1"/>
  <c r="J414" i="1"/>
  <c r="F414" i="1"/>
  <c r="Z413" i="1"/>
  <c r="Y413" i="1"/>
  <c r="X413" i="1"/>
  <c r="W413" i="1"/>
  <c r="V413" i="1"/>
  <c r="U413" i="1"/>
  <c r="T413" i="1"/>
  <c r="S413" i="1"/>
  <c r="R413" i="1"/>
  <c r="J413" i="1"/>
  <c r="F413" i="1"/>
  <c r="Y412" i="1"/>
  <c r="Z412" i="1" s="1"/>
  <c r="W412" i="1"/>
  <c r="X412" i="1" s="1"/>
  <c r="V412" i="1"/>
  <c r="T412" i="1"/>
  <c r="S412" i="1"/>
  <c r="R412" i="1"/>
  <c r="J412" i="1"/>
  <c r="U412" i="1" s="1"/>
  <c r="F412" i="1"/>
  <c r="X411" i="1"/>
  <c r="W411" i="1"/>
  <c r="V411" i="1"/>
  <c r="Y411" i="1" s="1"/>
  <c r="Z411" i="1" s="1"/>
  <c r="U411" i="1"/>
  <c r="T411" i="1"/>
  <c r="S411" i="1"/>
  <c r="R411" i="1"/>
  <c r="J411" i="1"/>
  <c r="F411" i="1"/>
  <c r="Y410" i="1"/>
  <c r="Z410" i="1" s="1"/>
  <c r="X410" i="1"/>
  <c r="W410" i="1"/>
  <c r="V410" i="1"/>
  <c r="T410" i="1"/>
  <c r="S410" i="1"/>
  <c r="R410" i="1"/>
  <c r="J410" i="1"/>
  <c r="U410" i="1" s="1"/>
  <c r="F410" i="1"/>
  <c r="W409" i="1"/>
  <c r="X409" i="1" s="1"/>
  <c r="V409" i="1"/>
  <c r="Y409" i="1" s="1"/>
  <c r="Z409" i="1" s="1"/>
  <c r="T409" i="1"/>
  <c r="U409" i="1" s="1"/>
  <c r="S409" i="1"/>
  <c r="R409" i="1"/>
  <c r="J409" i="1"/>
  <c r="F409" i="1"/>
  <c r="X408" i="1"/>
  <c r="W408" i="1"/>
  <c r="V408" i="1"/>
  <c r="Y408" i="1" s="1"/>
  <c r="Z408" i="1" s="1"/>
  <c r="T408" i="1"/>
  <c r="S408" i="1"/>
  <c r="R408" i="1"/>
  <c r="J408" i="1"/>
  <c r="F408" i="1"/>
  <c r="X407" i="1"/>
  <c r="W407" i="1"/>
  <c r="V407" i="1"/>
  <c r="Y407" i="1" s="1"/>
  <c r="Z407" i="1" s="1"/>
  <c r="T407" i="1"/>
  <c r="U407" i="1" s="1"/>
  <c r="S407" i="1"/>
  <c r="R407" i="1"/>
  <c r="J407" i="1"/>
  <c r="F407" i="1"/>
  <c r="Y406" i="1"/>
  <c r="Z406" i="1" s="1"/>
  <c r="X406" i="1"/>
  <c r="W406" i="1"/>
  <c r="V406" i="1"/>
  <c r="T406" i="1"/>
  <c r="S406" i="1"/>
  <c r="R406" i="1"/>
  <c r="J406" i="1"/>
  <c r="U406" i="1" s="1"/>
  <c r="F406" i="1"/>
  <c r="Y405" i="1"/>
  <c r="W405" i="1"/>
  <c r="X405" i="1" s="1"/>
  <c r="V405" i="1"/>
  <c r="T405" i="1"/>
  <c r="U405" i="1" s="1"/>
  <c r="S405" i="1"/>
  <c r="R405" i="1"/>
  <c r="J405" i="1"/>
  <c r="F405" i="1"/>
  <c r="X404" i="1"/>
  <c r="W404" i="1"/>
  <c r="V404" i="1"/>
  <c r="Y404" i="1" s="1"/>
  <c r="Z404" i="1" s="1"/>
  <c r="T404" i="1"/>
  <c r="U404" i="1" s="1"/>
  <c r="S404" i="1"/>
  <c r="R404" i="1"/>
  <c r="J404" i="1"/>
  <c r="F404" i="1"/>
  <c r="Y403" i="1"/>
  <c r="W403" i="1"/>
  <c r="X403" i="1" s="1"/>
  <c r="V403" i="1"/>
  <c r="U403" i="1"/>
  <c r="T403" i="1"/>
  <c r="S403" i="1"/>
  <c r="R403" i="1"/>
  <c r="J403" i="1"/>
  <c r="F403" i="1"/>
  <c r="Y402" i="1"/>
  <c r="Z402" i="1" s="1"/>
  <c r="X402" i="1"/>
  <c r="W402" i="1"/>
  <c r="V402" i="1"/>
  <c r="T402" i="1"/>
  <c r="U402" i="1" s="1"/>
  <c r="S402" i="1"/>
  <c r="R402" i="1"/>
  <c r="J402" i="1"/>
  <c r="F402" i="1"/>
  <c r="W401" i="1"/>
  <c r="X401" i="1" s="1"/>
  <c r="V401" i="1"/>
  <c r="Y401" i="1" s="1"/>
  <c r="Z401" i="1" s="1"/>
  <c r="T401" i="1"/>
  <c r="S401" i="1"/>
  <c r="R401" i="1"/>
  <c r="J401" i="1"/>
  <c r="U401" i="1" s="1"/>
  <c r="F401" i="1"/>
  <c r="W400" i="1"/>
  <c r="X400" i="1" s="1"/>
  <c r="Z400" i="1" s="1"/>
  <c r="V400" i="1"/>
  <c r="Y400" i="1" s="1"/>
  <c r="T400" i="1"/>
  <c r="U400" i="1" s="1"/>
  <c r="S400" i="1"/>
  <c r="R400" i="1"/>
  <c r="J400" i="1"/>
  <c r="F400" i="1"/>
  <c r="Y399" i="1"/>
  <c r="X399" i="1"/>
  <c r="Z399" i="1" s="1"/>
  <c r="W399" i="1"/>
  <c r="V399" i="1"/>
  <c r="T399" i="1"/>
  <c r="U399" i="1" s="1"/>
  <c r="S399" i="1"/>
  <c r="R399" i="1"/>
  <c r="J399" i="1"/>
  <c r="F399" i="1"/>
  <c r="Y398" i="1"/>
  <c r="W398" i="1"/>
  <c r="X398" i="1" s="1"/>
  <c r="Z398" i="1" s="1"/>
  <c r="V398" i="1"/>
  <c r="U398" i="1"/>
  <c r="T398" i="1"/>
  <c r="S398" i="1"/>
  <c r="R398" i="1"/>
  <c r="J398" i="1"/>
  <c r="F398" i="1"/>
  <c r="Y397" i="1"/>
  <c r="W397" i="1"/>
  <c r="X397" i="1" s="1"/>
  <c r="V397" i="1"/>
  <c r="T397" i="1"/>
  <c r="U397" i="1" s="1"/>
  <c r="S397" i="1"/>
  <c r="R397" i="1"/>
  <c r="J397" i="1"/>
  <c r="F397" i="1"/>
  <c r="Y396" i="1"/>
  <c r="W396" i="1"/>
  <c r="X396" i="1" s="1"/>
  <c r="V396" i="1"/>
  <c r="T396" i="1"/>
  <c r="U396" i="1" s="1"/>
  <c r="S396" i="1"/>
  <c r="R396" i="1"/>
  <c r="J396" i="1"/>
  <c r="F396" i="1"/>
  <c r="W395" i="1"/>
  <c r="X395" i="1" s="1"/>
  <c r="V395" i="1"/>
  <c r="Y395" i="1" s="1"/>
  <c r="Z395" i="1" s="1"/>
  <c r="T395" i="1"/>
  <c r="S395" i="1"/>
  <c r="R395" i="1"/>
  <c r="J395" i="1"/>
  <c r="U395" i="1" s="1"/>
  <c r="F395" i="1"/>
  <c r="X394" i="1"/>
  <c r="W394" i="1"/>
  <c r="V394" i="1"/>
  <c r="Y394" i="1" s="1"/>
  <c r="Z394" i="1" s="1"/>
  <c r="T394" i="1"/>
  <c r="S394" i="1"/>
  <c r="R394" i="1"/>
  <c r="J394" i="1"/>
  <c r="F394" i="1"/>
  <c r="Y393" i="1"/>
  <c r="Z393" i="1" s="1"/>
  <c r="W393" i="1"/>
  <c r="X393" i="1" s="1"/>
  <c r="V393" i="1"/>
  <c r="T393" i="1"/>
  <c r="U393" i="1" s="1"/>
  <c r="S393" i="1"/>
  <c r="R393" i="1"/>
  <c r="J393" i="1"/>
  <c r="F393" i="1"/>
  <c r="Y392" i="1"/>
  <c r="Z392" i="1" s="1"/>
  <c r="W392" i="1"/>
  <c r="X392" i="1" s="1"/>
  <c r="V392" i="1"/>
  <c r="T392" i="1"/>
  <c r="U392" i="1" s="1"/>
  <c r="S392" i="1"/>
  <c r="R392" i="1"/>
  <c r="J392" i="1"/>
  <c r="F392" i="1"/>
  <c r="Y391" i="1"/>
  <c r="W391" i="1"/>
  <c r="X391" i="1" s="1"/>
  <c r="V391" i="1"/>
  <c r="T391" i="1"/>
  <c r="S391" i="1"/>
  <c r="R391" i="1"/>
  <c r="J391" i="1"/>
  <c r="U391" i="1" s="1"/>
  <c r="F391" i="1"/>
  <c r="X390" i="1"/>
  <c r="W390" i="1"/>
  <c r="V390" i="1"/>
  <c r="Y390" i="1" s="1"/>
  <c r="Z390" i="1" s="1"/>
  <c r="T390" i="1"/>
  <c r="U390" i="1" s="1"/>
  <c r="S390" i="1"/>
  <c r="R390" i="1"/>
  <c r="J390" i="1"/>
  <c r="F390" i="1"/>
  <c r="Y389" i="1"/>
  <c r="Z389" i="1" s="1"/>
  <c r="X389" i="1"/>
  <c r="W389" i="1"/>
  <c r="V389" i="1"/>
  <c r="T389" i="1"/>
  <c r="S389" i="1"/>
  <c r="R389" i="1"/>
  <c r="J389" i="1"/>
  <c r="U389" i="1" s="1"/>
  <c r="F389" i="1"/>
  <c r="W388" i="1"/>
  <c r="X388" i="1" s="1"/>
  <c r="V388" i="1"/>
  <c r="Y388" i="1" s="1"/>
  <c r="U388" i="1"/>
  <c r="T388" i="1"/>
  <c r="S388" i="1"/>
  <c r="R388" i="1"/>
  <c r="J388" i="1"/>
  <c r="F388" i="1"/>
  <c r="Y387" i="1"/>
  <c r="W387" i="1"/>
  <c r="X387" i="1" s="1"/>
  <c r="V387" i="1"/>
  <c r="T387" i="1"/>
  <c r="U387" i="1" s="1"/>
  <c r="S387" i="1"/>
  <c r="R387" i="1"/>
  <c r="J387" i="1"/>
  <c r="F387" i="1"/>
  <c r="W386" i="1"/>
  <c r="X386" i="1" s="1"/>
  <c r="Z386" i="1" s="1"/>
  <c r="V386" i="1"/>
  <c r="Y386" i="1" s="1"/>
  <c r="U386" i="1"/>
  <c r="T386" i="1"/>
  <c r="S386" i="1"/>
  <c r="R386" i="1"/>
  <c r="J386" i="1"/>
  <c r="F386" i="1"/>
  <c r="Y385" i="1"/>
  <c r="Z385" i="1" s="1"/>
  <c r="X385" i="1"/>
  <c r="W385" i="1"/>
  <c r="V385" i="1"/>
  <c r="T385" i="1"/>
  <c r="U385" i="1" s="1"/>
  <c r="S385" i="1"/>
  <c r="R385" i="1"/>
  <c r="J385" i="1"/>
  <c r="F385" i="1"/>
  <c r="W384" i="1"/>
  <c r="X384" i="1" s="1"/>
  <c r="V384" i="1"/>
  <c r="Y384" i="1" s="1"/>
  <c r="T384" i="1"/>
  <c r="S384" i="1"/>
  <c r="R384" i="1"/>
  <c r="J384" i="1"/>
  <c r="U384" i="1" s="1"/>
  <c r="F384" i="1"/>
  <c r="Y383" i="1"/>
  <c r="X383" i="1"/>
  <c r="Z383" i="1" s="1"/>
  <c r="W383" i="1"/>
  <c r="V383" i="1"/>
  <c r="T383" i="1"/>
  <c r="U383" i="1" s="1"/>
  <c r="S383" i="1"/>
  <c r="R383" i="1"/>
  <c r="J383" i="1"/>
  <c r="F383" i="1"/>
  <c r="Y382" i="1"/>
  <c r="Z382" i="1" s="1"/>
  <c r="W382" i="1"/>
  <c r="X382" i="1" s="1"/>
  <c r="V382" i="1"/>
  <c r="T382" i="1"/>
  <c r="S382" i="1"/>
  <c r="R382" i="1"/>
  <c r="J382" i="1"/>
  <c r="U382" i="1" s="1"/>
  <c r="F382" i="1"/>
  <c r="X381" i="1"/>
  <c r="W381" i="1"/>
  <c r="V381" i="1"/>
  <c r="Y381" i="1" s="1"/>
  <c r="Z381" i="1" s="1"/>
  <c r="T381" i="1"/>
  <c r="U381" i="1" s="1"/>
  <c r="S381" i="1"/>
  <c r="R381" i="1"/>
  <c r="J381" i="1"/>
  <c r="F381" i="1"/>
  <c r="Y380" i="1"/>
  <c r="Z380" i="1" s="1"/>
  <c r="X380" i="1"/>
  <c r="W380" i="1"/>
  <c r="V380" i="1"/>
  <c r="T380" i="1"/>
  <c r="S380" i="1"/>
  <c r="R380" i="1"/>
  <c r="J380" i="1"/>
  <c r="U380" i="1" s="1"/>
  <c r="F380" i="1"/>
  <c r="X379" i="1"/>
  <c r="W379" i="1"/>
  <c r="V379" i="1"/>
  <c r="Y379" i="1" s="1"/>
  <c r="Z379" i="1" s="1"/>
  <c r="U379" i="1"/>
  <c r="T379" i="1"/>
  <c r="S379" i="1"/>
  <c r="R379" i="1"/>
  <c r="J379" i="1"/>
  <c r="F379" i="1"/>
  <c r="Y378" i="1"/>
  <c r="W378" i="1"/>
  <c r="X378" i="1" s="1"/>
  <c r="V378" i="1"/>
  <c r="T378" i="1"/>
  <c r="U378" i="1" s="1"/>
  <c r="S378" i="1"/>
  <c r="R378" i="1"/>
  <c r="J378" i="1"/>
  <c r="F378" i="1"/>
  <c r="X377" i="1"/>
  <c r="W377" i="1"/>
  <c r="V377" i="1"/>
  <c r="Y377" i="1" s="1"/>
  <c r="Z377" i="1" s="1"/>
  <c r="T377" i="1"/>
  <c r="U377" i="1" s="1"/>
  <c r="S377" i="1"/>
  <c r="R377" i="1"/>
  <c r="J377" i="1"/>
  <c r="F377" i="1"/>
  <c r="Z376" i="1"/>
  <c r="Y376" i="1"/>
  <c r="X376" i="1"/>
  <c r="W376" i="1"/>
  <c r="V376" i="1"/>
  <c r="U376" i="1"/>
  <c r="T376" i="1"/>
  <c r="S376" i="1"/>
  <c r="R376" i="1"/>
  <c r="J376" i="1"/>
  <c r="F376" i="1"/>
  <c r="Y375" i="1"/>
  <c r="W375" i="1"/>
  <c r="X375" i="1" s="1"/>
  <c r="V375" i="1"/>
  <c r="T375" i="1"/>
  <c r="U375" i="1" s="1"/>
  <c r="S375" i="1"/>
  <c r="R375" i="1"/>
  <c r="J375" i="1"/>
  <c r="F375" i="1"/>
  <c r="Y374" i="1"/>
  <c r="Z374" i="1" s="1"/>
  <c r="X374" i="1"/>
  <c r="W374" i="1"/>
  <c r="V374" i="1"/>
  <c r="U374" i="1"/>
  <c r="T374" i="1"/>
  <c r="S374" i="1"/>
  <c r="R374" i="1"/>
  <c r="J374" i="1"/>
  <c r="F374" i="1"/>
  <c r="X373" i="1"/>
  <c r="W373" i="1"/>
  <c r="V373" i="1"/>
  <c r="Y373" i="1" s="1"/>
  <c r="Z373" i="1" s="1"/>
  <c r="T373" i="1"/>
  <c r="U373" i="1" s="1"/>
  <c r="S373" i="1"/>
  <c r="R373" i="1"/>
  <c r="J373" i="1"/>
  <c r="F373" i="1"/>
  <c r="W372" i="1"/>
  <c r="X372" i="1" s="1"/>
  <c r="V372" i="1"/>
  <c r="Y372" i="1" s="1"/>
  <c r="Z372" i="1" s="1"/>
  <c r="U372" i="1"/>
  <c r="T372" i="1"/>
  <c r="S372" i="1"/>
  <c r="R372" i="1"/>
  <c r="J372" i="1"/>
  <c r="F372" i="1"/>
  <c r="Y371" i="1"/>
  <c r="Z371" i="1" s="1"/>
  <c r="X371" i="1"/>
  <c r="W371" i="1"/>
  <c r="V371" i="1"/>
  <c r="U371" i="1"/>
  <c r="T371" i="1"/>
  <c r="S371" i="1"/>
  <c r="R371" i="1"/>
  <c r="J371" i="1"/>
  <c r="F371" i="1"/>
  <c r="W370" i="1"/>
  <c r="X370" i="1" s="1"/>
  <c r="V370" i="1"/>
  <c r="Y370" i="1" s="1"/>
  <c r="T370" i="1"/>
  <c r="S370" i="1"/>
  <c r="R370" i="1"/>
  <c r="J370" i="1"/>
  <c r="U370" i="1" s="1"/>
  <c r="F370" i="1"/>
  <c r="Y369" i="1"/>
  <c r="X369" i="1"/>
  <c r="Z369" i="1" s="1"/>
  <c r="W369" i="1"/>
  <c r="V369" i="1"/>
  <c r="T369" i="1"/>
  <c r="U369" i="1" s="1"/>
  <c r="S369" i="1"/>
  <c r="R369" i="1"/>
  <c r="J369" i="1"/>
  <c r="F369" i="1"/>
  <c r="Y368" i="1"/>
  <c r="W368" i="1"/>
  <c r="X368" i="1" s="1"/>
  <c r="V368" i="1"/>
  <c r="T368" i="1"/>
  <c r="S368" i="1"/>
  <c r="R368" i="1"/>
  <c r="J368" i="1"/>
  <c r="U368" i="1" s="1"/>
  <c r="F368" i="1"/>
  <c r="X367" i="1"/>
  <c r="W367" i="1"/>
  <c r="V367" i="1"/>
  <c r="Y367" i="1" s="1"/>
  <c r="Z367" i="1" s="1"/>
  <c r="T367" i="1"/>
  <c r="U367" i="1" s="1"/>
  <c r="S367" i="1"/>
  <c r="R367" i="1"/>
  <c r="J367" i="1"/>
  <c r="F367" i="1"/>
  <c r="Y366" i="1"/>
  <c r="Z366" i="1" s="1"/>
  <c r="X366" i="1"/>
  <c r="W366" i="1"/>
  <c r="V366" i="1"/>
  <c r="T366" i="1"/>
  <c r="S366" i="1"/>
  <c r="R366" i="1"/>
  <c r="J366" i="1"/>
  <c r="U366" i="1" s="1"/>
  <c r="F366" i="1"/>
  <c r="X365" i="1"/>
  <c r="W365" i="1"/>
  <c r="V365" i="1"/>
  <c r="Y365" i="1" s="1"/>
  <c r="Z365" i="1" s="1"/>
  <c r="U365" i="1"/>
  <c r="T365" i="1"/>
  <c r="S365" i="1"/>
  <c r="R365" i="1"/>
  <c r="J365" i="1"/>
  <c r="F365" i="1"/>
  <c r="Y364" i="1"/>
  <c r="W364" i="1"/>
  <c r="X364" i="1" s="1"/>
  <c r="V364" i="1"/>
  <c r="U364" i="1"/>
  <c r="T364" i="1"/>
  <c r="S364" i="1"/>
  <c r="R364" i="1"/>
  <c r="J364" i="1"/>
  <c r="F364" i="1"/>
  <c r="X363" i="1"/>
  <c r="W363" i="1"/>
  <c r="V363" i="1"/>
  <c r="Y363" i="1" s="1"/>
  <c r="Z363" i="1" s="1"/>
  <c r="T363" i="1"/>
  <c r="U363" i="1" s="1"/>
  <c r="S363" i="1"/>
  <c r="R363" i="1"/>
  <c r="J363" i="1"/>
  <c r="F363" i="1"/>
  <c r="Z362" i="1"/>
  <c r="Y362" i="1"/>
  <c r="X362" i="1"/>
  <c r="W362" i="1"/>
  <c r="V362" i="1"/>
  <c r="U362" i="1"/>
  <c r="T362" i="1"/>
  <c r="S362" i="1"/>
  <c r="R362" i="1"/>
  <c r="J362" i="1"/>
  <c r="F362" i="1"/>
  <c r="Y361" i="1"/>
  <c r="W361" i="1"/>
  <c r="X361" i="1" s="1"/>
  <c r="Z361" i="1" s="1"/>
  <c r="V361" i="1"/>
  <c r="T361" i="1"/>
  <c r="S361" i="1"/>
  <c r="R361" i="1"/>
  <c r="J361" i="1"/>
  <c r="U361" i="1" s="1"/>
  <c r="F361" i="1"/>
  <c r="Y360" i="1"/>
  <c r="W360" i="1"/>
  <c r="X360" i="1" s="1"/>
  <c r="V360" i="1"/>
  <c r="T360" i="1"/>
  <c r="U360" i="1" s="1"/>
  <c r="S360" i="1"/>
  <c r="R360" i="1"/>
  <c r="J360" i="1"/>
  <c r="F360" i="1"/>
  <c r="X359" i="1"/>
  <c r="W359" i="1"/>
  <c r="V359" i="1"/>
  <c r="Y359" i="1" s="1"/>
  <c r="Z359" i="1" s="1"/>
  <c r="T359" i="1"/>
  <c r="U359" i="1" s="1"/>
  <c r="S359" i="1"/>
  <c r="R359" i="1"/>
  <c r="J359" i="1"/>
  <c r="F359" i="1"/>
  <c r="W358" i="1"/>
  <c r="X358" i="1" s="1"/>
  <c r="V358" i="1"/>
  <c r="Y358" i="1" s="1"/>
  <c r="Z358" i="1" s="1"/>
  <c r="U358" i="1"/>
  <c r="T358" i="1"/>
  <c r="S358" i="1"/>
  <c r="R358" i="1"/>
  <c r="J358" i="1"/>
  <c r="F358" i="1"/>
  <c r="Y357" i="1"/>
  <c r="Z357" i="1" s="1"/>
  <c r="X357" i="1"/>
  <c r="W357" i="1"/>
  <c r="V357" i="1"/>
  <c r="T357" i="1"/>
  <c r="U357" i="1" s="1"/>
  <c r="S357" i="1"/>
  <c r="R357" i="1"/>
  <c r="J357" i="1"/>
  <c r="F357" i="1"/>
  <c r="X356" i="1"/>
  <c r="W356" i="1"/>
  <c r="V356" i="1"/>
  <c r="Y356" i="1" s="1"/>
  <c r="Z356" i="1" s="1"/>
  <c r="U356" i="1"/>
  <c r="T356" i="1"/>
  <c r="S356" i="1"/>
  <c r="R356" i="1"/>
  <c r="J356" i="1"/>
  <c r="F356" i="1"/>
  <c r="Y355" i="1"/>
  <c r="X355" i="1"/>
  <c r="Z355" i="1" s="1"/>
  <c r="W355" i="1"/>
  <c r="V355" i="1"/>
  <c r="T355" i="1"/>
  <c r="U355" i="1" s="1"/>
  <c r="S355" i="1"/>
  <c r="R355" i="1"/>
  <c r="J355" i="1"/>
  <c r="F355" i="1"/>
  <c r="Y354" i="1"/>
  <c r="Z354" i="1" s="1"/>
  <c r="W354" i="1"/>
  <c r="X354" i="1" s="1"/>
  <c r="V354" i="1"/>
  <c r="T354" i="1"/>
  <c r="S354" i="1"/>
  <c r="R354" i="1"/>
  <c r="J354" i="1"/>
  <c r="U354" i="1" s="1"/>
  <c r="F354" i="1"/>
  <c r="X353" i="1"/>
  <c r="W353" i="1"/>
  <c r="V353" i="1"/>
  <c r="Y353" i="1" s="1"/>
  <c r="Z353" i="1" s="1"/>
  <c r="U353" i="1"/>
  <c r="T353" i="1"/>
  <c r="S353" i="1"/>
  <c r="R353" i="1"/>
  <c r="J353" i="1"/>
  <c r="F353" i="1"/>
  <c r="Y352" i="1"/>
  <c r="Z352" i="1" s="1"/>
  <c r="X352" i="1"/>
  <c r="W352" i="1"/>
  <c r="V352" i="1"/>
  <c r="T352" i="1"/>
  <c r="S352" i="1"/>
  <c r="R352" i="1"/>
  <c r="J352" i="1"/>
  <c r="U352" i="1" s="1"/>
  <c r="F352" i="1"/>
  <c r="X351" i="1"/>
  <c r="W351" i="1"/>
  <c r="V351" i="1"/>
  <c r="Y351" i="1" s="1"/>
  <c r="Z351" i="1" s="1"/>
  <c r="U351" i="1"/>
  <c r="T351" i="1"/>
  <c r="S351" i="1"/>
  <c r="R351" i="1"/>
  <c r="J351" i="1"/>
  <c r="F351" i="1"/>
  <c r="Y350" i="1"/>
  <c r="W350" i="1"/>
  <c r="X350" i="1" s="1"/>
  <c r="V350" i="1"/>
  <c r="U350" i="1"/>
  <c r="T350" i="1"/>
  <c r="S350" i="1"/>
  <c r="R350" i="1"/>
  <c r="J350" i="1"/>
  <c r="F350" i="1"/>
  <c r="X349" i="1"/>
  <c r="W349" i="1"/>
  <c r="V349" i="1"/>
  <c r="Y349" i="1" s="1"/>
  <c r="Z349" i="1" s="1"/>
  <c r="T349" i="1"/>
  <c r="U349" i="1" s="1"/>
  <c r="S349" i="1"/>
  <c r="R349" i="1"/>
  <c r="J349" i="1"/>
  <c r="F349" i="1"/>
  <c r="Z348" i="1"/>
  <c r="Y348" i="1"/>
  <c r="X348" i="1"/>
  <c r="W348" i="1"/>
  <c r="V348" i="1"/>
  <c r="U348" i="1"/>
  <c r="T348" i="1"/>
  <c r="S348" i="1"/>
  <c r="R348" i="1"/>
  <c r="J348" i="1"/>
  <c r="F348" i="1"/>
  <c r="Y347" i="1"/>
  <c r="W347" i="1"/>
  <c r="X347" i="1" s="1"/>
  <c r="Z347" i="1" s="1"/>
  <c r="V347" i="1"/>
  <c r="T347" i="1"/>
  <c r="U347" i="1" s="1"/>
  <c r="S347" i="1"/>
  <c r="R347" i="1"/>
  <c r="J347" i="1"/>
  <c r="F347" i="1"/>
  <c r="Y346" i="1"/>
  <c r="W346" i="1"/>
  <c r="X346" i="1" s="1"/>
  <c r="V346" i="1"/>
  <c r="T346" i="1"/>
  <c r="U346" i="1" s="1"/>
  <c r="S346" i="1"/>
  <c r="R346" i="1"/>
  <c r="J346" i="1"/>
  <c r="F346" i="1"/>
  <c r="X345" i="1"/>
  <c r="W345" i="1"/>
  <c r="V345" i="1"/>
  <c r="Y345" i="1" s="1"/>
  <c r="Z345" i="1" s="1"/>
  <c r="T345" i="1"/>
  <c r="U345" i="1" s="1"/>
  <c r="S345" i="1"/>
  <c r="R345" i="1"/>
  <c r="J345" i="1"/>
  <c r="F345" i="1"/>
  <c r="W344" i="1"/>
  <c r="X344" i="1" s="1"/>
  <c r="V344" i="1"/>
  <c r="Y344" i="1" s="1"/>
  <c r="U344" i="1"/>
  <c r="T344" i="1"/>
  <c r="S344" i="1"/>
  <c r="R344" i="1"/>
  <c r="J344" i="1"/>
  <c r="F344" i="1"/>
  <c r="Y343" i="1"/>
  <c r="Z343" i="1" s="1"/>
  <c r="X343" i="1"/>
  <c r="W343" i="1"/>
  <c r="V343" i="1"/>
  <c r="T343" i="1"/>
  <c r="U343" i="1" s="1"/>
  <c r="S343" i="1"/>
  <c r="R343" i="1"/>
  <c r="J343" i="1"/>
  <c r="F343" i="1"/>
  <c r="W342" i="1"/>
  <c r="X342" i="1" s="1"/>
  <c r="V342" i="1"/>
  <c r="Y342" i="1" s="1"/>
  <c r="T342" i="1"/>
  <c r="S342" i="1"/>
  <c r="R342" i="1"/>
  <c r="J342" i="1"/>
  <c r="U342" i="1" s="1"/>
  <c r="F342" i="1"/>
  <c r="Y341" i="1"/>
  <c r="X341" i="1"/>
  <c r="Z341" i="1" s="1"/>
  <c r="W341" i="1"/>
  <c r="V341" i="1"/>
  <c r="T341" i="1"/>
  <c r="U341" i="1" s="1"/>
  <c r="S341" i="1"/>
  <c r="R341" i="1"/>
  <c r="J341" i="1"/>
  <c r="F341" i="1"/>
  <c r="Y340" i="1"/>
  <c r="Z340" i="1" s="1"/>
  <c r="W340" i="1"/>
  <c r="X340" i="1" s="1"/>
  <c r="V340" i="1"/>
  <c r="T340" i="1"/>
  <c r="S340" i="1"/>
  <c r="R340" i="1"/>
  <c r="J340" i="1"/>
  <c r="U340" i="1" s="1"/>
  <c r="F340" i="1"/>
  <c r="X339" i="1"/>
  <c r="W339" i="1"/>
  <c r="V339" i="1"/>
  <c r="Y339" i="1" s="1"/>
  <c r="Z339" i="1" s="1"/>
  <c r="T339" i="1"/>
  <c r="U339" i="1" s="1"/>
  <c r="S339" i="1"/>
  <c r="R339" i="1"/>
  <c r="J339" i="1"/>
  <c r="F339" i="1"/>
  <c r="Y338" i="1"/>
  <c r="Z338" i="1" s="1"/>
  <c r="X338" i="1"/>
  <c r="W338" i="1"/>
  <c r="V338" i="1"/>
  <c r="T338" i="1"/>
  <c r="S338" i="1"/>
  <c r="R338" i="1"/>
  <c r="J338" i="1"/>
  <c r="U338" i="1" s="1"/>
  <c r="F338" i="1"/>
  <c r="X337" i="1"/>
  <c r="W337" i="1"/>
  <c r="V337" i="1"/>
  <c r="Y337" i="1" s="1"/>
  <c r="Z337" i="1" s="1"/>
  <c r="U337" i="1"/>
  <c r="T337" i="1"/>
  <c r="S337" i="1"/>
  <c r="R337" i="1"/>
  <c r="J337" i="1"/>
  <c r="F337" i="1"/>
  <c r="Y336" i="1"/>
  <c r="Z336" i="1" s="1"/>
  <c r="W336" i="1"/>
  <c r="X336" i="1" s="1"/>
  <c r="V336" i="1"/>
  <c r="U336" i="1"/>
  <c r="T336" i="1"/>
  <c r="S336" i="1"/>
  <c r="R336" i="1"/>
  <c r="J336" i="1"/>
  <c r="F336" i="1"/>
  <c r="X335" i="1"/>
  <c r="W335" i="1"/>
  <c r="V335" i="1"/>
  <c r="Y335" i="1" s="1"/>
  <c r="Z335" i="1" s="1"/>
  <c r="T335" i="1"/>
  <c r="U335" i="1" s="1"/>
  <c r="S335" i="1"/>
  <c r="R335" i="1"/>
  <c r="J335" i="1"/>
  <c r="F335" i="1"/>
  <c r="Y334" i="1"/>
  <c r="W334" i="1"/>
  <c r="X334" i="1" s="1"/>
  <c r="Z334" i="1" s="1"/>
  <c r="V334" i="1"/>
  <c r="U334" i="1"/>
  <c r="T334" i="1"/>
  <c r="S334" i="1"/>
  <c r="R334" i="1"/>
  <c r="J334" i="1"/>
  <c r="F334" i="1"/>
  <c r="Y333" i="1"/>
  <c r="W333" i="1"/>
  <c r="X333" i="1" s="1"/>
  <c r="Z333" i="1" s="1"/>
  <c r="V333" i="1"/>
  <c r="T333" i="1"/>
  <c r="U333" i="1" s="1"/>
  <c r="S333" i="1"/>
  <c r="R333" i="1"/>
  <c r="J333" i="1"/>
  <c r="F333" i="1"/>
  <c r="Y332" i="1"/>
  <c r="Z332" i="1" s="1"/>
  <c r="W332" i="1"/>
  <c r="X332" i="1" s="1"/>
  <c r="V332" i="1"/>
  <c r="T332" i="1"/>
  <c r="U332" i="1" s="1"/>
  <c r="S332" i="1"/>
  <c r="R332" i="1"/>
  <c r="J332" i="1"/>
  <c r="F332" i="1"/>
  <c r="X331" i="1"/>
  <c r="W331" i="1"/>
  <c r="V331" i="1"/>
  <c r="Y331" i="1" s="1"/>
  <c r="Z331" i="1" s="1"/>
  <c r="T331" i="1"/>
  <c r="U331" i="1" s="1"/>
  <c r="S331" i="1"/>
  <c r="R331" i="1"/>
  <c r="J331" i="1"/>
  <c r="F331" i="1"/>
  <c r="X330" i="1"/>
  <c r="W330" i="1"/>
  <c r="V330" i="1"/>
  <c r="Y330" i="1" s="1"/>
  <c r="Z330" i="1" s="1"/>
  <c r="U330" i="1"/>
  <c r="T330" i="1"/>
  <c r="S330" i="1"/>
  <c r="R330" i="1"/>
  <c r="J330" i="1"/>
  <c r="F330" i="1"/>
  <c r="Y329" i="1"/>
  <c r="Z329" i="1" s="1"/>
  <c r="X329" i="1"/>
  <c r="W329" i="1"/>
  <c r="V329" i="1"/>
  <c r="T329" i="1"/>
  <c r="U329" i="1" s="1"/>
  <c r="S329" i="1"/>
  <c r="R329" i="1"/>
  <c r="J329" i="1"/>
  <c r="F329" i="1"/>
  <c r="W328" i="1"/>
  <c r="X328" i="1" s="1"/>
  <c r="V328" i="1"/>
  <c r="Y328" i="1" s="1"/>
  <c r="T328" i="1"/>
  <c r="S328" i="1"/>
  <c r="R328" i="1"/>
  <c r="J328" i="1"/>
  <c r="U328" i="1" s="1"/>
  <c r="F328" i="1"/>
  <c r="Y327" i="1"/>
  <c r="X327" i="1"/>
  <c r="Z327" i="1" s="1"/>
  <c r="W327" i="1"/>
  <c r="V327" i="1"/>
  <c r="T327" i="1"/>
  <c r="U327" i="1" s="1"/>
  <c r="S327" i="1"/>
  <c r="R327" i="1"/>
  <c r="J327" i="1"/>
  <c r="F327" i="1"/>
  <c r="Y326" i="1"/>
  <c r="Z326" i="1" s="1"/>
  <c r="W326" i="1"/>
  <c r="X326" i="1" s="1"/>
  <c r="V326" i="1"/>
  <c r="T326" i="1"/>
  <c r="S326" i="1"/>
  <c r="R326" i="1"/>
  <c r="J326" i="1"/>
  <c r="U326" i="1" s="1"/>
  <c r="F326" i="1"/>
  <c r="X325" i="1"/>
  <c r="W325" i="1"/>
  <c r="V325" i="1"/>
  <c r="Y325" i="1" s="1"/>
  <c r="Z325" i="1" s="1"/>
  <c r="T325" i="1"/>
  <c r="U325" i="1" s="1"/>
  <c r="S325" i="1"/>
  <c r="R325" i="1"/>
  <c r="J325" i="1"/>
  <c r="F325" i="1"/>
  <c r="Y324" i="1"/>
  <c r="Z324" i="1" s="1"/>
  <c r="X324" i="1"/>
  <c r="W324" i="1"/>
  <c r="V324" i="1"/>
  <c r="T324" i="1"/>
  <c r="S324" i="1"/>
  <c r="R324" i="1"/>
  <c r="J324" i="1"/>
  <c r="U324" i="1" s="1"/>
  <c r="F324" i="1"/>
  <c r="X323" i="1"/>
  <c r="W323" i="1"/>
  <c r="V323" i="1"/>
  <c r="Y323" i="1" s="1"/>
  <c r="Z323" i="1" s="1"/>
  <c r="U323" i="1"/>
  <c r="T323" i="1"/>
  <c r="S323" i="1"/>
  <c r="R323" i="1"/>
  <c r="J323" i="1"/>
  <c r="F323" i="1"/>
  <c r="Y322" i="1"/>
  <c r="Z322" i="1" s="1"/>
  <c r="W322" i="1"/>
  <c r="X322" i="1" s="1"/>
  <c r="V322" i="1"/>
  <c r="U322" i="1"/>
  <c r="T322" i="1"/>
  <c r="S322" i="1"/>
  <c r="R322" i="1"/>
  <c r="J322" i="1"/>
  <c r="F322" i="1"/>
  <c r="X321" i="1"/>
  <c r="W321" i="1"/>
  <c r="V321" i="1"/>
  <c r="Y321" i="1" s="1"/>
  <c r="Z321" i="1" s="1"/>
  <c r="T321" i="1"/>
  <c r="U321" i="1" s="1"/>
  <c r="S321" i="1"/>
  <c r="R321" i="1"/>
  <c r="J321" i="1"/>
  <c r="F321" i="1"/>
  <c r="Y320" i="1"/>
  <c r="W320" i="1"/>
  <c r="X320" i="1" s="1"/>
  <c r="Z320" i="1" s="1"/>
  <c r="V320" i="1"/>
  <c r="U320" i="1"/>
  <c r="T320" i="1"/>
  <c r="S320" i="1"/>
  <c r="R320" i="1"/>
  <c r="J320" i="1"/>
  <c r="F320" i="1"/>
  <c r="Y319" i="1"/>
  <c r="W319" i="1"/>
  <c r="X319" i="1" s="1"/>
  <c r="Z319" i="1" s="1"/>
  <c r="V319" i="1"/>
  <c r="T319" i="1"/>
  <c r="U319" i="1" s="1"/>
  <c r="S319" i="1"/>
  <c r="R319" i="1"/>
  <c r="J319" i="1"/>
  <c r="F319" i="1"/>
  <c r="Y318" i="1"/>
  <c r="Z318" i="1" s="1"/>
  <c r="W318" i="1"/>
  <c r="X318" i="1" s="1"/>
  <c r="V318" i="1"/>
  <c r="T318" i="1"/>
  <c r="U318" i="1" s="1"/>
  <c r="S318" i="1"/>
  <c r="R318" i="1"/>
  <c r="J318" i="1"/>
  <c r="F318" i="1"/>
  <c r="X317" i="1"/>
  <c r="W317" i="1"/>
  <c r="V317" i="1"/>
  <c r="Y317" i="1" s="1"/>
  <c r="Z317" i="1" s="1"/>
  <c r="T317" i="1"/>
  <c r="U317" i="1" s="1"/>
  <c r="S317" i="1"/>
  <c r="R317" i="1"/>
  <c r="J317" i="1"/>
  <c r="F317" i="1"/>
  <c r="W316" i="1"/>
  <c r="X316" i="1" s="1"/>
  <c r="V316" i="1"/>
  <c r="Y316" i="1" s="1"/>
  <c r="T316" i="1"/>
  <c r="S316" i="1"/>
  <c r="R316" i="1"/>
  <c r="J316" i="1"/>
  <c r="U316" i="1" s="1"/>
  <c r="F316" i="1"/>
  <c r="Y315" i="1"/>
  <c r="Z315" i="1" s="1"/>
  <c r="X315" i="1"/>
  <c r="W315" i="1"/>
  <c r="V315" i="1"/>
  <c r="T315" i="1"/>
  <c r="U315" i="1" s="1"/>
  <c r="S315" i="1"/>
  <c r="R315" i="1"/>
  <c r="J315" i="1"/>
  <c r="F315" i="1"/>
  <c r="W314" i="1"/>
  <c r="X314" i="1" s="1"/>
  <c r="V314" i="1"/>
  <c r="Y314" i="1" s="1"/>
  <c r="Z314" i="1" s="1"/>
  <c r="T314" i="1"/>
  <c r="S314" i="1"/>
  <c r="R314" i="1"/>
  <c r="J314" i="1"/>
  <c r="U314" i="1" s="1"/>
  <c r="F314" i="1"/>
  <c r="X313" i="1"/>
  <c r="W313" i="1"/>
  <c r="V313" i="1"/>
  <c r="Y313" i="1" s="1"/>
  <c r="Z313" i="1" s="1"/>
  <c r="T313" i="1"/>
  <c r="U313" i="1" s="1"/>
  <c r="S313" i="1"/>
  <c r="R313" i="1"/>
  <c r="J313" i="1"/>
  <c r="F313" i="1"/>
  <c r="Y312" i="1"/>
  <c r="Z312" i="1" s="1"/>
  <c r="W312" i="1"/>
  <c r="X312" i="1" s="1"/>
  <c r="V312" i="1"/>
  <c r="T312" i="1"/>
  <c r="S312" i="1"/>
  <c r="R312" i="1"/>
  <c r="J312" i="1"/>
  <c r="U312" i="1" s="1"/>
  <c r="F312" i="1"/>
  <c r="X311" i="1"/>
  <c r="W311" i="1"/>
  <c r="V311" i="1"/>
  <c r="Y311" i="1" s="1"/>
  <c r="Z311" i="1" s="1"/>
  <c r="T311" i="1"/>
  <c r="U311" i="1" s="1"/>
  <c r="S311" i="1"/>
  <c r="R311" i="1"/>
  <c r="J311" i="1"/>
  <c r="F311" i="1"/>
  <c r="Y310" i="1"/>
  <c r="Z310" i="1" s="1"/>
  <c r="X310" i="1"/>
  <c r="W310" i="1"/>
  <c r="V310" i="1"/>
  <c r="U310" i="1"/>
  <c r="T310" i="1"/>
  <c r="S310" i="1"/>
  <c r="R310" i="1"/>
  <c r="J310" i="1"/>
  <c r="F310" i="1"/>
  <c r="X309" i="1"/>
  <c r="W309" i="1"/>
  <c r="V309" i="1"/>
  <c r="Y309" i="1" s="1"/>
  <c r="Z309" i="1" s="1"/>
  <c r="U309" i="1"/>
  <c r="T309" i="1"/>
  <c r="S309" i="1"/>
  <c r="R309" i="1"/>
  <c r="J309" i="1"/>
  <c r="F309" i="1"/>
  <c r="Y308" i="1"/>
  <c r="Z308" i="1" s="1"/>
  <c r="W308" i="1"/>
  <c r="X308" i="1" s="1"/>
  <c r="V308" i="1"/>
  <c r="U308" i="1"/>
  <c r="T308" i="1"/>
  <c r="S308" i="1"/>
  <c r="R308" i="1"/>
  <c r="J308" i="1"/>
  <c r="F308" i="1"/>
  <c r="X307" i="1"/>
  <c r="W307" i="1"/>
  <c r="V307" i="1"/>
  <c r="Y307" i="1" s="1"/>
  <c r="Z307" i="1" s="1"/>
  <c r="T307" i="1"/>
  <c r="U307" i="1" s="1"/>
  <c r="S307" i="1"/>
  <c r="R307" i="1"/>
  <c r="J307" i="1"/>
  <c r="F307" i="1"/>
  <c r="Y306" i="1"/>
  <c r="W306" i="1"/>
  <c r="X306" i="1" s="1"/>
  <c r="Z306" i="1" s="1"/>
  <c r="V306" i="1"/>
  <c r="U306" i="1"/>
  <c r="T306" i="1"/>
  <c r="S306" i="1"/>
  <c r="R306" i="1"/>
  <c r="J306" i="1"/>
  <c r="F306" i="1"/>
  <c r="Y305" i="1"/>
  <c r="W305" i="1"/>
  <c r="X305" i="1" s="1"/>
  <c r="Z305" i="1" s="1"/>
  <c r="V305" i="1"/>
  <c r="T305" i="1"/>
  <c r="U305" i="1" s="1"/>
  <c r="S305" i="1"/>
  <c r="R305" i="1"/>
  <c r="J305" i="1"/>
  <c r="F305" i="1"/>
  <c r="Y304" i="1"/>
  <c r="W304" i="1"/>
  <c r="X304" i="1" s="1"/>
  <c r="V304" i="1"/>
  <c r="T304" i="1"/>
  <c r="U304" i="1" s="1"/>
  <c r="S304" i="1"/>
  <c r="R304" i="1"/>
  <c r="J304" i="1"/>
  <c r="F304" i="1"/>
  <c r="X303" i="1"/>
  <c r="W303" i="1"/>
  <c r="V303" i="1"/>
  <c r="Y303" i="1" s="1"/>
  <c r="Z303" i="1" s="1"/>
  <c r="T303" i="1"/>
  <c r="U303" i="1" s="1"/>
  <c r="S303" i="1"/>
  <c r="R303" i="1"/>
  <c r="J303" i="1"/>
  <c r="F303" i="1"/>
  <c r="W302" i="1"/>
  <c r="X302" i="1" s="1"/>
  <c r="V302" i="1"/>
  <c r="Y302" i="1" s="1"/>
  <c r="T302" i="1"/>
  <c r="S302" i="1"/>
  <c r="R302" i="1"/>
  <c r="J302" i="1"/>
  <c r="U302" i="1" s="1"/>
  <c r="F302" i="1"/>
  <c r="Y301" i="1"/>
  <c r="Z301" i="1" s="1"/>
  <c r="X301" i="1"/>
  <c r="W301" i="1"/>
  <c r="V301" i="1"/>
  <c r="T301" i="1"/>
  <c r="U301" i="1" s="1"/>
  <c r="S301" i="1"/>
  <c r="R301" i="1"/>
  <c r="J301" i="1"/>
  <c r="F301" i="1"/>
  <c r="W300" i="1"/>
  <c r="X300" i="1" s="1"/>
  <c r="V300" i="1"/>
  <c r="Y300" i="1" s="1"/>
  <c r="Z300" i="1" s="1"/>
  <c r="T300" i="1"/>
  <c r="S300" i="1"/>
  <c r="R300" i="1"/>
  <c r="J300" i="1"/>
  <c r="U300" i="1" s="1"/>
  <c r="F300" i="1"/>
  <c r="X299" i="1"/>
  <c r="W299" i="1"/>
  <c r="V299" i="1"/>
  <c r="Y299" i="1" s="1"/>
  <c r="Z299" i="1" s="1"/>
  <c r="T299" i="1"/>
  <c r="U299" i="1" s="1"/>
  <c r="S299" i="1"/>
  <c r="R299" i="1"/>
  <c r="J299" i="1"/>
  <c r="F299" i="1"/>
  <c r="Y298" i="1"/>
  <c r="W298" i="1"/>
  <c r="X298" i="1" s="1"/>
  <c r="V298" i="1"/>
  <c r="T298" i="1"/>
  <c r="S298" i="1"/>
  <c r="R298" i="1"/>
  <c r="J298" i="1"/>
  <c r="U298" i="1" s="1"/>
  <c r="F298" i="1"/>
  <c r="X297" i="1"/>
  <c r="W297" i="1"/>
  <c r="V297" i="1"/>
  <c r="Y297" i="1" s="1"/>
  <c r="Z297" i="1" s="1"/>
  <c r="U297" i="1"/>
  <c r="T297" i="1"/>
  <c r="S297" i="1"/>
  <c r="R297" i="1"/>
  <c r="J297" i="1"/>
  <c r="F297" i="1"/>
  <c r="Y296" i="1"/>
  <c r="Z296" i="1" s="1"/>
  <c r="X296" i="1"/>
  <c r="W296" i="1"/>
  <c r="V296" i="1"/>
  <c r="T296" i="1"/>
  <c r="S296" i="1"/>
  <c r="R296" i="1"/>
  <c r="J296" i="1"/>
  <c r="U296" i="1" s="1"/>
  <c r="F296" i="1"/>
  <c r="X295" i="1"/>
  <c r="W295" i="1"/>
  <c r="V295" i="1"/>
  <c r="Y295" i="1" s="1"/>
  <c r="Z295" i="1" s="1"/>
  <c r="U295" i="1"/>
  <c r="T295" i="1"/>
  <c r="S295" i="1"/>
  <c r="R295" i="1"/>
  <c r="J295" i="1"/>
  <c r="F295" i="1"/>
  <c r="Y294" i="1"/>
  <c r="Z294" i="1" s="1"/>
  <c r="W294" i="1"/>
  <c r="X294" i="1" s="1"/>
  <c r="V294" i="1"/>
  <c r="U294" i="1"/>
  <c r="T294" i="1"/>
  <c r="S294" i="1"/>
  <c r="R294" i="1"/>
  <c r="J294" i="1"/>
  <c r="F294" i="1"/>
  <c r="X293" i="1"/>
  <c r="W293" i="1"/>
  <c r="V293" i="1"/>
  <c r="Y293" i="1" s="1"/>
  <c r="Z293" i="1" s="1"/>
  <c r="T293" i="1"/>
  <c r="U293" i="1" s="1"/>
  <c r="S293" i="1"/>
  <c r="R293" i="1"/>
  <c r="J293" i="1"/>
  <c r="F293" i="1"/>
  <c r="Y292" i="1"/>
  <c r="W292" i="1"/>
  <c r="X292" i="1" s="1"/>
  <c r="Z292" i="1" s="1"/>
  <c r="V292" i="1"/>
  <c r="U292" i="1"/>
  <c r="T292" i="1"/>
  <c r="S292" i="1"/>
  <c r="R292" i="1"/>
  <c r="J292" i="1"/>
  <c r="F292" i="1"/>
  <c r="Y291" i="1"/>
  <c r="W291" i="1"/>
  <c r="X291" i="1" s="1"/>
  <c r="Z291" i="1" s="1"/>
  <c r="V291" i="1"/>
  <c r="T291" i="1"/>
  <c r="U291" i="1" s="1"/>
  <c r="S291" i="1"/>
  <c r="R291" i="1"/>
  <c r="J291" i="1"/>
  <c r="F291" i="1"/>
  <c r="Y290" i="1"/>
  <c r="W290" i="1"/>
  <c r="X290" i="1" s="1"/>
  <c r="V290" i="1"/>
  <c r="T290" i="1"/>
  <c r="U290" i="1" s="1"/>
  <c r="S290" i="1"/>
  <c r="R290" i="1"/>
  <c r="J290" i="1"/>
  <c r="F290" i="1"/>
  <c r="X289" i="1"/>
  <c r="W289" i="1"/>
  <c r="V289" i="1"/>
  <c r="Y289" i="1" s="1"/>
  <c r="Z289" i="1" s="1"/>
  <c r="T289" i="1"/>
  <c r="U289" i="1" s="1"/>
  <c r="S289" i="1"/>
  <c r="R289" i="1"/>
  <c r="J289" i="1"/>
  <c r="F289" i="1"/>
  <c r="W288" i="1"/>
  <c r="X288" i="1" s="1"/>
  <c r="V288" i="1"/>
  <c r="Y288" i="1" s="1"/>
  <c r="T288" i="1"/>
  <c r="S288" i="1"/>
  <c r="R288" i="1"/>
  <c r="J288" i="1"/>
  <c r="U288" i="1" s="1"/>
  <c r="F288" i="1"/>
  <c r="Y287" i="1"/>
  <c r="Z287" i="1" s="1"/>
  <c r="X287" i="1"/>
  <c r="W287" i="1"/>
  <c r="V287" i="1"/>
  <c r="T287" i="1"/>
  <c r="U287" i="1" s="1"/>
  <c r="S287" i="1"/>
  <c r="R287" i="1"/>
  <c r="J287" i="1"/>
  <c r="F287" i="1"/>
  <c r="W286" i="1"/>
  <c r="X286" i="1" s="1"/>
  <c r="V286" i="1"/>
  <c r="Y286" i="1" s="1"/>
  <c r="T286" i="1"/>
  <c r="S286" i="1"/>
  <c r="R286" i="1"/>
  <c r="J286" i="1"/>
  <c r="U286" i="1" s="1"/>
  <c r="F286" i="1"/>
  <c r="X285" i="1"/>
  <c r="W285" i="1"/>
  <c r="V285" i="1"/>
  <c r="Y285" i="1" s="1"/>
  <c r="Z285" i="1" s="1"/>
  <c r="T285" i="1"/>
  <c r="U285" i="1" s="1"/>
  <c r="S285" i="1"/>
  <c r="R285" i="1"/>
  <c r="J285" i="1"/>
  <c r="F285" i="1"/>
  <c r="Y284" i="1"/>
  <c r="W284" i="1"/>
  <c r="X284" i="1" s="1"/>
  <c r="V284" i="1"/>
  <c r="T284" i="1"/>
  <c r="S284" i="1"/>
  <c r="R284" i="1"/>
  <c r="J284" i="1"/>
  <c r="U284" i="1" s="1"/>
  <c r="F284" i="1"/>
  <c r="X283" i="1"/>
  <c r="W283" i="1"/>
  <c r="V283" i="1"/>
  <c r="Y283" i="1" s="1"/>
  <c r="Z283" i="1" s="1"/>
  <c r="T283" i="1"/>
  <c r="U283" i="1" s="1"/>
  <c r="S283" i="1"/>
  <c r="R283" i="1"/>
  <c r="J283" i="1"/>
  <c r="F283" i="1"/>
  <c r="Y282" i="1"/>
  <c r="Z282" i="1" s="1"/>
  <c r="X282" i="1"/>
  <c r="W282" i="1"/>
  <c r="V282" i="1"/>
  <c r="T282" i="1"/>
  <c r="S282" i="1"/>
  <c r="R282" i="1"/>
  <c r="J282" i="1"/>
  <c r="U282" i="1" s="1"/>
  <c r="F282" i="1"/>
  <c r="X281" i="1"/>
  <c r="W281" i="1"/>
  <c r="V281" i="1"/>
  <c r="Y281" i="1" s="1"/>
  <c r="Z281" i="1" s="1"/>
  <c r="U281" i="1"/>
  <c r="T281" i="1"/>
  <c r="S281" i="1"/>
  <c r="R281" i="1"/>
  <c r="J281" i="1"/>
  <c r="F281" i="1"/>
  <c r="Y280" i="1"/>
  <c r="Z280" i="1" s="1"/>
  <c r="W280" i="1"/>
  <c r="X280" i="1" s="1"/>
  <c r="V280" i="1"/>
  <c r="U280" i="1"/>
  <c r="T280" i="1"/>
  <c r="S280" i="1"/>
  <c r="R280" i="1"/>
  <c r="J280" i="1"/>
  <c r="F280" i="1"/>
  <c r="X279" i="1"/>
  <c r="W279" i="1"/>
  <c r="V279" i="1"/>
  <c r="Y279" i="1" s="1"/>
  <c r="Z279" i="1" s="1"/>
  <c r="T279" i="1"/>
  <c r="U279" i="1" s="1"/>
  <c r="S279" i="1"/>
  <c r="R279" i="1"/>
  <c r="J279" i="1"/>
  <c r="F279" i="1"/>
  <c r="Y278" i="1"/>
  <c r="W278" i="1"/>
  <c r="X278" i="1" s="1"/>
  <c r="Z278" i="1" s="1"/>
  <c r="V278" i="1"/>
  <c r="U278" i="1"/>
  <c r="T278" i="1"/>
  <c r="S278" i="1"/>
  <c r="R278" i="1"/>
  <c r="J278" i="1"/>
  <c r="F278" i="1"/>
  <c r="Y277" i="1"/>
  <c r="W277" i="1"/>
  <c r="X277" i="1" s="1"/>
  <c r="Z277" i="1" s="1"/>
  <c r="V277" i="1"/>
  <c r="T277" i="1"/>
  <c r="U277" i="1" s="1"/>
  <c r="S277" i="1"/>
  <c r="R277" i="1"/>
  <c r="J277" i="1"/>
  <c r="F277" i="1"/>
  <c r="Y276" i="1"/>
  <c r="W276" i="1"/>
  <c r="X276" i="1" s="1"/>
  <c r="V276" i="1"/>
  <c r="T276" i="1"/>
  <c r="U276" i="1" s="1"/>
  <c r="S276" i="1"/>
  <c r="R276" i="1"/>
  <c r="J276" i="1"/>
  <c r="F276" i="1"/>
  <c r="X275" i="1"/>
  <c r="W275" i="1"/>
  <c r="V275" i="1"/>
  <c r="Y275" i="1" s="1"/>
  <c r="Z275" i="1" s="1"/>
  <c r="T275" i="1"/>
  <c r="U275" i="1" s="1"/>
  <c r="S275" i="1"/>
  <c r="R275" i="1"/>
  <c r="J275" i="1"/>
  <c r="F275" i="1"/>
  <c r="W274" i="1"/>
  <c r="X274" i="1" s="1"/>
  <c r="V274" i="1"/>
  <c r="Y274" i="1" s="1"/>
  <c r="Z274" i="1" s="1"/>
  <c r="T274" i="1"/>
  <c r="S274" i="1"/>
  <c r="R274" i="1"/>
  <c r="J274" i="1"/>
  <c r="U274" i="1" s="1"/>
  <c r="F274" i="1"/>
  <c r="Y273" i="1"/>
  <c r="Z273" i="1" s="1"/>
  <c r="X273" i="1"/>
  <c r="W273" i="1"/>
  <c r="V273" i="1"/>
  <c r="U273" i="1"/>
  <c r="T273" i="1"/>
  <c r="S273" i="1"/>
  <c r="R273" i="1"/>
  <c r="J273" i="1"/>
  <c r="F273" i="1"/>
  <c r="W272" i="1"/>
  <c r="X272" i="1" s="1"/>
  <c r="V272" i="1"/>
  <c r="Y272" i="1" s="1"/>
  <c r="T272" i="1"/>
  <c r="S272" i="1"/>
  <c r="R272" i="1"/>
  <c r="J272" i="1"/>
  <c r="U272" i="1" s="1"/>
  <c r="F272" i="1"/>
  <c r="X271" i="1"/>
  <c r="W271" i="1"/>
  <c r="V271" i="1"/>
  <c r="Y271" i="1" s="1"/>
  <c r="Z271" i="1" s="1"/>
  <c r="U271" i="1"/>
  <c r="T271" i="1"/>
  <c r="S271" i="1"/>
  <c r="R271" i="1"/>
  <c r="J271" i="1"/>
  <c r="F271" i="1"/>
  <c r="Y270" i="1"/>
  <c r="W270" i="1"/>
  <c r="X270" i="1" s="1"/>
  <c r="V270" i="1"/>
  <c r="T270" i="1"/>
  <c r="S270" i="1"/>
  <c r="R270" i="1"/>
  <c r="J270" i="1"/>
  <c r="U270" i="1" s="1"/>
  <c r="F270" i="1"/>
  <c r="X269" i="1"/>
  <c r="W269" i="1"/>
  <c r="V269" i="1"/>
  <c r="Y269" i="1" s="1"/>
  <c r="Z269" i="1" s="1"/>
  <c r="T269" i="1"/>
  <c r="U269" i="1" s="1"/>
  <c r="S269" i="1"/>
  <c r="R269" i="1"/>
  <c r="J269" i="1"/>
  <c r="F269" i="1"/>
  <c r="Y268" i="1"/>
  <c r="Z268" i="1" s="1"/>
  <c r="X268" i="1"/>
  <c r="W268" i="1"/>
  <c r="V268" i="1"/>
  <c r="T268" i="1"/>
  <c r="S268" i="1"/>
  <c r="R268" i="1"/>
  <c r="J268" i="1"/>
  <c r="U268" i="1" s="1"/>
  <c r="F268" i="1"/>
  <c r="X267" i="1"/>
  <c r="W267" i="1"/>
  <c r="V267" i="1"/>
  <c r="Y267" i="1" s="1"/>
  <c r="Z267" i="1" s="1"/>
  <c r="U267" i="1"/>
  <c r="T267" i="1"/>
  <c r="S267" i="1"/>
  <c r="R267" i="1"/>
  <c r="J267" i="1"/>
  <c r="F267" i="1"/>
  <c r="Y266" i="1"/>
  <c r="Z266" i="1" s="1"/>
  <c r="W266" i="1"/>
  <c r="X266" i="1" s="1"/>
  <c r="V266" i="1"/>
  <c r="U266" i="1"/>
  <c r="T266" i="1"/>
  <c r="S266" i="1"/>
  <c r="R266" i="1"/>
  <c r="J266" i="1"/>
  <c r="F266" i="1"/>
  <c r="X265" i="1"/>
  <c r="W265" i="1"/>
  <c r="V265" i="1"/>
  <c r="Y265" i="1" s="1"/>
  <c r="Z265" i="1" s="1"/>
  <c r="T265" i="1"/>
  <c r="U265" i="1" s="1"/>
  <c r="S265" i="1"/>
  <c r="R265" i="1"/>
  <c r="J265" i="1"/>
  <c r="F265" i="1"/>
  <c r="Y264" i="1"/>
  <c r="W264" i="1"/>
  <c r="X264" i="1" s="1"/>
  <c r="Z264" i="1" s="1"/>
  <c r="V264" i="1"/>
  <c r="U264" i="1"/>
  <c r="T264" i="1"/>
  <c r="S264" i="1"/>
  <c r="R264" i="1"/>
  <c r="J264" i="1"/>
  <c r="F264" i="1"/>
  <c r="Y263" i="1"/>
  <c r="W263" i="1"/>
  <c r="X263" i="1" s="1"/>
  <c r="Z263" i="1" s="1"/>
  <c r="V263" i="1"/>
  <c r="T263" i="1"/>
  <c r="U263" i="1" s="1"/>
  <c r="S263" i="1"/>
  <c r="R263" i="1"/>
  <c r="J263" i="1"/>
  <c r="F263" i="1"/>
  <c r="Y262" i="1"/>
  <c r="Z262" i="1" s="1"/>
  <c r="W262" i="1"/>
  <c r="X262" i="1" s="1"/>
  <c r="V262" i="1"/>
  <c r="T262" i="1"/>
  <c r="U262" i="1" s="1"/>
  <c r="S262" i="1"/>
  <c r="R262" i="1"/>
  <c r="J262" i="1"/>
  <c r="F262" i="1"/>
  <c r="X261" i="1"/>
  <c r="W261" i="1"/>
  <c r="V261" i="1"/>
  <c r="Y261" i="1" s="1"/>
  <c r="Z261" i="1" s="1"/>
  <c r="T261" i="1"/>
  <c r="U261" i="1" s="1"/>
  <c r="S261" i="1"/>
  <c r="R261" i="1"/>
  <c r="J261" i="1"/>
  <c r="F261" i="1"/>
  <c r="W260" i="1"/>
  <c r="X260" i="1" s="1"/>
  <c r="V260" i="1"/>
  <c r="Y260" i="1" s="1"/>
  <c r="Z260" i="1" s="1"/>
  <c r="T260" i="1"/>
  <c r="S260" i="1"/>
  <c r="R260" i="1"/>
  <c r="J260" i="1"/>
  <c r="U260" i="1" s="1"/>
  <c r="F260" i="1"/>
  <c r="Y259" i="1"/>
  <c r="Z259" i="1" s="1"/>
  <c r="X259" i="1"/>
  <c r="W259" i="1"/>
  <c r="V259" i="1"/>
  <c r="T259" i="1"/>
  <c r="U259" i="1" s="1"/>
  <c r="S259" i="1"/>
  <c r="R259" i="1"/>
  <c r="J259" i="1"/>
  <c r="F259" i="1"/>
  <c r="W258" i="1"/>
  <c r="X258" i="1" s="1"/>
  <c r="V258" i="1"/>
  <c r="Y258" i="1" s="1"/>
  <c r="T258" i="1"/>
  <c r="S258" i="1"/>
  <c r="R258" i="1"/>
  <c r="J258" i="1"/>
  <c r="U258" i="1" s="1"/>
  <c r="F258" i="1"/>
  <c r="X257" i="1"/>
  <c r="W257" i="1"/>
  <c r="V257" i="1"/>
  <c r="Y257" i="1" s="1"/>
  <c r="Z257" i="1" s="1"/>
  <c r="T257" i="1"/>
  <c r="U257" i="1" s="1"/>
  <c r="S257" i="1"/>
  <c r="R257" i="1"/>
  <c r="J257" i="1"/>
  <c r="F257" i="1"/>
  <c r="Y256" i="1"/>
  <c r="Z256" i="1" s="1"/>
  <c r="W256" i="1"/>
  <c r="X256" i="1" s="1"/>
  <c r="V256" i="1"/>
  <c r="T256" i="1"/>
  <c r="S256" i="1"/>
  <c r="R256" i="1"/>
  <c r="J256" i="1"/>
  <c r="U256" i="1" s="1"/>
  <c r="F256" i="1"/>
  <c r="X255" i="1"/>
  <c r="W255" i="1"/>
  <c r="V255" i="1"/>
  <c r="Y255" i="1" s="1"/>
  <c r="Z255" i="1" s="1"/>
  <c r="T255" i="1"/>
  <c r="U255" i="1" s="1"/>
  <c r="S255" i="1"/>
  <c r="R255" i="1"/>
  <c r="J255" i="1"/>
  <c r="F255" i="1"/>
  <c r="Y254" i="1"/>
  <c r="Z254" i="1" s="1"/>
  <c r="X254" i="1"/>
  <c r="W254" i="1"/>
  <c r="V254" i="1"/>
  <c r="T254" i="1"/>
  <c r="S254" i="1"/>
  <c r="R254" i="1"/>
  <c r="J254" i="1"/>
  <c r="U254" i="1" s="1"/>
  <c r="F254" i="1"/>
  <c r="X253" i="1"/>
  <c r="W253" i="1"/>
  <c r="V253" i="1"/>
  <c r="Y253" i="1" s="1"/>
  <c r="Z253" i="1" s="1"/>
  <c r="U253" i="1"/>
  <c r="T253" i="1"/>
  <c r="S253" i="1"/>
  <c r="R253" i="1"/>
  <c r="J253" i="1"/>
  <c r="F253" i="1"/>
  <c r="Y252" i="1"/>
  <c r="W252" i="1"/>
  <c r="X252" i="1" s="1"/>
  <c r="V252" i="1"/>
  <c r="U252" i="1"/>
  <c r="T252" i="1"/>
  <c r="S252" i="1"/>
  <c r="R252" i="1"/>
  <c r="J252" i="1"/>
  <c r="F252" i="1"/>
  <c r="X251" i="1"/>
  <c r="W251" i="1"/>
  <c r="V251" i="1"/>
  <c r="Y251" i="1" s="1"/>
  <c r="Z251" i="1" s="1"/>
  <c r="T251" i="1"/>
  <c r="U251" i="1" s="1"/>
  <c r="S251" i="1"/>
  <c r="R251" i="1"/>
  <c r="J251" i="1"/>
  <c r="F251" i="1"/>
  <c r="Y250" i="1"/>
  <c r="W250" i="1"/>
  <c r="X250" i="1" s="1"/>
  <c r="Z250" i="1" s="1"/>
  <c r="V250" i="1"/>
  <c r="U250" i="1"/>
  <c r="T250" i="1"/>
  <c r="S250" i="1"/>
  <c r="R250" i="1"/>
  <c r="J250" i="1"/>
  <c r="F250" i="1"/>
  <c r="Z249" i="1"/>
  <c r="Y249" i="1"/>
  <c r="X249" i="1"/>
  <c r="W249" i="1"/>
  <c r="V249" i="1"/>
  <c r="U249" i="1"/>
  <c r="T249" i="1"/>
  <c r="S249" i="1"/>
  <c r="R249" i="1"/>
  <c r="J249" i="1"/>
  <c r="F249" i="1"/>
  <c r="Y248" i="1"/>
  <c r="W248" i="1"/>
  <c r="X248" i="1" s="1"/>
  <c r="V248" i="1"/>
  <c r="T248" i="1"/>
  <c r="U248" i="1" s="1"/>
  <c r="S248" i="1"/>
  <c r="R248" i="1"/>
  <c r="J248" i="1"/>
  <c r="F248" i="1"/>
  <c r="X247" i="1"/>
  <c r="W247" i="1"/>
  <c r="V247" i="1"/>
  <c r="Y247" i="1" s="1"/>
  <c r="Z247" i="1" s="1"/>
  <c r="T247" i="1"/>
  <c r="U247" i="1" s="1"/>
  <c r="S247" i="1"/>
  <c r="R247" i="1"/>
  <c r="J247" i="1"/>
  <c r="F247" i="1"/>
  <c r="W246" i="1"/>
  <c r="X246" i="1" s="1"/>
  <c r="V246" i="1"/>
  <c r="Y246" i="1" s="1"/>
  <c r="T246" i="1"/>
  <c r="S246" i="1"/>
  <c r="R246" i="1"/>
  <c r="J246" i="1"/>
  <c r="U246" i="1" s="1"/>
  <c r="F246" i="1"/>
  <c r="Y245" i="1"/>
  <c r="Z245" i="1" s="1"/>
  <c r="X245" i="1"/>
  <c r="W245" i="1"/>
  <c r="V245" i="1"/>
  <c r="T245" i="1"/>
  <c r="U245" i="1" s="1"/>
  <c r="S245" i="1"/>
  <c r="R245" i="1"/>
  <c r="J245" i="1"/>
  <c r="F245" i="1"/>
  <c r="W244" i="1"/>
  <c r="X244" i="1" s="1"/>
  <c r="V244" i="1"/>
  <c r="Y244" i="1" s="1"/>
  <c r="T244" i="1"/>
  <c r="S244" i="1"/>
  <c r="R244" i="1"/>
  <c r="J244" i="1"/>
  <c r="U244" i="1" s="1"/>
  <c r="F244" i="1"/>
  <c r="X243" i="1"/>
  <c r="W243" i="1"/>
  <c r="V243" i="1"/>
  <c r="Y243" i="1" s="1"/>
  <c r="Z243" i="1" s="1"/>
  <c r="T243" i="1"/>
  <c r="U243" i="1" s="1"/>
  <c r="S243" i="1"/>
  <c r="R243" i="1"/>
  <c r="J243" i="1"/>
  <c r="F243" i="1"/>
  <c r="Y242" i="1"/>
  <c r="W242" i="1"/>
  <c r="X242" i="1" s="1"/>
  <c r="V242" i="1"/>
  <c r="T242" i="1"/>
  <c r="S242" i="1"/>
  <c r="R242" i="1"/>
  <c r="J242" i="1"/>
  <c r="U242" i="1" s="1"/>
  <c r="F242" i="1"/>
  <c r="X241" i="1"/>
  <c r="W241" i="1"/>
  <c r="V241" i="1"/>
  <c r="Y241" i="1" s="1"/>
  <c r="Z241" i="1" s="1"/>
  <c r="T241" i="1"/>
  <c r="U241" i="1" s="1"/>
  <c r="S241" i="1"/>
  <c r="R241" i="1"/>
  <c r="J241" i="1"/>
  <c r="F241" i="1"/>
  <c r="Y240" i="1"/>
  <c r="Z240" i="1" s="1"/>
  <c r="X240" i="1"/>
  <c r="W240" i="1"/>
  <c r="V240" i="1"/>
  <c r="U240" i="1"/>
  <c r="T240" i="1"/>
  <c r="S240" i="1"/>
  <c r="R240" i="1"/>
  <c r="J240" i="1"/>
  <c r="F240" i="1"/>
  <c r="X239" i="1"/>
  <c r="W239" i="1"/>
  <c r="V239" i="1"/>
  <c r="Y239" i="1" s="1"/>
  <c r="Z239" i="1" s="1"/>
  <c r="U239" i="1"/>
  <c r="T239" i="1"/>
  <c r="S239" i="1"/>
  <c r="R239" i="1"/>
  <c r="J239" i="1"/>
  <c r="F239" i="1"/>
  <c r="Y238" i="1"/>
  <c r="Z238" i="1" s="1"/>
  <c r="W238" i="1"/>
  <c r="X238" i="1" s="1"/>
  <c r="V238" i="1"/>
  <c r="U238" i="1"/>
  <c r="T238" i="1"/>
  <c r="S238" i="1"/>
  <c r="R238" i="1"/>
  <c r="J238" i="1"/>
  <c r="F238" i="1"/>
  <c r="X237" i="1"/>
  <c r="W237" i="1"/>
  <c r="V237" i="1"/>
  <c r="Y237" i="1" s="1"/>
  <c r="Z237" i="1" s="1"/>
  <c r="T237" i="1"/>
  <c r="U237" i="1" s="1"/>
  <c r="S237" i="1"/>
  <c r="R237" i="1"/>
  <c r="J237" i="1"/>
  <c r="F237" i="1"/>
  <c r="Z236" i="1"/>
  <c r="Y236" i="1"/>
  <c r="X236" i="1"/>
  <c r="W236" i="1"/>
  <c r="V236" i="1"/>
  <c r="U236" i="1"/>
  <c r="T236" i="1"/>
  <c r="S236" i="1"/>
  <c r="R236" i="1"/>
  <c r="J236" i="1"/>
  <c r="F236" i="1"/>
  <c r="Y235" i="1"/>
  <c r="W235" i="1"/>
  <c r="X235" i="1" s="1"/>
  <c r="Z235" i="1" s="1"/>
  <c r="V235" i="1"/>
  <c r="T235" i="1"/>
  <c r="S235" i="1"/>
  <c r="R235" i="1"/>
  <c r="J235" i="1"/>
  <c r="U235" i="1" s="1"/>
  <c r="F235" i="1"/>
  <c r="Y234" i="1"/>
  <c r="Z234" i="1" s="1"/>
  <c r="W234" i="1"/>
  <c r="X234" i="1" s="1"/>
  <c r="V234" i="1"/>
  <c r="T234" i="1"/>
  <c r="U234" i="1" s="1"/>
  <c r="S234" i="1"/>
  <c r="R234" i="1"/>
  <c r="J234" i="1"/>
  <c r="F234" i="1"/>
  <c r="X233" i="1"/>
  <c r="W233" i="1"/>
  <c r="V233" i="1"/>
  <c r="Y233" i="1" s="1"/>
  <c r="Z233" i="1" s="1"/>
  <c r="U233" i="1"/>
  <c r="T233" i="1"/>
  <c r="S233" i="1"/>
  <c r="R233" i="1"/>
  <c r="J233" i="1"/>
  <c r="F233" i="1"/>
  <c r="W232" i="1"/>
  <c r="X232" i="1" s="1"/>
  <c r="V232" i="1"/>
  <c r="Y232" i="1" s="1"/>
  <c r="Z232" i="1" s="1"/>
  <c r="T232" i="1"/>
  <c r="S232" i="1"/>
  <c r="R232" i="1"/>
  <c r="J232" i="1"/>
  <c r="U232" i="1" s="1"/>
  <c r="F232" i="1"/>
  <c r="Y231" i="1"/>
  <c r="Z231" i="1" s="1"/>
  <c r="X231" i="1"/>
  <c r="W231" i="1"/>
  <c r="V231" i="1"/>
  <c r="T231" i="1"/>
  <c r="U231" i="1" s="1"/>
  <c r="S231" i="1"/>
  <c r="R231" i="1"/>
  <c r="J231" i="1"/>
  <c r="F231" i="1"/>
  <c r="W230" i="1"/>
  <c r="X230" i="1" s="1"/>
  <c r="V230" i="1"/>
  <c r="Y230" i="1" s="1"/>
  <c r="T230" i="1"/>
  <c r="S230" i="1"/>
  <c r="R230" i="1"/>
  <c r="J230" i="1"/>
  <c r="U230" i="1" s="1"/>
  <c r="F230" i="1"/>
  <c r="X229" i="1"/>
  <c r="W229" i="1"/>
  <c r="V229" i="1"/>
  <c r="Y229" i="1" s="1"/>
  <c r="Z229" i="1" s="1"/>
  <c r="T229" i="1"/>
  <c r="U229" i="1" s="1"/>
  <c r="S229" i="1"/>
  <c r="R229" i="1"/>
  <c r="J229" i="1"/>
  <c r="F229" i="1"/>
  <c r="Y228" i="1"/>
  <c r="Z228" i="1" s="1"/>
  <c r="W228" i="1"/>
  <c r="X228" i="1" s="1"/>
  <c r="V228" i="1"/>
  <c r="T228" i="1"/>
  <c r="S228" i="1"/>
  <c r="R228" i="1"/>
  <c r="J228" i="1"/>
  <c r="U228" i="1" s="1"/>
  <c r="F228" i="1"/>
  <c r="X227" i="1"/>
  <c r="W227" i="1"/>
  <c r="V227" i="1"/>
  <c r="Y227" i="1" s="1"/>
  <c r="Z227" i="1" s="1"/>
  <c r="T227" i="1"/>
  <c r="U227" i="1" s="1"/>
  <c r="S227" i="1"/>
  <c r="R227" i="1"/>
  <c r="J227" i="1"/>
  <c r="F227" i="1"/>
  <c r="Y226" i="1"/>
  <c r="Z226" i="1" s="1"/>
  <c r="X226" i="1"/>
  <c r="W226" i="1"/>
  <c r="V226" i="1"/>
  <c r="U226" i="1"/>
  <c r="T226" i="1"/>
  <c r="S226" i="1"/>
  <c r="R226" i="1"/>
  <c r="J226" i="1"/>
  <c r="F226" i="1"/>
  <c r="X225" i="1"/>
  <c r="W225" i="1"/>
  <c r="V225" i="1"/>
  <c r="Y225" i="1" s="1"/>
  <c r="Z225" i="1" s="1"/>
  <c r="U225" i="1"/>
  <c r="T225" i="1"/>
  <c r="S225" i="1"/>
  <c r="R225" i="1"/>
  <c r="J225" i="1"/>
  <c r="F225" i="1"/>
  <c r="Y224" i="1"/>
  <c r="W224" i="1"/>
  <c r="X224" i="1" s="1"/>
  <c r="V224" i="1"/>
  <c r="U224" i="1"/>
  <c r="T224" i="1"/>
  <c r="S224" i="1"/>
  <c r="R224" i="1"/>
  <c r="J224" i="1"/>
  <c r="F224" i="1"/>
  <c r="X223" i="1"/>
  <c r="W223" i="1"/>
  <c r="V223" i="1"/>
  <c r="Y223" i="1" s="1"/>
  <c r="Z223" i="1" s="1"/>
  <c r="T223" i="1"/>
  <c r="U223" i="1" s="1"/>
  <c r="S223" i="1"/>
  <c r="R223" i="1"/>
  <c r="J223" i="1"/>
  <c r="F223" i="1"/>
  <c r="Z222" i="1"/>
  <c r="Y222" i="1"/>
  <c r="X222" i="1"/>
  <c r="W222" i="1"/>
  <c r="V222" i="1"/>
  <c r="U222" i="1"/>
  <c r="T222" i="1"/>
  <c r="S222" i="1"/>
  <c r="R222" i="1"/>
  <c r="J222" i="1"/>
  <c r="F222" i="1"/>
  <c r="Y221" i="1"/>
  <c r="W221" i="1"/>
  <c r="X221" i="1" s="1"/>
  <c r="Z221" i="1" s="1"/>
  <c r="V221" i="1"/>
  <c r="T221" i="1"/>
  <c r="S221" i="1"/>
  <c r="R221" i="1"/>
  <c r="J221" i="1"/>
  <c r="U221" i="1" s="1"/>
  <c r="F221" i="1"/>
  <c r="Y220" i="1"/>
  <c r="Z220" i="1" s="1"/>
  <c r="W220" i="1"/>
  <c r="X220" i="1" s="1"/>
  <c r="V220" i="1"/>
  <c r="T220" i="1"/>
  <c r="U220" i="1" s="1"/>
  <c r="S220" i="1"/>
  <c r="R220" i="1"/>
  <c r="J220" i="1"/>
  <c r="F220" i="1"/>
  <c r="X219" i="1"/>
  <c r="W219" i="1"/>
  <c r="V219" i="1"/>
  <c r="Y219" i="1" s="1"/>
  <c r="Z219" i="1" s="1"/>
  <c r="T219" i="1"/>
  <c r="U219" i="1" s="1"/>
  <c r="S219" i="1"/>
  <c r="R219" i="1"/>
  <c r="J219" i="1"/>
  <c r="F219" i="1"/>
  <c r="W218" i="1"/>
  <c r="X218" i="1" s="1"/>
  <c r="V218" i="1"/>
  <c r="Y218" i="1" s="1"/>
  <c r="Z218" i="1" s="1"/>
  <c r="T218" i="1"/>
  <c r="S218" i="1"/>
  <c r="R218" i="1"/>
  <c r="J218" i="1"/>
  <c r="U218" i="1" s="1"/>
  <c r="F218" i="1"/>
  <c r="Y217" i="1"/>
  <c r="Z217" i="1" s="1"/>
  <c r="X217" i="1"/>
  <c r="W217" i="1"/>
  <c r="V217" i="1"/>
  <c r="T217" i="1"/>
  <c r="U217" i="1" s="1"/>
  <c r="S217" i="1"/>
  <c r="R217" i="1"/>
  <c r="J217" i="1"/>
  <c r="F217" i="1"/>
  <c r="W216" i="1"/>
  <c r="X216" i="1" s="1"/>
  <c r="V216" i="1"/>
  <c r="Y216" i="1" s="1"/>
  <c r="Z216" i="1" s="1"/>
  <c r="T216" i="1"/>
  <c r="S216" i="1"/>
  <c r="R216" i="1"/>
  <c r="J216" i="1"/>
  <c r="U216" i="1" s="1"/>
  <c r="F216" i="1"/>
  <c r="X215" i="1"/>
  <c r="W215" i="1"/>
  <c r="V215" i="1"/>
  <c r="Y215" i="1" s="1"/>
  <c r="Z215" i="1" s="1"/>
  <c r="T215" i="1"/>
  <c r="U215" i="1" s="1"/>
  <c r="S215" i="1"/>
  <c r="R215" i="1"/>
  <c r="J215" i="1"/>
  <c r="F215" i="1"/>
  <c r="Y214" i="1"/>
  <c r="Z214" i="1" s="1"/>
  <c r="W214" i="1"/>
  <c r="X214" i="1" s="1"/>
  <c r="V214" i="1"/>
  <c r="T214" i="1"/>
  <c r="S214" i="1"/>
  <c r="R214" i="1"/>
  <c r="J214" i="1"/>
  <c r="U214" i="1" s="1"/>
  <c r="F214" i="1"/>
  <c r="W213" i="1"/>
  <c r="X213" i="1" s="1"/>
  <c r="V213" i="1"/>
  <c r="Y213" i="1" s="1"/>
  <c r="T213" i="1"/>
  <c r="U213" i="1" s="1"/>
  <c r="S213" i="1"/>
  <c r="R213" i="1"/>
  <c r="J213" i="1"/>
  <c r="F213" i="1"/>
  <c r="Y212" i="1"/>
  <c r="Z212" i="1" s="1"/>
  <c r="X212" i="1"/>
  <c r="W212" i="1"/>
  <c r="V212" i="1"/>
  <c r="T212" i="1"/>
  <c r="U212" i="1" s="1"/>
  <c r="S212" i="1"/>
  <c r="R212" i="1"/>
  <c r="J212" i="1"/>
  <c r="F212" i="1"/>
  <c r="X211" i="1"/>
  <c r="W211" i="1"/>
  <c r="V211" i="1"/>
  <c r="Y211" i="1" s="1"/>
  <c r="Z211" i="1" s="1"/>
  <c r="U211" i="1"/>
  <c r="T211" i="1"/>
  <c r="S211" i="1"/>
  <c r="R211" i="1"/>
  <c r="J211" i="1"/>
  <c r="F211" i="1"/>
  <c r="Y210" i="1"/>
  <c r="W210" i="1"/>
  <c r="X210" i="1" s="1"/>
  <c r="V210" i="1"/>
  <c r="U210" i="1"/>
  <c r="T210" i="1"/>
  <c r="S210" i="1"/>
  <c r="R210" i="1"/>
  <c r="J210" i="1"/>
  <c r="F210" i="1"/>
  <c r="X209" i="1"/>
  <c r="W209" i="1"/>
  <c r="V209" i="1"/>
  <c r="Y209" i="1" s="1"/>
  <c r="Z209" i="1" s="1"/>
  <c r="U209" i="1"/>
  <c r="T209" i="1"/>
  <c r="S209" i="1"/>
  <c r="R209" i="1"/>
  <c r="J209" i="1"/>
  <c r="F209" i="1"/>
  <c r="Z208" i="1"/>
  <c r="Y208" i="1"/>
  <c r="X208" i="1"/>
  <c r="W208" i="1"/>
  <c r="V208" i="1"/>
  <c r="U208" i="1"/>
  <c r="T208" i="1"/>
  <c r="S208" i="1"/>
  <c r="R208" i="1"/>
  <c r="J208" i="1"/>
  <c r="F208" i="1"/>
  <c r="Y207" i="1"/>
  <c r="W207" i="1"/>
  <c r="X207" i="1" s="1"/>
  <c r="Z207" i="1" s="1"/>
  <c r="V207" i="1"/>
  <c r="T207" i="1"/>
  <c r="S207" i="1"/>
  <c r="R207" i="1"/>
  <c r="J207" i="1"/>
  <c r="U207" i="1" s="1"/>
  <c r="F207" i="1"/>
  <c r="Y206" i="1"/>
  <c r="Z206" i="1" s="1"/>
  <c r="W206" i="1"/>
  <c r="X206" i="1" s="1"/>
  <c r="V206" i="1"/>
  <c r="T206" i="1"/>
  <c r="U206" i="1" s="1"/>
  <c r="S206" i="1"/>
  <c r="R206" i="1"/>
  <c r="J206" i="1"/>
  <c r="F206" i="1"/>
  <c r="X205" i="1"/>
  <c r="W205" i="1"/>
  <c r="V205" i="1"/>
  <c r="Y205" i="1" s="1"/>
  <c r="Z205" i="1" s="1"/>
  <c r="T205" i="1"/>
  <c r="U205" i="1" s="1"/>
  <c r="S205" i="1"/>
  <c r="R205" i="1"/>
  <c r="J205" i="1"/>
  <c r="F205" i="1"/>
  <c r="W204" i="1"/>
  <c r="X204" i="1" s="1"/>
  <c r="V204" i="1"/>
  <c r="Y204" i="1" s="1"/>
  <c r="T204" i="1"/>
  <c r="S204" i="1"/>
  <c r="R204" i="1"/>
  <c r="J204" i="1"/>
  <c r="U204" i="1" s="1"/>
  <c r="F204" i="1"/>
  <c r="Y203" i="1"/>
  <c r="Z203" i="1" s="1"/>
  <c r="X203" i="1"/>
  <c r="W203" i="1"/>
  <c r="V203" i="1"/>
  <c r="T203" i="1"/>
  <c r="U203" i="1" s="1"/>
  <c r="S203" i="1"/>
  <c r="R203" i="1"/>
  <c r="J203" i="1"/>
  <c r="F203" i="1"/>
  <c r="W202" i="1"/>
  <c r="X202" i="1" s="1"/>
  <c r="V202" i="1"/>
  <c r="Y202" i="1" s="1"/>
  <c r="T202" i="1"/>
  <c r="S202" i="1"/>
  <c r="R202" i="1"/>
  <c r="J202" i="1"/>
  <c r="U202" i="1" s="1"/>
  <c r="F202" i="1"/>
  <c r="X201" i="1"/>
  <c r="W201" i="1"/>
  <c r="V201" i="1"/>
  <c r="Y201" i="1" s="1"/>
  <c r="Z201" i="1" s="1"/>
  <c r="T201" i="1"/>
  <c r="U201" i="1" s="1"/>
  <c r="S201" i="1"/>
  <c r="R201" i="1"/>
  <c r="J201" i="1"/>
  <c r="F201" i="1"/>
  <c r="Y200" i="1"/>
  <c r="W200" i="1"/>
  <c r="X200" i="1" s="1"/>
  <c r="V200" i="1"/>
  <c r="T200" i="1"/>
  <c r="S200" i="1"/>
  <c r="R200" i="1"/>
  <c r="J200" i="1"/>
  <c r="U200" i="1" s="1"/>
  <c r="F200" i="1"/>
  <c r="W199" i="1"/>
  <c r="X199" i="1" s="1"/>
  <c r="V199" i="1"/>
  <c r="Y199" i="1" s="1"/>
  <c r="Z199" i="1" s="1"/>
  <c r="T199" i="1"/>
  <c r="U199" i="1" s="1"/>
  <c r="S199" i="1"/>
  <c r="R199" i="1"/>
  <c r="J199" i="1"/>
  <c r="F199" i="1"/>
  <c r="Y198" i="1"/>
  <c r="Z198" i="1" s="1"/>
  <c r="X198" i="1"/>
  <c r="W198" i="1"/>
  <c r="V198" i="1"/>
  <c r="T198" i="1"/>
  <c r="U198" i="1" s="1"/>
  <c r="S198" i="1"/>
  <c r="R198" i="1"/>
  <c r="J198" i="1"/>
  <c r="F198" i="1"/>
  <c r="X197" i="1"/>
  <c r="W197" i="1"/>
  <c r="V197" i="1"/>
  <c r="Y197" i="1" s="1"/>
  <c r="Z197" i="1" s="1"/>
  <c r="U197" i="1"/>
  <c r="T197" i="1"/>
  <c r="S197" i="1"/>
  <c r="R197" i="1"/>
  <c r="J197" i="1"/>
  <c r="F197" i="1"/>
  <c r="Y196" i="1"/>
  <c r="W196" i="1"/>
  <c r="X196" i="1" s="1"/>
  <c r="V196" i="1"/>
  <c r="U196" i="1"/>
  <c r="T196" i="1"/>
  <c r="S196" i="1"/>
  <c r="R196" i="1"/>
  <c r="J196" i="1"/>
  <c r="F196" i="1"/>
  <c r="X195" i="1"/>
  <c r="W195" i="1"/>
  <c r="V195" i="1"/>
  <c r="Y195" i="1" s="1"/>
  <c r="Z195" i="1" s="1"/>
  <c r="U195" i="1"/>
  <c r="T195" i="1"/>
  <c r="S195" i="1"/>
  <c r="R195" i="1"/>
  <c r="J195" i="1"/>
  <c r="F195" i="1"/>
  <c r="Z194" i="1"/>
  <c r="Y194" i="1"/>
  <c r="X194" i="1"/>
  <c r="W194" i="1"/>
  <c r="V194" i="1"/>
  <c r="U194" i="1"/>
  <c r="T194" i="1"/>
  <c r="S194" i="1"/>
  <c r="R194" i="1"/>
  <c r="J194" i="1"/>
  <c r="F194" i="1"/>
  <c r="Y193" i="1"/>
  <c r="W193" i="1"/>
  <c r="X193" i="1" s="1"/>
  <c r="Z193" i="1" s="1"/>
  <c r="V193" i="1"/>
  <c r="T193" i="1"/>
  <c r="S193" i="1"/>
  <c r="R193" i="1"/>
  <c r="J193" i="1"/>
  <c r="U193" i="1" s="1"/>
  <c r="F193" i="1"/>
  <c r="Y192" i="1"/>
  <c r="W192" i="1"/>
  <c r="X192" i="1" s="1"/>
  <c r="V192" i="1"/>
  <c r="T192" i="1"/>
  <c r="U192" i="1" s="1"/>
  <c r="S192" i="1"/>
  <c r="R192" i="1"/>
  <c r="J192" i="1"/>
  <c r="F192" i="1"/>
  <c r="X191" i="1"/>
  <c r="W191" i="1"/>
  <c r="V191" i="1"/>
  <c r="Y191" i="1" s="1"/>
  <c r="Z191" i="1" s="1"/>
  <c r="T191" i="1"/>
  <c r="U191" i="1" s="1"/>
  <c r="S191" i="1"/>
  <c r="R191" i="1"/>
  <c r="J191" i="1"/>
  <c r="F191" i="1"/>
  <c r="W190" i="1"/>
  <c r="X190" i="1" s="1"/>
  <c r="V190" i="1"/>
  <c r="Y190" i="1" s="1"/>
  <c r="T190" i="1"/>
  <c r="S190" i="1"/>
  <c r="R190" i="1"/>
  <c r="J190" i="1"/>
  <c r="U190" i="1" s="1"/>
  <c r="F190" i="1"/>
  <c r="Y189" i="1"/>
  <c r="Z189" i="1" s="1"/>
  <c r="X189" i="1"/>
  <c r="W189" i="1"/>
  <c r="V189" i="1"/>
  <c r="T189" i="1"/>
  <c r="U189" i="1" s="1"/>
  <c r="S189" i="1"/>
  <c r="R189" i="1"/>
  <c r="J189" i="1"/>
  <c r="F189" i="1"/>
  <c r="W188" i="1"/>
  <c r="X188" i="1" s="1"/>
  <c r="V188" i="1"/>
  <c r="Y188" i="1" s="1"/>
  <c r="T188" i="1"/>
  <c r="S188" i="1"/>
  <c r="R188" i="1"/>
  <c r="J188" i="1"/>
  <c r="U188" i="1" s="1"/>
  <c r="F188" i="1"/>
  <c r="X187" i="1"/>
  <c r="W187" i="1"/>
  <c r="V187" i="1"/>
  <c r="Y187" i="1" s="1"/>
  <c r="Z187" i="1" s="1"/>
  <c r="T187" i="1"/>
  <c r="U187" i="1" s="1"/>
  <c r="S187" i="1"/>
  <c r="R187" i="1"/>
  <c r="J187" i="1"/>
  <c r="F187" i="1"/>
  <c r="Y186" i="1"/>
  <c r="W186" i="1"/>
  <c r="X186" i="1" s="1"/>
  <c r="V186" i="1"/>
  <c r="T186" i="1"/>
  <c r="S186" i="1"/>
  <c r="R186" i="1"/>
  <c r="J186" i="1"/>
  <c r="U186" i="1" s="1"/>
  <c r="F186" i="1"/>
  <c r="W185" i="1"/>
  <c r="X185" i="1" s="1"/>
  <c r="V185" i="1"/>
  <c r="Y185" i="1" s="1"/>
  <c r="T185" i="1"/>
  <c r="U185" i="1" s="1"/>
  <c r="S185" i="1"/>
  <c r="R185" i="1"/>
  <c r="J185" i="1"/>
  <c r="F185" i="1"/>
  <c r="Y184" i="1"/>
  <c r="Z184" i="1" s="1"/>
  <c r="X184" i="1"/>
  <c r="W184" i="1"/>
  <c r="V184" i="1"/>
  <c r="T184" i="1"/>
  <c r="U184" i="1" s="1"/>
  <c r="S184" i="1"/>
  <c r="R184" i="1"/>
  <c r="J184" i="1"/>
  <c r="F184" i="1"/>
  <c r="X183" i="1"/>
  <c r="W183" i="1"/>
  <c r="V183" i="1"/>
  <c r="Y183" i="1" s="1"/>
  <c r="Z183" i="1" s="1"/>
  <c r="U183" i="1"/>
  <c r="T183" i="1"/>
  <c r="S183" i="1"/>
  <c r="R183" i="1"/>
  <c r="J183" i="1"/>
  <c r="F183" i="1"/>
  <c r="Y182" i="1"/>
  <c r="Z182" i="1" s="1"/>
  <c r="X182" i="1"/>
  <c r="W182" i="1"/>
  <c r="V182" i="1"/>
  <c r="U182" i="1"/>
  <c r="T182" i="1"/>
  <c r="S182" i="1"/>
  <c r="R182" i="1"/>
  <c r="J182" i="1"/>
  <c r="F182" i="1"/>
  <c r="X181" i="1"/>
  <c r="W181" i="1"/>
  <c r="V181" i="1"/>
  <c r="Y181" i="1" s="1"/>
  <c r="Z181" i="1" s="1"/>
  <c r="T181" i="1"/>
  <c r="U181" i="1" s="1"/>
  <c r="S181" i="1"/>
  <c r="R181" i="1"/>
  <c r="J181" i="1"/>
  <c r="F181" i="1"/>
  <c r="Z180" i="1"/>
  <c r="Y180" i="1"/>
  <c r="X180" i="1"/>
  <c r="W180" i="1"/>
  <c r="V180" i="1"/>
  <c r="U180" i="1"/>
  <c r="T180" i="1"/>
  <c r="S180" i="1"/>
  <c r="R180" i="1"/>
  <c r="J180" i="1"/>
  <c r="F180" i="1"/>
  <c r="Y179" i="1"/>
  <c r="W179" i="1"/>
  <c r="X179" i="1" s="1"/>
  <c r="Z179" i="1" s="1"/>
  <c r="V179" i="1"/>
  <c r="T179" i="1"/>
  <c r="S179" i="1"/>
  <c r="R179" i="1"/>
  <c r="J179" i="1"/>
  <c r="U179" i="1" s="1"/>
  <c r="F179" i="1"/>
  <c r="Y178" i="1"/>
  <c r="W178" i="1"/>
  <c r="X178" i="1" s="1"/>
  <c r="V178" i="1"/>
  <c r="T178" i="1"/>
  <c r="U178" i="1" s="1"/>
  <c r="S178" i="1"/>
  <c r="R178" i="1"/>
  <c r="J178" i="1"/>
  <c r="F178" i="1"/>
  <c r="X177" i="1"/>
  <c r="W177" i="1"/>
  <c r="V177" i="1"/>
  <c r="Y177" i="1" s="1"/>
  <c r="Z177" i="1" s="1"/>
  <c r="T177" i="1"/>
  <c r="U177" i="1" s="1"/>
  <c r="S177" i="1"/>
  <c r="R177" i="1"/>
  <c r="J177" i="1"/>
  <c r="F177" i="1"/>
  <c r="W176" i="1"/>
  <c r="X176" i="1" s="1"/>
  <c r="V176" i="1"/>
  <c r="Y176" i="1" s="1"/>
  <c r="Z176" i="1" s="1"/>
  <c r="T176" i="1"/>
  <c r="S176" i="1"/>
  <c r="R176" i="1"/>
  <c r="J176" i="1"/>
  <c r="U176" i="1" s="1"/>
  <c r="F176" i="1"/>
  <c r="Y175" i="1"/>
  <c r="Z175" i="1" s="1"/>
  <c r="X175" i="1"/>
  <c r="W175" i="1"/>
  <c r="V175" i="1"/>
  <c r="T175" i="1"/>
  <c r="U175" i="1" s="1"/>
  <c r="S175" i="1"/>
  <c r="R175" i="1"/>
  <c r="J175" i="1"/>
  <c r="F175" i="1"/>
  <c r="W174" i="1"/>
  <c r="X174" i="1" s="1"/>
  <c r="V174" i="1"/>
  <c r="Y174" i="1" s="1"/>
  <c r="T174" i="1"/>
  <c r="S174" i="1"/>
  <c r="R174" i="1"/>
  <c r="J174" i="1"/>
  <c r="U174" i="1" s="1"/>
  <c r="F174" i="1"/>
  <c r="X173" i="1"/>
  <c r="W173" i="1"/>
  <c r="V173" i="1"/>
  <c r="Y173" i="1" s="1"/>
  <c r="Z173" i="1" s="1"/>
  <c r="T173" i="1"/>
  <c r="U173" i="1" s="1"/>
  <c r="S173" i="1"/>
  <c r="R173" i="1"/>
  <c r="J173" i="1"/>
  <c r="F173" i="1"/>
  <c r="Y172" i="1"/>
  <c r="W172" i="1"/>
  <c r="X172" i="1" s="1"/>
  <c r="V172" i="1"/>
  <c r="T172" i="1"/>
  <c r="S172" i="1"/>
  <c r="R172" i="1"/>
  <c r="J172" i="1"/>
  <c r="U172" i="1" s="1"/>
  <c r="F172" i="1"/>
  <c r="W171" i="1"/>
  <c r="X171" i="1" s="1"/>
  <c r="V171" i="1"/>
  <c r="Y171" i="1" s="1"/>
  <c r="T171" i="1"/>
  <c r="U171" i="1" s="1"/>
  <c r="S171" i="1"/>
  <c r="R171" i="1"/>
  <c r="J171" i="1"/>
  <c r="F171" i="1"/>
  <c r="Y170" i="1"/>
  <c r="Z170" i="1" s="1"/>
  <c r="X170" i="1"/>
  <c r="W170" i="1"/>
  <c r="V170" i="1"/>
  <c r="T170" i="1"/>
  <c r="U170" i="1" s="1"/>
  <c r="S170" i="1"/>
  <c r="R170" i="1"/>
  <c r="J170" i="1"/>
  <c r="F170" i="1"/>
  <c r="X169" i="1"/>
  <c r="W169" i="1"/>
  <c r="V169" i="1"/>
  <c r="Y169" i="1" s="1"/>
  <c r="Z169" i="1" s="1"/>
  <c r="U169" i="1"/>
  <c r="T169" i="1"/>
  <c r="S169" i="1"/>
  <c r="R169" i="1"/>
  <c r="J169" i="1"/>
  <c r="F169" i="1"/>
  <c r="Y168" i="1"/>
  <c r="W168" i="1"/>
  <c r="X168" i="1" s="1"/>
  <c r="V168" i="1"/>
  <c r="U168" i="1"/>
  <c r="T168" i="1"/>
  <c r="S168" i="1"/>
  <c r="R168" i="1"/>
  <c r="J168" i="1"/>
  <c r="F168" i="1"/>
  <c r="X167" i="1"/>
  <c r="W167" i="1"/>
  <c r="V167" i="1"/>
  <c r="Y167" i="1" s="1"/>
  <c r="Z167" i="1" s="1"/>
  <c r="T167" i="1"/>
  <c r="U167" i="1" s="1"/>
  <c r="S167" i="1"/>
  <c r="R167" i="1"/>
  <c r="J167" i="1"/>
  <c r="F167" i="1"/>
  <c r="Z166" i="1"/>
  <c r="Y166" i="1"/>
  <c r="X166" i="1"/>
  <c r="W166" i="1"/>
  <c r="V166" i="1"/>
  <c r="U166" i="1"/>
  <c r="T166" i="1"/>
  <c r="S166" i="1"/>
  <c r="R166" i="1"/>
  <c r="J166" i="1"/>
  <c r="F166" i="1"/>
  <c r="Y165" i="1"/>
  <c r="W165" i="1"/>
  <c r="X165" i="1" s="1"/>
  <c r="Z165" i="1" s="1"/>
  <c r="V165" i="1"/>
  <c r="T165" i="1"/>
  <c r="S165" i="1"/>
  <c r="R165" i="1"/>
  <c r="J165" i="1"/>
  <c r="U165" i="1" s="1"/>
  <c r="F165" i="1"/>
  <c r="Y164" i="1"/>
  <c r="Z164" i="1" s="1"/>
  <c r="X164" i="1"/>
  <c r="W164" i="1"/>
  <c r="V164" i="1"/>
  <c r="U164" i="1"/>
  <c r="T164" i="1"/>
  <c r="S164" i="1"/>
  <c r="R164" i="1"/>
  <c r="J164" i="1"/>
  <c r="F164" i="1"/>
  <c r="X163" i="1"/>
  <c r="W163" i="1"/>
  <c r="V163" i="1"/>
  <c r="Y163" i="1" s="1"/>
  <c r="Z163" i="1" s="1"/>
  <c r="T163" i="1"/>
  <c r="U163" i="1" s="1"/>
  <c r="S163" i="1"/>
  <c r="R163" i="1"/>
  <c r="J163" i="1"/>
  <c r="F163" i="1"/>
  <c r="W162" i="1"/>
  <c r="X162" i="1" s="1"/>
  <c r="V162" i="1"/>
  <c r="Y162" i="1" s="1"/>
  <c r="T162" i="1"/>
  <c r="S162" i="1"/>
  <c r="R162" i="1"/>
  <c r="J162" i="1"/>
  <c r="U162" i="1" s="1"/>
  <c r="F162" i="1"/>
  <c r="Y161" i="1"/>
  <c r="Z161" i="1" s="1"/>
  <c r="X161" i="1"/>
  <c r="W161" i="1"/>
  <c r="V161" i="1"/>
  <c r="T161" i="1"/>
  <c r="U161" i="1" s="1"/>
  <c r="S161" i="1"/>
  <c r="R161" i="1"/>
  <c r="J161" i="1"/>
  <c r="F161" i="1"/>
  <c r="W160" i="1"/>
  <c r="X160" i="1" s="1"/>
  <c r="V160" i="1"/>
  <c r="Y160" i="1" s="1"/>
  <c r="Z160" i="1" s="1"/>
  <c r="T160" i="1"/>
  <c r="S160" i="1"/>
  <c r="R160" i="1"/>
  <c r="J160" i="1"/>
  <c r="U160" i="1" s="1"/>
  <c r="F160" i="1"/>
  <c r="X159" i="1"/>
  <c r="W159" i="1"/>
  <c r="V159" i="1"/>
  <c r="Y159" i="1" s="1"/>
  <c r="Z159" i="1" s="1"/>
  <c r="T159" i="1"/>
  <c r="U159" i="1" s="1"/>
  <c r="S159" i="1"/>
  <c r="R159" i="1"/>
  <c r="J159" i="1"/>
  <c r="F159" i="1"/>
  <c r="Y158" i="1"/>
  <c r="Z158" i="1" s="1"/>
  <c r="W158" i="1"/>
  <c r="X158" i="1" s="1"/>
  <c r="V158" i="1"/>
  <c r="T158" i="1"/>
  <c r="S158" i="1"/>
  <c r="R158" i="1"/>
  <c r="J158" i="1"/>
  <c r="U158" i="1" s="1"/>
  <c r="F158" i="1"/>
  <c r="W157" i="1"/>
  <c r="X157" i="1" s="1"/>
  <c r="V157" i="1"/>
  <c r="Y157" i="1" s="1"/>
  <c r="Z157" i="1" s="1"/>
  <c r="T157" i="1"/>
  <c r="U157" i="1" s="1"/>
  <c r="S157" i="1"/>
  <c r="R157" i="1"/>
  <c r="J157" i="1"/>
  <c r="F157" i="1"/>
  <c r="Y156" i="1"/>
  <c r="Z156" i="1" s="1"/>
  <c r="X156" i="1"/>
  <c r="W156" i="1"/>
  <c r="V156" i="1"/>
  <c r="T156" i="1"/>
  <c r="U156" i="1" s="1"/>
  <c r="S156" i="1"/>
  <c r="R156" i="1"/>
  <c r="J156" i="1"/>
  <c r="F156" i="1"/>
  <c r="X155" i="1"/>
  <c r="W155" i="1"/>
  <c r="V155" i="1"/>
  <c r="Y155" i="1" s="1"/>
  <c r="Z155" i="1" s="1"/>
  <c r="U155" i="1"/>
  <c r="T155" i="1"/>
  <c r="S155" i="1"/>
  <c r="R155" i="1"/>
  <c r="J155" i="1"/>
  <c r="F155" i="1"/>
  <c r="Y154" i="1"/>
  <c r="W154" i="1"/>
  <c r="X154" i="1" s="1"/>
  <c r="V154" i="1"/>
  <c r="U154" i="1"/>
  <c r="T154" i="1"/>
  <c r="S154" i="1"/>
  <c r="R154" i="1"/>
  <c r="J154" i="1"/>
  <c r="F154" i="1"/>
  <c r="X153" i="1"/>
  <c r="W153" i="1"/>
  <c r="V153" i="1"/>
  <c r="Y153" i="1" s="1"/>
  <c r="Z153" i="1" s="1"/>
  <c r="T153" i="1"/>
  <c r="U153" i="1" s="1"/>
  <c r="S153" i="1"/>
  <c r="R153" i="1"/>
  <c r="J153" i="1"/>
  <c r="F153" i="1"/>
  <c r="Z152" i="1"/>
  <c r="Y152" i="1"/>
  <c r="X152" i="1"/>
  <c r="W152" i="1"/>
  <c r="V152" i="1"/>
  <c r="U152" i="1"/>
  <c r="T152" i="1"/>
  <c r="S152" i="1"/>
  <c r="R152" i="1"/>
  <c r="J152" i="1"/>
  <c r="F152" i="1"/>
  <c r="Y151" i="1"/>
  <c r="W151" i="1"/>
  <c r="X151" i="1" s="1"/>
  <c r="Z151" i="1" s="1"/>
  <c r="V151" i="1"/>
  <c r="T151" i="1"/>
  <c r="S151" i="1"/>
  <c r="R151" i="1"/>
  <c r="J151" i="1"/>
  <c r="U151" i="1" s="1"/>
  <c r="F151" i="1"/>
  <c r="Y150" i="1"/>
  <c r="W150" i="1"/>
  <c r="X150" i="1" s="1"/>
  <c r="V150" i="1"/>
  <c r="T150" i="1"/>
  <c r="U150" i="1" s="1"/>
  <c r="S150" i="1"/>
  <c r="R150" i="1"/>
  <c r="J150" i="1"/>
  <c r="F150" i="1"/>
  <c r="X149" i="1"/>
  <c r="W149" i="1"/>
  <c r="V149" i="1"/>
  <c r="Y149" i="1" s="1"/>
  <c r="Z149" i="1" s="1"/>
  <c r="T149" i="1"/>
  <c r="U149" i="1" s="1"/>
  <c r="S149" i="1"/>
  <c r="R149" i="1"/>
  <c r="J149" i="1"/>
  <c r="F149" i="1"/>
  <c r="W148" i="1"/>
  <c r="X148" i="1" s="1"/>
  <c r="V148" i="1"/>
  <c r="Y148" i="1" s="1"/>
  <c r="T148" i="1"/>
  <c r="S148" i="1"/>
  <c r="R148" i="1"/>
  <c r="J148" i="1"/>
  <c r="U148" i="1" s="1"/>
  <c r="F148" i="1"/>
  <c r="Y147" i="1"/>
  <c r="Z147" i="1" s="1"/>
  <c r="X147" i="1"/>
  <c r="W147" i="1"/>
  <c r="V147" i="1"/>
  <c r="T147" i="1"/>
  <c r="U147" i="1" s="1"/>
  <c r="S147" i="1"/>
  <c r="R147" i="1"/>
  <c r="J147" i="1"/>
  <c r="F147" i="1"/>
  <c r="W146" i="1"/>
  <c r="X146" i="1" s="1"/>
  <c r="V146" i="1"/>
  <c r="Y146" i="1" s="1"/>
  <c r="Z146" i="1" s="1"/>
  <c r="T146" i="1"/>
  <c r="S146" i="1"/>
  <c r="R146" i="1"/>
  <c r="J146" i="1"/>
  <c r="U146" i="1" s="1"/>
  <c r="F146" i="1"/>
  <c r="X145" i="1"/>
  <c r="W145" i="1"/>
  <c r="V145" i="1"/>
  <c r="Y145" i="1" s="1"/>
  <c r="Z145" i="1" s="1"/>
  <c r="T145" i="1"/>
  <c r="U145" i="1" s="1"/>
  <c r="S145" i="1"/>
  <c r="R145" i="1"/>
  <c r="J145" i="1"/>
  <c r="F145" i="1"/>
  <c r="Y144" i="1"/>
  <c r="W144" i="1"/>
  <c r="X144" i="1" s="1"/>
  <c r="V144" i="1"/>
  <c r="T144" i="1"/>
  <c r="S144" i="1"/>
  <c r="R144" i="1"/>
  <c r="J144" i="1"/>
  <c r="U144" i="1" s="1"/>
  <c r="F144" i="1"/>
  <c r="W143" i="1"/>
  <c r="X143" i="1" s="1"/>
  <c r="V143" i="1"/>
  <c r="Y143" i="1" s="1"/>
  <c r="Z143" i="1" s="1"/>
  <c r="T143" i="1"/>
  <c r="U143" i="1" s="1"/>
  <c r="S143" i="1"/>
  <c r="R143" i="1"/>
  <c r="J143" i="1"/>
  <c r="F143" i="1"/>
  <c r="Y142" i="1"/>
  <c r="Z142" i="1" s="1"/>
  <c r="X142" i="1"/>
  <c r="W142" i="1"/>
  <c r="V142" i="1"/>
  <c r="T142" i="1"/>
  <c r="U142" i="1" s="1"/>
  <c r="S142" i="1"/>
  <c r="R142" i="1"/>
  <c r="J142" i="1"/>
  <c r="F142" i="1"/>
  <c r="X141" i="1"/>
  <c r="W141" i="1"/>
  <c r="V141" i="1"/>
  <c r="Y141" i="1" s="1"/>
  <c r="Z141" i="1" s="1"/>
  <c r="U141" i="1"/>
  <c r="T141" i="1"/>
  <c r="S141" i="1"/>
  <c r="R141" i="1"/>
  <c r="J141" i="1"/>
  <c r="F141" i="1"/>
  <c r="Y140" i="1"/>
  <c r="Z140" i="1" s="1"/>
  <c r="W140" i="1"/>
  <c r="X140" i="1" s="1"/>
  <c r="V140" i="1"/>
  <c r="U140" i="1"/>
  <c r="T140" i="1"/>
  <c r="S140" i="1"/>
  <c r="R140" i="1"/>
  <c r="J140" i="1"/>
  <c r="F140" i="1"/>
  <c r="X139" i="1"/>
  <c r="W139" i="1"/>
  <c r="V139" i="1"/>
  <c r="Y139" i="1" s="1"/>
  <c r="Z139" i="1" s="1"/>
  <c r="T139" i="1"/>
  <c r="U139" i="1" s="1"/>
  <c r="S139" i="1"/>
  <c r="R139" i="1"/>
  <c r="J139" i="1"/>
  <c r="F139" i="1"/>
  <c r="Z138" i="1"/>
  <c r="Y138" i="1"/>
  <c r="X138" i="1"/>
  <c r="W138" i="1"/>
  <c r="V138" i="1"/>
  <c r="U138" i="1"/>
  <c r="T138" i="1"/>
  <c r="S138" i="1"/>
  <c r="R138" i="1"/>
  <c r="J138" i="1"/>
  <c r="F138" i="1"/>
  <c r="Y137" i="1"/>
  <c r="W137" i="1"/>
  <c r="X137" i="1" s="1"/>
  <c r="Z137" i="1" s="1"/>
  <c r="V137" i="1"/>
  <c r="T137" i="1"/>
  <c r="S137" i="1"/>
  <c r="R137" i="1"/>
  <c r="J137" i="1"/>
  <c r="U137" i="1" s="1"/>
  <c r="F137" i="1"/>
  <c r="Y136" i="1"/>
  <c r="W136" i="1"/>
  <c r="X136" i="1" s="1"/>
  <c r="V136" i="1"/>
  <c r="T136" i="1"/>
  <c r="U136" i="1" s="1"/>
  <c r="S136" i="1"/>
  <c r="R136" i="1"/>
  <c r="J136" i="1"/>
  <c r="F136" i="1"/>
  <c r="X135" i="1"/>
  <c r="W135" i="1"/>
  <c r="V135" i="1"/>
  <c r="Y135" i="1" s="1"/>
  <c r="Z135" i="1" s="1"/>
  <c r="T135" i="1"/>
  <c r="U135" i="1" s="1"/>
  <c r="S135" i="1"/>
  <c r="R135" i="1"/>
  <c r="J135" i="1"/>
  <c r="F135" i="1"/>
  <c r="W134" i="1"/>
  <c r="X134" i="1" s="1"/>
  <c r="V134" i="1"/>
  <c r="Y134" i="1" s="1"/>
  <c r="Z134" i="1" s="1"/>
  <c r="T134" i="1"/>
  <c r="S134" i="1"/>
  <c r="R134" i="1"/>
  <c r="J134" i="1"/>
  <c r="U134" i="1" s="1"/>
  <c r="F134" i="1"/>
  <c r="Y133" i="1"/>
  <c r="Z133" i="1" s="1"/>
  <c r="X133" i="1"/>
  <c r="W133" i="1"/>
  <c r="V133" i="1"/>
  <c r="T133" i="1"/>
  <c r="U133" i="1" s="1"/>
  <c r="S133" i="1"/>
  <c r="R133" i="1"/>
  <c r="J133" i="1"/>
  <c r="F133" i="1"/>
  <c r="W132" i="1"/>
  <c r="X132" i="1" s="1"/>
  <c r="V132" i="1"/>
  <c r="Y132" i="1" s="1"/>
  <c r="T132" i="1"/>
  <c r="S132" i="1"/>
  <c r="R132" i="1"/>
  <c r="J132" i="1"/>
  <c r="U132" i="1" s="1"/>
  <c r="F132" i="1"/>
  <c r="X131" i="1"/>
  <c r="W131" i="1"/>
  <c r="V131" i="1"/>
  <c r="Y131" i="1" s="1"/>
  <c r="Z131" i="1" s="1"/>
  <c r="T131" i="1"/>
  <c r="U131" i="1" s="1"/>
  <c r="S131" i="1"/>
  <c r="R131" i="1"/>
  <c r="J131" i="1"/>
  <c r="F131" i="1"/>
  <c r="Y130" i="1"/>
  <c r="W130" i="1"/>
  <c r="X130" i="1" s="1"/>
  <c r="V130" i="1"/>
  <c r="T130" i="1"/>
  <c r="S130" i="1"/>
  <c r="R130" i="1"/>
  <c r="J130" i="1"/>
  <c r="U130" i="1" s="1"/>
  <c r="F130" i="1"/>
  <c r="W129" i="1"/>
  <c r="X129" i="1" s="1"/>
  <c r="V129" i="1"/>
  <c r="Y129" i="1" s="1"/>
  <c r="T129" i="1"/>
  <c r="U129" i="1" s="1"/>
  <c r="S129" i="1"/>
  <c r="R129" i="1"/>
  <c r="J129" i="1"/>
  <c r="F129" i="1"/>
  <c r="Y128" i="1"/>
  <c r="Z128" i="1" s="1"/>
  <c r="X128" i="1"/>
  <c r="W128" i="1"/>
  <c r="V128" i="1"/>
  <c r="T128" i="1"/>
  <c r="U128" i="1" s="1"/>
  <c r="S128" i="1"/>
  <c r="R128" i="1"/>
  <c r="J128" i="1"/>
  <c r="F128" i="1"/>
  <c r="X127" i="1"/>
  <c r="W127" i="1"/>
  <c r="V127" i="1"/>
  <c r="Y127" i="1" s="1"/>
  <c r="Z127" i="1" s="1"/>
  <c r="U127" i="1"/>
  <c r="T127" i="1"/>
  <c r="S127" i="1"/>
  <c r="R127" i="1"/>
  <c r="J127" i="1"/>
  <c r="F127" i="1"/>
  <c r="Y126" i="1"/>
  <c r="W126" i="1"/>
  <c r="X126" i="1" s="1"/>
  <c r="V126" i="1"/>
  <c r="U126" i="1"/>
  <c r="T126" i="1"/>
  <c r="S126" i="1"/>
  <c r="R126" i="1"/>
  <c r="J126" i="1"/>
  <c r="F126" i="1"/>
  <c r="X125" i="1"/>
  <c r="W125" i="1"/>
  <c r="V125" i="1"/>
  <c r="Y125" i="1" s="1"/>
  <c r="Z125" i="1" s="1"/>
  <c r="U125" i="1"/>
  <c r="T125" i="1"/>
  <c r="S125" i="1"/>
  <c r="R125" i="1"/>
  <c r="J125" i="1"/>
  <c r="F125" i="1"/>
  <c r="Z124" i="1"/>
  <c r="Y124" i="1"/>
  <c r="X124" i="1"/>
  <c r="W124" i="1"/>
  <c r="V124" i="1"/>
  <c r="U124" i="1"/>
  <c r="T124" i="1"/>
  <c r="S124" i="1"/>
  <c r="R124" i="1"/>
  <c r="J124" i="1"/>
  <c r="F124" i="1"/>
  <c r="Y123" i="1"/>
  <c r="W123" i="1"/>
  <c r="X123" i="1" s="1"/>
  <c r="Z123" i="1" s="1"/>
  <c r="V123" i="1"/>
  <c r="T123" i="1"/>
  <c r="S123" i="1"/>
  <c r="R123" i="1"/>
  <c r="J123" i="1"/>
  <c r="U123" i="1" s="1"/>
  <c r="F123" i="1"/>
  <c r="Y122" i="1"/>
  <c r="W122" i="1"/>
  <c r="X122" i="1" s="1"/>
  <c r="V122" i="1"/>
  <c r="T122" i="1"/>
  <c r="U122" i="1" s="1"/>
  <c r="S122" i="1"/>
  <c r="R122" i="1"/>
  <c r="J122" i="1"/>
  <c r="F122" i="1"/>
  <c r="X121" i="1"/>
  <c r="W121" i="1"/>
  <c r="V121" i="1"/>
  <c r="Y121" i="1" s="1"/>
  <c r="Z121" i="1" s="1"/>
  <c r="T121" i="1"/>
  <c r="U121" i="1" s="1"/>
  <c r="S121" i="1"/>
  <c r="R121" i="1"/>
  <c r="J121" i="1"/>
  <c r="F121" i="1"/>
  <c r="W120" i="1"/>
  <c r="X120" i="1" s="1"/>
  <c r="V120" i="1"/>
  <c r="Y120" i="1" s="1"/>
  <c r="Z120" i="1" s="1"/>
  <c r="T120" i="1"/>
  <c r="S120" i="1"/>
  <c r="R120" i="1"/>
  <c r="J120" i="1"/>
  <c r="U120" i="1" s="1"/>
  <c r="F120" i="1"/>
  <c r="Y119" i="1"/>
  <c r="Z119" i="1" s="1"/>
  <c r="X119" i="1"/>
  <c r="W119" i="1"/>
  <c r="V119" i="1"/>
  <c r="T119" i="1"/>
  <c r="U119" i="1" s="1"/>
  <c r="S119" i="1"/>
  <c r="R119" i="1"/>
  <c r="J119" i="1"/>
  <c r="F119" i="1"/>
  <c r="W118" i="1"/>
  <c r="X118" i="1" s="1"/>
  <c r="V118" i="1"/>
  <c r="Y118" i="1" s="1"/>
  <c r="Z118" i="1" s="1"/>
  <c r="T118" i="1"/>
  <c r="S118" i="1"/>
  <c r="R118" i="1"/>
  <c r="J118" i="1"/>
  <c r="U118" i="1" s="1"/>
  <c r="F118" i="1"/>
  <c r="X117" i="1"/>
  <c r="W117" i="1"/>
  <c r="V117" i="1"/>
  <c r="Y117" i="1" s="1"/>
  <c r="Z117" i="1" s="1"/>
  <c r="T117" i="1"/>
  <c r="U117" i="1" s="1"/>
  <c r="S117" i="1"/>
  <c r="R117" i="1"/>
  <c r="J117" i="1"/>
  <c r="F117" i="1"/>
  <c r="Y116" i="1"/>
  <c r="W116" i="1"/>
  <c r="X116" i="1" s="1"/>
  <c r="V116" i="1"/>
  <c r="T116" i="1"/>
  <c r="S116" i="1"/>
  <c r="R116" i="1"/>
  <c r="J116" i="1"/>
  <c r="U116" i="1" s="1"/>
  <c r="F116" i="1"/>
  <c r="W115" i="1"/>
  <c r="X115" i="1" s="1"/>
  <c r="V115" i="1"/>
  <c r="Y115" i="1" s="1"/>
  <c r="T115" i="1"/>
  <c r="U115" i="1" s="1"/>
  <c r="S115" i="1"/>
  <c r="R115" i="1"/>
  <c r="J115" i="1"/>
  <c r="F115" i="1"/>
  <c r="Y114" i="1"/>
  <c r="Z114" i="1" s="1"/>
  <c r="X114" i="1"/>
  <c r="W114" i="1"/>
  <c r="V114" i="1"/>
  <c r="T114" i="1"/>
  <c r="U114" i="1" s="1"/>
  <c r="S114" i="1"/>
  <c r="R114" i="1"/>
  <c r="J114" i="1"/>
  <c r="F114" i="1"/>
  <c r="X113" i="1"/>
  <c r="W113" i="1"/>
  <c r="V113" i="1"/>
  <c r="Y113" i="1" s="1"/>
  <c r="Z113" i="1" s="1"/>
  <c r="U113" i="1"/>
  <c r="T113" i="1"/>
  <c r="S113" i="1"/>
  <c r="R113" i="1"/>
  <c r="J113" i="1"/>
  <c r="F113" i="1"/>
  <c r="Y112" i="1"/>
  <c r="W112" i="1"/>
  <c r="X112" i="1" s="1"/>
  <c r="V112" i="1"/>
  <c r="U112" i="1"/>
  <c r="T112" i="1"/>
  <c r="S112" i="1"/>
  <c r="R112" i="1"/>
  <c r="J112" i="1"/>
  <c r="F112" i="1"/>
  <c r="X111" i="1"/>
  <c r="W111" i="1"/>
  <c r="V111" i="1"/>
  <c r="Y111" i="1" s="1"/>
  <c r="Z111" i="1" s="1"/>
  <c r="T111" i="1"/>
  <c r="U111" i="1" s="1"/>
  <c r="S111" i="1"/>
  <c r="R111" i="1"/>
  <c r="J111" i="1"/>
  <c r="F111" i="1"/>
  <c r="X110" i="1"/>
  <c r="W110" i="1"/>
  <c r="V110" i="1"/>
  <c r="Y110" i="1" s="1"/>
  <c r="Z110" i="1" s="1"/>
  <c r="T110" i="1"/>
  <c r="S110" i="1"/>
  <c r="R110" i="1"/>
  <c r="J110" i="1"/>
  <c r="U110" i="1" s="1"/>
  <c r="F110" i="1"/>
  <c r="Y109" i="1"/>
  <c r="W109" i="1"/>
  <c r="X109" i="1" s="1"/>
  <c r="Z109" i="1" s="1"/>
  <c r="V109" i="1"/>
  <c r="T109" i="1"/>
  <c r="S109" i="1"/>
  <c r="R109" i="1"/>
  <c r="J109" i="1"/>
  <c r="U109" i="1" s="1"/>
  <c r="F109" i="1"/>
  <c r="Y108" i="1"/>
  <c r="Z108" i="1" s="1"/>
  <c r="W108" i="1"/>
  <c r="X108" i="1" s="1"/>
  <c r="V108" i="1"/>
  <c r="T108" i="1"/>
  <c r="U108" i="1" s="1"/>
  <c r="S108" i="1"/>
  <c r="R108" i="1"/>
  <c r="J108" i="1"/>
  <c r="F108" i="1"/>
  <c r="X107" i="1"/>
  <c r="W107" i="1"/>
  <c r="V107" i="1"/>
  <c r="Y107" i="1" s="1"/>
  <c r="Z107" i="1" s="1"/>
  <c r="T107" i="1"/>
  <c r="U107" i="1" s="1"/>
  <c r="S107" i="1"/>
  <c r="R107" i="1"/>
  <c r="J107" i="1"/>
  <c r="F107" i="1"/>
  <c r="W106" i="1"/>
  <c r="X106" i="1" s="1"/>
  <c r="V106" i="1"/>
  <c r="Y106" i="1" s="1"/>
  <c r="T106" i="1"/>
  <c r="S106" i="1"/>
  <c r="R106" i="1"/>
  <c r="J106" i="1"/>
  <c r="U106" i="1" s="1"/>
  <c r="F106" i="1"/>
  <c r="Y105" i="1"/>
  <c r="Z105" i="1" s="1"/>
  <c r="X105" i="1"/>
  <c r="W105" i="1"/>
  <c r="V105" i="1"/>
  <c r="T105" i="1"/>
  <c r="U105" i="1" s="1"/>
  <c r="S105" i="1"/>
  <c r="R105" i="1"/>
  <c r="J105" i="1"/>
  <c r="F105" i="1"/>
  <c r="W104" i="1"/>
  <c r="X104" i="1" s="1"/>
  <c r="V104" i="1"/>
  <c r="Y104" i="1" s="1"/>
  <c r="Z104" i="1" s="1"/>
  <c r="T104" i="1"/>
  <c r="S104" i="1"/>
  <c r="R104" i="1"/>
  <c r="J104" i="1"/>
  <c r="U104" i="1" s="1"/>
  <c r="F104" i="1"/>
  <c r="X103" i="1"/>
  <c r="W103" i="1"/>
  <c r="V103" i="1"/>
  <c r="Y103" i="1" s="1"/>
  <c r="Z103" i="1" s="1"/>
  <c r="T103" i="1"/>
  <c r="U103" i="1" s="1"/>
  <c r="S103" i="1"/>
  <c r="R103" i="1"/>
  <c r="J103" i="1"/>
  <c r="F103" i="1"/>
  <c r="Y102" i="1"/>
  <c r="Z102" i="1" s="1"/>
  <c r="W102" i="1"/>
  <c r="X102" i="1" s="1"/>
  <c r="V102" i="1"/>
  <c r="T102" i="1"/>
  <c r="S102" i="1"/>
  <c r="R102" i="1"/>
  <c r="J102" i="1"/>
  <c r="U102" i="1" s="1"/>
  <c r="F102" i="1"/>
  <c r="W101" i="1"/>
  <c r="X101" i="1" s="1"/>
  <c r="V101" i="1"/>
  <c r="Y101" i="1" s="1"/>
  <c r="Z101" i="1" s="1"/>
  <c r="T101" i="1"/>
  <c r="U101" i="1" s="1"/>
  <c r="S101" i="1"/>
  <c r="R101" i="1"/>
  <c r="J101" i="1"/>
  <c r="F101" i="1"/>
  <c r="Y100" i="1"/>
  <c r="Z100" i="1" s="1"/>
  <c r="X100" i="1"/>
  <c r="W100" i="1"/>
  <c r="V100" i="1"/>
  <c r="T100" i="1"/>
  <c r="U100" i="1" s="1"/>
  <c r="S100" i="1"/>
  <c r="R100" i="1"/>
  <c r="J100" i="1"/>
  <c r="F100" i="1"/>
  <c r="X99" i="1"/>
  <c r="W99" i="1"/>
  <c r="V99" i="1"/>
  <c r="Y99" i="1" s="1"/>
  <c r="Z99" i="1" s="1"/>
  <c r="U99" i="1"/>
  <c r="T99" i="1"/>
  <c r="S99" i="1"/>
  <c r="R99" i="1"/>
  <c r="J99" i="1"/>
  <c r="F99" i="1"/>
  <c r="Y98" i="1"/>
  <c r="W98" i="1"/>
  <c r="X98" i="1" s="1"/>
  <c r="V98" i="1"/>
  <c r="U98" i="1"/>
  <c r="T98" i="1"/>
  <c r="S98" i="1"/>
  <c r="R98" i="1"/>
  <c r="J98" i="1"/>
  <c r="F98" i="1"/>
  <c r="X97" i="1"/>
  <c r="W97" i="1"/>
  <c r="V97" i="1"/>
  <c r="Y97" i="1" s="1"/>
  <c r="Z97" i="1" s="1"/>
  <c r="T97" i="1"/>
  <c r="U97" i="1" s="1"/>
  <c r="S97" i="1"/>
  <c r="R97" i="1"/>
  <c r="J97" i="1"/>
  <c r="F97" i="1"/>
  <c r="X96" i="1"/>
  <c r="W96" i="1"/>
  <c r="V96" i="1"/>
  <c r="Y96" i="1" s="1"/>
  <c r="Z96" i="1" s="1"/>
  <c r="T96" i="1"/>
  <c r="S96" i="1"/>
  <c r="R96" i="1"/>
  <c r="J96" i="1"/>
  <c r="U96" i="1" s="1"/>
  <c r="F96" i="1"/>
  <c r="Y95" i="1"/>
  <c r="W95" i="1"/>
  <c r="X95" i="1" s="1"/>
  <c r="Z95" i="1" s="1"/>
  <c r="V95" i="1"/>
  <c r="T95" i="1"/>
  <c r="S95" i="1"/>
  <c r="R95" i="1"/>
  <c r="J95" i="1"/>
  <c r="U95" i="1" s="1"/>
  <c r="F95" i="1"/>
  <c r="Y94" i="1"/>
  <c r="W94" i="1"/>
  <c r="X94" i="1" s="1"/>
  <c r="V94" i="1"/>
  <c r="T94" i="1"/>
  <c r="U94" i="1" s="1"/>
  <c r="S94" i="1"/>
  <c r="R94" i="1"/>
  <c r="J94" i="1"/>
  <c r="F94" i="1"/>
  <c r="X93" i="1"/>
  <c r="W93" i="1"/>
  <c r="V93" i="1"/>
  <c r="Y93" i="1" s="1"/>
  <c r="Z93" i="1" s="1"/>
  <c r="T93" i="1"/>
  <c r="U93" i="1" s="1"/>
  <c r="S93" i="1"/>
  <c r="R93" i="1"/>
  <c r="J93" i="1"/>
  <c r="F93" i="1"/>
  <c r="W92" i="1"/>
  <c r="X92" i="1" s="1"/>
  <c r="V92" i="1"/>
  <c r="Y92" i="1" s="1"/>
  <c r="Z92" i="1" s="1"/>
  <c r="T92" i="1"/>
  <c r="S92" i="1"/>
  <c r="R92" i="1"/>
  <c r="J92" i="1"/>
  <c r="U92" i="1" s="1"/>
  <c r="F92" i="1"/>
  <c r="Y91" i="1"/>
  <c r="Z91" i="1" s="1"/>
  <c r="X91" i="1"/>
  <c r="W91" i="1"/>
  <c r="V91" i="1"/>
  <c r="T91" i="1"/>
  <c r="U91" i="1" s="1"/>
  <c r="S91" i="1"/>
  <c r="R91" i="1"/>
  <c r="J91" i="1"/>
  <c r="F91" i="1"/>
  <c r="W90" i="1"/>
  <c r="X90" i="1" s="1"/>
  <c r="V90" i="1"/>
  <c r="Y90" i="1" s="1"/>
  <c r="T90" i="1"/>
  <c r="S90" i="1"/>
  <c r="R90" i="1"/>
  <c r="J90" i="1"/>
  <c r="U90" i="1" s="1"/>
  <c r="F90" i="1"/>
  <c r="X89" i="1"/>
  <c r="W89" i="1"/>
  <c r="V89" i="1"/>
  <c r="Y89" i="1" s="1"/>
  <c r="Z89" i="1" s="1"/>
  <c r="T89" i="1"/>
  <c r="U89" i="1" s="1"/>
  <c r="S89" i="1"/>
  <c r="R89" i="1"/>
  <c r="J89" i="1"/>
  <c r="F89" i="1"/>
  <c r="Y88" i="1"/>
  <c r="Z88" i="1" s="1"/>
  <c r="W88" i="1"/>
  <c r="X88" i="1" s="1"/>
  <c r="V88" i="1"/>
  <c r="T88" i="1"/>
  <c r="S88" i="1"/>
  <c r="R88" i="1"/>
  <c r="J88" i="1"/>
  <c r="U88" i="1" s="1"/>
  <c r="F88" i="1"/>
  <c r="W87" i="1"/>
  <c r="X87" i="1" s="1"/>
  <c r="V87" i="1"/>
  <c r="Y87" i="1" s="1"/>
  <c r="T87" i="1"/>
  <c r="U87" i="1" s="1"/>
  <c r="S87" i="1"/>
  <c r="R87" i="1"/>
  <c r="J87" i="1"/>
  <c r="F87" i="1"/>
  <c r="Y86" i="1"/>
  <c r="Z86" i="1" s="1"/>
  <c r="X86" i="1"/>
  <c r="W86" i="1"/>
  <c r="V86" i="1"/>
  <c r="U86" i="1"/>
  <c r="T86" i="1"/>
  <c r="S86" i="1"/>
  <c r="R86" i="1"/>
  <c r="J86" i="1"/>
  <c r="F86" i="1"/>
  <c r="X85" i="1"/>
  <c r="W85" i="1"/>
  <c r="V85" i="1"/>
  <c r="Y85" i="1" s="1"/>
  <c r="Z85" i="1" s="1"/>
  <c r="U85" i="1"/>
  <c r="T85" i="1"/>
  <c r="S85" i="1"/>
  <c r="R85" i="1"/>
  <c r="J85" i="1"/>
  <c r="F85" i="1"/>
  <c r="Y84" i="1"/>
  <c r="Z84" i="1" s="1"/>
  <c r="W84" i="1"/>
  <c r="X84" i="1" s="1"/>
  <c r="V84" i="1"/>
  <c r="U84" i="1"/>
  <c r="T84" i="1"/>
  <c r="S84" i="1"/>
  <c r="R84" i="1"/>
  <c r="J84" i="1"/>
  <c r="F84" i="1"/>
  <c r="X83" i="1"/>
  <c r="W83" i="1"/>
  <c r="V83" i="1"/>
  <c r="Y83" i="1" s="1"/>
  <c r="Z83" i="1" s="1"/>
  <c r="T83" i="1"/>
  <c r="U83" i="1" s="1"/>
  <c r="S83" i="1"/>
  <c r="R83" i="1"/>
  <c r="J83" i="1"/>
  <c r="F83" i="1"/>
  <c r="X82" i="1"/>
  <c r="W82" i="1"/>
  <c r="V82" i="1"/>
  <c r="Y82" i="1" s="1"/>
  <c r="Z82" i="1" s="1"/>
  <c r="T82" i="1"/>
  <c r="S82" i="1"/>
  <c r="R82" i="1"/>
  <c r="J82" i="1"/>
  <c r="U82" i="1" s="1"/>
  <c r="F82" i="1"/>
  <c r="Y81" i="1"/>
  <c r="X81" i="1"/>
  <c r="Z81" i="1" s="1"/>
  <c r="W81" i="1"/>
  <c r="V81" i="1"/>
  <c r="U81" i="1"/>
  <c r="T81" i="1"/>
  <c r="S81" i="1"/>
  <c r="R81" i="1"/>
  <c r="J81" i="1"/>
  <c r="F81" i="1"/>
  <c r="Y80" i="1"/>
  <c r="Z80" i="1" s="1"/>
  <c r="W80" i="1"/>
  <c r="X80" i="1" s="1"/>
  <c r="V80" i="1"/>
  <c r="T80" i="1"/>
  <c r="U80" i="1" s="1"/>
  <c r="S80" i="1"/>
  <c r="R80" i="1"/>
  <c r="J80" i="1"/>
  <c r="F80" i="1"/>
  <c r="X79" i="1"/>
  <c r="W79" i="1"/>
  <c r="V79" i="1"/>
  <c r="Y79" i="1" s="1"/>
  <c r="Z79" i="1" s="1"/>
  <c r="T79" i="1"/>
  <c r="U79" i="1" s="1"/>
  <c r="S79" i="1"/>
  <c r="R79" i="1"/>
  <c r="J79" i="1"/>
  <c r="F79" i="1"/>
  <c r="W78" i="1"/>
  <c r="X78" i="1" s="1"/>
  <c r="V78" i="1"/>
  <c r="Y78" i="1" s="1"/>
  <c r="T78" i="1"/>
  <c r="S78" i="1"/>
  <c r="R78" i="1"/>
  <c r="J78" i="1"/>
  <c r="U78" i="1" s="1"/>
  <c r="F78" i="1"/>
  <c r="Y77" i="1"/>
  <c r="Z77" i="1" s="1"/>
  <c r="X77" i="1"/>
  <c r="W77" i="1"/>
  <c r="V77" i="1"/>
  <c r="T77" i="1"/>
  <c r="U77" i="1" s="1"/>
  <c r="S77" i="1"/>
  <c r="R77" i="1"/>
  <c r="J77" i="1"/>
  <c r="F77" i="1"/>
  <c r="W76" i="1"/>
  <c r="X76" i="1" s="1"/>
  <c r="V76" i="1"/>
  <c r="Y76" i="1" s="1"/>
  <c r="Z76" i="1" s="1"/>
  <c r="T76" i="1"/>
  <c r="S76" i="1"/>
  <c r="R76" i="1"/>
  <c r="J76" i="1"/>
  <c r="U76" i="1" s="1"/>
  <c r="F76" i="1"/>
  <c r="X75" i="1"/>
  <c r="W75" i="1"/>
  <c r="V75" i="1"/>
  <c r="Y75" i="1" s="1"/>
  <c r="Z75" i="1" s="1"/>
  <c r="T75" i="1"/>
  <c r="U75" i="1" s="1"/>
  <c r="S75" i="1"/>
  <c r="R75" i="1"/>
  <c r="J75" i="1"/>
  <c r="F75" i="1"/>
  <c r="W74" i="1"/>
  <c r="X74" i="1" s="1"/>
  <c r="V74" i="1"/>
  <c r="Y74" i="1" s="1"/>
  <c r="Z74" i="1" s="1"/>
  <c r="T74" i="1"/>
  <c r="S74" i="1"/>
  <c r="R74" i="1"/>
  <c r="J74" i="1"/>
  <c r="U74" i="1" s="1"/>
  <c r="F74" i="1"/>
  <c r="W73" i="1"/>
  <c r="X73" i="1" s="1"/>
  <c r="V73" i="1"/>
  <c r="Y73" i="1" s="1"/>
  <c r="Z73" i="1" s="1"/>
  <c r="T73" i="1"/>
  <c r="U73" i="1" s="1"/>
  <c r="S73" i="1"/>
  <c r="R73" i="1"/>
  <c r="J73" i="1"/>
  <c r="F73" i="1"/>
  <c r="Y72" i="1"/>
  <c r="Z72" i="1" s="1"/>
  <c r="X72" i="1"/>
  <c r="W72" i="1"/>
  <c r="V72" i="1"/>
  <c r="T72" i="1"/>
  <c r="U72" i="1" s="1"/>
  <c r="S72" i="1"/>
  <c r="R72" i="1"/>
  <c r="J72" i="1"/>
  <c r="F72" i="1"/>
  <c r="X71" i="1"/>
  <c r="W71" i="1"/>
  <c r="V71" i="1"/>
  <c r="Y71" i="1" s="1"/>
  <c r="Z71" i="1" s="1"/>
  <c r="U71" i="1"/>
  <c r="T71" i="1"/>
  <c r="S71" i="1"/>
  <c r="R71" i="1"/>
  <c r="J71" i="1"/>
  <c r="F71" i="1"/>
  <c r="Y70" i="1"/>
  <c r="Z70" i="1" s="1"/>
  <c r="W70" i="1"/>
  <c r="X70" i="1" s="1"/>
  <c r="V70" i="1"/>
  <c r="U70" i="1"/>
  <c r="T70" i="1"/>
  <c r="S70" i="1"/>
  <c r="R70" i="1"/>
  <c r="J70" i="1"/>
  <c r="F70" i="1"/>
  <c r="X69" i="1"/>
  <c r="W69" i="1"/>
  <c r="V69" i="1"/>
  <c r="Y69" i="1" s="1"/>
  <c r="Z69" i="1" s="1"/>
  <c r="T69" i="1"/>
  <c r="U69" i="1" s="1"/>
  <c r="S69" i="1"/>
  <c r="R69" i="1"/>
  <c r="J69" i="1"/>
  <c r="F69" i="1"/>
  <c r="X68" i="1"/>
  <c r="W68" i="1"/>
  <c r="V68" i="1"/>
  <c r="Y68" i="1" s="1"/>
  <c r="Z68" i="1" s="1"/>
  <c r="U68" i="1"/>
  <c r="T68" i="1"/>
  <c r="S68" i="1"/>
  <c r="R68" i="1"/>
  <c r="J68" i="1"/>
  <c r="F68" i="1"/>
  <c r="Y67" i="1"/>
  <c r="X67" i="1"/>
  <c r="Z67" i="1" s="1"/>
  <c r="W67" i="1"/>
  <c r="V67" i="1"/>
  <c r="U67" i="1"/>
  <c r="T67" i="1"/>
  <c r="S67" i="1"/>
  <c r="R67" i="1"/>
  <c r="J67" i="1"/>
  <c r="F67" i="1"/>
  <c r="Y66" i="1"/>
  <c r="W66" i="1"/>
  <c r="X66" i="1" s="1"/>
  <c r="V66" i="1"/>
  <c r="T66" i="1"/>
  <c r="U66" i="1" s="1"/>
  <c r="S66" i="1"/>
  <c r="R66" i="1"/>
  <c r="J66" i="1"/>
  <c r="F66" i="1"/>
  <c r="X65" i="1"/>
  <c r="W65" i="1"/>
  <c r="V65" i="1"/>
  <c r="Y65" i="1" s="1"/>
  <c r="Z65" i="1" s="1"/>
  <c r="T65" i="1"/>
  <c r="U65" i="1" s="1"/>
  <c r="S65" i="1"/>
  <c r="R65" i="1"/>
  <c r="J65" i="1"/>
  <c r="F65" i="1"/>
  <c r="W64" i="1"/>
  <c r="X64" i="1" s="1"/>
  <c r="V64" i="1"/>
  <c r="Y64" i="1" s="1"/>
  <c r="Z64" i="1" s="1"/>
  <c r="T64" i="1"/>
  <c r="S64" i="1"/>
  <c r="R64" i="1"/>
  <c r="J64" i="1"/>
  <c r="U64" i="1" s="1"/>
  <c r="F64" i="1"/>
  <c r="Y63" i="1"/>
  <c r="Z63" i="1" s="1"/>
  <c r="X63" i="1"/>
  <c r="W63" i="1"/>
  <c r="V63" i="1"/>
  <c r="T63" i="1"/>
  <c r="U63" i="1" s="1"/>
  <c r="S63" i="1"/>
  <c r="R63" i="1"/>
  <c r="J63" i="1"/>
  <c r="F63" i="1"/>
  <c r="W62" i="1"/>
  <c r="X62" i="1" s="1"/>
  <c r="V62" i="1"/>
  <c r="Y62" i="1" s="1"/>
  <c r="T62" i="1"/>
  <c r="S62" i="1"/>
  <c r="R62" i="1"/>
  <c r="J62" i="1"/>
  <c r="U62" i="1" s="1"/>
  <c r="F62" i="1"/>
  <c r="X61" i="1"/>
  <c r="W61" i="1"/>
  <c r="V61" i="1"/>
  <c r="Y61" i="1" s="1"/>
  <c r="Z61" i="1" s="1"/>
  <c r="T61" i="1"/>
  <c r="U61" i="1" s="1"/>
  <c r="S61" i="1"/>
  <c r="R61" i="1"/>
  <c r="J61" i="1"/>
  <c r="F61" i="1"/>
  <c r="W60" i="1"/>
  <c r="X60" i="1" s="1"/>
  <c r="V60" i="1"/>
  <c r="Y60" i="1" s="1"/>
  <c r="Z60" i="1" s="1"/>
  <c r="T60" i="1"/>
  <c r="S60" i="1"/>
  <c r="R60" i="1"/>
  <c r="J60" i="1"/>
  <c r="U60" i="1" s="1"/>
  <c r="F60" i="1"/>
  <c r="W59" i="1"/>
  <c r="X59" i="1" s="1"/>
  <c r="V59" i="1"/>
  <c r="Y59" i="1" s="1"/>
  <c r="T59" i="1"/>
  <c r="U59" i="1" s="1"/>
  <c r="S59" i="1"/>
  <c r="R59" i="1"/>
  <c r="J59" i="1"/>
  <c r="F59" i="1"/>
  <c r="Y58" i="1"/>
  <c r="Z58" i="1" s="1"/>
  <c r="X58" i="1"/>
  <c r="W58" i="1"/>
  <c r="V58" i="1"/>
  <c r="T58" i="1"/>
  <c r="U58" i="1" s="1"/>
  <c r="S58" i="1"/>
  <c r="R58" i="1"/>
  <c r="J58" i="1"/>
  <c r="F58" i="1"/>
  <c r="X57" i="1"/>
  <c r="W57" i="1"/>
  <c r="V57" i="1"/>
  <c r="Y57" i="1" s="1"/>
  <c r="Z57" i="1" s="1"/>
  <c r="U57" i="1"/>
  <c r="T57" i="1"/>
  <c r="S57" i="1"/>
  <c r="R57" i="1"/>
  <c r="J57" i="1"/>
  <c r="F57" i="1"/>
  <c r="Y56" i="1"/>
  <c r="Z56" i="1" s="1"/>
  <c r="X56" i="1"/>
  <c r="W56" i="1"/>
  <c r="V56" i="1"/>
  <c r="U56" i="1"/>
  <c r="T56" i="1"/>
  <c r="S56" i="1"/>
  <c r="R56" i="1"/>
  <c r="J56" i="1"/>
  <c r="F56" i="1"/>
  <c r="X55" i="1"/>
  <c r="W55" i="1"/>
  <c r="V55" i="1"/>
  <c r="Y55" i="1" s="1"/>
  <c r="Z55" i="1" s="1"/>
  <c r="T55" i="1"/>
  <c r="U55" i="1" s="1"/>
  <c r="S55" i="1"/>
  <c r="R55" i="1"/>
  <c r="J55" i="1"/>
  <c r="F55" i="1"/>
  <c r="X54" i="1"/>
  <c r="W54" i="1"/>
  <c r="V54" i="1"/>
  <c r="Y54" i="1" s="1"/>
  <c r="Z54" i="1" s="1"/>
  <c r="T54" i="1"/>
  <c r="S54" i="1"/>
  <c r="R54" i="1"/>
  <c r="J54" i="1"/>
  <c r="U54" i="1" s="1"/>
  <c r="F54" i="1"/>
  <c r="Y53" i="1"/>
  <c r="W53" i="1"/>
  <c r="X53" i="1" s="1"/>
  <c r="Z53" i="1" s="1"/>
  <c r="V53" i="1"/>
  <c r="T53" i="1"/>
  <c r="S53" i="1"/>
  <c r="R53" i="1"/>
  <c r="J53" i="1"/>
  <c r="U53" i="1" s="1"/>
  <c r="F53" i="1"/>
  <c r="Y52" i="1"/>
  <c r="W52" i="1"/>
  <c r="X52" i="1" s="1"/>
  <c r="V52" i="1"/>
  <c r="T52" i="1"/>
  <c r="U52" i="1" s="1"/>
  <c r="S52" i="1"/>
  <c r="R52" i="1"/>
  <c r="J52" i="1"/>
  <c r="F52" i="1"/>
  <c r="W51" i="1"/>
  <c r="X51" i="1" s="1"/>
  <c r="V51" i="1"/>
  <c r="Y51" i="1" s="1"/>
  <c r="Z51" i="1" s="1"/>
  <c r="T51" i="1"/>
  <c r="U51" i="1" s="1"/>
  <c r="S51" i="1"/>
  <c r="R51" i="1"/>
  <c r="J51" i="1"/>
  <c r="F51" i="1"/>
  <c r="W50" i="1"/>
  <c r="X50" i="1" s="1"/>
  <c r="V50" i="1"/>
  <c r="Y50" i="1" s="1"/>
  <c r="Z50" i="1" s="1"/>
  <c r="T50" i="1"/>
  <c r="U50" i="1" s="1"/>
  <c r="S50" i="1"/>
  <c r="R50" i="1"/>
  <c r="J50" i="1"/>
  <c r="F50" i="1"/>
  <c r="Y49" i="1"/>
  <c r="Z49" i="1" s="1"/>
  <c r="X49" i="1"/>
  <c r="W49" i="1"/>
  <c r="V49" i="1"/>
  <c r="U49" i="1"/>
  <c r="T49" i="1"/>
  <c r="S49" i="1"/>
  <c r="R49" i="1"/>
  <c r="J49" i="1"/>
  <c r="F49" i="1"/>
  <c r="W48" i="1"/>
  <c r="X48" i="1" s="1"/>
  <c r="V48" i="1"/>
  <c r="Y48" i="1" s="1"/>
  <c r="Z48" i="1" s="1"/>
  <c r="T48" i="1"/>
  <c r="S48" i="1"/>
  <c r="R48" i="1"/>
  <c r="J48" i="1"/>
  <c r="U48" i="1" s="1"/>
  <c r="F48" i="1"/>
  <c r="X47" i="1"/>
  <c r="W47" i="1"/>
  <c r="V47" i="1"/>
  <c r="Y47" i="1" s="1"/>
  <c r="Z47" i="1" s="1"/>
  <c r="T47" i="1"/>
  <c r="U47" i="1" s="1"/>
  <c r="S47" i="1"/>
  <c r="R47" i="1"/>
  <c r="J47" i="1"/>
  <c r="F47" i="1"/>
  <c r="W46" i="1"/>
  <c r="X46" i="1" s="1"/>
  <c r="V46" i="1"/>
  <c r="Y46" i="1" s="1"/>
  <c r="T46" i="1"/>
  <c r="S46" i="1"/>
  <c r="R46" i="1"/>
  <c r="J46" i="1"/>
  <c r="U46" i="1" s="1"/>
  <c r="F46" i="1"/>
  <c r="W45" i="1"/>
  <c r="X45" i="1" s="1"/>
  <c r="V45" i="1"/>
  <c r="Y45" i="1" s="1"/>
  <c r="T45" i="1"/>
  <c r="U45" i="1" s="1"/>
  <c r="S45" i="1"/>
  <c r="R45" i="1"/>
  <c r="J45" i="1"/>
  <c r="F45" i="1"/>
  <c r="Y44" i="1"/>
  <c r="Z44" i="1" s="1"/>
  <c r="X44" i="1"/>
  <c r="W44" i="1"/>
  <c r="V44" i="1"/>
  <c r="T44" i="1"/>
  <c r="U44" i="1" s="1"/>
  <c r="S44" i="1"/>
  <c r="R44" i="1"/>
  <c r="J44" i="1"/>
  <c r="F44" i="1"/>
  <c r="X43" i="1"/>
  <c r="W43" i="1"/>
  <c r="V43" i="1"/>
  <c r="Y43" i="1" s="1"/>
  <c r="Z43" i="1" s="1"/>
  <c r="U43" i="1"/>
  <c r="T43" i="1"/>
  <c r="S43" i="1"/>
  <c r="R43" i="1"/>
  <c r="J43" i="1"/>
  <c r="F43" i="1"/>
  <c r="Y42" i="1"/>
  <c r="W42" i="1"/>
  <c r="X42" i="1" s="1"/>
  <c r="V42" i="1"/>
  <c r="U42" i="1"/>
  <c r="T42" i="1"/>
  <c r="S42" i="1"/>
  <c r="R42" i="1"/>
  <c r="J42" i="1"/>
  <c r="F42" i="1"/>
  <c r="X41" i="1"/>
  <c r="W41" i="1"/>
  <c r="V41" i="1"/>
  <c r="Y41" i="1" s="1"/>
  <c r="Z41" i="1" s="1"/>
  <c r="T41" i="1"/>
  <c r="U41" i="1" s="1"/>
  <c r="S41" i="1"/>
  <c r="R41" i="1"/>
  <c r="J41" i="1"/>
  <c r="F41" i="1"/>
  <c r="X40" i="1"/>
  <c r="W40" i="1"/>
  <c r="V40" i="1"/>
  <c r="Y40" i="1" s="1"/>
  <c r="Z40" i="1" s="1"/>
  <c r="T40" i="1"/>
  <c r="S40" i="1"/>
  <c r="R40" i="1"/>
  <c r="J40" i="1"/>
  <c r="U40" i="1" s="1"/>
  <c r="F40" i="1"/>
  <c r="Y39" i="1"/>
  <c r="W39" i="1"/>
  <c r="X39" i="1" s="1"/>
  <c r="Z39" i="1" s="1"/>
  <c r="V39" i="1"/>
  <c r="T39" i="1"/>
  <c r="S39" i="1"/>
  <c r="R39" i="1"/>
  <c r="J39" i="1"/>
  <c r="U39" i="1" s="1"/>
  <c r="F39" i="1"/>
  <c r="Y38" i="1"/>
  <c r="W38" i="1"/>
  <c r="X38" i="1" s="1"/>
  <c r="V38" i="1"/>
  <c r="T38" i="1"/>
  <c r="U38" i="1" s="1"/>
  <c r="S38" i="1"/>
  <c r="R38" i="1"/>
  <c r="J38" i="1"/>
  <c r="F38" i="1"/>
  <c r="W37" i="1"/>
  <c r="X37" i="1" s="1"/>
  <c r="V37" i="1"/>
  <c r="Y37" i="1" s="1"/>
  <c r="Z37" i="1" s="1"/>
  <c r="T37" i="1"/>
  <c r="U37" i="1" s="1"/>
  <c r="S37" i="1"/>
  <c r="R37" i="1"/>
  <c r="J37" i="1"/>
  <c r="F37" i="1"/>
  <c r="W36" i="1"/>
  <c r="X36" i="1" s="1"/>
  <c r="V36" i="1"/>
  <c r="Y36" i="1" s="1"/>
  <c r="Z36" i="1" s="1"/>
  <c r="T36" i="1"/>
  <c r="U36" i="1" s="1"/>
  <c r="S36" i="1"/>
  <c r="R36" i="1"/>
  <c r="J36" i="1"/>
  <c r="F36" i="1"/>
  <c r="Y35" i="1"/>
  <c r="Z35" i="1" s="1"/>
  <c r="X35" i="1"/>
  <c r="W35" i="1"/>
  <c r="V35" i="1"/>
  <c r="T35" i="1"/>
  <c r="U35" i="1" s="1"/>
  <c r="S35" i="1"/>
  <c r="R35" i="1"/>
  <c r="J35" i="1"/>
  <c r="F35" i="1"/>
  <c r="W34" i="1"/>
  <c r="X34" i="1" s="1"/>
  <c r="V34" i="1"/>
  <c r="Y34" i="1" s="1"/>
  <c r="T34" i="1"/>
  <c r="S34" i="1"/>
  <c r="R34" i="1"/>
  <c r="J34" i="1"/>
  <c r="U34" i="1" s="1"/>
  <c r="F34" i="1"/>
  <c r="X33" i="1"/>
  <c r="W33" i="1"/>
  <c r="V33" i="1"/>
  <c r="Y33" i="1" s="1"/>
  <c r="Z33" i="1" s="1"/>
  <c r="T33" i="1"/>
  <c r="U33" i="1" s="1"/>
  <c r="S33" i="1"/>
  <c r="R33" i="1"/>
  <c r="J33" i="1"/>
  <c r="F33" i="1"/>
  <c r="W32" i="1"/>
  <c r="X32" i="1" s="1"/>
  <c r="V32" i="1"/>
  <c r="Y32" i="1" s="1"/>
  <c r="Z32" i="1" s="1"/>
  <c r="T32" i="1"/>
  <c r="S32" i="1"/>
  <c r="R32" i="1"/>
  <c r="J32" i="1"/>
  <c r="U32" i="1" s="1"/>
  <c r="F32" i="1"/>
  <c r="W31" i="1"/>
  <c r="X31" i="1" s="1"/>
  <c r="V31" i="1"/>
  <c r="Y31" i="1" s="1"/>
  <c r="T31" i="1"/>
  <c r="U31" i="1" s="1"/>
  <c r="S31" i="1"/>
  <c r="R31" i="1"/>
  <c r="J31" i="1"/>
  <c r="F31" i="1"/>
  <c r="Y30" i="1"/>
  <c r="Z30" i="1" s="1"/>
  <c r="X30" i="1"/>
  <c r="W30" i="1"/>
  <c r="V30" i="1"/>
  <c r="T30" i="1"/>
  <c r="U30" i="1" s="1"/>
  <c r="S30" i="1"/>
  <c r="R30" i="1"/>
  <c r="J30" i="1"/>
  <c r="F30" i="1"/>
  <c r="X29" i="1"/>
  <c r="W29" i="1"/>
  <c r="V29" i="1"/>
  <c r="Y29" i="1" s="1"/>
  <c r="Z29" i="1" s="1"/>
  <c r="U29" i="1"/>
  <c r="T29" i="1"/>
  <c r="S29" i="1"/>
  <c r="R29" i="1"/>
  <c r="J29" i="1"/>
  <c r="F29" i="1"/>
  <c r="Y28" i="1"/>
  <c r="W28" i="1"/>
  <c r="X28" i="1" s="1"/>
  <c r="V28" i="1"/>
  <c r="U28" i="1"/>
  <c r="T28" i="1"/>
  <c r="S28" i="1"/>
  <c r="R28" i="1"/>
  <c r="J28" i="1"/>
  <c r="F28" i="1"/>
  <c r="W27" i="1"/>
  <c r="X27" i="1" s="1"/>
  <c r="V27" i="1"/>
  <c r="Y27" i="1" s="1"/>
  <c r="T27" i="1"/>
  <c r="U27" i="1" s="1"/>
  <c r="S27" i="1"/>
  <c r="R27" i="1"/>
  <c r="J27" i="1"/>
  <c r="F27" i="1"/>
  <c r="X26" i="1"/>
  <c r="W26" i="1"/>
  <c r="V26" i="1"/>
  <c r="Y26" i="1" s="1"/>
  <c r="Z26" i="1" s="1"/>
  <c r="T26" i="1"/>
  <c r="U26" i="1" s="1"/>
  <c r="S26" i="1"/>
  <c r="R26" i="1"/>
  <c r="J26" i="1"/>
  <c r="F26" i="1"/>
  <c r="Y25" i="1"/>
  <c r="W25" i="1"/>
  <c r="X25" i="1" s="1"/>
  <c r="Z25" i="1" s="1"/>
  <c r="V25" i="1"/>
  <c r="T25" i="1"/>
  <c r="S25" i="1"/>
  <c r="R25" i="1"/>
  <c r="J25" i="1"/>
  <c r="U25" i="1" s="1"/>
  <c r="F25" i="1"/>
  <c r="Y24" i="1"/>
  <c r="Z24" i="1" s="1"/>
  <c r="W24" i="1"/>
  <c r="X24" i="1" s="1"/>
  <c r="V24" i="1"/>
  <c r="T24" i="1"/>
  <c r="U24" i="1" s="1"/>
  <c r="S24" i="1"/>
  <c r="R24" i="1"/>
  <c r="J24" i="1"/>
  <c r="F24" i="1"/>
  <c r="W23" i="1"/>
  <c r="X23" i="1" s="1"/>
  <c r="V23" i="1"/>
  <c r="Y23" i="1" s="1"/>
  <c r="Z23" i="1" s="1"/>
  <c r="T23" i="1"/>
  <c r="U23" i="1" s="1"/>
  <c r="S23" i="1"/>
  <c r="R23" i="1"/>
  <c r="J23" i="1"/>
  <c r="F23" i="1"/>
  <c r="W22" i="1"/>
  <c r="X22" i="1" s="1"/>
  <c r="V22" i="1"/>
  <c r="Y22" i="1" s="1"/>
  <c r="Z22" i="1" s="1"/>
  <c r="T22" i="1"/>
  <c r="U22" i="1" s="1"/>
  <c r="S22" i="1"/>
  <c r="R22" i="1"/>
  <c r="J22" i="1"/>
  <c r="F22" i="1"/>
  <c r="Y21" i="1"/>
  <c r="Z21" i="1" s="1"/>
  <c r="X21" i="1"/>
  <c r="W21" i="1"/>
  <c r="V21" i="1"/>
  <c r="T21" i="1"/>
  <c r="U21" i="1" s="1"/>
  <c r="S21" i="1"/>
  <c r="R21" i="1"/>
  <c r="J21" i="1"/>
  <c r="F21" i="1"/>
  <c r="W20" i="1"/>
  <c r="X20" i="1" s="1"/>
  <c r="V20" i="1"/>
  <c r="Y20" i="1" s="1"/>
  <c r="Z20" i="1" s="1"/>
  <c r="T20" i="1"/>
  <c r="S20" i="1"/>
  <c r="R20" i="1"/>
  <c r="J20" i="1"/>
  <c r="U20" i="1" s="1"/>
  <c r="F20" i="1"/>
  <c r="X19" i="1"/>
  <c r="W19" i="1"/>
  <c r="V19" i="1"/>
  <c r="Y19" i="1" s="1"/>
  <c r="Z19" i="1" s="1"/>
  <c r="T19" i="1"/>
  <c r="U19" i="1" s="1"/>
  <c r="S19" i="1"/>
  <c r="R19" i="1"/>
  <c r="J19" i="1"/>
  <c r="F19" i="1"/>
  <c r="W18" i="1"/>
  <c r="X18" i="1" s="1"/>
  <c r="V18" i="1"/>
  <c r="Y18" i="1" s="1"/>
  <c r="Z18" i="1" s="1"/>
  <c r="T18" i="1"/>
  <c r="S18" i="1"/>
  <c r="R18" i="1"/>
  <c r="J18" i="1"/>
  <c r="U18" i="1" s="1"/>
  <c r="F18" i="1"/>
  <c r="W17" i="1"/>
  <c r="X17" i="1" s="1"/>
  <c r="V17" i="1"/>
  <c r="Y17" i="1" s="1"/>
  <c r="Z17" i="1" s="1"/>
  <c r="T17" i="1"/>
  <c r="U17" i="1" s="1"/>
  <c r="S17" i="1"/>
  <c r="R17" i="1"/>
  <c r="J17" i="1"/>
  <c r="F17" i="1"/>
  <c r="Y16" i="1"/>
  <c r="Z16" i="1" s="1"/>
  <c r="X16" i="1"/>
  <c r="W16" i="1"/>
  <c r="V16" i="1"/>
  <c r="T16" i="1"/>
  <c r="U16" i="1" s="1"/>
  <c r="S16" i="1"/>
  <c r="R16" i="1"/>
  <c r="J16" i="1"/>
  <c r="F16" i="1"/>
  <c r="X15" i="1"/>
  <c r="W15" i="1"/>
  <c r="V15" i="1"/>
  <c r="Y15" i="1" s="1"/>
  <c r="Z15" i="1" s="1"/>
  <c r="U15" i="1"/>
  <c r="T15" i="1"/>
  <c r="S15" i="1"/>
  <c r="R15" i="1"/>
  <c r="J15" i="1"/>
  <c r="F15" i="1"/>
  <c r="W14" i="1"/>
  <c r="X14" i="1" s="1"/>
  <c r="V14" i="1"/>
  <c r="Y14" i="1" s="1"/>
  <c r="Z14" i="1" s="1"/>
  <c r="U14" i="1"/>
  <c r="T14" i="1"/>
  <c r="S14" i="1"/>
  <c r="R14" i="1"/>
  <c r="J14" i="1"/>
  <c r="F14" i="1"/>
  <c r="W13" i="1"/>
  <c r="X13" i="1" s="1"/>
  <c r="V13" i="1"/>
  <c r="Y13" i="1" s="1"/>
  <c r="Z13" i="1" s="1"/>
  <c r="T13" i="1"/>
  <c r="U13" i="1" s="1"/>
  <c r="S13" i="1"/>
  <c r="R13" i="1"/>
  <c r="J13" i="1"/>
  <c r="F13" i="1"/>
  <c r="Z12" i="1"/>
  <c r="Y12" i="1"/>
  <c r="X12" i="1"/>
  <c r="W12" i="1"/>
  <c r="V12" i="1"/>
  <c r="U12" i="1"/>
  <c r="T12" i="1"/>
  <c r="S12" i="1"/>
  <c r="R12" i="1"/>
  <c r="J12" i="1"/>
  <c r="F12" i="1"/>
  <c r="Y11" i="1"/>
  <c r="X11" i="1"/>
  <c r="Z11" i="1" s="1"/>
  <c r="W11" i="1"/>
  <c r="V11" i="1"/>
  <c r="U11" i="1"/>
  <c r="T11" i="1"/>
  <c r="S11" i="1"/>
  <c r="R11" i="1"/>
  <c r="J11" i="1"/>
  <c r="F11" i="1"/>
  <c r="Y10" i="1"/>
  <c r="W10" i="1"/>
  <c r="X10" i="1" s="1"/>
  <c r="V10" i="1"/>
  <c r="T10" i="1"/>
  <c r="U10" i="1" s="1"/>
  <c r="S10" i="1"/>
  <c r="R10" i="1"/>
  <c r="J10" i="1"/>
  <c r="F10" i="1"/>
  <c r="W9" i="1"/>
  <c r="X9" i="1" s="1"/>
  <c r="V9" i="1"/>
  <c r="Y9" i="1" s="1"/>
  <c r="Z9" i="1" s="1"/>
  <c r="T9" i="1"/>
  <c r="U9" i="1" s="1"/>
  <c r="S9" i="1"/>
  <c r="R9" i="1"/>
  <c r="J9" i="1"/>
  <c r="F9" i="1"/>
  <c r="W8" i="1"/>
  <c r="X8" i="1" s="1"/>
  <c r="V8" i="1"/>
  <c r="Y8" i="1" s="1"/>
  <c r="Z8" i="1" s="1"/>
  <c r="T8" i="1"/>
  <c r="U8" i="1" s="1"/>
  <c r="S8" i="1"/>
  <c r="R8" i="1"/>
  <c r="J8" i="1"/>
  <c r="F8" i="1"/>
  <c r="Y7" i="1"/>
  <c r="Z7" i="1" s="1"/>
  <c r="X7" i="1"/>
  <c r="W7" i="1"/>
  <c r="V7" i="1"/>
  <c r="T7" i="1"/>
  <c r="U7" i="1" s="1"/>
  <c r="S7" i="1"/>
  <c r="R7" i="1"/>
  <c r="J7" i="1"/>
  <c r="F7" i="1"/>
  <c r="W6" i="1"/>
  <c r="X6" i="1" s="1"/>
  <c r="V6" i="1"/>
  <c r="Y6" i="1" s="1"/>
  <c r="T6" i="1"/>
  <c r="S6" i="1"/>
  <c r="R6" i="1"/>
  <c r="J6" i="1"/>
  <c r="U6" i="1" s="1"/>
  <c r="F6" i="1"/>
  <c r="W5" i="1"/>
  <c r="X5" i="1" s="1"/>
  <c r="V5" i="1"/>
  <c r="Y5" i="1" s="1"/>
  <c r="T5" i="1"/>
  <c r="U5" i="1" s="1"/>
  <c r="S5" i="1"/>
  <c r="R5" i="1"/>
  <c r="J5" i="1"/>
  <c r="F5" i="1"/>
  <c r="X4" i="1"/>
  <c r="W4" i="1"/>
  <c r="V4" i="1"/>
  <c r="Y4" i="1" s="1"/>
  <c r="Z4" i="1" s="1"/>
  <c r="U4" i="1"/>
  <c r="T4" i="1"/>
  <c r="S4" i="1"/>
  <c r="R4" i="1"/>
  <c r="J4" i="1"/>
  <c r="F4" i="1"/>
  <c r="W3" i="1"/>
  <c r="X3" i="1" s="1"/>
  <c r="V3" i="1"/>
  <c r="Y3" i="1" s="1"/>
  <c r="T3" i="1"/>
  <c r="U3" i="1" s="1"/>
  <c r="S3" i="1"/>
  <c r="P3" i="1"/>
  <c r="O3" i="1"/>
  <c r="R3" i="1" s="1"/>
  <c r="J3" i="1"/>
  <c r="F3" i="1"/>
  <c r="Z168" i="1" l="1"/>
  <c r="Z454" i="1"/>
  <c r="Z28" i="1"/>
  <c r="Z106" i="1"/>
  <c r="Z162" i="1"/>
  <c r="Z185" i="1"/>
  <c r="Z192" i="1"/>
  <c r="Z200" i="1"/>
  <c r="Z202" i="1"/>
  <c r="Z210" i="1"/>
  <c r="Z272" i="1"/>
  <c r="Z316" i="1"/>
  <c r="Z346" i="1"/>
  <c r="Z375" i="1"/>
  <c r="Z397" i="1"/>
  <c r="Z417" i="1"/>
  <c r="Z424" i="1"/>
  <c r="Z429" i="1"/>
  <c r="Z439" i="1"/>
  <c r="Z304" i="1"/>
  <c r="Z46" i="1"/>
  <c r="Z87" i="1"/>
  <c r="Z94" i="1"/>
  <c r="Z204" i="1"/>
  <c r="Z328" i="1"/>
  <c r="Z431" i="1"/>
  <c r="Z270" i="1"/>
  <c r="Z6" i="1"/>
  <c r="Z27" i="1"/>
  <c r="Z34" i="1"/>
  <c r="Z62" i="1"/>
  <c r="Z115" i="1"/>
  <c r="Z122" i="1"/>
  <c r="Z130" i="1"/>
  <c r="Z132" i="1"/>
  <c r="Z172" i="1"/>
  <c r="Z174" i="1"/>
  <c r="Z224" i="1"/>
  <c r="Z242" i="1"/>
  <c r="Z244" i="1"/>
  <c r="Z252" i="1"/>
  <c r="Z284" i="1"/>
  <c r="Z286" i="1"/>
  <c r="Z364" i="1"/>
  <c r="Z387" i="1"/>
  <c r="Z448" i="1"/>
  <c r="Z42" i="1"/>
  <c r="Z246" i="1"/>
  <c r="Z276" i="1"/>
  <c r="Z288" i="1"/>
  <c r="Z384" i="1"/>
  <c r="Z396" i="1"/>
  <c r="Z150" i="1"/>
  <c r="Z98" i="1"/>
  <c r="Z10" i="1"/>
  <c r="Z52" i="1"/>
  <c r="Z112" i="1"/>
  <c r="Z144" i="1"/>
  <c r="Z298" i="1"/>
  <c r="Z342" i="1"/>
  <c r="Z350" i="1"/>
  <c r="Z403" i="1"/>
  <c r="Z435" i="1"/>
  <c r="Z440" i="1"/>
  <c r="Z445" i="1"/>
  <c r="Z450" i="1"/>
  <c r="Z154" i="1"/>
  <c r="Z38" i="1"/>
  <c r="Z3" i="1"/>
  <c r="Z45" i="1"/>
  <c r="Z66" i="1"/>
  <c r="Z78" i="1"/>
  <c r="Z129" i="1"/>
  <c r="Z136" i="1"/>
  <c r="Z171" i="1"/>
  <c r="Z178" i="1"/>
  <c r="Z186" i="1"/>
  <c r="Z188" i="1"/>
  <c r="Z196" i="1"/>
  <c r="Z248" i="1"/>
  <c r="Z290" i="1"/>
  <c r="Z116" i="1"/>
  <c r="Z126" i="1"/>
  <c r="Z31" i="1"/>
  <c r="Z59" i="1"/>
  <c r="Z148" i="1"/>
  <c r="Z213" i="1"/>
  <c r="Z258" i="1"/>
  <c r="Z302" i="1"/>
  <c r="Z360" i="1"/>
  <c r="Z368" i="1"/>
  <c r="Z378" i="1"/>
  <c r="Z5" i="1"/>
  <c r="Z90" i="1"/>
  <c r="Z190" i="1"/>
  <c r="Z230" i="1"/>
  <c r="Z344" i="1"/>
  <c r="Z370" i="1"/>
  <c r="Z388" i="1"/>
  <c r="Z420" i="1"/>
  <c r="Z419" i="1"/>
  <c r="Z461" i="1"/>
  <c r="Z487" i="1"/>
  <c r="Z493" i="1"/>
  <c r="Z622" i="1"/>
  <c r="Z716" i="1"/>
  <c r="Z792" i="1"/>
  <c r="Z526" i="1"/>
  <c r="Z529" i="1"/>
  <c r="Z566" i="1"/>
  <c r="Z587" i="1"/>
  <c r="Z589" i="1"/>
  <c r="Z718" i="1"/>
  <c r="Z977" i="1"/>
  <c r="Z984" i="1"/>
  <c r="Z486" i="1"/>
  <c r="Z495" i="1"/>
  <c r="Z512" i="1"/>
  <c r="U550" i="1"/>
  <c r="Z644" i="1"/>
  <c r="Z962" i="1"/>
  <c r="U408" i="1"/>
  <c r="U466" i="1"/>
  <c r="U536" i="1"/>
  <c r="Z619" i="1"/>
  <c r="Z405" i="1"/>
  <c r="Z725" i="1"/>
  <c r="Z489" i="1"/>
  <c r="Z547" i="1"/>
  <c r="Z560" i="1"/>
  <c r="Z563" i="1"/>
  <c r="Z568" i="1"/>
  <c r="Z571" i="1"/>
  <c r="Z628" i="1"/>
  <c r="Z636" i="1"/>
  <c r="Z646" i="1"/>
  <c r="Z852" i="1"/>
  <c r="Z473" i="1"/>
  <c r="Z939" i="1"/>
  <c r="U394" i="1"/>
  <c r="U508" i="1"/>
  <c r="Z536" i="1"/>
  <c r="Z552" i="1"/>
  <c r="Z573" i="1"/>
  <c r="Z575" i="1"/>
  <c r="Z588" i="1"/>
  <c r="U601" i="1"/>
  <c r="Z616" i="1"/>
  <c r="Z638" i="1"/>
  <c r="Z696" i="1"/>
  <c r="Z704" i="1"/>
  <c r="Z391" i="1"/>
  <c r="Z472" i="1"/>
  <c r="U496" i="1"/>
  <c r="Z503" i="1"/>
  <c r="Z538" i="1"/>
  <c r="Z640" i="1"/>
  <c r="Z481" i="1"/>
  <c r="Z494" i="1"/>
  <c r="Z496" i="1"/>
  <c r="Z683" i="1"/>
  <c r="Z433" i="1"/>
  <c r="Z505" i="1"/>
  <c r="Z522" i="1"/>
  <c r="U559" i="1"/>
  <c r="U564" i="1"/>
  <c r="Z601" i="1"/>
  <c r="Z603" i="1"/>
  <c r="Z618" i="1"/>
  <c r="Z677" i="1"/>
  <c r="Z992" i="1"/>
  <c r="Z1120" i="1"/>
  <c r="Z475" i="1"/>
  <c r="U480" i="1"/>
  <c r="Z524" i="1"/>
  <c r="U610" i="1"/>
  <c r="U622" i="1"/>
  <c r="Z632" i="1"/>
  <c r="U464" i="1"/>
  <c r="Z510" i="1"/>
  <c r="Z540" i="1"/>
  <c r="Z543" i="1"/>
  <c r="U587" i="1"/>
  <c r="U634" i="1"/>
  <c r="Z642" i="1"/>
  <c r="Z650" i="1"/>
  <c r="Z663" i="1"/>
  <c r="Z691" i="1"/>
  <c r="Z699" i="1"/>
  <c r="Z813" i="1"/>
  <c r="Z837" i="1"/>
  <c r="Z880" i="1"/>
  <c r="Z887" i="1"/>
  <c r="Z895" i="1"/>
  <c r="Z922" i="1"/>
  <c r="U939" i="1"/>
  <c r="Z950" i="1"/>
  <c r="Z957" i="1"/>
  <c r="Z965" i="1"/>
  <c r="Z990" i="1"/>
  <c r="U1023" i="1"/>
  <c r="Z1036" i="1"/>
  <c r="Z1100" i="1"/>
  <c r="Z1133" i="1"/>
  <c r="Z1184" i="1"/>
  <c r="Z890" i="1"/>
  <c r="Z899" i="1"/>
  <c r="Z929" i="1"/>
  <c r="Z960" i="1"/>
  <c r="Z969" i="1"/>
  <c r="Z1016" i="1"/>
  <c r="Z1086" i="1"/>
  <c r="Z1107" i="1"/>
  <c r="Z1153" i="1"/>
  <c r="Z1217" i="1"/>
  <c r="U619" i="1"/>
  <c r="Z755" i="1"/>
  <c r="Z776" i="1"/>
  <c r="Z823" i="1"/>
  <c r="Z839" i="1"/>
  <c r="Z854" i="1"/>
  <c r="Z867" i="1"/>
  <c r="Z894" i="1"/>
  <c r="Z901" i="1"/>
  <c r="Z909" i="1"/>
  <c r="Z964" i="1"/>
  <c r="U981" i="1"/>
  <c r="Z1065" i="1"/>
  <c r="Z1112" i="1"/>
  <c r="Z1194" i="1"/>
  <c r="U717" i="1"/>
  <c r="Z735" i="1"/>
  <c r="Z741" i="1"/>
  <c r="Z757" i="1"/>
  <c r="Z904" i="1"/>
  <c r="Z1033" i="1"/>
  <c r="Z1078" i="1"/>
  <c r="Z1125" i="1"/>
  <c r="Z1150" i="1"/>
  <c r="Z1201" i="1"/>
  <c r="U703" i="1"/>
  <c r="Z714" i="1"/>
  <c r="Z781" i="1"/>
  <c r="U783" i="1"/>
  <c r="Z796" i="1"/>
  <c r="Z801" i="1"/>
  <c r="Z820" i="1"/>
  <c r="Z846" i="1"/>
  <c r="Z896" i="1"/>
  <c r="Z906" i="1"/>
  <c r="Z936" i="1"/>
  <c r="Z943" i="1"/>
  <c r="U1009" i="1"/>
  <c r="U1037" i="1"/>
  <c r="Z974" i="1"/>
  <c r="Z1047" i="1"/>
  <c r="Z1096" i="1"/>
  <c r="Z1101" i="1"/>
  <c r="Z1122" i="1"/>
  <c r="Z1145" i="1"/>
  <c r="Z1175" i="1"/>
  <c r="Z1183" i="1"/>
  <c r="U605" i="1"/>
  <c r="Z658" i="1"/>
  <c r="Z672" i="1"/>
  <c r="Z743" i="1"/>
  <c r="Z798" i="1"/>
  <c r="Z866" i="1"/>
  <c r="Z873" i="1"/>
  <c r="U883" i="1"/>
  <c r="Z908" i="1"/>
  <c r="Z938" i="1"/>
  <c r="Z946" i="1"/>
  <c r="U953" i="1"/>
  <c r="Z976" i="1"/>
  <c r="Z1022" i="1"/>
  <c r="Z1067" i="1"/>
  <c r="Z1129" i="1"/>
  <c r="Z876" i="1"/>
  <c r="U699" i="1"/>
  <c r="Z733" i="1"/>
  <c r="Z745" i="1"/>
  <c r="Z756" i="1"/>
  <c r="Z761" i="1"/>
  <c r="Z780" i="1"/>
  <c r="Z783" i="1"/>
  <c r="Z806" i="1"/>
  <c r="Z840" i="1"/>
  <c r="Z845" i="1"/>
  <c r="U855" i="1"/>
  <c r="Z868" i="1"/>
  <c r="Z878" i="1"/>
  <c r="Z881" i="1"/>
  <c r="Z910" i="1"/>
  <c r="Z915" i="1"/>
  <c r="Z951" i="1"/>
  <c r="Z978" i="1"/>
  <c r="U995" i="1"/>
  <c r="Z1032" i="1"/>
  <c r="Z1044" i="1"/>
  <c r="Z1061" i="1"/>
  <c r="Z1195" i="1"/>
  <c r="Z848" i="1"/>
  <c r="Z918" i="1"/>
  <c r="U685" i="1"/>
  <c r="Z705" i="1"/>
  <c r="Z742" i="1"/>
  <c r="Z790" i="1"/>
  <c r="U797" i="1"/>
  <c r="Z850" i="1"/>
  <c r="Z853" i="1"/>
  <c r="U897" i="1"/>
  <c r="Z920" i="1"/>
  <c r="Z925" i="1"/>
  <c r="Z927" i="1"/>
  <c r="U967" i="1"/>
  <c r="Z980" i="1"/>
  <c r="Z993" i="1"/>
  <c r="Z1034" i="1"/>
  <c r="Z1052" i="1"/>
  <c r="Z1105" i="1"/>
  <c r="Z1139" i="1"/>
  <c r="Z682" i="1"/>
  <c r="Z787" i="1"/>
  <c r="Z988" i="1"/>
  <c r="Z1074" i="1"/>
  <c r="Z1158" i="1"/>
  <c r="Z1198" i="1"/>
  <c r="Z1242" i="1"/>
  <c r="Z1256" i="1"/>
  <c r="Z1284" i="1"/>
  <c r="Z1354" i="1"/>
  <c r="Z1521" i="1"/>
  <c r="Z1545" i="1"/>
  <c r="Z1142" i="1"/>
  <c r="U1229" i="1"/>
  <c r="Z1236" i="1"/>
  <c r="Z1264" i="1"/>
  <c r="Z1292" i="1"/>
  <c r="Z1311" i="1"/>
  <c r="U1313" i="1"/>
  <c r="Z1362" i="1"/>
  <c r="Z1377" i="1"/>
  <c r="Z1424" i="1"/>
  <c r="Z1434" i="1"/>
  <c r="Z1464" i="1"/>
  <c r="Z1479" i="1"/>
  <c r="Z1514" i="1"/>
  <c r="Z1573" i="1"/>
  <c r="U1089" i="1"/>
  <c r="Z1172" i="1"/>
  <c r="Z1250" i="1"/>
  <c r="Z1278" i="1"/>
  <c r="U1369" i="1"/>
  <c r="U1397" i="1"/>
  <c r="Z1431" i="1"/>
  <c r="U1476" i="1"/>
  <c r="Z1511" i="1"/>
  <c r="Z1516" i="1"/>
  <c r="U1299" i="1"/>
  <c r="Z1348" i="1"/>
  <c r="Z1164" i="1"/>
  <c r="Z1186" i="1"/>
  <c r="U1271" i="1"/>
  <c r="Z1299" i="1"/>
  <c r="Z1310" i="1"/>
  <c r="Z1371" i="1"/>
  <c r="Z1399" i="1"/>
  <c r="Z1410" i="1"/>
  <c r="Z1554" i="1"/>
  <c r="Z1271" i="1"/>
  <c r="U1285" i="1"/>
  <c r="Z1334" i="1"/>
  <c r="Z1520" i="1"/>
  <c r="Z1128" i="1"/>
  <c r="Z1231" i="1"/>
  <c r="Z1296" i="1"/>
  <c r="Z1326" i="1"/>
  <c r="Z1389" i="1"/>
  <c r="Z1418" i="1"/>
  <c r="U1425" i="1"/>
  <c r="Z1473" i="1"/>
  <c r="Z1072" i="1"/>
  <c r="Z1156" i="1"/>
  <c r="Z1200" i="1"/>
  <c r="Z1254" i="1"/>
  <c r="Z1394" i="1"/>
  <c r="Z1425" i="1"/>
  <c r="Z1438" i="1"/>
  <c r="Z1448" i="1"/>
  <c r="Z1480" i="1"/>
  <c r="Z1503" i="1"/>
  <c r="U1510" i="1"/>
  <c r="Z1144" i="1"/>
  <c r="U1215" i="1"/>
  <c r="Z1259" i="1"/>
  <c r="Z1287" i="1"/>
  <c r="Z1341" i="1"/>
  <c r="Z1352" i="1"/>
  <c r="Z1427" i="1"/>
  <c r="Z1445" i="1"/>
  <c r="U1187" i="1"/>
  <c r="Z1192" i="1"/>
  <c r="Z1245" i="1"/>
  <c r="Z1320" i="1"/>
  <c r="Z1206" i="1"/>
  <c r="Z1222" i="1"/>
  <c r="Z1228" i="1"/>
  <c r="Z1234" i="1"/>
  <c r="Z1312" i="1"/>
  <c r="U1346" i="1"/>
  <c r="U1383" i="1"/>
  <c r="U1467" i="1"/>
  <c r="Z1495" i="1"/>
  <c r="Z1325" i="1"/>
  <c r="Z1368" i="1"/>
  <c r="Z1383" i="1"/>
  <c r="Z1396" i="1"/>
  <c r="Z1406" i="1"/>
  <c r="Z1422" i="1"/>
  <c r="Z1460" i="1"/>
  <c r="Z1467" i="1"/>
  <c r="Z1475" i="1"/>
  <c r="U1103" i="1"/>
  <c r="U1201" i="1"/>
  <c r="Z1221" i="1"/>
  <c r="Z1327" i="1"/>
  <c r="Z1343" i="1"/>
  <c r="Z1385" i="1"/>
  <c r="Z1403" i="1"/>
  <c r="U1439" i="1"/>
  <c r="Z1469" i="1"/>
  <c r="Z1499" i="1"/>
  <c r="Z1507" i="1"/>
  <c r="Z1550" i="1"/>
  <c r="Z1488" i="1"/>
  <c r="Z1618" i="1"/>
  <c r="Z1649" i="1"/>
  <c r="Z1801" i="1"/>
  <c r="Z1843" i="1"/>
  <c r="Z1875" i="1"/>
  <c r="Z1913" i="1"/>
  <c r="Z1950" i="1"/>
  <c r="U1547" i="1"/>
  <c r="U1561" i="1"/>
  <c r="Z1689" i="1"/>
  <c r="Z1749" i="1"/>
  <c r="Z1775" i="1"/>
  <c r="Z1819" i="1"/>
  <c r="Z2252" i="1"/>
  <c r="Z1544" i="1"/>
  <c r="Z1558" i="1"/>
  <c r="Z1581" i="1"/>
  <c r="Z1631" i="1"/>
  <c r="Z1729" i="1"/>
  <c r="Z1915" i="1"/>
  <c r="Z2239" i="1"/>
  <c r="Z1474" i="1"/>
  <c r="Z1539" i="1"/>
  <c r="Z1567" i="1"/>
  <c r="Z1575" i="1"/>
  <c r="Z1615" i="1"/>
  <c r="Z1897" i="1"/>
  <c r="Z1547" i="1"/>
  <c r="Z1561" i="1"/>
  <c r="Z1673" i="1"/>
  <c r="U1722" i="1"/>
  <c r="Z1757" i="1"/>
  <c r="Z1827" i="1"/>
  <c r="Z1883" i="1"/>
  <c r="Z1920" i="1"/>
  <c r="Z1922" i="1"/>
  <c r="Z1970" i="1"/>
  <c r="U1977" i="1"/>
  <c r="Z1603" i="1"/>
  <c r="Z1614" i="1"/>
  <c r="U1876" i="1"/>
  <c r="U1610" i="1"/>
  <c r="Z1619" i="1"/>
  <c r="Z1659" i="1"/>
  <c r="U1666" i="1"/>
  <c r="Z1717" i="1"/>
  <c r="U1750" i="1"/>
  <c r="Z1785" i="1"/>
  <c r="Z1800" i="1"/>
  <c r="U1820" i="1"/>
  <c r="Z1869" i="1"/>
  <c r="Z1985" i="1"/>
  <c r="Z2218" i="1"/>
  <c r="Z2312" i="1"/>
  <c r="Z2314" i="1"/>
  <c r="U1652" i="1"/>
  <c r="Z1688" i="1"/>
  <c r="Z1761" i="1"/>
  <c r="Z1919" i="1"/>
  <c r="Z1969" i="1"/>
  <c r="U1984" i="1"/>
  <c r="Z2022" i="1"/>
  <c r="Z2205" i="1"/>
  <c r="Z1502" i="1"/>
  <c r="Z1595" i="1"/>
  <c r="Z1743" i="1"/>
  <c r="Z1763" i="1"/>
  <c r="Z1924" i="1"/>
  <c r="U1533" i="1"/>
  <c r="U1551" i="1"/>
  <c r="U1565" i="1"/>
  <c r="Z1576" i="1"/>
  <c r="Z1623" i="1"/>
  <c r="Z1647" i="1"/>
  <c r="Z1663" i="1"/>
  <c r="Z1674" i="1"/>
  <c r="Z1703" i="1"/>
  <c r="Z1791" i="1"/>
  <c r="Z1815" i="1"/>
  <c r="Z1828" i="1"/>
  <c r="Z1835" i="1"/>
  <c r="Z1859" i="1"/>
  <c r="Z1873" i="1"/>
  <c r="Z1884" i="1"/>
  <c r="Z1905" i="1"/>
  <c r="Z1989" i="1"/>
  <c r="Z1530" i="1"/>
  <c r="U1638" i="1"/>
  <c r="U1736" i="1"/>
  <c r="U1491" i="1"/>
  <c r="Z1589" i="1"/>
  <c r="Z1629" i="1"/>
  <c r="Z1660" i="1"/>
  <c r="Z1705" i="1"/>
  <c r="Z1721" i="1"/>
  <c r="Z1747" i="1"/>
  <c r="Z1773" i="1"/>
  <c r="Z1786" i="1"/>
  <c r="Z1793" i="1"/>
  <c r="Z1817" i="1"/>
  <c r="Z1841" i="1"/>
  <c r="Z1870" i="1"/>
  <c r="Z1911" i="1"/>
  <c r="Z1923" i="1"/>
  <c r="Z1948" i="1"/>
  <c r="U1950" i="1"/>
  <c r="Z1955" i="1"/>
  <c r="U1973" i="1"/>
  <c r="Z1994" i="1"/>
  <c r="Z1944" i="1"/>
  <c r="Z2030" i="1"/>
  <c r="Z2035" i="1"/>
  <c r="Z2048" i="1"/>
  <c r="U2063" i="1"/>
  <c r="Z2112" i="1"/>
  <c r="U2152" i="1"/>
  <c r="Z2162" i="1"/>
  <c r="Z2213" i="1"/>
  <c r="Z2233" i="1"/>
  <c r="Z2246" i="1"/>
  <c r="Z2254" i="1"/>
  <c r="Z2257" i="1"/>
  <c r="Z2265" i="1"/>
  <c r="Z2290" i="1"/>
  <c r="U2007" i="1"/>
  <c r="U2019" i="1"/>
  <c r="Z2037" i="1"/>
  <c r="Z2058" i="1"/>
  <c r="U2068" i="1"/>
  <c r="U2091" i="1"/>
  <c r="U2096" i="1"/>
  <c r="U2119" i="1"/>
  <c r="Z2132" i="1"/>
  <c r="Z2142" i="1"/>
  <c r="Z2149" i="1"/>
  <c r="U2264" i="1"/>
  <c r="Z2292" i="1"/>
  <c r="Z2304" i="1"/>
  <c r="Z2346" i="1"/>
  <c r="Z1992" i="1"/>
  <c r="U2124" i="1"/>
  <c r="Z2210" i="1"/>
  <c r="Z2261" i="1"/>
  <c r="Z2323" i="1"/>
  <c r="Z2333" i="1"/>
  <c r="U2340" i="1"/>
  <c r="Z2040" i="1"/>
  <c r="Z2089" i="1"/>
  <c r="Z2117" i="1"/>
  <c r="Z2157" i="1"/>
  <c r="Z2182" i="1"/>
  <c r="Z2320" i="1"/>
  <c r="Z2032" i="1"/>
  <c r="Z2042" i="1"/>
  <c r="Z2204" i="1"/>
  <c r="Z2212" i="1"/>
  <c r="Z2215" i="1"/>
  <c r="Z2223" i="1"/>
  <c r="Z2238" i="1"/>
  <c r="Z2269" i="1"/>
  <c r="Z2306" i="1"/>
  <c r="Z2311" i="1"/>
  <c r="Z2154" i="1"/>
  <c r="Z1958" i="1"/>
  <c r="U1972" i="1"/>
  <c r="Z1977" i="1"/>
  <c r="Z1998" i="1"/>
  <c r="Z2070" i="1"/>
  <c r="U2075" i="1"/>
  <c r="U2166" i="1"/>
  <c r="Z2243" i="1"/>
  <c r="Z2251" i="1"/>
  <c r="Z2266" i="1"/>
  <c r="Z2355" i="1"/>
  <c r="Z1930" i="1"/>
  <c r="U2000" i="1"/>
  <c r="Z2004" i="1"/>
  <c r="U2054" i="1"/>
  <c r="Z2126" i="1"/>
  <c r="U2133" i="1"/>
  <c r="Z2139" i="1"/>
  <c r="Z2146" i="1"/>
  <c r="Z2156" i="1"/>
  <c r="Z2159" i="1"/>
  <c r="Z2163" i="1"/>
  <c r="Z2199" i="1"/>
  <c r="Z2289" i="1"/>
  <c r="Z2291" i="1"/>
  <c r="Z2352" i="1"/>
  <c r="Z1997" i="1"/>
  <c r="Z2047" i="1"/>
  <c r="U2077" i="1"/>
  <c r="U2082" i="1"/>
  <c r="U2105" i="1"/>
  <c r="U2138" i="1"/>
  <c r="U1967" i="1"/>
  <c r="U1986" i="1"/>
  <c r="Z1991" i="1"/>
  <c r="Z2006" i="1"/>
  <c r="Z2026" i="1"/>
  <c r="Z2051" i="1"/>
  <c r="Z2072" i="1"/>
  <c r="Z2090" i="1"/>
  <c r="Z2100" i="1"/>
  <c r="U2110" i="1"/>
  <c r="Z2118" i="1"/>
  <c r="Z2128" i="1"/>
  <c r="Z2131" i="1"/>
  <c r="Z2135" i="1"/>
  <c r="Z2171" i="1"/>
  <c r="Z2196" i="1"/>
  <c r="U2203" i="1"/>
  <c r="Z2300" i="1"/>
  <c r="Z2324" i="1"/>
  <c r="U2326" i="1"/>
  <c r="Z2347" i="1"/>
  <c r="Z1964" i="1"/>
  <c r="Z1983" i="1"/>
  <c r="Z2224" i="1"/>
  <c r="Z2319" i="1"/>
  <c r="Z2471" i="1"/>
  <c r="Z2020" i="1"/>
  <c r="Z2054" i="1"/>
  <c r="Z2143" i="1"/>
  <c r="Z2168" i="1"/>
  <c r="Z2181" i="1"/>
  <c r="Z2188" i="1"/>
  <c r="Z2198" i="1"/>
  <c r="Z2275" i="1"/>
  <c r="Z2310" i="1"/>
  <c r="Z2459" i="1"/>
  <c r="U2311" i="1"/>
  <c r="Z2341" i="1"/>
  <c r="Z2349" i="1"/>
  <c r="U2392" i="1"/>
  <c r="Z2425" i="1"/>
  <c r="Z2453" i="1"/>
  <c r="U2505" i="1"/>
  <c r="Z2535" i="1"/>
  <c r="Z2552" i="1"/>
  <c r="U2344" i="1"/>
  <c r="U2407" i="1"/>
  <c r="U2420" i="1"/>
  <c r="U2463" i="1"/>
  <c r="Z2780" i="1"/>
  <c r="U2330" i="1"/>
  <c r="Z2374" i="1"/>
  <c r="Z2379" i="1"/>
  <c r="U2409" i="1"/>
  <c r="U2435" i="1"/>
  <c r="U2448" i="1"/>
  <c r="Z2503" i="1"/>
  <c r="Z2540" i="1"/>
  <c r="Z2360" i="1"/>
  <c r="Z2371" i="1"/>
  <c r="Z2389" i="1"/>
  <c r="Z2405" i="1"/>
  <c r="Z2422" i="1"/>
  <c r="Z2448" i="1"/>
  <c r="Z2461" i="1"/>
  <c r="Z2465" i="1"/>
  <c r="U2302" i="1"/>
  <c r="Z2383" i="1"/>
  <c r="Z2417" i="1"/>
  <c r="Z2450" i="1"/>
  <c r="Z2490" i="1"/>
  <c r="Z2532" i="1"/>
  <c r="Z2322" i="1"/>
  <c r="Z2357" i="1"/>
  <c r="Z2427" i="1"/>
  <c r="Z2455" i="1"/>
  <c r="Z2492" i="1"/>
  <c r="Z2564" i="1"/>
  <c r="U2339" i="1"/>
  <c r="Z2350" i="1"/>
  <c r="Z2365" i="1"/>
  <c r="Z2378" i="1"/>
  <c r="U2393" i="1"/>
  <c r="Z2439" i="1"/>
  <c r="Z2475" i="1"/>
  <c r="Z2487" i="1"/>
  <c r="Z2517" i="1"/>
  <c r="Z2529" i="1"/>
  <c r="Z2534" i="1"/>
  <c r="Z2551" i="1"/>
  <c r="Z2571" i="1"/>
  <c r="U2297" i="1"/>
  <c r="Z2336" i="1"/>
  <c r="Z2391" i="1"/>
  <c r="Z2546" i="1"/>
  <c r="Z2566" i="1"/>
  <c r="U2316" i="1"/>
  <c r="U2349" i="1"/>
  <c r="U2364" i="1"/>
  <c r="Z2369" i="1"/>
  <c r="Z2388" i="1"/>
  <c r="Z2393" i="1"/>
  <c r="Z2408" i="1"/>
  <c r="Z2419" i="1"/>
  <c r="Z2434" i="1"/>
  <c r="Z2464" i="1"/>
  <c r="Z2481" i="1"/>
  <c r="U2491" i="1"/>
  <c r="U2533" i="1"/>
  <c r="U2335" i="1"/>
  <c r="Z2364" i="1"/>
  <c r="Z2403" i="1"/>
  <c r="Z2436" i="1"/>
  <c r="Z2501" i="1"/>
  <c r="Z2538" i="1"/>
  <c r="Z2582" i="1"/>
  <c r="Z2601" i="1"/>
  <c r="Z2704" i="1"/>
  <c r="Z2759" i="1"/>
  <c r="Z2575" i="1"/>
  <c r="Z2604" i="1"/>
  <c r="Z2624" i="1"/>
  <c r="Z2642" i="1"/>
  <c r="Z2698" i="1"/>
  <c r="Z2716" i="1"/>
  <c r="Z2766" i="1"/>
  <c r="Z2817" i="1"/>
  <c r="Z3014" i="1"/>
  <c r="Z3116" i="1"/>
  <c r="Z2563" i="1"/>
  <c r="Z2650" i="1"/>
  <c r="Z2670" i="1"/>
  <c r="U2678" i="1"/>
  <c r="Z2721" i="1"/>
  <c r="Z2885" i="1"/>
  <c r="Z2891" i="1"/>
  <c r="Z2577" i="1"/>
  <c r="Z2606" i="1"/>
  <c r="Z2608" i="1"/>
  <c r="Z2629" i="1"/>
  <c r="Z2652" i="1"/>
  <c r="Z2680" i="1"/>
  <c r="Z2693" i="1"/>
  <c r="Z2703" i="1"/>
  <c r="Z2777" i="1"/>
  <c r="U2798" i="1"/>
  <c r="Z2879" i="1"/>
  <c r="Z2587" i="1"/>
  <c r="U2641" i="1"/>
  <c r="U2697" i="1"/>
  <c r="Z2590" i="1"/>
  <c r="U2599" i="1"/>
  <c r="Z2610" i="1"/>
  <c r="Z2647" i="1"/>
  <c r="Z2657" i="1"/>
  <c r="U2669" i="1"/>
  <c r="Z2685" i="1"/>
  <c r="U2715" i="1"/>
  <c r="Z2925" i="1"/>
  <c r="U2557" i="1"/>
  <c r="Z2634" i="1"/>
  <c r="Z2636" i="1"/>
  <c r="U2692" i="1"/>
  <c r="Z2697" i="1"/>
  <c r="Z2725" i="1"/>
  <c r="Z2730" i="1"/>
  <c r="Z2592" i="1"/>
  <c r="Z2615" i="1"/>
  <c r="Z2684" i="1"/>
  <c r="Z2692" i="1"/>
  <c r="Z2712" i="1"/>
  <c r="Z2554" i="1"/>
  <c r="Z2618" i="1"/>
  <c r="U2627" i="1"/>
  <c r="Z2638" i="1"/>
  <c r="Z2649" i="1"/>
  <c r="Z2694" i="1"/>
  <c r="Z2762" i="1"/>
  <c r="Z2786" i="1"/>
  <c r="Z2855" i="1"/>
  <c r="Z2911" i="1"/>
  <c r="U2571" i="1"/>
  <c r="Z2576" i="1"/>
  <c r="U2578" i="1"/>
  <c r="Z2770" i="1"/>
  <c r="Z2607" i="1"/>
  <c r="Z2633" i="1"/>
  <c r="Z2643" i="1"/>
  <c r="Z2679" i="1"/>
  <c r="Z2699" i="1"/>
  <c r="Z2749" i="1"/>
  <c r="Z2771" i="1"/>
  <c r="Z2791" i="1"/>
  <c r="Z2797" i="1"/>
  <c r="Z2845" i="1"/>
  <c r="Z2853" i="1"/>
  <c r="U2855" i="1"/>
  <c r="Z2903" i="1"/>
  <c r="Z2920" i="1"/>
  <c r="Z2931" i="1"/>
  <c r="Z2820" i="1"/>
  <c r="Z2850" i="1"/>
  <c r="U2868" i="1"/>
  <c r="Z2939" i="1"/>
  <c r="Z2944" i="1"/>
  <c r="Z2955" i="1"/>
  <c r="Z2963" i="1"/>
  <c r="Z2980" i="1"/>
  <c r="Z3000" i="1"/>
  <c r="Z2741" i="1"/>
  <c r="Z2793" i="1"/>
  <c r="Z2811" i="1"/>
  <c r="Z2831" i="1"/>
  <c r="Z2839" i="1"/>
  <c r="Z2882" i="1"/>
  <c r="Z2908" i="1"/>
  <c r="Z2922" i="1"/>
  <c r="U2792" i="1"/>
  <c r="Z2836" i="1"/>
  <c r="U2854" i="1"/>
  <c r="Z2863" i="1"/>
  <c r="Z2899" i="1"/>
  <c r="Z2905" i="1"/>
  <c r="Z2933" i="1"/>
  <c r="Z2935" i="1"/>
  <c r="Z2941" i="1"/>
  <c r="U2750" i="1"/>
  <c r="Z2755" i="1"/>
  <c r="Z2783" i="1"/>
  <c r="Z2799" i="1"/>
  <c r="Z2825" i="1"/>
  <c r="Z2847" i="1"/>
  <c r="Z2873" i="1"/>
  <c r="Z2896" i="1"/>
  <c r="Z2951" i="1"/>
  <c r="Z2973" i="1"/>
  <c r="Z2979" i="1"/>
  <c r="U2746" i="1"/>
  <c r="Z2956" i="1"/>
  <c r="Z2813" i="1"/>
  <c r="Z2862" i="1"/>
  <c r="Z2887" i="1"/>
  <c r="Z2907" i="1"/>
  <c r="Z2910" i="1"/>
  <c r="Z2921" i="1"/>
  <c r="Z2924" i="1"/>
  <c r="Z2761" i="1"/>
  <c r="Z2932" i="1"/>
  <c r="Z2987" i="1"/>
  <c r="Z2743" i="1"/>
  <c r="Z2807" i="1"/>
  <c r="U2869" i="1"/>
  <c r="Z2901" i="1"/>
  <c r="Z2918" i="1"/>
  <c r="Z2929" i="1"/>
  <c r="Z2948" i="1"/>
  <c r="Z2967" i="1"/>
  <c r="Z2970" i="1"/>
  <c r="Z3010" i="1"/>
  <c r="U2774" i="1"/>
  <c r="U2826" i="1"/>
  <c r="Z2864" i="1"/>
  <c r="Z2892" i="1"/>
  <c r="Z2942" i="1"/>
  <c r="Z2958" i="1"/>
  <c r="Z2727" i="1"/>
  <c r="Z2757" i="1"/>
  <c r="Z2785" i="1"/>
  <c r="Z2880" i="1"/>
  <c r="Z2883" i="1"/>
  <c r="Z2906" i="1"/>
  <c r="Z2912" i="1"/>
  <c r="Z2926" i="1"/>
  <c r="Z3029" i="1"/>
  <c r="Z3078" i="1"/>
  <c r="Z3082" i="1"/>
  <c r="Z3128" i="1"/>
  <c r="Z2991" i="1"/>
  <c r="Z3022" i="1"/>
  <c r="Z3059" i="1"/>
  <c r="Z3106" i="1"/>
  <c r="Z3159" i="1"/>
  <c r="Z3165" i="1"/>
  <c r="Z3176" i="1"/>
  <c r="Z3234" i="1"/>
  <c r="Z3005" i="1"/>
  <c r="Z3052" i="1"/>
  <c r="Z3075" i="1"/>
  <c r="Z3081" i="1"/>
  <c r="Z3094" i="1"/>
  <c r="Z3130" i="1"/>
  <c r="Z3137" i="1"/>
  <c r="U3145" i="1"/>
  <c r="Z3155" i="1"/>
  <c r="Z3187" i="1"/>
  <c r="Z3196" i="1"/>
  <c r="Z3100" i="1"/>
  <c r="Z3103" i="1"/>
  <c r="U3154" i="1"/>
  <c r="Z3021" i="1"/>
  <c r="Z3038" i="1"/>
  <c r="Z3068" i="1"/>
  <c r="Z3071" i="1"/>
  <c r="Z3303" i="1"/>
  <c r="Z2972" i="1"/>
  <c r="Z3114" i="1"/>
  <c r="Z3126" i="1"/>
  <c r="Z3136" i="1"/>
  <c r="Z3148" i="1"/>
  <c r="Z3161" i="1"/>
  <c r="Z3178" i="1"/>
  <c r="Z3099" i="1"/>
  <c r="Z3151" i="1"/>
  <c r="Z2998" i="1"/>
  <c r="Z3054" i="1"/>
  <c r="Z3057" i="1"/>
  <c r="Z3092" i="1"/>
  <c r="Z3047" i="1"/>
  <c r="Z3096" i="1"/>
  <c r="Z3119" i="1"/>
  <c r="U3131" i="1"/>
  <c r="Z3180" i="1"/>
  <c r="Z3012" i="1"/>
  <c r="Z3050" i="1"/>
  <c r="Z3085" i="1"/>
  <c r="Z3194" i="1"/>
  <c r="Z3205" i="1"/>
  <c r="Z3015" i="1"/>
  <c r="Z3019" i="1"/>
  <c r="Z3026" i="1"/>
  <c r="Z3036" i="1"/>
  <c r="Z3066" i="1"/>
  <c r="Z3101" i="1"/>
  <c r="Z3122" i="1"/>
  <c r="Z3125" i="1"/>
  <c r="Z3150" i="1"/>
  <c r="Z3156" i="1"/>
  <c r="Z3199" i="1"/>
  <c r="Z3251" i="1"/>
  <c r="Z3266" i="1"/>
  <c r="Z3283" i="1"/>
  <c r="Z3285" i="1"/>
  <c r="Z3341" i="1"/>
  <c r="U3222" i="1"/>
  <c r="Z3226" i="1"/>
  <c r="Z3239" i="1"/>
  <c r="Z3331" i="1"/>
  <c r="Z3352" i="1"/>
  <c r="Z3526" i="1"/>
  <c r="Z3184" i="1"/>
  <c r="Z3207" i="1"/>
  <c r="Z3250" i="1"/>
  <c r="Z3256" i="1"/>
  <c r="U3259" i="1"/>
  <c r="Z3262" i="1"/>
  <c r="Z3265" i="1"/>
  <c r="Z3346" i="1"/>
  <c r="Z3383" i="1"/>
  <c r="U3182" i="1"/>
  <c r="U3205" i="1"/>
  <c r="Z3424" i="1"/>
  <c r="Z3279" i="1"/>
  <c r="Z3182" i="1"/>
  <c r="Z3225" i="1"/>
  <c r="Z3249" i="1"/>
  <c r="Z3296" i="1"/>
  <c r="Z3304" i="1"/>
  <c r="Z3400" i="1"/>
  <c r="U3199" i="1"/>
  <c r="Z3275" i="1"/>
  <c r="Z3191" i="1"/>
  <c r="Z3338" i="1"/>
  <c r="Z3367" i="1"/>
  <c r="Z3475" i="1"/>
  <c r="Z3380" i="1"/>
  <c r="U3386" i="1"/>
  <c r="U3393" i="1"/>
  <c r="Z3413" i="1"/>
  <c r="Z3463" i="1"/>
  <c r="Z3478" i="1"/>
  <c r="Z3505" i="1"/>
  <c r="Z3518" i="1"/>
  <c r="Z3557" i="1"/>
  <c r="Z3322" i="1"/>
  <c r="Z3386" i="1"/>
  <c r="Z3393" i="1"/>
  <c r="Z3441" i="1"/>
  <c r="Z3468" i="1"/>
  <c r="Z3491" i="1"/>
  <c r="Z3548" i="1"/>
  <c r="Z3299" i="1"/>
  <c r="Z3348" i="1"/>
  <c r="U3473" i="1"/>
  <c r="Z3317" i="1"/>
  <c r="Z3336" i="1"/>
  <c r="Z3365" i="1"/>
  <c r="Z3435" i="1"/>
  <c r="Z3512" i="1"/>
  <c r="Z3271" i="1"/>
  <c r="Z3313" i="1"/>
  <c r="Z3294" i="1"/>
  <c r="Z3343" i="1"/>
  <c r="Z3385" i="1"/>
  <c r="Z3392" i="1"/>
  <c r="Z3473" i="1"/>
  <c r="Z3524" i="1"/>
  <c r="Z3219" i="1"/>
  <c r="Z3320" i="1"/>
  <c r="Z3378" i="1"/>
  <c r="Z3381" i="1"/>
  <c r="U3407" i="1"/>
  <c r="Z3323" i="1"/>
  <c r="Z3327" i="1"/>
  <c r="Z3364" i="1"/>
  <c r="Z3374" i="1"/>
  <c r="Z3404" i="1"/>
  <c r="Z3416" i="1"/>
  <c r="Z3439" i="1"/>
  <c r="Z3444" i="1"/>
  <c r="Z3511" i="1"/>
  <c r="Z3530" i="1"/>
  <c r="Z3540" i="1"/>
  <c r="Z3612" i="1"/>
  <c r="Z3648" i="1"/>
  <c r="Z3507" i="1"/>
  <c r="Z3533" i="1"/>
  <c r="Z3558" i="1"/>
  <c r="Z3662" i="1"/>
  <c r="Z3715" i="1"/>
  <c r="Z3458" i="1"/>
  <c r="Z3495" i="1"/>
  <c r="Z3574" i="1"/>
  <c r="U3603" i="1"/>
  <c r="Z3472" i="1"/>
  <c r="Z3560" i="1"/>
  <c r="U3638" i="1"/>
  <c r="Z3641" i="1"/>
  <c r="Z3690" i="1"/>
  <c r="Z3725" i="1"/>
  <c r="Z3437" i="1"/>
  <c r="Z3521" i="1"/>
  <c r="Z3594" i="1"/>
  <c r="Z3614" i="1"/>
  <c r="Z3528" i="1"/>
  <c r="Z3535" i="1"/>
  <c r="Z3545" i="1"/>
  <c r="Z3554" i="1"/>
  <c r="U3570" i="1"/>
  <c r="Z3573" i="1"/>
  <c r="U3583" i="1"/>
  <c r="Z3655" i="1"/>
  <c r="Z3430" i="1"/>
  <c r="Z3446" i="1"/>
  <c r="Z3451" i="1"/>
  <c r="Z3493" i="1"/>
  <c r="Z3570" i="1"/>
  <c r="Z3531" i="1"/>
  <c r="Z3578" i="1"/>
  <c r="Z3460" i="1"/>
  <c r="Z3465" i="1"/>
  <c r="U3590" i="1"/>
  <c r="Z3488" i="1"/>
  <c r="Z3567" i="1"/>
  <c r="Z3580" i="1"/>
  <c r="Z3640" i="1"/>
  <c r="Z3474" i="1"/>
  <c r="Z3479" i="1"/>
  <c r="Z3504" i="1"/>
  <c r="Z3544" i="1"/>
  <c r="Z3547" i="1"/>
  <c r="Z3556" i="1"/>
  <c r="Z3587" i="1"/>
  <c r="Z3634" i="1"/>
  <c r="Z3602" i="1"/>
  <c r="U3666" i="1"/>
  <c r="Z3682" i="1"/>
  <c r="Z3738" i="1"/>
  <c r="Z3644" i="1"/>
  <c r="Z3721" i="1"/>
  <c r="Z3625" i="1"/>
  <c r="Z3675" i="1"/>
  <c r="Z3688" i="1"/>
  <c r="Z3694" i="1"/>
  <c r="U3755" i="1"/>
  <c r="Z3700" i="1"/>
  <c r="Z3735" i="1"/>
  <c r="Z3661" i="1"/>
  <c r="U3678" i="1"/>
  <c r="Z3710" i="1"/>
  <c r="Z3778" i="1"/>
  <c r="Z3786" i="1"/>
  <c r="Z3562" i="1"/>
  <c r="Z3668" i="1"/>
  <c r="U3722" i="1"/>
  <c r="Z3624" i="1"/>
  <c r="U3664" i="1"/>
  <c r="U3671" i="1"/>
  <c r="U3693" i="1"/>
  <c r="U3699" i="1"/>
  <c r="Z3728" i="1"/>
  <c r="Z3743" i="1"/>
  <c r="Z3595" i="1"/>
  <c r="Z3616" i="1"/>
  <c r="Z3631" i="1"/>
  <c r="Z3674" i="1"/>
  <c r="Z3774" i="1"/>
  <c r="Z3901" i="1"/>
  <c r="Z3623" i="1"/>
  <c r="Z3645" i="1"/>
  <c r="Z3689" i="1"/>
  <c r="Z3695" i="1"/>
  <c r="U3698" i="1"/>
  <c r="U3659" i="1"/>
  <c r="U3692" i="1"/>
  <c r="Z3730" i="1"/>
  <c r="U3738" i="1"/>
  <c r="Z3756" i="1"/>
  <c r="Z3798" i="1"/>
  <c r="Z3787" i="1"/>
  <c r="Z3857" i="1"/>
  <c r="Z3863" i="1"/>
  <c r="U3865" i="1"/>
  <c r="Z3790" i="1"/>
  <c r="Z3797" i="1"/>
  <c r="Z3801" i="1"/>
  <c r="Z3810" i="1"/>
  <c r="Z3813" i="1"/>
  <c r="Z3825" i="1"/>
  <c r="Z3834" i="1"/>
  <c r="Z3850" i="1"/>
  <c r="Z3876" i="1"/>
  <c r="U3847" i="1"/>
  <c r="U3915" i="1"/>
  <c r="U3821" i="1"/>
  <c r="Z3830" i="1"/>
  <c r="Z3847" i="1"/>
  <c r="Z3852" i="1"/>
  <c r="U3900" i="1"/>
  <c r="Z3912" i="1"/>
  <c r="Z3923" i="1"/>
  <c r="Z3821" i="1"/>
  <c r="U3866" i="1"/>
  <c r="Z3839" i="1"/>
  <c r="U3857" i="1"/>
  <c r="U3874" i="1"/>
  <c r="U3801" i="1"/>
  <c r="U3846" i="1"/>
  <c r="Z3874" i="1"/>
  <c r="Z3885" i="1"/>
  <c r="U3911" i="1"/>
  <c r="Z3742" i="1"/>
  <c r="Z3887" i="1"/>
  <c r="Z4003" i="1"/>
  <c r="U3892" i="1"/>
  <c r="Z3952" i="1"/>
  <c r="Z3960" i="1"/>
  <c r="Z3973" i="1"/>
  <c r="Z3981" i="1"/>
  <c r="Z3922" i="1"/>
  <c r="Z4002" i="1"/>
  <c r="Z4041" i="1"/>
  <c r="Z3853" i="1"/>
  <c r="Z3866" i="1"/>
  <c r="U3928" i="1"/>
  <c r="Z3946" i="1"/>
  <c r="Z3967" i="1"/>
  <c r="U3886" i="1"/>
  <c r="U3899" i="1"/>
  <c r="Z3925" i="1"/>
  <c r="Z3931" i="1"/>
  <c r="Z3943" i="1"/>
  <c r="Z3951" i="1"/>
  <c r="Z3959" i="1"/>
  <c r="Z3975" i="1"/>
  <c r="Z4021" i="1"/>
  <c r="Z3832" i="1"/>
  <c r="U3921" i="1"/>
  <c r="Z3936" i="1"/>
  <c r="Z3939" i="1"/>
  <c r="Z3966" i="1"/>
  <c r="Z3987" i="1"/>
  <c r="Z4001" i="1"/>
  <c r="Z3820" i="1"/>
  <c r="Z3841" i="1"/>
  <c r="Z3846" i="1"/>
  <c r="Z3945" i="1"/>
  <c r="Z4042" i="1"/>
  <c r="U4078" i="1"/>
  <c r="Z4014" i="1"/>
  <c r="Z3915" i="1"/>
  <c r="Z4083" i="1"/>
  <c r="Z4109" i="1"/>
  <c r="U4111" i="1"/>
  <c r="Z4080" i="1"/>
  <c r="Z4089" i="1"/>
  <c r="U3956" i="1"/>
  <c r="U3970" i="1"/>
  <c r="Z3980" i="1"/>
  <c r="Z3996" i="1"/>
  <c r="U4034" i="1"/>
  <c r="Z4082" i="1"/>
  <c r="Z3983" i="1"/>
  <c r="Z4017" i="1"/>
  <c r="Z4009" i="1"/>
  <c r="Z4038" i="1"/>
  <c r="Z4045" i="1"/>
  <c r="Z4096" i="1"/>
  <c r="U4008" i="1"/>
  <c r="Z4024" i="1"/>
  <c r="Z4059" i="1"/>
  <c r="Z4069" i="1"/>
  <c r="U4081" i="1"/>
  <c r="U4090" i="1"/>
  <c r="Z4105" i="1"/>
  <c r="Z3998" i="1"/>
  <c r="Z4027" i="1"/>
  <c r="U4004" i="1"/>
  <c r="Z4061" i="1"/>
  <c r="Z4093" i="1"/>
  <c r="U4095" i="1"/>
  <c r="U3949" i="1"/>
  <c r="U3963" i="1"/>
  <c r="Z3978" i="1"/>
  <c r="Z3990" i="1"/>
  <c r="Z4015" i="1"/>
  <c r="Z4008" i="1"/>
  <c r="Z4018" i="1"/>
  <c r="Z3989" i="1"/>
  <c r="Z4071" i="1"/>
  <c r="Z4131" i="1"/>
  <c r="Z4145" i="1"/>
  <c r="Z4159" i="1"/>
  <c r="Z4113" i="1"/>
  <c r="Z4128" i="1"/>
  <c r="Z4142" i="1"/>
  <c r="Z4156" i="1"/>
  <c r="Z4170" i="1"/>
  <c r="Z4092" i="1"/>
  <c r="Z4119" i="1"/>
  <c r="Z4133" i="1"/>
  <c r="Z4147" i="1"/>
  <c r="Z4161" i="1"/>
  <c r="Z4172" i="1"/>
  <c r="Z4130" i="1"/>
  <c r="Z4144" i="1"/>
  <c r="Z4066" i="1"/>
  <c r="Z4127" i="1"/>
  <c r="Z4141" i="1"/>
  <c r="Z4155" i="1"/>
  <c r="Z4169" i="1"/>
  <c r="Z4087" i="1"/>
  <c r="Z4115" i="1"/>
  <c r="Z4124" i="1"/>
  <c r="Z4138" i="1"/>
  <c r="Z4152" i="1"/>
  <c r="Z4166" i="1"/>
  <c r="Z4010" i="1"/>
  <c r="Z4078" i="1"/>
  <c r="Z4108" i="1"/>
  <c r="Z4118" i="1"/>
  <c r="Z4121" i="1"/>
  <c r="Z4135" i="1"/>
  <c r="Z4149" i="1"/>
  <c r="Z4163" i="1"/>
  <c r="Z4031" i="1"/>
  <c r="Z4099" i="1"/>
  <c r="Z4132" i="1"/>
  <c r="Z4146" i="1"/>
  <c r="Z4160" i="1"/>
  <c r="Z4022" i="1"/>
  <c r="Z4052" i="1"/>
  <c r="Z4129" i="1"/>
  <c r="Z4026" i="1"/>
  <c r="Z4043" i="1"/>
  <c r="Z4073" i="1"/>
  <c r="Z4126" i="1"/>
  <c r="Z4140" i="1"/>
  <c r="Z4154" i="1"/>
  <c r="Z4168" i="1"/>
</calcChain>
</file>

<file path=xl/sharedStrings.xml><?xml version="1.0" encoding="utf-8"?>
<sst xmlns="http://schemas.openxmlformats.org/spreadsheetml/2006/main" count="33036" uniqueCount="524">
  <si>
    <t>2026년 5월생산이력</t>
    <phoneticPr fontId="3" type="noConversion"/>
  </si>
  <si>
    <t>날짜</t>
    <phoneticPr fontId="3" type="noConversion"/>
  </si>
  <si>
    <t>설비 구분</t>
    <phoneticPr fontId="3" type="noConversion"/>
  </si>
  <si>
    <t>G.S 구분</t>
    <phoneticPr fontId="3" type="noConversion"/>
  </si>
  <si>
    <t>설비명</t>
    <phoneticPr fontId="3" type="noConversion"/>
  </si>
  <si>
    <t>품번</t>
    <phoneticPr fontId="3" type="noConversion"/>
  </si>
  <si>
    <t>제품유형</t>
    <phoneticPr fontId="3" type="noConversion"/>
  </si>
  <si>
    <t>C/V</t>
  </si>
  <si>
    <t>판수</t>
  </si>
  <si>
    <t>불량수량</t>
  </si>
  <si>
    <t>실적수량</t>
  </si>
  <si>
    <t>작업자</t>
    <phoneticPr fontId="3" type="noConversion"/>
  </si>
  <si>
    <t>주/야</t>
    <phoneticPr fontId="3" type="noConversion"/>
  </si>
  <si>
    <t>시작</t>
  </si>
  <si>
    <t>종료</t>
  </si>
  <si>
    <t>작업시간</t>
  </si>
  <si>
    <t>비가동 시간</t>
  </si>
  <si>
    <t>비가동 사유</t>
  </si>
  <si>
    <t>평균SHOT</t>
    <phoneticPr fontId="3" type="noConversion"/>
  </si>
  <si>
    <t>일일판수</t>
    <phoneticPr fontId="3" type="noConversion"/>
  </si>
  <si>
    <t>단가</t>
    <phoneticPr fontId="3" type="noConversion"/>
  </si>
  <si>
    <t>생산금액(원)</t>
    <phoneticPr fontId="3" type="noConversion"/>
  </si>
  <si>
    <t>GRADE</t>
    <phoneticPr fontId="3" type="noConversion"/>
  </si>
  <si>
    <t>1SHOT 중량</t>
    <phoneticPr fontId="3" type="noConversion"/>
  </si>
  <si>
    <t>총 사용량(g)</t>
    <phoneticPr fontId="3" type="noConversion"/>
  </si>
  <si>
    <t>원재료 비용(원)</t>
    <phoneticPr fontId="3" type="noConversion"/>
  </si>
  <si>
    <t>총 원재료 비용(원)</t>
    <phoneticPr fontId="3" type="noConversion"/>
  </si>
  <si>
    <t>비고(비가동 사유)</t>
    <phoneticPr fontId="3" type="noConversion"/>
  </si>
  <si>
    <t>공장구분</t>
    <phoneticPr fontId="3" type="noConversion"/>
  </si>
  <si>
    <t>PRESS</t>
  </si>
  <si>
    <t>S</t>
  </si>
  <si>
    <t>PS01-1</t>
  </si>
  <si>
    <t>R600116</t>
  </si>
  <si>
    <t>티시우</t>
  </si>
  <si>
    <t>주간</t>
  </si>
  <si>
    <t>1공장</t>
  </si>
  <si>
    <t>비가동</t>
  </si>
  <si>
    <t>설비이상</t>
  </si>
  <si>
    <t>상히타 단선(3, 4번)</t>
  </si>
  <si>
    <t>PS01-2</t>
  </si>
  <si>
    <t>R602252</t>
  </si>
  <si>
    <t>PS01-3</t>
  </si>
  <si>
    <t>NU 615470</t>
  </si>
  <si>
    <t>티히엔(C)</t>
  </si>
  <si>
    <t>특야</t>
  </si>
  <si>
    <t>PS02-2</t>
  </si>
  <si>
    <t>반화</t>
  </si>
  <si>
    <t>근태변경</t>
  </si>
  <si>
    <t>현장 관리 병행</t>
  </si>
  <si>
    <t>PS03-1</t>
  </si>
  <si>
    <t>R600050</t>
  </si>
  <si>
    <t>응안</t>
  </si>
  <si>
    <t>PS03-2</t>
  </si>
  <si>
    <t>R600063</t>
  </si>
  <si>
    <t>PS03-3</t>
  </si>
  <si>
    <t>GL3 610853</t>
  </si>
  <si>
    <t>튀린(B)</t>
  </si>
  <si>
    <t>PS04-1</t>
  </si>
  <si>
    <t>반록</t>
  </si>
  <si>
    <t>PS04-2</t>
  </si>
  <si>
    <t>단톤</t>
  </si>
  <si>
    <t>마이(B)</t>
  </si>
  <si>
    <t>홍공</t>
  </si>
  <si>
    <t>PS05-1</t>
  </si>
  <si>
    <t>치그엉</t>
  </si>
  <si>
    <t>PS05-2</t>
  </si>
  <si>
    <t>티엔씨(C)</t>
  </si>
  <si>
    <t>단민(B)</t>
  </si>
  <si>
    <t>안득</t>
  </si>
  <si>
    <t>PS06-1</t>
  </si>
  <si>
    <t>R603626</t>
  </si>
  <si>
    <t>중</t>
  </si>
  <si>
    <t>PS06-2</t>
  </si>
  <si>
    <t>R600019</t>
  </si>
  <si>
    <t>반탄(D)</t>
  </si>
  <si>
    <t>PS07-2</t>
  </si>
  <si>
    <t>MQ4PG P4006</t>
  </si>
  <si>
    <t>부하이</t>
  </si>
  <si>
    <t>PS07-3</t>
  </si>
  <si>
    <t>반안(D)</t>
  </si>
  <si>
    <t>PS08-2</t>
  </si>
  <si>
    <t>히우</t>
  </si>
  <si>
    <t>PS08-3</t>
  </si>
  <si>
    <t>이소명</t>
  </si>
  <si>
    <t>PS09-2</t>
  </si>
  <si>
    <t>반훙(B)</t>
  </si>
  <si>
    <t>PS09-3</t>
  </si>
  <si>
    <t>니아</t>
  </si>
  <si>
    <t>PS10-1</t>
  </si>
  <si>
    <t>안탐</t>
  </si>
  <si>
    <t>PS10-2</t>
  </si>
  <si>
    <t>R600070</t>
  </si>
  <si>
    <t>농</t>
  </si>
  <si>
    <t>반하</t>
  </si>
  <si>
    <t>광린</t>
  </si>
  <si>
    <t>PS11-1</t>
  </si>
  <si>
    <t>탕</t>
  </si>
  <si>
    <t>PS11-2</t>
  </si>
  <si>
    <t>R600071</t>
  </si>
  <si>
    <t>홍탐</t>
  </si>
  <si>
    <t>금형교체</t>
  </si>
  <si>
    <t>반히엡</t>
  </si>
  <si>
    <t>마이티둥</t>
  </si>
  <si>
    <t>PS12-2</t>
  </si>
  <si>
    <t>반치엔</t>
  </si>
  <si>
    <t>PS12-1</t>
  </si>
  <si>
    <t>응억선</t>
  </si>
  <si>
    <t>안두엔</t>
  </si>
  <si>
    <t>메인 전원 이상</t>
  </si>
  <si>
    <t>PS13-1</t>
  </si>
  <si>
    <t>R600206</t>
  </si>
  <si>
    <t>민(B)</t>
  </si>
  <si>
    <t>PS13-2</t>
  </si>
  <si>
    <t>R602512</t>
  </si>
  <si>
    <t>PS13-3</t>
  </si>
  <si>
    <t>R603854</t>
  </si>
  <si>
    <t>연장</t>
  </si>
  <si>
    <t>야간</t>
  </si>
  <si>
    <t>R603625</t>
  </si>
  <si>
    <t>R3G0075</t>
  </si>
  <si>
    <t>상판 볼트 교체</t>
  </si>
  <si>
    <t>PS02-1</t>
  </si>
  <si>
    <t>HVK250-647118</t>
  </si>
  <si>
    <t>김상우</t>
  </si>
  <si>
    <t>취출기 센서 교체</t>
  </si>
  <si>
    <t>PBD2301</t>
  </si>
  <si>
    <t>하에젝터 p/k 교체</t>
  </si>
  <si>
    <t>히타 단선으로 수리</t>
  </si>
  <si>
    <t>PS07-1</t>
  </si>
  <si>
    <t>삼금 400</t>
  </si>
  <si>
    <t>제품이상</t>
  </si>
  <si>
    <t>취출기 이상 비가동(분사 노즐)</t>
  </si>
  <si>
    <t>R603960</t>
  </si>
  <si>
    <t>KMHV512-618184</t>
  </si>
  <si>
    <t>S6-1호기 작업으로 비가동</t>
  </si>
  <si>
    <t>고무이상</t>
  </si>
  <si>
    <t>PS08-1</t>
  </si>
  <si>
    <t>US4E-MZCOGB</t>
  </si>
  <si>
    <t>취출기 테스트</t>
  </si>
  <si>
    <t>R603959</t>
  </si>
  <si>
    <t>금형세척</t>
  </si>
  <si>
    <t>취출기 이상 비가동</t>
  </si>
  <si>
    <t>R603851</t>
  </si>
  <si>
    <t>R604477</t>
  </si>
  <si>
    <t>공정감사</t>
  </si>
  <si>
    <t>유라 SQ 평가(고무 재단)</t>
  </si>
  <si>
    <t>취출기 부품 손상</t>
  </si>
  <si>
    <t>투휘</t>
  </si>
  <si>
    <t>PS06호기 이동작업</t>
  </si>
  <si>
    <t>PS02호기 이동작업</t>
  </si>
  <si>
    <t>작업자 조퇴</t>
  </si>
  <si>
    <t>BURR 과다 발생</t>
  </si>
  <si>
    <t>진공 이상</t>
  </si>
  <si>
    <t>마이(B)/반피(B)</t>
  </si>
  <si>
    <t>고무 대기</t>
  </si>
  <si>
    <t>KMHV512-618185</t>
  </si>
  <si>
    <t>PS02-3</t>
  </si>
  <si>
    <t>US4E-MZ000A</t>
  </si>
  <si>
    <t>신규작업자 '반피(B)' 작업교육</t>
  </si>
  <si>
    <t>SW 0000D</t>
  </si>
  <si>
    <t>R604245</t>
  </si>
  <si>
    <t>R600212</t>
  </si>
  <si>
    <t>취출기 센서 이상</t>
  </si>
  <si>
    <t>ps2호기 이동작업</t>
  </si>
  <si>
    <t>JX1-HP0200</t>
  </si>
  <si>
    <t>솔벨브 교체</t>
  </si>
  <si>
    <t>US4E-00013</t>
  </si>
  <si>
    <t>반피(B)</t>
  </si>
  <si>
    <t>G</t>
  </si>
  <si>
    <t>GP01-1</t>
  </si>
  <si>
    <t>NE-K1353</t>
  </si>
  <si>
    <t>보냣민</t>
  </si>
  <si>
    <t>GP01-2</t>
  </si>
  <si>
    <t>GP01-3</t>
    <phoneticPr fontId="3" type="noConversion"/>
  </si>
  <si>
    <t>HVK250-611327</t>
  </si>
  <si>
    <t>GP02-1</t>
    <phoneticPr fontId="3" type="noConversion"/>
  </si>
  <si>
    <t>MQ4PG 37500</t>
  </si>
  <si>
    <t>공민</t>
  </si>
  <si>
    <t>금형교체</t>
    <phoneticPr fontId="3" type="noConversion"/>
  </si>
  <si>
    <t>GP02-2</t>
  </si>
  <si>
    <t>RG3 614837</t>
  </si>
  <si>
    <t>GP02-3</t>
  </si>
  <si>
    <t>NE-E0004</t>
  </si>
  <si>
    <t>GP02-1</t>
  </si>
  <si>
    <t>반드(B)</t>
  </si>
  <si>
    <t>GP04-1</t>
  </si>
  <si>
    <t>안칠훈</t>
  </si>
  <si>
    <t>GP04-2</t>
  </si>
  <si>
    <t>LX3-DU00A</t>
  </si>
  <si>
    <t>GP04-3</t>
  </si>
  <si>
    <t>US4E-MZCOGA</t>
  </si>
  <si>
    <t>권기영</t>
  </si>
  <si>
    <t>GP01-3</t>
  </si>
  <si>
    <t>US4HC-RCAP1</t>
  </si>
  <si>
    <t>4766KM3131</t>
  </si>
  <si>
    <t>작업자 17시 퇴근</t>
  </si>
  <si>
    <t>SW 0000E</t>
  </si>
  <si>
    <t>POK25W-LS</t>
  </si>
  <si>
    <t>SX3IH-TSCP1</t>
  </si>
  <si>
    <t>SX3KH-TSCP2</t>
    <phoneticPr fontId="3" type="noConversion"/>
  </si>
  <si>
    <t>3SES00118A</t>
  </si>
  <si>
    <t>작업자 외출</t>
  </si>
  <si>
    <t>MQ4 P0002</t>
  </si>
  <si>
    <t>CK 9750</t>
  </si>
  <si>
    <t>3SES00132A</t>
  </si>
  <si>
    <t>유라 CO SQ 사후평가</t>
  </si>
  <si>
    <t>3SER00010A</t>
  </si>
  <si>
    <t>PBT2305</t>
  </si>
  <si>
    <t>NX4H P0300</t>
  </si>
  <si>
    <t>설비이상</t>
    <phoneticPr fontId="3" type="noConversion"/>
  </si>
  <si>
    <t>근접센서 이상으로 위치 조정</t>
  </si>
  <si>
    <t>XP2-XP0100</t>
  </si>
  <si>
    <t>YR356-XH041</t>
  </si>
  <si>
    <t>YR356-XH042</t>
  </si>
  <si>
    <t>YR356-XH043</t>
  </si>
  <si>
    <t>A19189-4000RED</t>
  </si>
  <si>
    <t>NE-E0304</t>
  </si>
  <si>
    <t>AY-CC003</t>
  </si>
  <si>
    <t>JX1-HP0100</t>
  </si>
  <si>
    <t>IAECCM-SEA1</t>
  </si>
  <si>
    <t>JX1-HP0000</t>
  </si>
  <si>
    <t>NE-CC058</t>
  </si>
  <si>
    <t>XP2EH-RCAP1</t>
  </si>
  <si>
    <t>XP2EH-RCAP1</t>
    <phoneticPr fontId="3" type="noConversion"/>
  </si>
  <si>
    <t>보냣민</t>
    <phoneticPr fontId="3" type="noConversion"/>
  </si>
  <si>
    <t>특야</t>
    <phoneticPr fontId="3" type="noConversion"/>
  </si>
  <si>
    <t>IN</t>
  </si>
  <si>
    <t>IN-01</t>
  </si>
  <si>
    <t>YFH 9883</t>
  </si>
  <si>
    <t>만동</t>
  </si>
  <si>
    <t>08:00</t>
  </si>
  <si>
    <t>18:00</t>
  </si>
  <si>
    <t>2공장</t>
  </si>
  <si>
    <t>IN-02</t>
  </si>
  <si>
    <t>KA4H-P7010</t>
  </si>
  <si>
    <t>IN-06</t>
  </si>
  <si>
    <t>MX5D-P6210</t>
  </si>
  <si>
    <t>딩</t>
  </si>
  <si>
    <t>고무이상</t>
    <phoneticPr fontId="3" type="noConversion"/>
  </si>
  <si>
    <t>IN-08</t>
  </si>
  <si>
    <t>CM 9801</t>
  </si>
  <si>
    <t>IN-11</t>
  </si>
  <si>
    <t>IG 9820</t>
  </si>
  <si>
    <t>반훙</t>
  </si>
  <si>
    <t>IN-12</t>
  </si>
  <si>
    <t>NX4 N9080</t>
  </si>
  <si>
    <t>IN-13</t>
  </si>
  <si>
    <t>QL 9851</t>
  </si>
  <si>
    <t>10:03</t>
  </si>
  <si>
    <t>JS 9830</t>
  </si>
  <si>
    <t>10:04</t>
  </si>
  <si>
    <t>반탄</t>
  </si>
  <si>
    <t>IN-03</t>
    <phoneticPr fontId="3" type="noConversion"/>
  </si>
  <si>
    <t>IK 9830</t>
    <phoneticPr fontId="3" type="noConversion"/>
  </si>
  <si>
    <t>안반</t>
    <phoneticPr fontId="3" type="noConversion"/>
  </si>
  <si>
    <t>IN-04</t>
    <phoneticPr fontId="3" type="noConversion"/>
  </si>
  <si>
    <t>IN-05</t>
  </si>
  <si>
    <t>SG2HD AT010</t>
  </si>
  <si>
    <t>훙(B)</t>
  </si>
  <si>
    <t>IN-07</t>
  </si>
  <si>
    <t>IK 9830</t>
  </si>
  <si>
    <t>구안(E)</t>
  </si>
  <si>
    <t>IN-09</t>
  </si>
  <si>
    <t>반하이(D)</t>
  </si>
  <si>
    <t>IN-10</t>
  </si>
  <si>
    <t>YF 9810</t>
  </si>
  <si>
    <t>선하</t>
  </si>
  <si>
    <t>PG01-1</t>
  </si>
  <si>
    <t>QX 9800</t>
  </si>
  <si>
    <t>기엔(B)</t>
  </si>
  <si>
    <t>PG01-2</t>
  </si>
  <si>
    <t>LX2G-S8000</t>
  </si>
  <si>
    <t>메인 상승 이상으로 비가동</t>
    <phoneticPr fontId="3" type="noConversion"/>
  </si>
  <si>
    <t>PG01-3</t>
  </si>
  <si>
    <t>JK1G AR040</t>
  </si>
  <si>
    <t>하이</t>
  </si>
  <si>
    <t>PG02-1</t>
  </si>
  <si>
    <t>OV 9820</t>
  </si>
  <si>
    <t>두안(D)</t>
  </si>
  <si>
    <t>PG02-2</t>
  </si>
  <si>
    <t>MLA-00062A</t>
  </si>
  <si>
    <t>PG02-3</t>
  </si>
  <si>
    <t>BJ1-GJ010</t>
  </si>
  <si>
    <t>분</t>
  </si>
  <si>
    <t>PG03-1</t>
  </si>
  <si>
    <t>DN8G-L1100B</t>
  </si>
  <si>
    <t>티엔코아</t>
  </si>
  <si>
    <t>PG03-2</t>
  </si>
  <si>
    <t>FEG WS540</t>
  </si>
  <si>
    <t>PG03-3</t>
  </si>
  <si>
    <t>KA4HC-ES100B</t>
  </si>
  <si>
    <t>PG04-1</t>
  </si>
  <si>
    <t>LQ2-P8020</t>
  </si>
  <si>
    <t>안(C)</t>
  </si>
  <si>
    <t>PG04-2</t>
  </si>
  <si>
    <t>TAME-E2300</t>
  </si>
  <si>
    <t>PG04-3</t>
  </si>
  <si>
    <t>IK 9810</t>
  </si>
  <si>
    <t>링</t>
  </si>
  <si>
    <t>PG05-1</t>
  </si>
  <si>
    <t>NE1-QI080</t>
  </si>
  <si>
    <t>광이</t>
  </si>
  <si>
    <t>PG05-2</t>
  </si>
  <si>
    <t>NE1-QI090</t>
  </si>
  <si>
    <t>PG06-1</t>
  </si>
  <si>
    <t>NU 615472</t>
  </si>
  <si>
    <t>도안</t>
  </si>
  <si>
    <t>PG06-2</t>
  </si>
  <si>
    <t>G3094</t>
  </si>
  <si>
    <t>PG06-3</t>
  </si>
  <si>
    <t>NQ5-PW010</t>
  </si>
  <si>
    <t>둥</t>
  </si>
  <si>
    <t>PG07-1</t>
  </si>
  <si>
    <t>SP3-BS010</t>
  </si>
  <si>
    <t>반휴</t>
  </si>
  <si>
    <t>PG07-2</t>
  </si>
  <si>
    <t>SV-EV010</t>
  </si>
  <si>
    <t>PG07-3</t>
  </si>
  <si>
    <t>R2084-D400</t>
  </si>
  <si>
    <t>황</t>
  </si>
  <si>
    <t>PG09-1</t>
  </si>
  <si>
    <t>CE1T KL680</t>
  </si>
  <si>
    <t>단룽</t>
  </si>
  <si>
    <t>PG09-2</t>
  </si>
  <si>
    <t>RG3 614836</t>
  </si>
  <si>
    <t>PG09-3</t>
  </si>
  <si>
    <t>CL4-GG050</t>
  </si>
  <si>
    <t>부람</t>
  </si>
  <si>
    <t>PG10-1</t>
  </si>
  <si>
    <t>NH2-35629NEA</t>
  </si>
  <si>
    <t>녹펑</t>
  </si>
  <si>
    <t>PG10-2</t>
  </si>
  <si>
    <t>MX5-P6510</t>
  </si>
  <si>
    <t>PG10-3</t>
  </si>
  <si>
    <t>반용</t>
  </si>
  <si>
    <t>PG11-1</t>
  </si>
  <si>
    <t>MV-DO640</t>
  </si>
  <si>
    <t>반피</t>
  </si>
  <si>
    <t>PG11-2</t>
  </si>
  <si>
    <t>NQ5-PW020</t>
  </si>
  <si>
    <t>PG11-3</t>
  </si>
  <si>
    <t>RJ 600</t>
  </si>
  <si>
    <t>영</t>
  </si>
  <si>
    <t>근태변경</t>
    <phoneticPr fontId="3" type="noConversion"/>
  </si>
  <si>
    <t>작업자 조퇴</t>
    <phoneticPr fontId="3" type="noConversion"/>
  </si>
  <si>
    <t>PG15-1</t>
  </si>
  <si>
    <t>KA4H-ES000</t>
  </si>
  <si>
    <t>호아</t>
  </si>
  <si>
    <t>PG15-2</t>
  </si>
  <si>
    <t>MV-DO650</t>
  </si>
  <si>
    <t>PG15-3</t>
  </si>
  <si>
    <t>SV-AT100</t>
  </si>
  <si>
    <t>황부</t>
  </si>
  <si>
    <t>20:00</t>
  </si>
  <si>
    <t>08:15</t>
  </si>
  <si>
    <t>4766KM3031</t>
  </si>
  <si>
    <t>CE1T KL680</t>
    <phoneticPr fontId="3" type="noConversion"/>
  </si>
  <si>
    <t>FEG 7WS030</t>
  </si>
  <si>
    <t>안반</t>
  </si>
  <si>
    <t>온도 이상으로 예열</t>
    <phoneticPr fontId="3" type="noConversion"/>
  </si>
  <si>
    <t>IN-03</t>
  </si>
  <si>
    <t>IN-04</t>
  </si>
  <si>
    <t>유로 6840</t>
  </si>
  <si>
    <t>SPA2-00046A</t>
  </si>
  <si>
    <t>레휘</t>
  </si>
  <si>
    <t>PG08-1</t>
  </si>
  <si>
    <t>ME-GO010</t>
  </si>
  <si>
    <t>PG08-2</t>
  </si>
  <si>
    <t>PG08-3</t>
  </si>
  <si>
    <t>FEG WS570</t>
  </si>
  <si>
    <t>PG12-1</t>
  </si>
  <si>
    <t>JEA-JB019</t>
  </si>
  <si>
    <t>두에</t>
  </si>
  <si>
    <t>08:26</t>
  </si>
  <si>
    <t>NX4G 00002</t>
  </si>
  <si>
    <t>센서 이상으로 비가동</t>
    <phoneticPr fontId="3" type="noConversion"/>
  </si>
  <si>
    <t>09:09</t>
  </si>
  <si>
    <t>MLA-00059A</t>
  </si>
  <si>
    <t>P250-320</t>
  </si>
  <si>
    <t>단열판 수리 진행</t>
    <phoneticPr fontId="3" type="noConversion"/>
  </si>
  <si>
    <t>GR 773</t>
  </si>
  <si>
    <t>P250-320</t>
    <phoneticPr fontId="3" type="noConversion"/>
  </si>
  <si>
    <t>EU 9805</t>
  </si>
  <si>
    <t>메인 상/하 이상</t>
    <phoneticPr fontId="3" type="noConversion"/>
  </si>
  <si>
    <t>PG12-1</t>
    <phoneticPr fontId="3" type="noConversion"/>
  </si>
  <si>
    <t>NE1-QI100</t>
  </si>
  <si>
    <t>두에</t>
    <phoneticPr fontId="3" type="noConversion"/>
  </si>
  <si>
    <t>녹중</t>
    <phoneticPr fontId="3" type="noConversion"/>
  </si>
  <si>
    <t>제품이상</t>
    <phoneticPr fontId="3" type="noConversion"/>
  </si>
  <si>
    <t>딩</t>
    <phoneticPr fontId="3" type="noConversion"/>
  </si>
  <si>
    <t>창고 포장 지원</t>
    <phoneticPr fontId="3" type="noConversion"/>
  </si>
  <si>
    <t>09:02</t>
  </si>
  <si>
    <t>AE RESOLVER-GROMMET</t>
  </si>
  <si>
    <t>10:29</t>
  </si>
  <si>
    <t>MVR-DO1622</t>
  </si>
  <si>
    <t>금형 CORE 이상</t>
    <phoneticPr fontId="3" type="noConversion"/>
  </si>
  <si>
    <t>PG14-4</t>
  </si>
  <si>
    <t>VQ 4150</t>
  </si>
  <si>
    <t>금형세척</t>
    <phoneticPr fontId="3" type="noConversion"/>
  </si>
  <si>
    <t>녹중</t>
  </si>
  <si>
    <t>09:12</t>
  </si>
  <si>
    <t>13:56</t>
  </si>
  <si>
    <t>MV 9820</t>
  </si>
  <si>
    <t>메인 압력 이상</t>
    <phoneticPr fontId="3" type="noConversion"/>
  </si>
  <si>
    <t>DN8G-L1100B</t>
    <phoneticPr fontId="3" type="noConversion"/>
  </si>
  <si>
    <t>QZ-G0040</t>
  </si>
  <si>
    <t>반훙</t>
    <phoneticPr fontId="3" type="noConversion"/>
  </si>
  <si>
    <t>광이</t>
    <phoneticPr fontId="3" type="noConversion"/>
  </si>
  <si>
    <t>08:19</t>
  </si>
  <si>
    <t>P3호기 이동작업</t>
    <phoneticPr fontId="3" type="noConversion"/>
  </si>
  <si>
    <t>BJ1-GJ010</t>
    <phoneticPr fontId="3" type="noConversion"/>
  </si>
  <si>
    <t>KA4 R0905</t>
  </si>
  <si>
    <t>US4C-3N000</t>
  </si>
  <si>
    <t>슬라이드 전진 센서 이상</t>
    <phoneticPr fontId="3" type="noConversion"/>
  </si>
  <si>
    <t>PG12-2</t>
  </si>
  <si>
    <t>DN8C L1100B</t>
  </si>
  <si>
    <t>PG12-3</t>
  </si>
  <si>
    <t>A19189-4000</t>
  </si>
  <si>
    <t>KA4H-P7010</t>
    <phoneticPr fontId="3" type="noConversion"/>
  </si>
  <si>
    <t>08:09</t>
  </si>
  <si>
    <t>구안(E)</t>
    <phoneticPr fontId="3" type="noConversion"/>
  </si>
  <si>
    <t>IK 9800</t>
  </si>
  <si>
    <t>챔버 이상</t>
    <phoneticPr fontId="3" type="noConversion"/>
  </si>
  <si>
    <t>SP3-BS030</t>
  </si>
  <si>
    <t>4766KM3031</t>
    <phoneticPr fontId="3" type="noConversion"/>
  </si>
  <si>
    <t>KA4C R0000B</t>
  </si>
  <si>
    <t>PG02-1</t>
    <phoneticPr fontId="3" type="noConversion"/>
  </si>
  <si>
    <t>OV 9820</t>
    <phoneticPr fontId="3" type="noConversion"/>
  </si>
  <si>
    <t>설비 누유</t>
    <phoneticPr fontId="3" type="noConversion"/>
  </si>
  <si>
    <t>DN8 200</t>
  </si>
  <si>
    <t>PG13-1</t>
  </si>
  <si>
    <t>BK 9801</t>
  </si>
  <si>
    <t>반탄</t>
    <phoneticPr fontId="3" type="noConversion"/>
  </si>
  <si>
    <t>훙(B)</t>
    <phoneticPr fontId="3" type="noConversion"/>
  </si>
  <si>
    <t>SP3-BS030</t>
    <phoneticPr fontId="3" type="noConversion"/>
  </si>
  <si>
    <t>NE1-QI010</t>
  </si>
  <si>
    <t>챔버p/k 교체</t>
    <phoneticPr fontId="3" type="noConversion"/>
  </si>
  <si>
    <t>NX4D N9051</t>
  </si>
  <si>
    <t>AD 9824</t>
  </si>
  <si>
    <t>두</t>
    <phoneticPr fontId="3" type="noConversion"/>
  </si>
  <si>
    <t>PG13-2</t>
  </si>
  <si>
    <t>TMPC S1550</t>
  </si>
  <si>
    <t>PG13-3</t>
  </si>
  <si>
    <t>NE1-QI010</t>
    <phoneticPr fontId="3" type="noConversion"/>
  </si>
  <si>
    <t>SW1-SW090</t>
  </si>
  <si>
    <t>선하이</t>
  </si>
  <si>
    <t>IN-13</t>
    <phoneticPr fontId="3" type="noConversion"/>
  </si>
  <si>
    <t>GR 773</t>
    <phoneticPr fontId="3" type="noConversion"/>
  </si>
  <si>
    <t>NH2-35624NEA</t>
  </si>
  <si>
    <t>NEOR GI000</t>
  </si>
  <si>
    <t>OV 9810</t>
  </si>
  <si>
    <t>NX4 N9090</t>
  </si>
  <si>
    <t>안탄</t>
    <phoneticPr fontId="3" type="noConversion"/>
  </si>
  <si>
    <t>메인 상승 이상</t>
    <phoneticPr fontId="3" type="noConversion"/>
  </si>
  <si>
    <t>NH2-35629NEA</t>
    <phoneticPr fontId="3" type="noConversion"/>
  </si>
  <si>
    <t>제품 기포 발생으로 비가동</t>
    <phoneticPr fontId="3" type="noConversion"/>
  </si>
  <si>
    <t>NE-LI080</t>
  </si>
  <si>
    <t>NQ5-PW020</t>
    <phoneticPr fontId="3" type="noConversion"/>
  </si>
  <si>
    <t>MQ4P P4011</t>
  </si>
  <si>
    <t>IG 489</t>
  </si>
  <si>
    <t>2호기 이동작업</t>
    <phoneticPr fontId="3" type="noConversion"/>
  </si>
  <si>
    <t>13호기 이동작업</t>
    <phoneticPr fontId="3" type="noConversion"/>
  </si>
  <si>
    <t>DN8C L1000B</t>
  </si>
  <si>
    <t>둥</t>
    <phoneticPr fontId="3" type="noConversion"/>
  </si>
  <si>
    <t>TM 9820</t>
  </si>
  <si>
    <t>RS4 1400B1</t>
  </si>
  <si>
    <t>19:31</t>
  </si>
  <si>
    <t>19:41</t>
  </si>
  <si>
    <t>PG13-1</t>
    <phoneticPr fontId="3" type="noConversion"/>
  </si>
  <si>
    <t>MQ4-P2080</t>
  </si>
  <si>
    <t>JG1-DC030</t>
  </si>
  <si>
    <t>00:00</t>
  </si>
  <si>
    <t>SW1-SWIB0</t>
    <phoneticPr fontId="3" type="noConversion"/>
  </si>
  <si>
    <t>19:36</t>
  </si>
  <si>
    <t>YC 9830</t>
  </si>
  <si>
    <t>JK1G AR050</t>
  </si>
  <si>
    <t>전원 쇼트로 비가동</t>
    <phoneticPr fontId="3" type="noConversion"/>
  </si>
  <si>
    <t>NE1-QI030</t>
  </si>
  <si>
    <t>고무 사출 막힘</t>
    <phoneticPr fontId="3" type="noConversion"/>
  </si>
  <si>
    <t>NX4 N9090</t>
    <phoneticPr fontId="3" type="noConversion"/>
  </si>
  <si>
    <t>IN-03호기 이동작업</t>
    <phoneticPr fontId="3" type="noConversion"/>
  </si>
  <si>
    <t>안탄</t>
  </si>
  <si>
    <t>SX3-XK030</t>
  </si>
  <si>
    <t>07:56</t>
  </si>
  <si>
    <t>13:58</t>
  </si>
  <si>
    <t>08:02</t>
  </si>
  <si>
    <t>NE1-QI020</t>
    <phoneticPr fontId="3" type="noConversion"/>
  </si>
  <si>
    <t>SX3-XK040</t>
  </si>
  <si>
    <t>G3094</t>
    <phoneticPr fontId="3" type="noConversion"/>
  </si>
  <si>
    <t>KA4H-ES001</t>
  </si>
  <si>
    <t>NQ5-PW010</t>
    <phoneticPr fontId="3" type="noConversion"/>
  </si>
  <si>
    <t>CDPE 6PIN</t>
  </si>
  <si>
    <t>HVK570-611268</t>
  </si>
  <si>
    <t>챔버 압력 이상</t>
    <phoneticPr fontId="3" type="noConversion"/>
  </si>
  <si>
    <t>20:10</t>
  </si>
  <si>
    <t>10:30</t>
  </si>
  <si>
    <t>챔버 하강 이상</t>
    <phoneticPr fontId="3" type="noConversion"/>
  </si>
  <si>
    <t>설비 전기 이상으로 비가동</t>
    <phoneticPr fontId="3" type="noConversion"/>
  </si>
  <si>
    <t>온도 이상으로 비가동</t>
    <phoneticPr fontId="3" type="noConversion"/>
  </si>
  <si>
    <t>QZFC-G0001</t>
  </si>
  <si>
    <t>슬라이드 센서 이상</t>
    <phoneticPr fontId="3" type="noConversion"/>
  </si>
  <si>
    <t>IN-09</t>
    <phoneticPr fontId="3" type="noConversion"/>
  </si>
  <si>
    <t>NEOR GI100</t>
  </si>
  <si>
    <t>금형교</t>
    <phoneticPr fontId="3" type="noConversion"/>
  </si>
  <si>
    <t>HI 9820</t>
  </si>
  <si>
    <t>RJ 610C</t>
  </si>
  <si>
    <t>AX1-GX200</t>
  </si>
  <si>
    <t>ME-GO010</t>
    <phoneticPr fontId="3" type="noConversion"/>
  </si>
  <si>
    <t>CK 9870</t>
  </si>
  <si>
    <t>FEG WS510</t>
  </si>
  <si>
    <t>CK 9870</t>
    <phoneticPr fontId="3" type="noConversion"/>
  </si>
  <si>
    <t>AX1T O6300</t>
  </si>
  <si>
    <t>P14호기 이동작업</t>
    <phoneticPr fontId="3" type="noConversion"/>
  </si>
  <si>
    <t>FEOR 4WS030</t>
  </si>
  <si>
    <t>PG14-4</t>
    <phoneticPr fontId="3" type="noConversion"/>
  </si>
  <si>
    <t>VQ 4150</t>
    <phoneticPr fontId="3" type="noConversion"/>
  </si>
  <si>
    <t>FEG WS080</t>
  </si>
  <si>
    <t>FEOR WS520</t>
  </si>
  <si>
    <t>MQ4C P2957A</t>
  </si>
  <si>
    <t>JG1-DC060</t>
  </si>
  <si>
    <t>하에젝터 센서 교체</t>
    <phoneticPr fontId="3" type="noConversion"/>
  </si>
  <si>
    <t>유로 6800</t>
  </si>
  <si>
    <t>NE-LI005B</t>
  </si>
  <si>
    <t>FEG WS090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</si>
</sst>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_);[Red]\(0\)"/>
    <numFmt numFmtId="177" formatCode="mm&quot;월&quot;\ dd&quot;일&quot;"/>
    <numFmt numFmtId="178" formatCode="h:mm;@"/>
    <numFmt numFmtId="179" formatCode="0.0;[Black]0.0"/>
    <numFmt numFmtId="180" formatCode="_-* #,##0.00_-;\-* #,##0.0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Continuous" vertical="center"/>
    </xf>
    <xf numFmtId="0" fontId="4" fillId="2" borderId="2" xfId="0" applyFont="1" applyFill="1" applyBorder="1" applyAlignment="1">
      <alignment horizontal="centerContinuous" vertical="center"/>
    </xf>
    <xf numFmtId="0" fontId="4" fillId="2" borderId="2" xfId="0" applyNumberFormat="1" applyFont="1" applyFill="1" applyBorder="1" applyAlignment="1">
      <alignment horizontal="centerContinuous" vertical="center"/>
    </xf>
    <xf numFmtId="0" fontId="4" fillId="2" borderId="0" xfId="0" applyFont="1" applyFill="1" applyBorder="1" applyAlignment="1">
      <alignment horizontal="centerContinuous" vertical="center"/>
    </xf>
    <xf numFmtId="41" fontId="5" fillId="2" borderId="0" xfId="1" applyFont="1" applyFill="1" applyBorder="1" applyAlignment="1">
      <alignment horizontal="centerContinuous" vertical="center"/>
    </xf>
    <xf numFmtId="0" fontId="5" fillId="2" borderId="0" xfId="0" applyFont="1" applyFill="1" applyBorder="1" applyAlignment="1">
      <alignment horizontal="centerContinuous" vertical="center"/>
    </xf>
    <xf numFmtId="0" fontId="6" fillId="2" borderId="0" xfId="0" applyFont="1" applyFill="1" applyBorder="1" applyAlignment="1">
      <alignment horizontal="centerContinuous" vertical="center"/>
    </xf>
    <xf numFmtId="0" fontId="4" fillId="2" borderId="0" xfId="0" applyFont="1" applyFill="1" applyBorder="1">
      <alignment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4" xfId="0" applyNumberFormat="1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4" xfId="0" applyNumberFormat="1" applyFont="1" applyFill="1" applyBorder="1" applyAlignment="1">
      <alignment horizontal="center" vertical="center"/>
    </xf>
    <xf numFmtId="41" fontId="8" fillId="4" borderId="4" xfId="1" applyFont="1" applyFill="1" applyBorder="1" applyAlignment="1">
      <alignment horizontal="center" vertical="center"/>
    </xf>
    <xf numFmtId="176" fontId="7" fillId="3" borderId="4" xfId="0" applyNumberFormat="1" applyFont="1" applyFill="1" applyBorder="1" applyAlignment="1">
      <alignment horizontal="center" vertical="center"/>
    </xf>
    <xf numFmtId="0" fontId="7" fillId="5" borderId="4" xfId="0" applyNumberFormat="1" applyFont="1" applyFill="1" applyBorder="1" applyAlignment="1">
      <alignment horizontal="center" vertical="center"/>
    </xf>
    <xf numFmtId="176" fontId="9" fillId="4" borderId="4" xfId="0" applyNumberFormat="1" applyFont="1" applyFill="1" applyBorder="1" applyAlignment="1">
      <alignment horizontal="center" vertical="center"/>
    </xf>
    <xf numFmtId="41" fontId="7" fillId="3" borderId="4" xfId="1" applyFont="1" applyFill="1" applyBorder="1" applyAlignment="1">
      <alignment horizontal="center" vertical="center"/>
    </xf>
    <xf numFmtId="41" fontId="10" fillId="6" borderId="5" xfId="1" applyFont="1" applyFill="1" applyBorder="1" applyAlignment="1">
      <alignment horizontal="center" vertical="center"/>
    </xf>
    <xf numFmtId="0" fontId="4" fillId="0" borderId="6" xfId="0" applyFont="1" applyFill="1" applyBorder="1">
      <alignment vertical="center"/>
    </xf>
    <xf numFmtId="0" fontId="4" fillId="0" borderId="7" xfId="0" applyFont="1" applyFill="1" applyBorder="1">
      <alignment vertical="center"/>
    </xf>
    <xf numFmtId="177" fontId="4" fillId="0" borderId="8" xfId="0" applyNumberFormat="1" applyFont="1" applyBorder="1" applyAlignment="1">
      <alignment horizontal="center" vertical="center"/>
    </xf>
    <xf numFmtId="177" fontId="0" fillId="0" borderId="9" xfId="0" quotePrefix="1" applyNumberFormat="1" applyBorder="1" applyAlignment="1">
      <alignment horizontal="center" vertical="center"/>
    </xf>
    <xf numFmtId="177" fontId="8" fillId="2" borderId="10" xfId="0" applyNumberFormat="1" applyFont="1" applyFill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77" fontId="8" fillId="2" borderId="9" xfId="0" quotePrefix="1" applyNumberFormat="1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41" fontId="4" fillId="0" borderId="9" xfId="1" applyFont="1" applyFill="1" applyBorder="1" applyAlignment="1">
      <alignment horizontal="center" vertical="center"/>
    </xf>
    <xf numFmtId="178" fontId="4" fillId="0" borderId="9" xfId="0" applyNumberFormat="1" applyFont="1" applyFill="1" applyBorder="1" applyAlignment="1">
      <alignment horizontal="center" vertical="center"/>
    </xf>
    <xf numFmtId="0" fontId="4" fillId="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9" fontId="4" fillId="7" borderId="9" xfId="0" applyNumberFormat="1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41" fontId="0" fillId="0" borderId="9" xfId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180" fontId="0" fillId="0" borderId="9" xfId="1" applyNumberFormat="1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Fill="1" applyBorder="1">
      <alignment vertical="center"/>
    </xf>
    <xf numFmtId="0" fontId="4" fillId="0" borderId="13" xfId="0" applyFont="1" applyFill="1" applyBorder="1">
      <alignment vertical="center"/>
    </xf>
    <xf numFmtId="4" fontId="4" fillId="0" borderId="12" xfId="0" applyNumberFormat="1" applyFont="1" applyFill="1" applyBorder="1">
      <alignment vertical="center"/>
    </xf>
    <xf numFmtId="3" fontId="4" fillId="0" borderId="13" xfId="0" applyNumberFormat="1" applyFont="1" applyFill="1" applyBorder="1">
      <alignment vertical="center"/>
    </xf>
    <xf numFmtId="178" fontId="4" fillId="0" borderId="9" xfId="0" applyNumberFormat="1" applyFont="1" applyBorder="1" applyAlignment="1">
      <alignment horizontal="center" vertical="center"/>
    </xf>
    <xf numFmtId="0" fontId="12" fillId="0" borderId="9" xfId="0" applyNumberFormat="1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shrinkToFit="1"/>
    </xf>
    <xf numFmtId="0" fontId="4" fillId="0" borderId="9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1" fontId="4" fillId="0" borderId="9" xfId="0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shrinkToFit="1"/>
    </xf>
    <xf numFmtId="177" fontId="8" fillId="2" borderId="9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8" fontId="4" fillId="0" borderId="11" xfId="0" applyNumberFormat="1" applyFont="1" applyBorder="1" applyAlignment="1">
      <alignment horizontal="center" vertical="center"/>
    </xf>
    <xf numFmtId="178" fontId="4" fillId="0" borderId="11" xfId="0" applyNumberFormat="1" applyFont="1" applyFill="1" applyBorder="1" applyAlignment="1">
      <alignment horizontal="center" vertical="center"/>
    </xf>
    <xf numFmtId="177" fontId="0" fillId="0" borderId="9" xfId="0" quotePrefix="1" applyNumberFormat="1" applyFill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shrinkToFit="1"/>
    </xf>
    <xf numFmtId="0" fontId="15" fillId="0" borderId="9" xfId="0" applyFont="1" applyFill="1" applyBorder="1" applyAlignment="1">
      <alignment horizontal="center" vertical="center"/>
    </xf>
    <xf numFmtId="178" fontId="4" fillId="0" borderId="15" xfId="0" applyNumberFormat="1" applyFont="1" applyFill="1" applyBorder="1" applyAlignment="1">
      <alignment horizontal="center" vertical="center"/>
    </xf>
    <xf numFmtId="177" fontId="4" fillId="0" borderId="9" xfId="0" quotePrefix="1" applyNumberFormat="1" applyFont="1" applyFill="1" applyBorder="1" applyAlignment="1">
      <alignment horizontal="center" vertical="center"/>
    </xf>
    <xf numFmtId="177" fontId="8" fillId="8" borderId="9" xfId="0" quotePrefix="1" applyNumberFormat="1" applyFont="1" applyFill="1" applyBorder="1" applyAlignment="1">
      <alignment horizontal="center" vertical="center"/>
    </xf>
    <xf numFmtId="176" fontId="4" fillId="0" borderId="9" xfId="0" applyNumberFormat="1" applyFont="1" applyFill="1" applyBorder="1" applyAlignment="1">
      <alignment horizontal="center" vertical="center"/>
    </xf>
    <xf numFmtId="180" fontId="4" fillId="0" borderId="9" xfId="1" applyNumberFormat="1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7" xfId="0" applyNumberFormat="1" applyFont="1" applyFill="1" applyBorder="1" applyAlignment="1">
      <alignment horizontal="center" vertical="center"/>
    </xf>
    <xf numFmtId="176" fontId="4" fillId="0" borderId="7" xfId="0" applyNumberFormat="1" applyFont="1" applyFill="1" applyBorder="1" applyAlignment="1">
      <alignment horizontal="center" vertical="center"/>
    </xf>
    <xf numFmtId="176" fontId="4" fillId="7" borderId="7" xfId="0" applyNumberFormat="1" applyFont="1" applyFill="1" applyBorder="1" applyAlignment="1">
      <alignment horizontal="center" vertical="center"/>
    </xf>
    <xf numFmtId="41" fontId="4" fillId="0" borderId="7" xfId="1" applyFont="1" applyFill="1" applyBorder="1" applyAlignment="1">
      <alignment horizontal="center" vertical="center"/>
    </xf>
    <xf numFmtId="0" fontId="6" fillId="0" borderId="7" xfId="0" applyFont="1" applyFill="1" applyBorder="1">
      <alignment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3" xfId="0" applyNumberFormat="1" applyFont="1" applyFill="1" applyBorder="1" applyAlignment="1">
      <alignment horizontal="center" vertical="center"/>
    </xf>
    <xf numFmtId="176" fontId="4" fillId="0" borderId="13" xfId="0" applyNumberFormat="1" applyFont="1" applyFill="1" applyBorder="1" applyAlignment="1">
      <alignment horizontal="center" vertical="center"/>
    </xf>
    <xf numFmtId="176" fontId="4" fillId="7" borderId="13" xfId="0" applyNumberFormat="1" applyFont="1" applyFill="1" applyBorder="1" applyAlignment="1">
      <alignment horizontal="center" vertical="center"/>
    </xf>
    <xf numFmtId="41" fontId="4" fillId="0" borderId="13" xfId="1" applyFont="1" applyFill="1" applyBorder="1" applyAlignment="1">
      <alignment horizontal="center" vertical="center"/>
    </xf>
    <xf numFmtId="0" fontId="6" fillId="0" borderId="13" xfId="0" applyFont="1" applyFill="1" applyBorder="1">
      <alignment vertical="center"/>
    </xf>
  </cellXfs>
  <cellStyles count="2">
    <cellStyle name="쉼표 [0]" xfId="1" builtinId="6"/>
    <cellStyle name="표준" xfId="0" builtinId="0"/>
  </cellStyles>
  <dxfs count="39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0" formatCode="_-* #,##0.00_-;\-* #,##0.00_-;_-* &quot;-&quot;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80" formatCode="_-* #,##0.00_-;\-* #,##0.00_-;_-* &quot;-&quot;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9" formatCode="0.0;[Black]0.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0_);[Red]\(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0_);[Red]\(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6" formatCode="0_);[Red]\(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7" formatCode="mm&quot;월&quot;\ dd&quot;일&quot;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numFmt numFmtId="177" formatCode="mm&quot;월&quot;\ dd&quot;일&quot;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7" formatCode="mm&quot;월&quot;\ dd&quot;일&quot;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ocuments/&#52852;&#52852;&#50724;&#53665;%20&#48155;&#51008;%20&#54028;&#51068;/26&#45380;%205&#50900;%20&#49373;&#49328;&#54788;&#54889;(G,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생산현황"/>
      <sheetName val="가동률"/>
      <sheetName val="그로멧(MTTR,MTBF)"/>
      <sheetName val="SEAL (MTTR,MTBF)"/>
      <sheetName val="일별 생산량, 생산수량"/>
      <sheetName val="현황 (G)"/>
      <sheetName val="현황 (S)"/>
      <sheetName val="제품별 종합 실적"/>
      <sheetName val="GROMMET 종합 실적"/>
      <sheetName val="SEAL 종합 실적"/>
      <sheetName val="품목별 생산TOP10 (G)"/>
      <sheetName val="품목별 생산TOP10 (S)"/>
      <sheetName val="인원별 생산량 G"/>
      <sheetName val="인원별 생산량 S"/>
      <sheetName val="원재료"/>
      <sheetName val="원재료 (2)"/>
      <sheetName val="투입량"/>
      <sheetName val="단가"/>
      <sheetName val="구분"/>
      <sheetName val="MTTR,MTBF"/>
      <sheetName val="근무시간"/>
      <sheetName val="설비종합효율"/>
      <sheetName val="SHOT"/>
      <sheetName val="SHOT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C3" t="str">
            <v>GRADE</v>
          </cell>
          <cell r="D3" t="str">
            <v>입고형태</v>
          </cell>
          <cell r="E3" t="str">
            <v>입고 단가(원)</v>
          </cell>
          <cell r="F3" t="str">
            <v>FMB 단가(원)</v>
          </cell>
          <cell r="G3" t="str">
            <v>사용량</v>
          </cell>
          <cell r="H3" t="str">
            <v>사용 금액</v>
          </cell>
        </row>
        <row r="5">
          <cell r="C5" t="str">
            <v>A7004</v>
          </cell>
          <cell r="D5" t="str">
            <v>FMB</v>
          </cell>
          <cell r="E5">
            <v>9000</v>
          </cell>
          <cell r="F5">
            <v>9000</v>
          </cell>
          <cell r="G5">
            <v>0</v>
          </cell>
          <cell r="H5">
            <v>0</v>
          </cell>
        </row>
        <row r="6">
          <cell r="C6" t="str">
            <v>C4501</v>
          </cell>
          <cell r="D6" t="str">
            <v>FMB</v>
          </cell>
          <cell r="E6">
            <v>5800</v>
          </cell>
          <cell r="F6">
            <v>5800</v>
          </cell>
          <cell r="G6">
            <v>0</v>
          </cell>
          <cell r="H6">
            <v>0</v>
          </cell>
        </row>
        <row r="7">
          <cell r="C7" t="str">
            <v>C5001</v>
          </cell>
          <cell r="D7" t="str">
            <v>FMB</v>
          </cell>
          <cell r="E7">
            <v>7400</v>
          </cell>
          <cell r="F7">
            <v>7400</v>
          </cell>
        </row>
        <row r="8">
          <cell r="C8" t="str">
            <v>CE5001</v>
          </cell>
          <cell r="D8" t="str">
            <v>CMB</v>
          </cell>
          <cell r="E8">
            <v>3050</v>
          </cell>
          <cell r="F8">
            <v>3050</v>
          </cell>
          <cell r="G8">
            <v>332497</v>
          </cell>
          <cell r="H8">
            <v>1014115.85</v>
          </cell>
        </row>
        <row r="9">
          <cell r="C9" t="str">
            <v>CM-11</v>
          </cell>
          <cell r="D9" t="str">
            <v>안료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C10" t="str">
            <v>E4005</v>
          </cell>
          <cell r="D10" t="str">
            <v>CMB</v>
          </cell>
          <cell r="E10">
            <v>3220</v>
          </cell>
          <cell r="F10">
            <v>3370</v>
          </cell>
          <cell r="G10">
            <v>1596724.800000001</v>
          </cell>
          <cell r="H10">
            <v>5141453.8560000025</v>
          </cell>
        </row>
        <row r="11">
          <cell r="C11" t="str">
            <v>E4005-1</v>
          </cell>
          <cell r="D11" t="str">
            <v>CMB</v>
          </cell>
          <cell r="E11">
            <v>3240</v>
          </cell>
          <cell r="F11">
            <v>3390</v>
          </cell>
          <cell r="G11">
            <v>1770295.9999999993</v>
          </cell>
          <cell r="H11">
            <v>5735759.0400000019</v>
          </cell>
        </row>
        <row r="12">
          <cell r="C12" t="str">
            <v>E4006</v>
          </cell>
          <cell r="D12" t="str">
            <v>CMB</v>
          </cell>
          <cell r="E12">
            <v>3240</v>
          </cell>
          <cell r="F12">
            <v>3390</v>
          </cell>
          <cell r="G12">
            <v>0</v>
          </cell>
          <cell r="H12">
            <v>0</v>
          </cell>
        </row>
        <row r="13">
          <cell r="C13" t="str">
            <v>E4505</v>
          </cell>
          <cell r="D13" t="str">
            <v>FMB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C14" t="str">
            <v>E4507-1</v>
          </cell>
          <cell r="D14" t="str">
            <v>FMB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C15" t="str">
            <v>E4701</v>
          </cell>
          <cell r="D15" t="str">
            <v>CMB</v>
          </cell>
          <cell r="E15">
            <v>3130</v>
          </cell>
          <cell r="F15">
            <v>3280</v>
          </cell>
          <cell r="G15">
            <v>1118620.8000000005</v>
          </cell>
          <cell r="H15">
            <v>3501283.1040000017</v>
          </cell>
        </row>
        <row r="16">
          <cell r="C16" t="str">
            <v>E4701(리본)</v>
          </cell>
          <cell r="D16" t="str">
            <v>CMB</v>
          </cell>
          <cell r="E16">
            <v>3410</v>
          </cell>
          <cell r="F16">
            <v>3560</v>
          </cell>
          <cell r="G16">
            <v>8321387.7999999998</v>
          </cell>
          <cell r="H16">
            <v>28375932.398000006</v>
          </cell>
        </row>
        <row r="17">
          <cell r="C17" t="str">
            <v>E4701-1(리본)</v>
          </cell>
          <cell r="D17" t="str">
            <v>CMB</v>
          </cell>
          <cell r="E17">
            <v>3410</v>
          </cell>
          <cell r="F17">
            <v>3560</v>
          </cell>
          <cell r="G17">
            <v>0</v>
          </cell>
          <cell r="H17">
            <v>0</v>
          </cell>
        </row>
        <row r="18">
          <cell r="C18" t="str">
            <v>E5005</v>
          </cell>
          <cell r="D18" t="str">
            <v>CMB</v>
          </cell>
          <cell r="E18">
            <v>2900</v>
          </cell>
          <cell r="F18">
            <v>3050</v>
          </cell>
          <cell r="G18">
            <v>0</v>
          </cell>
          <cell r="H18">
            <v>0</v>
          </cell>
        </row>
        <row r="19">
          <cell r="C19" t="str">
            <v>E5005-1</v>
          </cell>
          <cell r="D19" t="str">
            <v>CMB</v>
          </cell>
          <cell r="E19">
            <v>3250</v>
          </cell>
          <cell r="F19">
            <v>3400</v>
          </cell>
          <cell r="G19">
            <v>50864287.099999957</v>
          </cell>
          <cell r="H19">
            <v>165308933.07499984</v>
          </cell>
        </row>
        <row r="20">
          <cell r="C20" t="str">
            <v>E5005-1(리본)</v>
          </cell>
          <cell r="D20" t="str">
            <v>CMB</v>
          </cell>
          <cell r="E20">
            <v>3350</v>
          </cell>
          <cell r="F20">
            <v>3500</v>
          </cell>
          <cell r="G20">
            <v>15504461.060000004</v>
          </cell>
          <cell r="H20">
            <v>51939944.551000006</v>
          </cell>
        </row>
        <row r="21">
          <cell r="C21" t="str">
            <v>E5005-3</v>
          </cell>
          <cell r="D21" t="str">
            <v>FMB</v>
          </cell>
          <cell r="E21">
            <v>3600</v>
          </cell>
          <cell r="F21">
            <v>0</v>
          </cell>
          <cell r="G21">
            <v>0</v>
          </cell>
          <cell r="H21">
            <v>0</v>
          </cell>
        </row>
        <row r="22">
          <cell r="C22" t="str">
            <v>E5006D</v>
          </cell>
          <cell r="D22" t="str">
            <v>CMB</v>
          </cell>
          <cell r="E22">
            <v>2730</v>
          </cell>
          <cell r="F22">
            <v>2880</v>
          </cell>
          <cell r="G22">
            <v>0</v>
          </cell>
          <cell r="H22">
            <v>0</v>
          </cell>
        </row>
        <row r="23">
          <cell r="C23" t="str">
            <v>E5007</v>
          </cell>
          <cell r="D23" t="str">
            <v>CMB</v>
          </cell>
          <cell r="E23">
            <v>4550</v>
          </cell>
          <cell r="F23">
            <v>4550</v>
          </cell>
          <cell r="G23">
            <v>11340377.4</v>
          </cell>
          <cell r="H23">
            <v>51358832.800000034</v>
          </cell>
        </row>
        <row r="24">
          <cell r="C24" t="str">
            <v>E5008</v>
          </cell>
          <cell r="D24" t="str">
            <v>CMB</v>
          </cell>
          <cell r="E24">
            <v>4560</v>
          </cell>
          <cell r="F24">
            <v>4710</v>
          </cell>
          <cell r="G24">
            <v>3280632.3000000007</v>
          </cell>
          <cell r="H24">
            <v>14959683.288000001</v>
          </cell>
        </row>
        <row r="25">
          <cell r="C25" t="str">
            <v>E5505</v>
          </cell>
          <cell r="D25" t="str">
            <v>FMB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C26" t="str">
            <v>E5506</v>
          </cell>
          <cell r="D26" t="str">
            <v>FMB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C27" t="str">
            <v>E5801</v>
          </cell>
          <cell r="D27" t="str">
            <v>FMB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C28" t="str">
            <v>E5802</v>
          </cell>
          <cell r="D28" t="str">
            <v>FMB</v>
          </cell>
          <cell r="E28">
            <v>5830</v>
          </cell>
          <cell r="F28">
            <v>5830</v>
          </cell>
          <cell r="G28">
            <v>277807.2</v>
          </cell>
          <cell r="H28">
            <v>1619615.976</v>
          </cell>
        </row>
        <row r="29">
          <cell r="C29" t="str">
            <v>E6004</v>
          </cell>
          <cell r="D29" t="str">
            <v>CMB</v>
          </cell>
          <cell r="E29">
            <v>3350</v>
          </cell>
          <cell r="F29">
            <v>3500</v>
          </cell>
          <cell r="G29">
            <v>44704.000000000007</v>
          </cell>
          <cell r="H29">
            <v>149758.40000000002</v>
          </cell>
        </row>
        <row r="30">
          <cell r="C30" t="str">
            <v>E6005</v>
          </cell>
          <cell r="D30" t="str">
            <v>CMB</v>
          </cell>
          <cell r="E30">
            <v>4620</v>
          </cell>
          <cell r="F30">
            <v>4770</v>
          </cell>
          <cell r="G30">
            <v>414648.30000000016</v>
          </cell>
          <cell r="H30">
            <v>1915675.1460000002</v>
          </cell>
        </row>
        <row r="31">
          <cell r="C31" t="str">
            <v>E6501</v>
          </cell>
          <cell r="D31" t="str">
            <v>CMB</v>
          </cell>
          <cell r="E31">
            <v>4730</v>
          </cell>
          <cell r="F31">
            <v>4880</v>
          </cell>
          <cell r="G31">
            <v>72248</v>
          </cell>
          <cell r="H31">
            <v>341733.0400000001</v>
          </cell>
        </row>
        <row r="32">
          <cell r="C32" t="str">
            <v>E7002</v>
          </cell>
          <cell r="D32" t="str">
            <v>CMB</v>
          </cell>
          <cell r="E32">
            <v>3020</v>
          </cell>
          <cell r="F32">
            <v>3170</v>
          </cell>
          <cell r="G32">
            <v>143154</v>
          </cell>
          <cell r="H32">
            <v>432325.07999999996</v>
          </cell>
        </row>
        <row r="33">
          <cell r="C33" t="str">
            <v>E7005</v>
          </cell>
          <cell r="D33" t="str">
            <v>CMB</v>
          </cell>
          <cell r="E33">
            <v>4620</v>
          </cell>
          <cell r="F33">
            <v>4770</v>
          </cell>
          <cell r="G33">
            <v>0</v>
          </cell>
          <cell r="H33">
            <v>0</v>
          </cell>
        </row>
        <row r="34">
          <cell r="C34" t="str">
            <v>E7006</v>
          </cell>
          <cell r="D34" t="str">
            <v>FMB</v>
          </cell>
          <cell r="E34">
            <v>4560</v>
          </cell>
          <cell r="F34">
            <v>4560</v>
          </cell>
          <cell r="G34">
            <v>0</v>
          </cell>
          <cell r="H34">
            <v>0</v>
          </cell>
        </row>
        <row r="35">
          <cell r="C35" t="str">
            <v>E8001</v>
          </cell>
          <cell r="D35" t="str">
            <v>CMB</v>
          </cell>
          <cell r="E35">
            <v>3700</v>
          </cell>
          <cell r="F35">
            <v>3850</v>
          </cell>
          <cell r="G35">
            <v>0</v>
          </cell>
          <cell r="H35">
            <v>0</v>
          </cell>
        </row>
        <row r="36">
          <cell r="C36" t="str">
            <v>F5501</v>
          </cell>
          <cell r="D36" t="str">
            <v>FMB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C37" t="str">
            <v>F6001</v>
          </cell>
          <cell r="D37" t="str">
            <v>FMB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C38" t="str">
            <v>F6002</v>
          </cell>
          <cell r="D38" t="str">
            <v>FMB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C39" t="str">
            <v>F6503-1</v>
          </cell>
          <cell r="D39" t="str">
            <v>FMB</v>
          </cell>
          <cell r="E39">
            <v>26500</v>
          </cell>
          <cell r="F39">
            <v>26500</v>
          </cell>
          <cell r="G39">
            <v>0</v>
          </cell>
          <cell r="H39">
            <v>0</v>
          </cell>
        </row>
        <row r="40">
          <cell r="C40" t="str">
            <v>F7001</v>
          </cell>
          <cell r="D40" t="str">
            <v>FMB</v>
          </cell>
          <cell r="E40">
            <v>23000</v>
          </cell>
          <cell r="F40">
            <v>23000</v>
          </cell>
          <cell r="G40">
            <v>265900.79999999999</v>
          </cell>
          <cell r="H40">
            <v>6115718.4000000022</v>
          </cell>
        </row>
        <row r="41">
          <cell r="C41" t="str">
            <v>F7002</v>
          </cell>
          <cell r="D41" t="str">
            <v>FMB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C42" t="str">
            <v>F7003</v>
          </cell>
          <cell r="D42" t="str">
            <v>FMB</v>
          </cell>
          <cell r="E42">
            <v>36000</v>
          </cell>
          <cell r="F42">
            <v>36000</v>
          </cell>
          <cell r="G42">
            <v>0</v>
          </cell>
          <cell r="H42">
            <v>0</v>
          </cell>
        </row>
        <row r="43">
          <cell r="C43" t="str">
            <v>F7004</v>
          </cell>
          <cell r="D43" t="str">
            <v>FMB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</row>
        <row r="44">
          <cell r="C44" t="str">
            <v>F7005-1</v>
          </cell>
          <cell r="D44" t="str">
            <v>FMB</v>
          </cell>
          <cell r="E44">
            <v>26500</v>
          </cell>
          <cell r="F44">
            <v>26500</v>
          </cell>
          <cell r="G44">
            <v>0</v>
          </cell>
          <cell r="H44">
            <v>0</v>
          </cell>
        </row>
        <row r="45">
          <cell r="C45" t="str">
            <v>F7007</v>
          </cell>
          <cell r="D45" t="str">
            <v>FMB</v>
          </cell>
          <cell r="E45">
            <v>33000</v>
          </cell>
          <cell r="F45">
            <v>33000</v>
          </cell>
          <cell r="G45">
            <v>0</v>
          </cell>
          <cell r="H45">
            <v>0</v>
          </cell>
        </row>
        <row r="46">
          <cell r="C46" t="str">
            <v>FQ4020</v>
          </cell>
          <cell r="D46" t="str">
            <v>FMB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C47" t="str">
            <v>FQ4021</v>
          </cell>
          <cell r="D47" t="str">
            <v>FMB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C48" t="str">
            <v>FQ5010</v>
          </cell>
          <cell r="D48" t="str">
            <v>FMB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C49" t="str">
            <v>FQ5020</v>
          </cell>
          <cell r="D49" t="str">
            <v>FMB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C50" t="str">
            <v>FQ5021</v>
          </cell>
          <cell r="D50" t="str">
            <v>FMB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C51" t="str">
            <v>FQ7003</v>
          </cell>
          <cell r="D51" t="str">
            <v>FMB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C52" t="str">
            <v>H-N5001</v>
          </cell>
          <cell r="D52" t="str">
            <v>FMB</v>
          </cell>
          <cell r="E52">
            <v>22000</v>
          </cell>
          <cell r="F52">
            <v>22000</v>
          </cell>
          <cell r="G52">
            <v>0</v>
          </cell>
          <cell r="H52">
            <v>0</v>
          </cell>
        </row>
        <row r="53">
          <cell r="C53" t="str">
            <v>H-N5002</v>
          </cell>
          <cell r="D53" t="str">
            <v>FMB</v>
          </cell>
          <cell r="E53">
            <v>23500</v>
          </cell>
          <cell r="F53">
            <v>23500</v>
          </cell>
          <cell r="G53">
            <v>0</v>
          </cell>
          <cell r="H53">
            <v>0</v>
          </cell>
        </row>
        <row r="54">
          <cell r="C54" t="str">
            <v>H-N6005</v>
          </cell>
          <cell r="D54" t="str">
            <v>FMB</v>
          </cell>
          <cell r="E54">
            <v>16500</v>
          </cell>
          <cell r="F54">
            <v>16500</v>
          </cell>
          <cell r="G54">
            <v>0</v>
          </cell>
          <cell r="H54">
            <v>0</v>
          </cell>
        </row>
        <row r="55">
          <cell r="C55" t="str">
            <v>H-N7001</v>
          </cell>
          <cell r="D55" t="str">
            <v>FMB</v>
          </cell>
          <cell r="E55">
            <v>22900</v>
          </cell>
          <cell r="F55">
            <v>22900</v>
          </cell>
          <cell r="G55">
            <v>270916.80000000005</v>
          </cell>
          <cell r="H55">
            <v>6203994.7200000007</v>
          </cell>
        </row>
        <row r="56">
          <cell r="C56" t="str">
            <v>H-N7003</v>
          </cell>
          <cell r="D56" t="str">
            <v>FMB</v>
          </cell>
          <cell r="E56">
            <v>28500</v>
          </cell>
          <cell r="F56">
            <v>28500</v>
          </cell>
          <cell r="G56">
            <v>0</v>
          </cell>
          <cell r="H56">
            <v>0</v>
          </cell>
        </row>
        <row r="57">
          <cell r="C57" t="str">
            <v>H-N7004</v>
          </cell>
          <cell r="D57" t="str">
            <v>FMB</v>
          </cell>
          <cell r="E57">
            <v>27300</v>
          </cell>
          <cell r="F57">
            <v>27300</v>
          </cell>
        </row>
        <row r="58">
          <cell r="C58" t="str">
            <v>H-N7005</v>
          </cell>
          <cell r="D58" t="str">
            <v>FMB</v>
          </cell>
          <cell r="E58">
            <v>28500</v>
          </cell>
          <cell r="F58">
            <v>28500</v>
          </cell>
          <cell r="G58">
            <v>0</v>
          </cell>
          <cell r="H58">
            <v>0</v>
          </cell>
        </row>
        <row r="59">
          <cell r="C59" t="str">
            <v>MC-8</v>
          </cell>
          <cell r="D59" t="str">
            <v>가류제</v>
          </cell>
          <cell r="E59">
            <v>18000</v>
          </cell>
          <cell r="F59">
            <v>18000</v>
          </cell>
          <cell r="G59">
            <v>0</v>
          </cell>
          <cell r="H59">
            <v>0</v>
          </cell>
        </row>
        <row r="60">
          <cell r="C60" t="str">
            <v>N/BR7002</v>
          </cell>
          <cell r="D60" t="str">
            <v>FMB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C61" t="str">
            <v>N5003</v>
          </cell>
          <cell r="D61" t="str">
            <v>FMB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C62" t="str">
            <v>N6001</v>
          </cell>
          <cell r="D62" t="str">
            <v>FMB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C63" t="str">
            <v>N7004</v>
          </cell>
          <cell r="D63" t="str">
            <v>FMB</v>
          </cell>
          <cell r="E63">
            <v>4310</v>
          </cell>
          <cell r="F63">
            <v>4310</v>
          </cell>
          <cell r="G63">
            <v>0</v>
          </cell>
          <cell r="H63">
            <v>0</v>
          </cell>
        </row>
        <row r="64">
          <cell r="C64" t="str">
            <v>N8001</v>
          </cell>
          <cell r="D64" t="str">
            <v>CMB</v>
          </cell>
          <cell r="E64">
            <v>3680</v>
          </cell>
          <cell r="F64">
            <v>3830</v>
          </cell>
          <cell r="G64">
            <v>0</v>
          </cell>
          <cell r="H64">
            <v>0</v>
          </cell>
        </row>
        <row r="65">
          <cell r="C65" t="str">
            <v>NV6003</v>
          </cell>
          <cell r="D65" t="str">
            <v>FMB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C66" t="str">
            <v>NV6501</v>
          </cell>
          <cell r="D66" t="str">
            <v>FMB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C67" t="str">
            <v>PM-100</v>
          </cell>
          <cell r="D67" t="str">
            <v>안료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C68" t="str">
            <v>PM-63</v>
          </cell>
          <cell r="D68" t="str">
            <v>안료</v>
          </cell>
          <cell r="E68">
            <v>18300</v>
          </cell>
          <cell r="F68">
            <v>18300</v>
          </cell>
          <cell r="G68">
            <v>0</v>
          </cell>
          <cell r="H68">
            <v>0</v>
          </cell>
        </row>
        <row r="69">
          <cell r="C69" t="str">
            <v>PM-71</v>
          </cell>
          <cell r="D69" t="str">
            <v>안료</v>
          </cell>
          <cell r="E69">
            <v>56500</v>
          </cell>
          <cell r="F69">
            <v>56500</v>
          </cell>
        </row>
        <row r="70">
          <cell r="C70" t="str">
            <v>Q4001</v>
          </cell>
          <cell r="D70" t="str">
            <v>FMB</v>
          </cell>
          <cell r="E70">
            <v>6600</v>
          </cell>
          <cell r="F70">
            <v>6600</v>
          </cell>
          <cell r="G70">
            <v>0</v>
          </cell>
          <cell r="H70">
            <v>0</v>
          </cell>
        </row>
        <row r="71">
          <cell r="C71" t="str">
            <v>Q4004-1</v>
          </cell>
          <cell r="D71" t="str">
            <v>FMB</v>
          </cell>
          <cell r="E71">
            <v>10830</v>
          </cell>
          <cell r="F71">
            <v>10830</v>
          </cell>
          <cell r="G71">
            <v>112970.00000000001</v>
          </cell>
          <cell r="H71">
            <v>1223465.1000000001</v>
          </cell>
        </row>
        <row r="72">
          <cell r="C72" t="str">
            <v>Q4004-2</v>
          </cell>
          <cell r="D72" t="str">
            <v>FMB</v>
          </cell>
          <cell r="E72">
            <v>10450</v>
          </cell>
          <cell r="F72">
            <v>10450</v>
          </cell>
          <cell r="G72">
            <v>41745.000000000007</v>
          </cell>
          <cell r="H72">
            <v>436235.25</v>
          </cell>
        </row>
        <row r="73">
          <cell r="C73" t="str">
            <v>Q4004-3</v>
          </cell>
          <cell r="D73" t="str">
            <v>FMB</v>
          </cell>
          <cell r="E73">
            <v>10200</v>
          </cell>
          <cell r="F73">
            <v>10200</v>
          </cell>
          <cell r="G73">
            <v>125032.60000000002</v>
          </cell>
          <cell r="H73">
            <v>1275332.52</v>
          </cell>
        </row>
        <row r="74">
          <cell r="C74" t="str">
            <v>Q4004-4</v>
          </cell>
          <cell r="D74" t="str">
            <v>FMB</v>
          </cell>
          <cell r="E74">
            <v>9200</v>
          </cell>
          <cell r="F74">
            <v>9200</v>
          </cell>
          <cell r="G74">
            <v>0</v>
          </cell>
          <cell r="H74">
            <v>0</v>
          </cell>
        </row>
        <row r="75">
          <cell r="C75" t="str">
            <v>Q4005</v>
          </cell>
          <cell r="D75" t="str">
            <v>FMB</v>
          </cell>
          <cell r="E75">
            <v>6300</v>
          </cell>
          <cell r="F75">
            <v>6300</v>
          </cell>
        </row>
        <row r="76">
          <cell r="C76" t="str">
            <v>Q4007</v>
          </cell>
          <cell r="D76" t="str">
            <v>FMB</v>
          </cell>
          <cell r="E76">
            <v>6800</v>
          </cell>
          <cell r="F76">
            <v>6800</v>
          </cell>
          <cell r="G76">
            <v>18642.800000000003</v>
          </cell>
          <cell r="H76">
            <v>126771.04000000001</v>
          </cell>
        </row>
        <row r="77">
          <cell r="C77" t="str">
            <v>Q4008</v>
          </cell>
          <cell r="D77" t="str">
            <v>FMB</v>
          </cell>
          <cell r="E77">
            <v>0</v>
          </cell>
          <cell r="F77">
            <v>0</v>
          </cell>
        </row>
        <row r="78">
          <cell r="C78" t="str">
            <v>Q4009</v>
          </cell>
          <cell r="D78" t="str">
            <v>FMB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C79" t="str">
            <v>Q4020</v>
          </cell>
          <cell r="D79" t="str">
            <v>FMB</v>
          </cell>
          <cell r="E79">
            <v>10450</v>
          </cell>
          <cell r="F79">
            <v>10450</v>
          </cell>
          <cell r="G79">
            <v>1269928.4399999997</v>
          </cell>
          <cell r="H79">
            <v>13270752.198000006</v>
          </cell>
        </row>
        <row r="80">
          <cell r="C80" t="str">
            <v>Q4021</v>
          </cell>
          <cell r="D80" t="str">
            <v>FMB</v>
          </cell>
          <cell r="E80">
            <v>8900</v>
          </cell>
          <cell r="F80">
            <v>8900</v>
          </cell>
          <cell r="G80">
            <v>131676.15999999997</v>
          </cell>
          <cell r="H80">
            <v>1171917.8239999996</v>
          </cell>
        </row>
        <row r="81">
          <cell r="C81" t="str">
            <v>Q4501</v>
          </cell>
          <cell r="D81" t="str">
            <v>FMB</v>
          </cell>
          <cell r="E81">
            <v>8140</v>
          </cell>
          <cell r="F81">
            <v>8140</v>
          </cell>
          <cell r="G81">
            <v>0</v>
          </cell>
          <cell r="H81">
            <v>0</v>
          </cell>
        </row>
        <row r="82">
          <cell r="C82" t="str">
            <v>Q5003</v>
          </cell>
          <cell r="D82" t="str">
            <v>FMB</v>
          </cell>
          <cell r="E82">
            <v>10070</v>
          </cell>
          <cell r="F82">
            <v>10070</v>
          </cell>
          <cell r="G82">
            <v>0</v>
          </cell>
          <cell r="H82">
            <v>0</v>
          </cell>
        </row>
        <row r="83">
          <cell r="C83" t="str">
            <v>Q5004</v>
          </cell>
          <cell r="D83" t="str">
            <v>FMB</v>
          </cell>
          <cell r="E83">
            <v>10070</v>
          </cell>
          <cell r="F83">
            <v>10070</v>
          </cell>
          <cell r="G83">
            <v>0</v>
          </cell>
          <cell r="H83">
            <v>0</v>
          </cell>
        </row>
        <row r="84">
          <cell r="C84" t="str">
            <v>Q5006</v>
          </cell>
          <cell r="D84" t="str">
            <v>FMB</v>
          </cell>
          <cell r="E84">
            <v>10200</v>
          </cell>
          <cell r="F84">
            <v>10200</v>
          </cell>
          <cell r="G84">
            <v>0</v>
          </cell>
          <cell r="H84">
            <v>0</v>
          </cell>
        </row>
        <row r="85">
          <cell r="C85" t="str">
            <v>Q5007</v>
          </cell>
          <cell r="D85" t="str">
            <v>FMB</v>
          </cell>
          <cell r="E85">
            <v>8240</v>
          </cell>
          <cell r="F85">
            <v>8240</v>
          </cell>
          <cell r="G85">
            <v>12126.4</v>
          </cell>
          <cell r="H85">
            <v>94901.092000000004</v>
          </cell>
        </row>
        <row r="86">
          <cell r="C86" t="str">
            <v>Q5008</v>
          </cell>
          <cell r="D86" t="str">
            <v>FMB</v>
          </cell>
          <cell r="E86">
            <v>6300</v>
          </cell>
          <cell r="F86">
            <v>6300</v>
          </cell>
          <cell r="G86">
            <v>0</v>
          </cell>
          <cell r="H86">
            <v>0</v>
          </cell>
        </row>
        <row r="87">
          <cell r="C87" t="str">
            <v>Q5009</v>
          </cell>
          <cell r="D87" t="str">
            <v>FMB</v>
          </cell>
          <cell r="E87">
            <v>8140</v>
          </cell>
          <cell r="F87">
            <v>8140</v>
          </cell>
          <cell r="G87">
            <v>400461.59999999992</v>
          </cell>
          <cell r="H87">
            <v>3259757.4240000001</v>
          </cell>
        </row>
        <row r="88">
          <cell r="C88" t="str">
            <v>Q5010</v>
          </cell>
          <cell r="D88" t="str">
            <v>FMB</v>
          </cell>
          <cell r="E88">
            <v>8240</v>
          </cell>
          <cell r="F88">
            <v>8240</v>
          </cell>
          <cell r="G88">
            <v>0</v>
          </cell>
          <cell r="H88">
            <v>0</v>
          </cell>
        </row>
        <row r="89">
          <cell r="C89" t="str">
            <v>Q5011</v>
          </cell>
          <cell r="D89" t="str">
            <v>FMB</v>
          </cell>
          <cell r="E89">
            <v>9010</v>
          </cell>
          <cell r="F89">
            <v>9010</v>
          </cell>
          <cell r="G89">
            <v>196614.00000000003</v>
          </cell>
          <cell r="H89">
            <v>1771492.1400000001</v>
          </cell>
        </row>
        <row r="90">
          <cell r="C90" t="str">
            <v>Q5012</v>
          </cell>
          <cell r="D90" t="str">
            <v>FMB</v>
          </cell>
          <cell r="E90">
            <v>6300</v>
          </cell>
          <cell r="F90">
            <v>6300</v>
          </cell>
          <cell r="G90">
            <v>0</v>
          </cell>
          <cell r="H90">
            <v>0</v>
          </cell>
        </row>
        <row r="91">
          <cell r="C91" t="str">
            <v>Q5013</v>
          </cell>
          <cell r="D91" t="str">
            <v>FMB</v>
          </cell>
          <cell r="E91">
            <v>8450</v>
          </cell>
          <cell r="F91">
            <v>8450</v>
          </cell>
          <cell r="G91">
            <v>0</v>
          </cell>
          <cell r="H91">
            <v>0</v>
          </cell>
        </row>
        <row r="92">
          <cell r="C92" t="str">
            <v>Q6002</v>
          </cell>
          <cell r="D92" t="str">
            <v>FMB</v>
          </cell>
          <cell r="E92">
            <v>8900</v>
          </cell>
          <cell r="F92">
            <v>8900</v>
          </cell>
          <cell r="G92">
            <v>0</v>
          </cell>
          <cell r="H92">
            <v>0</v>
          </cell>
        </row>
        <row r="93">
          <cell r="C93" t="str">
            <v>Q6003</v>
          </cell>
          <cell r="D93" t="str">
            <v>FMB</v>
          </cell>
          <cell r="E93">
            <v>8140</v>
          </cell>
          <cell r="F93">
            <v>8140</v>
          </cell>
          <cell r="G93">
            <v>0</v>
          </cell>
          <cell r="H93">
            <v>0</v>
          </cell>
        </row>
        <row r="94">
          <cell r="C94" t="str">
            <v>Q6004</v>
          </cell>
          <cell r="D94" t="str">
            <v>FMB</v>
          </cell>
          <cell r="E94">
            <v>8140</v>
          </cell>
          <cell r="F94">
            <v>8140</v>
          </cell>
        </row>
        <row r="95">
          <cell r="C95" t="str">
            <v>Q6005</v>
          </cell>
          <cell r="D95" t="str">
            <v>FMB</v>
          </cell>
          <cell r="E95">
            <v>10700</v>
          </cell>
          <cell r="F95">
            <v>10700</v>
          </cell>
          <cell r="G95">
            <v>0</v>
          </cell>
          <cell r="H95">
            <v>0</v>
          </cell>
        </row>
        <row r="96">
          <cell r="C96" t="str">
            <v>Q6007</v>
          </cell>
          <cell r="D96" t="str">
            <v>FMB</v>
          </cell>
          <cell r="E96">
            <v>12480</v>
          </cell>
          <cell r="F96">
            <v>12480</v>
          </cell>
          <cell r="G96">
            <v>1306.25</v>
          </cell>
          <cell r="H96">
            <v>14417.04</v>
          </cell>
        </row>
        <row r="97">
          <cell r="C97" t="str">
            <v>Q6007-1</v>
          </cell>
          <cell r="D97" t="str">
            <v>FMB</v>
          </cell>
          <cell r="E97">
            <v>9600</v>
          </cell>
          <cell r="F97">
            <v>9600</v>
          </cell>
          <cell r="G97">
            <v>0</v>
          </cell>
          <cell r="H97">
            <v>0</v>
          </cell>
        </row>
        <row r="98">
          <cell r="C98" t="str">
            <v>Q6008</v>
          </cell>
          <cell r="D98" t="str">
            <v>FMB</v>
          </cell>
          <cell r="E98">
            <v>7300</v>
          </cell>
          <cell r="F98">
            <v>7300</v>
          </cell>
          <cell r="G98">
            <v>0</v>
          </cell>
          <cell r="H98">
            <v>0</v>
          </cell>
        </row>
        <row r="99">
          <cell r="C99" t="str">
            <v>Q6009</v>
          </cell>
          <cell r="D99" t="str">
            <v>FMB</v>
          </cell>
          <cell r="E99">
            <v>9500</v>
          </cell>
          <cell r="F99">
            <v>9500</v>
          </cell>
          <cell r="G99">
            <v>0</v>
          </cell>
          <cell r="H99">
            <v>0</v>
          </cell>
        </row>
        <row r="100">
          <cell r="C100" t="str">
            <v>Q7001</v>
          </cell>
          <cell r="D100" t="str">
            <v>FMB</v>
          </cell>
          <cell r="E100">
            <v>8800</v>
          </cell>
          <cell r="F100">
            <v>8800</v>
          </cell>
          <cell r="G100">
            <v>0</v>
          </cell>
          <cell r="H100">
            <v>0</v>
          </cell>
        </row>
        <row r="101">
          <cell r="C101" t="str">
            <v>Q7020</v>
          </cell>
          <cell r="D101" t="str">
            <v>FMB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2">
          <cell r="C102" t="str">
            <v>RA-10</v>
          </cell>
          <cell r="D102" t="str">
            <v>내부이형제</v>
          </cell>
          <cell r="E102">
            <v>18000</v>
          </cell>
          <cell r="F102">
            <v>18000</v>
          </cell>
          <cell r="G102">
            <v>0</v>
          </cell>
          <cell r="H102">
            <v>0</v>
          </cell>
        </row>
        <row r="103">
          <cell r="C103" t="str">
            <v>RBM-9011</v>
          </cell>
          <cell r="D103" t="str">
            <v>안료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</row>
        <row r="104">
          <cell r="C104" t="str">
            <v>RED-48-2</v>
          </cell>
          <cell r="D104" t="str">
            <v>안료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C105" t="str">
            <v>SBR6500</v>
          </cell>
          <cell r="D105" t="str">
            <v>FMB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C106" t="str">
            <v>SH0005</v>
          </cell>
          <cell r="D106" t="str">
            <v>내부이형제</v>
          </cell>
          <cell r="E106">
            <v>23000</v>
          </cell>
          <cell r="F106">
            <v>23000</v>
          </cell>
          <cell r="G106">
            <v>0</v>
          </cell>
          <cell r="H106">
            <v>0</v>
          </cell>
        </row>
        <row r="107">
          <cell r="C107" t="str">
            <v>SH0020</v>
          </cell>
          <cell r="D107" t="str">
            <v>FMB</v>
          </cell>
          <cell r="E107">
            <v>7900</v>
          </cell>
          <cell r="F107">
            <v>7900</v>
          </cell>
          <cell r="G107">
            <v>0</v>
          </cell>
          <cell r="H107">
            <v>0</v>
          </cell>
        </row>
        <row r="108">
          <cell r="C108" t="str">
            <v>SH0130</v>
          </cell>
          <cell r="D108" t="str">
            <v>FMB</v>
          </cell>
          <cell r="E108">
            <v>5500</v>
          </cell>
          <cell r="F108">
            <v>5500</v>
          </cell>
          <cell r="G108">
            <v>0</v>
          </cell>
          <cell r="H108">
            <v>0</v>
          </cell>
        </row>
        <row r="109">
          <cell r="C109" t="str">
            <v>SH0140</v>
          </cell>
          <cell r="D109" t="str">
            <v>FMB</v>
          </cell>
          <cell r="E109">
            <v>5500</v>
          </cell>
          <cell r="F109">
            <v>5500</v>
          </cell>
          <cell r="G109">
            <v>0</v>
          </cell>
          <cell r="H109">
            <v>0</v>
          </cell>
        </row>
        <row r="110">
          <cell r="C110" t="str">
            <v>SH0150</v>
          </cell>
          <cell r="D110" t="str">
            <v>FMB</v>
          </cell>
          <cell r="E110">
            <v>5500</v>
          </cell>
          <cell r="F110">
            <v>5500</v>
          </cell>
          <cell r="G110">
            <v>0</v>
          </cell>
          <cell r="H110">
            <v>0</v>
          </cell>
        </row>
        <row r="111">
          <cell r="C111" t="str">
            <v>SH0830</v>
          </cell>
          <cell r="D111" t="str">
            <v>FMB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C112" t="str">
            <v>SH0840</v>
          </cell>
          <cell r="D112" t="str">
            <v>FMB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C113" t="str">
            <v>SH7255</v>
          </cell>
          <cell r="D113" t="str">
            <v>FMB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C114" t="str">
            <v>SH7340</v>
          </cell>
          <cell r="D114" t="str">
            <v>FMB</v>
          </cell>
          <cell r="E114">
            <v>9150</v>
          </cell>
          <cell r="F114">
            <v>9150</v>
          </cell>
          <cell r="G114">
            <v>0</v>
          </cell>
          <cell r="H114">
            <v>0</v>
          </cell>
        </row>
        <row r="115">
          <cell r="C115" t="str">
            <v>SH9030</v>
          </cell>
          <cell r="D115" t="str">
            <v>FMB</v>
          </cell>
          <cell r="E115">
            <v>7950</v>
          </cell>
          <cell r="F115">
            <v>7950</v>
          </cell>
          <cell r="G115">
            <v>0</v>
          </cell>
          <cell r="H115">
            <v>0</v>
          </cell>
        </row>
        <row r="116">
          <cell r="C116" t="str">
            <v>SH9035</v>
          </cell>
          <cell r="D116" t="str">
            <v>FMB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C117" t="str">
            <v>SH9040</v>
          </cell>
          <cell r="D117" t="str">
            <v>FMB</v>
          </cell>
          <cell r="E117">
            <v>7950</v>
          </cell>
          <cell r="F117">
            <v>7950</v>
          </cell>
          <cell r="G117">
            <v>0</v>
          </cell>
          <cell r="H117">
            <v>0</v>
          </cell>
        </row>
        <row r="118">
          <cell r="C118" t="str">
            <v>SH9830</v>
          </cell>
          <cell r="D118" t="str">
            <v>FMB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C119" t="str">
            <v>SH9840</v>
          </cell>
          <cell r="D119" t="str">
            <v>FMB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C120" t="str">
            <v>SI2510</v>
          </cell>
          <cell r="D120" t="str">
            <v>FMB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C121" t="str">
            <v>SI2520</v>
          </cell>
          <cell r="D121" t="str">
            <v>FMB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C122" t="str">
            <v>SI3010</v>
          </cell>
          <cell r="D122" t="str">
            <v>FMB</v>
          </cell>
          <cell r="E122">
            <v>6300</v>
          </cell>
          <cell r="F122">
            <v>6300</v>
          </cell>
          <cell r="G122">
            <v>0</v>
          </cell>
          <cell r="H122">
            <v>0</v>
          </cell>
        </row>
        <row r="123">
          <cell r="C123" t="str">
            <v>SI3011</v>
          </cell>
          <cell r="D123" t="str">
            <v>FMB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</row>
        <row r="124">
          <cell r="C124" t="str">
            <v>SI3020</v>
          </cell>
          <cell r="D124" t="str">
            <v>FMB</v>
          </cell>
          <cell r="E124">
            <v>9850</v>
          </cell>
          <cell r="F124">
            <v>9850</v>
          </cell>
          <cell r="G124">
            <v>0</v>
          </cell>
          <cell r="H124">
            <v>0</v>
          </cell>
        </row>
        <row r="125">
          <cell r="C125" t="str">
            <v>SI3020K</v>
          </cell>
          <cell r="D125" t="str">
            <v>FMB</v>
          </cell>
          <cell r="E125">
            <v>9850</v>
          </cell>
          <cell r="F125">
            <v>9850</v>
          </cell>
          <cell r="G125">
            <v>0</v>
          </cell>
          <cell r="H125">
            <v>0</v>
          </cell>
        </row>
        <row r="126">
          <cell r="C126" t="str">
            <v>SI3021</v>
          </cell>
          <cell r="D126" t="str">
            <v>FMB</v>
          </cell>
          <cell r="E126">
            <v>9800</v>
          </cell>
          <cell r="F126">
            <v>9800</v>
          </cell>
          <cell r="G126">
            <v>0</v>
          </cell>
          <cell r="H126">
            <v>0</v>
          </cell>
        </row>
        <row r="127">
          <cell r="C127" t="str">
            <v>SI3022</v>
          </cell>
          <cell r="D127" t="str">
            <v>FMB</v>
          </cell>
          <cell r="E127">
            <v>10300</v>
          </cell>
          <cell r="F127">
            <v>10300</v>
          </cell>
          <cell r="G127">
            <v>0</v>
          </cell>
          <cell r="H127">
            <v>0</v>
          </cell>
        </row>
        <row r="128">
          <cell r="C128" t="str">
            <v>SI3023</v>
          </cell>
          <cell r="D128" t="str">
            <v>FMB</v>
          </cell>
          <cell r="E128">
            <v>7950</v>
          </cell>
          <cell r="F128">
            <v>7950</v>
          </cell>
          <cell r="G128">
            <v>0</v>
          </cell>
          <cell r="H128">
            <v>0</v>
          </cell>
        </row>
        <row r="129">
          <cell r="C129" t="str">
            <v>SI3024</v>
          </cell>
          <cell r="D129" t="str">
            <v>FMB</v>
          </cell>
          <cell r="E129">
            <v>8800</v>
          </cell>
          <cell r="F129">
            <v>8800</v>
          </cell>
          <cell r="G129">
            <v>0</v>
          </cell>
          <cell r="H129">
            <v>0</v>
          </cell>
        </row>
        <row r="130">
          <cell r="C130" t="str">
            <v>SI3024</v>
          </cell>
          <cell r="D130" t="str">
            <v>FMB</v>
          </cell>
          <cell r="E130">
            <v>8800</v>
          </cell>
          <cell r="F130">
            <v>8800</v>
          </cell>
          <cell r="G130">
            <v>0</v>
          </cell>
          <cell r="H130">
            <v>0</v>
          </cell>
        </row>
        <row r="131">
          <cell r="C131" t="str">
            <v>SI3025</v>
          </cell>
          <cell r="D131" t="str">
            <v>FMB</v>
          </cell>
          <cell r="E131">
            <v>0</v>
          </cell>
          <cell r="F131">
            <v>0</v>
          </cell>
        </row>
        <row r="132">
          <cell r="C132" t="str">
            <v>SI3026</v>
          </cell>
          <cell r="D132" t="str">
            <v>FMB</v>
          </cell>
          <cell r="E132">
            <v>8050</v>
          </cell>
          <cell r="F132">
            <v>8050</v>
          </cell>
          <cell r="G132">
            <v>0</v>
          </cell>
          <cell r="H132">
            <v>0</v>
          </cell>
        </row>
        <row r="133">
          <cell r="C133" t="str">
            <v>SI3510</v>
          </cell>
          <cell r="D133" t="str">
            <v>FMB</v>
          </cell>
          <cell r="E133">
            <v>8450</v>
          </cell>
          <cell r="F133">
            <v>8450</v>
          </cell>
          <cell r="G133">
            <v>0</v>
          </cell>
          <cell r="H133">
            <v>0</v>
          </cell>
        </row>
        <row r="134">
          <cell r="C134" t="str">
            <v>SI3520</v>
          </cell>
          <cell r="D134" t="str">
            <v>FMB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C135" t="str">
            <v>SI3521</v>
          </cell>
          <cell r="D135" t="str">
            <v>FMB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C136" t="str">
            <v>SI4010</v>
          </cell>
          <cell r="D136" t="str">
            <v>FMB</v>
          </cell>
          <cell r="E136">
            <v>0</v>
          </cell>
          <cell r="F136">
            <v>0</v>
          </cell>
          <cell r="G136">
            <v>39237.000000000007</v>
          </cell>
          <cell r="H136">
            <v>0</v>
          </cell>
        </row>
        <row r="137">
          <cell r="C137" t="str">
            <v>SI4011</v>
          </cell>
          <cell r="D137" t="str">
            <v>FMB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C138" t="str">
            <v>SI4014</v>
          </cell>
          <cell r="D138" t="str">
            <v>FMB</v>
          </cell>
          <cell r="E138">
            <v>7800</v>
          </cell>
          <cell r="F138">
            <v>7800</v>
          </cell>
          <cell r="G138">
            <v>0</v>
          </cell>
          <cell r="H138">
            <v>0</v>
          </cell>
        </row>
        <row r="139">
          <cell r="C139" t="str">
            <v>SI4020</v>
          </cell>
          <cell r="D139" t="str">
            <v>FMB</v>
          </cell>
          <cell r="E139">
            <v>8700</v>
          </cell>
          <cell r="F139">
            <v>8700</v>
          </cell>
          <cell r="G139">
            <v>0</v>
          </cell>
          <cell r="H139">
            <v>0</v>
          </cell>
        </row>
        <row r="140">
          <cell r="C140" t="str">
            <v>SI4020-1</v>
          </cell>
          <cell r="D140" t="str">
            <v>FMB</v>
          </cell>
          <cell r="E140">
            <v>11400</v>
          </cell>
          <cell r="F140">
            <v>11400</v>
          </cell>
          <cell r="G140">
            <v>0</v>
          </cell>
          <cell r="H140">
            <v>0</v>
          </cell>
        </row>
        <row r="141">
          <cell r="C141" t="str">
            <v>SI4020-2</v>
          </cell>
          <cell r="D141" t="str">
            <v>FMB</v>
          </cell>
          <cell r="E141">
            <v>10500</v>
          </cell>
          <cell r="F141">
            <v>10500</v>
          </cell>
          <cell r="G141">
            <v>0</v>
          </cell>
          <cell r="H141">
            <v>0</v>
          </cell>
        </row>
        <row r="142">
          <cell r="C142" t="str">
            <v>SI4021</v>
          </cell>
          <cell r="D142" t="str">
            <v>FMB</v>
          </cell>
          <cell r="E142">
            <v>8800</v>
          </cell>
          <cell r="F142">
            <v>8800</v>
          </cell>
        </row>
        <row r="143">
          <cell r="C143" t="str">
            <v>SI4021-3</v>
          </cell>
          <cell r="D143" t="str">
            <v>FMB</v>
          </cell>
          <cell r="E143">
            <v>9920</v>
          </cell>
          <cell r="F143">
            <v>9920</v>
          </cell>
          <cell r="G143">
            <v>0</v>
          </cell>
          <cell r="H143">
            <v>0</v>
          </cell>
        </row>
        <row r="144">
          <cell r="C144" t="str">
            <v>SI4022</v>
          </cell>
          <cell r="D144" t="str">
            <v>FMB</v>
          </cell>
          <cell r="E144">
            <v>10150</v>
          </cell>
          <cell r="F144">
            <v>10150</v>
          </cell>
          <cell r="G144">
            <v>0</v>
          </cell>
          <cell r="H144">
            <v>0</v>
          </cell>
        </row>
        <row r="145">
          <cell r="C145" t="str">
            <v>SI4022-1</v>
          </cell>
          <cell r="D145" t="str">
            <v>FMB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C146" t="str">
            <v>SI4022-2</v>
          </cell>
          <cell r="D146" t="str">
            <v>FMB</v>
          </cell>
          <cell r="E146">
            <v>8750</v>
          </cell>
          <cell r="F146">
            <v>8750</v>
          </cell>
          <cell r="G146">
            <v>0</v>
          </cell>
          <cell r="H146">
            <v>0</v>
          </cell>
        </row>
        <row r="147">
          <cell r="C147" t="str">
            <v>SI4022K</v>
          </cell>
          <cell r="D147" t="str">
            <v>FMB</v>
          </cell>
          <cell r="E147">
            <v>8600</v>
          </cell>
          <cell r="F147">
            <v>8600</v>
          </cell>
          <cell r="G147">
            <v>24915</v>
          </cell>
          <cell r="H147">
            <v>214269</v>
          </cell>
        </row>
        <row r="148">
          <cell r="C148" t="str">
            <v>SI4023</v>
          </cell>
          <cell r="D148" t="str">
            <v>FMB</v>
          </cell>
          <cell r="E148">
            <v>9300</v>
          </cell>
          <cell r="F148">
            <v>9300</v>
          </cell>
        </row>
        <row r="149">
          <cell r="C149" t="str">
            <v>SI4023-1</v>
          </cell>
          <cell r="D149" t="str">
            <v>FMB</v>
          </cell>
          <cell r="E149">
            <v>8200</v>
          </cell>
          <cell r="F149">
            <v>8200</v>
          </cell>
          <cell r="G149">
            <v>0</v>
          </cell>
          <cell r="H149">
            <v>0</v>
          </cell>
        </row>
        <row r="150">
          <cell r="C150" t="str">
            <v>SI4023-2</v>
          </cell>
          <cell r="D150" t="str">
            <v>FMB</v>
          </cell>
          <cell r="E150">
            <v>7800</v>
          </cell>
          <cell r="F150">
            <v>7800</v>
          </cell>
          <cell r="G150">
            <v>0</v>
          </cell>
          <cell r="H150">
            <v>0</v>
          </cell>
        </row>
        <row r="151">
          <cell r="C151" t="str">
            <v>SI4023-3</v>
          </cell>
          <cell r="D151" t="str">
            <v>FMB</v>
          </cell>
          <cell r="E151">
            <v>10450</v>
          </cell>
          <cell r="F151">
            <v>10450</v>
          </cell>
          <cell r="G151">
            <v>0</v>
          </cell>
          <cell r="H151">
            <v>0</v>
          </cell>
        </row>
        <row r="152">
          <cell r="C152" t="str">
            <v>SI4024</v>
          </cell>
          <cell r="D152" t="str">
            <v>FMB</v>
          </cell>
          <cell r="E152">
            <v>8400</v>
          </cell>
          <cell r="F152">
            <v>8400</v>
          </cell>
          <cell r="G152">
            <v>0</v>
          </cell>
          <cell r="H152">
            <v>0</v>
          </cell>
        </row>
        <row r="153">
          <cell r="C153" t="str">
            <v>SI4025</v>
          </cell>
          <cell r="D153" t="str">
            <v>FMB</v>
          </cell>
          <cell r="E153">
            <v>9200</v>
          </cell>
          <cell r="F153">
            <v>9200</v>
          </cell>
          <cell r="G153">
            <v>0</v>
          </cell>
          <cell r="H153">
            <v>0</v>
          </cell>
        </row>
        <row r="154">
          <cell r="C154" t="str">
            <v>SI4026</v>
          </cell>
          <cell r="D154" t="str">
            <v>FMB</v>
          </cell>
          <cell r="E154">
            <v>9100</v>
          </cell>
          <cell r="F154">
            <v>9100</v>
          </cell>
          <cell r="G154">
            <v>0</v>
          </cell>
          <cell r="H154">
            <v>0</v>
          </cell>
        </row>
        <row r="155">
          <cell r="C155" t="str">
            <v>SI4027</v>
          </cell>
          <cell r="D155" t="str">
            <v>FMB</v>
          </cell>
          <cell r="E155">
            <v>7900</v>
          </cell>
          <cell r="F155">
            <v>7900</v>
          </cell>
        </row>
        <row r="156">
          <cell r="C156" t="str">
            <v>SI4027K</v>
          </cell>
          <cell r="D156" t="str">
            <v>FMB</v>
          </cell>
          <cell r="E156">
            <v>9000</v>
          </cell>
          <cell r="F156">
            <v>9000</v>
          </cell>
          <cell r="G156">
            <v>1774344.0000000002</v>
          </cell>
          <cell r="H156">
            <v>15969096.000000002</v>
          </cell>
        </row>
        <row r="157">
          <cell r="C157" t="str">
            <v>SI4028</v>
          </cell>
          <cell r="D157" t="str">
            <v>FMB</v>
          </cell>
          <cell r="E157">
            <v>9000</v>
          </cell>
          <cell r="F157">
            <v>9000</v>
          </cell>
          <cell r="G157">
            <v>534736.40000000014</v>
          </cell>
          <cell r="H157">
            <v>4812627.5999999996</v>
          </cell>
        </row>
        <row r="158">
          <cell r="C158" t="str">
            <v>SI4029</v>
          </cell>
          <cell r="D158" t="str">
            <v>FMB</v>
          </cell>
          <cell r="E158">
            <v>9000</v>
          </cell>
          <cell r="F158">
            <v>9000</v>
          </cell>
        </row>
        <row r="159">
          <cell r="C159" t="str">
            <v>SI4030</v>
          </cell>
          <cell r="D159" t="str">
            <v>FMB</v>
          </cell>
          <cell r="E159">
            <v>9000</v>
          </cell>
          <cell r="F159">
            <v>9000</v>
          </cell>
          <cell r="G159">
            <v>0</v>
          </cell>
          <cell r="H159">
            <v>0</v>
          </cell>
        </row>
        <row r="160">
          <cell r="C160" t="str">
            <v>SI4031</v>
          </cell>
          <cell r="D160" t="str">
            <v>FMB</v>
          </cell>
          <cell r="E160">
            <v>8350</v>
          </cell>
          <cell r="F160">
            <v>8350</v>
          </cell>
          <cell r="G160">
            <v>0</v>
          </cell>
          <cell r="H160">
            <v>0</v>
          </cell>
        </row>
        <row r="161">
          <cell r="C161" t="str">
            <v>SI4031-1</v>
          </cell>
          <cell r="D161" t="str">
            <v>FMB</v>
          </cell>
          <cell r="E161">
            <v>0</v>
          </cell>
          <cell r="F161">
            <v>0</v>
          </cell>
        </row>
        <row r="162">
          <cell r="C162" t="str">
            <v>SI4032</v>
          </cell>
          <cell r="D162" t="str">
            <v>FMB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</row>
        <row r="163">
          <cell r="C163" t="str">
            <v>SI4033</v>
          </cell>
          <cell r="D163" t="str">
            <v>FMB</v>
          </cell>
          <cell r="E163">
            <v>9000</v>
          </cell>
          <cell r="F163">
            <v>9000</v>
          </cell>
          <cell r="G163">
            <v>0</v>
          </cell>
          <cell r="H163">
            <v>0</v>
          </cell>
        </row>
        <row r="164">
          <cell r="C164" t="str">
            <v>SI4522K</v>
          </cell>
          <cell r="D164" t="str">
            <v>FMB</v>
          </cell>
          <cell r="E164">
            <v>9150</v>
          </cell>
          <cell r="F164">
            <v>9150</v>
          </cell>
          <cell r="G164">
            <v>0</v>
          </cell>
          <cell r="H164">
            <v>0</v>
          </cell>
        </row>
        <row r="165">
          <cell r="C165" t="str">
            <v>SI5010</v>
          </cell>
          <cell r="D165" t="str">
            <v>FMB</v>
          </cell>
          <cell r="E165">
            <v>6600</v>
          </cell>
          <cell r="F165">
            <v>6600</v>
          </cell>
        </row>
        <row r="166">
          <cell r="C166" t="str">
            <v>SI5012K</v>
          </cell>
          <cell r="D166" t="str">
            <v>FMB</v>
          </cell>
          <cell r="E166">
            <v>6800</v>
          </cell>
          <cell r="F166">
            <v>6800</v>
          </cell>
          <cell r="G166">
            <v>0</v>
          </cell>
          <cell r="H166">
            <v>0</v>
          </cell>
        </row>
        <row r="167">
          <cell r="C167" t="str">
            <v>SI5020</v>
          </cell>
          <cell r="D167" t="str">
            <v>FMB</v>
          </cell>
          <cell r="E167">
            <v>9500</v>
          </cell>
          <cell r="F167">
            <v>9500</v>
          </cell>
        </row>
        <row r="168">
          <cell r="C168" t="str">
            <v>SI5021</v>
          </cell>
          <cell r="D168" t="str">
            <v>FMB</v>
          </cell>
          <cell r="E168">
            <v>10100</v>
          </cell>
          <cell r="F168">
            <v>10100</v>
          </cell>
          <cell r="G168">
            <v>0</v>
          </cell>
          <cell r="H168">
            <v>0</v>
          </cell>
        </row>
        <row r="169">
          <cell r="C169" t="str">
            <v>SI5022</v>
          </cell>
          <cell r="D169" t="str">
            <v>FMB</v>
          </cell>
          <cell r="E169">
            <v>10150</v>
          </cell>
          <cell r="F169">
            <v>10150</v>
          </cell>
          <cell r="G169">
            <v>0</v>
          </cell>
          <cell r="H169">
            <v>0</v>
          </cell>
        </row>
        <row r="170">
          <cell r="C170" t="str">
            <v>SI5023</v>
          </cell>
          <cell r="D170" t="str">
            <v>FMB</v>
          </cell>
          <cell r="E170">
            <v>9100</v>
          </cell>
          <cell r="F170">
            <v>9100</v>
          </cell>
        </row>
        <row r="171">
          <cell r="C171" t="str">
            <v>SI5024</v>
          </cell>
          <cell r="D171" t="str">
            <v>FMB</v>
          </cell>
          <cell r="E171">
            <v>9200</v>
          </cell>
          <cell r="F171">
            <v>9200</v>
          </cell>
          <cell r="G171">
            <v>0</v>
          </cell>
          <cell r="H171">
            <v>0</v>
          </cell>
        </row>
        <row r="172">
          <cell r="C172" t="str">
            <v>SI5025</v>
          </cell>
          <cell r="D172" t="str">
            <v>FMB</v>
          </cell>
          <cell r="E172">
            <v>8050</v>
          </cell>
          <cell r="F172">
            <v>8050</v>
          </cell>
          <cell r="G172">
            <v>0</v>
          </cell>
          <cell r="H172">
            <v>0</v>
          </cell>
        </row>
        <row r="173">
          <cell r="C173" t="str">
            <v>SI5026K</v>
          </cell>
          <cell r="D173" t="str">
            <v>FMB</v>
          </cell>
          <cell r="E173">
            <v>0</v>
          </cell>
          <cell r="F173">
            <v>0</v>
          </cell>
        </row>
        <row r="174">
          <cell r="C174" t="str">
            <v>SI5520</v>
          </cell>
          <cell r="D174" t="str">
            <v>FMB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</row>
        <row r="175">
          <cell r="C175" t="str">
            <v>SI5521</v>
          </cell>
          <cell r="D175" t="str">
            <v>FMB</v>
          </cell>
          <cell r="E175">
            <v>8250</v>
          </cell>
          <cell r="F175">
            <v>8250</v>
          </cell>
          <cell r="G175">
            <v>0</v>
          </cell>
          <cell r="H175">
            <v>0</v>
          </cell>
        </row>
        <row r="176">
          <cell r="C176" t="str">
            <v>SI5522</v>
          </cell>
          <cell r="D176" t="str">
            <v>FMB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C177" t="str">
            <v>SI6011</v>
          </cell>
          <cell r="D177" t="str">
            <v>FMB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C178" t="str">
            <v>SI6510</v>
          </cell>
          <cell r="D178" t="str">
            <v>FMB</v>
          </cell>
          <cell r="E178">
            <v>7500</v>
          </cell>
          <cell r="F178">
            <v>7500</v>
          </cell>
          <cell r="G178">
            <v>0</v>
          </cell>
          <cell r="H178">
            <v>0</v>
          </cell>
        </row>
        <row r="179">
          <cell r="C179" t="str">
            <v>SI6511</v>
          </cell>
          <cell r="D179" t="str">
            <v>FMB</v>
          </cell>
          <cell r="E179">
            <v>6800</v>
          </cell>
          <cell r="F179">
            <v>6800</v>
          </cell>
          <cell r="G179">
            <v>0</v>
          </cell>
          <cell r="H179">
            <v>0</v>
          </cell>
        </row>
        <row r="180">
          <cell r="C180" t="str">
            <v>SI6512</v>
          </cell>
          <cell r="D180" t="str">
            <v>FMB</v>
          </cell>
          <cell r="E180">
            <v>6800</v>
          </cell>
          <cell r="F180">
            <v>6800</v>
          </cell>
          <cell r="G180">
            <v>0</v>
          </cell>
          <cell r="H180">
            <v>0</v>
          </cell>
        </row>
        <row r="181">
          <cell r="C181" t="str">
            <v>SI6513</v>
          </cell>
          <cell r="D181" t="str">
            <v>FMB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</row>
        <row r="182">
          <cell r="C182" t="str">
            <v>SI7010</v>
          </cell>
          <cell r="D182" t="str">
            <v>FMB</v>
          </cell>
          <cell r="E182">
            <v>6300</v>
          </cell>
          <cell r="F182">
            <v>6300</v>
          </cell>
          <cell r="G182">
            <v>0</v>
          </cell>
          <cell r="H182">
            <v>0</v>
          </cell>
        </row>
        <row r="183">
          <cell r="C183" t="str">
            <v>SILICA</v>
          </cell>
          <cell r="D183" t="str">
            <v>미누실</v>
          </cell>
          <cell r="E183">
            <v>1600</v>
          </cell>
          <cell r="F183">
            <v>1600</v>
          </cell>
          <cell r="G183">
            <v>0</v>
          </cell>
          <cell r="H183">
            <v>0</v>
          </cell>
        </row>
        <row r="184">
          <cell r="C184" t="str">
            <v>E6502</v>
          </cell>
          <cell r="D184" t="str">
            <v>FMB</v>
          </cell>
          <cell r="E184">
            <v>4300</v>
          </cell>
          <cell r="F184">
            <v>4300</v>
          </cell>
          <cell r="G184">
            <v>13024</v>
          </cell>
          <cell r="H184">
            <v>56003.199999999997</v>
          </cell>
        </row>
        <row r="185">
          <cell r="C185" t="str">
            <v>SI5523</v>
          </cell>
          <cell r="D185" t="str">
            <v>FMB</v>
          </cell>
          <cell r="E185">
            <v>9700</v>
          </cell>
          <cell r="F185">
            <v>9700</v>
          </cell>
          <cell r="G185">
            <v>0</v>
          </cell>
          <cell r="H185">
            <v>0</v>
          </cell>
        </row>
        <row r="186">
          <cell r="C186" t="str">
            <v>SI4023K</v>
          </cell>
          <cell r="D186" t="str">
            <v>FMB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C187" t="str">
            <v>SI4034</v>
          </cell>
          <cell r="D187" t="str">
            <v>FMB</v>
          </cell>
          <cell r="E187">
            <v>8700</v>
          </cell>
          <cell r="F187">
            <v>8700</v>
          </cell>
          <cell r="G187">
            <v>0</v>
          </cell>
          <cell r="H187">
            <v>0</v>
          </cell>
        </row>
        <row r="188">
          <cell r="C188" t="str">
            <v>SI3524</v>
          </cell>
          <cell r="D188" t="str">
            <v>FMB</v>
          </cell>
          <cell r="G188">
            <v>18700.000000000004</v>
          </cell>
          <cell r="H188">
            <v>0</v>
          </cell>
        </row>
        <row r="189">
          <cell r="C189" t="str">
            <v>F7008</v>
          </cell>
          <cell r="D189" t="str">
            <v>FMB</v>
          </cell>
          <cell r="E189">
            <v>41000</v>
          </cell>
          <cell r="F189">
            <v>41000</v>
          </cell>
          <cell r="G189">
            <v>634418.4</v>
          </cell>
          <cell r="H189">
            <v>26011154.399999999</v>
          </cell>
        </row>
        <row r="190">
          <cell r="C190" t="str">
            <v>E5801</v>
          </cell>
          <cell r="D190" t="str">
            <v>CMB</v>
          </cell>
          <cell r="E190">
            <v>5570</v>
          </cell>
          <cell r="F190">
            <v>5570</v>
          </cell>
          <cell r="G190">
            <v>0</v>
          </cell>
          <cell r="H190">
            <v>0</v>
          </cell>
        </row>
        <row r="191">
          <cell r="C191" t="str">
            <v>E7003</v>
          </cell>
          <cell r="D191" t="str">
            <v>FMB</v>
          </cell>
          <cell r="E191">
            <v>4950</v>
          </cell>
          <cell r="F191">
            <v>4950</v>
          </cell>
          <cell r="G191">
            <v>183656</v>
          </cell>
          <cell r="H191">
            <v>909097.19999999972</v>
          </cell>
        </row>
        <row r="192">
          <cell r="C192" t="str">
            <v>E5006</v>
          </cell>
          <cell r="D192" t="str">
            <v>CMB</v>
          </cell>
          <cell r="E192">
            <v>2900</v>
          </cell>
          <cell r="F192">
            <v>2900</v>
          </cell>
          <cell r="G192">
            <v>0</v>
          </cell>
          <cell r="H192">
            <v>0</v>
          </cell>
        </row>
        <row r="193">
          <cell r="C193" t="str">
            <v>E6006</v>
          </cell>
          <cell r="G193">
            <v>0</v>
          </cell>
          <cell r="H193">
            <v>0</v>
          </cell>
        </row>
        <row r="194">
          <cell r="C194" t="str">
            <v>SI5013</v>
          </cell>
          <cell r="D194" t="str">
            <v>FMB</v>
          </cell>
          <cell r="E194">
            <v>8600</v>
          </cell>
          <cell r="F194">
            <v>8600</v>
          </cell>
          <cell r="G194">
            <v>0</v>
          </cell>
          <cell r="H194">
            <v>0</v>
          </cell>
        </row>
        <row r="195">
          <cell r="C195" t="str">
            <v>SI5022K</v>
          </cell>
          <cell r="D195" t="str">
            <v>FMB</v>
          </cell>
          <cell r="E195">
            <v>10950</v>
          </cell>
          <cell r="F195">
            <v>10950</v>
          </cell>
          <cell r="G195">
            <v>0</v>
          </cell>
          <cell r="H195">
            <v>0</v>
          </cell>
        </row>
        <row r="196">
          <cell r="C196" t="str">
            <v>SI5025K</v>
          </cell>
          <cell r="D196" t="str">
            <v>FMB</v>
          </cell>
          <cell r="E196">
            <v>9680</v>
          </cell>
          <cell r="F196">
            <v>9680</v>
          </cell>
          <cell r="G196">
            <v>0</v>
          </cell>
          <cell r="H196">
            <v>0</v>
          </cell>
        </row>
        <row r="197">
          <cell r="C197" t="str">
            <v>SI4015</v>
          </cell>
          <cell r="D197" t="str">
            <v>FMB</v>
          </cell>
          <cell r="G197">
            <v>0</v>
          </cell>
          <cell r="H197">
            <v>0</v>
          </cell>
        </row>
        <row r="198">
          <cell r="C198" t="str">
            <v>SI5027</v>
          </cell>
          <cell r="D198" t="str">
            <v>FMB</v>
          </cell>
          <cell r="G198">
            <v>549726.10000000021</v>
          </cell>
          <cell r="H198">
            <v>0</v>
          </cell>
        </row>
        <row r="199">
          <cell r="C199" t="str">
            <v>E7008</v>
          </cell>
          <cell r="D199" t="str">
            <v>FMB</v>
          </cell>
          <cell r="G199">
            <v>0</v>
          </cell>
          <cell r="H199">
            <v>0</v>
          </cell>
        </row>
        <row r="200">
          <cell r="C200" t="str">
            <v>E7009</v>
          </cell>
          <cell r="D200" t="str">
            <v>FMB</v>
          </cell>
          <cell r="G200">
            <v>0</v>
          </cell>
          <cell r="H200">
            <v>0</v>
          </cell>
        </row>
        <row r="201">
          <cell r="C201" t="str">
            <v>SI4033K</v>
          </cell>
          <cell r="D201" t="str">
            <v>FMB</v>
          </cell>
          <cell r="G201">
            <v>16632</v>
          </cell>
          <cell r="H201">
            <v>0</v>
          </cell>
        </row>
        <row r="202">
          <cell r="C202" t="str">
            <v>SI5014</v>
          </cell>
          <cell r="D202" t="str">
            <v>FMB</v>
          </cell>
          <cell r="G202">
            <v>0</v>
          </cell>
          <cell r="H202">
            <v>0</v>
          </cell>
        </row>
        <row r="203">
          <cell r="C203" t="str">
            <v>SI5017</v>
          </cell>
          <cell r="D203" t="str">
            <v>FMB</v>
          </cell>
          <cell r="G203">
            <v>0</v>
          </cell>
          <cell r="H203">
            <v>0</v>
          </cell>
        </row>
        <row r="204">
          <cell r="C204" t="str">
            <v>SI5029</v>
          </cell>
          <cell r="D204" t="str">
            <v>FMB</v>
          </cell>
          <cell r="G204">
            <v>0</v>
          </cell>
          <cell r="H204">
            <v>0</v>
          </cell>
        </row>
        <row r="205">
          <cell r="C205" t="str">
            <v>SI4029K</v>
          </cell>
          <cell r="D205" t="str">
            <v>FMB</v>
          </cell>
          <cell r="G205">
            <v>0</v>
          </cell>
          <cell r="H205">
            <v>0</v>
          </cell>
        </row>
        <row r="206">
          <cell r="C206" t="str">
            <v>SI4021K</v>
          </cell>
          <cell r="D206" t="str">
            <v>FMB</v>
          </cell>
          <cell r="G206">
            <v>0</v>
          </cell>
          <cell r="H206">
            <v>0</v>
          </cell>
        </row>
        <row r="207">
          <cell r="C207" t="str">
            <v>SI4028K</v>
          </cell>
          <cell r="D207" t="str">
            <v>FMB</v>
          </cell>
          <cell r="G207">
            <v>0</v>
          </cell>
          <cell r="H207">
            <v>0</v>
          </cell>
        </row>
        <row r="208">
          <cell r="C208" t="str">
            <v>SAMPLE CODE</v>
          </cell>
          <cell r="D208" t="str">
            <v>FMB</v>
          </cell>
          <cell r="G208">
            <v>0</v>
          </cell>
          <cell r="H208">
            <v>0</v>
          </cell>
        </row>
        <row r="209">
          <cell r="C209" t="str">
            <v>SI7011K</v>
          </cell>
          <cell r="D209" t="str">
            <v>FMB</v>
          </cell>
          <cell r="G209">
            <v>0</v>
          </cell>
          <cell r="H209">
            <v>0</v>
          </cell>
        </row>
        <row r="210">
          <cell r="C210" t="str">
            <v>SI5033K</v>
          </cell>
          <cell r="D210" t="str">
            <v>FMB</v>
          </cell>
          <cell r="G210">
            <v>0</v>
          </cell>
          <cell r="H210">
            <v>0</v>
          </cell>
        </row>
        <row r="211">
          <cell r="C211" t="str">
            <v>SI6021</v>
          </cell>
          <cell r="D211" t="str">
            <v>FMB</v>
          </cell>
          <cell r="G211">
            <v>22809.599999999999</v>
          </cell>
          <cell r="H211">
            <v>0</v>
          </cell>
        </row>
        <row r="212">
          <cell r="C212" t="str">
            <v>E7010</v>
          </cell>
          <cell r="D212" t="str">
            <v>FMB</v>
          </cell>
          <cell r="G212">
            <v>0</v>
          </cell>
          <cell r="H212">
            <v>0</v>
          </cell>
        </row>
        <row r="213">
          <cell r="C213" t="str">
            <v>E7011</v>
          </cell>
          <cell r="D213" t="str">
            <v>FMB</v>
          </cell>
          <cell r="G213">
            <v>0</v>
          </cell>
          <cell r="H213">
            <v>0</v>
          </cell>
        </row>
        <row r="214">
          <cell r="C214" t="str">
            <v>SI7033</v>
          </cell>
          <cell r="D214" t="str">
            <v>FMB</v>
          </cell>
          <cell r="G214">
            <v>0</v>
          </cell>
          <cell r="H214">
            <v>0</v>
          </cell>
        </row>
        <row r="215">
          <cell r="C215" t="str">
            <v>SI4036</v>
          </cell>
          <cell r="D215" t="str">
            <v>FMB</v>
          </cell>
          <cell r="G215">
            <v>0</v>
          </cell>
          <cell r="H215">
            <v>0</v>
          </cell>
        </row>
        <row r="216">
          <cell r="C216" t="str">
            <v>SI3015</v>
          </cell>
          <cell r="D216" t="str">
            <v>FMB</v>
          </cell>
          <cell r="G216">
            <v>0</v>
          </cell>
          <cell r="H216">
            <v>0</v>
          </cell>
        </row>
        <row r="217">
          <cell r="C217" t="str">
            <v>E7001</v>
          </cell>
          <cell r="D217" t="str">
            <v>FMB</v>
          </cell>
          <cell r="G217">
            <v>0</v>
          </cell>
          <cell r="H217">
            <v>0</v>
          </cell>
        </row>
        <row r="218">
          <cell r="C218" t="str">
            <v>SI7022</v>
          </cell>
          <cell r="D218" t="str">
            <v>FMB</v>
          </cell>
          <cell r="G218">
            <v>0</v>
          </cell>
          <cell r="H218">
            <v>0</v>
          </cell>
        </row>
        <row r="219">
          <cell r="G219">
            <v>0</v>
          </cell>
          <cell r="H219">
            <v>0</v>
          </cell>
        </row>
        <row r="220">
          <cell r="G220">
            <v>0</v>
          </cell>
          <cell r="H220">
            <v>0</v>
          </cell>
        </row>
      </sheetData>
      <sheetData sheetId="15">
        <row r="3">
          <cell r="C3" t="str">
            <v>GRADE</v>
          </cell>
          <cell r="D3" t="str">
            <v>입고형태</v>
          </cell>
          <cell r="E3" t="str">
            <v>입고 단가(원)</v>
          </cell>
          <cell r="F3" t="str">
            <v>FMB 단가(원)</v>
          </cell>
          <cell r="G3" t="str">
            <v>사용량</v>
          </cell>
          <cell r="H3" t="str">
            <v>사용 금액</v>
          </cell>
        </row>
        <row r="5">
          <cell r="C5" t="str">
            <v>A7004</v>
          </cell>
          <cell r="D5" t="str">
            <v>FMB</v>
          </cell>
          <cell r="E5">
            <v>9000</v>
          </cell>
          <cell r="F5">
            <v>9000</v>
          </cell>
          <cell r="G5">
            <v>0</v>
          </cell>
          <cell r="H5">
            <v>0</v>
          </cell>
        </row>
        <row r="6">
          <cell r="C6" t="str">
            <v>C4501</v>
          </cell>
          <cell r="D6" t="str">
            <v>FMB</v>
          </cell>
          <cell r="E6">
            <v>5800</v>
          </cell>
          <cell r="F6">
            <v>5800</v>
          </cell>
          <cell r="G6">
            <v>0</v>
          </cell>
          <cell r="H6">
            <v>0</v>
          </cell>
        </row>
        <row r="7">
          <cell r="C7" t="str">
            <v>C5001</v>
          </cell>
          <cell r="D7" t="str">
            <v>FMB</v>
          </cell>
          <cell r="E7">
            <v>5300</v>
          </cell>
          <cell r="F7">
            <v>5300</v>
          </cell>
          <cell r="G7">
            <v>0</v>
          </cell>
          <cell r="H7">
            <v>0</v>
          </cell>
        </row>
        <row r="8">
          <cell r="C8" t="str">
            <v>CE5001</v>
          </cell>
          <cell r="D8" t="str">
            <v>CMB</v>
          </cell>
          <cell r="E8">
            <v>2730</v>
          </cell>
          <cell r="F8">
            <v>2880</v>
          </cell>
          <cell r="G8">
            <v>0</v>
          </cell>
          <cell r="H8">
            <v>0</v>
          </cell>
        </row>
        <row r="9">
          <cell r="C9" t="str">
            <v>CM-11</v>
          </cell>
          <cell r="D9" t="str">
            <v>안료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C10" t="str">
            <v>E4005</v>
          </cell>
          <cell r="D10" t="str">
            <v>CMB</v>
          </cell>
          <cell r="E10">
            <v>3220</v>
          </cell>
          <cell r="F10">
            <v>3370</v>
          </cell>
          <cell r="G10">
            <v>0</v>
          </cell>
          <cell r="H10">
            <v>0</v>
          </cell>
        </row>
        <row r="11">
          <cell r="C11" t="str">
            <v>E4005-1</v>
          </cell>
          <cell r="D11" t="str">
            <v>CMB</v>
          </cell>
          <cell r="E11">
            <v>3240</v>
          </cell>
          <cell r="F11">
            <v>3390</v>
          </cell>
          <cell r="G11">
            <v>274630.40000000002</v>
          </cell>
          <cell r="H11">
            <v>889802.49600000004</v>
          </cell>
        </row>
        <row r="12">
          <cell r="C12" t="str">
            <v>E4006</v>
          </cell>
          <cell r="D12" t="str">
            <v>CMB</v>
          </cell>
          <cell r="E12">
            <v>3240</v>
          </cell>
          <cell r="F12">
            <v>3390</v>
          </cell>
          <cell r="G12">
            <v>0</v>
          </cell>
          <cell r="H12">
            <v>0</v>
          </cell>
        </row>
        <row r="13">
          <cell r="C13" t="str">
            <v>E4505</v>
          </cell>
          <cell r="D13" t="str">
            <v>FMB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C14" t="str">
            <v>E4507-1</v>
          </cell>
          <cell r="D14" t="str">
            <v>FMB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C15" t="str">
            <v>E4701</v>
          </cell>
          <cell r="D15" t="str">
            <v>CMB</v>
          </cell>
          <cell r="E15">
            <v>3130</v>
          </cell>
          <cell r="F15">
            <v>3280</v>
          </cell>
          <cell r="G15">
            <v>0</v>
          </cell>
          <cell r="H15">
            <v>0</v>
          </cell>
        </row>
        <row r="16">
          <cell r="C16" t="str">
            <v>E4701(리본)</v>
          </cell>
          <cell r="D16" t="str">
            <v>CMB</v>
          </cell>
          <cell r="E16">
            <v>3410</v>
          </cell>
          <cell r="F16">
            <v>3560</v>
          </cell>
          <cell r="G16">
            <v>0</v>
          </cell>
          <cell r="H16">
            <v>0</v>
          </cell>
        </row>
        <row r="17">
          <cell r="C17" t="str">
            <v>E4701-1(리본)</v>
          </cell>
          <cell r="D17" t="str">
            <v>CMB</v>
          </cell>
          <cell r="E17">
            <v>3410</v>
          </cell>
          <cell r="F17">
            <v>3560</v>
          </cell>
          <cell r="G17">
            <v>0</v>
          </cell>
          <cell r="H17">
            <v>0</v>
          </cell>
        </row>
        <row r="18">
          <cell r="C18" t="str">
            <v>E5005</v>
          </cell>
          <cell r="D18" t="str">
            <v>CMB</v>
          </cell>
          <cell r="E18">
            <v>2900</v>
          </cell>
          <cell r="F18">
            <v>3050</v>
          </cell>
          <cell r="G18">
            <v>0</v>
          </cell>
          <cell r="H18">
            <v>0</v>
          </cell>
        </row>
        <row r="19">
          <cell r="C19" t="str">
            <v>E5005-1</v>
          </cell>
          <cell r="D19" t="str">
            <v>CMB</v>
          </cell>
          <cell r="E19">
            <v>3250</v>
          </cell>
          <cell r="F19">
            <v>3400</v>
          </cell>
          <cell r="G19">
            <v>0</v>
          </cell>
          <cell r="H19">
            <v>0</v>
          </cell>
        </row>
        <row r="20">
          <cell r="C20" t="str">
            <v>E5005-1(리본)</v>
          </cell>
          <cell r="D20" t="str">
            <v>CMB</v>
          </cell>
          <cell r="E20">
            <v>3350</v>
          </cell>
          <cell r="F20">
            <v>3500</v>
          </cell>
          <cell r="G20">
            <v>0</v>
          </cell>
          <cell r="H20">
            <v>0</v>
          </cell>
        </row>
        <row r="21">
          <cell r="C21" t="str">
            <v>E5005-3</v>
          </cell>
          <cell r="D21" t="str">
            <v>FMB</v>
          </cell>
          <cell r="E21">
            <v>3600</v>
          </cell>
          <cell r="F21">
            <v>0</v>
          </cell>
          <cell r="G21">
            <v>0</v>
          </cell>
          <cell r="H21">
            <v>0</v>
          </cell>
        </row>
        <row r="22">
          <cell r="C22" t="str">
            <v>E5006D</v>
          </cell>
          <cell r="D22" t="str">
            <v>CMB</v>
          </cell>
          <cell r="E22">
            <v>2730</v>
          </cell>
          <cell r="F22">
            <v>2880</v>
          </cell>
          <cell r="G22">
            <v>0</v>
          </cell>
          <cell r="H22">
            <v>0</v>
          </cell>
        </row>
        <row r="23">
          <cell r="C23" t="str">
            <v>E5007</v>
          </cell>
          <cell r="D23" t="str">
            <v>CMB</v>
          </cell>
          <cell r="E23">
            <v>4450</v>
          </cell>
          <cell r="F23">
            <v>4600</v>
          </cell>
          <cell r="G23">
            <v>0</v>
          </cell>
          <cell r="H23">
            <v>0</v>
          </cell>
        </row>
        <row r="24">
          <cell r="C24" t="str">
            <v>E5008</v>
          </cell>
          <cell r="D24" t="str">
            <v>CMB</v>
          </cell>
          <cell r="E24">
            <v>4560</v>
          </cell>
          <cell r="F24">
            <v>4710</v>
          </cell>
          <cell r="G24">
            <v>0</v>
          </cell>
          <cell r="H24">
            <v>0</v>
          </cell>
        </row>
        <row r="25">
          <cell r="C25" t="str">
            <v>E5505</v>
          </cell>
          <cell r="D25" t="str">
            <v>FMB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C26" t="str">
            <v>E5506</v>
          </cell>
          <cell r="D26" t="str">
            <v>FMB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C27" t="str">
            <v>E5801</v>
          </cell>
          <cell r="D27" t="str">
            <v>FMB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C28" t="str">
            <v>E5802</v>
          </cell>
          <cell r="D28" t="str">
            <v>FMB</v>
          </cell>
          <cell r="E28">
            <v>5830</v>
          </cell>
          <cell r="F28">
            <v>5830</v>
          </cell>
          <cell r="G28">
            <v>0</v>
          </cell>
          <cell r="H28">
            <v>0</v>
          </cell>
        </row>
        <row r="29">
          <cell r="C29" t="str">
            <v>E6004</v>
          </cell>
          <cell r="D29" t="str">
            <v>CMB</v>
          </cell>
          <cell r="E29">
            <v>3350</v>
          </cell>
          <cell r="F29">
            <v>3500</v>
          </cell>
          <cell r="G29">
            <v>0</v>
          </cell>
          <cell r="H29">
            <v>0</v>
          </cell>
        </row>
        <row r="30">
          <cell r="C30" t="str">
            <v>E6005</v>
          </cell>
          <cell r="D30" t="str">
            <v>CMB</v>
          </cell>
          <cell r="E30">
            <v>4620</v>
          </cell>
          <cell r="F30">
            <v>4770</v>
          </cell>
          <cell r="G30">
            <v>0</v>
          </cell>
          <cell r="H30">
            <v>0</v>
          </cell>
        </row>
        <row r="31">
          <cell r="C31" t="str">
            <v>E6501</v>
          </cell>
          <cell r="D31" t="str">
            <v>CMB</v>
          </cell>
          <cell r="E31">
            <v>4730</v>
          </cell>
          <cell r="F31">
            <v>4880</v>
          </cell>
          <cell r="G31">
            <v>0</v>
          </cell>
          <cell r="H31">
            <v>0</v>
          </cell>
        </row>
        <row r="32">
          <cell r="C32" t="str">
            <v>E7002</v>
          </cell>
          <cell r="D32" t="str">
            <v>CMB</v>
          </cell>
          <cell r="E32">
            <v>3020</v>
          </cell>
          <cell r="F32">
            <v>3170</v>
          </cell>
          <cell r="G32">
            <v>0</v>
          </cell>
          <cell r="H32">
            <v>0</v>
          </cell>
        </row>
        <row r="33">
          <cell r="C33" t="str">
            <v>E7005</v>
          </cell>
          <cell r="D33" t="str">
            <v>CMB</v>
          </cell>
          <cell r="E33">
            <v>4620</v>
          </cell>
          <cell r="F33">
            <v>4770</v>
          </cell>
          <cell r="G33">
            <v>0</v>
          </cell>
          <cell r="H33">
            <v>0</v>
          </cell>
        </row>
        <row r="34">
          <cell r="C34" t="str">
            <v>E7006</v>
          </cell>
          <cell r="D34" t="str">
            <v>FMB</v>
          </cell>
          <cell r="E34">
            <v>4560</v>
          </cell>
          <cell r="F34">
            <v>4560</v>
          </cell>
          <cell r="G34">
            <v>0</v>
          </cell>
          <cell r="H34">
            <v>0</v>
          </cell>
        </row>
        <row r="35">
          <cell r="C35" t="str">
            <v>E8001</v>
          </cell>
          <cell r="D35" t="str">
            <v>CMB</v>
          </cell>
          <cell r="E35">
            <v>3700</v>
          </cell>
          <cell r="F35">
            <v>3850</v>
          </cell>
          <cell r="G35">
            <v>0</v>
          </cell>
          <cell r="H35">
            <v>0</v>
          </cell>
        </row>
        <row r="36">
          <cell r="C36" t="str">
            <v>F5501</v>
          </cell>
          <cell r="D36" t="str">
            <v>FMB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C37" t="str">
            <v>F6001</v>
          </cell>
          <cell r="D37" t="str">
            <v>FMB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</row>
        <row r="38">
          <cell r="C38" t="str">
            <v>F6002</v>
          </cell>
          <cell r="D38" t="str">
            <v>FMB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</row>
        <row r="39">
          <cell r="C39" t="str">
            <v>F6503-1</v>
          </cell>
          <cell r="D39" t="str">
            <v>FMB</v>
          </cell>
          <cell r="E39">
            <v>26500</v>
          </cell>
          <cell r="F39">
            <v>26500</v>
          </cell>
          <cell r="G39">
            <v>0</v>
          </cell>
          <cell r="H39">
            <v>0</v>
          </cell>
        </row>
        <row r="40">
          <cell r="C40" t="str">
            <v>F7001</v>
          </cell>
          <cell r="D40" t="str">
            <v>FMB</v>
          </cell>
          <cell r="E40">
            <v>23000</v>
          </cell>
          <cell r="F40">
            <v>23000</v>
          </cell>
          <cell r="G40">
            <v>0</v>
          </cell>
          <cell r="H40">
            <v>0</v>
          </cell>
        </row>
        <row r="41">
          <cell r="C41" t="str">
            <v>F7002</v>
          </cell>
          <cell r="D41" t="str">
            <v>FMB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</row>
        <row r="42">
          <cell r="C42" t="str">
            <v>F7003</v>
          </cell>
          <cell r="D42" t="str">
            <v>FMB</v>
          </cell>
          <cell r="E42">
            <v>36000</v>
          </cell>
          <cell r="F42">
            <v>36000</v>
          </cell>
          <cell r="G42">
            <v>0</v>
          </cell>
          <cell r="H42">
            <v>0</v>
          </cell>
        </row>
        <row r="43">
          <cell r="C43" t="str">
            <v>F7004</v>
          </cell>
          <cell r="D43" t="str">
            <v>FMB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</row>
        <row r="44">
          <cell r="C44" t="str">
            <v>F7005-1</v>
          </cell>
          <cell r="D44" t="str">
            <v>FMB</v>
          </cell>
          <cell r="E44">
            <v>26500</v>
          </cell>
          <cell r="F44">
            <v>26500</v>
          </cell>
          <cell r="G44">
            <v>0</v>
          </cell>
          <cell r="H44">
            <v>0</v>
          </cell>
        </row>
        <row r="45">
          <cell r="C45" t="str">
            <v>F7007</v>
          </cell>
          <cell r="D45" t="str">
            <v>FMB</v>
          </cell>
          <cell r="E45">
            <v>33000</v>
          </cell>
          <cell r="F45">
            <v>33000</v>
          </cell>
          <cell r="G45">
            <v>0</v>
          </cell>
          <cell r="H45">
            <v>0</v>
          </cell>
        </row>
        <row r="46">
          <cell r="C46" t="str">
            <v>FQ4020</v>
          </cell>
          <cell r="D46" t="str">
            <v>FMB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C47" t="str">
            <v>FQ4021</v>
          </cell>
          <cell r="D47" t="str">
            <v>FMB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</row>
        <row r="48">
          <cell r="C48" t="str">
            <v>FQ5010</v>
          </cell>
          <cell r="D48" t="str">
            <v>FMB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C49" t="str">
            <v>FQ5020</v>
          </cell>
          <cell r="D49" t="str">
            <v>FMB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C50" t="str">
            <v>FQ5021</v>
          </cell>
          <cell r="D50" t="str">
            <v>FMB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C51" t="str">
            <v>FQ7003</v>
          </cell>
          <cell r="D51" t="str">
            <v>FMB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</row>
        <row r="52">
          <cell r="C52" t="str">
            <v>H-N5001</v>
          </cell>
          <cell r="D52" t="str">
            <v>FMB</v>
          </cell>
          <cell r="E52">
            <v>22000</v>
          </cell>
          <cell r="F52">
            <v>22000</v>
          </cell>
          <cell r="G52">
            <v>0</v>
          </cell>
          <cell r="H52">
            <v>0</v>
          </cell>
        </row>
        <row r="53">
          <cell r="C53" t="str">
            <v>H-N5002</v>
          </cell>
          <cell r="D53" t="str">
            <v>FMB</v>
          </cell>
          <cell r="E53">
            <v>23500</v>
          </cell>
          <cell r="F53">
            <v>23500</v>
          </cell>
          <cell r="G53">
            <v>0</v>
          </cell>
          <cell r="H53">
            <v>0</v>
          </cell>
        </row>
        <row r="54">
          <cell r="C54" t="str">
            <v>H-N6005</v>
          </cell>
          <cell r="D54" t="str">
            <v>FMB</v>
          </cell>
          <cell r="E54">
            <v>16500</v>
          </cell>
          <cell r="F54">
            <v>16500</v>
          </cell>
          <cell r="G54">
            <v>0</v>
          </cell>
          <cell r="H54">
            <v>0</v>
          </cell>
        </row>
        <row r="55">
          <cell r="C55" t="str">
            <v>H-N7001</v>
          </cell>
          <cell r="D55" t="str">
            <v>FMB</v>
          </cell>
          <cell r="E55">
            <v>22900</v>
          </cell>
          <cell r="F55">
            <v>22900</v>
          </cell>
          <cell r="G55">
            <v>0</v>
          </cell>
          <cell r="H55">
            <v>0</v>
          </cell>
        </row>
        <row r="56">
          <cell r="C56" t="str">
            <v>H-N7003</v>
          </cell>
          <cell r="D56" t="str">
            <v>FMB</v>
          </cell>
          <cell r="E56">
            <v>28500</v>
          </cell>
          <cell r="F56">
            <v>28500</v>
          </cell>
          <cell r="G56">
            <v>0</v>
          </cell>
          <cell r="H56">
            <v>0</v>
          </cell>
        </row>
        <row r="57">
          <cell r="C57" t="str">
            <v>H-N7004</v>
          </cell>
          <cell r="D57" t="str">
            <v>FMB</v>
          </cell>
          <cell r="E57">
            <v>27300</v>
          </cell>
          <cell r="F57">
            <v>27300</v>
          </cell>
          <cell r="G57">
            <v>0</v>
          </cell>
          <cell r="H57">
            <v>0</v>
          </cell>
        </row>
        <row r="58">
          <cell r="C58" t="str">
            <v>H-N7005</v>
          </cell>
          <cell r="D58" t="str">
            <v>FMB</v>
          </cell>
          <cell r="E58">
            <v>28500</v>
          </cell>
          <cell r="F58">
            <v>28500</v>
          </cell>
          <cell r="G58">
            <v>0</v>
          </cell>
          <cell r="H58">
            <v>0</v>
          </cell>
        </row>
        <row r="59">
          <cell r="C59" t="str">
            <v>MC-8</v>
          </cell>
          <cell r="D59" t="str">
            <v>가류제</v>
          </cell>
          <cell r="E59">
            <v>18000</v>
          </cell>
          <cell r="F59">
            <v>18000</v>
          </cell>
          <cell r="G59">
            <v>0</v>
          </cell>
          <cell r="H59">
            <v>0</v>
          </cell>
        </row>
        <row r="60">
          <cell r="C60" t="str">
            <v>N/BR7002</v>
          </cell>
          <cell r="D60" t="str">
            <v>FMB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C61" t="str">
            <v>N5003</v>
          </cell>
          <cell r="D61" t="str">
            <v>FMB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</row>
        <row r="62">
          <cell r="C62" t="str">
            <v>N6001</v>
          </cell>
          <cell r="D62" t="str">
            <v>FMB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</row>
        <row r="63">
          <cell r="C63" t="str">
            <v>N7004</v>
          </cell>
          <cell r="D63" t="str">
            <v>FMB</v>
          </cell>
          <cell r="E63">
            <v>4310</v>
          </cell>
          <cell r="F63">
            <v>4310</v>
          </cell>
          <cell r="G63">
            <v>0</v>
          </cell>
          <cell r="H63">
            <v>0</v>
          </cell>
        </row>
        <row r="64">
          <cell r="C64" t="str">
            <v>N8001</v>
          </cell>
          <cell r="D64" t="str">
            <v>CMB</v>
          </cell>
          <cell r="E64">
            <v>3680</v>
          </cell>
          <cell r="F64">
            <v>3830</v>
          </cell>
          <cell r="G64">
            <v>0</v>
          </cell>
          <cell r="H64">
            <v>0</v>
          </cell>
        </row>
        <row r="65">
          <cell r="C65" t="str">
            <v>NV6003</v>
          </cell>
          <cell r="D65" t="str">
            <v>FMB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C66" t="str">
            <v>NV6501</v>
          </cell>
          <cell r="D66" t="str">
            <v>FMB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</row>
        <row r="67">
          <cell r="C67" t="str">
            <v>PM-100</v>
          </cell>
          <cell r="D67" t="str">
            <v>안료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C68" t="str">
            <v>PM-63</v>
          </cell>
          <cell r="D68" t="str">
            <v>안료</v>
          </cell>
          <cell r="E68">
            <v>18300</v>
          </cell>
          <cell r="F68">
            <v>18300</v>
          </cell>
          <cell r="G68">
            <v>0</v>
          </cell>
          <cell r="H68">
            <v>0</v>
          </cell>
        </row>
        <row r="69">
          <cell r="C69" t="str">
            <v>PM-71</v>
          </cell>
          <cell r="D69" t="str">
            <v>안료</v>
          </cell>
          <cell r="E69">
            <v>56500</v>
          </cell>
          <cell r="F69">
            <v>56500</v>
          </cell>
          <cell r="G69">
            <v>0</v>
          </cell>
          <cell r="H69">
            <v>0</v>
          </cell>
        </row>
        <row r="70">
          <cell r="C70" t="str">
            <v>Q4001</v>
          </cell>
          <cell r="D70" t="str">
            <v>FMB</v>
          </cell>
          <cell r="E70">
            <v>6600</v>
          </cell>
          <cell r="F70">
            <v>6600</v>
          </cell>
          <cell r="G70">
            <v>0</v>
          </cell>
          <cell r="H70">
            <v>0</v>
          </cell>
        </row>
        <row r="71">
          <cell r="C71" t="str">
            <v>Q4004-1</v>
          </cell>
          <cell r="D71" t="str">
            <v>FMB</v>
          </cell>
          <cell r="E71">
            <v>10800</v>
          </cell>
          <cell r="F71">
            <v>10800</v>
          </cell>
          <cell r="G71">
            <v>0</v>
          </cell>
          <cell r="H71">
            <v>0</v>
          </cell>
        </row>
        <row r="72">
          <cell r="C72" t="str">
            <v>Q4004-2</v>
          </cell>
          <cell r="D72" t="str">
            <v>FMB</v>
          </cell>
          <cell r="E72">
            <v>10400</v>
          </cell>
          <cell r="F72">
            <v>10400</v>
          </cell>
          <cell r="G72">
            <v>0</v>
          </cell>
          <cell r="H72">
            <v>0</v>
          </cell>
        </row>
        <row r="73">
          <cell r="C73" t="str">
            <v>Q4004-3</v>
          </cell>
          <cell r="D73" t="str">
            <v>FMB</v>
          </cell>
          <cell r="E73">
            <v>10200</v>
          </cell>
          <cell r="F73">
            <v>10200</v>
          </cell>
          <cell r="G73">
            <v>0</v>
          </cell>
          <cell r="H73">
            <v>0</v>
          </cell>
        </row>
        <row r="74">
          <cell r="C74" t="str">
            <v>Q4004-4</v>
          </cell>
          <cell r="D74" t="str">
            <v>FMB</v>
          </cell>
          <cell r="E74">
            <v>9200</v>
          </cell>
          <cell r="F74">
            <v>9200</v>
          </cell>
          <cell r="G74">
            <v>0</v>
          </cell>
          <cell r="H74">
            <v>0</v>
          </cell>
        </row>
        <row r="75">
          <cell r="C75" t="str">
            <v>Q4005</v>
          </cell>
          <cell r="D75" t="str">
            <v>FMB</v>
          </cell>
          <cell r="E75">
            <v>6300</v>
          </cell>
          <cell r="F75">
            <v>6300</v>
          </cell>
          <cell r="G75">
            <v>0</v>
          </cell>
          <cell r="H75">
            <v>0</v>
          </cell>
        </row>
        <row r="76">
          <cell r="C76" t="str">
            <v>Q4007</v>
          </cell>
          <cell r="D76" t="str">
            <v>FMB</v>
          </cell>
          <cell r="E76">
            <v>6800</v>
          </cell>
          <cell r="F76">
            <v>6800</v>
          </cell>
          <cell r="G76">
            <v>0</v>
          </cell>
          <cell r="H76">
            <v>0</v>
          </cell>
        </row>
        <row r="77">
          <cell r="C77" t="str">
            <v>Q4008</v>
          </cell>
          <cell r="D77" t="str">
            <v>FMB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</row>
        <row r="78">
          <cell r="C78" t="str">
            <v>Q4009</v>
          </cell>
          <cell r="D78" t="str">
            <v>FMB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</row>
        <row r="79">
          <cell r="C79" t="str">
            <v>Q4020</v>
          </cell>
          <cell r="D79" t="str">
            <v>FMB</v>
          </cell>
          <cell r="E79">
            <v>10400</v>
          </cell>
          <cell r="F79">
            <v>10400</v>
          </cell>
          <cell r="G79">
            <v>0</v>
          </cell>
          <cell r="H79">
            <v>0</v>
          </cell>
        </row>
        <row r="80">
          <cell r="C80" t="str">
            <v>Q4021</v>
          </cell>
          <cell r="D80" t="str">
            <v>FMB</v>
          </cell>
          <cell r="E80">
            <v>8900</v>
          </cell>
          <cell r="F80">
            <v>8900</v>
          </cell>
          <cell r="G80">
            <v>0</v>
          </cell>
          <cell r="H80">
            <v>0</v>
          </cell>
        </row>
        <row r="81">
          <cell r="C81" t="str">
            <v>Q4501</v>
          </cell>
          <cell r="D81" t="str">
            <v>FMB</v>
          </cell>
          <cell r="E81">
            <v>6300</v>
          </cell>
          <cell r="F81">
            <v>6300</v>
          </cell>
          <cell r="G81">
            <v>0</v>
          </cell>
          <cell r="H81">
            <v>0</v>
          </cell>
        </row>
        <row r="82">
          <cell r="C82" t="str">
            <v>Q5003</v>
          </cell>
          <cell r="D82" t="str">
            <v>FMB</v>
          </cell>
          <cell r="E82">
            <v>8450</v>
          </cell>
          <cell r="F82">
            <v>8450</v>
          </cell>
          <cell r="G82">
            <v>0</v>
          </cell>
          <cell r="H82">
            <v>0</v>
          </cell>
        </row>
        <row r="83">
          <cell r="C83" t="str">
            <v>Q5004</v>
          </cell>
          <cell r="D83" t="str">
            <v>FMB</v>
          </cell>
          <cell r="E83">
            <v>8450</v>
          </cell>
          <cell r="F83">
            <v>8450</v>
          </cell>
          <cell r="G83">
            <v>0</v>
          </cell>
          <cell r="H83">
            <v>0</v>
          </cell>
        </row>
        <row r="84">
          <cell r="C84" t="str">
            <v>Q5006</v>
          </cell>
          <cell r="D84" t="str">
            <v>FMB</v>
          </cell>
          <cell r="E84">
            <v>10200</v>
          </cell>
          <cell r="F84">
            <v>10200</v>
          </cell>
          <cell r="G84">
            <v>0</v>
          </cell>
          <cell r="H84">
            <v>0</v>
          </cell>
        </row>
        <row r="85">
          <cell r="C85" t="str">
            <v>Q5007</v>
          </cell>
          <cell r="D85" t="str">
            <v>FMB</v>
          </cell>
          <cell r="E85">
            <v>6900</v>
          </cell>
          <cell r="F85">
            <v>6900</v>
          </cell>
          <cell r="G85">
            <v>0</v>
          </cell>
          <cell r="H85">
            <v>0</v>
          </cell>
        </row>
        <row r="86">
          <cell r="C86" t="str">
            <v>Q5008</v>
          </cell>
          <cell r="D86" t="str">
            <v>FMB</v>
          </cell>
          <cell r="E86">
            <v>6300</v>
          </cell>
          <cell r="F86">
            <v>6300</v>
          </cell>
          <cell r="G86">
            <v>0</v>
          </cell>
          <cell r="H86">
            <v>0</v>
          </cell>
        </row>
        <row r="87">
          <cell r="C87" t="str">
            <v>Q5009</v>
          </cell>
          <cell r="D87" t="str">
            <v>FMB</v>
          </cell>
          <cell r="E87">
            <v>6800</v>
          </cell>
          <cell r="F87">
            <v>6800</v>
          </cell>
          <cell r="G87">
            <v>0</v>
          </cell>
          <cell r="H87">
            <v>0</v>
          </cell>
        </row>
        <row r="88">
          <cell r="C88" t="str">
            <v>Q5010</v>
          </cell>
          <cell r="D88" t="str">
            <v>FMB</v>
          </cell>
          <cell r="E88">
            <v>6900</v>
          </cell>
          <cell r="F88">
            <v>6900</v>
          </cell>
          <cell r="G88">
            <v>0</v>
          </cell>
          <cell r="H88">
            <v>0</v>
          </cell>
        </row>
        <row r="89">
          <cell r="C89" t="str">
            <v>Q5011</v>
          </cell>
          <cell r="D89" t="str">
            <v>FMB</v>
          </cell>
          <cell r="E89">
            <v>7300</v>
          </cell>
          <cell r="F89">
            <v>7300</v>
          </cell>
          <cell r="G89">
            <v>0</v>
          </cell>
          <cell r="H89">
            <v>0</v>
          </cell>
        </row>
        <row r="90">
          <cell r="C90" t="str">
            <v>Q5012</v>
          </cell>
          <cell r="D90" t="str">
            <v>FMB</v>
          </cell>
          <cell r="E90">
            <v>6300</v>
          </cell>
          <cell r="F90">
            <v>6300</v>
          </cell>
          <cell r="G90">
            <v>0</v>
          </cell>
          <cell r="H90">
            <v>0</v>
          </cell>
        </row>
        <row r="91">
          <cell r="C91" t="str">
            <v>Q5013</v>
          </cell>
          <cell r="D91" t="str">
            <v>FMB</v>
          </cell>
          <cell r="E91">
            <v>8450</v>
          </cell>
          <cell r="F91">
            <v>8450</v>
          </cell>
          <cell r="G91">
            <v>0</v>
          </cell>
          <cell r="H91">
            <v>0</v>
          </cell>
        </row>
        <row r="92">
          <cell r="C92" t="str">
            <v>Q6002</v>
          </cell>
          <cell r="D92" t="str">
            <v>FMB</v>
          </cell>
          <cell r="E92">
            <v>7600</v>
          </cell>
          <cell r="F92">
            <v>7600</v>
          </cell>
          <cell r="G92">
            <v>0</v>
          </cell>
          <cell r="H92">
            <v>0</v>
          </cell>
        </row>
        <row r="93">
          <cell r="C93" t="str">
            <v>Q6003</v>
          </cell>
          <cell r="D93" t="str">
            <v>FMB</v>
          </cell>
          <cell r="E93">
            <v>6300</v>
          </cell>
          <cell r="F93">
            <v>6300</v>
          </cell>
          <cell r="G93">
            <v>0</v>
          </cell>
          <cell r="H93">
            <v>0</v>
          </cell>
        </row>
        <row r="94">
          <cell r="C94" t="str">
            <v>Q6004</v>
          </cell>
          <cell r="D94" t="str">
            <v>FMB</v>
          </cell>
          <cell r="E94">
            <v>6800</v>
          </cell>
          <cell r="F94">
            <v>6800</v>
          </cell>
          <cell r="G94">
            <v>0</v>
          </cell>
          <cell r="H94">
            <v>0</v>
          </cell>
        </row>
        <row r="95">
          <cell r="C95" t="str">
            <v>Q6005</v>
          </cell>
          <cell r="D95" t="str">
            <v>FMB</v>
          </cell>
          <cell r="E95">
            <v>10700</v>
          </cell>
          <cell r="F95">
            <v>10700</v>
          </cell>
          <cell r="G95">
            <v>0</v>
          </cell>
          <cell r="H95">
            <v>0</v>
          </cell>
        </row>
        <row r="96">
          <cell r="C96" t="str">
            <v>Q6007</v>
          </cell>
          <cell r="D96" t="str">
            <v>FMB</v>
          </cell>
          <cell r="E96">
            <v>9600</v>
          </cell>
          <cell r="F96">
            <v>9600</v>
          </cell>
          <cell r="G96">
            <v>0</v>
          </cell>
          <cell r="H96">
            <v>0</v>
          </cell>
        </row>
        <row r="97">
          <cell r="C97" t="str">
            <v>Q6007-1</v>
          </cell>
          <cell r="D97" t="str">
            <v>FMB</v>
          </cell>
          <cell r="E97">
            <v>9600</v>
          </cell>
          <cell r="F97">
            <v>9600</v>
          </cell>
          <cell r="G97">
            <v>0</v>
          </cell>
          <cell r="H97">
            <v>0</v>
          </cell>
        </row>
        <row r="98">
          <cell r="C98" t="str">
            <v>Q6008</v>
          </cell>
          <cell r="D98" t="str">
            <v>FMB</v>
          </cell>
          <cell r="E98">
            <v>7300</v>
          </cell>
          <cell r="F98">
            <v>7300</v>
          </cell>
          <cell r="G98">
            <v>0</v>
          </cell>
          <cell r="H98">
            <v>0</v>
          </cell>
        </row>
        <row r="99">
          <cell r="C99" t="str">
            <v>Q6009</v>
          </cell>
          <cell r="D99" t="str">
            <v>FMB</v>
          </cell>
          <cell r="E99">
            <v>9500</v>
          </cell>
          <cell r="F99">
            <v>9500</v>
          </cell>
          <cell r="G99">
            <v>0</v>
          </cell>
          <cell r="H99">
            <v>0</v>
          </cell>
        </row>
        <row r="100">
          <cell r="C100" t="str">
            <v>Q7001</v>
          </cell>
          <cell r="D100" t="str">
            <v>FMB</v>
          </cell>
          <cell r="E100">
            <v>8800</v>
          </cell>
          <cell r="F100">
            <v>8800</v>
          </cell>
          <cell r="G100">
            <v>0</v>
          </cell>
          <cell r="H100">
            <v>0</v>
          </cell>
        </row>
        <row r="101">
          <cell r="C101" t="str">
            <v>Q7020</v>
          </cell>
          <cell r="D101" t="str">
            <v>FMB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2">
          <cell r="C102" t="str">
            <v>RA-10</v>
          </cell>
          <cell r="D102" t="str">
            <v>내부이형제</v>
          </cell>
          <cell r="E102">
            <v>18000</v>
          </cell>
          <cell r="F102">
            <v>18000</v>
          </cell>
          <cell r="G102">
            <v>0</v>
          </cell>
          <cell r="H102">
            <v>0</v>
          </cell>
        </row>
        <row r="103">
          <cell r="C103" t="str">
            <v>RBM-9011</v>
          </cell>
          <cell r="D103" t="str">
            <v>안료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</row>
        <row r="104">
          <cell r="C104" t="str">
            <v>RED-48-2</v>
          </cell>
          <cell r="D104" t="str">
            <v>안료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C105" t="str">
            <v>SBR6500</v>
          </cell>
          <cell r="D105" t="str">
            <v>FMB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C106" t="str">
            <v>SH0005</v>
          </cell>
          <cell r="D106" t="str">
            <v>내부이형제</v>
          </cell>
          <cell r="E106">
            <v>23000</v>
          </cell>
          <cell r="F106">
            <v>23000</v>
          </cell>
          <cell r="G106">
            <v>0</v>
          </cell>
          <cell r="H106">
            <v>0</v>
          </cell>
        </row>
        <row r="107">
          <cell r="C107" t="str">
            <v>SH0020</v>
          </cell>
          <cell r="D107" t="str">
            <v>FMB</v>
          </cell>
          <cell r="E107">
            <v>7900</v>
          </cell>
          <cell r="F107">
            <v>7900</v>
          </cell>
          <cell r="G107">
            <v>0</v>
          </cell>
          <cell r="H107">
            <v>0</v>
          </cell>
        </row>
        <row r="108">
          <cell r="C108" t="str">
            <v>SH0130</v>
          </cell>
          <cell r="D108" t="str">
            <v>FMB</v>
          </cell>
          <cell r="E108">
            <v>5500</v>
          </cell>
          <cell r="F108">
            <v>5500</v>
          </cell>
          <cell r="G108">
            <v>0</v>
          </cell>
          <cell r="H108">
            <v>0</v>
          </cell>
        </row>
        <row r="109">
          <cell r="C109" t="str">
            <v>SH0140</v>
          </cell>
          <cell r="D109" t="str">
            <v>FMB</v>
          </cell>
          <cell r="E109">
            <v>5500</v>
          </cell>
          <cell r="F109">
            <v>5500</v>
          </cell>
          <cell r="G109">
            <v>0</v>
          </cell>
          <cell r="H109">
            <v>0</v>
          </cell>
        </row>
        <row r="110">
          <cell r="C110" t="str">
            <v>SH0150</v>
          </cell>
          <cell r="D110" t="str">
            <v>FMB</v>
          </cell>
          <cell r="E110">
            <v>5500</v>
          </cell>
          <cell r="F110">
            <v>5500</v>
          </cell>
          <cell r="G110">
            <v>0</v>
          </cell>
          <cell r="H110">
            <v>0</v>
          </cell>
        </row>
        <row r="111">
          <cell r="C111" t="str">
            <v>SH0830</v>
          </cell>
          <cell r="D111" t="str">
            <v>FMB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</row>
        <row r="112">
          <cell r="C112" t="str">
            <v>SH0840</v>
          </cell>
          <cell r="D112" t="str">
            <v>FMB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13">
          <cell r="C113" t="str">
            <v>SH7255</v>
          </cell>
          <cell r="D113" t="str">
            <v>FMB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C114" t="str">
            <v>SH7340</v>
          </cell>
          <cell r="D114" t="str">
            <v>FMB</v>
          </cell>
          <cell r="E114">
            <v>9150</v>
          </cell>
          <cell r="F114">
            <v>9150</v>
          </cell>
          <cell r="G114">
            <v>0</v>
          </cell>
          <cell r="H114">
            <v>0</v>
          </cell>
        </row>
        <row r="115">
          <cell r="C115" t="str">
            <v>SH9030</v>
          </cell>
          <cell r="D115" t="str">
            <v>FMB</v>
          </cell>
          <cell r="E115">
            <v>7950</v>
          </cell>
          <cell r="F115">
            <v>7950</v>
          </cell>
          <cell r="G115">
            <v>0</v>
          </cell>
          <cell r="H115">
            <v>0</v>
          </cell>
        </row>
        <row r="116">
          <cell r="C116" t="str">
            <v>SH9035</v>
          </cell>
          <cell r="D116" t="str">
            <v>FMB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</row>
        <row r="117">
          <cell r="C117" t="str">
            <v>SH9040</v>
          </cell>
          <cell r="D117" t="str">
            <v>FMB</v>
          </cell>
          <cell r="E117">
            <v>7950</v>
          </cell>
          <cell r="F117">
            <v>7950</v>
          </cell>
          <cell r="G117">
            <v>0</v>
          </cell>
          <cell r="H117">
            <v>0</v>
          </cell>
        </row>
        <row r="118">
          <cell r="C118" t="str">
            <v>SH9830</v>
          </cell>
          <cell r="D118" t="str">
            <v>FMB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C119" t="str">
            <v>SH9840</v>
          </cell>
          <cell r="D119" t="str">
            <v>FMB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</row>
        <row r="120">
          <cell r="C120" t="str">
            <v>SI2510</v>
          </cell>
          <cell r="D120" t="str">
            <v>FMB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</row>
        <row r="121">
          <cell r="C121" t="str">
            <v>SI2520</v>
          </cell>
          <cell r="D121" t="str">
            <v>FMB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22">
          <cell r="C122" t="str">
            <v>SI3010</v>
          </cell>
          <cell r="D122" t="str">
            <v>FMB</v>
          </cell>
          <cell r="E122">
            <v>6300</v>
          </cell>
          <cell r="F122">
            <v>6300</v>
          </cell>
          <cell r="G122">
            <v>0</v>
          </cell>
          <cell r="H122">
            <v>0</v>
          </cell>
        </row>
        <row r="123">
          <cell r="C123" t="str">
            <v>SI3011</v>
          </cell>
          <cell r="D123" t="str">
            <v>FMB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</row>
        <row r="124">
          <cell r="C124" t="str">
            <v>SI3020</v>
          </cell>
          <cell r="D124" t="str">
            <v>FMB</v>
          </cell>
          <cell r="E124">
            <v>9850</v>
          </cell>
          <cell r="F124">
            <v>9850</v>
          </cell>
          <cell r="G124">
            <v>1084441.6000000001</v>
          </cell>
          <cell r="H124">
            <v>10681749.760000002</v>
          </cell>
        </row>
        <row r="125">
          <cell r="C125" t="str">
            <v>SI3020K</v>
          </cell>
          <cell r="D125" t="str">
            <v>FMB</v>
          </cell>
          <cell r="E125">
            <v>9850</v>
          </cell>
          <cell r="F125">
            <v>9850</v>
          </cell>
          <cell r="G125">
            <v>473827.19999999995</v>
          </cell>
          <cell r="H125">
            <v>4667197.919999999</v>
          </cell>
        </row>
        <row r="126">
          <cell r="C126" t="str">
            <v>SI3021</v>
          </cell>
          <cell r="D126" t="str">
            <v>FMB</v>
          </cell>
          <cell r="E126">
            <v>9800</v>
          </cell>
          <cell r="F126">
            <v>9800</v>
          </cell>
          <cell r="G126">
            <v>0</v>
          </cell>
          <cell r="H126">
            <v>0</v>
          </cell>
        </row>
        <row r="127">
          <cell r="C127" t="str">
            <v>SI3022</v>
          </cell>
          <cell r="D127" t="str">
            <v>FMB</v>
          </cell>
          <cell r="E127">
            <v>7750</v>
          </cell>
          <cell r="F127">
            <v>7750</v>
          </cell>
          <cell r="G127">
            <v>0</v>
          </cell>
          <cell r="H127">
            <v>0</v>
          </cell>
        </row>
        <row r="128">
          <cell r="C128" t="str">
            <v>SI3023</v>
          </cell>
          <cell r="D128" t="str">
            <v>FMB</v>
          </cell>
          <cell r="E128">
            <v>7950</v>
          </cell>
          <cell r="F128">
            <v>7950</v>
          </cell>
          <cell r="G128">
            <v>0</v>
          </cell>
          <cell r="H128">
            <v>0</v>
          </cell>
        </row>
        <row r="129">
          <cell r="C129" t="str">
            <v>SI3024</v>
          </cell>
          <cell r="D129" t="str">
            <v>FMB</v>
          </cell>
          <cell r="E129">
            <v>8800</v>
          </cell>
          <cell r="F129">
            <v>8800</v>
          </cell>
          <cell r="G129">
            <v>0</v>
          </cell>
          <cell r="H129">
            <v>0</v>
          </cell>
        </row>
        <row r="130">
          <cell r="C130" t="str">
            <v>SI3024</v>
          </cell>
          <cell r="D130" t="str">
            <v>FMB</v>
          </cell>
          <cell r="E130">
            <v>8800</v>
          </cell>
          <cell r="F130">
            <v>8800</v>
          </cell>
          <cell r="G130">
            <v>0</v>
          </cell>
          <cell r="H130">
            <v>0</v>
          </cell>
        </row>
        <row r="131">
          <cell r="C131" t="str">
            <v>SI3025</v>
          </cell>
          <cell r="D131" t="str">
            <v>FMB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C132" t="str">
            <v>SI3026</v>
          </cell>
          <cell r="D132" t="str">
            <v>FMB</v>
          </cell>
          <cell r="E132">
            <v>8050</v>
          </cell>
          <cell r="F132">
            <v>8050</v>
          </cell>
          <cell r="G132">
            <v>47084.4</v>
          </cell>
          <cell r="H132">
            <v>379029.4200000001</v>
          </cell>
        </row>
        <row r="133">
          <cell r="C133" t="str">
            <v>SI3510</v>
          </cell>
          <cell r="D133" t="str">
            <v>FMB</v>
          </cell>
          <cell r="E133">
            <v>8450</v>
          </cell>
          <cell r="F133">
            <v>8450</v>
          </cell>
          <cell r="G133">
            <v>1212274.8</v>
          </cell>
          <cell r="H133">
            <v>10243722.060000001</v>
          </cell>
        </row>
        <row r="134">
          <cell r="C134" t="str">
            <v>SI3520</v>
          </cell>
          <cell r="D134" t="str">
            <v>FMB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C135" t="str">
            <v>SI3521</v>
          </cell>
          <cell r="D135" t="str">
            <v>FMB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C136" t="str">
            <v>SI4010</v>
          </cell>
          <cell r="D136" t="str">
            <v>FMB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</row>
        <row r="137">
          <cell r="C137" t="str">
            <v>SI4011</v>
          </cell>
          <cell r="D137" t="str">
            <v>FMB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C138" t="str">
            <v>SI4014</v>
          </cell>
          <cell r="D138" t="str">
            <v>FMB</v>
          </cell>
          <cell r="E138">
            <v>7800</v>
          </cell>
          <cell r="F138">
            <v>7800</v>
          </cell>
          <cell r="G138">
            <v>0</v>
          </cell>
          <cell r="H138">
            <v>0</v>
          </cell>
        </row>
        <row r="139">
          <cell r="C139" t="str">
            <v>SI4020</v>
          </cell>
          <cell r="D139" t="str">
            <v>FMB</v>
          </cell>
          <cell r="E139">
            <v>8700</v>
          </cell>
          <cell r="F139">
            <v>8700</v>
          </cell>
          <cell r="G139">
            <v>626539.09999999974</v>
          </cell>
          <cell r="H139">
            <v>5450890.1700000027</v>
          </cell>
        </row>
        <row r="140">
          <cell r="C140" t="str">
            <v>SI4020-1</v>
          </cell>
          <cell r="D140" t="str">
            <v>FMB</v>
          </cell>
          <cell r="E140">
            <v>11400</v>
          </cell>
          <cell r="F140">
            <v>11400</v>
          </cell>
          <cell r="G140">
            <v>0</v>
          </cell>
          <cell r="H140">
            <v>0</v>
          </cell>
        </row>
        <row r="141">
          <cell r="C141" t="str">
            <v>SI4020-2</v>
          </cell>
          <cell r="D141" t="str">
            <v>FMB</v>
          </cell>
          <cell r="E141">
            <v>10500</v>
          </cell>
          <cell r="F141">
            <v>10500</v>
          </cell>
          <cell r="G141">
            <v>1186548</v>
          </cell>
          <cell r="H141">
            <v>12458754</v>
          </cell>
        </row>
        <row r="142">
          <cell r="C142" t="str">
            <v>SI4021</v>
          </cell>
          <cell r="D142" t="str">
            <v>FMB</v>
          </cell>
          <cell r="E142">
            <v>7820</v>
          </cell>
          <cell r="F142">
            <v>7820</v>
          </cell>
          <cell r="G142">
            <v>1036778.6</v>
          </cell>
          <cell r="H142">
            <v>9123651.6800000016</v>
          </cell>
        </row>
        <row r="143">
          <cell r="C143" t="str">
            <v>SI4021-2</v>
          </cell>
          <cell r="D143" t="str">
            <v>FMB</v>
          </cell>
          <cell r="E143">
            <v>7930</v>
          </cell>
          <cell r="F143">
            <v>7930</v>
          </cell>
          <cell r="G143">
            <v>0</v>
          </cell>
          <cell r="H143">
            <v>0</v>
          </cell>
        </row>
        <row r="144">
          <cell r="C144" t="str">
            <v>SI4022</v>
          </cell>
          <cell r="D144" t="str">
            <v>FMB</v>
          </cell>
          <cell r="E144">
            <v>10150</v>
          </cell>
          <cell r="F144">
            <v>10150</v>
          </cell>
          <cell r="G144">
            <v>4661808.8000000017</v>
          </cell>
          <cell r="H144">
            <v>47317359.319999978</v>
          </cell>
        </row>
        <row r="145">
          <cell r="C145" t="str">
            <v>SI4022-1</v>
          </cell>
          <cell r="D145" t="str">
            <v>FMB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C146" t="str">
            <v>SI4022-2</v>
          </cell>
          <cell r="D146" t="str">
            <v>FMB</v>
          </cell>
          <cell r="E146">
            <v>8750</v>
          </cell>
          <cell r="F146">
            <v>8750</v>
          </cell>
          <cell r="G146">
            <v>228855</v>
          </cell>
          <cell r="H146">
            <v>2002481.25</v>
          </cell>
        </row>
        <row r="147">
          <cell r="C147" t="str">
            <v>SI4022K</v>
          </cell>
          <cell r="D147" t="str">
            <v>FMB</v>
          </cell>
          <cell r="E147">
            <v>8600</v>
          </cell>
          <cell r="F147">
            <v>8600</v>
          </cell>
          <cell r="G147">
            <v>0</v>
          </cell>
          <cell r="H147">
            <v>0</v>
          </cell>
        </row>
        <row r="148">
          <cell r="C148" t="str">
            <v>SI4023</v>
          </cell>
          <cell r="D148" t="str">
            <v>FMB</v>
          </cell>
          <cell r="E148">
            <v>9300</v>
          </cell>
          <cell r="F148">
            <v>9300</v>
          </cell>
          <cell r="G148">
            <v>1512670.5000000007</v>
          </cell>
          <cell r="H148">
            <v>14067835.65</v>
          </cell>
        </row>
        <row r="149">
          <cell r="C149" t="str">
            <v>SI4023-1</v>
          </cell>
          <cell r="D149" t="str">
            <v>FMB</v>
          </cell>
          <cell r="E149">
            <v>8200</v>
          </cell>
          <cell r="F149">
            <v>8200</v>
          </cell>
          <cell r="G149">
            <v>883616.8</v>
          </cell>
          <cell r="H149">
            <v>7245657.7600000035</v>
          </cell>
        </row>
        <row r="150">
          <cell r="C150" t="str">
            <v>SI4023-2</v>
          </cell>
          <cell r="D150" t="str">
            <v>FMB</v>
          </cell>
          <cell r="E150">
            <v>7800</v>
          </cell>
          <cell r="F150">
            <v>7800</v>
          </cell>
          <cell r="G150">
            <v>692076.00000000012</v>
          </cell>
          <cell r="H150">
            <v>5398192.8000000007</v>
          </cell>
        </row>
        <row r="151">
          <cell r="C151" t="str">
            <v>SI4023-3</v>
          </cell>
          <cell r="D151" t="str">
            <v>FMB</v>
          </cell>
          <cell r="E151">
            <v>10450</v>
          </cell>
          <cell r="F151">
            <v>10450</v>
          </cell>
          <cell r="G151">
            <v>0</v>
          </cell>
          <cell r="H151">
            <v>0</v>
          </cell>
        </row>
        <row r="152">
          <cell r="C152" t="str">
            <v>SI4024</v>
          </cell>
          <cell r="D152" t="str">
            <v>FMB</v>
          </cell>
          <cell r="E152">
            <v>8400</v>
          </cell>
          <cell r="F152">
            <v>8400</v>
          </cell>
          <cell r="G152">
            <v>0</v>
          </cell>
          <cell r="H152">
            <v>0</v>
          </cell>
        </row>
        <row r="153">
          <cell r="C153" t="str">
            <v>SI4025</v>
          </cell>
          <cell r="D153" t="str">
            <v>FMB</v>
          </cell>
          <cell r="E153">
            <v>9200</v>
          </cell>
          <cell r="F153">
            <v>9200</v>
          </cell>
          <cell r="G153">
            <v>0</v>
          </cell>
          <cell r="H153">
            <v>0</v>
          </cell>
        </row>
        <row r="154">
          <cell r="C154" t="str">
            <v>SI4026</v>
          </cell>
          <cell r="D154" t="str">
            <v>FMB</v>
          </cell>
          <cell r="E154">
            <v>9100</v>
          </cell>
          <cell r="F154">
            <v>9100</v>
          </cell>
          <cell r="G154">
            <v>1094649.6000000003</v>
          </cell>
          <cell r="H154">
            <v>9961311.3600000031</v>
          </cell>
        </row>
        <row r="155">
          <cell r="C155" t="str">
            <v>SI4027</v>
          </cell>
          <cell r="D155" t="str">
            <v>FMB</v>
          </cell>
          <cell r="E155">
            <v>7900</v>
          </cell>
          <cell r="F155">
            <v>7900</v>
          </cell>
          <cell r="G155">
            <v>0</v>
          </cell>
          <cell r="H155">
            <v>0</v>
          </cell>
        </row>
        <row r="156">
          <cell r="C156" t="str">
            <v>SI4027K</v>
          </cell>
          <cell r="D156" t="str">
            <v>FMB</v>
          </cell>
          <cell r="E156">
            <v>9000</v>
          </cell>
          <cell r="F156">
            <v>9000</v>
          </cell>
          <cell r="G156">
            <v>0</v>
          </cell>
          <cell r="H156">
            <v>0</v>
          </cell>
        </row>
        <row r="157">
          <cell r="C157" t="str">
            <v>SI4028</v>
          </cell>
          <cell r="D157" t="str">
            <v>FMB</v>
          </cell>
          <cell r="E157">
            <v>9000</v>
          </cell>
          <cell r="F157">
            <v>9000</v>
          </cell>
          <cell r="G157">
            <v>1225382.3999999999</v>
          </cell>
          <cell r="H157">
            <v>11028441.599999998</v>
          </cell>
        </row>
        <row r="158">
          <cell r="C158" t="str">
            <v>SI4029</v>
          </cell>
          <cell r="D158" t="str">
            <v>FMB</v>
          </cell>
          <cell r="E158">
            <v>9000</v>
          </cell>
          <cell r="F158">
            <v>9000</v>
          </cell>
          <cell r="G158">
            <v>1649999.9999999993</v>
          </cell>
          <cell r="H158">
            <v>14850000.000000009</v>
          </cell>
        </row>
        <row r="159">
          <cell r="C159" t="str">
            <v>SI4030</v>
          </cell>
          <cell r="D159" t="str">
            <v>FMB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C160" t="str">
            <v>SI4031</v>
          </cell>
          <cell r="D160" t="str">
            <v>FMB</v>
          </cell>
          <cell r="E160">
            <v>8350</v>
          </cell>
          <cell r="F160">
            <v>8350</v>
          </cell>
          <cell r="G160">
            <v>505274.00000000006</v>
          </cell>
          <cell r="H160">
            <v>4219037.9000000004</v>
          </cell>
        </row>
        <row r="161">
          <cell r="C161" t="str">
            <v>SI4031-1</v>
          </cell>
          <cell r="D161" t="str">
            <v>FMB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C162" t="str">
            <v>SI4032</v>
          </cell>
          <cell r="D162" t="str">
            <v>FMB</v>
          </cell>
          <cell r="E162">
            <v>0</v>
          </cell>
          <cell r="F162">
            <v>0</v>
          </cell>
          <cell r="G162">
            <v>161792.39999999997</v>
          </cell>
          <cell r="H162">
            <v>0</v>
          </cell>
        </row>
        <row r="163">
          <cell r="C163" t="str">
            <v>SI4522K</v>
          </cell>
          <cell r="D163" t="str">
            <v>FMB</v>
          </cell>
          <cell r="E163">
            <v>9150</v>
          </cell>
          <cell r="F163">
            <v>9150</v>
          </cell>
          <cell r="G163">
            <v>124324.20000000003</v>
          </cell>
          <cell r="H163">
            <v>1137566.4300000002</v>
          </cell>
        </row>
        <row r="164">
          <cell r="C164" t="str">
            <v>SI5010</v>
          </cell>
          <cell r="D164" t="str">
            <v>FMB</v>
          </cell>
          <cell r="E164">
            <v>6600</v>
          </cell>
          <cell r="F164">
            <v>6600</v>
          </cell>
          <cell r="G164">
            <v>0</v>
          </cell>
          <cell r="H164">
            <v>0</v>
          </cell>
        </row>
        <row r="165">
          <cell r="C165" t="str">
            <v>SI5012K</v>
          </cell>
          <cell r="D165" t="str">
            <v>FMB</v>
          </cell>
          <cell r="E165">
            <v>6800</v>
          </cell>
          <cell r="F165">
            <v>6800</v>
          </cell>
          <cell r="G165">
            <v>0</v>
          </cell>
          <cell r="H165">
            <v>0</v>
          </cell>
        </row>
        <row r="166">
          <cell r="C166" t="str">
            <v>SI5020</v>
          </cell>
          <cell r="D166" t="str">
            <v>FMB</v>
          </cell>
          <cell r="E166">
            <v>9500</v>
          </cell>
          <cell r="F166">
            <v>9500</v>
          </cell>
          <cell r="G166">
            <v>0</v>
          </cell>
          <cell r="H166">
            <v>0</v>
          </cell>
        </row>
        <row r="167">
          <cell r="C167" t="str">
            <v>SI5021</v>
          </cell>
          <cell r="D167" t="str">
            <v>FMB</v>
          </cell>
          <cell r="E167">
            <v>10100</v>
          </cell>
          <cell r="F167">
            <v>10100</v>
          </cell>
          <cell r="G167">
            <v>78672</v>
          </cell>
          <cell r="H167">
            <v>794587.19999999984</v>
          </cell>
        </row>
        <row r="168">
          <cell r="C168" t="str">
            <v>SI5022</v>
          </cell>
          <cell r="D168" t="str">
            <v>FMB</v>
          </cell>
          <cell r="E168">
            <v>10150</v>
          </cell>
          <cell r="F168">
            <v>10150</v>
          </cell>
          <cell r="G168">
            <v>97143.2</v>
          </cell>
          <cell r="H168">
            <v>986003.4800000001</v>
          </cell>
        </row>
        <row r="169">
          <cell r="C169" t="str">
            <v>SI5023</v>
          </cell>
          <cell r="D169" t="str">
            <v>FMB</v>
          </cell>
          <cell r="E169">
            <v>9100</v>
          </cell>
          <cell r="F169">
            <v>9100</v>
          </cell>
          <cell r="G169">
            <v>85285.200000000012</v>
          </cell>
          <cell r="H169">
            <v>776095.32000000007</v>
          </cell>
        </row>
        <row r="170">
          <cell r="C170" t="str">
            <v>SI5024</v>
          </cell>
          <cell r="D170" t="str">
            <v>FMB</v>
          </cell>
          <cell r="E170">
            <v>9200</v>
          </cell>
          <cell r="F170">
            <v>9200</v>
          </cell>
          <cell r="G170">
            <v>0</v>
          </cell>
          <cell r="H170">
            <v>0</v>
          </cell>
        </row>
        <row r="171">
          <cell r="C171" t="str">
            <v>SI5025</v>
          </cell>
          <cell r="D171" t="str">
            <v>FMB</v>
          </cell>
          <cell r="E171">
            <v>8050</v>
          </cell>
          <cell r="F171">
            <v>8050</v>
          </cell>
          <cell r="G171">
            <v>0</v>
          </cell>
          <cell r="H171">
            <v>0</v>
          </cell>
        </row>
        <row r="172">
          <cell r="C172" t="str">
            <v>SI5026K</v>
          </cell>
          <cell r="D172" t="str">
            <v>FMB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C173" t="str">
            <v>SI5520</v>
          </cell>
          <cell r="D173" t="str">
            <v>FMB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C174" t="str">
            <v>SI5521</v>
          </cell>
          <cell r="D174" t="str">
            <v>FMB</v>
          </cell>
          <cell r="E174">
            <v>8250</v>
          </cell>
          <cell r="F174">
            <v>8250</v>
          </cell>
          <cell r="G174">
            <v>2151501.0000000005</v>
          </cell>
          <cell r="H174">
            <v>17749883.250000004</v>
          </cell>
        </row>
        <row r="175">
          <cell r="C175" t="str">
            <v>SI5522</v>
          </cell>
          <cell r="D175" t="str">
            <v>FMB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C176" t="str">
            <v>SI6011</v>
          </cell>
          <cell r="D176" t="str">
            <v>FMB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</row>
        <row r="177">
          <cell r="C177" t="str">
            <v>SI6510</v>
          </cell>
          <cell r="D177" t="str">
            <v>FMB</v>
          </cell>
          <cell r="E177">
            <v>7500</v>
          </cell>
          <cell r="F177">
            <v>7500</v>
          </cell>
          <cell r="G177">
            <v>0</v>
          </cell>
          <cell r="H177">
            <v>0</v>
          </cell>
        </row>
        <row r="178">
          <cell r="C178" t="str">
            <v>SI6511</v>
          </cell>
          <cell r="D178" t="str">
            <v>FMB</v>
          </cell>
          <cell r="E178">
            <v>6800</v>
          </cell>
          <cell r="F178">
            <v>6800</v>
          </cell>
          <cell r="G178">
            <v>0</v>
          </cell>
          <cell r="H178">
            <v>0</v>
          </cell>
        </row>
        <row r="179">
          <cell r="C179" t="str">
            <v>SI6512</v>
          </cell>
          <cell r="D179" t="str">
            <v>FMB</v>
          </cell>
          <cell r="E179">
            <v>6800</v>
          </cell>
          <cell r="F179">
            <v>6800</v>
          </cell>
          <cell r="G179">
            <v>0</v>
          </cell>
          <cell r="H179">
            <v>0</v>
          </cell>
        </row>
        <row r="180">
          <cell r="C180" t="str">
            <v>SI6513</v>
          </cell>
          <cell r="D180" t="str">
            <v>FMB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C181" t="str">
            <v>SI7010</v>
          </cell>
          <cell r="D181" t="str">
            <v>FMB</v>
          </cell>
          <cell r="E181">
            <v>6300</v>
          </cell>
          <cell r="F181">
            <v>6300</v>
          </cell>
          <cell r="G181">
            <v>0</v>
          </cell>
          <cell r="H181">
            <v>0</v>
          </cell>
        </row>
        <row r="182">
          <cell r="C182" t="str">
            <v>SILICA</v>
          </cell>
          <cell r="D182" t="str">
            <v>미누실</v>
          </cell>
          <cell r="E182">
            <v>1600</v>
          </cell>
          <cell r="F182">
            <v>1600</v>
          </cell>
          <cell r="G182">
            <v>0</v>
          </cell>
          <cell r="H182">
            <v>0</v>
          </cell>
        </row>
        <row r="183">
          <cell r="C183" t="str">
            <v>E6502</v>
          </cell>
          <cell r="D183" t="str">
            <v>FMB</v>
          </cell>
          <cell r="E183">
            <v>4300</v>
          </cell>
          <cell r="F183">
            <v>4300</v>
          </cell>
          <cell r="G183">
            <v>0</v>
          </cell>
          <cell r="H183">
            <v>0</v>
          </cell>
        </row>
        <row r="184">
          <cell r="C184" t="str">
            <v>SI5523</v>
          </cell>
          <cell r="D184" t="str">
            <v>FMB</v>
          </cell>
          <cell r="E184">
            <v>9700</v>
          </cell>
          <cell r="F184">
            <v>9700</v>
          </cell>
          <cell r="G184">
            <v>0</v>
          </cell>
          <cell r="H184">
            <v>0</v>
          </cell>
        </row>
        <row r="185">
          <cell r="C185" t="str">
            <v>SI4023K</v>
          </cell>
          <cell r="D185" t="str">
            <v>FMB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</row>
        <row r="186">
          <cell r="C186" t="str">
            <v>Q5002(난연)</v>
          </cell>
          <cell r="D186" t="str">
            <v>FMB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C187" t="str">
            <v>SI4033</v>
          </cell>
          <cell r="D187" t="str">
            <v>FMB</v>
          </cell>
          <cell r="E187">
            <v>9000</v>
          </cell>
          <cell r="F187">
            <v>9000</v>
          </cell>
          <cell r="G187">
            <v>0</v>
          </cell>
          <cell r="H187">
            <v>0</v>
          </cell>
        </row>
        <row r="188">
          <cell r="C188" t="str">
            <v>F7008</v>
          </cell>
          <cell r="D188" t="str">
            <v>FMB</v>
          </cell>
          <cell r="E188">
            <v>41000</v>
          </cell>
          <cell r="F188">
            <v>41000</v>
          </cell>
          <cell r="G188">
            <v>0</v>
          </cell>
          <cell r="H188">
            <v>0</v>
          </cell>
        </row>
        <row r="189">
          <cell r="C189" t="str">
            <v>SI5025K</v>
          </cell>
          <cell r="D189" t="str">
            <v>FMB</v>
          </cell>
          <cell r="E189">
            <v>9680</v>
          </cell>
          <cell r="F189">
            <v>9680</v>
          </cell>
          <cell r="G189">
            <v>0</v>
          </cell>
          <cell r="H189">
            <v>0</v>
          </cell>
        </row>
        <row r="190">
          <cell r="C190" t="str">
            <v>E7003</v>
          </cell>
          <cell r="D190" t="str">
            <v>FMB</v>
          </cell>
          <cell r="E190">
            <v>4950</v>
          </cell>
          <cell r="F190">
            <v>4950</v>
          </cell>
          <cell r="G190">
            <v>0</v>
          </cell>
          <cell r="H190">
            <v>0</v>
          </cell>
        </row>
        <row r="191">
          <cell r="C191" t="str">
            <v>SI5022K</v>
          </cell>
          <cell r="D191" t="str">
            <v>FMB</v>
          </cell>
          <cell r="E191">
            <v>10950</v>
          </cell>
          <cell r="F191">
            <v>10950</v>
          </cell>
          <cell r="G191">
            <v>0</v>
          </cell>
          <cell r="H191">
            <v>0</v>
          </cell>
        </row>
        <row r="192">
          <cell r="C192" t="str">
            <v>SI4015</v>
          </cell>
          <cell r="D192" t="str">
            <v>FMB</v>
          </cell>
          <cell r="G192">
            <v>0</v>
          </cell>
          <cell r="H192">
            <v>0</v>
          </cell>
        </row>
        <row r="193">
          <cell r="C193" t="str">
            <v>SI5027</v>
          </cell>
          <cell r="D193" t="str">
            <v>FMB</v>
          </cell>
          <cell r="G193">
            <v>0</v>
          </cell>
          <cell r="H193">
            <v>0</v>
          </cell>
        </row>
        <row r="194">
          <cell r="C194" t="str">
            <v>E7008</v>
          </cell>
          <cell r="D194" t="str">
            <v>FMB</v>
          </cell>
          <cell r="G194">
            <v>0</v>
          </cell>
          <cell r="H194">
            <v>0</v>
          </cell>
        </row>
        <row r="195">
          <cell r="C195" t="str">
            <v>E7009</v>
          </cell>
          <cell r="D195" t="str">
            <v>FMB</v>
          </cell>
          <cell r="G195">
            <v>0</v>
          </cell>
          <cell r="H195">
            <v>0</v>
          </cell>
        </row>
        <row r="196">
          <cell r="C196" t="str">
            <v>SI4021-3</v>
          </cell>
          <cell r="D196" t="str">
            <v>FMB</v>
          </cell>
          <cell r="E196">
            <v>9920</v>
          </cell>
          <cell r="F196">
            <v>9920</v>
          </cell>
          <cell r="G196">
            <v>0</v>
          </cell>
          <cell r="H196">
            <v>0</v>
          </cell>
        </row>
        <row r="197">
          <cell r="C197" t="str">
            <v>SI4033K</v>
          </cell>
          <cell r="G197">
            <v>0</v>
          </cell>
          <cell r="H197">
            <v>0</v>
          </cell>
        </row>
        <row r="198">
          <cell r="C198" t="str">
            <v>SI5014</v>
          </cell>
          <cell r="G198">
            <v>0</v>
          </cell>
          <cell r="H198">
            <v>0</v>
          </cell>
        </row>
        <row r="199">
          <cell r="C199" t="str">
            <v>SI5017</v>
          </cell>
          <cell r="G199">
            <v>0</v>
          </cell>
          <cell r="H199">
            <v>0</v>
          </cell>
        </row>
        <row r="200">
          <cell r="C200" t="str">
            <v>SI5029</v>
          </cell>
          <cell r="G200">
            <v>0</v>
          </cell>
          <cell r="H200">
            <v>0</v>
          </cell>
        </row>
        <row r="201">
          <cell r="C201" t="str">
            <v>SI4029K</v>
          </cell>
          <cell r="G201">
            <v>0</v>
          </cell>
          <cell r="H201">
            <v>0</v>
          </cell>
        </row>
        <row r="202">
          <cell r="C202" t="str">
            <v>SI4021K</v>
          </cell>
          <cell r="G202">
            <v>0</v>
          </cell>
          <cell r="H202">
            <v>0</v>
          </cell>
        </row>
        <row r="203">
          <cell r="C203" t="str">
            <v>SI4028K</v>
          </cell>
          <cell r="G203">
            <v>0</v>
          </cell>
          <cell r="H203">
            <v>0</v>
          </cell>
        </row>
        <row r="204">
          <cell r="C204" t="str">
            <v>SAMPLE CODE</v>
          </cell>
          <cell r="G204">
            <v>0</v>
          </cell>
          <cell r="H204">
            <v>0</v>
          </cell>
        </row>
        <row r="205">
          <cell r="C205" t="str">
            <v>SI4034</v>
          </cell>
          <cell r="D205" t="str">
            <v>FMB</v>
          </cell>
          <cell r="E205">
            <v>8700</v>
          </cell>
          <cell r="F205">
            <v>8700</v>
          </cell>
          <cell r="G205">
            <v>0</v>
          </cell>
          <cell r="H205">
            <v>0</v>
          </cell>
        </row>
        <row r="206">
          <cell r="C206" t="str">
            <v>SI7011K</v>
          </cell>
          <cell r="G206">
            <v>0</v>
          </cell>
          <cell r="H206">
            <v>0</v>
          </cell>
        </row>
        <row r="207">
          <cell r="C207" t="str">
            <v>SI5033K</v>
          </cell>
          <cell r="G207">
            <v>0</v>
          </cell>
          <cell r="H207">
            <v>0</v>
          </cell>
        </row>
        <row r="208">
          <cell r="C208" t="str">
            <v>SI6021</v>
          </cell>
          <cell r="G208">
            <v>22809.599999999999</v>
          </cell>
          <cell r="H208">
            <v>0</v>
          </cell>
        </row>
        <row r="209">
          <cell r="C209" t="str">
            <v>SI7033</v>
          </cell>
          <cell r="G209">
            <v>0</v>
          </cell>
          <cell r="H209">
            <v>0</v>
          </cell>
        </row>
        <row r="210">
          <cell r="C210" t="str">
            <v>E7010</v>
          </cell>
          <cell r="G210">
            <v>0</v>
          </cell>
          <cell r="H210">
            <v>0</v>
          </cell>
        </row>
        <row r="211">
          <cell r="C211" t="str">
            <v>E7011</v>
          </cell>
          <cell r="G211">
            <v>0</v>
          </cell>
          <cell r="H211">
            <v>0</v>
          </cell>
        </row>
        <row r="212">
          <cell r="C212" t="str">
            <v>SI7022</v>
          </cell>
          <cell r="D212" t="str">
            <v>FMB</v>
          </cell>
          <cell r="G212">
            <v>0</v>
          </cell>
          <cell r="H212">
            <v>0</v>
          </cell>
        </row>
        <row r="213">
          <cell r="G213">
            <v>0</v>
          </cell>
          <cell r="H213">
            <v>0</v>
          </cell>
        </row>
      </sheetData>
      <sheetData sheetId="16">
        <row r="3">
          <cell r="D3" t="str">
            <v>HDC 품번</v>
          </cell>
          <cell r="E3" t="str">
            <v>CAVITY</v>
          </cell>
          <cell r="F3" t="str">
            <v>재질명</v>
          </cell>
          <cell r="G3" t="str">
            <v>제품중량</v>
          </cell>
          <cell r="H3" t="str">
            <v>1SHOT 투입중량(g)</v>
          </cell>
          <cell r="I3" t="str">
            <v>고무투입량(EA)</v>
          </cell>
          <cell r="M3" t="str">
            <v>HDC 품번</v>
          </cell>
          <cell r="N3" t="str">
            <v>CAVITY</v>
          </cell>
          <cell r="O3" t="str">
            <v>재질명</v>
          </cell>
          <cell r="P3" t="str">
            <v>제품중량</v>
          </cell>
          <cell r="Q3" t="str">
            <v>1SHOT 제품중량(g)</v>
          </cell>
          <cell r="R3" t="str">
            <v>1SHOT 투입중량(g)</v>
          </cell>
          <cell r="S3" t="str">
            <v>1EA 고무투입량(g)</v>
          </cell>
          <cell r="T3" t="str">
            <v>1SHOT LOSS 중량</v>
          </cell>
        </row>
        <row r="4">
          <cell r="D4" t="str">
            <v>W000495</v>
          </cell>
          <cell r="E4">
            <v>49</v>
          </cell>
          <cell r="F4" t="str">
            <v>H-N5002</v>
          </cell>
          <cell r="G4">
            <v>0.09</v>
          </cell>
          <cell r="H4">
            <v>30</v>
          </cell>
          <cell r="I4">
            <v>6</v>
          </cell>
          <cell r="M4" t="str">
            <v>TL 9803</v>
          </cell>
          <cell r="N4">
            <v>12</v>
          </cell>
          <cell r="O4" t="str">
            <v>E5005-1(리본)</v>
          </cell>
          <cell r="P4">
            <v>83.98</v>
          </cell>
          <cell r="Q4">
            <v>1007.76</v>
          </cell>
          <cell r="R4">
            <v>1189.8900000000001</v>
          </cell>
          <cell r="S4">
            <v>99.157500000000013</v>
          </cell>
        </row>
        <row r="5">
          <cell r="D5" t="str">
            <v>8속 6403</v>
          </cell>
          <cell r="E5">
            <v>24</v>
          </cell>
          <cell r="F5" t="str">
            <v>A7004</v>
          </cell>
          <cell r="G5">
            <v>2.13</v>
          </cell>
          <cell r="H5">
            <v>96</v>
          </cell>
          <cell r="I5">
            <v>24</v>
          </cell>
          <cell r="M5" t="str">
            <v>UM 9804</v>
          </cell>
          <cell r="N5">
            <v>12</v>
          </cell>
          <cell r="O5" t="str">
            <v>E5005-1(리본)</v>
          </cell>
          <cell r="P5">
            <v>60.33</v>
          </cell>
          <cell r="Q5">
            <v>723.96</v>
          </cell>
          <cell r="R5">
            <v>854.28</v>
          </cell>
          <cell r="S5">
            <v>71.19</v>
          </cell>
        </row>
        <row r="6">
          <cell r="D6" t="str">
            <v>TM 310</v>
          </cell>
          <cell r="E6">
            <v>24</v>
          </cell>
          <cell r="F6" t="str">
            <v>E5006D</v>
          </cell>
          <cell r="G6">
            <v>21.13</v>
          </cell>
          <cell r="H6">
            <v>600</v>
          </cell>
          <cell r="I6">
            <v>12</v>
          </cell>
          <cell r="M6" t="str">
            <v>LF 9810</v>
          </cell>
          <cell r="N6">
            <v>12</v>
          </cell>
          <cell r="O6" t="str">
            <v>E5005-1(리본)</v>
          </cell>
          <cell r="P6">
            <v>72.400000000000006</v>
          </cell>
          <cell r="Q6">
            <v>868.80000000000007</v>
          </cell>
          <cell r="R6">
            <v>1017</v>
          </cell>
          <cell r="S6">
            <v>84.75</v>
          </cell>
        </row>
        <row r="7">
          <cell r="D7" t="str">
            <v>TMG S1804</v>
          </cell>
          <cell r="E7">
            <v>16</v>
          </cell>
          <cell r="F7" t="str">
            <v>E5005-1</v>
          </cell>
          <cell r="G7">
            <v>3.79</v>
          </cell>
          <cell r="H7">
            <v>96</v>
          </cell>
          <cell r="I7">
            <v>8</v>
          </cell>
          <cell r="M7" t="str">
            <v>TL 9802</v>
          </cell>
          <cell r="N7">
            <v>12</v>
          </cell>
          <cell r="O7" t="str">
            <v>E5005-1(리본)</v>
          </cell>
          <cell r="P7">
            <v>47.9</v>
          </cell>
          <cell r="Q7">
            <v>574.79999999999995</v>
          </cell>
          <cell r="R7">
            <v>633</v>
          </cell>
          <cell r="S7">
            <v>52.75</v>
          </cell>
        </row>
        <row r="8">
          <cell r="D8" t="str">
            <v>OSE 9505</v>
          </cell>
          <cell r="E8">
            <v>4</v>
          </cell>
          <cell r="F8" t="str">
            <v>Q6004</v>
          </cell>
          <cell r="G8">
            <v>0</v>
          </cell>
          <cell r="H8">
            <v>32</v>
          </cell>
          <cell r="I8">
            <v>4</v>
          </cell>
          <cell r="M8" t="str">
            <v>SA 100</v>
          </cell>
          <cell r="N8">
            <v>12</v>
          </cell>
          <cell r="O8" t="str">
            <v>E5005-1(리본)</v>
          </cell>
          <cell r="P8">
            <v>33.96</v>
          </cell>
          <cell r="Q8">
            <v>407.52</v>
          </cell>
          <cell r="R8">
            <v>858.8</v>
          </cell>
          <cell r="S8">
            <v>71.566666666666663</v>
          </cell>
        </row>
        <row r="9">
          <cell r="D9">
            <v>410018</v>
          </cell>
          <cell r="E9">
            <v>20</v>
          </cell>
          <cell r="F9" t="str">
            <v>Q4004-3</v>
          </cell>
          <cell r="G9">
            <v>1.99</v>
          </cell>
          <cell r="H9">
            <v>84</v>
          </cell>
          <cell r="I9">
            <v>4</v>
          </cell>
          <cell r="M9" t="str">
            <v>GR 773</v>
          </cell>
          <cell r="N9">
            <v>36</v>
          </cell>
          <cell r="O9" t="str">
            <v>E5005-1(리본)</v>
          </cell>
          <cell r="P9">
            <v>22.32</v>
          </cell>
          <cell r="Q9">
            <v>803.52</v>
          </cell>
          <cell r="R9">
            <v>943.55</v>
          </cell>
          <cell r="S9">
            <v>26.209722222222222</v>
          </cell>
        </row>
        <row r="10">
          <cell r="D10" t="str">
            <v>OSE 0001</v>
          </cell>
          <cell r="E10">
            <v>10</v>
          </cell>
          <cell r="F10" t="str">
            <v>Q5011</v>
          </cell>
          <cell r="G10">
            <v>3.72</v>
          </cell>
          <cell r="H10">
            <v>48</v>
          </cell>
          <cell r="I10">
            <v>2</v>
          </cell>
          <cell r="M10" t="str">
            <v>LM 9802</v>
          </cell>
          <cell r="N10">
            <v>12</v>
          </cell>
          <cell r="O10" t="str">
            <v>E5005-1(리본)</v>
          </cell>
          <cell r="P10">
            <v>50.3</v>
          </cell>
          <cell r="Q10">
            <v>603.59999999999991</v>
          </cell>
          <cell r="R10">
            <v>734.5</v>
          </cell>
          <cell r="S10">
            <v>61.208333333333336</v>
          </cell>
        </row>
        <row r="11">
          <cell r="D11" t="str">
            <v>TL 354-1</v>
          </cell>
          <cell r="E11">
            <v>24</v>
          </cell>
          <cell r="F11" t="str">
            <v>CE5001</v>
          </cell>
          <cell r="G11">
            <v>12.81</v>
          </cell>
          <cell r="H11">
            <v>312</v>
          </cell>
          <cell r="I11">
            <v>8</v>
          </cell>
          <cell r="M11" t="str">
            <v>ED 9805</v>
          </cell>
          <cell r="N11">
            <v>16</v>
          </cell>
          <cell r="O11" t="str">
            <v>E5005-1(리본)</v>
          </cell>
          <cell r="P11">
            <v>56.9</v>
          </cell>
          <cell r="Q11">
            <v>910.4</v>
          </cell>
          <cell r="R11">
            <v>1011.35</v>
          </cell>
          <cell r="S11">
            <v>63.209375000000001</v>
          </cell>
        </row>
        <row r="12">
          <cell r="D12" t="str">
            <v>DN8C L1000C</v>
          </cell>
          <cell r="E12">
            <v>32</v>
          </cell>
          <cell r="F12" t="str">
            <v>C5001</v>
          </cell>
          <cell r="G12">
            <v>6.38</v>
          </cell>
          <cell r="H12">
            <v>272</v>
          </cell>
          <cell r="I12">
            <v>4</v>
          </cell>
          <cell r="M12" t="str">
            <v>QL 9851</v>
          </cell>
          <cell r="N12">
            <v>8</v>
          </cell>
          <cell r="O12" t="str">
            <v>E5005-1(리본)</v>
          </cell>
          <cell r="P12">
            <v>125.91</v>
          </cell>
          <cell r="Q12">
            <v>1007.28</v>
          </cell>
          <cell r="R12">
            <v>1090.45</v>
          </cell>
          <cell r="S12">
            <v>136.30625000000001</v>
          </cell>
        </row>
        <row r="13">
          <cell r="D13" t="str">
            <v>SK 9810</v>
          </cell>
          <cell r="E13">
            <v>4</v>
          </cell>
          <cell r="F13" t="str">
            <v>E5005-1</v>
          </cell>
          <cell r="G13">
            <v>68.13</v>
          </cell>
          <cell r="H13">
            <v>325</v>
          </cell>
          <cell r="I13">
            <v>9</v>
          </cell>
          <cell r="M13" t="str">
            <v>PS 9822</v>
          </cell>
          <cell r="N13">
            <v>12</v>
          </cell>
          <cell r="O13" t="str">
            <v>E5005-1(리본)</v>
          </cell>
          <cell r="P13">
            <v>61.2</v>
          </cell>
          <cell r="Q13">
            <v>734.40000000000009</v>
          </cell>
          <cell r="R13">
            <v>858.8</v>
          </cell>
          <cell r="S13">
            <v>71.566666666666663</v>
          </cell>
        </row>
        <row r="14">
          <cell r="D14" t="str">
            <v>ID 9820</v>
          </cell>
          <cell r="E14">
            <v>6</v>
          </cell>
          <cell r="F14" t="str">
            <v>E5005-1</v>
          </cell>
          <cell r="G14">
            <v>38.42</v>
          </cell>
          <cell r="H14">
            <v>294</v>
          </cell>
          <cell r="I14">
            <v>8</v>
          </cell>
          <cell r="M14" t="str">
            <v>ED 9802</v>
          </cell>
          <cell r="N14">
            <v>12</v>
          </cell>
          <cell r="O14" t="str">
            <v>E5005-1(리본)</v>
          </cell>
          <cell r="P14">
            <v>89.51</v>
          </cell>
          <cell r="Q14">
            <v>1074.1200000000001</v>
          </cell>
          <cell r="R14">
            <v>1070</v>
          </cell>
          <cell r="S14">
            <v>89.166666666666671</v>
          </cell>
        </row>
        <row r="15">
          <cell r="D15" t="str">
            <v>LF 9830</v>
          </cell>
          <cell r="E15">
            <v>8</v>
          </cell>
          <cell r="F15" t="str">
            <v>E5005-1</v>
          </cell>
          <cell r="G15">
            <v>14.5</v>
          </cell>
          <cell r="H15">
            <v>192</v>
          </cell>
          <cell r="I15">
            <v>4</v>
          </cell>
          <cell r="M15" t="str">
            <v>GR 773</v>
          </cell>
          <cell r="N15">
            <v>36</v>
          </cell>
          <cell r="O15" t="str">
            <v>E5005-1(리본)</v>
          </cell>
          <cell r="P15">
            <v>22.32</v>
          </cell>
          <cell r="Q15">
            <v>803.52</v>
          </cell>
          <cell r="R15">
            <v>943.55</v>
          </cell>
          <cell r="S15">
            <v>26.209722222222222</v>
          </cell>
        </row>
        <row r="16">
          <cell r="D16" t="str">
            <v>QXF K2200</v>
          </cell>
          <cell r="E16">
            <v>4</v>
          </cell>
          <cell r="F16" t="str">
            <v>E5005-1</v>
          </cell>
          <cell r="G16">
            <v>0</v>
          </cell>
          <cell r="H16">
            <v>290</v>
          </cell>
          <cell r="I16">
            <v>9</v>
          </cell>
          <cell r="M16" t="str">
            <v>LM 9802</v>
          </cell>
          <cell r="N16">
            <v>12</v>
          </cell>
          <cell r="O16" t="str">
            <v>E5005-1(리본)</v>
          </cell>
          <cell r="P16">
            <v>50.3</v>
          </cell>
          <cell r="Q16">
            <v>603.59999999999991</v>
          </cell>
          <cell r="R16">
            <v>734.5</v>
          </cell>
          <cell r="S16">
            <v>61.208333333333336</v>
          </cell>
        </row>
        <row r="17">
          <cell r="D17" t="str">
            <v>CD 9830</v>
          </cell>
          <cell r="E17">
            <v>2</v>
          </cell>
          <cell r="F17" t="str">
            <v>E5005-1</v>
          </cell>
          <cell r="G17">
            <v>64.099999999999994</v>
          </cell>
          <cell r="H17">
            <v>148</v>
          </cell>
          <cell r="I17">
            <v>6</v>
          </cell>
          <cell r="M17" t="str">
            <v>JS 9830</v>
          </cell>
          <cell r="N17">
            <v>8</v>
          </cell>
          <cell r="O17" t="str">
            <v>E5005-1(리본)</v>
          </cell>
          <cell r="P17">
            <v>133.12</v>
          </cell>
          <cell r="Q17">
            <v>1064.96</v>
          </cell>
          <cell r="R17">
            <v>1163.9000000000001</v>
          </cell>
          <cell r="S17">
            <v>145.48750000000001</v>
          </cell>
        </row>
        <row r="18">
          <cell r="D18" t="str">
            <v>SK3T K0400</v>
          </cell>
          <cell r="E18">
            <v>4</v>
          </cell>
          <cell r="F18" t="str">
            <v>E5005-1</v>
          </cell>
          <cell r="G18">
            <v>0</v>
          </cell>
          <cell r="H18">
            <v>188</v>
          </cell>
          <cell r="I18">
            <v>12</v>
          </cell>
          <cell r="M18" t="str">
            <v>LM 9801</v>
          </cell>
          <cell r="N18">
            <v>12</v>
          </cell>
          <cell r="O18" t="str">
            <v>E5005-1(리본)</v>
          </cell>
          <cell r="P18">
            <v>74.17</v>
          </cell>
          <cell r="Q18">
            <v>890.04</v>
          </cell>
          <cell r="R18">
            <v>1017</v>
          </cell>
          <cell r="S18">
            <v>84.75</v>
          </cell>
        </row>
        <row r="19">
          <cell r="D19" t="str">
            <v>MQ4 P2950</v>
          </cell>
          <cell r="E19">
            <v>12</v>
          </cell>
          <cell r="F19" t="str">
            <v>E7002</v>
          </cell>
          <cell r="G19">
            <v>0</v>
          </cell>
          <cell r="H19">
            <v>52</v>
          </cell>
          <cell r="I19">
            <v>24</v>
          </cell>
          <cell r="M19" t="str">
            <v>BDD M6032</v>
          </cell>
          <cell r="N19">
            <v>6</v>
          </cell>
          <cell r="O19" t="str">
            <v>E5005-1(리본)</v>
          </cell>
          <cell r="P19">
            <v>123.5</v>
          </cell>
          <cell r="Q19">
            <v>741</v>
          </cell>
          <cell r="R19">
            <v>870</v>
          </cell>
          <cell r="S19">
            <v>145</v>
          </cell>
        </row>
        <row r="20">
          <cell r="D20" t="str">
            <v>OSHD CM012</v>
          </cell>
          <cell r="E20">
            <v>4</v>
          </cell>
          <cell r="F20" t="str">
            <v>E5005-1</v>
          </cell>
          <cell r="G20">
            <v>91.07</v>
          </cell>
          <cell r="H20">
            <v>440</v>
          </cell>
          <cell r="I20">
            <v>8</v>
          </cell>
          <cell r="M20" t="str">
            <v>S/PROOFDASH YR</v>
          </cell>
          <cell r="N20">
            <v>1</v>
          </cell>
          <cell r="O20" t="str">
            <v>E5005-1(리본)</v>
          </cell>
          <cell r="Q20">
            <v>0</v>
          </cell>
          <cell r="S20">
            <v>0</v>
          </cell>
        </row>
        <row r="21">
          <cell r="D21" t="str">
            <v>MQ4P P4011</v>
          </cell>
          <cell r="E21">
            <v>1</v>
          </cell>
          <cell r="F21" t="str">
            <v>E5005-1</v>
          </cell>
          <cell r="G21">
            <v>0</v>
          </cell>
          <cell r="H21">
            <v>33</v>
          </cell>
          <cell r="I21">
            <v>1</v>
          </cell>
          <cell r="M21" t="str">
            <v>NF 40</v>
          </cell>
          <cell r="N21">
            <v>24</v>
          </cell>
          <cell r="O21" t="str">
            <v>E5005-1(리본)</v>
          </cell>
          <cell r="P21">
            <v>41.5</v>
          </cell>
          <cell r="Q21">
            <v>996</v>
          </cell>
          <cell r="S21">
            <v>0</v>
          </cell>
        </row>
        <row r="22">
          <cell r="D22">
            <v>480078</v>
          </cell>
          <cell r="E22">
            <v>8</v>
          </cell>
          <cell r="F22" t="str">
            <v>E5005-1</v>
          </cell>
          <cell r="G22">
            <v>29.59</v>
          </cell>
          <cell r="H22">
            <v>328</v>
          </cell>
          <cell r="I22">
            <v>6</v>
          </cell>
          <cell r="M22" t="str">
            <v>ED 9803</v>
          </cell>
          <cell r="N22">
            <v>12</v>
          </cell>
          <cell r="O22" t="str">
            <v>E5005-1(리본)</v>
          </cell>
          <cell r="P22">
            <v>48.57</v>
          </cell>
          <cell r="Q22">
            <v>582.84</v>
          </cell>
          <cell r="R22">
            <v>686</v>
          </cell>
          <cell r="S22">
            <v>57.166666666666664</v>
          </cell>
        </row>
        <row r="23">
          <cell r="D23" t="str">
            <v>MQ4C P2500B</v>
          </cell>
          <cell r="E23">
            <v>16</v>
          </cell>
          <cell r="F23" t="str">
            <v>C5001</v>
          </cell>
          <cell r="G23">
            <v>0</v>
          </cell>
          <cell r="H23">
            <v>464</v>
          </cell>
          <cell r="I23">
            <v>16</v>
          </cell>
          <cell r="M23" t="str">
            <v>CM 9801</v>
          </cell>
          <cell r="N23">
            <v>16</v>
          </cell>
          <cell r="O23" t="str">
            <v>E5005-1(리본)</v>
          </cell>
          <cell r="P23">
            <v>60.8</v>
          </cell>
          <cell r="Q23">
            <v>972.8</v>
          </cell>
          <cell r="S23">
            <v>0</v>
          </cell>
        </row>
        <row r="24">
          <cell r="D24" t="str">
            <v>MQ4C P2957A</v>
          </cell>
          <cell r="E24">
            <v>16</v>
          </cell>
          <cell r="F24" t="str">
            <v>C5001</v>
          </cell>
          <cell r="G24">
            <v>0</v>
          </cell>
          <cell r="H24">
            <v>464</v>
          </cell>
          <cell r="I24">
            <v>16</v>
          </cell>
          <cell r="M24" t="str">
            <v>PD 9832</v>
          </cell>
          <cell r="N24">
            <v>8</v>
          </cell>
          <cell r="O24" t="str">
            <v>E5005-1(리본)</v>
          </cell>
          <cell r="P24">
            <v>124.17</v>
          </cell>
          <cell r="Q24">
            <v>993.36</v>
          </cell>
          <cell r="R24">
            <v>1120.9599999999998</v>
          </cell>
          <cell r="S24">
            <v>140.11999999999998</v>
          </cell>
          <cell r="T24">
            <v>127.5999999999998</v>
          </cell>
        </row>
        <row r="25">
          <cell r="D25" t="str">
            <v>T3428</v>
          </cell>
          <cell r="E25">
            <v>10</v>
          </cell>
          <cell r="F25" t="str">
            <v>NV6501</v>
          </cell>
          <cell r="G25">
            <v>0</v>
          </cell>
          <cell r="H25">
            <v>230</v>
          </cell>
          <cell r="I25">
            <v>10</v>
          </cell>
          <cell r="M25" t="str">
            <v>FS 9803</v>
          </cell>
          <cell r="N25">
            <v>8</v>
          </cell>
          <cell r="O25" t="str">
            <v>E5005-1(리본)</v>
          </cell>
          <cell r="P25">
            <v>97.76</v>
          </cell>
          <cell r="Q25">
            <v>782.08</v>
          </cell>
          <cell r="R25">
            <v>909.64999999999986</v>
          </cell>
          <cell r="S25">
            <v>113.70624999999998</v>
          </cell>
          <cell r="T25">
            <v>127.56999999999982</v>
          </cell>
        </row>
        <row r="26">
          <cell r="D26" t="str">
            <v>MD O-RING</v>
          </cell>
          <cell r="E26">
            <v>10</v>
          </cell>
          <cell r="F26" t="str">
            <v>F7005-1</v>
          </cell>
          <cell r="G26">
            <v>27.9</v>
          </cell>
          <cell r="H26">
            <v>330</v>
          </cell>
          <cell r="I26">
            <v>10</v>
          </cell>
          <cell r="M26" t="str">
            <v>UM 9802</v>
          </cell>
          <cell r="N26">
            <v>16</v>
          </cell>
          <cell r="O26" t="str">
            <v>E4701(리본)</v>
          </cell>
          <cell r="P26">
            <v>72.23</v>
          </cell>
          <cell r="Q26">
            <v>1155.68</v>
          </cell>
          <cell r="R26">
            <v>1318.7099999999998</v>
          </cell>
          <cell r="S26">
            <v>82.419374999999988</v>
          </cell>
          <cell r="T26">
            <v>163.02999999999975</v>
          </cell>
        </row>
        <row r="27">
          <cell r="D27" t="str">
            <v>FEG WS540</v>
          </cell>
          <cell r="E27">
            <v>28</v>
          </cell>
          <cell r="F27" t="str">
            <v>E6005</v>
          </cell>
          <cell r="G27">
            <v>2.2400000000000002</v>
          </cell>
          <cell r="H27">
            <v>100</v>
          </cell>
          <cell r="I27">
            <v>4</v>
          </cell>
          <cell r="M27" t="str">
            <v>IG 9820</v>
          </cell>
          <cell r="N27">
            <v>16</v>
          </cell>
          <cell r="O27" t="str">
            <v>E4701(리본)</v>
          </cell>
          <cell r="P27">
            <v>113.37</v>
          </cell>
          <cell r="Q27">
            <v>1813.92</v>
          </cell>
          <cell r="R27">
            <v>2022.6999999999998</v>
          </cell>
          <cell r="S27">
            <v>126.41874999999999</v>
          </cell>
          <cell r="T27">
            <v>208.77999999999975</v>
          </cell>
        </row>
        <row r="28">
          <cell r="D28" t="str">
            <v>HSG O-RING(IN/OUT)</v>
          </cell>
          <cell r="E28">
            <v>10</v>
          </cell>
          <cell r="F28" t="str">
            <v>E7005</v>
          </cell>
          <cell r="G28">
            <v>7.91</v>
          </cell>
          <cell r="H28">
            <v>88</v>
          </cell>
          <cell r="I28">
            <v>8</v>
          </cell>
          <cell r="M28" t="str">
            <v>OSD J9024</v>
          </cell>
          <cell r="N28">
            <v>6</v>
          </cell>
          <cell r="O28" t="str">
            <v>E5005-1(리본)</v>
          </cell>
          <cell r="P28">
            <v>134.94999999999999</v>
          </cell>
          <cell r="Q28">
            <v>809.69999999999993</v>
          </cell>
          <cell r="R28">
            <v>915.3</v>
          </cell>
          <cell r="S28">
            <v>152.54999999999998</v>
          </cell>
          <cell r="T28">
            <v>105.59999999999997</v>
          </cell>
        </row>
        <row r="29">
          <cell r="D29" t="str">
            <v>JS 9830</v>
          </cell>
          <cell r="E29">
            <v>4</v>
          </cell>
          <cell r="F29" t="str">
            <v>E5005-1</v>
          </cell>
          <cell r="G29">
            <v>133.12</v>
          </cell>
          <cell r="H29">
            <v>560</v>
          </cell>
          <cell r="I29">
            <v>8</v>
          </cell>
          <cell r="M29" t="str">
            <v>HB 9860</v>
          </cell>
          <cell r="N29">
            <v>12</v>
          </cell>
          <cell r="O29" t="str">
            <v>E5005-1(리본)</v>
          </cell>
          <cell r="P29">
            <v>56.66</v>
          </cell>
          <cell r="Q29">
            <v>679.92</v>
          </cell>
          <cell r="R29">
            <v>853.14999999999986</v>
          </cell>
          <cell r="S29">
            <v>71.095833333333317</v>
          </cell>
          <cell r="T29">
            <v>173.22999999999985</v>
          </cell>
        </row>
        <row r="30">
          <cell r="D30" t="str">
            <v>UM 355</v>
          </cell>
          <cell r="E30">
            <v>25</v>
          </cell>
          <cell r="F30" t="str">
            <v>CE5001</v>
          </cell>
          <cell r="G30">
            <v>17</v>
          </cell>
          <cell r="H30">
            <v>550</v>
          </cell>
          <cell r="I30">
            <v>10</v>
          </cell>
          <cell r="M30" t="str">
            <v>IK 9830</v>
          </cell>
          <cell r="N30">
            <v>16</v>
          </cell>
          <cell r="O30" t="str">
            <v>E5005-1(리본)</v>
          </cell>
          <cell r="P30">
            <v>120.32</v>
          </cell>
          <cell r="Q30">
            <v>1925.12</v>
          </cell>
          <cell r="R30">
            <v>2152.6499999999996</v>
          </cell>
          <cell r="S30">
            <v>134.54062499999998</v>
          </cell>
          <cell r="T30">
            <v>227.52999999999975</v>
          </cell>
        </row>
        <row r="31">
          <cell r="D31" t="str">
            <v>AEE 9800</v>
          </cell>
          <cell r="E31">
            <v>4</v>
          </cell>
          <cell r="F31" t="str">
            <v>E5007</v>
          </cell>
          <cell r="G31">
            <v>111.12</v>
          </cell>
          <cell r="H31">
            <v>472</v>
          </cell>
          <cell r="I31">
            <v>8</v>
          </cell>
          <cell r="M31" t="str">
            <v>YFH 9861</v>
          </cell>
          <cell r="N31">
            <v>8</v>
          </cell>
          <cell r="O31" t="str">
            <v>E5005-1</v>
          </cell>
          <cell r="P31">
            <v>77.349999999999994</v>
          </cell>
          <cell r="Q31">
            <v>618.79999999999995</v>
          </cell>
          <cell r="R31">
            <v>627</v>
          </cell>
          <cell r="S31">
            <v>708.50999999999988</v>
          </cell>
          <cell r="T31">
            <v>88.563749999999985</v>
          </cell>
        </row>
        <row r="32">
          <cell r="D32" t="str">
            <v>AEE 9840</v>
          </cell>
          <cell r="E32">
            <v>2</v>
          </cell>
          <cell r="F32" t="str">
            <v>E5007</v>
          </cell>
          <cell r="G32">
            <v>174.48</v>
          </cell>
          <cell r="H32">
            <v>392</v>
          </cell>
          <cell r="I32">
            <v>28</v>
          </cell>
          <cell r="M32" t="str">
            <v>JC 9810</v>
          </cell>
          <cell r="N32">
            <v>12</v>
          </cell>
          <cell r="O32" t="str">
            <v>E5005-1</v>
          </cell>
          <cell r="P32">
            <v>48.04</v>
          </cell>
          <cell r="Q32">
            <v>576.48</v>
          </cell>
          <cell r="R32">
            <v>617</v>
          </cell>
          <cell r="S32">
            <v>697.20999999999992</v>
          </cell>
          <cell r="T32">
            <v>58.100833333333327</v>
          </cell>
        </row>
        <row r="33">
          <cell r="D33" t="str">
            <v>FE 9843</v>
          </cell>
          <cell r="E33">
            <v>2</v>
          </cell>
          <cell r="F33" t="str">
            <v>E5005-1</v>
          </cell>
          <cell r="G33">
            <v>94.85</v>
          </cell>
          <cell r="H33">
            <v>220</v>
          </cell>
          <cell r="I33">
            <v>4</v>
          </cell>
          <cell r="M33" t="str">
            <v>SG2HD AT010</v>
          </cell>
          <cell r="N33">
            <v>16</v>
          </cell>
          <cell r="O33" t="str">
            <v>E5005-1</v>
          </cell>
          <cell r="P33">
            <v>141.21</v>
          </cell>
          <cell r="Q33">
            <v>2259.36</v>
          </cell>
          <cell r="R33">
            <v>2497</v>
          </cell>
        </row>
        <row r="34">
          <cell r="D34" t="str">
            <v>OSE 0003</v>
          </cell>
          <cell r="E34">
            <v>10</v>
          </cell>
          <cell r="F34" t="str">
            <v>Q5011</v>
          </cell>
          <cell r="G34">
            <v>7.47</v>
          </cell>
          <cell r="H34">
            <v>100</v>
          </cell>
          <cell r="I34">
            <v>10</v>
          </cell>
          <cell r="M34" t="str">
            <v>MQ4PG P4020</v>
          </cell>
          <cell r="N34">
            <v>12</v>
          </cell>
          <cell r="O34" t="str">
            <v>E5007</v>
          </cell>
          <cell r="P34">
            <v>35.26</v>
          </cell>
          <cell r="Q34">
            <v>423.12</v>
          </cell>
          <cell r="R34">
            <v>529</v>
          </cell>
        </row>
        <row r="35">
          <cell r="D35" t="str">
            <v>TM 510</v>
          </cell>
          <cell r="E35">
            <v>20</v>
          </cell>
          <cell r="F35" t="str">
            <v>CE5001</v>
          </cell>
          <cell r="G35">
            <v>25.43</v>
          </cell>
          <cell r="H35">
            <v>650</v>
          </cell>
          <cell r="I35">
            <v>10</v>
          </cell>
          <cell r="M35" t="str">
            <v>YF 9810</v>
          </cell>
          <cell r="N35">
            <v>24</v>
          </cell>
          <cell r="O35" t="str">
            <v>E5005-1</v>
          </cell>
          <cell r="P35">
            <v>68.61</v>
          </cell>
          <cell r="Q35">
            <v>1646.64</v>
          </cell>
          <cell r="R35">
            <v>1770</v>
          </cell>
          <cell r="S35">
            <v>2000</v>
          </cell>
        </row>
        <row r="36">
          <cell r="D36" t="str">
            <v>YP 9807</v>
          </cell>
          <cell r="E36">
            <v>4</v>
          </cell>
          <cell r="F36" t="str">
            <v>E5005-1</v>
          </cell>
          <cell r="G36">
            <v>127.3</v>
          </cell>
          <cell r="H36">
            <v>592</v>
          </cell>
          <cell r="I36">
            <v>8</v>
          </cell>
          <cell r="M36" t="str">
            <v>YF 9830</v>
          </cell>
          <cell r="N36">
            <v>12</v>
          </cell>
          <cell r="O36" t="str">
            <v>E5005-1</v>
          </cell>
          <cell r="P36">
            <v>57.07</v>
          </cell>
          <cell r="Q36">
            <v>684.84</v>
          </cell>
          <cell r="R36">
            <v>853</v>
          </cell>
        </row>
        <row r="37">
          <cell r="D37" t="str">
            <v>OSE 0002</v>
          </cell>
          <cell r="E37">
            <v>40</v>
          </cell>
          <cell r="F37" t="str">
            <v>Q5011</v>
          </cell>
          <cell r="G37">
            <v>4.1399999999999997</v>
          </cell>
          <cell r="H37">
            <v>216</v>
          </cell>
          <cell r="I37">
            <v>10</v>
          </cell>
          <cell r="M37" t="str">
            <v>YFH 9883</v>
          </cell>
          <cell r="N37">
            <v>12</v>
          </cell>
          <cell r="O37" t="str">
            <v>E5008</v>
          </cell>
          <cell r="P37">
            <v>31.79</v>
          </cell>
          <cell r="Q37">
            <v>381.48</v>
          </cell>
          <cell r="R37">
            <v>537</v>
          </cell>
        </row>
        <row r="38">
          <cell r="D38" t="str">
            <v>YFH 9883</v>
          </cell>
          <cell r="E38">
            <v>8</v>
          </cell>
          <cell r="F38" t="str">
            <v>E5008</v>
          </cell>
          <cell r="G38">
            <v>31.79</v>
          </cell>
          <cell r="H38">
            <v>320</v>
          </cell>
          <cell r="I38">
            <v>16</v>
          </cell>
          <cell r="M38" t="str">
            <v>MV 9820</v>
          </cell>
          <cell r="N38">
            <v>9</v>
          </cell>
          <cell r="O38" t="str">
            <v>E5005-1</v>
          </cell>
          <cell r="P38">
            <v>159.38999999999999</v>
          </cell>
          <cell r="Q38">
            <v>1434.51</v>
          </cell>
          <cell r="R38">
            <v>1588</v>
          </cell>
        </row>
        <row r="39">
          <cell r="D39" t="str">
            <v>OSE 9830</v>
          </cell>
          <cell r="E39">
            <v>8</v>
          </cell>
          <cell r="F39" t="str">
            <v>E5007</v>
          </cell>
          <cell r="G39">
            <v>17.059999999999999</v>
          </cell>
          <cell r="H39">
            <v>160</v>
          </cell>
          <cell r="I39">
            <v>16</v>
          </cell>
          <cell r="M39" t="str">
            <v>MVR-DO1622</v>
          </cell>
          <cell r="N39">
            <v>8</v>
          </cell>
          <cell r="O39" t="str">
            <v>E4701</v>
          </cell>
          <cell r="P39">
            <v>62.94</v>
          </cell>
          <cell r="Q39">
            <v>503.52</v>
          </cell>
          <cell r="R39">
            <v>714</v>
          </cell>
        </row>
        <row r="40">
          <cell r="D40" t="str">
            <v>TLER D7100</v>
          </cell>
          <cell r="E40">
            <v>6</v>
          </cell>
          <cell r="F40" t="str">
            <v>E5005-1</v>
          </cell>
          <cell r="G40">
            <v>19.28</v>
          </cell>
          <cell r="H40">
            <v>156</v>
          </cell>
          <cell r="I40">
            <v>12</v>
          </cell>
          <cell r="M40" t="str">
            <v>NX4 N9080</v>
          </cell>
          <cell r="N40">
            <v>20</v>
          </cell>
          <cell r="O40" t="str">
            <v>E5005-1</v>
          </cell>
          <cell r="P40">
            <v>41.9</v>
          </cell>
          <cell r="Q40">
            <v>838</v>
          </cell>
          <cell r="R40">
            <v>1147</v>
          </cell>
        </row>
        <row r="41">
          <cell r="D41" t="str">
            <v>FE 9525</v>
          </cell>
          <cell r="E41">
            <v>1</v>
          </cell>
          <cell r="F41" t="str">
            <v>Q5009</v>
          </cell>
          <cell r="G41">
            <v>69.19</v>
          </cell>
          <cell r="H41">
            <v>45</v>
          </cell>
          <cell r="I41">
            <v>5</v>
          </cell>
          <cell r="M41" t="str">
            <v>RB 9810</v>
          </cell>
          <cell r="N41">
            <v>12</v>
          </cell>
          <cell r="O41" t="str">
            <v>E5005-1</v>
          </cell>
          <cell r="P41">
            <v>45.53</v>
          </cell>
        </row>
        <row r="42">
          <cell r="D42" t="str">
            <v>BDD M6032</v>
          </cell>
          <cell r="E42">
            <v>6</v>
          </cell>
          <cell r="F42" t="str">
            <v>E5005-1</v>
          </cell>
          <cell r="G42">
            <v>123.5</v>
          </cell>
          <cell r="H42">
            <v>816</v>
          </cell>
          <cell r="I42">
            <v>12</v>
          </cell>
          <cell r="M42" t="str">
            <v>MX5D-P6210</v>
          </cell>
          <cell r="N42">
            <v>16</v>
          </cell>
          <cell r="O42" t="str">
            <v>E5005-1</v>
          </cell>
          <cell r="P42">
            <v>171.73</v>
          </cell>
          <cell r="Q42">
            <v>2747.68</v>
          </cell>
          <cell r="R42">
            <v>3102</v>
          </cell>
        </row>
        <row r="43">
          <cell r="D43" t="str">
            <v>DN8HR C7000</v>
          </cell>
          <cell r="E43">
            <v>10</v>
          </cell>
          <cell r="F43" t="str">
            <v>E5005-1</v>
          </cell>
          <cell r="G43">
            <v>3.74</v>
          </cell>
          <cell r="H43">
            <v>56</v>
          </cell>
          <cell r="I43">
            <v>2</v>
          </cell>
          <cell r="M43" t="str">
            <v>JG1-DC010</v>
          </cell>
          <cell r="N43">
            <v>4</v>
          </cell>
          <cell r="O43" t="str">
            <v>E5007</v>
          </cell>
          <cell r="P43">
            <v>146.78</v>
          </cell>
          <cell r="Q43">
            <v>587.12</v>
          </cell>
          <cell r="R43">
            <v>678</v>
          </cell>
        </row>
        <row r="44">
          <cell r="D44">
            <v>410001</v>
          </cell>
          <cell r="E44">
            <v>400</v>
          </cell>
          <cell r="F44" t="str">
            <v>Q4004-2</v>
          </cell>
          <cell r="G44">
            <v>0.05</v>
          </cell>
          <cell r="H44">
            <v>46</v>
          </cell>
          <cell r="I44">
            <v>2</v>
          </cell>
          <cell r="M44" t="str">
            <v>SW1-SW090</v>
          </cell>
          <cell r="N44">
            <v>4</v>
          </cell>
          <cell r="O44" t="str">
            <v>E5007</v>
          </cell>
          <cell r="P44">
            <v>41.76</v>
          </cell>
          <cell r="Q44">
            <v>167.04</v>
          </cell>
          <cell r="R44">
            <v>215</v>
          </cell>
        </row>
        <row r="45">
          <cell r="D45" t="str">
            <v>VINFAST 161</v>
          </cell>
          <cell r="E45">
            <v>36</v>
          </cell>
          <cell r="F45" t="str">
            <v>E6004</v>
          </cell>
          <cell r="G45">
            <v>8.8000000000000007</v>
          </cell>
          <cell r="H45">
            <v>366</v>
          </cell>
          <cell r="I45">
            <v>6</v>
          </cell>
          <cell r="M45" t="str">
            <v>KA4H-P7010</v>
          </cell>
          <cell r="N45">
            <v>12</v>
          </cell>
          <cell r="O45" t="str">
            <v>E5007</v>
          </cell>
          <cell r="P45">
            <v>36.29</v>
          </cell>
          <cell r="Q45">
            <v>435.48</v>
          </cell>
          <cell r="R45">
            <v>531</v>
          </cell>
        </row>
        <row r="46">
          <cell r="D46" t="str">
            <v>G3094</v>
          </cell>
          <cell r="E46">
            <v>25</v>
          </cell>
          <cell r="F46" t="str">
            <v>E5005-1</v>
          </cell>
          <cell r="G46">
            <v>39.22</v>
          </cell>
          <cell r="H46">
            <v>1200</v>
          </cell>
          <cell r="I46">
            <v>25</v>
          </cell>
          <cell r="M46" t="str">
            <v>NX4P P0020</v>
          </cell>
          <cell r="N46">
            <v>24</v>
          </cell>
          <cell r="O46" t="str">
            <v>E5007</v>
          </cell>
          <cell r="P46">
            <v>44.5</v>
          </cell>
          <cell r="Q46">
            <v>1068</v>
          </cell>
          <cell r="R46">
            <v>1141</v>
          </cell>
        </row>
        <row r="47">
          <cell r="D47" t="str">
            <v>TM 210</v>
          </cell>
          <cell r="E47">
            <v>20</v>
          </cell>
          <cell r="F47" t="str">
            <v>CE5001</v>
          </cell>
          <cell r="G47">
            <v>0</v>
          </cell>
          <cell r="H47">
            <v>336</v>
          </cell>
          <cell r="I47">
            <v>4</v>
          </cell>
          <cell r="M47" t="str">
            <v>JK1-IY010</v>
          </cell>
          <cell r="N47">
            <v>2</v>
          </cell>
          <cell r="O47" t="str">
            <v>E5007</v>
          </cell>
          <cell r="P47">
            <v>165.69</v>
          </cell>
        </row>
        <row r="48">
          <cell r="D48">
            <v>480016</v>
          </cell>
          <cell r="E48">
            <v>10</v>
          </cell>
          <cell r="F48" t="str">
            <v>E5008</v>
          </cell>
          <cell r="G48">
            <v>24.86</v>
          </cell>
          <cell r="H48">
            <v>280</v>
          </cell>
          <cell r="I48">
            <v>20</v>
          </cell>
          <cell r="M48" t="str">
            <v>SG2P AT060</v>
          </cell>
          <cell r="N48">
            <v>16</v>
          </cell>
          <cell r="O48" t="str">
            <v>E5005-1</v>
          </cell>
          <cell r="P48">
            <v>34.46</v>
          </cell>
        </row>
        <row r="49">
          <cell r="D49" t="str">
            <v>UM 360</v>
          </cell>
          <cell r="E49">
            <v>36</v>
          </cell>
          <cell r="F49" t="str">
            <v>CE5001</v>
          </cell>
          <cell r="G49">
            <v>16.16</v>
          </cell>
          <cell r="H49">
            <v>732</v>
          </cell>
          <cell r="I49">
            <v>12</v>
          </cell>
          <cell r="M49" t="str">
            <v>NE1-QI020</v>
          </cell>
          <cell r="N49">
            <v>4</v>
          </cell>
          <cell r="O49" t="str">
            <v>E5005-1</v>
          </cell>
          <cell r="P49">
            <v>194.82</v>
          </cell>
        </row>
        <row r="50">
          <cell r="D50" t="str">
            <v>GD 5600</v>
          </cell>
          <cell r="E50">
            <v>5</v>
          </cell>
          <cell r="F50" t="str">
            <v>N7004</v>
          </cell>
          <cell r="G50">
            <v>93.45</v>
          </cell>
          <cell r="H50">
            <v>535</v>
          </cell>
          <cell r="I50">
            <v>5</v>
          </cell>
          <cell r="M50" t="str">
            <v>SP3-BS030</v>
          </cell>
          <cell r="N50">
            <v>2</v>
          </cell>
          <cell r="O50" t="str">
            <v>E5007</v>
          </cell>
          <cell r="P50">
            <v>149.6</v>
          </cell>
          <cell r="Q50">
            <v>299.2</v>
          </cell>
          <cell r="R50">
            <v>333</v>
          </cell>
        </row>
        <row r="51">
          <cell r="D51" t="str">
            <v>JF 9840</v>
          </cell>
          <cell r="E51">
            <v>4</v>
          </cell>
          <cell r="F51" t="str">
            <v>E5005-1</v>
          </cell>
          <cell r="G51">
            <v>64.680000000000007</v>
          </cell>
          <cell r="H51">
            <v>304</v>
          </cell>
          <cell r="I51">
            <v>12</v>
          </cell>
          <cell r="M51" t="str">
            <v>OSD 3S001</v>
          </cell>
          <cell r="N51">
            <v>16</v>
          </cell>
          <cell r="O51" t="str">
            <v>E5007</v>
          </cell>
          <cell r="P51">
            <v>68.36</v>
          </cell>
          <cell r="Q51">
            <v>1093</v>
          </cell>
          <cell r="R51">
            <v>1356</v>
          </cell>
        </row>
        <row r="52">
          <cell r="D52" t="str">
            <v>R3Z0034</v>
          </cell>
          <cell r="E52">
            <v>4</v>
          </cell>
          <cell r="F52" t="str">
            <v>SI4023</v>
          </cell>
          <cell r="G52">
            <v>0.43</v>
          </cell>
          <cell r="H52">
            <v>0.9</v>
          </cell>
          <cell r="I52">
            <v>4</v>
          </cell>
          <cell r="M52" t="str">
            <v>JG1-DC150</v>
          </cell>
          <cell r="N52">
            <v>6</v>
          </cell>
          <cell r="O52" t="str">
            <v>E5007</v>
          </cell>
          <cell r="P52">
            <v>182.57</v>
          </cell>
        </row>
        <row r="53">
          <cell r="D53" t="str">
            <v>JS 9850</v>
          </cell>
          <cell r="E53">
            <v>4</v>
          </cell>
          <cell r="F53" t="str">
            <v>E5005-1</v>
          </cell>
          <cell r="G53">
            <v>49.03</v>
          </cell>
          <cell r="H53">
            <v>240</v>
          </cell>
          <cell r="I53">
            <v>12</v>
          </cell>
          <cell r="M53" t="str">
            <v>LQ2-P8030</v>
          </cell>
          <cell r="N53">
            <v>12</v>
          </cell>
          <cell r="O53" t="str">
            <v>E5005-1</v>
          </cell>
          <cell r="P53">
            <v>70.400000000000006</v>
          </cell>
        </row>
        <row r="54">
          <cell r="D54" t="str">
            <v>삼금 400</v>
          </cell>
          <cell r="E54">
            <v>240</v>
          </cell>
          <cell r="F54" t="str">
            <v>F7001</v>
          </cell>
          <cell r="G54">
            <v>0</v>
          </cell>
          <cell r="H54">
            <v>192</v>
          </cell>
          <cell r="I54">
            <v>16</v>
          </cell>
          <cell r="M54" t="str">
            <v>NE1-QI010</v>
          </cell>
          <cell r="N54">
            <v>1</v>
          </cell>
          <cell r="O54" t="str">
            <v>E5007</v>
          </cell>
          <cell r="P54">
            <v>197.21</v>
          </cell>
        </row>
        <row r="55">
          <cell r="D55" t="str">
            <v>UM 351</v>
          </cell>
          <cell r="E55">
            <v>24</v>
          </cell>
          <cell r="F55" t="str">
            <v>CE5001</v>
          </cell>
          <cell r="G55">
            <v>0</v>
          </cell>
          <cell r="H55">
            <v>612</v>
          </cell>
          <cell r="I55">
            <v>12</v>
          </cell>
          <cell r="M55" t="str">
            <v>LW1-XW030</v>
          </cell>
          <cell r="N55">
            <v>1</v>
          </cell>
          <cell r="O55" t="str">
            <v>E5005-1</v>
          </cell>
          <cell r="P55">
            <v>218</v>
          </cell>
        </row>
        <row r="56">
          <cell r="D56" t="str">
            <v>AEPH 9810</v>
          </cell>
          <cell r="E56">
            <v>4</v>
          </cell>
          <cell r="F56" t="str">
            <v>E5007</v>
          </cell>
          <cell r="G56">
            <v>21.96</v>
          </cell>
          <cell r="H56">
            <v>104</v>
          </cell>
          <cell r="I56">
            <v>8</v>
          </cell>
          <cell r="M56" t="str">
            <v>LW1-XW080</v>
          </cell>
          <cell r="N56">
            <v>1</v>
          </cell>
          <cell r="O56" t="str">
            <v>E5005-1</v>
          </cell>
          <cell r="P56">
            <v>142.66</v>
          </cell>
        </row>
        <row r="57">
          <cell r="D57" t="str">
            <v>AD 329B</v>
          </cell>
          <cell r="E57">
            <v>40</v>
          </cell>
          <cell r="F57" t="str">
            <v>CE5001</v>
          </cell>
          <cell r="G57">
            <v>4.53</v>
          </cell>
          <cell r="H57">
            <v>280</v>
          </cell>
          <cell r="I57">
            <v>4</v>
          </cell>
          <cell r="M57" t="str">
            <v>NX4 N9090</v>
          </cell>
          <cell r="N57">
            <v>24</v>
          </cell>
          <cell r="O57" t="str">
            <v>E5005-1</v>
          </cell>
          <cell r="P57">
            <v>35.19</v>
          </cell>
        </row>
        <row r="58">
          <cell r="D58" t="str">
            <v>OS 4730</v>
          </cell>
          <cell r="E58">
            <v>140</v>
          </cell>
          <cell r="F58" t="str">
            <v>E5005-1</v>
          </cell>
          <cell r="G58">
            <v>4.93</v>
          </cell>
          <cell r="H58">
            <v>820</v>
          </cell>
          <cell r="I58">
            <v>10</v>
          </cell>
          <cell r="M58" t="str">
            <v>SW1-SWIB0</v>
          </cell>
          <cell r="N58">
            <v>1</v>
          </cell>
          <cell r="O58" t="str">
            <v>E5005-1</v>
          </cell>
          <cell r="P58">
            <v>208</v>
          </cell>
          <cell r="R58">
            <v>356</v>
          </cell>
        </row>
        <row r="59">
          <cell r="D59" t="str">
            <v>CN7 AA950B</v>
          </cell>
          <cell r="E59">
            <v>80</v>
          </cell>
          <cell r="F59" t="str">
            <v>C5001</v>
          </cell>
          <cell r="G59">
            <v>1.9</v>
          </cell>
          <cell r="H59">
            <v>34</v>
          </cell>
          <cell r="I59">
            <v>8</v>
          </cell>
        </row>
        <row r="60">
          <cell r="D60" t="str">
            <v>TMPC S1550</v>
          </cell>
          <cell r="E60">
            <v>0</v>
          </cell>
          <cell r="F60" t="str">
            <v>C5001</v>
          </cell>
          <cell r="G60">
            <v>0</v>
          </cell>
          <cell r="H60">
            <v>55</v>
          </cell>
          <cell r="I60">
            <v>8</v>
          </cell>
        </row>
        <row r="61">
          <cell r="D61" t="str">
            <v>SDIHV-GAS00</v>
          </cell>
          <cell r="E61">
            <v>15</v>
          </cell>
          <cell r="F61" t="str">
            <v>E7006</v>
          </cell>
          <cell r="G61">
            <v>0</v>
          </cell>
          <cell r="H61">
            <v>13</v>
          </cell>
          <cell r="I61">
            <v>10</v>
          </cell>
        </row>
        <row r="62">
          <cell r="D62" t="str">
            <v>OSE 9508</v>
          </cell>
          <cell r="E62">
            <v>4</v>
          </cell>
          <cell r="F62" t="str">
            <v>Q6004</v>
          </cell>
          <cell r="G62">
            <v>0</v>
          </cell>
          <cell r="H62">
            <v>40</v>
          </cell>
          <cell r="I62">
            <v>8</v>
          </cell>
        </row>
        <row r="63">
          <cell r="D63" t="str">
            <v>TM 110</v>
          </cell>
          <cell r="E63">
            <v>24</v>
          </cell>
          <cell r="F63" t="str">
            <v>CE5001</v>
          </cell>
          <cell r="G63">
            <v>8.98</v>
          </cell>
          <cell r="H63">
            <v>336</v>
          </cell>
          <cell r="I63">
            <v>24</v>
          </cell>
        </row>
        <row r="64">
          <cell r="D64" t="str">
            <v>AEE 9810</v>
          </cell>
          <cell r="E64">
            <v>12</v>
          </cell>
          <cell r="F64" t="str">
            <v>E5007</v>
          </cell>
          <cell r="G64">
            <v>24.2</v>
          </cell>
          <cell r="H64">
            <v>336</v>
          </cell>
          <cell r="I64">
            <v>24</v>
          </cell>
        </row>
        <row r="65">
          <cell r="D65" t="str">
            <v>EU 9805</v>
          </cell>
          <cell r="E65">
            <v>4</v>
          </cell>
          <cell r="F65" t="str">
            <v>E5005-1</v>
          </cell>
          <cell r="G65">
            <v>15.63</v>
          </cell>
          <cell r="H65">
            <v>80</v>
          </cell>
          <cell r="I65">
            <v>8</v>
          </cell>
        </row>
        <row r="66">
          <cell r="D66" t="str">
            <v>R3Z0035</v>
          </cell>
          <cell r="E66">
            <v>4</v>
          </cell>
          <cell r="F66" t="str">
            <v>E5005-1</v>
          </cell>
          <cell r="G66">
            <v>0</v>
          </cell>
          <cell r="H66">
            <v>8</v>
          </cell>
          <cell r="I66">
            <v>4</v>
          </cell>
        </row>
        <row r="67">
          <cell r="D67" t="str">
            <v>TMG S1800</v>
          </cell>
          <cell r="E67">
            <v>40</v>
          </cell>
          <cell r="F67" t="str">
            <v>CE5001</v>
          </cell>
          <cell r="G67">
            <v>2.86</v>
          </cell>
          <cell r="H67">
            <v>144</v>
          </cell>
          <cell r="I67">
            <v>4</v>
          </cell>
        </row>
        <row r="68">
          <cell r="D68" t="str">
            <v>G3097</v>
          </cell>
          <cell r="E68">
            <v>25</v>
          </cell>
          <cell r="F68" t="str">
            <v>E5005-1</v>
          </cell>
          <cell r="G68">
            <v>15.21</v>
          </cell>
          <cell r="H68">
            <v>435</v>
          </cell>
          <cell r="I68">
            <v>5</v>
          </cell>
        </row>
        <row r="69">
          <cell r="D69" t="str">
            <v>AEH 9840</v>
          </cell>
          <cell r="E69">
            <v>4</v>
          </cell>
          <cell r="F69" t="str">
            <v>E5005-1</v>
          </cell>
          <cell r="G69">
            <v>117.81</v>
          </cell>
          <cell r="H69">
            <v>520</v>
          </cell>
          <cell r="I69">
            <v>8</v>
          </cell>
        </row>
        <row r="70">
          <cell r="D70" t="str">
            <v>YP 760</v>
          </cell>
          <cell r="E70">
            <v>25</v>
          </cell>
          <cell r="F70" t="str">
            <v>CE5001</v>
          </cell>
          <cell r="G70">
            <v>23.6</v>
          </cell>
          <cell r="H70">
            <v>700</v>
          </cell>
          <cell r="I70">
            <v>10</v>
          </cell>
        </row>
        <row r="71">
          <cell r="D71" t="str">
            <v>AD 329C</v>
          </cell>
          <cell r="E71">
            <v>40</v>
          </cell>
          <cell r="F71" t="str">
            <v>CE5001</v>
          </cell>
          <cell r="G71">
            <v>4.92</v>
          </cell>
          <cell r="H71">
            <v>276</v>
          </cell>
          <cell r="I71">
            <v>4</v>
          </cell>
        </row>
        <row r="72">
          <cell r="D72" t="str">
            <v>OSEG K4040</v>
          </cell>
          <cell r="E72">
            <v>6</v>
          </cell>
          <cell r="F72" t="str">
            <v>E5007</v>
          </cell>
          <cell r="G72">
            <v>19.690000000000001</v>
          </cell>
          <cell r="H72">
            <v>144</v>
          </cell>
          <cell r="I72">
            <v>12</v>
          </cell>
        </row>
        <row r="73">
          <cell r="D73" t="str">
            <v>JS 9810</v>
          </cell>
          <cell r="E73">
            <v>4</v>
          </cell>
          <cell r="F73" t="str">
            <v>E5005-1</v>
          </cell>
          <cell r="G73">
            <v>48.15</v>
          </cell>
          <cell r="H73">
            <v>230</v>
          </cell>
          <cell r="I73">
            <v>9</v>
          </cell>
        </row>
        <row r="74">
          <cell r="D74" t="str">
            <v>AEH 7100</v>
          </cell>
          <cell r="E74">
            <v>12</v>
          </cell>
          <cell r="F74" t="str">
            <v>E5005-1</v>
          </cell>
          <cell r="G74">
            <v>2.48</v>
          </cell>
          <cell r="H74">
            <v>46</v>
          </cell>
          <cell r="I74">
            <v>2</v>
          </cell>
        </row>
        <row r="75">
          <cell r="D75" t="str">
            <v>MQ4 T1000</v>
          </cell>
          <cell r="E75">
            <v>30</v>
          </cell>
          <cell r="F75" t="str">
            <v>C5001</v>
          </cell>
          <cell r="G75">
            <v>0</v>
          </cell>
          <cell r="H75">
            <v>216</v>
          </cell>
          <cell r="I75">
            <v>6</v>
          </cell>
        </row>
        <row r="76">
          <cell r="D76" t="str">
            <v>B655-67-PG-1</v>
          </cell>
          <cell r="E76">
            <v>24</v>
          </cell>
          <cell r="F76" t="str">
            <v>E5505</v>
          </cell>
          <cell r="G76">
            <v>16.89</v>
          </cell>
          <cell r="H76">
            <v>480</v>
          </cell>
          <cell r="I76">
            <v>8</v>
          </cell>
        </row>
        <row r="77">
          <cell r="D77" t="str">
            <v>70*50 사각고무</v>
          </cell>
          <cell r="E77">
            <v>36</v>
          </cell>
          <cell r="F77" t="str">
            <v>E5505</v>
          </cell>
          <cell r="G77">
            <v>8.57</v>
          </cell>
          <cell r="H77">
            <v>372</v>
          </cell>
          <cell r="I77">
            <v>6</v>
          </cell>
        </row>
        <row r="78">
          <cell r="D78" t="str">
            <v>XPENG BOLT SEAL</v>
          </cell>
          <cell r="E78">
            <v>2</v>
          </cell>
          <cell r="F78" t="str">
            <v>Q7020</v>
          </cell>
          <cell r="G78">
            <v>0</v>
          </cell>
          <cell r="H78">
            <v>1</v>
          </cell>
          <cell r="I78">
            <v>1</v>
          </cell>
        </row>
        <row r="79">
          <cell r="D79" t="str">
            <v>3SES00098A</v>
          </cell>
          <cell r="E79">
            <v>64</v>
          </cell>
          <cell r="F79" t="str">
            <v>Q6003</v>
          </cell>
          <cell r="G79">
            <v>0</v>
          </cell>
          <cell r="H79">
            <v>2.5</v>
          </cell>
          <cell r="I79">
            <v>4</v>
          </cell>
        </row>
        <row r="80">
          <cell r="D80" t="str">
            <v>M3144</v>
          </cell>
          <cell r="E80">
            <v>8</v>
          </cell>
          <cell r="F80" t="str">
            <v>E5005-1</v>
          </cell>
          <cell r="G80">
            <v>18.97</v>
          </cell>
          <cell r="H80">
            <v>192</v>
          </cell>
          <cell r="I80">
            <v>8</v>
          </cell>
        </row>
        <row r="81">
          <cell r="D81" t="str">
            <v>PSE 9841</v>
          </cell>
          <cell r="E81">
            <v>6</v>
          </cell>
          <cell r="F81" t="str">
            <v>E5008</v>
          </cell>
          <cell r="G81">
            <v>19.79</v>
          </cell>
          <cell r="H81">
            <v>144</v>
          </cell>
          <cell r="I81">
            <v>12</v>
          </cell>
        </row>
        <row r="82">
          <cell r="D82" t="str">
            <v>LX2C S8900</v>
          </cell>
          <cell r="E82">
            <v>32</v>
          </cell>
          <cell r="F82" t="str">
            <v>CE5001</v>
          </cell>
          <cell r="G82">
            <v>9.15</v>
          </cell>
          <cell r="H82">
            <v>368</v>
          </cell>
          <cell r="I82">
            <v>8</v>
          </cell>
        </row>
        <row r="83">
          <cell r="D83" t="str">
            <v>IGC-G8900A</v>
          </cell>
          <cell r="E83">
            <v>20</v>
          </cell>
          <cell r="F83" t="str">
            <v>CE5001</v>
          </cell>
          <cell r="G83">
            <v>10.83</v>
          </cell>
          <cell r="H83">
            <v>292</v>
          </cell>
          <cell r="I83">
            <v>4</v>
          </cell>
        </row>
        <row r="84">
          <cell r="D84" t="str">
            <v>TM 410</v>
          </cell>
          <cell r="E84">
            <v>30</v>
          </cell>
          <cell r="F84" t="str">
            <v>CE5001</v>
          </cell>
          <cell r="G84">
            <v>24.74</v>
          </cell>
          <cell r="H84">
            <v>804</v>
          </cell>
          <cell r="I84">
            <v>12</v>
          </cell>
        </row>
        <row r="85">
          <cell r="D85" t="str">
            <v>DN8HC L5000B</v>
          </cell>
          <cell r="E85">
            <v>24</v>
          </cell>
          <cell r="F85" t="str">
            <v>C5001</v>
          </cell>
          <cell r="G85">
            <v>0</v>
          </cell>
          <cell r="H85">
            <v>360</v>
          </cell>
          <cell r="I85">
            <v>24</v>
          </cell>
        </row>
        <row r="86">
          <cell r="D86" t="str">
            <v>MQ4C P4000A</v>
          </cell>
          <cell r="E86">
            <v>16</v>
          </cell>
          <cell r="F86" t="str">
            <v>C5001</v>
          </cell>
          <cell r="G86">
            <v>0</v>
          </cell>
          <cell r="H86">
            <v>352</v>
          </cell>
          <cell r="I86">
            <v>16</v>
          </cell>
        </row>
        <row r="87">
          <cell r="D87" t="str">
            <v>EU 9806</v>
          </cell>
          <cell r="E87">
            <v>4</v>
          </cell>
          <cell r="F87" t="str">
            <v>E5005-1</v>
          </cell>
          <cell r="G87">
            <v>17</v>
          </cell>
          <cell r="H87">
            <v>80</v>
          </cell>
          <cell r="I87">
            <v>8</v>
          </cell>
        </row>
        <row r="88">
          <cell r="D88" t="str">
            <v>YF 200</v>
          </cell>
          <cell r="E88">
            <v>24</v>
          </cell>
          <cell r="F88" t="str">
            <v>CE5001</v>
          </cell>
          <cell r="G88">
            <v>5.31</v>
          </cell>
          <cell r="H88">
            <v>160</v>
          </cell>
          <cell r="I88">
            <v>4</v>
          </cell>
        </row>
        <row r="89">
          <cell r="D89" t="str">
            <v>TL 240</v>
          </cell>
          <cell r="E89">
            <v>56</v>
          </cell>
          <cell r="F89" t="str">
            <v>E6004</v>
          </cell>
          <cell r="G89">
            <v>3.85</v>
          </cell>
          <cell r="H89">
            <v>259</v>
          </cell>
          <cell r="I89">
            <v>7</v>
          </cell>
        </row>
        <row r="90">
          <cell r="D90">
            <v>430001</v>
          </cell>
          <cell r="E90">
            <v>400</v>
          </cell>
          <cell r="F90" t="str">
            <v>Q4007</v>
          </cell>
          <cell r="G90">
            <v>0.11</v>
          </cell>
          <cell r="H90">
            <v>76</v>
          </cell>
          <cell r="I90">
            <v>2</v>
          </cell>
        </row>
        <row r="91">
          <cell r="D91">
            <v>480092</v>
          </cell>
          <cell r="E91">
            <v>6</v>
          </cell>
          <cell r="F91" t="str">
            <v>E5005-1</v>
          </cell>
          <cell r="G91">
            <v>31.01</v>
          </cell>
          <cell r="H91">
            <v>236</v>
          </cell>
          <cell r="I91">
            <v>4</v>
          </cell>
        </row>
        <row r="92">
          <cell r="D92" t="str">
            <v>ADA 0012</v>
          </cell>
          <cell r="E92">
            <v>32</v>
          </cell>
          <cell r="F92" t="str">
            <v>E5005-1</v>
          </cell>
          <cell r="G92">
            <v>14.09</v>
          </cell>
          <cell r="H92">
            <v>600</v>
          </cell>
          <cell r="I92">
            <v>12</v>
          </cell>
        </row>
        <row r="93">
          <cell r="D93" t="str">
            <v>R603763</v>
          </cell>
          <cell r="E93">
            <v>100</v>
          </cell>
          <cell r="F93" t="str">
            <v>SI4023K</v>
          </cell>
          <cell r="G93">
            <v>0.73</v>
          </cell>
          <cell r="H93">
            <v>0</v>
          </cell>
          <cell r="I93">
            <v>0</v>
          </cell>
        </row>
        <row r="94">
          <cell r="D94" t="str">
            <v>JS 9800</v>
          </cell>
          <cell r="E94">
            <v>4</v>
          </cell>
          <cell r="F94" t="str">
            <v>E5005-1</v>
          </cell>
          <cell r="G94">
            <v>53.33</v>
          </cell>
          <cell r="H94">
            <v>300</v>
          </cell>
          <cell r="I94">
            <v>9</v>
          </cell>
        </row>
        <row r="95">
          <cell r="D95">
            <v>230202</v>
          </cell>
          <cell r="E95">
            <v>225</v>
          </cell>
          <cell r="F95" t="str">
            <v>Q4020</v>
          </cell>
          <cell r="G95">
            <v>0</v>
          </cell>
          <cell r="H95">
            <v>60</v>
          </cell>
          <cell r="I95">
            <v>4</v>
          </cell>
        </row>
        <row r="96">
          <cell r="D96" t="str">
            <v>LX2 800</v>
          </cell>
          <cell r="E96">
            <v>35</v>
          </cell>
          <cell r="F96" t="str">
            <v>CE5001</v>
          </cell>
          <cell r="G96">
            <v>17.71</v>
          </cell>
          <cell r="H96">
            <v>620</v>
          </cell>
          <cell r="I96">
            <v>10</v>
          </cell>
        </row>
        <row r="97">
          <cell r="D97">
            <v>440173</v>
          </cell>
          <cell r="E97">
            <v>2</v>
          </cell>
          <cell r="F97" t="str">
            <v>Q4020</v>
          </cell>
          <cell r="G97">
            <v>1.37</v>
          </cell>
          <cell r="H97">
            <v>3</v>
          </cell>
          <cell r="I97">
            <v>2</v>
          </cell>
        </row>
        <row r="98">
          <cell r="D98">
            <v>603855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99">
          <cell r="D99">
            <v>603854</v>
          </cell>
          <cell r="E99">
            <v>160</v>
          </cell>
          <cell r="F99" t="str">
            <v>SI3020K</v>
          </cell>
          <cell r="G99">
            <v>0.67</v>
          </cell>
          <cell r="H99">
            <v>168</v>
          </cell>
          <cell r="I99">
            <v>7</v>
          </cell>
        </row>
        <row r="100">
          <cell r="D100" t="str">
            <v>NX4R N9020</v>
          </cell>
          <cell r="E100">
            <v>4</v>
          </cell>
          <cell r="F100" t="str">
            <v>E5005-1</v>
          </cell>
          <cell r="G100">
            <v>55.23</v>
          </cell>
          <cell r="H100">
            <v>260</v>
          </cell>
          <cell r="I100">
            <v>9</v>
          </cell>
        </row>
        <row r="101">
          <cell r="D101" t="str">
            <v>YG 350</v>
          </cell>
          <cell r="E101">
            <v>30</v>
          </cell>
          <cell r="F101" t="str">
            <v>CE5001</v>
          </cell>
          <cell r="G101">
            <v>24.18</v>
          </cell>
          <cell r="H101">
            <v>840</v>
          </cell>
          <cell r="I101">
            <v>12</v>
          </cell>
        </row>
        <row r="102">
          <cell r="D102" t="str">
            <v>ADA 0011</v>
          </cell>
          <cell r="E102">
            <v>32</v>
          </cell>
          <cell r="F102" t="str">
            <v>E5005-1</v>
          </cell>
          <cell r="G102">
            <v>5.83</v>
          </cell>
          <cell r="H102">
            <v>320</v>
          </cell>
          <cell r="I102">
            <v>12</v>
          </cell>
        </row>
        <row r="103">
          <cell r="D103" t="str">
            <v>OSE 9506</v>
          </cell>
          <cell r="E103">
            <v>4</v>
          </cell>
          <cell r="F103" t="str">
            <v>Q6004</v>
          </cell>
          <cell r="G103">
            <v>0</v>
          </cell>
          <cell r="H103">
            <v>36</v>
          </cell>
          <cell r="I103">
            <v>4</v>
          </cell>
        </row>
        <row r="104">
          <cell r="D104" t="str">
            <v>3SES00129A</v>
          </cell>
          <cell r="E104">
            <v>64</v>
          </cell>
          <cell r="F104" t="str">
            <v>Q7020</v>
          </cell>
          <cell r="G104">
            <v>0</v>
          </cell>
          <cell r="H104">
            <v>5</v>
          </cell>
          <cell r="I104">
            <v>3</v>
          </cell>
        </row>
        <row r="105">
          <cell r="D105" t="str">
            <v>LM 312</v>
          </cell>
          <cell r="E105">
            <v>48</v>
          </cell>
          <cell r="F105" t="str">
            <v>E7002</v>
          </cell>
          <cell r="G105">
            <v>5.31</v>
          </cell>
          <cell r="H105">
            <v>288</v>
          </cell>
          <cell r="I105">
            <v>12</v>
          </cell>
        </row>
        <row r="106">
          <cell r="D106" t="str">
            <v>DN8C L1100B</v>
          </cell>
          <cell r="E106">
            <v>24</v>
          </cell>
          <cell r="F106" t="str">
            <v>C5001</v>
          </cell>
          <cell r="G106">
            <v>5.39</v>
          </cell>
          <cell r="H106">
            <v>168</v>
          </cell>
          <cell r="I106">
            <v>24</v>
          </cell>
        </row>
        <row r="107">
          <cell r="D107" t="str">
            <v>3SES00127A</v>
          </cell>
          <cell r="E107">
            <v>64</v>
          </cell>
          <cell r="F107" t="str">
            <v>Q4501</v>
          </cell>
          <cell r="G107">
            <v>0</v>
          </cell>
          <cell r="H107">
            <v>40</v>
          </cell>
          <cell r="I107">
            <v>4</v>
          </cell>
        </row>
        <row r="108">
          <cell r="D108" t="str">
            <v>BD-2000</v>
          </cell>
          <cell r="E108">
            <v>72</v>
          </cell>
          <cell r="F108" t="str">
            <v>SI5022</v>
          </cell>
          <cell r="G108">
            <v>2.2000000000000002</v>
          </cell>
          <cell r="H108">
            <v>240</v>
          </cell>
          <cell r="I108">
            <v>2</v>
          </cell>
        </row>
        <row r="109">
          <cell r="D109" t="str">
            <v>CAP-9</v>
          </cell>
          <cell r="E109">
            <v>204</v>
          </cell>
          <cell r="F109" t="str">
            <v>E5506</v>
          </cell>
          <cell r="G109">
            <v>1.26</v>
          </cell>
          <cell r="H109">
            <v>324</v>
          </cell>
          <cell r="I109">
            <v>6</v>
          </cell>
        </row>
        <row r="110">
          <cell r="D110" t="str">
            <v>HC 9800</v>
          </cell>
          <cell r="E110">
            <v>16</v>
          </cell>
          <cell r="F110" t="str">
            <v>E5005-1</v>
          </cell>
          <cell r="G110">
            <v>34.799999999999997</v>
          </cell>
          <cell r="H110">
            <v>644</v>
          </cell>
          <cell r="I110">
            <v>4</v>
          </cell>
        </row>
        <row r="111">
          <cell r="D111" t="str">
            <v>NF 9801</v>
          </cell>
          <cell r="E111">
            <v>6</v>
          </cell>
          <cell r="F111" t="str">
            <v>E5005-1</v>
          </cell>
          <cell r="G111">
            <v>94.7</v>
          </cell>
          <cell r="H111">
            <v>664</v>
          </cell>
          <cell r="I111">
            <v>4</v>
          </cell>
        </row>
        <row r="112">
          <cell r="D112" t="str">
            <v>FEG WS550</v>
          </cell>
          <cell r="E112">
            <v>45</v>
          </cell>
          <cell r="F112" t="str">
            <v>E6005</v>
          </cell>
          <cell r="G112">
            <v>1.74</v>
          </cell>
          <cell r="H112">
            <v>120</v>
          </cell>
          <cell r="I112">
            <v>5</v>
          </cell>
        </row>
        <row r="113">
          <cell r="D113" t="str">
            <v>DN8S-00031A</v>
          </cell>
          <cell r="E113">
            <v>64</v>
          </cell>
          <cell r="F113" t="str">
            <v>Q4501</v>
          </cell>
          <cell r="G113">
            <v>0.1</v>
          </cell>
          <cell r="H113">
            <v>30</v>
          </cell>
          <cell r="I113">
            <v>1</v>
          </cell>
        </row>
        <row r="114">
          <cell r="D114" t="str">
            <v>MQ4PG P4020</v>
          </cell>
          <cell r="E114">
            <v>6</v>
          </cell>
          <cell r="F114" t="str">
            <v>E5007</v>
          </cell>
          <cell r="G114">
            <v>0</v>
          </cell>
          <cell r="H114">
            <v>252</v>
          </cell>
          <cell r="I114">
            <v>12</v>
          </cell>
        </row>
        <row r="115">
          <cell r="D115" t="str">
            <v>MQ4F-P2020</v>
          </cell>
          <cell r="E115">
            <v>4</v>
          </cell>
          <cell r="F115" t="str">
            <v>E5005-1</v>
          </cell>
          <cell r="G115">
            <v>65.739999999999995</v>
          </cell>
          <cell r="H115">
            <v>344</v>
          </cell>
          <cell r="I115">
            <v>9</v>
          </cell>
        </row>
        <row r="116">
          <cell r="D116" t="str">
            <v>YPC DP902</v>
          </cell>
          <cell r="E116">
            <v>24</v>
          </cell>
          <cell r="F116" t="str">
            <v>C5001</v>
          </cell>
          <cell r="G116">
            <v>32.630000000000003</v>
          </cell>
          <cell r="H116">
            <v>936</v>
          </cell>
          <cell r="I116">
            <v>12</v>
          </cell>
        </row>
        <row r="117">
          <cell r="D117" t="str">
            <v>SK 0001</v>
          </cell>
          <cell r="E117">
            <v>64</v>
          </cell>
          <cell r="F117" t="str">
            <v>E6004</v>
          </cell>
          <cell r="G117">
            <v>2.29</v>
          </cell>
          <cell r="H117">
            <v>200</v>
          </cell>
          <cell r="I117">
            <v>8</v>
          </cell>
        </row>
        <row r="118">
          <cell r="D118">
            <v>230201</v>
          </cell>
          <cell r="E118">
            <v>228</v>
          </cell>
          <cell r="F118" t="str">
            <v>Q4004-1</v>
          </cell>
          <cell r="G118">
            <v>0</v>
          </cell>
          <cell r="H118">
            <v>210</v>
          </cell>
          <cell r="I118">
            <v>6</v>
          </cell>
        </row>
        <row r="119">
          <cell r="D119" t="str">
            <v>AEE 7230</v>
          </cell>
          <cell r="E119">
            <v>20</v>
          </cell>
          <cell r="F119" t="str">
            <v>Q6008</v>
          </cell>
          <cell r="G119">
            <v>3.18</v>
          </cell>
          <cell r="H119">
            <v>110</v>
          </cell>
          <cell r="I119">
            <v>20</v>
          </cell>
        </row>
        <row r="120">
          <cell r="D120" t="str">
            <v>FEG WS080</v>
          </cell>
          <cell r="E120">
            <v>42</v>
          </cell>
          <cell r="F120" t="str">
            <v>E6005</v>
          </cell>
          <cell r="G120">
            <v>2.0099999999999998</v>
          </cell>
          <cell r="H120">
            <v>129</v>
          </cell>
          <cell r="I120">
            <v>6</v>
          </cell>
        </row>
        <row r="121">
          <cell r="D121" t="str">
            <v>FEG WS560</v>
          </cell>
          <cell r="E121">
            <v>40</v>
          </cell>
          <cell r="F121" t="str">
            <v>E6005</v>
          </cell>
          <cell r="G121">
            <v>1.88</v>
          </cell>
          <cell r="H121">
            <v>125</v>
          </cell>
          <cell r="I121">
            <v>5</v>
          </cell>
        </row>
        <row r="122">
          <cell r="D122" t="str">
            <v>FEG WS510</v>
          </cell>
          <cell r="E122">
            <v>28</v>
          </cell>
          <cell r="F122" t="str">
            <v>E6005</v>
          </cell>
          <cell r="G122">
            <v>2.5099999999999998</v>
          </cell>
          <cell r="H122">
            <v>120</v>
          </cell>
          <cell r="I122">
            <v>4</v>
          </cell>
        </row>
        <row r="123">
          <cell r="D123" t="str">
            <v>FEG WS090</v>
          </cell>
          <cell r="E123">
            <v>42</v>
          </cell>
          <cell r="F123" t="str">
            <v>E6005</v>
          </cell>
          <cell r="G123">
            <v>1.8</v>
          </cell>
          <cell r="H123">
            <v>120</v>
          </cell>
          <cell r="I123">
            <v>6</v>
          </cell>
        </row>
        <row r="124">
          <cell r="D124">
            <v>410111</v>
          </cell>
          <cell r="E124">
            <v>150</v>
          </cell>
          <cell r="F124" t="str">
            <v>Q4020</v>
          </cell>
          <cell r="G124">
            <v>0</v>
          </cell>
          <cell r="H124">
            <v>250</v>
          </cell>
          <cell r="I124">
            <v>10</v>
          </cell>
        </row>
        <row r="125">
          <cell r="D125" t="str">
            <v>AEE 7210</v>
          </cell>
          <cell r="E125">
            <v>20</v>
          </cell>
          <cell r="F125" t="str">
            <v>Q6008</v>
          </cell>
          <cell r="G125">
            <v>2.79</v>
          </cell>
          <cell r="H125">
            <v>92</v>
          </cell>
          <cell r="I125">
            <v>4</v>
          </cell>
        </row>
        <row r="126">
          <cell r="D126" t="str">
            <v>AEE 7240</v>
          </cell>
          <cell r="E126">
            <v>20</v>
          </cell>
          <cell r="F126" t="str">
            <v>Q6008</v>
          </cell>
          <cell r="G126">
            <v>4.01</v>
          </cell>
          <cell r="H126">
            <v>104</v>
          </cell>
          <cell r="I126">
            <v>4</v>
          </cell>
        </row>
        <row r="127">
          <cell r="D127" t="str">
            <v>CN7G AA320B</v>
          </cell>
          <cell r="E127">
            <v>80</v>
          </cell>
          <cell r="F127" t="str">
            <v>C5001</v>
          </cell>
          <cell r="G127">
            <v>1.72</v>
          </cell>
          <cell r="H127">
            <v>0</v>
          </cell>
          <cell r="I127">
            <v>0</v>
          </cell>
        </row>
        <row r="128">
          <cell r="D128" t="str">
            <v>CN7G AA320C</v>
          </cell>
          <cell r="E128">
            <v>90</v>
          </cell>
          <cell r="F128" t="str">
            <v>C5001</v>
          </cell>
          <cell r="G128">
            <v>0.99</v>
          </cell>
          <cell r="H128">
            <v>0</v>
          </cell>
          <cell r="I128">
            <v>0</v>
          </cell>
        </row>
        <row r="129">
          <cell r="D129" t="str">
            <v>CK 9550</v>
          </cell>
          <cell r="E129">
            <v>18</v>
          </cell>
          <cell r="F129" t="str">
            <v>E5005-1</v>
          </cell>
          <cell r="G129">
            <v>7.86</v>
          </cell>
          <cell r="H129">
            <v>129</v>
          </cell>
          <cell r="I129">
            <v>3</v>
          </cell>
        </row>
        <row r="130">
          <cell r="D130" t="str">
            <v>YPC DP901</v>
          </cell>
          <cell r="E130">
            <v>36</v>
          </cell>
          <cell r="F130" t="str">
            <v>C5001</v>
          </cell>
          <cell r="G130">
            <v>15.19</v>
          </cell>
          <cell r="H130">
            <v>660</v>
          </cell>
          <cell r="I130">
            <v>12</v>
          </cell>
        </row>
        <row r="131">
          <cell r="D131" t="str">
            <v>MQ4F-P2010</v>
          </cell>
          <cell r="E131">
            <v>4</v>
          </cell>
          <cell r="F131" t="str">
            <v>E5005-1</v>
          </cell>
          <cell r="G131">
            <v>65.27</v>
          </cell>
          <cell r="H131">
            <v>344</v>
          </cell>
          <cell r="I131">
            <v>9</v>
          </cell>
        </row>
        <row r="132">
          <cell r="D132" t="str">
            <v>TL 356</v>
          </cell>
          <cell r="E132">
            <v>28</v>
          </cell>
          <cell r="F132" t="str">
            <v>CE5001</v>
          </cell>
          <cell r="G132">
            <v>8.89</v>
          </cell>
          <cell r="H132">
            <v>352</v>
          </cell>
          <cell r="I132">
            <v>4</v>
          </cell>
        </row>
        <row r="133">
          <cell r="D133" t="str">
            <v>YP 560B</v>
          </cell>
          <cell r="E133">
            <v>77</v>
          </cell>
          <cell r="F133" t="str">
            <v>CE5001</v>
          </cell>
          <cell r="G133">
            <v>1.61</v>
          </cell>
          <cell r="H133">
            <v>231</v>
          </cell>
          <cell r="I133">
            <v>7</v>
          </cell>
        </row>
        <row r="134">
          <cell r="D134" t="str">
            <v>DN8R L1020</v>
          </cell>
          <cell r="E134">
            <v>12</v>
          </cell>
          <cell r="F134" t="str">
            <v>E5005-1</v>
          </cell>
          <cell r="G134">
            <v>46.92</v>
          </cell>
          <cell r="H134">
            <v>696</v>
          </cell>
          <cell r="I134">
            <v>24</v>
          </cell>
        </row>
        <row r="135">
          <cell r="D135" t="str">
            <v>AE RESOLVER-GROMMET</v>
          </cell>
          <cell r="E135">
            <v>25</v>
          </cell>
          <cell r="F135" t="str">
            <v>E5802</v>
          </cell>
          <cell r="G135">
            <v>1.95</v>
          </cell>
          <cell r="H135">
            <v>68</v>
          </cell>
          <cell r="I135">
            <v>4</v>
          </cell>
        </row>
        <row r="136">
          <cell r="D136" t="str">
            <v>유로 6810</v>
          </cell>
          <cell r="E136">
            <v>2</v>
          </cell>
          <cell r="F136" t="str">
            <v>E5005-1</v>
          </cell>
          <cell r="G136">
            <v>7.22</v>
          </cell>
          <cell r="H136">
            <v>24</v>
          </cell>
          <cell r="I136">
            <v>2</v>
          </cell>
        </row>
        <row r="137">
          <cell r="D137" t="str">
            <v>CAP-063</v>
          </cell>
          <cell r="E137">
            <v>60</v>
          </cell>
          <cell r="F137" t="str">
            <v>E5006D</v>
          </cell>
          <cell r="G137">
            <v>0.85</v>
          </cell>
          <cell r="H137">
            <v>126</v>
          </cell>
          <cell r="I137">
            <v>6</v>
          </cell>
        </row>
        <row r="138">
          <cell r="D138" t="str">
            <v>CAP-080</v>
          </cell>
          <cell r="E138">
            <v>48</v>
          </cell>
          <cell r="F138" t="str">
            <v>E5006D</v>
          </cell>
          <cell r="G138">
            <v>1.37</v>
          </cell>
          <cell r="H138">
            <v>81</v>
          </cell>
          <cell r="I138">
            <v>3</v>
          </cell>
        </row>
        <row r="139">
          <cell r="D139" t="str">
            <v>MQ4P-H0001</v>
          </cell>
          <cell r="E139">
            <v>2</v>
          </cell>
          <cell r="F139" t="str">
            <v>Q5011</v>
          </cell>
          <cell r="G139">
            <v>0</v>
          </cell>
          <cell r="H139">
            <v>18</v>
          </cell>
          <cell r="I139">
            <v>2</v>
          </cell>
        </row>
        <row r="140">
          <cell r="D140">
            <v>480170</v>
          </cell>
          <cell r="E140">
            <v>8</v>
          </cell>
          <cell r="F140" t="str">
            <v>E5005-1</v>
          </cell>
          <cell r="G140">
            <v>0</v>
          </cell>
          <cell r="H140">
            <v>278</v>
          </cell>
          <cell r="I140">
            <v>10</v>
          </cell>
        </row>
        <row r="141">
          <cell r="D141" t="str">
            <v>PD 9820</v>
          </cell>
          <cell r="E141">
            <v>8</v>
          </cell>
          <cell r="F141" t="str">
            <v>E5005-1</v>
          </cell>
          <cell r="G141">
            <v>22.77</v>
          </cell>
          <cell r="H141">
            <v>216</v>
          </cell>
          <cell r="I141">
            <v>8</v>
          </cell>
        </row>
        <row r="142">
          <cell r="D142" t="str">
            <v>CK 9860</v>
          </cell>
          <cell r="E142">
            <v>16</v>
          </cell>
          <cell r="F142" t="str">
            <v>E5005-1</v>
          </cell>
          <cell r="G142">
            <v>11</v>
          </cell>
          <cell r="H142">
            <v>272</v>
          </cell>
          <cell r="I142">
            <v>16</v>
          </cell>
        </row>
        <row r="143">
          <cell r="D143" t="str">
            <v>M3142</v>
          </cell>
          <cell r="E143">
            <v>5</v>
          </cell>
          <cell r="F143" t="str">
            <v>E5005-1</v>
          </cell>
          <cell r="G143">
            <v>27.23</v>
          </cell>
          <cell r="H143">
            <v>187</v>
          </cell>
          <cell r="I143">
            <v>11</v>
          </cell>
        </row>
        <row r="144">
          <cell r="D144" t="str">
            <v>CN7G AA330B</v>
          </cell>
          <cell r="E144">
            <v>96</v>
          </cell>
          <cell r="F144" t="str">
            <v>C5001</v>
          </cell>
          <cell r="G144">
            <v>0</v>
          </cell>
          <cell r="H144">
            <v>248</v>
          </cell>
          <cell r="I144">
            <v>8</v>
          </cell>
        </row>
        <row r="145">
          <cell r="D145" t="str">
            <v>TQ 650</v>
          </cell>
          <cell r="E145">
            <v>104</v>
          </cell>
          <cell r="F145" t="str">
            <v>E6004</v>
          </cell>
          <cell r="G145">
            <v>2.68</v>
          </cell>
          <cell r="H145">
            <v>304</v>
          </cell>
          <cell r="I145">
            <v>8</v>
          </cell>
        </row>
        <row r="146">
          <cell r="D146" t="str">
            <v>MQ4P-H0002</v>
          </cell>
          <cell r="E146">
            <v>2</v>
          </cell>
          <cell r="F146" t="str">
            <v>Q5011</v>
          </cell>
          <cell r="G146">
            <v>0</v>
          </cell>
          <cell r="H146">
            <v>14.5</v>
          </cell>
          <cell r="I146">
            <v>2</v>
          </cell>
        </row>
        <row r="147">
          <cell r="D147" t="str">
            <v>UM 250</v>
          </cell>
          <cell r="E147">
            <v>20</v>
          </cell>
          <cell r="F147" t="str">
            <v>CE5001</v>
          </cell>
          <cell r="G147">
            <v>8.98</v>
          </cell>
          <cell r="H147">
            <v>280</v>
          </cell>
          <cell r="I147">
            <v>8</v>
          </cell>
        </row>
        <row r="148">
          <cell r="D148" t="str">
            <v>MQ4 P4900B</v>
          </cell>
          <cell r="E148">
            <v>98</v>
          </cell>
          <cell r="F148" t="str">
            <v>C5001</v>
          </cell>
          <cell r="G148">
            <v>0</v>
          </cell>
          <cell r="H148">
            <v>238</v>
          </cell>
          <cell r="I148">
            <v>7</v>
          </cell>
        </row>
        <row r="149">
          <cell r="D149" t="str">
            <v>LM 326</v>
          </cell>
          <cell r="E149">
            <v>20</v>
          </cell>
          <cell r="F149" t="str">
            <v>CE5001</v>
          </cell>
          <cell r="G149">
            <v>17.18</v>
          </cell>
          <cell r="H149">
            <v>440</v>
          </cell>
          <cell r="I149">
            <v>8</v>
          </cell>
        </row>
        <row r="150">
          <cell r="D150" t="str">
            <v>TM 1200B</v>
          </cell>
          <cell r="E150">
            <v>77</v>
          </cell>
          <cell r="F150" t="str">
            <v>CE5001</v>
          </cell>
          <cell r="G150">
            <v>1.67</v>
          </cell>
          <cell r="H150">
            <v>301</v>
          </cell>
          <cell r="I150">
            <v>7</v>
          </cell>
        </row>
        <row r="151">
          <cell r="D151" t="str">
            <v>TQ 350B</v>
          </cell>
          <cell r="E151">
            <v>24</v>
          </cell>
          <cell r="F151" t="str">
            <v>CE5001</v>
          </cell>
          <cell r="G151">
            <v>4.3899999999999997</v>
          </cell>
          <cell r="H151">
            <v>152</v>
          </cell>
          <cell r="I151">
            <v>4</v>
          </cell>
        </row>
        <row r="152">
          <cell r="D152" t="str">
            <v>YP 346</v>
          </cell>
          <cell r="E152">
            <v>25</v>
          </cell>
          <cell r="F152" t="str">
            <v>CE5001</v>
          </cell>
          <cell r="G152">
            <v>19.88</v>
          </cell>
          <cell r="H152">
            <v>520</v>
          </cell>
          <cell r="I152">
            <v>10</v>
          </cell>
        </row>
        <row r="153">
          <cell r="D153" t="str">
            <v>IA 9000</v>
          </cell>
          <cell r="E153">
            <v>10</v>
          </cell>
          <cell r="F153" t="str">
            <v>F7005</v>
          </cell>
          <cell r="G153">
            <v>20.88</v>
          </cell>
          <cell r="H153">
            <v>270</v>
          </cell>
          <cell r="I153">
            <v>10</v>
          </cell>
        </row>
        <row r="154">
          <cell r="D154" t="str">
            <v>YP 650</v>
          </cell>
          <cell r="E154">
            <v>25</v>
          </cell>
          <cell r="F154" t="str">
            <v>CE5001</v>
          </cell>
          <cell r="G154">
            <v>21.59</v>
          </cell>
          <cell r="H154">
            <v>670</v>
          </cell>
          <cell r="I154">
            <v>10</v>
          </cell>
        </row>
        <row r="155">
          <cell r="D155" t="str">
            <v>W000168</v>
          </cell>
          <cell r="E155">
            <v>49</v>
          </cell>
          <cell r="F155" t="str">
            <v>Q5013</v>
          </cell>
          <cell r="G155">
            <v>0.11</v>
          </cell>
          <cell r="H155">
            <v>73.5</v>
          </cell>
          <cell r="I155">
            <v>7</v>
          </cell>
        </row>
        <row r="156">
          <cell r="D156" t="str">
            <v>UM 357</v>
          </cell>
          <cell r="E156">
            <v>25</v>
          </cell>
          <cell r="F156" t="str">
            <v>CE5001</v>
          </cell>
          <cell r="G156">
            <v>20</v>
          </cell>
          <cell r="H156">
            <v>530</v>
          </cell>
          <cell r="I156">
            <v>10</v>
          </cell>
        </row>
        <row r="157">
          <cell r="D157" t="str">
            <v>LG-1</v>
          </cell>
          <cell r="E157">
            <v>144</v>
          </cell>
          <cell r="F157" t="str">
            <v>Q4007</v>
          </cell>
          <cell r="G157">
            <v>0.35</v>
          </cell>
          <cell r="H157">
            <v>86</v>
          </cell>
          <cell r="I157">
            <v>1</v>
          </cell>
        </row>
        <row r="158">
          <cell r="D158" t="str">
            <v>UM 9804</v>
          </cell>
          <cell r="E158">
            <v>12</v>
          </cell>
          <cell r="F158" t="str">
            <v>E5005-1</v>
          </cell>
          <cell r="G158">
            <v>60.33</v>
          </cell>
          <cell r="H158">
            <v>310</v>
          </cell>
          <cell r="I158">
            <v>6</v>
          </cell>
        </row>
        <row r="159">
          <cell r="D159" t="str">
            <v>G3098</v>
          </cell>
          <cell r="E159">
            <v>25</v>
          </cell>
          <cell r="F159" t="str">
            <v>E5005-1</v>
          </cell>
          <cell r="G159">
            <v>12.69</v>
          </cell>
          <cell r="H159">
            <v>375</v>
          </cell>
          <cell r="I159">
            <v>25</v>
          </cell>
        </row>
        <row r="160">
          <cell r="D160" t="str">
            <v>SQE 001</v>
          </cell>
          <cell r="E160">
            <v>144</v>
          </cell>
          <cell r="F160" t="str">
            <v>H-N7003</v>
          </cell>
          <cell r="G160">
            <v>2.89</v>
          </cell>
          <cell r="H160">
            <v>576</v>
          </cell>
          <cell r="I160">
            <v>8</v>
          </cell>
        </row>
        <row r="161">
          <cell r="D161">
            <v>603035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</row>
        <row r="162">
          <cell r="D162" t="str">
            <v>LZ 6051</v>
          </cell>
          <cell r="E162">
            <v>4</v>
          </cell>
          <cell r="F162" t="str">
            <v>E5005-1</v>
          </cell>
          <cell r="G162">
            <v>0</v>
          </cell>
          <cell r="H162">
            <v>348</v>
          </cell>
          <cell r="I162">
            <v>12</v>
          </cell>
        </row>
        <row r="163">
          <cell r="D163" t="str">
            <v>CK 8550</v>
          </cell>
          <cell r="E163">
            <v>36</v>
          </cell>
          <cell r="F163" t="str">
            <v>E5005-1</v>
          </cell>
          <cell r="G163">
            <v>12.2</v>
          </cell>
          <cell r="H163">
            <v>510</v>
          </cell>
          <cell r="I163">
            <v>6</v>
          </cell>
        </row>
        <row r="164">
          <cell r="D164" t="str">
            <v>LFH 9861</v>
          </cell>
          <cell r="E164">
            <v>4</v>
          </cell>
          <cell r="F164" t="str">
            <v>E5005-1</v>
          </cell>
          <cell r="G164">
            <v>109.6</v>
          </cell>
          <cell r="H164">
            <v>544</v>
          </cell>
          <cell r="I164">
            <v>8</v>
          </cell>
        </row>
        <row r="165">
          <cell r="D165" t="str">
            <v>HSVSC 1500 2F PLUG INNER SEAL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</row>
        <row r="166">
          <cell r="D166" t="str">
            <v>HVSC 1500 165G WIRE SEAL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</row>
        <row r="167">
          <cell r="D167" t="str">
            <v>HVSC 1500 2F PLUG REAN SEAL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</row>
        <row r="168">
          <cell r="D168" t="str">
            <v>CK 9840</v>
          </cell>
          <cell r="E168">
            <v>10</v>
          </cell>
          <cell r="F168" t="str">
            <v>Q5009</v>
          </cell>
          <cell r="G168">
            <v>11.47</v>
          </cell>
          <cell r="H168">
            <v>140</v>
          </cell>
          <cell r="I168">
            <v>10</v>
          </cell>
        </row>
        <row r="169">
          <cell r="D169" t="str">
            <v>HVSC 1500 BLOCK SEAL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</row>
        <row r="170">
          <cell r="D170" t="str">
            <v>HVSC 1500 2M HEADER SEAL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</row>
        <row r="171">
          <cell r="D171" t="str">
            <v>EU 9808</v>
          </cell>
          <cell r="E171">
            <v>3</v>
          </cell>
          <cell r="F171" t="str">
            <v>E5005-1</v>
          </cell>
          <cell r="G171">
            <v>31.87</v>
          </cell>
          <cell r="H171">
            <v>120</v>
          </cell>
          <cell r="I171">
            <v>12</v>
          </cell>
        </row>
        <row r="172">
          <cell r="D172" t="str">
            <v>FE 9850</v>
          </cell>
          <cell r="E172">
            <v>8</v>
          </cell>
          <cell r="F172" t="str">
            <v>E5007</v>
          </cell>
          <cell r="G172">
            <v>30.77</v>
          </cell>
          <cell r="H172">
            <v>272</v>
          </cell>
          <cell r="I172">
            <v>16</v>
          </cell>
        </row>
        <row r="173">
          <cell r="D173" t="str">
            <v>TM 9830</v>
          </cell>
          <cell r="E173">
            <v>10</v>
          </cell>
          <cell r="F173" t="str">
            <v>E5005-1</v>
          </cell>
          <cell r="G173">
            <v>14.67</v>
          </cell>
          <cell r="H173">
            <v>180</v>
          </cell>
          <cell r="I173">
            <v>20</v>
          </cell>
        </row>
        <row r="174">
          <cell r="D174" t="str">
            <v>YFH 9884</v>
          </cell>
          <cell r="E174">
            <v>8</v>
          </cell>
          <cell r="F174" t="str">
            <v>E5008</v>
          </cell>
          <cell r="G174">
            <v>41.77</v>
          </cell>
          <cell r="H174">
            <v>400</v>
          </cell>
          <cell r="I174">
            <v>16</v>
          </cell>
        </row>
        <row r="175">
          <cell r="D175" t="str">
            <v>IGC-G8010A</v>
          </cell>
          <cell r="E175">
            <v>20</v>
          </cell>
          <cell r="F175" t="str">
            <v>CE5001</v>
          </cell>
          <cell r="G175">
            <v>11</v>
          </cell>
          <cell r="H175">
            <v>260</v>
          </cell>
          <cell r="I175">
            <v>4</v>
          </cell>
        </row>
        <row r="176">
          <cell r="D176" t="str">
            <v>TM 0004</v>
          </cell>
          <cell r="E176">
            <v>18</v>
          </cell>
          <cell r="F176" t="str">
            <v>E6004</v>
          </cell>
          <cell r="G176">
            <v>0</v>
          </cell>
          <cell r="H176">
            <v>80</v>
          </cell>
          <cell r="I176">
            <v>2</v>
          </cell>
        </row>
        <row r="177">
          <cell r="D177" t="str">
            <v>CAP-047</v>
          </cell>
          <cell r="E177">
            <v>96</v>
          </cell>
          <cell r="F177" t="str">
            <v>E5006D</v>
          </cell>
          <cell r="G177">
            <v>0.56000000000000005</v>
          </cell>
          <cell r="H177">
            <v>72</v>
          </cell>
          <cell r="I177">
            <v>4</v>
          </cell>
        </row>
        <row r="178">
          <cell r="D178" t="str">
            <v>IG 3280</v>
          </cell>
          <cell r="E178">
            <v>44</v>
          </cell>
          <cell r="F178" t="str">
            <v>CE5001</v>
          </cell>
          <cell r="G178">
            <v>2.74</v>
          </cell>
          <cell r="H178">
            <v>164</v>
          </cell>
          <cell r="I178">
            <v>4</v>
          </cell>
        </row>
        <row r="179">
          <cell r="D179" t="str">
            <v>TL 352</v>
          </cell>
          <cell r="E179">
            <v>24</v>
          </cell>
          <cell r="F179" t="str">
            <v>CE5001</v>
          </cell>
          <cell r="G179">
            <v>21.74</v>
          </cell>
          <cell r="H179">
            <v>620</v>
          </cell>
          <cell r="I179">
            <v>4</v>
          </cell>
        </row>
        <row r="180">
          <cell r="D180" t="str">
            <v>TL 180B</v>
          </cell>
          <cell r="E180">
            <v>72</v>
          </cell>
          <cell r="F180" t="str">
            <v>CE5001</v>
          </cell>
          <cell r="G180">
            <v>2.08</v>
          </cell>
          <cell r="H180">
            <v>294</v>
          </cell>
          <cell r="I180">
            <v>6</v>
          </cell>
        </row>
        <row r="181">
          <cell r="D181" t="str">
            <v>TMC S1800</v>
          </cell>
          <cell r="E181">
            <v>28</v>
          </cell>
          <cell r="F181" t="str">
            <v>CE5001</v>
          </cell>
          <cell r="G181">
            <v>14.24</v>
          </cell>
          <cell r="H181">
            <v>440</v>
          </cell>
          <cell r="I181">
            <v>8</v>
          </cell>
        </row>
        <row r="182">
          <cell r="D182" t="str">
            <v>TM 115</v>
          </cell>
          <cell r="E182">
            <v>24</v>
          </cell>
          <cell r="F182" t="str">
            <v>CE5001</v>
          </cell>
          <cell r="G182">
            <v>9</v>
          </cell>
          <cell r="H182">
            <v>336</v>
          </cell>
          <cell r="I182">
            <v>24</v>
          </cell>
        </row>
        <row r="183">
          <cell r="D183" t="str">
            <v>TM 215</v>
          </cell>
          <cell r="E183">
            <v>20</v>
          </cell>
          <cell r="F183" t="str">
            <v>CE5001</v>
          </cell>
          <cell r="G183">
            <v>11.48</v>
          </cell>
          <cell r="H183">
            <v>320</v>
          </cell>
          <cell r="I183">
            <v>4</v>
          </cell>
        </row>
        <row r="184">
          <cell r="D184" t="str">
            <v>3SES00128A</v>
          </cell>
          <cell r="E184">
            <v>144</v>
          </cell>
          <cell r="F184" t="str">
            <v>Q4501</v>
          </cell>
          <cell r="G184">
            <v>0</v>
          </cell>
          <cell r="H184">
            <v>40.4</v>
          </cell>
          <cell r="I184">
            <v>4</v>
          </cell>
        </row>
        <row r="185">
          <cell r="D185" t="str">
            <v>AD 9824</v>
          </cell>
          <cell r="E185">
            <v>16</v>
          </cell>
          <cell r="F185" t="str">
            <v>E4005</v>
          </cell>
          <cell r="G185">
            <v>13.76</v>
          </cell>
          <cell r="H185">
            <v>300</v>
          </cell>
          <cell r="I185">
            <v>4</v>
          </cell>
        </row>
        <row r="186">
          <cell r="D186" t="str">
            <v>JF 220</v>
          </cell>
          <cell r="E186">
            <v>30</v>
          </cell>
          <cell r="F186" t="str">
            <v>E7002</v>
          </cell>
          <cell r="G186">
            <v>2.57</v>
          </cell>
          <cell r="H186">
            <v>132</v>
          </cell>
          <cell r="I186">
            <v>4</v>
          </cell>
        </row>
        <row r="187">
          <cell r="D187" t="str">
            <v>CK 9831</v>
          </cell>
          <cell r="E187">
            <v>4</v>
          </cell>
          <cell r="F187" t="str">
            <v>E5005-1</v>
          </cell>
          <cell r="G187">
            <v>42.22</v>
          </cell>
          <cell r="H187">
            <v>208</v>
          </cell>
          <cell r="I187">
            <v>12</v>
          </cell>
        </row>
        <row r="188">
          <cell r="D188" t="str">
            <v>FEG WS020</v>
          </cell>
          <cell r="E188">
            <v>2</v>
          </cell>
          <cell r="F188" t="str">
            <v>E6005</v>
          </cell>
          <cell r="G188">
            <v>24.28</v>
          </cell>
          <cell r="H188">
            <v>99</v>
          </cell>
          <cell r="I188">
            <v>9</v>
          </cell>
        </row>
        <row r="189">
          <cell r="D189" t="str">
            <v>FEG WS070</v>
          </cell>
          <cell r="E189">
            <v>2</v>
          </cell>
          <cell r="F189" t="str">
            <v>E6005</v>
          </cell>
          <cell r="G189">
            <v>22</v>
          </cell>
          <cell r="H189">
            <v>99</v>
          </cell>
          <cell r="I189">
            <v>9</v>
          </cell>
        </row>
        <row r="190">
          <cell r="D190" t="str">
            <v>FEG 7WS030</v>
          </cell>
          <cell r="E190">
            <v>2</v>
          </cell>
          <cell r="F190" t="str">
            <v>E6005</v>
          </cell>
          <cell r="G190">
            <v>15.82</v>
          </cell>
          <cell r="H190">
            <v>66</v>
          </cell>
          <cell r="I190">
            <v>6</v>
          </cell>
        </row>
        <row r="191">
          <cell r="D191" t="str">
            <v>RJ 356</v>
          </cell>
          <cell r="E191">
            <v>42</v>
          </cell>
          <cell r="F191" t="str">
            <v>E7002</v>
          </cell>
          <cell r="G191">
            <v>5.2</v>
          </cell>
          <cell r="H191">
            <v>300</v>
          </cell>
          <cell r="I191">
            <v>6</v>
          </cell>
        </row>
        <row r="192">
          <cell r="D192" t="str">
            <v>FE 9820</v>
          </cell>
          <cell r="E192">
            <v>4</v>
          </cell>
          <cell r="F192" t="str">
            <v>E5005-1</v>
          </cell>
          <cell r="G192">
            <v>44.17</v>
          </cell>
          <cell r="H192">
            <v>222</v>
          </cell>
          <cell r="I192">
            <v>9</v>
          </cell>
        </row>
        <row r="193">
          <cell r="D193" t="str">
            <v>M2XX O-RING</v>
          </cell>
          <cell r="E193">
            <v>10</v>
          </cell>
          <cell r="F193" t="str">
            <v>F7005-1</v>
          </cell>
          <cell r="G193">
            <v>10.27</v>
          </cell>
          <cell r="H193">
            <v>150</v>
          </cell>
          <cell r="I193">
            <v>10</v>
          </cell>
        </row>
        <row r="194">
          <cell r="D194" t="str">
            <v>FEOR WS520</v>
          </cell>
          <cell r="E194">
            <v>48</v>
          </cell>
          <cell r="F194" t="str">
            <v>E6005</v>
          </cell>
          <cell r="G194">
            <v>1.17</v>
          </cell>
          <cell r="H194">
            <v>96</v>
          </cell>
          <cell r="I194">
            <v>6</v>
          </cell>
        </row>
        <row r="195">
          <cell r="D195" t="str">
            <v>FEG WS570</v>
          </cell>
          <cell r="E195">
            <v>2</v>
          </cell>
          <cell r="F195" t="str">
            <v>E6005</v>
          </cell>
          <cell r="G195">
            <v>23.12</v>
          </cell>
          <cell r="H195">
            <v>99</v>
          </cell>
          <cell r="I195">
            <v>9</v>
          </cell>
        </row>
        <row r="196">
          <cell r="D196" t="str">
            <v>HVSC ICCU</v>
          </cell>
          <cell r="E196">
            <v>2</v>
          </cell>
          <cell r="F196">
            <v>0</v>
          </cell>
          <cell r="G196">
            <v>0</v>
          </cell>
          <cell r="H196">
            <v>28</v>
          </cell>
          <cell r="I196">
            <v>4</v>
          </cell>
        </row>
        <row r="197">
          <cell r="D197" t="str">
            <v>FUSE SEAL</v>
          </cell>
          <cell r="E197">
            <v>2</v>
          </cell>
          <cell r="F197">
            <v>0</v>
          </cell>
          <cell r="G197">
            <v>0</v>
          </cell>
          <cell r="H197">
            <v>13</v>
          </cell>
          <cell r="I197">
            <v>2</v>
          </cell>
        </row>
        <row r="198">
          <cell r="D198" t="str">
            <v>JFH 9881</v>
          </cell>
          <cell r="E198">
            <v>4</v>
          </cell>
          <cell r="F198" t="str">
            <v>E5005-1</v>
          </cell>
          <cell r="G198">
            <v>82.15</v>
          </cell>
          <cell r="H198">
            <v>400</v>
          </cell>
          <cell r="I198">
            <v>8</v>
          </cell>
        </row>
        <row r="199">
          <cell r="D199" t="str">
            <v>HVSC ICCU RING</v>
          </cell>
          <cell r="E199">
            <v>2</v>
          </cell>
          <cell r="F199">
            <v>0</v>
          </cell>
          <cell r="G199">
            <v>0</v>
          </cell>
          <cell r="H199">
            <v>10</v>
          </cell>
          <cell r="I199">
            <v>2</v>
          </cell>
        </row>
        <row r="200">
          <cell r="D200" t="str">
            <v>8속 6401</v>
          </cell>
          <cell r="E200">
            <v>30</v>
          </cell>
          <cell r="F200" t="str">
            <v>E6004</v>
          </cell>
          <cell r="G200">
            <v>11.42</v>
          </cell>
          <cell r="H200">
            <v>456</v>
          </cell>
          <cell r="I200">
            <v>6</v>
          </cell>
        </row>
        <row r="201">
          <cell r="D201" t="str">
            <v>UM 500</v>
          </cell>
          <cell r="E201">
            <v>32</v>
          </cell>
          <cell r="F201" t="str">
            <v>E7002</v>
          </cell>
          <cell r="G201">
            <v>2.35</v>
          </cell>
          <cell r="H201">
            <v>128</v>
          </cell>
          <cell r="I201">
            <v>32</v>
          </cell>
        </row>
        <row r="202">
          <cell r="D202" t="str">
            <v>YFH 9881</v>
          </cell>
          <cell r="E202">
            <v>10</v>
          </cell>
          <cell r="F202" t="str">
            <v>E5008</v>
          </cell>
          <cell r="G202">
            <v>14.62</v>
          </cell>
          <cell r="H202">
            <v>430</v>
          </cell>
          <cell r="I202">
            <v>10</v>
          </cell>
        </row>
        <row r="203">
          <cell r="D203" t="str">
            <v>AEE 7220</v>
          </cell>
          <cell r="E203">
            <v>20</v>
          </cell>
          <cell r="F203" t="str">
            <v>Q6008</v>
          </cell>
          <cell r="G203">
            <v>3.28</v>
          </cell>
          <cell r="H203">
            <v>110</v>
          </cell>
          <cell r="I203">
            <v>20</v>
          </cell>
        </row>
        <row r="204">
          <cell r="D204" t="str">
            <v>CN7 AA330A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</row>
        <row r="205">
          <cell r="D205" t="str">
            <v>26614-35010</v>
          </cell>
          <cell r="E205">
            <v>144</v>
          </cell>
          <cell r="F205" t="str">
            <v>F7001</v>
          </cell>
          <cell r="G205">
            <v>0.18</v>
          </cell>
          <cell r="H205">
            <v>72</v>
          </cell>
          <cell r="I205">
            <v>6</v>
          </cell>
        </row>
        <row r="206">
          <cell r="D206" t="str">
            <v>GH 70</v>
          </cell>
          <cell r="E206">
            <v>4</v>
          </cell>
          <cell r="F206" t="str">
            <v>E5005-1</v>
          </cell>
          <cell r="G206">
            <v>39.729999999999997</v>
          </cell>
          <cell r="H206">
            <v>176</v>
          </cell>
          <cell r="I206">
            <v>8</v>
          </cell>
        </row>
        <row r="207">
          <cell r="D207" t="str">
            <v>OSEG H0002</v>
          </cell>
          <cell r="E207">
            <v>8</v>
          </cell>
          <cell r="F207" t="str">
            <v>E5005-1</v>
          </cell>
          <cell r="G207">
            <v>25.06</v>
          </cell>
          <cell r="H207">
            <v>256</v>
          </cell>
          <cell r="I207">
            <v>16</v>
          </cell>
        </row>
        <row r="208">
          <cell r="D208">
            <v>410110</v>
          </cell>
          <cell r="E208">
            <v>36</v>
          </cell>
          <cell r="F208" t="str">
            <v>Q4020</v>
          </cell>
          <cell r="G208">
            <v>0</v>
          </cell>
          <cell r="H208">
            <v>330</v>
          </cell>
          <cell r="I208">
            <v>3</v>
          </cell>
        </row>
        <row r="209">
          <cell r="D209" t="str">
            <v>DN8 200</v>
          </cell>
          <cell r="E209">
            <v>80</v>
          </cell>
          <cell r="F209" t="str">
            <v>E7002</v>
          </cell>
          <cell r="G209">
            <v>5.37</v>
          </cell>
          <cell r="H209">
            <v>540</v>
          </cell>
          <cell r="I209">
            <v>20</v>
          </cell>
        </row>
        <row r="210">
          <cell r="D210" t="str">
            <v>TL 130B</v>
          </cell>
          <cell r="E210">
            <v>72</v>
          </cell>
          <cell r="F210" t="str">
            <v>CE5001</v>
          </cell>
          <cell r="G210">
            <v>2.35</v>
          </cell>
          <cell r="H210">
            <v>294</v>
          </cell>
          <cell r="I210">
            <v>6</v>
          </cell>
        </row>
        <row r="211">
          <cell r="D211" t="str">
            <v>FE 2WS030</v>
          </cell>
          <cell r="E211">
            <v>80</v>
          </cell>
          <cell r="F211" t="str">
            <v>E6005</v>
          </cell>
          <cell r="G211">
            <v>2.39</v>
          </cell>
          <cell r="H211">
            <v>180</v>
          </cell>
          <cell r="I211">
            <v>6</v>
          </cell>
        </row>
        <row r="212">
          <cell r="D212" t="str">
            <v>DH 9540</v>
          </cell>
          <cell r="E212">
            <v>18</v>
          </cell>
          <cell r="F212" t="str">
            <v>Q6004</v>
          </cell>
          <cell r="G212">
            <v>6.95</v>
          </cell>
          <cell r="H212">
            <v>115</v>
          </cell>
          <cell r="I212">
            <v>1</v>
          </cell>
        </row>
        <row r="213">
          <cell r="D213" t="str">
            <v>HVSC 1900 2F FLUG INNER SEAL</v>
          </cell>
          <cell r="E213">
            <v>2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</row>
        <row r="214">
          <cell r="D214" t="str">
            <v>40SQ WIRE SEAL</v>
          </cell>
          <cell r="E214">
            <v>2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</row>
        <row r="215">
          <cell r="D215" t="str">
            <v>HVSC 1900 2F REAN SEAL</v>
          </cell>
          <cell r="E215">
            <v>2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</row>
        <row r="216">
          <cell r="D216" t="str">
            <v>70SQ WIRE SEAL</v>
          </cell>
          <cell r="E216">
            <v>2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D217" t="str">
            <v>RJC J6000B</v>
          </cell>
          <cell r="E217">
            <v>24</v>
          </cell>
          <cell r="F217" t="str">
            <v>CE5001</v>
          </cell>
          <cell r="G217">
            <v>5.49</v>
          </cell>
          <cell r="H217">
            <v>192</v>
          </cell>
          <cell r="I217">
            <v>4</v>
          </cell>
        </row>
        <row r="218">
          <cell r="D218" t="str">
            <v>TFE 771</v>
          </cell>
          <cell r="E218">
            <v>32</v>
          </cell>
          <cell r="F218" t="str">
            <v>E4005</v>
          </cell>
          <cell r="G218">
            <v>11.08</v>
          </cell>
          <cell r="H218">
            <v>368</v>
          </cell>
          <cell r="I218">
            <v>8</v>
          </cell>
        </row>
        <row r="219">
          <cell r="D219" t="str">
            <v>DN8G-L1100C</v>
          </cell>
          <cell r="E219">
            <v>80</v>
          </cell>
          <cell r="F219" t="str">
            <v>C5001</v>
          </cell>
          <cell r="G219">
            <v>1.4</v>
          </cell>
          <cell r="H219">
            <v>200</v>
          </cell>
          <cell r="I219">
            <v>8</v>
          </cell>
        </row>
        <row r="220">
          <cell r="D220" t="str">
            <v>FEOR 4WS030</v>
          </cell>
          <cell r="E220">
            <v>88</v>
          </cell>
          <cell r="F220" t="str">
            <v>E6005</v>
          </cell>
          <cell r="G220">
            <v>0.4</v>
          </cell>
          <cell r="H220">
            <v>96</v>
          </cell>
          <cell r="I220">
            <v>8</v>
          </cell>
        </row>
        <row r="221">
          <cell r="D221" t="str">
            <v>FEOR WS530</v>
          </cell>
          <cell r="E221">
            <v>54</v>
          </cell>
          <cell r="F221" t="str">
            <v>E6005</v>
          </cell>
          <cell r="G221">
            <v>0.86</v>
          </cell>
          <cell r="H221">
            <v>78</v>
          </cell>
          <cell r="I221">
            <v>6</v>
          </cell>
        </row>
        <row r="222">
          <cell r="D222" t="str">
            <v>HVSC 1500 165Q WIRE SEAL</v>
          </cell>
          <cell r="E222">
            <v>2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</row>
        <row r="223">
          <cell r="D223" t="str">
            <v>RG3 614836</v>
          </cell>
          <cell r="E223">
            <v>40</v>
          </cell>
          <cell r="F223" t="str">
            <v>E4005</v>
          </cell>
          <cell r="G223">
            <v>4.53</v>
          </cell>
          <cell r="H223">
            <v>252</v>
          </cell>
          <cell r="I223">
            <v>4</v>
          </cell>
        </row>
        <row r="224">
          <cell r="D224" t="str">
            <v>OSEG H0001</v>
          </cell>
          <cell r="E224">
            <v>8</v>
          </cell>
          <cell r="F224" t="str">
            <v>E5005-1</v>
          </cell>
          <cell r="G224">
            <v>25.06</v>
          </cell>
          <cell r="H224">
            <v>256</v>
          </cell>
          <cell r="I224">
            <v>16</v>
          </cell>
        </row>
        <row r="225">
          <cell r="D225" t="str">
            <v>MQ4 S2500</v>
          </cell>
          <cell r="E225">
            <v>1</v>
          </cell>
          <cell r="F225" t="str">
            <v>E5007</v>
          </cell>
          <cell r="G225">
            <v>0</v>
          </cell>
          <cell r="H225">
            <v>10</v>
          </cell>
          <cell r="I225">
            <v>1</v>
          </cell>
        </row>
        <row r="226">
          <cell r="D226" t="str">
            <v>VQ 4150</v>
          </cell>
          <cell r="E226">
            <v>12</v>
          </cell>
          <cell r="F226" t="str">
            <v>E5005-1</v>
          </cell>
          <cell r="G226">
            <v>4.3</v>
          </cell>
          <cell r="H226">
            <v>64</v>
          </cell>
          <cell r="I226">
            <v>2</v>
          </cell>
        </row>
        <row r="227">
          <cell r="D227" t="str">
            <v>HVSC 1500 2F PLUG INNER SEAL</v>
          </cell>
          <cell r="E227">
            <v>2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</row>
        <row r="228">
          <cell r="D228" t="str">
            <v>MQ4 P0002</v>
          </cell>
          <cell r="E228">
            <v>1</v>
          </cell>
          <cell r="F228" t="str">
            <v>Q5008</v>
          </cell>
          <cell r="G228">
            <v>0</v>
          </cell>
          <cell r="H228">
            <v>0</v>
          </cell>
          <cell r="I228">
            <v>0</v>
          </cell>
        </row>
        <row r="229">
          <cell r="D229" t="str">
            <v>LGCS-SEAL3</v>
          </cell>
          <cell r="E229">
            <v>18</v>
          </cell>
          <cell r="F229" t="str">
            <v>E6004</v>
          </cell>
          <cell r="G229">
            <v>1.8</v>
          </cell>
          <cell r="H229">
            <v>78</v>
          </cell>
          <cell r="I229">
            <v>6</v>
          </cell>
        </row>
        <row r="230">
          <cell r="D230" t="str">
            <v>JS 9831</v>
          </cell>
          <cell r="E230">
            <v>8</v>
          </cell>
          <cell r="F230" t="str">
            <v>E5005-1</v>
          </cell>
          <cell r="G230">
            <v>13.4</v>
          </cell>
          <cell r="H230">
            <v>128</v>
          </cell>
          <cell r="I230">
            <v>16</v>
          </cell>
        </row>
        <row r="231">
          <cell r="D231" t="str">
            <v>QL 9851</v>
          </cell>
          <cell r="E231">
            <v>2</v>
          </cell>
          <cell r="F231" t="str">
            <v>E5005-1</v>
          </cell>
          <cell r="G231">
            <v>125.91</v>
          </cell>
          <cell r="H231">
            <v>284</v>
          </cell>
          <cell r="I231">
            <v>4</v>
          </cell>
        </row>
        <row r="232">
          <cell r="D232" t="str">
            <v>HVSC ICCU CONNECTOR</v>
          </cell>
          <cell r="E232">
            <v>2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</row>
        <row r="233">
          <cell r="D233">
            <v>603864</v>
          </cell>
          <cell r="E233">
            <v>2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</row>
        <row r="234">
          <cell r="D234">
            <v>685608</v>
          </cell>
          <cell r="E234">
            <v>2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</row>
        <row r="235">
          <cell r="D235">
            <v>603865</v>
          </cell>
          <cell r="E235">
            <v>2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</row>
        <row r="236">
          <cell r="D236" t="str">
            <v>DEEG H0001</v>
          </cell>
          <cell r="E236">
            <v>6</v>
          </cell>
          <cell r="F236" t="str">
            <v>E5005-1</v>
          </cell>
          <cell r="G236">
            <v>29.5</v>
          </cell>
          <cell r="H236">
            <v>216</v>
          </cell>
          <cell r="I236">
            <v>12</v>
          </cell>
        </row>
        <row r="237">
          <cell r="D237" t="str">
            <v>RJ 600</v>
          </cell>
          <cell r="E237">
            <v>24</v>
          </cell>
          <cell r="F237" t="str">
            <v>CE5001</v>
          </cell>
          <cell r="G237">
            <v>5.6</v>
          </cell>
          <cell r="H237">
            <v>240</v>
          </cell>
          <cell r="I237">
            <v>24</v>
          </cell>
        </row>
        <row r="238">
          <cell r="D238">
            <v>603860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</row>
        <row r="239">
          <cell r="D239" t="str">
            <v>HVSC 1500 165Q WIRE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</row>
        <row r="240">
          <cell r="D240" t="str">
            <v>HVSC 1900 2F REAR SEAL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</row>
        <row r="241">
          <cell r="D241">
            <v>603868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</row>
        <row r="242">
          <cell r="D242" t="str">
            <v>MQ4HC P4002B</v>
          </cell>
          <cell r="E242">
            <v>0</v>
          </cell>
          <cell r="F242" t="str">
            <v>CE5001</v>
          </cell>
          <cell r="G242">
            <v>0</v>
          </cell>
          <cell r="H242">
            <v>0</v>
          </cell>
          <cell r="I242">
            <v>0</v>
          </cell>
        </row>
        <row r="243">
          <cell r="D243" t="str">
            <v>HVSC 1900 2M HEADER SEAL</v>
          </cell>
          <cell r="E243">
            <v>0</v>
          </cell>
          <cell r="F243" t="str">
            <v>E5001</v>
          </cell>
          <cell r="G243">
            <v>0</v>
          </cell>
          <cell r="H243">
            <v>0</v>
          </cell>
          <cell r="I243">
            <v>0</v>
          </cell>
        </row>
        <row r="244">
          <cell r="D244">
            <v>603870</v>
          </cell>
          <cell r="E244">
            <v>0</v>
          </cell>
          <cell r="F244" t="str">
            <v>E5001</v>
          </cell>
          <cell r="G244">
            <v>0</v>
          </cell>
          <cell r="H244">
            <v>0</v>
          </cell>
          <cell r="I244">
            <v>0</v>
          </cell>
        </row>
        <row r="245">
          <cell r="D245" t="str">
            <v>HVSC 1500 2F PLUG REAR SEAL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</row>
        <row r="246">
          <cell r="D246">
            <v>440147</v>
          </cell>
          <cell r="E246">
            <v>8</v>
          </cell>
          <cell r="F246" t="str">
            <v>Q4004-2</v>
          </cell>
          <cell r="G246">
            <v>0.56000000000000005</v>
          </cell>
          <cell r="H246">
            <v>8</v>
          </cell>
          <cell r="I246">
            <v>2</v>
          </cell>
        </row>
        <row r="247">
          <cell r="D247">
            <v>480131</v>
          </cell>
          <cell r="E247">
            <v>12</v>
          </cell>
          <cell r="F247" t="str">
            <v>Q4020</v>
          </cell>
          <cell r="G247">
            <v>1.26</v>
          </cell>
          <cell r="H247">
            <v>21.6</v>
          </cell>
          <cell r="I247">
            <v>12</v>
          </cell>
        </row>
        <row r="248">
          <cell r="D248" t="str">
            <v>MD O-RING(실리콘)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</row>
        <row r="249">
          <cell r="D249" t="str">
            <v>NX4H P0300</v>
          </cell>
          <cell r="E249">
            <v>8</v>
          </cell>
          <cell r="F249" t="str">
            <v>Q5011</v>
          </cell>
          <cell r="G249">
            <v>7.25</v>
          </cell>
          <cell r="H249">
            <v>76</v>
          </cell>
          <cell r="I249">
            <v>8</v>
          </cell>
        </row>
        <row r="250">
          <cell r="D250">
            <v>602251</v>
          </cell>
          <cell r="E250">
            <v>64</v>
          </cell>
          <cell r="F250" t="str">
            <v>H-N7001</v>
          </cell>
          <cell r="G250">
            <v>0.51</v>
          </cell>
          <cell r="H250">
            <v>64</v>
          </cell>
          <cell r="I250">
            <v>4</v>
          </cell>
        </row>
        <row r="251">
          <cell r="D251" t="str">
            <v>HVSC 1900 BLOCK SEAL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</row>
        <row r="252">
          <cell r="D252" t="str">
            <v>3SES00064A</v>
          </cell>
          <cell r="E252">
            <v>64</v>
          </cell>
          <cell r="F252" t="str">
            <v>Q6007</v>
          </cell>
          <cell r="G252">
            <v>0.05</v>
          </cell>
          <cell r="H252">
            <v>14</v>
          </cell>
          <cell r="I252">
            <v>4</v>
          </cell>
        </row>
        <row r="253">
          <cell r="D253" t="str">
            <v>P173-927</v>
          </cell>
          <cell r="E253">
            <v>216</v>
          </cell>
          <cell r="F253" t="str">
            <v>H-N7001</v>
          </cell>
          <cell r="G253">
            <v>0.09</v>
          </cell>
          <cell r="H253">
            <v>64</v>
          </cell>
          <cell r="I253">
            <v>8</v>
          </cell>
        </row>
        <row r="254">
          <cell r="D254" t="str">
            <v>FE WS730</v>
          </cell>
          <cell r="E254">
            <v>240</v>
          </cell>
          <cell r="F254" t="str">
            <v>E6005</v>
          </cell>
          <cell r="G254">
            <v>0.32</v>
          </cell>
          <cell r="H254">
            <v>108</v>
          </cell>
          <cell r="I254">
            <v>12</v>
          </cell>
        </row>
        <row r="255">
          <cell r="D255" t="str">
            <v>CK 9890</v>
          </cell>
          <cell r="E255">
            <v>25</v>
          </cell>
          <cell r="F255" t="str">
            <v>E5005-1</v>
          </cell>
          <cell r="G255">
            <v>18.45</v>
          </cell>
          <cell r="H255">
            <v>550</v>
          </cell>
          <cell r="I255">
            <v>5</v>
          </cell>
        </row>
        <row r="256">
          <cell r="D256" t="str">
            <v>R603628</v>
          </cell>
          <cell r="E256">
            <v>40</v>
          </cell>
          <cell r="F256" t="str">
            <v>E4005-1</v>
          </cell>
          <cell r="G256">
            <v>6.53</v>
          </cell>
          <cell r="H256">
            <v>360</v>
          </cell>
          <cell r="I256">
            <v>4</v>
          </cell>
        </row>
        <row r="257">
          <cell r="D257" t="str">
            <v>DH 9811</v>
          </cell>
          <cell r="E257">
            <v>4</v>
          </cell>
          <cell r="F257" t="str">
            <v>Q5009</v>
          </cell>
          <cell r="G257">
            <v>11.41</v>
          </cell>
          <cell r="H257">
            <v>56</v>
          </cell>
          <cell r="I257">
            <v>4</v>
          </cell>
        </row>
        <row r="258">
          <cell r="D258" t="str">
            <v>NX4F N9010</v>
          </cell>
          <cell r="E258">
            <v>4</v>
          </cell>
          <cell r="F258" t="str">
            <v>E5005-1</v>
          </cell>
          <cell r="G258">
            <v>79.91</v>
          </cell>
          <cell r="H258">
            <v>370</v>
          </cell>
          <cell r="I258">
            <v>10</v>
          </cell>
        </row>
        <row r="259">
          <cell r="D259" t="str">
            <v>YFH 9882</v>
          </cell>
          <cell r="E259">
            <v>8</v>
          </cell>
          <cell r="F259" t="str">
            <v>E5008</v>
          </cell>
          <cell r="G259">
            <v>20.27</v>
          </cell>
          <cell r="H259">
            <v>208</v>
          </cell>
          <cell r="I259">
            <v>16</v>
          </cell>
        </row>
        <row r="260">
          <cell r="D260" t="str">
            <v>RG3 614837</v>
          </cell>
          <cell r="E260">
            <v>96</v>
          </cell>
          <cell r="F260" t="str">
            <v>Q4020</v>
          </cell>
          <cell r="G260">
            <v>0.85</v>
          </cell>
          <cell r="H260">
            <v>120</v>
          </cell>
          <cell r="I260">
            <v>6</v>
          </cell>
        </row>
        <row r="261">
          <cell r="D261" t="str">
            <v>OS J9020</v>
          </cell>
          <cell r="E261">
            <v>8</v>
          </cell>
          <cell r="F261" t="str">
            <v>E5005-1</v>
          </cell>
          <cell r="G261">
            <v>0</v>
          </cell>
          <cell r="H261">
            <v>112</v>
          </cell>
          <cell r="I261">
            <v>8</v>
          </cell>
        </row>
        <row r="262">
          <cell r="D262" t="str">
            <v>FE 9810</v>
          </cell>
          <cell r="E262">
            <v>4</v>
          </cell>
          <cell r="F262" t="str">
            <v>E5005-1</v>
          </cell>
          <cell r="G262">
            <v>70.42</v>
          </cell>
          <cell r="H262">
            <v>334</v>
          </cell>
          <cell r="I262">
            <v>9</v>
          </cell>
        </row>
        <row r="263">
          <cell r="D263" t="str">
            <v>OS J9010</v>
          </cell>
          <cell r="E263">
            <v>8</v>
          </cell>
          <cell r="F263" t="str">
            <v>E5005-1</v>
          </cell>
          <cell r="G263">
            <v>0</v>
          </cell>
          <cell r="H263">
            <v>128</v>
          </cell>
          <cell r="I263">
            <v>8</v>
          </cell>
        </row>
        <row r="264">
          <cell r="D264" t="str">
            <v>KA4 R0910</v>
          </cell>
          <cell r="E264">
            <v>16</v>
          </cell>
          <cell r="F264" t="str">
            <v>E7002</v>
          </cell>
          <cell r="G264">
            <v>0</v>
          </cell>
          <cell r="H264">
            <v>864</v>
          </cell>
          <cell r="I264">
            <v>16</v>
          </cell>
        </row>
        <row r="265">
          <cell r="D265" t="str">
            <v>KA4 R0500</v>
          </cell>
          <cell r="E265">
            <v>32</v>
          </cell>
          <cell r="F265" t="str">
            <v>E7002</v>
          </cell>
          <cell r="G265">
            <v>0</v>
          </cell>
          <cell r="H265">
            <v>624</v>
          </cell>
          <cell r="I265">
            <v>16</v>
          </cell>
        </row>
        <row r="266">
          <cell r="D266" t="str">
            <v>OSD J9062</v>
          </cell>
          <cell r="E266">
            <v>4</v>
          </cell>
          <cell r="F266" t="str">
            <v>E5005-1</v>
          </cell>
          <cell r="G266">
            <v>65.010000000000005</v>
          </cell>
          <cell r="H266">
            <v>312</v>
          </cell>
          <cell r="I266">
            <v>8</v>
          </cell>
        </row>
        <row r="267">
          <cell r="D267">
            <v>680608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D268">
            <v>683714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</row>
        <row r="269">
          <cell r="D269" t="str">
            <v>3SES00117A</v>
          </cell>
          <cell r="E269">
            <v>64</v>
          </cell>
          <cell r="F269" t="str">
            <v>Q5008</v>
          </cell>
          <cell r="G269">
            <v>0.21</v>
          </cell>
          <cell r="H269">
            <v>76.8</v>
          </cell>
          <cell r="I269">
            <v>8</v>
          </cell>
        </row>
        <row r="270">
          <cell r="D270" t="str">
            <v>JF 210</v>
          </cell>
          <cell r="E270">
            <v>20</v>
          </cell>
          <cell r="F270" t="str">
            <v>E7002</v>
          </cell>
          <cell r="G270">
            <v>3.19</v>
          </cell>
          <cell r="H270">
            <v>120</v>
          </cell>
          <cell r="I270">
            <v>4</v>
          </cell>
        </row>
        <row r="271">
          <cell r="D271" t="str">
            <v>CN7HG BY020</v>
          </cell>
          <cell r="E271">
            <v>6</v>
          </cell>
          <cell r="F271" t="str">
            <v>E5007</v>
          </cell>
          <cell r="G271">
            <v>0</v>
          </cell>
          <cell r="H271">
            <v>180</v>
          </cell>
          <cell r="I271">
            <v>12</v>
          </cell>
        </row>
        <row r="272">
          <cell r="D272" t="str">
            <v>JS 9832</v>
          </cell>
          <cell r="E272">
            <v>25</v>
          </cell>
          <cell r="F272" t="str">
            <v>E5005-1</v>
          </cell>
          <cell r="G272">
            <v>0</v>
          </cell>
          <cell r="H272">
            <v>750</v>
          </cell>
          <cell r="I272">
            <v>5</v>
          </cell>
        </row>
        <row r="273">
          <cell r="D273" t="str">
            <v>W000167</v>
          </cell>
          <cell r="E273">
            <v>49</v>
          </cell>
          <cell r="F273" t="str">
            <v>Q5003</v>
          </cell>
          <cell r="G273">
            <v>0.25</v>
          </cell>
          <cell r="H273">
            <v>44.8</v>
          </cell>
          <cell r="I273">
            <v>7</v>
          </cell>
        </row>
        <row r="274">
          <cell r="D274" t="str">
            <v>JK1F AR010</v>
          </cell>
          <cell r="E274">
            <v>4</v>
          </cell>
          <cell r="F274" t="str">
            <v>E5005-1</v>
          </cell>
          <cell r="G274">
            <v>0</v>
          </cell>
          <cell r="H274">
            <v>305</v>
          </cell>
          <cell r="I274">
            <v>9</v>
          </cell>
        </row>
        <row r="275">
          <cell r="D275" t="str">
            <v>BDT M6040</v>
          </cell>
          <cell r="E275">
            <v>4</v>
          </cell>
          <cell r="F275" t="str">
            <v>E5005-1</v>
          </cell>
          <cell r="G275">
            <v>51.36</v>
          </cell>
          <cell r="H275">
            <v>240</v>
          </cell>
          <cell r="I275">
            <v>12</v>
          </cell>
        </row>
        <row r="276">
          <cell r="D276">
            <v>603891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D277" t="str">
            <v>685617/685614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</row>
        <row r="278">
          <cell r="D278">
            <v>685620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</row>
        <row r="279">
          <cell r="D279">
            <v>603882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</row>
        <row r="280">
          <cell r="D280">
            <v>603894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</row>
        <row r="281">
          <cell r="D281">
            <v>603885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</row>
        <row r="282">
          <cell r="D282" t="str">
            <v>MQ4PG 37500</v>
          </cell>
          <cell r="E282">
            <v>2</v>
          </cell>
          <cell r="F282" t="str">
            <v>Q4021</v>
          </cell>
          <cell r="G282">
            <v>7.9</v>
          </cell>
          <cell r="H282">
            <v>22.4</v>
          </cell>
          <cell r="I282">
            <v>2</v>
          </cell>
        </row>
        <row r="283">
          <cell r="D283" t="str">
            <v>JK1R AR020</v>
          </cell>
          <cell r="E283">
            <v>4</v>
          </cell>
          <cell r="F283" t="str">
            <v>E5005-1</v>
          </cell>
          <cell r="G283">
            <v>0</v>
          </cell>
          <cell r="H283">
            <v>302</v>
          </cell>
          <cell r="I283">
            <v>9</v>
          </cell>
        </row>
        <row r="284">
          <cell r="D284" t="str">
            <v>NX4 N7110</v>
          </cell>
          <cell r="E284">
            <v>4</v>
          </cell>
          <cell r="F284" t="str">
            <v>E5005-1</v>
          </cell>
          <cell r="G284">
            <v>0</v>
          </cell>
          <cell r="H284">
            <v>108</v>
          </cell>
          <cell r="I284">
            <v>8</v>
          </cell>
        </row>
        <row r="285">
          <cell r="D285" t="str">
            <v>NEE GI004</v>
          </cell>
          <cell r="E285">
            <v>1</v>
          </cell>
          <cell r="F285" t="str">
            <v>Q5009</v>
          </cell>
          <cell r="G285">
            <v>14.82</v>
          </cell>
          <cell r="H285">
            <v>0</v>
          </cell>
          <cell r="I285">
            <v>0</v>
          </cell>
        </row>
        <row r="286">
          <cell r="D286" t="str">
            <v>HOLE JACK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</row>
        <row r="287">
          <cell r="D287">
            <v>685621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</row>
        <row r="288">
          <cell r="D288" t="str">
            <v>P200315</v>
          </cell>
          <cell r="E288">
            <v>88</v>
          </cell>
          <cell r="F288" t="str">
            <v>SI5012K</v>
          </cell>
          <cell r="G288">
            <v>2.1</v>
          </cell>
          <cell r="H288">
            <v>256</v>
          </cell>
          <cell r="I288">
            <v>8</v>
          </cell>
        </row>
        <row r="289">
          <cell r="D289" t="str">
            <v>FE 9840</v>
          </cell>
          <cell r="E289">
            <v>4</v>
          </cell>
          <cell r="F289" t="str">
            <v>E5005-1</v>
          </cell>
          <cell r="G289">
            <v>36.4</v>
          </cell>
          <cell r="H289">
            <v>180</v>
          </cell>
          <cell r="I289">
            <v>8</v>
          </cell>
        </row>
        <row r="290">
          <cell r="D290" t="str">
            <v>MX 02</v>
          </cell>
          <cell r="E290">
            <v>8</v>
          </cell>
          <cell r="F290" t="str">
            <v>E5005-1</v>
          </cell>
          <cell r="G290">
            <v>25.49</v>
          </cell>
          <cell r="H290">
            <v>328</v>
          </cell>
          <cell r="I290">
            <v>24</v>
          </cell>
        </row>
        <row r="291">
          <cell r="D291" t="str">
            <v>UM 350</v>
          </cell>
          <cell r="E291">
            <v>24</v>
          </cell>
          <cell r="F291" t="str">
            <v>CE5001</v>
          </cell>
          <cell r="G291">
            <v>16.47</v>
          </cell>
          <cell r="H291">
            <v>512</v>
          </cell>
          <cell r="I291">
            <v>8</v>
          </cell>
        </row>
        <row r="292">
          <cell r="D292">
            <v>500276</v>
          </cell>
          <cell r="E292">
            <v>0</v>
          </cell>
          <cell r="F292" t="str">
            <v>SI6011</v>
          </cell>
          <cell r="G292">
            <v>0</v>
          </cell>
          <cell r="H292">
            <v>64</v>
          </cell>
          <cell r="I292">
            <v>0</v>
          </cell>
        </row>
        <row r="293">
          <cell r="D293">
            <v>500588</v>
          </cell>
          <cell r="E293">
            <v>0</v>
          </cell>
          <cell r="F293" t="str">
            <v>E5005-1</v>
          </cell>
          <cell r="G293">
            <v>0</v>
          </cell>
          <cell r="H293">
            <v>93</v>
          </cell>
          <cell r="I293">
            <v>0</v>
          </cell>
        </row>
        <row r="294">
          <cell r="D294">
            <v>500700</v>
          </cell>
          <cell r="E294">
            <v>0</v>
          </cell>
          <cell r="F294" t="str">
            <v>E5005-1</v>
          </cell>
          <cell r="G294">
            <v>0</v>
          </cell>
          <cell r="H294">
            <v>81</v>
          </cell>
          <cell r="I294">
            <v>0</v>
          </cell>
        </row>
        <row r="295">
          <cell r="D295">
            <v>600010</v>
          </cell>
          <cell r="E295">
            <v>0</v>
          </cell>
          <cell r="F295" t="str">
            <v>SI3020</v>
          </cell>
          <cell r="G295">
            <v>0</v>
          </cell>
          <cell r="H295">
            <v>234</v>
          </cell>
          <cell r="I295">
            <v>0</v>
          </cell>
        </row>
        <row r="296">
          <cell r="D296" t="str">
            <v>R600011</v>
          </cell>
          <cell r="E296">
            <v>100</v>
          </cell>
          <cell r="F296" t="str">
            <v>SI3020</v>
          </cell>
          <cell r="G296">
            <v>0.87</v>
          </cell>
          <cell r="H296">
            <v>180</v>
          </cell>
          <cell r="I296">
            <v>10</v>
          </cell>
        </row>
        <row r="297">
          <cell r="D297" t="str">
            <v>R600013</v>
          </cell>
          <cell r="E297">
            <v>0</v>
          </cell>
          <cell r="F297" t="str">
            <v>SI4022</v>
          </cell>
          <cell r="G297">
            <v>0</v>
          </cell>
          <cell r="H297">
            <v>120</v>
          </cell>
          <cell r="I297">
            <v>0</v>
          </cell>
        </row>
        <row r="298">
          <cell r="D298" t="str">
            <v>R600017</v>
          </cell>
          <cell r="E298">
            <v>352</v>
          </cell>
          <cell r="F298" t="str">
            <v>SI4022</v>
          </cell>
          <cell r="G298">
            <v>0.16</v>
          </cell>
          <cell r="H298">
            <v>104</v>
          </cell>
          <cell r="I298">
            <v>0</v>
          </cell>
        </row>
        <row r="299">
          <cell r="D299">
            <v>600018</v>
          </cell>
          <cell r="E299">
            <v>0</v>
          </cell>
          <cell r="F299" t="str">
            <v>SI4022</v>
          </cell>
          <cell r="G299">
            <v>0</v>
          </cell>
          <cell r="H299">
            <v>160</v>
          </cell>
          <cell r="I299">
            <v>0</v>
          </cell>
        </row>
        <row r="300">
          <cell r="D300">
            <v>600021</v>
          </cell>
          <cell r="E300">
            <v>0</v>
          </cell>
          <cell r="F300" t="str">
            <v>SI4022-2</v>
          </cell>
          <cell r="G300">
            <v>0</v>
          </cell>
          <cell r="H300">
            <v>157.5</v>
          </cell>
          <cell r="I300">
            <v>0</v>
          </cell>
        </row>
        <row r="301">
          <cell r="D301">
            <v>600025</v>
          </cell>
          <cell r="E301">
            <v>0</v>
          </cell>
          <cell r="F301" t="str">
            <v>SI4022</v>
          </cell>
          <cell r="G301">
            <v>0</v>
          </cell>
          <cell r="H301">
            <v>180</v>
          </cell>
          <cell r="I301">
            <v>0</v>
          </cell>
        </row>
        <row r="302">
          <cell r="D302">
            <v>600027</v>
          </cell>
          <cell r="E302">
            <v>0</v>
          </cell>
          <cell r="F302" t="str">
            <v>C4501</v>
          </cell>
          <cell r="G302">
            <v>0</v>
          </cell>
          <cell r="H302">
            <v>0</v>
          </cell>
          <cell r="I302">
            <v>0</v>
          </cell>
        </row>
        <row r="303">
          <cell r="D303" t="str">
            <v>R600031</v>
          </cell>
          <cell r="E303">
            <v>0</v>
          </cell>
          <cell r="F303" t="str">
            <v>SI4022</v>
          </cell>
          <cell r="G303">
            <v>0</v>
          </cell>
          <cell r="H303">
            <v>125</v>
          </cell>
          <cell r="I303">
            <v>0</v>
          </cell>
        </row>
        <row r="304">
          <cell r="D304">
            <v>600032</v>
          </cell>
          <cell r="E304">
            <v>0</v>
          </cell>
          <cell r="F304" t="str">
            <v>SI4022</v>
          </cell>
          <cell r="G304">
            <v>0</v>
          </cell>
          <cell r="H304">
            <v>0</v>
          </cell>
          <cell r="I304">
            <v>0</v>
          </cell>
        </row>
        <row r="305">
          <cell r="D305">
            <v>600037</v>
          </cell>
          <cell r="E305">
            <v>0</v>
          </cell>
          <cell r="F305" t="str">
            <v>SI4023</v>
          </cell>
          <cell r="G305">
            <v>0</v>
          </cell>
          <cell r="H305">
            <v>94</v>
          </cell>
          <cell r="I305">
            <v>0</v>
          </cell>
        </row>
        <row r="306">
          <cell r="D306">
            <v>600038</v>
          </cell>
          <cell r="E306">
            <v>0</v>
          </cell>
          <cell r="F306" t="str">
            <v>SI4022</v>
          </cell>
          <cell r="G306">
            <v>0</v>
          </cell>
          <cell r="H306">
            <v>136</v>
          </cell>
          <cell r="I306">
            <v>0</v>
          </cell>
        </row>
        <row r="307">
          <cell r="D307">
            <v>600040</v>
          </cell>
          <cell r="E307">
            <v>0</v>
          </cell>
          <cell r="F307" t="str">
            <v>SI4022</v>
          </cell>
          <cell r="G307">
            <v>0</v>
          </cell>
          <cell r="H307">
            <v>44</v>
          </cell>
          <cell r="I307">
            <v>0</v>
          </cell>
        </row>
        <row r="308">
          <cell r="D308">
            <v>600041</v>
          </cell>
          <cell r="E308">
            <v>0</v>
          </cell>
          <cell r="F308" t="str">
            <v>SI4022</v>
          </cell>
          <cell r="G308">
            <v>0</v>
          </cell>
          <cell r="H308">
            <v>57</v>
          </cell>
          <cell r="I308">
            <v>0</v>
          </cell>
        </row>
        <row r="309">
          <cell r="D309" t="str">
            <v>R600043</v>
          </cell>
          <cell r="E309">
            <v>0</v>
          </cell>
          <cell r="F309" t="str">
            <v>SI4022</v>
          </cell>
          <cell r="G309">
            <v>0</v>
          </cell>
          <cell r="H309">
            <v>77.5</v>
          </cell>
          <cell r="I309">
            <v>0</v>
          </cell>
        </row>
        <row r="310">
          <cell r="D310">
            <v>600045</v>
          </cell>
          <cell r="E310">
            <v>0</v>
          </cell>
          <cell r="F310" t="str">
            <v>SI4020</v>
          </cell>
          <cell r="G310">
            <v>0</v>
          </cell>
          <cell r="H310">
            <v>128.5</v>
          </cell>
          <cell r="I310">
            <v>0</v>
          </cell>
        </row>
        <row r="311">
          <cell r="D311">
            <v>600048</v>
          </cell>
          <cell r="E311">
            <v>0</v>
          </cell>
          <cell r="F311" t="str">
            <v>SI4022</v>
          </cell>
          <cell r="G311">
            <v>0</v>
          </cell>
          <cell r="H311">
            <v>28</v>
          </cell>
          <cell r="I311">
            <v>0</v>
          </cell>
        </row>
        <row r="312">
          <cell r="D312">
            <v>600049</v>
          </cell>
          <cell r="E312">
            <v>0</v>
          </cell>
          <cell r="F312" t="str">
            <v>SI4022</v>
          </cell>
          <cell r="G312">
            <v>0</v>
          </cell>
          <cell r="H312">
            <v>196</v>
          </cell>
          <cell r="I312">
            <v>0</v>
          </cell>
        </row>
        <row r="313">
          <cell r="D313">
            <v>600050</v>
          </cell>
          <cell r="E313">
            <v>0</v>
          </cell>
          <cell r="F313" t="str">
            <v>SI4022</v>
          </cell>
          <cell r="G313">
            <v>0</v>
          </cell>
          <cell r="H313">
            <v>125</v>
          </cell>
          <cell r="I313">
            <v>0</v>
          </cell>
        </row>
        <row r="314">
          <cell r="D314">
            <v>600052</v>
          </cell>
          <cell r="E314">
            <v>0</v>
          </cell>
          <cell r="F314" t="str">
            <v>SI4022</v>
          </cell>
          <cell r="G314">
            <v>0</v>
          </cell>
          <cell r="H314">
            <v>52</v>
          </cell>
          <cell r="I314">
            <v>0</v>
          </cell>
        </row>
        <row r="315">
          <cell r="D315">
            <v>600053</v>
          </cell>
          <cell r="E315">
            <v>0</v>
          </cell>
          <cell r="F315" t="str">
            <v>SI4022</v>
          </cell>
          <cell r="G315">
            <v>0</v>
          </cell>
          <cell r="H315">
            <v>64</v>
          </cell>
          <cell r="I315">
            <v>0</v>
          </cell>
        </row>
        <row r="316">
          <cell r="D316">
            <v>600054</v>
          </cell>
          <cell r="E316">
            <v>0</v>
          </cell>
          <cell r="F316" t="str">
            <v>SI4022</v>
          </cell>
          <cell r="G316">
            <v>0</v>
          </cell>
          <cell r="H316">
            <v>65</v>
          </cell>
          <cell r="I316">
            <v>0</v>
          </cell>
        </row>
        <row r="317">
          <cell r="D317">
            <v>600056</v>
          </cell>
          <cell r="E317">
            <v>0</v>
          </cell>
          <cell r="F317" t="str">
            <v>SI4022</v>
          </cell>
          <cell r="G317">
            <v>0</v>
          </cell>
          <cell r="H317">
            <v>120</v>
          </cell>
          <cell r="I317">
            <v>0</v>
          </cell>
        </row>
        <row r="318">
          <cell r="D318" t="str">
            <v>R600057</v>
          </cell>
          <cell r="E318">
            <v>0</v>
          </cell>
          <cell r="F318" t="str">
            <v>SI4022</v>
          </cell>
          <cell r="G318">
            <v>0</v>
          </cell>
          <cell r="H318">
            <v>42.5</v>
          </cell>
          <cell r="I318">
            <v>0</v>
          </cell>
        </row>
        <row r="319">
          <cell r="D319" t="str">
            <v>R600058</v>
          </cell>
          <cell r="E319">
            <v>0</v>
          </cell>
          <cell r="F319" t="str">
            <v>SI4022</v>
          </cell>
          <cell r="G319">
            <v>0</v>
          </cell>
          <cell r="H319">
            <v>161</v>
          </cell>
          <cell r="I319">
            <v>0</v>
          </cell>
        </row>
        <row r="320">
          <cell r="D320" t="str">
            <v>R600059</v>
          </cell>
          <cell r="E320">
            <v>0</v>
          </cell>
          <cell r="F320" t="str">
            <v>SI4024</v>
          </cell>
          <cell r="G320">
            <v>0</v>
          </cell>
          <cell r="H320">
            <v>200</v>
          </cell>
          <cell r="I320">
            <v>0</v>
          </cell>
        </row>
        <row r="321">
          <cell r="D321">
            <v>600062</v>
          </cell>
          <cell r="E321">
            <v>0</v>
          </cell>
          <cell r="F321" t="str">
            <v>SI4022</v>
          </cell>
          <cell r="G321">
            <v>0</v>
          </cell>
          <cell r="H321">
            <v>135</v>
          </cell>
          <cell r="I321">
            <v>0</v>
          </cell>
        </row>
        <row r="322">
          <cell r="D322" t="str">
            <v>R600063</v>
          </cell>
          <cell r="E322">
            <v>0</v>
          </cell>
          <cell r="F322" t="str">
            <v>SI4022</v>
          </cell>
          <cell r="G322">
            <v>0.45</v>
          </cell>
          <cell r="H322">
            <v>130</v>
          </cell>
          <cell r="I322">
            <v>0</v>
          </cell>
        </row>
        <row r="323">
          <cell r="D323">
            <v>600066</v>
          </cell>
          <cell r="E323">
            <v>0</v>
          </cell>
          <cell r="F323" t="str">
            <v>SI4022</v>
          </cell>
          <cell r="G323">
            <v>0</v>
          </cell>
          <cell r="H323">
            <v>150</v>
          </cell>
          <cell r="I323">
            <v>0</v>
          </cell>
        </row>
        <row r="324">
          <cell r="D324">
            <v>600068</v>
          </cell>
          <cell r="E324">
            <v>0</v>
          </cell>
          <cell r="F324" t="str">
            <v>SI4023-1</v>
          </cell>
          <cell r="G324">
            <v>0</v>
          </cell>
          <cell r="H324">
            <v>80</v>
          </cell>
          <cell r="I324">
            <v>0</v>
          </cell>
        </row>
        <row r="325">
          <cell r="D325" t="str">
            <v>R600071</v>
          </cell>
          <cell r="E325">
            <v>64</v>
          </cell>
          <cell r="F325" t="str">
            <v>SI4023-1</v>
          </cell>
          <cell r="G325">
            <v>0.7</v>
          </cell>
          <cell r="H325">
            <v>82</v>
          </cell>
          <cell r="I325">
            <v>64</v>
          </cell>
        </row>
        <row r="326">
          <cell r="D326" t="str">
            <v>R600072</v>
          </cell>
          <cell r="E326">
            <v>0</v>
          </cell>
          <cell r="F326" t="str">
            <v>SI4022</v>
          </cell>
          <cell r="G326">
            <v>0</v>
          </cell>
          <cell r="H326">
            <v>72</v>
          </cell>
          <cell r="I326">
            <v>0</v>
          </cell>
        </row>
        <row r="327">
          <cell r="D327">
            <v>600074</v>
          </cell>
          <cell r="E327">
            <v>0</v>
          </cell>
          <cell r="F327" t="str">
            <v>SI4023-1</v>
          </cell>
          <cell r="G327">
            <v>0</v>
          </cell>
          <cell r="H327">
            <v>162</v>
          </cell>
          <cell r="I327">
            <v>0</v>
          </cell>
        </row>
        <row r="328">
          <cell r="D328" t="str">
            <v>R600075</v>
          </cell>
          <cell r="E328">
            <v>0</v>
          </cell>
          <cell r="F328" t="str">
            <v>N7004</v>
          </cell>
          <cell r="G328">
            <v>0</v>
          </cell>
          <cell r="H328">
            <v>80</v>
          </cell>
          <cell r="I328">
            <v>0</v>
          </cell>
        </row>
        <row r="329">
          <cell r="D329">
            <v>600077</v>
          </cell>
          <cell r="E329">
            <v>0</v>
          </cell>
          <cell r="F329" t="str">
            <v>SI4022</v>
          </cell>
          <cell r="G329">
            <v>0</v>
          </cell>
          <cell r="H329">
            <v>124</v>
          </cell>
          <cell r="I329">
            <v>0</v>
          </cell>
        </row>
        <row r="330">
          <cell r="D330">
            <v>600082</v>
          </cell>
          <cell r="E330">
            <v>0</v>
          </cell>
          <cell r="F330" t="str">
            <v>SI4022-2</v>
          </cell>
          <cell r="G330">
            <v>0</v>
          </cell>
          <cell r="H330">
            <v>204</v>
          </cell>
          <cell r="I330">
            <v>0</v>
          </cell>
        </row>
        <row r="331">
          <cell r="D331" t="str">
            <v>R600083</v>
          </cell>
          <cell r="E331">
            <v>0</v>
          </cell>
          <cell r="F331" t="str">
            <v>C4501</v>
          </cell>
          <cell r="G331">
            <v>0</v>
          </cell>
          <cell r="H331">
            <v>266</v>
          </cell>
          <cell r="I331">
            <v>0</v>
          </cell>
        </row>
        <row r="332">
          <cell r="D332" t="str">
            <v>R600084</v>
          </cell>
          <cell r="E332">
            <v>0</v>
          </cell>
          <cell r="F332" t="str">
            <v>SI4025</v>
          </cell>
          <cell r="G332">
            <v>0</v>
          </cell>
          <cell r="H332">
            <v>120</v>
          </cell>
          <cell r="I332">
            <v>0</v>
          </cell>
        </row>
        <row r="333">
          <cell r="D333">
            <v>600085</v>
          </cell>
          <cell r="E333">
            <v>0</v>
          </cell>
          <cell r="F333" t="str">
            <v>SI4025</v>
          </cell>
          <cell r="G333">
            <v>0</v>
          </cell>
          <cell r="H333">
            <v>144</v>
          </cell>
          <cell r="I333">
            <v>0</v>
          </cell>
        </row>
        <row r="334">
          <cell r="D334">
            <v>600086</v>
          </cell>
          <cell r="E334">
            <v>0</v>
          </cell>
          <cell r="F334" t="str">
            <v>SI5010</v>
          </cell>
          <cell r="G334">
            <v>0</v>
          </cell>
          <cell r="H334">
            <v>72</v>
          </cell>
          <cell r="I334">
            <v>0</v>
          </cell>
        </row>
        <row r="335">
          <cell r="D335" t="str">
            <v>R600103</v>
          </cell>
          <cell r="E335">
            <v>0</v>
          </cell>
          <cell r="F335" t="str">
            <v>SI4022</v>
          </cell>
          <cell r="G335">
            <v>1.19</v>
          </cell>
          <cell r="H335">
            <v>165</v>
          </cell>
          <cell r="I335">
            <v>0</v>
          </cell>
        </row>
        <row r="336">
          <cell r="D336" t="str">
            <v>R600104</v>
          </cell>
          <cell r="E336">
            <v>0</v>
          </cell>
          <cell r="F336" t="str">
            <v>SI4023</v>
          </cell>
          <cell r="G336">
            <v>0</v>
          </cell>
          <cell r="H336">
            <v>161</v>
          </cell>
          <cell r="I336">
            <v>0</v>
          </cell>
        </row>
        <row r="337">
          <cell r="D337">
            <v>600112</v>
          </cell>
          <cell r="E337">
            <v>0</v>
          </cell>
          <cell r="F337" t="str">
            <v>SI5023</v>
          </cell>
          <cell r="G337">
            <v>0</v>
          </cell>
          <cell r="H337">
            <v>120</v>
          </cell>
          <cell r="I337">
            <v>0</v>
          </cell>
        </row>
        <row r="338">
          <cell r="D338">
            <v>600113</v>
          </cell>
          <cell r="E338">
            <v>0</v>
          </cell>
          <cell r="F338" t="str">
            <v>F7007</v>
          </cell>
          <cell r="G338">
            <v>0</v>
          </cell>
          <cell r="H338">
            <v>56</v>
          </cell>
          <cell r="I338">
            <v>0</v>
          </cell>
        </row>
        <row r="339">
          <cell r="D339">
            <v>600114</v>
          </cell>
          <cell r="E339">
            <v>0</v>
          </cell>
          <cell r="F339" t="str">
            <v>H-N7005</v>
          </cell>
          <cell r="G339">
            <v>0</v>
          </cell>
          <cell r="H339">
            <v>0</v>
          </cell>
          <cell r="I339">
            <v>0</v>
          </cell>
        </row>
        <row r="340">
          <cell r="D340" t="str">
            <v>R600116</v>
          </cell>
          <cell r="E340">
            <v>0</v>
          </cell>
          <cell r="F340" t="str">
            <v>SI4022</v>
          </cell>
          <cell r="G340">
            <v>0</v>
          </cell>
          <cell r="H340">
            <v>60</v>
          </cell>
          <cell r="I340">
            <v>0</v>
          </cell>
        </row>
        <row r="341">
          <cell r="D341" t="str">
            <v>R600181</v>
          </cell>
          <cell r="E341">
            <v>0</v>
          </cell>
          <cell r="F341" t="str">
            <v>SI5022</v>
          </cell>
          <cell r="G341">
            <v>0</v>
          </cell>
          <cell r="H341">
            <v>25</v>
          </cell>
          <cell r="I341">
            <v>0</v>
          </cell>
        </row>
        <row r="342">
          <cell r="D342">
            <v>600182</v>
          </cell>
          <cell r="E342">
            <v>0</v>
          </cell>
          <cell r="F342" t="str">
            <v>SI7010</v>
          </cell>
          <cell r="G342">
            <v>0</v>
          </cell>
          <cell r="H342">
            <v>0</v>
          </cell>
          <cell r="I342">
            <v>0</v>
          </cell>
        </row>
        <row r="343">
          <cell r="D343" t="str">
            <v>R600206</v>
          </cell>
          <cell r="E343">
            <v>0</v>
          </cell>
          <cell r="F343" t="str">
            <v>SI4020</v>
          </cell>
          <cell r="G343">
            <v>0.55000000000000004</v>
          </cell>
          <cell r="H343">
            <v>63</v>
          </cell>
          <cell r="I343">
            <v>0</v>
          </cell>
        </row>
        <row r="344">
          <cell r="D344">
            <v>600212</v>
          </cell>
          <cell r="E344">
            <v>0</v>
          </cell>
          <cell r="F344" t="str">
            <v>SI4022-1</v>
          </cell>
          <cell r="G344">
            <v>0</v>
          </cell>
          <cell r="H344">
            <v>132</v>
          </cell>
          <cell r="I344">
            <v>0</v>
          </cell>
        </row>
        <row r="345">
          <cell r="D345">
            <v>600213</v>
          </cell>
          <cell r="E345">
            <v>0</v>
          </cell>
          <cell r="F345" t="str">
            <v>SI4022</v>
          </cell>
          <cell r="G345">
            <v>0</v>
          </cell>
          <cell r="H345">
            <v>0</v>
          </cell>
          <cell r="I345">
            <v>0</v>
          </cell>
        </row>
        <row r="346">
          <cell r="D346" t="str">
            <v>R600215</v>
          </cell>
          <cell r="E346">
            <v>0</v>
          </cell>
          <cell r="F346" t="str">
            <v>SI4022</v>
          </cell>
          <cell r="G346">
            <v>0</v>
          </cell>
          <cell r="H346">
            <v>52</v>
          </cell>
          <cell r="I346">
            <v>0</v>
          </cell>
        </row>
        <row r="347">
          <cell r="D347" t="str">
            <v>R600218</v>
          </cell>
          <cell r="E347">
            <v>0</v>
          </cell>
          <cell r="F347" t="str">
            <v>SI4022</v>
          </cell>
          <cell r="G347">
            <v>0</v>
          </cell>
          <cell r="H347">
            <v>85</v>
          </cell>
          <cell r="I347">
            <v>0</v>
          </cell>
        </row>
        <row r="348">
          <cell r="D348">
            <v>600221</v>
          </cell>
          <cell r="E348">
            <v>0</v>
          </cell>
          <cell r="F348" t="str">
            <v>SI4022</v>
          </cell>
          <cell r="G348">
            <v>0</v>
          </cell>
          <cell r="H348">
            <v>52</v>
          </cell>
          <cell r="I348">
            <v>0</v>
          </cell>
        </row>
        <row r="349">
          <cell r="D349">
            <v>600238</v>
          </cell>
          <cell r="E349">
            <v>0</v>
          </cell>
          <cell r="F349" t="str">
            <v>SI3020</v>
          </cell>
          <cell r="G349">
            <v>0</v>
          </cell>
          <cell r="H349">
            <v>52</v>
          </cell>
          <cell r="I349">
            <v>0</v>
          </cell>
        </row>
        <row r="350">
          <cell r="D350">
            <v>600239</v>
          </cell>
          <cell r="E350">
            <v>0</v>
          </cell>
          <cell r="F350" t="str">
            <v>SI3020</v>
          </cell>
          <cell r="G350">
            <v>0</v>
          </cell>
          <cell r="H350">
            <v>55.5</v>
          </cell>
          <cell r="I350">
            <v>0</v>
          </cell>
        </row>
        <row r="351">
          <cell r="D351">
            <v>600240</v>
          </cell>
          <cell r="E351">
            <v>0</v>
          </cell>
          <cell r="F351" t="str">
            <v>SI3020</v>
          </cell>
          <cell r="G351">
            <v>0</v>
          </cell>
          <cell r="H351">
            <v>75</v>
          </cell>
          <cell r="I351">
            <v>0</v>
          </cell>
        </row>
        <row r="352">
          <cell r="D352">
            <v>600257</v>
          </cell>
          <cell r="E352">
            <v>0</v>
          </cell>
          <cell r="F352" t="str">
            <v>SI6510/SI6511/SI6513</v>
          </cell>
          <cell r="G352">
            <v>3.62</v>
          </cell>
          <cell r="H352">
            <v>0</v>
          </cell>
          <cell r="I352">
            <v>0</v>
          </cell>
        </row>
        <row r="353">
          <cell r="D353" t="str">
            <v>R602069</v>
          </cell>
          <cell r="E353">
            <v>0</v>
          </cell>
          <cell r="F353" t="str">
            <v>SI4024</v>
          </cell>
          <cell r="G353">
            <v>0.66</v>
          </cell>
          <cell r="H353">
            <v>0</v>
          </cell>
          <cell r="I353">
            <v>0</v>
          </cell>
        </row>
        <row r="354">
          <cell r="D354">
            <v>602070</v>
          </cell>
          <cell r="E354">
            <v>0</v>
          </cell>
          <cell r="F354" t="str">
            <v>SI4022</v>
          </cell>
          <cell r="G354">
            <v>0</v>
          </cell>
          <cell r="H354">
            <v>114</v>
          </cell>
          <cell r="I354">
            <v>0</v>
          </cell>
        </row>
        <row r="355">
          <cell r="D355" t="str">
            <v>R602116</v>
          </cell>
          <cell r="E355">
            <v>0</v>
          </cell>
          <cell r="F355" t="str">
            <v>SI4022</v>
          </cell>
          <cell r="G355">
            <v>0</v>
          </cell>
          <cell r="H355">
            <v>88</v>
          </cell>
          <cell r="I355">
            <v>0</v>
          </cell>
        </row>
        <row r="356">
          <cell r="D356">
            <v>602141</v>
          </cell>
          <cell r="E356">
            <v>0</v>
          </cell>
          <cell r="F356" t="str">
            <v>SI4022</v>
          </cell>
          <cell r="G356">
            <v>0</v>
          </cell>
          <cell r="H356">
            <v>186</v>
          </cell>
          <cell r="I356">
            <v>0</v>
          </cell>
        </row>
        <row r="357">
          <cell r="D357">
            <v>602244</v>
          </cell>
          <cell r="E357">
            <v>0</v>
          </cell>
          <cell r="F357" t="str">
            <v>SI3020</v>
          </cell>
          <cell r="G357">
            <v>0</v>
          </cell>
          <cell r="H357">
            <v>42</v>
          </cell>
          <cell r="I357">
            <v>0</v>
          </cell>
        </row>
        <row r="358">
          <cell r="D358">
            <v>602251</v>
          </cell>
          <cell r="E358">
            <v>0</v>
          </cell>
          <cell r="F358" t="str">
            <v>H-N7001</v>
          </cell>
          <cell r="G358">
            <v>0</v>
          </cell>
          <cell r="H358">
            <v>68</v>
          </cell>
          <cell r="I358">
            <v>0</v>
          </cell>
        </row>
        <row r="359">
          <cell r="D359">
            <v>602252</v>
          </cell>
          <cell r="E359">
            <v>0</v>
          </cell>
          <cell r="F359" t="str">
            <v>SI3020</v>
          </cell>
          <cell r="G359">
            <v>0</v>
          </cell>
          <cell r="H359">
            <v>72</v>
          </cell>
          <cell r="I359">
            <v>0</v>
          </cell>
        </row>
        <row r="360">
          <cell r="D360">
            <v>602281</v>
          </cell>
          <cell r="E360">
            <v>0</v>
          </cell>
          <cell r="F360" t="str">
            <v>SI3520</v>
          </cell>
          <cell r="G360">
            <v>0</v>
          </cell>
          <cell r="H360">
            <v>0</v>
          </cell>
          <cell r="I360">
            <v>0</v>
          </cell>
        </row>
        <row r="361">
          <cell r="D361">
            <v>602282</v>
          </cell>
          <cell r="E361">
            <v>0</v>
          </cell>
          <cell r="F361" t="str">
            <v>SI2520</v>
          </cell>
          <cell r="G361">
            <v>0</v>
          </cell>
          <cell r="H361">
            <v>0</v>
          </cell>
          <cell r="I361">
            <v>0</v>
          </cell>
        </row>
        <row r="362">
          <cell r="D362" t="str">
            <v>R602283</v>
          </cell>
          <cell r="E362">
            <v>0</v>
          </cell>
          <cell r="F362" t="str">
            <v>SI3021</v>
          </cell>
          <cell r="G362">
            <v>0</v>
          </cell>
          <cell r="H362">
            <v>240</v>
          </cell>
          <cell r="I362">
            <v>0</v>
          </cell>
        </row>
        <row r="363">
          <cell r="D363" t="str">
            <v>R602285</v>
          </cell>
          <cell r="E363">
            <v>0</v>
          </cell>
          <cell r="F363" t="str">
            <v>SI3020</v>
          </cell>
          <cell r="G363">
            <v>0</v>
          </cell>
          <cell r="H363">
            <v>117</v>
          </cell>
          <cell r="I363">
            <v>0</v>
          </cell>
        </row>
        <row r="364">
          <cell r="D364">
            <v>602288</v>
          </cell>
          <cell r="E364">
            <v>0</v>
          </cell>
          <cell r="F364" t="str">
            <v>SI3023</v>
          </cell>
          <cell r="G364">
            <v>0</v>
          </cell>
          <cell r="H364">
            <v>96</v>
          </cell>
          <cell r="I364">
            <v>0</v>
          </cell>
        </row>
        <row r="365">
          <cell r="D365">
            <v>602290</v>
          </cell>
          <cell r="E365">
            <v>0</v>
          </cell>
          <cell r="F365" t="str">
            <v>SI3020</v>
          </cell>
          <cell r="G365">
            <v>0</v>
          </cell>
          <cell r="H365">
            <v>84</v>
          </cell>
          <cell r="I365">
            <v>0</v>
          </cell>
        </row>
        <row r="366">
          <cell r="D366">
            <v>602321</v>
          </cell>
          <cell r="E366">
            <v>0</v>
          </cell>
          <cell r="F366" t="str">
            <v>SI3020</v>
          </cell>
          <cell r="G366">
            <v>0</v>
          </cell>
          <cell r="H366">
            <v>243</v>
          </cell>
          <cell r="I366">
            <v>0</v>
          </cell>
        </row>
        <row r="367">
          <cell r="D367">
            <v>602325</v>
          </cell>
          <cell r="E367">
            <v>0</v>
          </cell>
          <cell r="F367" t="str">
            <v>SI3020</v>
          </cell>
          <cell r="G367">
            <v>0</v>
          </cell>
          <cell r="H367">
            <v>0</v>
          </cell>
          <cell r="I367">
            <v>0</v>
          </cell>
        </row>
        <row r="368">
          <cell r="D368">
            <v>602326</v>
          </cell>
          <cell r="E368">
            <v>0</v>
          </cell>
          <cell r="F368" t="str">
            <v>SI3020</v>
          </cell>
          <cell r="G368">
            <v>0</v>
          </cell>
          <cell r="H368">
            <v>0</v>
          </cell>
          <cell r="I368">
            <v>0</v>
          </cell>
        </row>
        <row r="369">
          <cell r="D369">
            <v>602368</v>
          </cell>
          <cell r="E369">
            <v>0</v>
          </cell>
          <cell r="F369" t="str">
            <v>SI3020</v>
          </cell>
          <cell r="G369">
            <v>0</v>
          </cell>
          <cell r="H369">
            <v>68</v>
          </cell>
          <cell r="I369">
            <v>0</v>
          </cell>
        </row>
        <row r="370">
          <cell r="D370" t="str">
            <v>R602455</v>
          </cell>
          <cell r="E370">
            <v>240</v>
          </cell>
          <cell r="F370" t="str">
            <v>SI3020</v>
          </cell>
          <cell r="G370">
            <v>0.41</v>
          </cell>
          <cell r="H370">
            <v>222</v>
          </cell>
          <cell r="I370">
            <v>6</v>
          </cell>
        </row>
        <row r="371">
          <cell r="D371" t="str">
            <v>R602457</v>
          </cell>
          <cell r="E371">
            <v>0</v>
          </cell>
          <cell r="F371" t="str">
            <v>SI3020</v>
          </cell>
          <cell r="G371">
            <v>0.26</v>
          </cell>
          <cell r="H371">
            <v>228</v>
          </cell>
          <cell r="I371">
            <v>0</v>
          </cell>
        </row>
        <row r="372">
          <cell r="D372" t="str">
            <v>R602458</v>
          </cell>
          <cell r="E372">
            <v>0</v>
          </cell>
          <cell r="F372" t="str">
            <v>SI3020</v>
          </cell>
          <cell r="G372">
            <v>0</v>
          </cell>
          <cell r="H372">
            <v>234</v>
          </cell>
          <cell r="I372">
            <v>0</v>
          </cell>
        </row>
        <row r="373">
          <cell r="D373" t="str">
            <v>R602512</v>
          </cell>
          <cell r="E373">
            <v>288</v>
          </cell>
          <cell r="F373" t="str">
            <v>SI3020</v>
          </cell>
          <cell r="G373">
            <v>0.20499999999999999</v>
          </cell>
          <cell r="H373">
            <v>174</v>
          </cell>
          <cell r="I373">
            <v>6</v>
          </cell>
        </row>
        <row r="374">
          <cell r="D374">
            <v>602513</v>
          </cell>
          <cell r="E374">
            <v>0</v>
          </cell>
          <cell r="F374" t="str">
            <v>SI3020</v>
          </cell>
          <cell r="G374">
            <v>0</v>
          </cell>
          <cell r="H374">
            <v>0</v>
          </cell>
          <cell r="I374">
            <v>0</v>
          </cell>
        </row>
        <row r="375">
          <cell r="D375">
            <v>602514</v>
          </cell>
          <cell r="E375">
            <v>0</v>
          </cell>
          <cell r="F375" t="str">
            <v>SI3020</v>
          </cell>
          <cell r="G375">
            <v>0</v>
          </cell>
          <cell r="H375">
            <v>120</v>
          </cell>
          <cell r="I375">
            <v>0</v>
          </cell>
        </row>
        <row r="376">
          <cell r="D376">
            <v>603035</v>
          </cell>
          <cell r="E376">
            <v>0</v>
          </cell>
          <cell r="F376" t="str">
            <v>E5005-1</v>
          </cell>
          <cell r="G376">
            <v>0</v>
          </cell>
          <cell r="H376">
            <v>390</v>
          </cell>
          <cell r="I376">
            <v>0</v>
          </cell>
        </row>
        <row r="377">
          <cell r="D377" t="str">
            <v>R603625</v>
          </cell>
          <cell r="E377">
            <v>0</v>
          </cell>
          <cell r="F377" t="str">
            <v>SI3026</v>
          </cell>
          <cell r="G377">
            <v>0</v>
          </cell>
          <cell r="H377">
            <v>18</v>
          </cell>
          <cell r="I377">
            <v>0</v>
          </cell>
        </row>
        <row r="378">
          <cell r="D378" t="str">
            <v>R603626</v>
          </cell>
          <cell r="E378">
            <v>0</v>
          </cell>
          <cell r="F378" t="str">
            <v>SI3020</v>
          </cell>
          <cell r="G378">
            <v>0</v>
          </cell>
          <cell r="H378">
            <v>18</v>
          </cell>
          <cell r="I378">
            <v>0</v>
          </cell>
        </row>
        <row r="379">
          <cell r="D379" t="str">
            <v>R603627</v>
          </cell>
          <cell r="E379">
            <v>0</v>
          </cell>
          <cell r="F379" t="str">
            <v>SI4022</v>
          </cell>
          <cell r="G379">
            <v>0</v>
          </cell>
          <cell r="H379">
            <v>12</v>
          </cell>
          <cell r="I379">
            <v>0</v>
          </cell>
        </row>
        <row r="380">
          <cell r="D380" t="str">
            <v>R603628</v>
          </cell>
          <cell r="E380">
            <v>0</v>
          </cell>
          <cell r="F380" t="str">
            <v>E4005</v>
          </cell>
          <cell r="G380">
            <v>0</v>
          </cell>
          <cell r="H380">
            <v>340</v>
          </cell>
          <cell r="I380">
            <v>0</v>
          </cell>
        </row>
        <row r="381">
          <cell r="D381" t="str">
            <v>R603629</v>
          </cell>
          <cell r="E381">
            <v>0</v>
          </cell>
          <cell r="F381" t="str">
            <v>SI4027K</v>
          </cell>
          <cell r="G381">
            <v>0</v>
          </cell>
          <cell r="H381">
            <v>140</v>
          </cell>
          <cell r="I381">
            <v>0</v>
          </cell>
        </row>
        <row r="382">
          <cell r="D382">
            <v>603634</v>
          </cell>
          <cell r="E382">
            <v>0</v>
          </cell>
          <cell r="F382" t="str">
            <v>SI5025</v>
          </cell>
          <cell r="G382">
            <v>0</v>
          </cell>
          <cell r="H382">
            <v>15</v>
          </cell>
          <cell r="I382">
            <v>0</v>
          </cell>
        </row>
        <row r="383">
          <cell r="D383">
            <v>603635</v>
          </cell>
          <cell r="E383">
            <v>0</v>
          </cell>
          <cell r="F383" t="str">
            <v>SI5022</v>
          </cell>
          <cell r="G383">
            <v>0</v>
          </cell>
          <cell r="H383">
            <v>15</v>
          </cell>
          <cell r="I383">
            <v>0</v>
          </cell>
        </row>
        <row r="384">
          <cell r="D384" t="str">
            <v>R603636</v>
          </cell>
          <cell r="E384">
            <v>0</v>
          </cell>
          <cell r="F384" t="str">
            <v>SI4022</v>
          </cell>
          <cell r="G384">
            <v>0</v>
          </cell>
          <cell r="H384">
            <v>6</v>
          </cell>
          <cell r="I384">
            <v>0</v>
          </cell>
        </row>
        <row r="385">
          <cell r="D385">
            <v>603669</v>
          </cell>
          <cell r="E385">
            <v>0</v>
          </cell>
          <cell r="F385" t="str">
            <v>FQ4020</v>
          </cell>
          <cell r="G385">
            <v>0</v>
          </cell>
          <cell r="H385">
            <v>90</v>
          </cell>
          <cell r="I385">
            <v>0</v>
          </cell>
        </row>
        <row r="386">
          <cell r="D386">
            <v>603670</v>
          </cell>
          <cell r="E386">
            <v>0</v>
          </cell>
          <cell r="F386" t="str">
            <v>FQ4021</v>
          </cell>
          <cell r="G386">
            <v>0</v>
          </cell>
          <cell r="H386">
            <v>81</v>
          </cell>
          <cell r="I386">
            <v>0</v>
          </cell>
        </row>
        <row r="387">
          <cell r="D387" t="str">
            <v>R603714</v>
          </cell>
          <cell r="E387">
            <v>0</v>
          </cell>
          <cell r="F387" t="str">
            <v>SI4022</v>
          </cell>
          <cell r="G387">
            <v>0</v>
          </cell>
          <cell r="H387">
            <v>26.4</v>
          </cell>
          <cell r="I387">
            <v>0</v>
          </cell>
        </row>
        <row r="388">
          <cell r="D388">
            <v>603719</v>
          </cell>
          <cell r="E388">
            <v>0</v>
          </cell>
          <cell r="F388" t="str">
            <v>E5007</v>
          </cell>
          <cell r="G388">
            <v>0</v>
          </cell>
          <cell r="H388">
            <v>95</v>
          </cell>
          <cell r="I388">
            <v>0</v>
          </cell>
        </row>
        <row r="389">
          <cell r="D389" t="str">
            <v>R603759</v>
          </cell>
          <cell r="E389">
            <v>66</v>
          </cell>
          <cell r="F389" t="str">
            <v>SI4022</v>
          </cell>
          <cell r="G389">
            <v>1.49</v>
          </cell>
          <cell r="H389">
            <v>14.4</v>
          </cell>
          <cell r="I389">
            <v>0</v>
          </cell>
        </row>
        <row r="390">
          <cell r="D390" t="str">
            <v>R603763</v>
          </cell>
          <cell r="E390">
            <v>0</v>
          </cell>
          <cell r="F390" t="str">
            <v>SI4023</v>
          </cell>
          <cell r="G390">
            <v>0</v>
          </cell>
          <cell r="H390">
            <v>4</v>
          </cell>
          <cell r="I390">
            <v>0</v>
          </cell>
        </row>
        <row r="391">
          <cell r="D391" t="str">
            <v>R603764</v>
          </cell>
          <cell r="E391">
            <v>0</v>
          </cell>
          <cell r="F391" t="str">
            <v>Q4020</v>
          </cell>
          <cell r="G391">
            <v>0</v>
          </cell>
          <cell r="H391">
            <v>40</v>
          </cell>
          <cell r="I391">
            <v>0</v>
          </cell>
        </row>
        <row r="392">
          <cell r="D392">
            <v>680163</v>
          </cell>
          <cell r="E392">
            <v>0</v>
          </cell>
          <cell r="F392" t="str">
            <v>SI3020</v>
          </cell>
          <cell r="G392">
            <v>0</v>
          </cell>
          <cell r="H392">
            <v>384</v>
          </cell>
          <cell r="I392">
            <v>0</v>
          </cell>
        </row>
        <row r="393">
          <cell r="D393">
            <v>680166</v>
          </cell>
          <cell r="E393">
            <v>0</v>
          </cell>
          <cell r="F393" t="str">
            <v>SI3020</v>
          </cell>
          <cell r="G393">
            <v>0</v>
          </cell>
          <cell r="H393">
            <v>81</v>
          </cell>
          <cell r="I393">
            <v>0</v>
          </cell>
        </row>
        <row r="394">
          <cell r="D394">
            <v>680255</v>
          </cell>
          <cell r="E394">
            <v>0</v>
          </cell>
          <cell r="F394" t="str">
            <v>C5001</v>
          </cell>
          <cell r="G394">
            <v>0</v>
          </cell>
          <cell r="H394">
            <v>208</v>
          </cell>
          <cell r="I394">
            <v>0</v>
          </cell>
        </row>
        <row r="395">
          <cell r="D395">
            <v>680274</v>
          </cell>
          <cell r="E395">
            <v>0</v>
          </cell>
          <cell r="F395" t="str">
            <v>SI4022</v>
          </cell>
          <cell r="G395">
            <v>0</v>
          </cell>
          <cell r="H395">
            <v>67</v>
          </cell>
          <cell r="I395">
            <v>0</v>
          </cell>
        </row>
        <row r="396">
          <cell r="D396">
            <v>680275</v>
          </cell>
          <cell r="E396">
            <v>0</v>
          </cell>
          <cell r="F396" t="str">
            <v>SI4021</v>
          </cell>
          <cell r="G396">
            <v>0</v>
          </cell>
          <cell r="H396">
            <v>37</v>
          </cell>
          <cell r="I396">
            <v>0</v>
          </cell>
        </row>
        <row r="397">
          <cell r="D397">
            <v>680450</v>
          </cell>
          <cell r="E397">
            <v>0</v>
          </cell>
          <cell r="F397" t="str">
            <v>SI4032</v>
          </cell>
          <cell r="G397">
            <v>0</v>
          </cell>
          <cell r="H397">
            <v>84</v>
          </cell>
          <cell r="I397">
            <v>0</v>
          </cell>
        </row>
        <row r="398">
          <cell r="D398">
            <v>680522</v>
          </cell>
          <cell r="E398">
            <v>0</v>
          </cell>
          <cell r="F398" t="str">
            <v>SI4031</v>
          </cell>
          <cell r="G398">
            <v>0</v>
          </cell>
          <cell r="H398">
            <v>340</v>
          </cell>
          <cell r="I398">
            <v>0</v>
          </cell>
        </row>
        <row r="399">
          <cell r="D399">
            <v>680523</v>
          </cell>
          <cell r="E399">
            <v>0</v>
          </cell>
          <cell r="F399" t="str">
            <v>C4501</v>
          </cell>
          <cell r="G399">
            <v>0</v>
          </cell>
          <cell r="H399">
            <v>280</v>
          </cell>
          <cell r="I399">
            <v>0</v>
          </cell>
        </row>
        <row r="400">
          <cell r="D400">
            <v>680697</v>
          </cell>
          <cell r="E400">
            <v>0</v>
          </cell>
          <cell r="F400" t="str">
            <v>SI4021-3</v>
          </cell>
          <cell r="G400">
            <v>0.17</v>
          </cell>
          <cell r="H400">
            <v>90</v>
          </cell>
          <cell r="I400">
            <v>0</v>
          </cell>
        </row>
        <row r="401">
          <cell r="D401">
            <v>680698</v>
          </cell>
          <cell r="E401">
            <v>0</v>
          </cell>
          <cell r="F401" t="str">
            <v>SI3520</v>
          </cell>
          <cell r="G401">
            <v>0</v>
          </cell>
          <cell r="H401">
            <v>340</v>
          </cell>
          <cell r="I401">
            <v>0</v>
          </cell>
        </row>
        <row r="402">
          <cell r="D402">
            <v>680699</v>
          </cell>
          <cell r="E402">
            <v>0</v>
          </cell>
          <cell r="F402" t="str">
            <v>SI4020</v>
          </cell>
          <cell r="G402">
            <v>0</v>
          </cell>
          <cell r="H402">
            <v>268</v>
          </cell>
          <cell r="I402">
            <v>0</v>
          </cell>
        </row>
        <row r="403">
          <cell r="D403">
            <v>680749</v>
          </cell>
          <cell r="E403">
            <v>0</v>
          </cell>
          <cell r="F403" t="str">
            <v>SI4021</v>
          </cell>
          <cell r="G403">
            <v>0</v>
          </cell>
          <cell r="H403">
            <v>364</v>
          </cell>
          <cell r="I403">
            <v>0</v>
          </cell>
        </row>
        <row r="404">
          <cell r="D404">
            <v>680760</v>
          </cell>
          <cell r="E404">
            <v>0</v>
          </cell>
          <cell r="F404" t="str">
            <v>E5005-1</v>
          </cell>
          <cell r="G404">
            <v>0</v>
          </cell>
          <cell r="H404">
            <v>270</v>
          </cell>
          <cell r="I404">
            <v>0</v>
          </cell>
        </row>
        <row r="405">
          <cell r="D405">
            <v>680773</v>
          </cell>
          <cell r="E405">
            <v>0</v>
          </cell>
          <cell r="F405" t="str">
            <v>SI4022</v>
          </cell>
          <cell r="G405">
            <v>0</v>
          </cell>
          <cell r="H405">
            <v>128</v>
          </cell>
          <cell r="I405">
            <v>0</v>
          </cell>
        </row>
        <row r="406">
          <cell r="D406">
            <v>680779</v>
          </cell>
          <cell r="E406">
            <v>0</v>
          </cell>
          <cell r="F406" t="str">
            <v>C5001</v>
          </cell>
          <cell r="G406">
            <v>0</v>
          </cell>
          <cell r="H406">
            <v>120</v>
          </cell>
          <cell r="I406">
            <v>0</v>
          </cell>
        </row>
        <row r="407">
          <cell r="D407">
            <v>680893</v>
          </cell>
          <cell r="E407">
            <v>0</v>
          </cell>
          <cell r="F407" t="str">
            <v>SI4024</v>
          </cell>
          <cell r="G407">
            <v>0</v>
          </cell>
          <cell r="H407">
            <v>67</v>
          </cell>
          <cell r="I407">
            <v>0</v>
          </cell>
        </row>
        <row r="408">
          <cell r="D408">
            <v>680931</v>
          </cell>
          <cell r="E408">
            <v>0</v>
          </cell>
          <cell r="F408" t="str">
            <v>C4003</v>
          </cell>
          <cell r="G408">
            <v>0</v>
          </cell>
          <cell r="H408">
            <v>52</v>
          </cell>
          <cell r="I408">
            <v>0</v>
          </cell>
        </row>
        <row r="409">
          <cell r="D409">
            <v>680952</v>
          </cell>
          <cell r="E409">
            <v>0</v>
          </cell>
          <cell r="F409" t="str">
            <v>SI4022</v>
          </cell>
          <cell r="G409">
            <v>0</v>
          </cell>
          <cell r="H409">
            <v>75</v>
          </cell>
          <cell r="I409">
            <v>0</v>
          </cell>
        </row>
        <row r="410">
          <cell r="D410">
            <v>681117</v>
          </cell>
          <cell r="E410">
            <v>0</v>
          </cell>
          <cell r="F410" t="str">
            <v>SI4022</v>
          </cell>
          <cell r="G410">
            <v>0</v>
          </cell>
          <cell r="H410">
            <v>28</v>
          </cell>
          <cell r="I410">
            <v>0</v>
          </cell>
        </row>
        <row r="411">
          <cell r="D411">
            <v>681367</v>
          </cell>
          <cell r="E411">
            <v>0</v>
          </cell>
          <cell r="F411" t="str">
            <v>SI4022</v>
          </cell>
          <cell r="G411">
            <v>0</v>
          </cell>
          <cell r="H411">
            <v>264</v>
          </cell>
          <cell r="I411">
            <v>0</v>
          </cell>
        </row>
        <row r="412">
          <cell r="D412">
            <v>681373</v>
          </cell>
          <cell r="E412">
            <v>0</v>
          </cell>
          <cell r="F412" t="str">
            <v>SI4024</v>
          </cell>
          <cell r="G412">
            <v>0</v>
          </cell>
          <cell r="H412">
            <v>88</v>
          </cell>
          <cell r="I412">
            <v>0</v>
          </cell>
        </row>
        <row r="413">
          <cell r="D413">
            <v>681505</v>
          </cell>
          <cell r="E413">
            <v>0</v>
          </cell>
          <cell r="F413" t="str">
            <v>SI3010</v>
          </cell>
          <cell r="G413">
            <v>0</v>
          </cell>
          <cell r="H413">
            <v>178</v>
          </cell>
          <cell r="I413">
            <v>0</v>
          </cell>
        </row>
        <row r="414">
          <cell r="D414">
            <v>682015</v>
          </cell>
          <cell r="E414">
            <v>0</v>
          </cell>
          <cell r="F414" t="str">
            <v>SI4024</v>
          </cell>
          <cell r="G414">
            <v>0</v>
          </cell>
          <cell r="H414">
            <v>160</v>
          </cell>
          <cell r="I414">
            <v>0</v>
          </cell>
        </row>
        <row r="415">
          <cell r="D415">
            <v>682027</v>
          </cell>
          <cell r="E415">
            <v>0</v>
          </cell>
          <cell r="F415" t="str">
            <v>SI4023</v>
          </cell>
          <cell r="G415">
            <v>0</v>
          </cell>
          <cell r="H415">
            <v>240</v>
          </cell>
          <cell r="I415">
            <v>0</v>
          </cell>
        </row>
        <row r="416">
          <cell r="D416">
            <v>682213</v>
          </cell>
          <cell r="E416">
            <v>0</v>
          </cell>
          <cell r="F416" t="str">
            <v>SI5522</v>
          </cell>
          <cell r="G416">
            <v>0</v>
          </cell>
          <cell r="H416">
            <v>48</v>
          </cell>
          <cell r="I416">
            <v>0</v>
          </cell>
        </row>
        <row r="417">
          <cell r="D417">
            <v>682507</v>
          </cell>
          <cell r="E417">
            <v>0</v>
          </cell>
          <cell r="F417" t="str">
            <v>SI4030</v>
          </cell>
          <cell r="G417">
            <v>0</v>
          </cell>
          <cell r="H417">
            <v>33</v>
          </cell>
          <cell r="I417">
            <v>0</v>
          </cell>
        </row>
        <row r="418">
          <cell r="D418">
            <v>682622</v>
          </cell>
          <cell r="E418">
            <v>0</v>
          </cell>
          <cell r="F418" t="str">
            <v>SI4021</v>
          </cell>
          <cell r="G418">
            <v>0</v>
          </cell>
          <cell r="H418">
            <v>252</v>
          </cell>
          <cell r="I418">
            <v>0</v>
          </cell>
        </row>
        <row r="419">
          <cell r="D419">
            <v>683213</v>
          </cell>
          <cell r="E419">
            <v>0</v>
          </cell>
          <cell r="F419" t="str">
            <v>SI3020</v>
          </cell>
          <cell r="G419">
            <v>0</v>
          </cell>
          <cell r="H419">
            <v>100</v>
          </cell>
          <cell r="I419">
            <v>0</v>
          </cell>
        </row>
        <row r="420">
          <cell r="D420">
            <v>683290</v>
          </cell>
          <cell r="E420">
            <v>0</v>
          </cell>
          <cell r="F420" t="str">
            <v>SI5021</v>
          </cell>
          <cell r="G420">
            <v>0</v>
          </cell>
          <cell r="H420">
            <v>60</v>
          </cell>
          <cell r="I420">
            <v>0</v>
          </cell>
        </row>
        <row r="421">
          <cell r="D421">
            <v>683292</v>
          </cell>
          <cell r="E421">
            <v>0</v>
          </cell>
          <cell r="F421" t="str">
            <v>SI5022</v>
          </cell>
          <cell r="G421">
            <v>0</v>
          </cell>
          <cell r="H421">
            <v>56</v>
          </cell>
          <cell r="I421">
            <v>0</v>
          </cell>
        </row>
        <row r="422">
          <cell r="D422">
            <v>683355</v>
          </cell>
          <cell r="E422">
            <v>0</v>
          </cell>
          <cell r="F422" t="str">
            <v>SI4022</v>
          </cell>
          <cell r="G422">
            <v>0</v>
          </cell>
          <cell r="H422">
            <v>132</v>
          </cell>
          <cell r="I422">
            <v>0</v>
          </cell>
        </row>
        <row r="423">
          <cell r="D423">
            <v>683712</v>
          </cell>
          <cell r="E423">
            <v>0</v>
          </cell>
          <cell r="F423" t="str">
            <v>SI6511</v>
          </cell>
          <cell r="G423">
            <v>3.62</v>
          </cell>
          <cell r="H423">
            <v>112</v>
          </cell>
          <cell r="I423">
            <v>0</v>
          </cell>
        </row>
        <row r="424">
          <cell r="D424">
            <v>683962</v>
          </cell>
          <cell r="E424">
            <v>9</v>
          </cell>
          <cell r="F424" t="str">
            <v>SI6511</v>
          </cell>
          <cell r="G424">
            <v>3.61</v>
          </cell>
          <cell r="H424">
            <v>8</v>
          </cell>
          <cell r="I424">
            <v>0</v>
          </cell>
        </row>
        <row r="425">
          <cell r="D425">
            <v>683963</v>
          </cell>
          <cell r="E425">
            <v>0</v>
          </cell>
          <cell r="F425" t="str">
            <v>SI6511/SI6512</v>
          </cell>
          <cell r="G425">
            <v>0</v>
          </cell>
          <cell r="H425">
            <v>120</v>
          </cell>
          <cell r="I425">
            <v>0</v>
          </cell>
        </row>
        <row r="426">
          <cell r="D426">
            <v>684683</v>
          </cell>
          <cell r="E426">
            <v>0</v>
          </cell>
          <cell r="F426" t="str">
            <v>SI3022</v>
          </cell>
          <cell r="G426">
            <v>0</v>
          </cell>
          <cell r="H426">
            <v>75</v>
          </cell>
          <cell r="I426">
            <v>0</v>
          </cell>
        </row>
        <row r="427">
          <cell r="D427">
            <v>684699</v>
          </cell>
          <cell r="E427">
            <v>0</v>
          </cell>
          <cell r="F427" t="str">
            <v>SI5022</v>
          </cell>
          <cell r="G427">
            <v>0</v>
          </cell>
          <cell r="H427">
            <v>0</v>
          </cell>
          <cell r="I427">
            <v>0</v>
          </cell>
        </row>
        <row r="428">
          <cell r="D428">
            <v>684700</v>
          </cell>
          <cell r="E428">
            <v>0</v>
          </cell>
          <cell r="F428" t="str">
            <v>SI5020</v>
          </cell>
          <cell r="G428">
            <v>0</v>
          </cell>
          <cell r="H428">
            <v>200</v>
          </cell>
          <cell r="I428">
            <v>0</v>
          </cell>
        </row>
        <row r="429">
          <cell r="D429">
            <v>684872</v>
          </cell>
          <cell r="E429">
            <v>0</v>
          </cell>
          <cell r="F429" t="str">
            <v>SI5024</v>
          </cell>
          <cell r="G429">
            <v>0</v>
          </cell>
          <cell r="H429">
            <v>51</v>
          </cell>
          <cell r="I429">
            <v>0</v>
          </cell>
        </row>
        <row r="430">
          <cell r="D430">
            <v>685027</v>
          </cell>
          <cell r="E430">
            <v>0</v>
          </cell>
          <cell r="F430" t="str">
            <v>FQ4001</v>
          </cell>
          <cell r="G430">
            <v>0</v>
          </cell>
          <cell r="H430">
            <v>92</v>
          </cell>
          <cell r="I430">
            <v>0</v>
          </cell>
        </row>
        <row r="431">
          <cell r="D431">
            <v>685146</v>
          </cell>
          <cell r="E431">
            <v>168</v>
          </cell>
          <cell r="F431" t="str">
            <v>SI4022</v>
          </cell>
          <cell r="G431">
            <v>0.34</v>
          </cell>
        </row>
        <row r="432">
          <cell r="D432">
            <v>685228</v>
          </cell>
          <cell r="E432">
            <v>0</v>
          </cell>
          <cell r="F432" t="str">
            <v>SI4023</v>
          </cell>
          <cell r="G432">
            <v>0</v>
          </cell>
          <cell r="H432">
            <v>126</v>
          </cell>
          <cell r="I432">
            <v>0</v>
          </cell>
        </row>
        <row r="433">
          <cell r="D433">
            <v>685382</v>
          </cell>
          <cell r="E433">
            <v>0</v>
          </cell>
          <cell r="F433" t="str">
            <v>납품이력없음</v>
          </cell>
          <cell r="G433">
            <v>0</v>
          </cell>
          <cell r="H433" t="str">
            <v>-</v>
          </cell>
          <cell r="I433">
            <v>0</v>
          </cell>
        </row>
        <row r="434">
          <cell r="D434">
            <v>685383</v>
          </cell>
          <cell r="E434">
            <v>0</v>
          </cell>
          <cell r="F434" t="str">
            <v>납품이력없음</v>
          </cell>
          <cell r="G434">
            <v>0</v>
          </cell>
          <cell r="H434">
            <v>56</v>
          </cell>
          <cell r="I434">
            <v>0</v>
          </cell>
        </row>
        <row r="435">
          <cell r="D435">
            <v>685391</v>
          </cell>
          <cell r="E435">
            <v>0</v>
          </cell>
          <cell r="F435" t="str">
            <v>SI4021</v>
          </cell>
          <cell r="G435">
            <v>0</v>
          </cell>
          <cell r="H435">
            <v>268</v>
          </cell>
          <cell r="I435">
            <v>0</v>
          </cell>
        </row>
        <row r="436">
          <cell r="D436">
            <v>685566</v>
          </cell>
          <cell r="E436">
            <v>0</v>
          </cell>
          <cell r="F436" t="str">
            <v>FQ5010</v>
          </cell>
          <cell r="G436">
            <v>0</v>
          </cell>
          <cell r="H436">
            <v>5</v>
          </cell>
          <cell r="I436">
            <v>0</v>
          </cell>
        </row>
        <row r="437">
          <cell r="D437">
            <v>685568</v>
          </cell>
          <cell r="E437">
            <v>0</v>
          </cell>
          <cell r="F437" t="str">
            <v>FQ5020</v>
          </cell>
          <cell r="G437">
            <v>0</v>
          </cell>
          <cell r="H437">
            <v>6</v>
          </cell>
          <cell r="I437">
            <v>0</v>
          </cell>
        </row>
        <row r="438">
          <cell r="D438">
            <v>35167235</v>
          </cell>
          <cell r="E438">
            <v>0</v>
          </cell>
          <cell r="F438" t="str">
            <v>SI4027</v>
          </cell>
          <cell r="G438">
            <v>0</v>
          </cell>
          <cell r="H438">
            <v>115</v>
          </cell>
          <cell r="I438">
            <v>0</v>
          </cell>
        </row>
        <row r="439">
          <cell r="D439" t="str">
            <v>600027-Y</v>
          </cell>
          <cell r="E439">
            <v>0</v>
          </cell>
          <cell r="F439" t="str">
            <v>C4501</v>
          </cell>
          <cell r="G439">
            <v>0</v>
          </cell>
          <cell r="H439">
            <v>0</v>
          </cell>
          <cell r="I439">
            <v>0</v>
          </cell>
        </row>
        <row r="440">
          <cell r="D440" t="str">
            <v>R600218-1</v>
          </cell>
          <cell r="E440">
            <v>0</v>
          </cell>
          <cell r="F440" t="str">
            <v>SI4022</v>
          </cell>
          <cell r="G440">
            <v>0</v>
          </cell>
          <cell r="H440">
            <v>80</v>
          </cell>
          <cell r="I440">
            <v>0</v>
          </cell>
        </row>
        <row r="441">
          <cell r="D441" t="str">
            <v>682028-1</v>
          </cell>
          <cell r="E441">
            <v>0</v>
          </cell>
          <cell r="F441" t="str">
            <v>SI4023</v>
          </cell>
          <cell r="G441">
            <v>0</v>
          </cell>
          <cell r="H441">
            <v>60</v>
          </cell>
          <cell r="I441">
            <v>0</v>
          </cell>
        </row>
        <row r="442">
          <cell r="D442" t="str">
            <v>682028-2</v>
          </cell>
          <cell r="E442">
            <v>0</v>
          </cell>
          <cell r="F442" t="str">
            <v>SI4023</v>
          </cell>
          <cell r="G442">
            <v>0</v>
          </cell>
          <cell r="H442">
            <v>305</v>
          </cell>
          <cell r="I442">
            <v>0</v>
          </cell>
        </row>
        <row r="443">
          <cell r="D443" t="str">
            <v>682213-2</v>
          </cell>
          <cell r="E443">
            <v>0</v>
          </cell>
          <cell r="F443" t="str">
            <v>SI5521</v>
          </cell>
          <cell r="G443">
            <v>0</v>
          </cell>
          <cell r="H443">
            <v>196</v>
          </cell>
          <cell r="I443">
            <v>0</v>
          </cell>
        </row>
        <row r="444">
          <cell r="D444" t="str">
            <v>683247-1</v>
          </cell>
          <cell r="E444">
            <v>0</v>
          </cell>
          <cell r="F444" t="str">
            <v>납품이력없음</v>
          </cell>
          <cell r="G444">
            <v>0</v>
          </cell>
          <cell r="H444">
            <v>40</v>
          </cell>
          <cell r="I444">
            <v>0</v>
          </cell>
        </row>
        <row r="445">
          <cell r="D445" t="str">
            <v>683538-1</v>
          </cell>
          <cell r="E445">
            <v>0</v>
          </cell>
          <cell r="F445" t="str">
            <v>SI4022</v>
          </cell>
          <cell r="G445">
            <v>0</v>
          </cell>
          <cell r="H445">
            <v>66</v>
          </cell>
          <cell r="I445">
            <v>0</v>
          </cell>
        </row>
        <row r="446">
          <cell r="D446" t="str">
            <v>P200316</v>
          </cell>
          <cell r="E446">
            <v>0</v>
          </cell>
          <cell r="F446" t="str">
            <v>SI5012K</v>
          </cell>
          <cell r="G446">
            <v>0</v>
          </cell>
          <cell r="H446">
            <v>56</v>
          </cell>
          <cell r="I446">
            <v>0</v>
          </cell>
        </row>
        <row r="447">
          <cell r="D447" t="str">
            <v>R390049</v>
          </cell>
          <cell r="E447">
            <v>0</v>
          </cell>
          <cell r="F447" t="str">
            <v>E5005-1</v>
          </cell>
          <cell r="G447">
            <v>0</v>
          </cell>
          <cell r="H447">
            <v>45</v>
          </cell>
          <cell r="I447">
            <v>0</v>
          </cell>
        </row>
        <row r="448">
          <cell r="D448" t="str">
            <v>TDP3-614836</v>
          </cell>
          <cell r="E448">
            <v>0</v>
          </cell>
          <cell r="F448" t="str">
            <v>E4005</v>
          </cell>
          <cell r="G448">
            <v>0</v>
          </cell>
          <cell r="H448">
            <v>252</v>
          </cell>
          <cell r="I448">
            <v>0</v>
          </cell>
        </row>
        <row r="449">
          <cell r="D449" t="str">
            <v>TDP3-614837</v>
          </cell>
          <cell r="E449">
            <v>0</v>
          </cell>
          <cell r="F449" t="str">
            <v>Q4020</v>
          </cell>
          <cell r="G449">
            <v>0</v>
          </cell>
          <cell r="H449">
            <v>160</v>
          </cell>
          <cell r="I449">
            <v>0</v>
          </cell>
        </row>
        <row r="450">
          <cell r="D450">
            <v>35155471</v>
          </cell>
          <cell r="E450">
            <v>0</v>
          </cell>
          <cell r="F450" t="str">
            <v>SI3024</v>
          </cell>
          <cell r="G450">
            <v>0</v>
          </cell>
          <cell r="H450">
            <v>130</v>
          </cell>
          <cell r="I450">
            <v>0</v>
          </cell>
        </row>
        <row r="451">
          <cell r="D451" t="str">
            <v>R603781</v>
          </cell>
          <cell r="E451">
            <v>0</v>
          </cell>
          <cell r="F451" t="str">
            <v>SI4022K</v>
          </cell>
          <cell r="G451">
            <v>0</v>
          </cell>
          <cell r="H451">
            <v>192</v>
          </cell>
          <cell r="I451">
            <v>0</v>
          </cell>
        </row>
        <row r="452">
          <cell r="D452" t="str">
            <v>R603782</v>
          </cell>
          <cell r="E452">
            <v>0</v>
          </cell>
          <cell r="F452" t="str">
            <v>SI3020K</v>
          </cell>
          <cell r="G452">
            <v>0</v>
          </cell>
          <cell r="H452">
            <v>180</v>
          </cell>
          <cell r="I452">
            <v>0</v>
          </cell>
        </row>
        <row r="453">
          <cell r="D453" t="str">
            <v>JS 9820</v>
          </cell>
          <cell r="E453">
            <v>4</v>
          </cell>
          <cell r="F453" t="str">
            <v>E4701</v>
          </cell>
          <cell r="G453">
            <v>48.21</v>
          </cell>
          <cell r="H453">
            <v>229</v>
          </cell>
          <cell r="I453">
            <v>9</v>
          </cell>
        </row>
        <row r="454">
          <cell r="D454">
            <v>603889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</row>
        <row r="455">
          <cell r="D455" t="str">
            <v>YF 753-1</v>
          </cell>
          <cell r="E455">
            <v>120</v>
          </cell>
          <cell r="F455" t="str">
            <v>E6004</v>
          </cell>
          <cell r="G455">
            <v>0.26</v>
          </cell>
          <cell r="H455">
            <v>40</v>
          </cell>
          <cell r="I455">
            <v>4</v>
          </cell>
        </row>
        <row r="456">
          <cell r="D456" t="str">
            <v>B665-67-PG-1</v>
          </cell>
          <cell r="E456">
            <v>24</v>
          </cell>
          <cell r="F456" t="str">
            <v>E5505</v>
          </cell>
          <cell r="G456">
            <v>16.89</v>
          </cell>
          <cell r="H456">
            <v>496</v>
          </cell>
          <cell r="I456">
            <v>8</v>
          </cell>
        </row>
        <row r="457">
          <cell r="D457" t="str">
            <v>RJ 610B</v>
          </cell>
          <cell r="E457">
            <v>40</v>
          </cell>
          <cell r="F457" t="str">
            <v>CE5001</v>
          </cell>
          <cell r="G457">
            <v>3.99</v>
          </cell>
          <cell r="H457">
            <v>200</v>
          </cell>
          <cell r="I457">
            <v>4</v>
          </cell>
        </row>
        <row r="458">
          <cell r="D458" t="str">
            <v>UM 300B</v>
          </cell>
          <cell r="E458">
            <v>72</v>
          </cell>
          <cell r="F458" t="str">
            <v>CE5001</v>
          </cell>
          <cell r="G458">
            <v>1.62</v>
          </cell>
          <cell r="H458">
            <v>312</v>
          </cell>
          <cell r="I458">
            <v>6</v>
          </cell>
        </row>
        <row r="459">
          <cell r="D459" t="str">
            <v>HR 60</v>
          </cell>
          <cell r="E459">
            <v>16</v>
          </cell>
          <cell r="F459" t="str">
            <v>E5005-1</v>
          </cell>
          <cell r="G459">
            <v>29.29</v>
          </cell>
          <cell r="H459">
            <v>520</v>
          </cell>
          <cell r="I459">
            <v>4</v>
          </cell>
        </row>
        <row r="460">
          <cell r="D460" t="str">
            <v>RJ 000</v>
          </cell>
          <cell r="E460">
            <v>24</v>
          </cell>
          <cell r="F460" t="str">
            <v>CE5001</v>
          </cell>
          <cell r="G460">
            <v>3.6</v>
          </cell>
          <cell r="H460">
            <v>192</v>
          </cell>
          <cell r="I460">
            <v>24</v>
          </cell>
        </row>
        <row r="461">
          <cell r="D461" t="str">
            <v>CN7G AA000</v>
          </cell>
          <cell r="E461">
            <v>36</v>
          </cell>
          <cell r="F461" t="str">
            <v>C5001</v>
          </cell>
          <cell r="G461">
            <v>6.23</v>
          </cell>
          <cell r="H461">
            <v>282</v>
          </cell>
          <cell r="I461">
            <v>6</v>
          </cell>
        </row>
        <row r="462">
          <cell r="D462" t="str">
            <v>삼금 O-RING</v>
          </cell>
          <cell r="E462">
            <v>240</v>
          </cell>
          <cell r="F462" t="str">
            <v>F7001</v>
          </cell>
          <cell r="G462">
            <v>0.08</v>
          </cell>
          <cell r="H462">
            <v>60</v>
          </cell>
          <cell r="I462">
            <v>6</v>
          </cell>
        </row>
        <row r="463">
          <cell r="D463" t="str">
            <v>CN7HC BY000</v>
          </cell>
          <cell r="E463">
            <v>42</v>
          </cell>
          <cell r="F463" t="str">
            <v>C5001</v>
          </cell>
          <cell r="G463">
            <v>21.9</v>
          </cell>
          <cell r="H463">
            <v>1506</v>
          </cell>
          <cell r="I463">
            <v>12</v>
          </cell>
        </row>
        <row r="464">
          <cell r="D464" t="str">
            <v>YP 660</v>
          </cell>
          <cell r="E464">
            <v>24</v>
          </cell>
          <cell r="F464" t="str">
            <v>CE5001</v>
          </cell>
          <cell r="G464">
            <v>27.36</v>
          </cell>
          <cell r="H464">
            <v>780</v>
          </cell>
          <cell r="I464">
            <v>12</v>
          </cell>
        </row>
        <row r="465">
          <cell r="D465" t="str">
            <v>RJ 660</v>
          </cell>
          <cell r="E465">
            <v>42</v>
          </cell>
          <cell r="F465" t="str">
            <v>E5005-1</v>
          </cell>
          <cell r="G465">
            <v>6.54</v>
          </cell>
          <cell r="H465">
            <v>330</v>
          </cell>
          <cell r="I465">
            <v>6</v>
          </cell>
        </row>
        <row r="466">
          <cell r="D466" t="str">
            <v>NX4OR N7000</v>
          </cell>
          <cell r="E466">
            <v>1</v>
          </cell>
          <cell r="F466">
            <v>0</v>
          </cell>
          <cell r="G466">
            <v>0</v>
          </cell>
          <cell r="H466">
            <v>25</v>
          </cell>
          <cell r="I466">
            <v>1</v>
          </cell>
        </row>
        <row r="467">
          <cell r="D467" t="str">
            <v>MG685540</v>
          </cell>
          <cell r="E467">
            <v>1140</v>
          </cell>
          <cell r="F467" t="str">
            <v>SI4522K</v>
          </cell>
          <cell r="G467">
            <v>0.06</v>
          </cell>
          <cell r="H467">
            <v>232</v>
          </cell>
          <cell r="I467">
            <v>4</v>
          </cell>
        </row>
        <row r="468">
          <cell r="D468" t="str">
            <v>BGHD 300</v>
          </cell>
          <cell r="E468">
            <v>25</v>
          </cell>
          <cell r="F468" t="str">
            <v>CE5001</v>
          </cell>
          <cell r="G468">
            <v>14.2</v>
          </cell>
          <cell r="H468">
            <v>288</v>
          </cell>
          <cell r="I468">
            <v>4</v>
          </cell>
        </row>
        <row r="469">
          <cell r="D469" t="str">
            <v>LGCS-SEAL5</v>
          </cell>
          <cell r="E469">
            <v>18</v>
          </cell>
          <cell r="F469" t="str">
            <v>E6004</v>
          </cell>
          <cell r="G469">
            <v>1.8</v>
          </cell>
          <cell r="H469">
            <v>78</v>
          </cell>
          <cell r="I469">
            <v>6</v>
          </cell>
        </row>
        <row r="470">
          <cell r="D470" t="str">
            <v>OSCER CY110</v>
          </cell>
          <cell r="E470">
            <v>2</v>
          </cell>
          <cell r="F470" t="str">
            <v>Q5009</v>
          </cell>
          <cell r="G470">
            <v>12.13</v>
          </cell>
          <cell r="H470">
            <v>28</v>
          </cell>
          <cell r="I470">
            <v>4</v>
          </cell>
        </row>
        <row r="471">
          <cell r="D471" t="str">
            <v>YN 9806</v>
          </cell>
          <cell r="E471">
            <v>12</v>
          </cell>
          <cell r="F471" t="str">
            <v>E5005-1</v>
          </cell>
          <cell r="G471">
            <v>22.26</v>
          </cell>
          <cell r="H471">
            <v>320</v>
          </cell>
          <cell r="I471">
            <v>4</v>
          </cell>
        </row>
        <row r="472">
          <cell r="D472" t="str">
            <v>YG 353</v>
          </cell>
          <cell r="E472">
            <v>30</v>
          </cell>
          <cell r="F472" t="str">
            <v>CE5001</v>
          </cell>
          <cell r="G472">
            <v>25.91</v>
          </cell>
          <cell r="H472">
            <v>960</v>
          </cell>
          <cell r="I472">
            <v>12</v>
          </cell>
        </row>
        <row r="473">
          <cell r="D473" t="str">
            <v>JK1 615356</v>
          </cell>
          <cell r="E473">
            <v>70</v>
          </cell>
          <cell r="F473" t="str">
            <v>Q4020</v>
          </cell>
          <cell r="G473">
            <v>1.1200000000000001</v>
          </cell>
          <cell r="H473">
            <v>135</v>
          </cell>
          <cell r="I473">
            <v>10</v>
          </cell>
        </row>
        <row r="474">
          <cell r="D474" t="str">
            <v>AIR BLEEDER</v>
          </cell>
          <cell r="E474">
            <v>8</v>
          </cell>
          <cell r="F474" t="str">
            <v>E5005-1</v>
          </cell>
          <cell r="G474">
            <v>1.81</v>
          </cell>
          <cell r="H474">
            <v>32</v>
          </cell>
          <cell r="I474">
            <v>8</v>
          </cell>
        </row>
        <row r="475">
          <cell r="D475">
            <v>603441</v>
          </cell>
          <cell r="E475">
            <v>2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</row>
        <row r="476">
          <cell r="D476">
            <v>603443</v>
          </cell>
          <cell r="E476">
            <v>1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</row>
        <row r="477">
          <cell r="D477" t="str">
            <v>COMMON GUIDE</v>
          </cell>
          <cell r="E477">
            <v>16</v>
          </cell>
          <cell r="F477" t="str">
            <v>Q6002</v>
          </cell>
          <cell r="G477">
            <v>7.66</v>
          </cell>
          <cell r="H477">
            <v>146</v>
          </cell>
          <cell r="I477">
            <v>2</v>
          </cell>
        </row>
        <row r="478">
          <cell r="D478" t="str">
            <v>MQ4C P2000</v>
          </cell>
          <cell r="E478">
            <v>28</v>
          </cell>
          <cell r="F478" t="str">
            <v>C5001</v>
          </cell>
          <cell r="G478">
            <v>7.18</v>
          </cell>
          <cell r="H478">
            <v>260</v>
          </cell>
          <cell r="I478">
            <v>4</v>
          </cell>
        </row>
        <row r="479">
          <cell r="D479" t="str">
            <v>91981-N7120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</row>
        <row r="480">
          <cell r="D480" t="str">
            <v>DH 9808</v>
          </cell>
          <cell r="E480">
            <v>9</v>
          </cell>
          <cell r="F480" t="str">
            <v>E5005-1</v>
          </cell>
          <cell r="G480">
            <v>15.58</v>
          </cell>
          <cell r="H480">
            <v>177</v>
          </cell>
          <cell r="I480">
            <v>3</v>
          </cell>
        </row>
        <row r="481">
          <cell r="D481" t="str">
            <v>JD 9821</v>
          </cell>
          <cell r="E481">
            <v>8</v>
          </cell>
          <cell r="F481" t="str">
            <v>E5005-1</v>
          </cell>
          <cell r="G481">
            <v>10.65</v>
          </cell>
          <cell r="H481">
            <v>104</v>
          </cell>
          <cell r="I481">
            <v>8</v>
          </cell>
        </row>
        <row r="482">
          <cell r="D482" t="str">
            <v>NX4D N9051</v>
          </cell>
          <cell r="E482">
            <v>2</v>
          </cell>
          <cell r="F482" t="str">
            <v>E5005-1</v>
          </cell>
          <cell r="G482">
            <v>0</v>
          </cell>
          <cell r="H482">
            <v>0</v>
          </cell>
          <cell r="I482">
            <v>0</v>
          </cell>
        </row>
        <row r="483">
          <cell r="D483" t="str">
            <v>JK1 615358</v>
          </cell>
          <cell r="E483">
            <v>40</v>
          </cell>
          <cell r="F483" t="str">
            <v>E4005</v>
          </cell>
          <cell r="G483">
            <v>0</v>
          </cell>
          <cell r="H483">
            <v>0</v>
          </cell>
          <cell r="I483">
            <v>0</v>
          </cell>
        </row>
        <row r="484">
          <cell r="D484" t="str">
            <v>DN8HC L5000C</v>
          </cell>
          <cell r="E484">
            <v>96</v>
          </cell>
          <cell r="F484" t="str">
            <v>CE5001</v>
          </cell>
          <cell r="G484">
            <v>0</v>
          </cell>
          <cell r="H484">
            <v>0</v>
          </cell>
          <cell r="I484">
            <v>0</v>
          </cell>
        </row>
        <row r="485">
          <cell r="D485" t="str">
            <v>NX4G 00002</v>
          </cell>
          <cell r="E485">
            <v>20</v>
          </cell>
          <cell r="F485" t="str">
            <v>E5005-1</v>
          </cell>
          <cell r="G485">
            <v>0</v>
          </cell>
          <cell r="H485">
            <v>0</v>
          </cell>
          <cell r="I485">
            <v>0</v>
          </cell>
        </row>
        <row r="486">
          <cell r="D486" t="str">
            <v>NX4 N7120</v>
          </cell>
          <cell r="E486">
            <v>6</v>
          </cell>
          <cell r="F486" t="str">
            <v>E5005-1</v>
          </cell>
          <cell r="G486">
            <v>14.03</v>
          </cell>
          <cell r="H486">
            <v>0</v>
          </cell>
          <cell r="I486">
            <v>0</v>
          </cell>
        </row>
        <row r="487">
          <cell r="D487">
            <v>440153</v>
          </cell>
          <cell r="E487">
            <v>12</v>
          </cell>
          <cell r="F487" t="str">
            <v>Q4020</v>
          </cell>
          <cell r="G487">
            <v>0.96</v>
          </cell>
          <cell r="H487">
            <v>19.2</v>
          </cell>
          <cell r="I487">
            <v>1</v>
          </cell>
        </row>
        <row r="488">
          <cell r="D488" t="str">
            <v>TM 710</v>
          </cell>
          <cell r="E488">
            <v>30</v>
          </cell>
          <cell r="F488" t="str">
            <v>CE5001</v>
          </cell>
          <cell r="G488">
            <v>9.1300000000000008</v>
          </cell>
          <cell r="H488">
            <v>355</v>
          </cell>
          <cell r="I488">
            <v>5</v>
          </cell>
        </row>
        <row r="489">
          <cell r="D489" t="str">
            <v>IAECCM-SEA1</v>
          </cell>
          <cell r="E489">
            <v>40</v>
          </cell>
          <cell r="F489" t="str">
            <v>SI4010</v>
          </cell>
          <cell r="G489">
            <v>2.62</v>
          </cell>
          <cell r="H489">
            <v>205</v>
          </cell>
          <cell r="I489">
            <v>5</v>
          </cell>
        </row>
        <row r="490">
          <cell r="D490" t="str">
            <v>TQ 357R</v>
          </cell>
          <cell r="E490">
            <v>20</v>
          </cell>
          <cell r="F490" t="str">
            <v>CE5001</v>
          </cell>
          <cell r="G490">
            <v>3.92</v>
          </cell>
          <cell r="H490">
            <v>108</v>
          </cell>
          <cell r="I490">
            <v>4</v>
          </cell>
        </row>
        <row r="491">
          <cell r="D491">
            <v>603902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</row>
        <row r="492">
          <cell r="D492">
            <v>440104</v>
          </cell>
          <cell r="E492">
            <v>24</v>
          </cell>
          <cell r="F492" t="str">
            <v>Q4004-1</v>
          </cell>
          <cell r="G492">
            <v>2.79</v>
          </cell>
          <cell r="H492">
            <v>81</v>
          </cell>
          <cell r="I492">
            <v>6</v>
          </cell>
        </row>
        <row r="493">
          <cell r="D493">
            <v>603901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</row>
        <row r="494">
          <cell r="D494">
            <v>603908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</row>
        <row r="495">
          <cell r="D495">
            <v>603906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</row>
        <row r="496">
          <cell r="D496">
            <v>603907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</row>
        <row r="497">
          <cell r="D497" t="str">
            <v>YP 547</v>
          </cell>
          <cell r="E497">
            <v>40</v>
          </cell>
          <cell r="F497" t="str">
            <v>CE5001</v>
          </cell>
          <cell r="G497">
            <v>2.6</v>
          </cell>
          <cell r="H497">
            <v>120</v>
          </cell>
          <cell r="I497">
            <v>5</v>
          </cell>
        </row>
        <row r="498">
          <cell r="D498" t="str">
            <v>MG 68XXXX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</row>
        <row r="499">
          <cell r="D499" t="str">
            <v>US4OR CG900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</row>
        <row r="500">
          <cell r="D500" t="str">
            <v>TM 9820</v>
          </cell>
          <cell r="E500">
            <v>10</v>
          </cell>
          <cell r="F500" t="str">
            <v>E5005-1</v>
          </cell>
          <cell r="G500">
            <v>16.22</v>
          </cell>
          <cell r="H500">
            <v>220</v>
          </cell>
          <cell r="I500">
            <v>20</v>
          </cell>
        </row>
        <row r="501">
          <cell r="D501" t="str">
            <v>NU 615470</v>
          </cell>
          <cell r="E501">
            <v>90</v>
          </cell>
          <cell r="F501" t="str">
            <v>SI4027K</v>
          </cell>
          <cell r="G501">
            <v>1</v>
          </cell>
          <cell r="H501">
            <v>330</v>
          </cell>
          <cell r="I501">
            <v>10</v>
          </cell>
        </row>
        <row r="502">
          <cell r="D502" t="str">
            <v>GL3 610853</v>
          </cell>
          <cell r="E502">
            <v>160</v>
          </cell>
          <cell r="F502" t="str">
            <v>Q4020</v>
          </cell>
          <cell r="G502">
            <v>0.72</v>
          </cell>
          <cell r="H502">
            <v>200</v>
          </cell>
          <cell r="I502">
            <v>8</v>
          </cell>
        </row>
        <row r="503">
          <cell r="D503" t="str">
            <v>NU 615472</v>
          </cell>
          <cell r="E503">
            <v>40</v>
          </cell>
          <cell r="F503" t="str">
            <v>E4005-1</v>
          </cell>
          <cell r="G503">
            <v>5.26</v>
          </cell>
          <cell r="H503">
            <v>272</v>
          </cell>
          <cell r="I503">
            <v>4</v>
          </cell>
        </row>
        <row r="504">
          <cell r="D504" t="str">
            <v>GL3 610858</v>
          </cell>
          <cell r="E504">
            <v>0</v>
          </cell>
          <cell r="F504" t="str">
            <v>E4005-1</v>
          </cell>
          <cell r="G504">
            <v>3.95</v>
          </cell>
          <cell r="H504">
            <v>0</v>
          </cell>
          <cell r="I504">
            <v>0</v>
          </cell>
        </row>
        <row r="505">
          <cell r="D505" t="str">
            <v>DN8C L1000B</v>
          </cell>
          <cell r="E505">
            <v>32</v>
          </cell>
          <cell r="F505" t="str">
            <v>CE5001</v>
          </cell>
          <cell r="G505">
            <v>7.16</v>
          </cell>
          <cell r="H505">
            <v>0</v>
          </cell>
          <cell r="I505">
            <v>0</v>
          </cell>
        </row>
        <row r="506">
          <cell r="D506" t="str">
            <v>R603714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</row>
        <row r="507">
          <cell r="D507" t="str">
            <v>NF 9878</v>
          </cell>
          <cell r="E507">
            <v>30</v>
          </cell>
          <cell r="F507" t="str">
            <v>E5005-1</v>
          </cell>
          <cell r="G507">
            <v>5.85</v>
          </cell>
          <cell r="H507">
            <v>210</v>
          </cell>
          <cell r="I507">
            <v>6</v>
          </cell>
        </row>
        <row r="508">
          <cell r="D508" t="str">
            <v>HVSC 250 2P SEAL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</row>
        <row r="509">
          <cell r="D509" t="str">
            <v>MG 685630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</row>
        <row r="510">
          <cell r="D510">
            <v>603620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</row>
        <row r="511">
          <cell r="D511" t="str">
            <v>TL 3150</v>
          </cell>
          <cell r="E511">
            <v>48</v>
          </cell>
          <cell r="F511" t="str">
            <v>E7002</v>
          </cell>
          <cell r="G511">
            <v>2.34</v>
          </cell>
          <cell r="H511">
            <v>172</v>
          </cell>
          <cell r="I511">
            <v>4</v>
          </cell>
        </row>
        <row r="512">
          <cell r="D512" t="str">
            <v>US4C CG907</v>
          </cell>
          <cell r="E512">
            <v>25</v>
          </cell>
          <cell r="F512" t="str">
            <v>C5001</v>
          </cell>
          <cell r="G512">
            <v>0</v>
          </cell>
          <cell r="H512">
            <v>0</v>
          </cell>
          <cell r="I512">
            <v>0</v>
          </cell>
        </row>
        <row r="513">
          <cell r="D513" t="str">
            <v>HVSC 250 2P LUG SEAL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</row>
        <row r="514">
          <cell r="D514" t="str">
            <v>R603764</v>
          </cell>
          <cell r="E514">
            <v>25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</row>
        <row r="515">
          <cell r="D515">
            <v>603895</v>
          </cell>
          <cell r="E515">
            <v>2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</row>
        <row r="516">
          <cell r="D516" t="str">
            <v>M3140</v>
          </cell>
          <cell r="E516">
            <v>36</v>
          </cell>
          <cell r="F516" t="str">
            <v>E5005-1</v>
          </cell>
          <cell r="G516">
            <v>12.15</v>
          </cell>
          <cell r="H516">
            <v>552</v>
          </cell>
          <cell r="I516">
            <v>6</v>
          </cell>
        </row>
        <row r="517">
          <cell r="D517" t="str">
            <v>RP 9810</v>
          </cell>
          <cell r="E517">
            <v>6</v>
          </cell>
          <cell r="F517" t="str">
            <v>E5005-1</v>
          </cell>
          <cell r="G517">
            <v>69.37</v>
          </cell>
          <cell r="H517">
            <v>481</v>
          </cell>
          <cell r="I517">
            <v>13</v>
          </cell>
        </row>
        <row r="518">
          <cell r="D518">
            <v>410002</v>
          </cell>
          <cell r="E518">
            <v>400</v>
          </cell>
          <cell r="F518" t="str">
            <v>Q4004-3</v>
          </cell>
          <cell r="G518">
            <v>0.05</v>
          </cell>
          <cell r="H518">
            <v>46</v>
          </cell>
          <cell r="I518">
            <v>2</v>
          </cell>
        </row>
        <row r="519">
          <cell r="D519" t="str">
            <v>OSE 9507</v>
          </cell>
          <cell r="E519">
            <v>2</v>
          </cell>
          <cell r="F519" t="str">
            <v>Q6004</v>
          </cell>
          <cell r="G519">
            <v>0</v>
          </cell>
          <cell r="H519">
            <v>48</v>
          </cell>
          <cell r="I519">
            <v>8</v>
          </cell>
        </row>
        <row r="520">
          <cell r="D520">
            <v>603877</v>
          </cell>
          <cell r="E520">
            <v>2</v>
          </cell>
          <cell r="F520" t="str">
            <v>SI3521</v>
          </cell>
          <cell r="G520">
            <v>0</v>
          </cell>
          <cell r="H520">
            <v>0</v>
          </cell>
          <cell r="I520">
            <v>0</v>
          </cell>
        </row>
        <row r="521">
          <cell r="D521" t="str">
            <v>KA4 R0930</v>
          </cell>
          <cell r="E521">
            <v>0</v>
          </cell>
          <cell r="F521" t="str">
            <v>E7002</v>
          </cell>
          <cell r="G521">
            <v>68.64</v>
          </cell>
          <cell r="H521">
            <v>0</v>
          </cell>
          <cell r="I521">
            <v>0</v>
          </cell>
        </row>
        <row r="522">
          <cell r="D522">
            <v>35155359</v>
          </cell>
          <cell r="E522">
            <v>276</v>
          </cell>
          <cell r="F522" t="str">
            <v>SI3024</v>
          </cell>
          <cell r="G522">
            <v>0.28000000000000003</v>
          </cell>
          <cell r="H522">
            <v>0</v>
          </cell>
          <cell r="I522">
            <v>0</v>
          </cell>
        </row>
        <row r="523">
          <cell r="D523" t="str">
            <v>US4 CG900B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</row>
        <row r="524">
          <cell r="D524" t="str">
            <v>KA4 R0905</v>
          </cell>
          <cell r="E524">
            <v>12</v>
          </cell>
          <cell r="F524" t="str">
            <v>E7002</v>
          </cell>
          <cell r="G524">
            <v>40.31</v>
          </cell>
          <cell r="H524">
            <v>0</v>
          </cell>
          <cell r="I524">
            <v>0</v>
          </cell>
        </row>
        <row r="525">
          <cell r="D525" t="str">
            <v>KA4 R0305</v>
          </cell>
          <cell r="E525">
            <v>12</v>
          </cell>
          <cell r="F525" t="str">
            <v>E7002</v>
          </cell>
          <cell r="G525">
            <v>0</v>
          </cell>
          <cell r="H525">
            <v>0</v>
          </cell>
          <cell r="I525">
            <v>0</v>
          </cell>
        </row>
        <row r="526">
          <cell r="D526" t="str">
            <v>ED 9810</v>
          </cell>
          <cell r="E526">
            <v>6</v>
          </cell>
          <cell r="F526" t="str">
            <v>E5005-1</v>
          </cell>
          <cell r="G526">
            <v>97.2</v>
          </cell>
          <cell r="H526">
            <v>672</v>
          </cell>
          <cell r="I526">
            <v>12</v>
          </cell>
        </row>
        <row r="527">
          <cell r="D527" t="str">
            <v>R603854</v>
          </cell>
          <cell r="E527">
            <v>160</v>
          </cell>
          <cell r="F527" t="str">
            <v>SI3020K</v>
          </cell>
          <cell r="G527">
            <v>0.67</v>
          </cell>
          <cell r="H527">
            <v>168</v>
          </cell>
          <cell r="I527">
            <v>7</v>
          </cell>
        </row>
        <row r="528">
          <cell r="D528" t="str">
            <v>R603855</v>
          </cell>
          <cell r="E528">
            <v>0</v>
          </cell>
          <cell r="F528" t="str">
            <v>SI3020K</v>
          </cell>
          <cell r="G528">
            <v>0.78</v>
          </cell>
          <cell r="H528">
            <v>0</v>
          </cell>
          <cell r="I528">
            <v>0</v>
          </cell>
        </row>
        <row r="529">
          <cell r="D529" t="str">
            <v>US4C CG503</v>
          </cell>
          <cell r="E529">
            <v>24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</row>
        <row r="530">
          <cell r="D530" t="str">
            <v>MQ4 H0510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</row>
        <row r="531">
          <cell r="D531" t="str">
            <v>SU2R BW020</v>
          </cell>
          <cell r="E531">
            <v>10</v>
          </cell>
          <cell r="F531" t="str">
            <v>E5005-1</v>
          </cell>
          <cell r="G531">
            <v>0</v>
          </cell>
          <cell r="H531">
            <v>0</v>
          </cell>
          <cell r="I531">
            <v>0</v>
          </cell>
        </row>
        <row r="532">
          <cell r="D532" t="str">
            <v>HANDLE CAP 14</v>
          </cell>
          <cell r="E532">
            <v>10</v>
          </cell>
          <cell r="F532" t="str">
            <v>E5006D</v>
          </cell>
          <cell r="G532">
            <v>49.36</v>
          </cell>
          <cell r="H532">
            <v>578</v>
          </cell>
          <cell r="I532">
            <v>16</v>
          </cell>
        </row>
        <row r="533">
          <cell r="D533" t="str">
            <v>SU2G BW010</v>
          </cell>
          <cell r="E533">
            <v>10</v>
          </cell>
          <cell r="F533" t="str">
            <v>E5005-1</v>
          </cell>
          <cell r="G533">
            <v>0</v>
          </cell>
          <cell r="H533">
            <v>0</v>
          </cell>
          <cell r="I533">
            <v>0</v>
          </cell>
        </row>
        <row r="534">
          <cell r="D534" t="str">
            <v>LG 2(B)</v>
          </cell>
          <cell r="E534">
            <v>100</v>
          </cell>
          <cell r="F534" t="str">
            <v>Q4007</v>
          </cell>
          <cell r="G534">
            <v>0.3</v>
          </cell>
          <cell r="H534">
            <v>48</v>
          </cell>
          <cell r="I534">
            <v>2</v>
          </cell>
        </row>
        <row r="535">
          <cell r="D535" t="str">
            <v>31360-N0000B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</row>
        <row r="536">
          <cell r="D536" t="str">
            <v>31357-N0000B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</row>
        <row r="537">
          <cell r="D537" t="str">
            <v>BIC-01068</v>
          </cell>
          <cell r="E537">
            <v>4</v>
          </cell>
          <cell r="F537" t="str">
            <v>E8001</v>
          </cell>
          <cell r="G537">
            <v>59.04</v>
          </cell>
          <cell r="H537">
            <v>256</v>
          </cell>
          <cell r="I537">
            <v>16</v>
          </cell>
        </row>
        <row r="538">
          <cell r="D538" t="str">
            <v>MQ4 S2509</v>
          </cell>
          <cell r="E538">
            <v>10</v>
          </cell>
          <cell r="F538" t="str">
            <v>E5007</v>
          </cell>
          <cell r="G538">
            <v>0</v>
          </cell>
          <cell r="H538">
            <v>0</v>
          </cell>
          <cell r="I538">
            <v>0</v>
          </cell>
        </row>
        <row r="539">
          <cell r="D539" t="str">
            <v>31355-N0000B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</row>
        <row r="540">
          <cell r="D540" t="str">
            <v>CK 9703</v>
          </cell>
          <cell r="E540">
            <v>24</v>
          </cell>
          <cell r="F540" t="str">
            <v>Q5009</v>
          </cell>
          <cell r="G540">
            <v>16.649999999999999</v>
          </cell>
          <cell r="H540">
            <v>408</v>
          </cell>
          <cell r="I540">
            <v>24</v>
          </cell>
        </row>
        <row r="541">
          <cell r="D541" t="str">
            <v>RG3EC JI000</v>
          </cell>
          <cell r="E541">
            <v>30</v>
          </cell>
          <cell r="F541" t="str">
            <v>E5005-1</v>
          </cell>
          <cell r="G541">
            <v>0</v>
          </cell>
          <cell r="H541">
            <v>0</v>
          </cell>
          <cell r="I541">
            <v>0</v>
          </cell>
        </row>
        <row r="542">
          <cell r="D542" t="str">
            <v>RG3EC JI050</v>
          </cell>
          <cell r="E542">
            <v>30</v>
          </cell>
          <cell r="F542" t="str">
            <v>E5005-1</v>
          </cell>
          <cell r="G542">
            <v>0</v>
          </cell>
          <cell r="H542">
            <v>0</v>
          </cell>
          <cell r="I542">
            <v>0</v>
          </cell>
        </row>
        <row r="543">
          <cell r="D543" t="str">
            <v>CK GROMMET</v>
          </cell>
          <cell r="E543">
            <v>1</v>
          </cell>
          <cell r="F543" t="str">
            <v>E5005-1</v>
          </cell>
          <cell r="G543">
            <v>10.81</v>
          </cell>
          <cell r="H543">
            <v>0</v>
          </cell>
          <cell r="I543">
            <v>0</v>
          </cell>
        </row>
        <row r="544">
          <cell r="D544" t="str">
            <v>KA4 R0510</v>
          </cell>
          <cell r="E544">
            <v>16</v>
          </cell>
          <cell r="F544" t="str">
            <v>E7002</v>
          </cell>
          <cell r="G544">
            <v>0</v>
          </cell>
          <cell r="H544">
            <v>688</v>
          </cell>
          <cell r="I544">
            <v>16</v>
          </cell>
        </row>
        <row r="545">
          <cell r="D545" t="str">
            <v>BIC-01067</v>
          </cell>
          <cell r="E545">
            <v>4</v>
          </cell>
          <cell r="F545" t="str">
            <v>E5006D</v>
          </cell>
          <cell r="G545">
            <v>0</v>
          </cell>
          <cell r="H545">
            <v>0</v>
          </cell>
          <cell r="I545">
            <v>0</v>
          </cell>
        </row>
        <row r="546">
          <cell r="D546">
            <v>603927</v>
          </cell>
          <cell r="E546">
            <v>2</v>
          </cell>
          <cell r="F546" t="str">
            <v>SI3020</v>
          </cell>
          <cell r="G546">
            <v>0</v>
          </cell>
          <cell r="H546">
            <v>0</v>
          </cell>
          <cell r="I546">
            <v>0</v>
          </cell>
        </row>
        <row r="547">
          <cell r="D547" t="str">
            <v>SA 100</v>
          </cell>
          <cell r="E547">
            <v>5</v>
          </cell>
          <cell r="F547" t="str">
            <v>E5005-1</v>
          </cell>
          <cell r="G547">
            <v>33.96</v>
          </cell>
          <cell r="H547">
            <v>232</v>
          </cell>
          <cell r="I547">
            <v>11</v>
          </cell>
        </row>
        <row r="548">
          <cell r="D548" t="str">
            <v>LD 500</v>
          </cell>
          <cell r="E548">
            <v>8</v>
          </cell>
          <cell r="F548" t="str">
            <v>E5005-1</v>
          </cell>
          <cell r="G548">
            <v>109.5</v>
          </cell>
          <cell r="H548">
            <v>1000</v>
          </cell>
          <cell r="I548">
            <v>12</v>
          </cell>
        </row>
        <row r="549">
          <cell r="D549" t="str">
            <v>3SES00065A</v>
          </cell>
          <cell r="E549">
            <v>64</v>
          </cell>
          <cell r="F549" t="str">
            <v>Q6003</v>
          </cell>
          <cell r="G549">
            <v>0.2</v>
          </cell>
          <cell r="H549">
            <v>28</v>
          </cell>
          <cell r="I549">
            <v>4</v>
          </cell>
        </row>
        <row r="550">
          <cell r="D550" t="str">
            <v>KA4C R0000B</v>
          </cell>
          <cell r="E550">
            <v>32</v>
          </cell>
          <cell r="F550" t="str">
            <v>C5001</v>
          </cell>
          <cell r="G550">
            <v>0</v>
          </cell>
          <cell r="H550">
            <v>304</v>
          </cell>
          <cell r="I550">
            <v>4</v>
          </cell>
        </row>
        <row r="551">
          <cell r="D551" t="str">
            <v>R603851</v>
          </cell>
          <cell r="E551">
            <v>120</v>
          </cell>
          <cell r="F551" t="str">
            <v>SI4028</v>
          </cell>
          <cell r="G551">
            <v>0.9</v>
          </cell>
          <cell r="H551">
            <v>160</v>
          </cell>
          <cell r="I551">
            <v>8</v>
          </cell>
        </row>
        <row r="552">
          <cell r="D552" t="str">
            <v>680523-11</v>
          </cell>
          <cell r="E552">
            <v>196</v>
          </cell>
          <cell r="F552" t="str">
            <v>SI5523</v>
          </cell>
          <cell r="G552">
            <v>0</v>
          </cell>
          <cell r="H552">
            <v>238</v>
          </cell>
          <cell r="I552">
            <v>7</v>
          </cell>
        </row>
        <row r="553">
          <cell r="D553">
            <v>603872</v>
          </cell>
          <cell r="E553">
            <v>2</v>
          </cell>
          <cell r="F553" t="str">
            <v>SI3521</v>
          </cell>
          <cell r="G553">
            <v>0</v>
          </cell>
          <cell r="H553">
            <v>0</v>
          </cell>
          <cell r="I553">
            <v>0</v>
          </cell>
        </row>
        <row r="554">
          <cell r="D554">
            <v>603874</v>
          </cell>
          <cell r="E554">
            <v>2</v>
          </cell>
          <cell r="F554" t="str">
            <v>SI3521</v>
          </cell>
          <cell r="G554">
            <v>0</v>
          </cell>
          <cell r="H554">
            <v>0</v>
          </cell>
          <cell r="I554">
            <v>0</v>
          </cell>
        </row>
        <row r="555">
          <cell r="D555">
            <v>603875</v>
          </cell>
          <cell r="E555">
            <v>2</v>
          </cell>
          <cell r="F555" t="str">
            <v>E5005-1</v>
          </cell>
          <cell r="G555">
            <v>0</v>
          </cell>
          <cell r="H555">
            <v>0</v>
          </cell>
          <cell r="I555">
            <v>0</v>
          </cell>
        </row>
        <row r="556">
          <cell r="D556" t="str">
            <v>LG 15</v>
          </cell>
          <cell r="E556">
            <v>12</v>
          </cell>
          <cell r="F556" t="str">
            <v>Q5009</v>
          </cell>
          <cell r="G556">
            <v>0</v>
          </cell>
          <cell r="H556">
            <v>84</v>
          </cell>
          <cell r="I556">
            <v>12</v>
          </cell>
        </row>
        <row r="557">
          <cell r="D557" t="str">
            <v>CN7 AA300A</v>
          </cell>
          <cell r="E557">
            <v>10</v>
          </cell>
          <cell r="F557" t="str">
            <v>C5001</v>
          </cell>
          <cell r="G557">
            <v>5.05</v>
          </cell>
          <cell r="H557">
            <v>0</v>
          </cell>
          <cell r="I557">
            <v>0</v>
          </cell>
        </row>
        <row r="558">
          <cell r="D558" t="str">
            <v>QZ HOLE JACK</v>
          </cell>
          <cell r="E558">
            <v>16</v>
          </cell>
          <cell r="F558" t="str">
            <v>E6004</v>
          </cell>
          <cell r="G558">
            <v>2.63</v>
          </cell>
          <cell r="H558">
            <v>0</v>
          </cell>
          <cell r="I558">
            <v>0</v>
          </cell>
        </row>
        <row r="559">
          <cell r="D559" t="str">
            <v>MQ4 H0500</v>
          </cell>
          <cell r="E559">
            <v>30</v>
          </cell>
          <cell r="F559" t="str">
            <v>Q5008</v>
          </cell>
          <cell r="G559">
            <v>1.59</v>
          </cell>
          <cell r="H559">
            <v>0</v>
          </cell>
          <cell r="I559">
            <v>0</v>
          </cell>
        </row>
        <row r="560">
          <cell r="D560" t="str">
            <v>MQ4C P2900A</v>
          </cell>
          <cell r="E560">
            <v>32</v>
          </cell>
          <cell r="F560" t="str">
            <v>C5001</v>
          </cell>
          <cell r="G560">
            <v>5.08</v>
          </cell>
          <cell r="H560">
            <v>220</v>
          </cell>
          <cell r="I560">
            <v>4</v>
          </cell>
        </row>
        <row r="561">
          <cell r="D561" t="str">
            <v>MQ4HC P4001B</v>
          </cell>
          <cell r="E561">
            <v>28</v>
          </cell>
          <cell r="F561" t="str">
            <v>C5001</v>
          </cell>
          <cell r="G561">
            <v>20.04</v>
          </cell>
          <cell r="H561">
            <v>592</v>
          </cell>
          <cell r="I561">
            <v>8</v>
          </cell>
        </row>
        <row r="562">
          <cell r="D562" t="str">
            <v>3SES00118A</v>
          </cell>
          <cell r="E562">
            <v>64</v>
          </cell>
          <cell r="F562" t="str">
            <v>Q6007</v>
          </cell>
          <cell r="G562">
            <v>0.08</v>
          </cell>
          <cell r="H562">
            <v>0</v>
          </cell>
          <cell r="I562">
            <v>0</v>
          </cell>
        </row>
        <row r="563">
          <cell r="D563" t="str">
            <v>CK 9758</v>
          </cell>
          <cell r="E563">
            <v>4</v>
          </cell>
          <cell r="F563" t="str">
            <v>Q5009</v>
          </cell>
          <cell r="G563">
            <v>57.24</v>
          </cell>
          <cell r="H563">
            <v>240</v>
          </cell>
          <cell r="I563">
            <v>4</v>
          </cell>
        </row>
        <row r="564">
          <cell r="D564" t="str">
            <v>DEH 9820</v>
          </cell>
          <cell r="E564">
            <v>10</v>
          </cell>
          <cell r="F564" t="str">
            <v>E5005-1</v>
          </cell>
          <cell r="G564">
            <v>48.92</v>
          </cell>
          <cell r="H564">
            <v>240</v>
          </cell>
          <cell r="I564">
            <v>12</v>
          </cell>
        </row>
        <row r="565">
          <cell r="D565" t="str">
            <v>GH 000</v>
          </cell>
          <cell r="E565">
            <v>96</v>
          </cell>
          <cell r="F565" t="str">
            <v>FQ7003</v>
          </cell>
          <cell r="G565">
            <v>2.2400000000000002</v>
          </cell>
          <cell r="H565">
            <v>280</v>
          </cell>
          <cell r="I565">
            <v>8</v>
          </cell>
        </row>
        <row r="566">
          <cell r="D566" t="str">
            <v>BGHD 200</v>
          </cell>
          <cell r="E566">
            <v>25</v>
          </cell>
          <cell r="F566" t="str">
            <v>CE5001</v>
          </cell>
          <cell r="G566">
            <v>9.85</v>
          </cell>
          <cell r="H566">
            <v>320</v>
          </cell>
          <cell r="I566">
            <v>5</v>
          </cell>
        </row>
        <row r="567">
          <cell r="D567" t="str">
            <v>유로 6840</v>
          </cell>
          <cell r="E567">
            <v>2</v>
          </cell>
          <cell r="F567" t="str">
            <v>E5005-1</v>
          </cell>
          <cell r="G567">
            <v>13.07</v>
          </cell>
          <cell r="H567">
            <v>40</v>
          </cell>
          <cell r="I567">
            <v>4</v>
          </cell>
        </row>
        <row r="568">
          <cell r="D568" t="str">
            <v>ENCLOSURE GASKET</v>
          </cell>
          <cell r="E568">
            <v>4</v>
          </cell>
          <cell r="F568" t="str">
            <v>E6005</v>
          </cell>
          <cell r="G568">
            <v>0</v>
          </cell>
          <cell r="H568">
            <v>0</v>
          </cell>
          <cell r="I568">
            <v>0</v>
          </cell>
        </row>
        <row r="569">
          <cell r="D569">
            <v>603799</v>
          </cell>
          <cell r="E569">
            <v>70</v>
          </cell>
          <cell r="F569" t="str">
            <v>SI3521</v>
          </cell>
          <cell r="G569">
            <v>1.8</v>
          </cell>
          <cell r="H569">
            <v>210</v>
          </cell>
          <cell r="I569">
            <v>7</v>
          </cell>
        </row>
        <row r="570">
          <cell r="D570" t="str">
            <v>TMPC CL800</v>
          </cell>
          <cell r="E570">
            <v>30</v>
          </cell>
          <cell r="F570" t="str">
            <v>C5001</v>
          </cell>
          <cell r="G570">
            <v>0</v>
          </cell>
          <cell r="H570">
            <v>0</v>
          </cell>
          <cell r="I570">
            <v>0</v>
          </cell>
        </row>
        <row r="571">
          <cell r="D571" t="str">
            <v>TQ 9806</v>
          </cell>
          <cell r="E571">
            <v>4</v>
          </cell>
          <cell r="F571" t="str">
            <v>E5005-1</v>
          </cell>
          <cell r="G571">
            <v>51.3</v>
          </cell>
          <cell r="H571">
            <v>248</v>
          </cell>
          <cell r="I571">
            <v>8</v>
          </cell>
        </row>
        <row r="572">
          <cell r="D572" t="str">
            <v>RS4 T4030</v>
          </cell>
          <cell r="E572">
            <v>8</v>
          </cell>
          <cell r="F572" t="str">
            <v>E5005-1</v>
          </cell>
          <cell r="G572">
            <v>41.88</v>
          </cell>
          <cell r="H572">
            <v>404</v>
          </cell>
          <cell r="I572">
            <v>12</v>
          </cell>
        </row>
        <row r="573">
          <cell r="D573" t="str">
            <v>RS4 T4540</v>
          </cell>
          <cell r="E573">
            <v>1</v>
          </cell>
          <cell r="F573" t="str">
            <v>E5005-1</v>
          </cell>
          <cell r="G573">
            <v>0</v>
          </cell>
          <cell r="H573">
            <v>0</v>
          </cell>
          <cell r="I573">
            <v>0</v>
          </cell>
        </row>
        <row r="574">
          <cell r="D574" t="str">
            <v>RS4F T4010</v>
          </cell>
          <cell r="E574">
            <v>1</v>
          </cell>
          <cell r="F574" t="str">
            <v>E5005-1</v>
          </cell>
          <cell r="G574">
            <v>0</v>
          </cell>
          <cell r="H574">
            <v>0</v>
          </cell>
          <cell r="I574">
            <v>0</v>
          </cell>
        </row>
        <row r="575">
          <cell r="D575" t="str">
            <v>RS4R T4020</v>
          </cell>
          <cell r="E575">
            <v>1</v>
          </cell>
          <cell r="F575" t="str">
            <v>E5005-1</v>
          </cell>
          <cell r="G575">
            <v>0</v>
          </cell>
          <cell r="H575">
            <v>0</v>
          </cell>
          <cell r="I575">
            <v>0</v>
          </cell>
        </row>
        <row r="576">
          <cell r="D576">
            <v>603936</v>
          </cell>
          <cell r="E576">
            <v>2</v>
          </cell>
          <cell r="F576" t="str">
            <v>SI4027K</v>
          </cell>
          <cell r="G576">
            <v>0</v>
          </cell>
          <cell r="H576">
            <v>4.8</v>
          </cell>
          <cell r="I576">
            <v>2</v>
          </cell>
        </row>
        <row r="577">
          <cell r="D577" t="str">
            <v>LX2C S8974</v>
          </cell>
          <cell r="E577">
            <v>1</v>
          </cell>
          <cell r="F577" t="str">
            <v>C5001</v>
          </cell>
          <cell r="G577">
            <v>21.98</v>
          </cell>
          <cell r="H577">
            <v>0</v>
          </cell>
          <cell r="I577">
            <v>0</v>
          </cell>
        </row>
        <row r="578">
          <cell r="D578">
            <v>680000</v>
          </cell>
          <cell r="E578">
            <v>6</v>
          </cell>
          <cell r="F578" t="str">
            <v>SI5026K</v>
          </cell>
          <cell r="G578">
            <v>7.0000000000000007E-2</v>
          </cell>
          <cell r="H578">
            <v>0</v>
          </cell>
          <cell r="I578">
            <v>0</v>
          </cell>
        </row>
        <row r="579">
          <cell r="D579">
            <v>603935</v>
          </cell>
          <cell r="E579">
            <v>2</v>
          </cell>
          <cell r="F579" t="str">
            <v>E4005-1</v>
          </cell>
          <cell r="G579">
            <v>5.82</v>
          </cell>
          <cell r="H579">
            <v>0</v>
          </cell>
          <cell r="I579">
            <v>0</v>
          </cell>
        </row>
        <row r="580">
          <cell r="D580" t="str">
            <v>3SES00116A</v>
          </cell>
          <cell r="E580">
            <v>64</v>
          </cell>
          <cell r="F580" t="str">
            <v>Q6007-1</v>
          </cell>
          <cell r="G580">
            <v>7.0000000000000007E-2</v>
          </cell>
          <cell r="H580">
            <v>20</v>
          </cell>
          <cell r="I580">
            <v>4</v>
          </cell>
        </row>
        <row r="581">
          <cell r="D581" t="str">
            <v>쎄타 SENSOR RUBBER A/M</v>
          </cell>
          <cell r="E581">
            <v>16</v>
          </cell>
          <cell r="F581" t="str">
            <v>E5802</v>
          </cell>
          <cell r="G581">
            <v>4.0999999999999996</v>
          </cell>
          <cell r="H581">
            <v>200</v>
          </cell>
          <cell r="I581">
            <v>0</v>
          </cell>
        </row>
        <row r="582">
          <cell r="D582">
            <v>681474</v>
          </cell>
          <cell r="E582">
            <v>1156</v>
          </cell>
          <cell r="F582" t="str">
            <v>SI4020</v>
          </cell>
          <cell r="G582">
            <v>0.09</v>
          </cell>
          <cell r="H582">
            <v>264</v>
          </cell>
          <cell r="I582">
            <v>0</v>
          </cell>
        </row>
        <row r="583">
          <cell r="D583" t="str">
            <v>CRMP 2F</v>
          </cell>
          <cell r="E583">
            <v>14</v>
          </cell>
          <cell r="F583" t="str">
            <v>E5005-1</v>
          </cell>
          <cell r="G583">
            <v>7.33</v>
          </cell>
          <cell r="H583">
            <v>128</v>
          </cell>
          <cell r="I583">
            <v>0</v>
          </cell>
        </row>
        <row r="584">
          <cell r="D584" t="str">
            <v>ED 9802</v>
          </cell>
          <cell r="E584">
            <v>4</v>
          </cell>
          <cell r="F584" t="str">
            <v>E5005-1</v>
          </cell>
          <cell r="G584">
            <v>89.51</v>
          </cell>
          <cell r="H584">
            <v>421</v>
          </cell>
          <cell r="I584">
            <v>10</v>
          </cell>
        </row>
        <row r="585">
          <cell r="D585">
            <v>603891</v>
          </cell>
          <cell r="E585">
            <v>2</v>
          </cell>
          <cell r="F585" t="str">
            <v>SI4028</v>
          </cell>
          <cell r="G585">
            <v>2.4300000000000002</v>
          </cell>
          <cell r="H585">
            <v>0</v>
          </cell>
          <cell r="I585">
            <v>0</v>
          </cell>
        </row>
        <row r="586">
          <cell r="D586">
            <v>603895</v>
          </cell>
          <cell r="E586">
            <v>2</v>
          </cell>
          <cell r="F586" t="str">
            <v>SI4028</v>
          </cell>
          <cell r="G586">
            <v>0</v>
          </cell>
          <cell r="H586">
            <v>0</v>
          </cell>
          <cell r="I586">
            <v>0</v>
          </cell>
        </row>
        <row r="587">
          <cell r="D587">
            <v>603889</v>
          </cell>
          <cell r="E587">
            <v>2</v>
          </cell>
          <cell r="F587" t="str">
            <v>SI4014</v>
          </cell>
          <cell r="G587">
            <v>4.4400000000000004</v>
          </cell>
          <cell r="H587">
            <v>0</v>
          </cell>
          <cell r="I587">
            <v>0</v>
          </cell>
        </row>
        <row r="588">
          <cell r="D588">
            <v>603894</v>
          </cell>
          <cell r="E588">
            <v>2</v>
          </cell>
          <cell r="F588" t="str">
            <v>SI4028</v>
          </cell>
          <cell r="G588">
            <v>0</v>
          </cell>
          <cell r="H588">
            <v>0</v>
          </cell>
          <cell r="I588">
            <v>0</v>
          </cell>
        </row>
        <row r="589">
          <cell r="D589" t="str">
            <v>MQ4P-H0004</v>
          </cell>
          <cell r="E589">
            <v>10</v>
          </cell>
          <cell r="F589" t="str">
            <v>Q5011</v>
          </cell>
          <cell r="G589">
            <v>0</v>
          </cell>
          <cell r="H589">
            <v>0</v>
          </cell>
          <cell r="I589">
            <v>0</v>
          </cell>
        </row>
        <row r="590">
          <cell r="D590" t="str">
            <v>MQ4P-RCAP3</v>
          </cell>
          <cell r="E590">
            <v>12</v>
          </cell>
          <cell r="F590" t="str">
            <v>Q5011</v>
          </cell>
          <cell r="G590">
            <v>0</v>
          </cell>
          <cell r="H590">
            <v>0</v>
          </cell>
          <cell r="I590">
            <v>0</v>
          </cell>
        </row>
        <row r="591">
          <cell r="D591">
            <v>603874</v>
          </cell>
          <cell r="E591">
            <v>8</v>
          </cell>
          <cell r="F591" t="str">
            <v>SI3521</v>
          </cell>
          <cell r="G591">
            <v>4.2</v>
          </cell>
          <cell r="H591">
            <v>0</v>
          </cell>
          <cell r="I591">
            <v>0</v>
          </cell>
        </row>
        <row r="592">
          <cell r="D592">
            <v>35284768</v>
          </cell>
          <cell r="E592">
            <v>10</v>
          </cell>
          <cell r="F592" t="str">
            <v>SI5023</v>
          </cell>
          <cell r="G592">
            <v>0.36</v>
          </cell>
          <cell r="H592">
            <v>13</v>
          </cell>
          <cell r="I592">
            <v>1</v>
          </cell>
        </row>
        <row r="593">
          <cell r="D593" t="str">
            <v>SG2HF AT020</v>
          </cell>
          <cell r="E593">
            <v>4</v>
          </cell>
          <cell r="F593" t="str">
            <v>E5005-1</v>
          </cell>
          <cell r="G593">
            <v>0</v>
          </cell>
          <cell r="H593">
            <v>195</v>
          </cell>
          <cell r="I593">
            <v>9</v>
          </cell>
        </row>
        <row r="594">
          <cell r="D594" t="str">
            <v>SG2HF AT050</v>
          </cell>
          <cell r="E594">
            <v>4</v>
          </cell>
          <cell r="F594" t="str">
            <v>E5005-1</v>
          </cell>
          <cell r="G594">
            <v>0</v>
          </cell>
          <cell r="H594">
            <v>195</v>
          </cell>
          <cell r="I594">
            <v>9</v>
          </cell>
        </row>
        <row r="595">
          <cell r="D595" t="str">
            <v>MQ4P-H0005</v>
          </cell>
          <cell r="E595">
            <v>8</v>
          </cell>
          <cell r="F595" t="str">
            <v>Q5011</v>
          </cell>
          <cell r="G595">
            <v>0</v>
          </cell>
          <cell r="H595">
            <v>28</v>
          </cell>
          <cell r="I595">
            <v>4</v>
          </cell>
        </row>
        <row r="596">
          <cell r="D596" t="str">
            <v>R603969</v>
          </cell>
          <cell r="E596">
            <v>2</v>
          </cell>
          <cell r="F596" t="str">
            <v>SI4028</v>
          </cell>
          <cell r="G596">
            <v>0</v>
          </cell>
          <cell r="H596">
            <v>7</v>
          </cell>
          <cell r="I596">
            <v>2</v>
          </cell>
        </row>
        <row r="597">
          <cell r="D597">
            <v>685617</v>
          </cell>
          <cell r="E597">
            <v>2</v>
          </cell>
          <cell r="F597" t="str">
            <v>SI4028</v>
          </cell>
          <cell r="G597">
            <v>0</v>
          </cell>
          <cell r="H597">
            <v>2</v>
          </cell>
          <cell r="I597">
            <v>2</v>
          </cell>
        </row>
        <row r="598">
          <cell r="D598">
            <v>685614</v>
          </cell>
          <cell r="E598">
            <v>2</v>
          </cell>
          <cell r="F598" t="str">
            <v>SI4028</v>
          </cell>
          <cell r="G598">
            <v>0</v>
          </cell>
          <cell r="H598">
            <v>2</v>
          </cell>
          <cell r="I598">
            <v>2</v>
          </cell>
        </row>
        <row r="599">
          <cell r="D599" t="str">
            <v>685617/685614</v>
          </cell>
          <cell r="E599" t="str">
            <v>1, 1</v>
          </cell>
          <cell r="F599" t="str">
            <v>SI 521</v>
          </cell>
          <cell r="G599" t="str">
            <v>0.64 / 0.51</v>
          </cell>
          <cell r="H599">
            <v>8.3000000000000007</v>
          </cell>
          <cell r="I599">
            <v>1</v>
          </cell>
        </row>
        <row r="600">
          <cell r="D600" t="str">
            <v>NQ5R P1010</v>
          </cell>
          <cell r="E600">
            <v>1</v>
          </cell>
          <cell r="F600" t="str">
            <v>E5005-1</v>
          </cell>
          <cell r="G600">
            <v>52.5</v>
          </cell>
          <cell r="H600">
            <v>64</v>
          </cell>
          <cell r="I600">
            <v>2</v>
          </cell>
        </row>
        <row r="601">
          <cell r="D601" t="str">
            <v>3SES00033A</v>
          </cell>
          <cell r="E601">
            <v>64</v>
          </cell>
          <cell r="F601" t="str">
            <v>Q6007</v>
          </cell>
          <cell r="G601">
            <v>0.08</v>
          </cell>
          <cell r="H601">
            <v>32</v>
          </cell>
          <cell r="I601">
            <v>16</v>
          </cell>
        </row>
        <row r="602">
          <cell r="D602" t="str">
            <v>RS4 T4050</v>
          </cell>
          <cell r="E602">
            <v>6</v>
          </cell>
          <cell r="F602" t="str">
            <v>E5005-1</v>
          </cell>
          <cell r="G602">
            <v>34.590000000000003</v>
          </cell>
          <cell r="H602">
            <v>248</v>
          </cell>
          <cell r="I602">
            <v>4</v>
          </cell>
        </row>
        <row r="603">
          <cell r="D603" t="str">
            <v>RS4 14050</v>
          </cell>
          <cell r="E603">
            <v>1</v>
          </cell>
          <cell r="F603" t="str">
            <v>E5005-1</v>
          </cell>
          <cell r="G603">
            <v>6.2</v>
          </cell>
          <cell r="H603">
            <v>160</v>
          </cell>
          <cell r="I603">
            <v>16</v>
          </cell>
        </row>
        <row r="604">
          <cell r="D604" t="str">
            <v>BIC FAMILY 샘플</v>
          </cell>
          <cell r="E604">
            <v>0</v>
          </cell>
          <cell r="H604" t="str">
            <v xml:space="preserve">                             - </v>
          </cell>
          <cell r="I604">
            <v>0</v>
          </cell>
        </row>
        <row r="605">
          <cell r="D605">
            <v>685655</v>
          </cell>
          <cell r="E605">
            <v>2</v>
          </cell>
          <cell r="F605" t="str">
            <v>SI4033</v>
          </cell>
          <cell r="G605">
            <v>3.58</v>
          </cell>
        </row>
        <row r="606">
          <cell r="D606" t="str">
            <v>R3G0069</v>
          </cell>
          <cell r="E606">
            <v>1</v>
          </cell>
          <cell r="F606" t="str">
            <v>SI5012K</v>
          </cell>
          <cell r="G606">
            <v>15.51</v>
          </cell>
          <cell r="H606">
            <v>20</v>
          </cell>
          <cell r="I606">
            <v>1</v>
          </cell>
        </row>
        <row r="607">
          <cell r="D607">
            <v>685643</v>
          </cell>
          <cell r="E607">
            <v>6</v>
          </cell>
          <cell r="F607" t="str">
            <v>SI5026K</v>
          </cell>
          <cell r="G607">
            <v>0.08</v>
          </cell>
          <cell r="H607">
            <v>4</v>
          </cell>
          <cell r="I607">
            <v>1</v>
          </cell>
        </row>
        <row r="608">
          <cell r="D608">
            <v>685653</v>
          </cell>
          <cell r="E608">
            <v>2</v>
          </cell>
          <cell r="F608" t="str">
            <v>SI4033</v>
          </cell>
          <cell r="G608">
            <v>3.58</v>
          </cell>
          <cell r="H608">
            <v>4</v>
          </cell>
          <cell r="I608">
            <v>2</v>
          </cell>
        </row>
        <row r="609">
          <cell r="D609" t="str">
            <v>KA4C R0901B</v>
          </cell>
          <cell r="E609">
            <v>24</v>
          </cell>
          <cell r="F609" t="str">
            <v>CE5001</v>
          </cell>
          <cell r="G609">
            <v>5.46</v>
          </cell>
          <cell r="H609">
            <v>192</v>
          </cell>
          <cell r="I609">
            <v>24</v>
          </cell>
        </row>
        <row r="610">
          <cell r="D610" t="str">
            <v>KA4C R0902B</v>
          </cell>
          <cell r="E610">
            <v>40</v>
          </cell>
          <cell r="F610" t="str">
            <v>C5001</v>
          </cell>
          <cell r="G610">
            <v>3.21</v>
          </cell>
          <cell r="H610">
            <v>200</v>
          </cell>
          <cell r="I610">
            <v>4</v>
          </cell>
        </row>
        <row r="611">
          <cell r="D611" t="str">
            <v>IKT G9040</v>
          </cell>
          <cell r="E611">
            <v>4</v>
          </cell>
          <cell r="F611" t="str">
            <v>E5005-1</v>
          </cell>
          <cell r="G611">
            <v>67.47</v>
          </cell>
          <cell r="H611">
            <v>188</v>
          </cell>
          <cell r="I611">
            <v>12</v>
          </cell>
        </row>
        <row r="612">
          <cell r="D612" t="str">
            <v>OSD 3S001</v>
          </cell>
          <cell r="E612">
            <v>6</v>
          </cell>
          <cell r="F612" t="str">
            <v>E5007</v>
          </cell>
          <cell r="G612">
            <v>71.209999999999994</v>
          </cell>
          <cell r="H612">
            <v>486</v>
          </cell>
          <cell r="I612">
            <v>12</v>
          </cell>
        </row>
        <row r="613">
          <cell r="D613">
            <v>685630</v>
          </cell>
          <cell r="E613">
            <v>2</v>
          </cell>
          <cell r="F613" t="str">
            <v>SI4028</v>
          </cell>
          <cell r="G613">
            <v>0</v>
          </cell>
          <cell r="H613">
            <v>2.8</v>
          </cell>
          <cell r="I613">
            <v>2</v>
          </cell>
        </row>
        <row r="614">
          <cell r="D614" t="str">
            <v>HP WATER COVER LH/RH</v>
          </cell>
          <cell r="E614">
            <v>1</v>
          </cell>
          <cell r="F614" t="str">
            <v>E6005</v>
          </cell>
          <cell r="G614" t="str">
            <v>1.62 / 1.51</v>
          </cell>
        </row>
        <row r="615">
          <cell r="D615" t="str">
            <v>R603965</v>
          </cell>
          <cell r="E615">
            <v>2</v>
          </cell>
          <cell r="F615" t="str">
            <v>SI4033</v>
          </cell>
          <cell r="G615">
            <v>2.44</v>
          </cell>
          <cell r="H615">
            <v>3.7</v>
          </cell>
          <cell r="I615">
            <v>2</v>
          </cell>
        </row>
        <row r="616">
          <cell r="D616" t="str">
            <v>685656/685655</v>
          </cell>
          <cell r="E616">
            <v>2</v>
          </cell>
          <cell r="F616" t="str">
            <v>SI4028 / SI 4033</v>
          </cell>
          <cell r="G616" t="str">
            <v>3.31 / 3.58</v>
          </cell>
          <cell r="H616" t="str">
            <v xml:space="preserve"> 8 / 8.6 </v>
          </cell>
          <cell r="I616">
            <v>2</v>
          </cell>
        </row>
        <row r="617">
          <cell r="D617" t="str">
            <v>685653/685654</v>
          </cell>
          <cell r="E617">
            <v>2</v>
          </cell>
          <cell r="F617" t="str">
            <v>SI4033 / SI4028</v>
          </cell>
          <cell r="G617" t="str">
            <v>3.58 / 3.31</v>
          </cell>
          <cell r="H617" t="str">
            <v xml:space="preserve"> 8.6 / 8 </v>
          </cell>
          <cell r="I617">
            <v>2</v>
          </cell>
        </row>
        <row r="618">
          <cell r="D618" t="str">
            <v>685620/685621</v>
          </cell>
          <cell r="E618">
            <v>2</v>
          </cell>
          <cell r="F618" t="str">
            <v>SI4028 / SI4029</v>
          </cell>
          <cell r="G618" t="str">
            <v>2.02 / 2.53</v>
          </cell>
          <cell r="H618" t="str">
            <v xml:space="preserve"> 2.9 / 2.9 </v>
          </cell>
          <cell r="I618">
            <v>2</v>
          </cell>
        </row>
        <row r="619">
          <cell r="D619" t="str">
            <v>685654/685653</v>
          </cell>
          <cell r="E619">
            <v>0</v>
          </cell>
          <cell r="F619" t="str">
            <v>SI4028 / SI 4033</v>
          </cell>
          <cell r="G619" t="str">
            <v>3.31 / 3.58</v>
          </cell>
        </row>
        <row r="620">
          <cell r="D620">
            <v>480111</v>
          </cell>
          <cell r="E620">
            <v>6</v>
          </cell>
          <cell r="F620" t="str">
            <v>E5005-1</v>
          </cell>
          <cell r="G620">
            <v>26.16</v>
          </cell>
          <cell r="H620">
            <v>208</v>
          </cell>
          <cell r="I620">
            <v>4</v>
          </cell>
        </row>
        <row r="621">
          <cell r="D621">
            <v>682028</v>
          </cell>
          <cell r="E621">
            <v>1024</v>
          </cell>
          <cell r="F621" t="str">
            <v>SI4023</v>
          </cell>
          <cell r="G621">
            <v>0.16</v>
          </cell>
          <cell r="H621">
            <v>352</v>
          </cell>
          <cell r="I621">
            <v>4</v>
          </cell>
        </row>
        <row r="622">
          <cell r="D622">
            <v>603872</v>
          </cell>
          <cell r="E622">
            <v>8</v>
          </cell>
          <cell r="F622" t="str">
            <v>SI4028</v>
          </cell>
          <cell r="G622">
            <v>7.01</v>
          </cell>
          <cell r="H622">
            <v>76</v>
          </cell>
          <cell r="I622">
            <v>8</v>
          </cell>
        </row>
        <row r="623">
          <cell r="D623" t="str">
            <v>KA4C R0903B</v>
          </cell>
          <cell r="E623">
            <v>24</v>
          </cell>
          <cell r="F623" t="str">
            <v>CE5001</v>
          </cell>
          <cell r="G623">
            <v>5.16</v>
          </cell>
          <cell r="H623">
            <v>216</v>
          </cell>
          <cell r="I623">
            <v>24</v>
          </cell>
        </row>
        <row r="624">
          <cell r="D624" t="str">
            <v>FD 500</v>
          </cell>
          <cell r="E624">
            <v>10</v>
          </cell>
          <cell r="F624" t="str">
            <v>F7003</v>
          </cell>
          <cell r="G624">
            <v>18.079999999999998</v>
          </cell>
          <cell r="H624">
            <v>250</v>
          </cell>
          <cell r="I624">
            <v>10</v>
          </cell>
        </row>
        <row r="625">
          <cell r="D625" t="str">
            <v>GR 711</v>
          </cell>
          <cell r="E625">
            <v>6</v>
          </cell>
          <cell r="F625" t="str">
            <v>E5005</v>
          </cell>
          <cell r="G625">
            <v>50.97</v>
          </cell>
          <cell r="H625">
            <v>360</v>
          </cell>
          <cell r="I625">
            <v>6</v>
          </cell>
        </row>
        <row r="626">
          <cell r="D626" t="str">
            <v>QZ ANTH1</v>
          </cell>
          <cell r="E626">
            <v>16</v>
          </cell>
          <cell r="F626" t="str">
            <v>E6004</v>
          </cell>
          <cell r="G626">
            <v>2.63</v>
          </cell>
          <cell r="H626">
            <v>52</v>
          </cell>
          <cell r="I626">
            <v>4</v>
          </cell>
        </row>
        <row r="627">
          <cell r="D627" t="str">
            <v xml:space="preserve">UN 9801 </v>
          </cell>
          <cell r="E627">
            <v>4</v>
          </cell>
          <cell r="F627" t="str">
            <v>E5005</v>
          </cell>
          <cell r="G627">
            <v>43.6</v>
          </cell>
          <cell r="H627">
            <v>208</v>
          </cell>
          <cell r="I627">
            <v>12</v>
          </cell>
        </row>
        <row r="628">
          <cell r="D628" t="str">
            <v>NEOR GI000</v>
          </cell>
          <cell r="E628">
            <v>88</v>
          </cell>
          <cell r="F628" t="str">
            <v>E6501</v>
          </cell>
          <cell r="G628">
            <v>0.18</v>
          </cell>
          <cell r="H628">
            <v>40</v>
          </cell>
          <cell r="I628">
            <v>8</v>
          </cell>
        </row>
        <row r="629">
          <cell r="D629" t="str">
            <v>AIR VENT GROMMET</v>
          </cell>
          <cell r="E629">
            <v>1</v>
          </cell>
          <cell r="F629" t="str">
            <v>E5005-1</v>
          </cell>
          <cell r="G629">
            <v>0</v>
          </cell>
          <cell r="H629">
            <v>8.5</v>
          </cell>
          <cell r="I629">
            <v>1</v>
          </cell>
        </row>
        <row r="630">
          <cell r="D630" t="str">
            <v>RG3EC JI100</v>
          </cell>
          <cell r="E630">
            <v>40</v>
          </cell>
          <cell r="F630" t="str">
            <v>E7002</v>
          </cell>
          <cell r="G630">
            <v>5.23</v>
          </cell>
          <cell r="H630">
            <v>264</v>
          </cell>
          <cell r="I630">
            <v>8</v>
          </cell>
        </row>
        <row r="631">
          <cell r="D631">
            <v>603987</v>
          </cell>
          <cell r="E631">
            <v>2</v>
          </cell>
          <cell r="F631" t="str">
            <v>SI4028</v>
          </cell>
          <cell r="G631">
            <v>2.2799999999999998</v>
          </cell>
          <cell r="H631">
            <v>7.4</v>
          </cell>
          <cell r="I631">
            <v>2</v>
          </cell>
        </row>
        <row r="632">
          <cell r="D632" t="str">
            <v>LX2C S8973</v>
          </cell>
          <cell r="E632">
            <v>20</v>
          </cell>
          <cell r="F632" t="str">
            <v>C5001</v>
          </cell>
          <cell r="G632">
            <v>25</v>
          </cell>
          <cell r="H632">
            <v>560</v>
          </cell>
          <cell r="I632">
            <v>8</v>
          </cell>
        </row>
        <row r="633">
          <cell r="D633" t="str">
            <v>CDPER-GROMT</v>
          </cell>
          <cell r="E633">
            <v>36</v>
          </cell>
          <cell r="F633" t="str">
            <v>Q5009</v>
          </cell>
          <cell r="G633">
            <v>2.16</v>
          </cell>
          <cell r="H633">
            <v>140</v>
          </cell>
          <cell r="I633">
            <v>2</v>
          </cell>
        </row>
        <row r="634">
          <cell r="D634" t="str">
            <v>683292-N</v>
          </cell>
          <cell r="E634">
            <v>400</v>
          </cell>
          <cell r="F634" t="str">
            <v>SI5032</v>
          </cell>
          <cell r="G634">
            <v>0.02</v>
          </cell>
          <cell r="H634">
            <v>52</v>
          </cell>
          <cell r="I634">
            <v>4</v>
          </cell>
        </row>
        <row r="635">
          <cell r="D635">
            <v>604031</v>
          </cell>
          <cell r="E635">
            <v>54</v>
          </cell>
          <cell r="F635" t="str">
            <v>SI4028</v>
          </cell>
          <cell r="G635">
            <v>2.2200000000000002</v>
          </cell>
          <cell r="H635">
            <v>192</v>
          </cell>
          <cell r="I635">
            <v>6</v>
          </cell>
        </row>
        <row r="636">
          <cell r="D636" t="str">
            <v>GL3HC N0055B</v>
          </cell>
          <cell r="E636">
            <v>16</v>
          </cell>
          <cell r="F636" t="str">
            <v>C5001</v>
          </cell>
          <cell r="G636">
            <v>11.65</v>
          </cell>
          <cell r="H636">
            <v>272</v>
          </cell>
          <cell r="I636">
            <v>16</v>
          </cell>
        </row>
        <row r="637">
          <cell r="D637" t="str">
            <v>GL3HC N0057B</v>
          </cell>
          <cell r="E637">
            <v>24</v>
          </cell>
          <cell r="F637" t="str">
            <v>C5001</v>
          </cell>
          <cell r="G637">
            <v>9.16</v>
          </cell>
          <cell r="H637">
            <v>296</v>
          </cell>
          <cell r="I637">
            <v>8</v>
          </cell>
        </row>
        <row r="638">
          <cell r="D638" t="str">
            <v>MQ4P-RCAP_3</v>
          </cell>
          <cell r="E638">
            <v>10</v>
          </cell>
          <cell r="F638" t="str">
            <v>Q5011</v>
          </cell>
          <cell r="G638">
            <v>11.1</v>
          </cell>
          <cell r="H638">
            <v>155</v>
          </cell>
          <cell r="I638">
            <v>10</v>
          </cell>
        </row>
        <row r="639">
          <cell r="D639" t="str">
            <v>MQ4P-RCAP_4</v>
          </cell>
          <cell r="E639">
            <v>10</v>
          </cell>
          <cell r="F639" t="str">
            <v>Q5011</v>
          </cell>
          <cell r="G639">
            <v>11.76</v>
          </cell>
          <cell r="H639">
            <v>155</v>
          </cell>
          <cell r="I639">
            <v>10</v>
          </cell>
        </row>
        <row r="640">
          <cell r="D640" t="str">
            <v>MQ4P-RCAP_2</v>
          </cell>
          <cell r="E640">
            <v>10</v>
          </cell>
          <cell r="F640" t="str">
            <v>Q5011</v>
          </cell>
          <cell r="G640">
            <v>12.58</v>
          </cell>
          <cell r="H640">
            <v>175</v>
          </cell>
          <cell r="I640">
            <v>10</v>
          </cell>
        </row>
        <row r="641">
          <cell r="D641" t="str">
            <v>MQ4P-RCAP_5</v>
          </cell>
          <cell r="E641">
            <v>8</v>
          </cell>
          <cell r="F641" t="str">
            <v>Q5011</v>
          </cell>
          <cell r="G641">
            <v>14.21</v>
          </cell>
          <cell r="H641">
            <v>152</v>
          </cell>
          <cell r="I641">
            <v>8</v>
          </cell>
        </row>
        <row r="642">
          <cell r="D642">
            <v>603927</v>
          </cell>
          <cell r="E642">
            <v>180</v>
          </cell>
          <cell r="F642" t="str">
            <v>SI3020K</v>
          </cell>
          <cell r="G642">
            <v>0.66</v>
          </cell>
          <cell r="H642">
            <v>220</v>
          </cell>
          <cell r="I642">
            <v>10</v>
          </cell>
        </row>
        <row r="643">
          <cell r="D643" t="str">
            <v>KA4C R0903B</v>
          </cell>
          <cell r="E643">
            <v>24</v>
          </cell>
          <cell r="F643" t="str">
            <v>CE5001</v>
          </cell>
          <cell r="G643">
            <v>5.16</v>
          </cell>
          <cell r="H643">
            <v>216</v>
          </cell>
          <cell r="I643">
            <v>24</v>
          </cell>
        </row>
        <row r="644">
          <cell r="D644" t="str">
            <v>UN 9801</v>
          </cell>
          <cell r="E644">
            <v>4</v>
          </cell>
          <cell r="F644" t="str">
            <v>E5005</v>
          </cell>
          <cell r="G644">
            <v>43.6</v>
          </cell>
          <cell r="H644">
            <v>208</v>
          </cell>
          <cell r="I644">
            <v>12</v>
          </cell>
        </row>
        <row r="645">
          <cell r="D645">
            <v>685675</v>
          </cell>
          <cell r="E645">
            <v>80</v>
          </cell>
          <cell r="F645" t="str">
            <v>SI4028</v>
          </cell>
          <cell r="G645">
            <v>3.07</v>
          </cell>
          <cell r="H645">
            <v>296</v>
          </cell>
          <cell r="I645">
            <v>8</v>
          </cell>
        </row>
        <row r="646">
          <cell r="D646" t="str">
            <v>NEOR GI100/NEOR GI000</v>
          </cell>
          <cell r="E646">
            <v>0</v>
          </cell>
          <cell r="F646" t="str">
            <v xml:space="preserve">E6052 / E6501 </v>
          </cell>
          <cell r="G646" t="str">
            <v>0.23 / 0.18</v>
          </cell>
          <cell r="H646" t="str">
            <v xml:space="preserve"> 80, 40 </v>
          </cell>
          <cell r="I646" t="str">
            <v>8, 8</v>
          </cell>
        </row>
        <row r="647">
          <cell r="D647" t="str">
            <v>CK 9830</v>
          </cell>
          <cell r="E647">
            <v>4</v>
          </cell>
          <cell r="F647" t="str">
            <v>E5005-1</v>
          </cell>
          <cell r="G647">
            <v>42.22</v>
          </cell>
          <cell r="H647">
            <v>204</v>
          </cell>
          <cell r="I647">
            <v>12</v>
          </cell>
        </row>
        <row r="648">
          <cell r="D648" t="str">
            <v>US4C CG903</v>
          </cell>
          <cell r="E648">
            <v>24</v>
          </cell>
          <cell r="F648" t="str">
            <v>C5001</v>
          </cell>
          <cell r="G648">
            <v>9.59</v>
          </cell>
          <cell r="H648">
            <v>304</v>
          </cell>
          <cell r="I648">
            <v>8</v>
          </cell>
        </row>
        <row r="649">
          <cell r="D649">
            <v>440034</v>
          </cell>
          <cell r="E649">
            <v>2</v>
          </cell>
          <cell r="F649" t="str">
            <v>Q4004-1 OIL 적색</v>
          </cell>
          <cell r="G649">
            <v>4.37</v>
          </cell>
          <cell r="H649">
            <v>10.8</v>
          </cell>
          <cell r="I649">
            <v>2</v>
          </cell>
        </row>
        <row r="650">
          <cell r="D650" t="str">
            <v>NX4F N9060</v>
          </cell>
          <cell r="E650">
            <v>4</v>
          </cell>
          <cell r="F650" t="str">
            <v>E4701</v>
          </cell>
          <cell r="G650">
            <v>77.36</v>
          </cell>
          <cell r="H650">
            <v>382</v>
          </cell>
          <cell r="I650">
            <v>10</v>
          </cell>
        </row>
        <row r="651">
          <cell r="D651" t="str">
            <v>GR 486</v>
          </cell>
          <cell r="E651">
            <v>16</v>
          </cell>
          <cell r="F651" t="str">
            <v>Q5002(난연)</v>
          </cell>
          <cell r="G651">
            <v>5.6</v>
          </cell>
          <cell r="H651">
            <v>0</v>
          </cell>
          <cell r="I651">
            <v>0</v>
          </cell>
        </row>
        <row r="652">
          <cell r="D652" t="str">
            <v>SG2P AT060</v>
          </cell>
          <cell r="E652">
            <v>6</v>
          </cell>
          <cell r="F652" t="str">
            <v>E5005-1</v>
          </cell>
          <cell r="G652">
            <v>34.729999999999997</v>
          </cell>
          <cell r="H652">
            <v>288</v>
          </cell>
          <cell r="I652">
            <v>12</v>
          </cell>
        </row>
        <row r="653">
          <cell r="D653" t="str">
            <v>OSE S2007</v>
          </cell>
          <cell r="E653">
            <v>4</v>
          </cell>
          <cell r="F653" t="str">
            <v>Q5010</v>
          </cell>
          <cell r="G653">
            <v>10.88</v>
          </cell>
          <cell r="H653">
            <v>72</v>
          </cell>
          <cell r="I653">
            <v>4</v>
          </cell>
        </row>
        <row r="654">
          <cell r="D654" t="str">
            <v>RB 9810</v>
          </cell>
          <cell r="E654">
            <v>4</v>
          </cell>
          <cell r="F654" t="str">
            <v>E5005-1</v>
          </cell>
          <cell r="G654">
            <v>45.53</v>
          </cell>
          <cell r="H654">
            <v>204</v>
          </cell>
          <cell r="I654">
            <v>12</v>
          </cell>
        </row>
        <row r="655">
          <cell r="D655" t="str">
            <v>OSE S2008</v>
          </cell>
          <cell r="E655">
            <v>15</v>
          </cell>
          <cell r="F655" t="str">
            <v>Q5010</v>
          </cell>
          <cell r="G655">
            <v>7.07</v>
          </cell>
          <cell r="H655">
            <v>135</v>
          </cell>
          <cell r="I655">
            <v>3</v>
          </cell>
        </row>
        <row r="656">
          <cell r="D656" t="str">
            <v>TB 971-1</v>
          </cell>
          <cell r="E656">
            <v>4</v>
          </cell>
          <cell r="F656" t="str">
            <v>E5005</v>
          </cell>
          <cell r="G656">
            <v>38.85</v>
          </cell>
          <cell r="H656">
            <v>328</v>
          </cell>
          <cell r="I656">
            <v>24</v>
          </cell>
        </row>
        <row r="657">
          <cell r="D657" t="str">
            <v>MG 685643</v>
          </cell>
          <cell r="E657">
            <v>6</v>
          </cell>
          <cell r="F657" t="str">
            <v>SI5026K</v>
          </cell>
          <cell r="G657">
            <v>0.08</v>
          </cell>
          <cell r="H657" t="str">
            <v xml:space="preserve">                             - </v>
          </cell>
          <cell r="I657">
            <v>0</v>
          </cell>
        </row>
        <row r="658">
          <cell r="D658" t="str">
            <v>3SES00131A/3SES00132A</v>
          </cell>
          <cell r="E658" t="str">
            <v>4, 4</v>
          </cell>
          <cell r="F658" t="str">
            <v xml:space="preserve"> Q4501 / Q6007</v>
          </cell>
          <cell r="G658" t="str">
            <v xml:space="preserve"> </v>
          </cell>
          <cell r="H658">
            <v>5.3</v>
          </cell>
        </row>
        <row r="659">
          <cell r="D659" t="str">
            <v>SG2PH AT002</v>
          </cell>
          <cell r="E659">
            <v>20</v>
          </cell>
          <cell r="F659" t="str">
            <v>Q5008</v>
          </cell>
          <cell r="G659">
            <v>4.76</v>
          </cell>
          <cell r="H659">
            <v>130</v>
          </cell>
          <cell r="I659">
            <v>20</v>
          </cell>
        </row>
        <row r="660">
          <cell r="D660" t="str">
            <v>TD 9800</v>
          </cell>
          <cell r="E660">
            <v>20</v>
          </cell>
          <cell r="F660" t="str">
            <v>E5005-1</v>
          </cell>
          <cell r="G660">
            <v>19.170000000000002</v>
          </cell>
          <cell r="H660">
            <v>472</v>
          </cell>
          <cell r="I660">
            <v>4</v>
          </cell>
        </row>
        <row r="661">
          <cell r="D661" t="str">
            <v>JK1EC DS020</v>
          </cell>
          <cell r="E661">
            <v>32</v>
          </cell>
          <cell r="F661" t="str">
            <v>C5001</v>
          </cell>
          <cell r="G661">
            <v>7.15</v>
          </cell>
          <cell r="H661">
            <v>304</v>
          </cell>
          <cell r="I661">
            <v>8</v>
          </cell>
        </row>
        <row r="662">
          <cell r="D662" t="str">
            <v>AX1R O6200</v>
          </cell>
          <cell r="E662">
            <v>4</v>
          </cell>
          <cell r="F662" t="str">
            <v>E5005-1</v>
          </cell>
          <cell r="G662">
            <v>33.799999999999997</v>
          </cell>
          <cell r="H662">
            <v>206</v>
          </cell>
          <cell r="I662">
            <v>5</v>
          </cell>
        </row>
        <row r="663">
          <cell r="D663" t="str">
            <v>YD 9872</v>
          </cell>
          <cell r="E663">
            <v>16</v>
          </cell>
          <cell r="F663" t="str">
            <v>E5005-1</v>
          </cell>
          <cell r="G663">
            <v>51.25</v>
          </cell>
          <cell r="H663">
            <v>1064</v>
          </cell>
          <cell r="I663">
            <v>8</v>
          </cell>
        </row>
        <row r="664">
          <cell r="D664" t="str">
            <v>YG 319</v>
          </cell>
          <cell r="E664">
            <v>28</v>
          </cell>
          <cell r="F664" t="str">
            <v>CE5001</v>
          </cell>
          <cell r="G664">
            <v>5.52</v>
          </cell>
          <cell r="H664">
            <v>228</v>
          </cell>
          <cell r="I664">
            <v>4</v>
          </cell>
        </row>
        <row r="665">
          <cell r="D665" t="str">
            <v>SK3 K0300</v>
          </cell>
          <cell r="E665">
            <v>10</v>
          </cell>
          <cell r="F665" t="str">
            <v>E5005-1</v>
          </cell>
          <cell r="G665">
            <v>17.559999999999999</v>
          </cell>
          <cell r="H665">
            <v>240</v>
          </cell>
          <cell r="I665">
            <v>10</v>
          </cell>
        </row>
        <row r="666">
          <cell r="D666" t="str">
            <v>RJ 610C/RJ 610B</v>
          </cell>
          <cell r="E666" t="str">
            <v>40, 40</v>
          </cell>
          <cell r="F666" t="str">
            <v>CE5001</v>
          </cell>
          <cell r="G666" t="str">
            <v>1.07 / 3.99</v>
          </cell>
        </row>
        <row r="667">
          <cell r="D667" t="str">
            <v>CN7G AA320</v>
          </cell>
          <cell r="E667">
            <v>0</v>
          </cell>
          <cell r="F667" t="e">
            <v>#N/A</v>
          </cell>
          <cell r="G667" t="e">
            <v>#N/A</v>
          </cell>
          <cell r="H667" t="str">
            <v xml:space="preserve">                             - </v>
          </cell>
          <cell r="I667">
            <v>0</v>
          </cell>
        </row>
        <row r="668">
          <cell r="D668" t="str">
            <v>US4C CG000</v>
          </cell>
          <cell r="E668">
            <v>24</v>
          </cell>
          <cell r="F668" t="str">
            <v>C5001</v>
          </cell>
          <cell r="G668">
            <v>12.56</v>
          </cell>
          <cell r="H668">
            <v>384</v>
          </cell>
          <cell r="I668">
            <v>8</v>
          </cell>
        </row>
        <row r="669">
          <cell r="D669" t="str">
            <v>OS J9021</v>
          </cell>
          <cell r="E669">
            <v>8</v>
          </cell>
          <cell r="F669" t="str">
            <v>E5005-1</v>
          </cell>
          <cell r="G669">
            <v>10.59</v>
          </cell>
          <cell r="H669">
            <v>128</v>
          </cell>
          <cell r="I669">
            <v>16</v>
          </cell>
        </row>
        <row r="670">
          <cell r="D670" t="str">
            <v>NX4P P0020</v>
          </cell>
          <cell r="E670">
            <v>0</v>
          </cell>
          <cell r="F670" t="str">
            <v>E5007</v>
          </cell>
          <cell r="G670">
            <v>44.5</v>
          </cell>
          <cell r="H670">
            <v>864</v>
          </cell>
          <cell r="I670">
            <v>24</v>
          </cell>
        </row>
        <row r="671">
          <cell r="D671" t="str">
            <v>MQ4P P4030</v>
          </cell>
          <cell r="E671">
            <v>0</v>
          </cell>
          <cell r="F671" t="str">
            <v>E5007</v>
          </cell>
          <cell r="G671">
            <v>76.33</v>
          </cell>
          <cell r="H671">
            <v>540</v>
          </cell>
          <cell r="I671">
            <v>10</v>
          </cell>
        </row>
        <row r="672">
          <cell r="D672">
            <v>685646</v>
          </cell>
          <cell r="E672">
            <v>144</v>
          </cell>
          <cell r="F672" t="str">
            <v>SI4029</v>
          </cell>
          <cell r="G672">
            <v>2.52</v>
          </cell>
          <cell r="H672">
            <v>408</v>
          </cell>
          <cell r="I672">
            <v>12</v>
          </cell>
        </row>
        <row r="673">
          <cell r="D673" t="str">
            <v>R603952</v>
          </cell>
          <cell r="E673">
            <v>20</v>
          </cell>
          <cell r="F673" t="str">
            <v>SI4014</v>
          </cell>
          <cell r="G673">
            <v>4.4400000000000004</v>
          </cell>
          <cell r="H673">
            <v>140</v>
          </cell>
          <cell r="I673">
            <v>20</v>
          </cell>
        </row>
        <row r="674">
          <cell r="D674" t="str">
            <v>R603954</v>
          </cell>
          <cell r="E674">
            <v>56</v>
          </cell>
          <cell r="F674" t="str">
            <v>SI4028</v>
          </cell>
          <cell r="G674">
            <v>2.4300000000000002</v>
          </cell>
          <cell r="H674">
            <v>224</v>
          </cell>
          <cell r="I674">
            <v>7</v>
          </cell>
        </row>
        <row r="675">
          <cell r="D675" t="str">
            <v>R603959</v>
          </cell>
          <cell r="E675">
            <v>56</v>
          </cell>
          <cell r="F675" t="str">
            <v>SI4028</v>
          </cell>
          <cell r="G675">
            <v>2.27</v>
          </cell>
          <cell r="H675">
            <v>196</v>
          </cell>
          <cell r="I675">
            <v>7</v>
          </cell>
        </row>
        <row r="676">
          <cell r="D676" t="str">
            <v>R603960</v>
          </cell>
          <cell r="E676">
            <v>54</v>
          </cell>
          <cell r="F676" t="str">
            <v>SI4028</v>
          </cell>
          <cell r="G676">
            <v>2.2400000000000002</v>
          </cell>
          <cell r="H676">
            <v>204</v>
          </cell>
          <cell r="I676">
            <v>6</v>
          </cell>
        </row>
        <row r="677">
          <cell r="D677" t="str">
            <v>R603997</v>
          </cell>
          <cell r="E677">
            <v>36</v>
          </cell>
          <cell r="F677" t="str">
            <v>SI4028</v>
          </cell>
          <cell r="G677">
            <v>3.15</v>
          </cell>
          <cell r="H677">
            <v>172</v>
          </cell>
          <cell r="I677">
            <v>4</v>
          </cell>
        </row>
        <row r="678">
          <cell r="D678" t="str">
            <v>R603966</v>
          </cell>
          <cell r="E678">
            <v>12</v>
          </cell>
          <cell r="F678" t="str">
            <v>SI4014</v>
          </cell>
          <cell r="G678">
            <v>0</v>
          </cell>
          <cell r="H678">
            <v>96</v>
          </cell>
          <cell r="I678">
            <v>12</v>
          </cell>
        </row>
        <row r="679">
          <cell r="D679">
            <v>685676</v>
          </cell>
          <cell r="E679">
            <v>400</v>
          </cell>
          <cell r="F679" t="str">
            <v>SI4033</v>
          </cell>
          <cell r="G679">
            <v>3.46</v>
          </cell>
          <cell r="H679">
            <v>240</v>
          </cell>
          <cell r="I679">
            <v>1</v>
          </cell>
        </row>
        <row r="680">
          <cell r="D680">
            <v>603875</v>
          </cell>
          <cell r="E680">
            <v>14</v>
          </cell>
          <cell r="F680" t="str">
            <v>E5005-1</v>
          </cell>
          <cell r="G680">
            <v>3.46</v>
          </cell>
          <cell r="H680">
            <v>70</v>
          </cell>
          <cell r="I680">
            <v>14</v>
          </cell>
        </row>
        <row r="681">
          <cell r="D681">
            <v>685654</v>
          </cell>
          <cell r="E681">
            <v>96</v>
          </cell>
          <cell r="F681" t="str">
            <v>SI4028</v>
          </cell>
          <cell r="G681">
            <v>3.31</v>
          </cell>
          <cell r="H681">
            <v>348</v>
          </cell>
          <cell r="I681">
            <v>8</v>
          </cell>
        </row>
        <row r="682">
          <cell r="D682" t="str">
            <v>R603965</v>
          </cell>
          <cell r="E682">
            <v>56</v>
          </cell>
          <cell r="F682" t="str">
            <v>SI4033</v>
          </cell>
          <cell r="G682">
            <v>2.44</v>
          </cell>
          <cell r="H682">
            <v>3.7</v>
          </cell>
          <cell r="I682">
            <v>2</v>
          </cell>
        </row>
        <row r="683">
          <cell r="D683" t="str">
            <v>DN8HC L5000B</v>
          </cell>
          <cell r="E683">
            <v>24</v>
          </cell>
          <cell r="F683" t="str">
            <v>CE5001</v>
          </cell>
          <cell r="G683">
            <v>6.85</v>
          </cell>
          <cell r="H683">
            <v>312</v>
          </cell>
          <cell r="I683">
            <v>24</v>
          </cell>
        </row>
        <row r="684">
          <cell r="D684" t="str">
            <v>R604027</v>
          </cell>
          <cell r="E684">
            <v>35</v>
          </cell>
          <cell r="F684" t="str">
            <v>SI4028</v>
          </cell>
          <cell r="G684">
            <v>4</v>
          </cell>
          <cell r="H684">
            <v>180</v>
          </cell>
          <cell r="I684">
            <v>5</v>
          </cell>
        </row>
        <row r="685">
          <cell r="D685" t="str">
            <v>TL 480B</v>
          </cell>
          <cell r="E685">
            <v>72</v>
          </cell>
          <cell r="F685" t="str">
            <v>CE5001</v>
          </cell>
          <cell r="G685">
            <v>1.81</v>
          </cell>
          <cell r="H685">
            <v>240</v>
          </cell>
          <cell r="I685">
            <v>6</v>
          </cell>
        </row>
        <row r="686">
          <cell r="D686" t="str">
            <v>RS4 T4040</v>
          </cell>
          <cell r="E686">
            <v>6</v>
          </cell>
          <cell r="F686" t="str">
            <v>E5005-1</v>
          </cell>
          <cell r="G686">
            <v>62.54</v>
          </cell>
          <cell r="H686">
            <v>411</v>
          </cell>
          <cell r="I686">
            <v>18</v>
          </cell>
        </row>
        <row r="687">
          <cell r="D687" t="str">
            <v>ED 9803</v>
          </cell>
          <cell r="E687">
            <v>5</v>
          </cell>
          <cell r="F687" t="str">
            <v>E5005-1</v>
          </cell>
          <cell r="G687">
            <v>48.57</v>
          </cell>
          <cell r="H687">
            <v>265</v>
          </cell>
          <cell r="I687">
            <v>16</v>
          </cell>
        </row>
        <row r="688">
          <cell r="D688" t="str">
            <v>CM 9801</v>
          </cell>
          <cell r="E688">
            <v>6</v>
          </cell>
          <cell r="F688" t="str">
            <v>E5005-1</v>
          </cell>
          <cell r="G688">
            <v>60.8</v>
          </cell>
          <cell r="H688">
            <v>410</v>
          </cell>
          <cell r="I688">
            <v>8</v>
          </cell>
        </row>
        <row r="689">
          <cell r="D689" t="str">
            <v>GH 90</v>
          </cell>
          <cell r="E689">
            <v>9</v>
          </cell>
          <cell r="F689" t="str">
            <v>E5005</v>
          </cell>
          <cell r="G689">
            <v>22.37</v>
          </cell>
          <cell r="H689">
            <v>261</v>
          </cell>
          <cell r="I689">
            <v>9</v>
          </cell>
        </row>
        <row r="690">
          <cell r="D690" t="str">
            <v>DEED G5040</v>
          </cell>
          <cell r="E690">
            <v>6</v>
          </cell>
          <cell r="F690" t="str">
            <v>E5007</v>
          </cell>
          <cell r="G690">
            <v>87.25</v>
          </cell>
          <cell r="H690">
            <v>468</v>
          </cell>
          <cell r="I690">
            <v>30</v>
          </cell>
        </row>
        <row r="691">
          <cell r="D691" t="str">
            <v>NEOR GI100</v>
          </cell>
          <cell r="E691">
            <v>88</v>
          </cell>
          <cell r="F691" t="str">
            <v>E6502</v>
          </cell>
          <cell r="G691">
            <v>0.23</v>
          </cell>
          <cell r="H691">
            <v>80</v>
          </cell>
          <cell r="I691">
            <v>8</v>
          </cell>
        </row>
        <row r="692">
          <cell r="D692" t="str">
            <v>SG2HD AT010</v>
          </cell>
          <cell r="E692">
            <v>4</v>
          </cell>
          <cell r="F692" t="str">
            <v>E5005-1</v>
          </cell>
          <cell r="G692">
            <v>141.21</v>
          </cell>
          <cell r="H692">
            <v>636</v>
          </cell>
          <cell r="I692">
            <v>8</v>
          </cell>
        </row>
        <row r="693">
          <cell r="D693" t="str">
            <v>R604013</v>
          </cell>
          <cell r="E693">
            <v>30</v>
          </cell>
          <cell r="F693" t="str">
            <v>SI4028</v>
          </cell>
          <cell r="G693">
            <v>3.35</v>
          </cell>
          <cell r="H693">
            <v>156</v>
          </cell>
          <cell r="I693">
            <v>6</v>
          </cell>
        </row>
        <row r="694">
          <cell r="D694">
            <v>604018</v>
          </cell>
          <cell r="E694">
            <v>4</v>
          </cell>
          <cell r="F694" t="str">
            <v>SI4014</v>
          </cell>
          <cell r="G694">
            <v>9.57</v>
          </cell>
          <cell r="H694">
            <v>58</v>
          </cell>
          <cell r="I694">
            <v>8</v>
          </cell>
        </row>
        <row r="695">
          <cell r="D695" t="str">
            <v>R604028</v>
          </cell>
          <cell r="E695">
            <v>35</v>
          </cell>
          <cell r="F695" t="str">
            <v>SI4028</v>
          </cell>
          <cell r="G695">
            <v>2.63</v>
          </cell>
          <cell r="H695">
            <v>165</v>
          </cell>
          <cell r="I695">
            <v>5</v>
          </cell>
        </row>
        <row r="696">
          <cell r="D696" t="str">
            <v>JK1G AR040</v>
          </cell>
          <cell r="E696">
            <v>4</v>
          </cell>
          <cell r="F696" t="str">
            <v>E5005-1</v>
          </cell>
          <cell r="G696">
            <v>93.25</v>
          </cell>
          <cell r="H696">
            <v>555</v>
          </cell>
          <cell r="I696">
            <v>9</v>
          </cell>
        </row>
        <row r="697">
          <cell r="D697">
            <v>685591</v>
          </cell>
          <cell r="E697">
            <v>100</v>
          </cell>
          <cell r="F697" t="str">
            <v>SI4028</v>
          </cell>
          <cell r="G697">
            <v>2.15</v>
          </cell>
          <cell r="H697">
            <v>290</v>
          </cell>
          <cell r="I697">
            <v>5</v>
          </cell>
        </row>
        <row r="698">
          <cell r="D698" t="str">
            <v>MQ4P-RCAP5</v>
          </cell>
          <cell r="E698">
            <v>8</v>
          </cell>
          <cell r="F698" t="str">
            <v>Q5011</v>
          </cell>
          <cell r="G698">
            <v>14.21</v>
          </cell>
          <cell r="H698">
            <v>152</v>
          </cell>
          <cell r="I698">
            <v>8</v>
          </cell>
        </row>
        <row r="699">
          <cell r="D699" t="str">
            <v>R603908</v>
          </cell>
          <cell r="E699">
            <v>120</v>
          </cell>
          <cell r="F699" t="str">
            <v>SI3020K</v>
          </cell>
          <cell r="G699">
            <v>0.84</v>
          </cell>
          <cell r="H699">
            <v>152</v>
          </cell>
          <cell r="I699">
            <v>8</v>
          </cell>
        </row>
        <row r="700">
          <cell r="D700" t="str">
            <v>MQ4P-RCAP1</v>
          </cell>
          <cell r="E700">
            <v>8</v>
          </cell>
          <cell r="F700" t="str">
            <v>Q5011</v>
          </cell>
          <cell r="G700">
            <v>15.75</v>
          </cell>
          <cell r="H700">
            <v>176</v>
          </cell>
          <cell r="I700">
            <v>8</v>
          </cell>
        </row>
        <row r="701">
          <cell r="D701" t="str">
            <v>MQ4P-RCAP4</v>
          </cell>
          <cell r="E701">
            <v>10</v>
          </cell>
          <cell r="F701" t="str">
            <v>Q5011</v>
          </cell>
          <cell r="G701">
            <v>11.76</v>
          </cell>
          <cell r="H701">
            <v>155</v>
          </cell>
          <cell r="I701">
            <v>10</v>
          </cell>
        </row>
        <row r="702">
          <cell r="D702" t="str">
            <v>MQ4P-RCAP2</v>
          </cell>
          <cell r="E702">
            <v>10</v>
          </cell>
          <cell r="F702" t="str">
            <v>Q5011</v>
          </cell>
          <cell r="G702">
            <v>12.58</v>
          </cell>
          <cell r="H702">
            <v>175</v>
          </cell>
          <cell r="I702">
            <v>10</v>
          </cell>
        </row>
        <row r="703">
          <cell r="D703" t="str">
            <v>DN8G-L1100B</v>
          </cell>
          <cell r="E703">
            <v>104</v>
          </cell>
          <cell r="F703" t="str">
            <v>CE5001</v>
          </cell>
          <cell r="G703">
            <v>0.95</v>
          </cell>
          <cell r="H703">
            <v>160</v>
          </cell>
          <cell r="I703">
            <v>4</v>
          </cell>
        </row>
        <row r="704">
          <cell r="D704" t="str">
            <v>DN8G L1240</v>
          </cell>
          <cell r="E704">
            <v>32</v>
          </cell>
          <cell r="F704" t="str">
            <v>Q5010</v>
          </cell>
          <cell r="G704">
            <v>1.03</v>
          </cell>
          <cell r="H704">
            <v>58</v>
          </cell>
          <cell r="I704">
            <v>4</v>
          </cell>
        </row>
        <row r="705">
          <cell r="D705" t="str">
            <v>CN7G AA520B</v>
          </cell>
          <cell r="E705">
            <v>90</v>
          </cell>
          <cell r="F705" t="str">
            <v>CE5001</v>
          </cell>
          <cell r="G705">
            <v>1.0900000000000001</v>
          </cell>
          <cell r="H705">
            <v>171</v>
          </cell>
          <cell r="I705">
            <v>9</v>
          </cell>
        </row>
        <row r="706">
          <cell r="D706" t="str">
            <v>NX4 N9030</v>
          </cell>
          <cell r="E706">
            <v>25</v>
          </cell>
          <cell r="F706" t="str">
            <v>E5005-1</v>
          </cell>
          <cell r="G706">
            <v>34.119999999999997</v>
          </cell>
          <cell r="H706">
            <v>1000</v>
          </cell>
          <cell r="I706">
            <v>10</v>
          </cell>
        </row>
        <row r="707">
          <cell r="D707" t="str">
            <v>J59K GROMMET</v>
          </cell>
          <cell r="E707">
            <v>64</v>
          </cell>
          <cell r="F707" t="str">
            <v>E4006</v>
          </cell>
          <cell r="G707">
            <v>6.93</v>
          </cell>
          <cell r="H707">
            <v>600</v>
          </cell>
          <cell r="I707">
            <v>8</v>
          </cell>
        </row>
        <row r="708">
          <cell r="D708" t="str">
            <v>NX4 N9040</v>
          </cell>
          <cell r="E708">
            <v>16</v>
          </cell>
          <cell r="F708" t="str">
            <v>E5005-1</v>
          </cell>
          <cell r="G708">
            <v>45.05</v>
          </cell>
          <cell r="H708">
            <v>840</v>
          </cell>
          <cell r="I708">
            <v>8</v>
          </cell>
        </row>
        <row r="709">
          <cell r="D709" t="str">
            <v>JK1G AR050</v>
          </cell>
          <cell r="E709">
            <v>4</v>
          </cell>
          <cell r="F709" t="str">
            <v>E5005-1</v>
          </cell>
          <cell r="G709">
            <v>98.4</v>
          </cell>
          <cell r="H709">
            <v>480</v>
          </cell>
          <cell r="I709">
            <v>8</v>
          </cell>
        </row>
        <row r="710">
          <cell r="D710" t="str">
            <v>YFH 9861</v>
          </cell>
          <cell r="E710">
            <v>6</v>
          </cell>
          <cell r="F710" t="str">
            <v>E5005-1</v>
          </cell>
          <cell r="G710">
            <v>77.349999999999994</v>
          </cell>
          <cell r="H710">
            <v>528</v>
          </cell>
          <cell r="I710">
            <v>12</v>
          </cell>
        </row>
        <row r="711">
          <cell r="D711" t="str">
            <v>OSD J9024</v>
          </cell>
          <cell r="E711">
            <v>6</v>
          </cell>
          <cell r="F711" t="str">
            <v>E5005-1</v>
          </cell>
          <cell r="G711">
            <v>134.94999999999999</v>
          </cell>
          <cell r="H711">
            <v>912</v>
          </cell>
          <cell r="I711">
            <v>12</v>
          </cell>
        </row>
        <row r="712">
          <cell r="D712">
            <v>440009</v>
          </cell>
          <cell r="E712">
            <v>80</v>
          </cell>
          <cell r="F712" t="str">
            <v>Q4004-1</v>
          </cell>
          <cell r="G712">
            <v>0.37</v>
          </cell>
          <cell r="H712">
            <v>50</v>
          </cell>
          <cell r="I712">
            <v>2</v>
          </cell>
        </row>
        <row r="713">
          <cell r="D713" t="str">
            <v>5속 C50</v>
          </cell>
          <cell r="E713">
            <v>16</v>
          </cell>
          <cell r="F713" t="str">
            <v>E6004</v>
          </cell>
          <cell r="G713">
            <v>36.11</v>
          </cell>
          <cell r="H713">
            <v>632</v>
          </cell>
          <cell r="I713">
            <v>56</v>
          </cell>
        </row>
        <row r="714">
          <cell r="D714" t="str">
            <v>JA 9130</v>
          </cell>
          <cell r="E714">
            <v>36</v>
          </cell>
          <cell r="F714" t="str">
            <v>E6004</v>
          </cell>
          <cell r="G714">
            <v>8.85</v>
          </cell>
          <cell r="H714">
            <v>372</v>
          </cell>
          <cell r="I714">
            <v>6</v>
          </cell>
        </row>
        <row r="715">
          <cell r="D715" t="str">
            <v>LX2G-S8000</v>
          </cell>
          <cell r="E715">
            <v>8</v>
          </cell>
          <cell r="F715" t="str">
            <v>E6004</v>
          </cell>
          <cell r="G715">
            <v>72</v>
          </cell>
          <cell r="H715">
            <v>360</v>
          </cell>
          <cell r="I715">
            <v>20</v>
          </cell>
        </row>
        <row r="716">
          <cell r="D716" t="str">
            <v>8속 G10</v>
          </cell>
          <cell r="E716">
            <v>36</v>
          </cell>
          <cell r="F716" t="str">
            <v>E6004</v>
          </cell>
          <cell r="G716">
            <v>12.19</v>
          </cell>
          <cell r="H716">
            <v>750</v>
          </cell>
          <cell r="I716">
            <v>30</v>
          </cell>
        </row>
        <row r="717">
          <cell r="D717" t="str">
            <v>CK 9850</v>
          </cell>
          <cell r="E717">
            <v>10</v>
          </cell>
          <cell r="F717" t="str">
            <v>Q5009</v>
          </cell>
          <cell r="G717">
            <v>9.85</v>
          </cell>
          <cell r="H717">
            <v>150</v>
          </cell>
          <cell r="I717">
            <v>10</v>
          </cell>
        </row>
        <row r="718">
          <cell r="D718" t="str">
            <v>AD 2000</v>
          </cell>
          <cell r="E718">
            <v>10</v>
          </cell>
          <cell r="F718" t="str">
            <v>F6503-1</v>
          </cell>
          <cell r="G718">
            <v>29.7</v>
          </cell>
          <cell r="H718">
            <v>370</v>
          </cell>
          <cell r="I718">
            <v>10</v>
          </cell>
        </row>
        <row r="719">
          <cell r="D719" t="str">
            <v>NC 000</v>
          </cell>
          <cell r="E719">
            <v>10</v>
          </cell>
          <cell r="F719" t="str">
            <v>F7005-1</v>
          </cell>
          <cell r="G719">
            <v>23.61</v>
          </cell>
          <cell r="H719">
            <v>310</v>
          </cell>
          <cell r="I719">
            <v>10</v>
          </cell>
        </row>
        <row r="720">
          <cell r="D720" t="str">
            <v>MQ4PG P4006</v>
          </cell>
          <cell r="E720">
            <v>2</v>
          </cell>
          <cell r="F720" t="str">
            <v>Q5009</v>
          </cell>
          <cell r="G720">
            <v>6.35</v>
          </cell>
          <cell r="H720">
            <v>28</v>
          </cell>
          <cell r="I720">
            <v>4</v>
          </cell>
        </row>
        <row r="721">
          <cell r="D721" t="str">
            <v>CK 9750</v>
          </cell>
          <cell r="E721">
            <v>4</v>
          </cell>
          <cell r="F721" t="str">
            <v>Q5009</v>
          </cell>
          <cell r="G721">
            <v>45.9</v>
          </cell>
          <cell r="H721">
            <v>252</v>
          </cell>
          <cell r="I721">
            <v>4</v>
          </cell>
        </row>
        <row r="722">
          <cell r="D722" t="str">
            <v>SK3E 9507</v>
          </cell>
          <cell r="E722">
            <v>4</v>
          </cell>
          <cell r="F722" t="str">
            <v>Q6004</v>
          </cell>
          <cell r="G722">
            <v>13.07</v>
          </cell>
          <cell r="H722">
            <v>96</v>
          </cell>
          <cell r="I722">
            <v>16</v>
          </cell>
        </row>
        <row r="723">
          <cell r="D723" t="str">
            <v>TQ 465</v>
          </cell>
          <cell r="E723">
            <v>24</v>
          </cell>
          <cell r="F723" t="str">
            <v>E6004</v>
          </cell>
          <cell r="G723">
            <v>2.09</v>
          </cell>
          <cell r="H723">
            <v>72</v>
          </cell>
          <cell r="I723">
            <v>4</v>
          </cell>
        </row>
        <row r="724">
          <cell r="D724">
            <v>440103</v>
          </cell>
          <cell r="E724">
            <v>24</v>
          </cell>
          <cell r="F724" t="str">
            <v>Q4004-1</v>
          </cell>
          <cell r="G724">
            <v>1.97</v>
          </cell>
          <cell r="H724">
            <v>84</v>
          </cell>
          <cell r="I724">
            <v>6</v>
          </cell>
        </row>
        <row r="725">
          <cell r="D725" t="str">
            <v>HRER R0001</v>
          </cell>
          <cell r="E725">
            <v>8</v>
          </cell>
          <cell r="F725" t="str">
            <v>Q5011</v>
          </cell>
          <cell r="G725">
            <v>3.79</v>
          </cell>
          <cell r="H725">
            <v>40</v>
          </cell>
          <cell r="I725">
            <v>1</v>
          </cell>
        </row>
        <row r="726">
          <cell r="D726">
            <v>480166</v>
          </cell>
          <cell r="E726">
            <v>6</v>
          </cell>
          <cell r="F726" t="str">
            <v>Q4020</v>
          </cell>
          <cell r="G726">
            <v>1.27</v>
          </cell>
          <cell r="H726">
            <v>16</v>
          </cell>
          <cell r="I726">
            <v>2</v>
          </cell>
        </row>
        <row r="727">
          <cell r="D727" t="str">
            <v xml:space="preserve"> NX4F N9060</v>
          </cell>
          <cell r="E727">
            <v>4</v>
          </cell>
          <cell r="F727" t="str">
            <v>E4701</v>
          </cell>
          <cell r="G727">
            <v>77.36</v>
          </cell>
          <cell r="H727">
            <v>382</v>
          </cell>
          <cell r="I727">
            <v>10</v>
          </cell>
        </row>
        <row r="728">
          <cell r="D728" t="str">
            <v>ED 9801</v>
          </cell>
          <cell r="E728">
            <v>8</v>
          </cell>
          <cell r="F728" t="str">
            <v>E5005-1</v>
          </cell>
          <cell r="G728">
            <v>51.3</v>
          </cell>
          <cell r="H728">
            <v>512</v>
          </cell>
          <cell r="I728">
            <v>16</v>
          </cell>
        </row>
        <row r="729">
          <cell r="D729" t="str">
            <v>NX4R N9070</v>
          </cell>
          <cell r="E729">
            <v>4</v>
          </cell>
          <cell r="F729" t="str">
            <v>E4701</v>
          </cell>
          <cell r="G729">
            <v>55.6</v>
          </cell>
          <cell r="H729">
            <v>280</v>
          </cell>
          <cell r="I729">
            <v>9</v>
          </cell>
        </row>
        <row r="730">
          <cell r="D730" t="str">
            <v>MQ4 P2500</v>
          </cell>
          <cell r="E730">
            <v>12</v>
          </cell>
          <cell r="F730" t="str">
            <v>E7002</v>
          </cell>
          <cell r="G730">
            <v>35.630000000000003</v>
          </cell>
          <cell r="H730">
            <v>504</v>
          </cell>
          <cell r="I730">
            <v>24</v>
          </cell>
        </row>
        <row r="731">
          <cell r="D731" t="str">
            <v>JK1F AR010</v>
          </cell>
          <cell r="E731">
            <v>4</v>
          </cell>
          <cell r="F731" t="str">
            <v>E5005-1</v>
          </cell>
          <cell r="G731">
            <v>66.67</v>
          </cell>
          <cell r="H731">
            <v>320</v>
          </cell>
          <cell r="I731">
            <v>9</v>
          </cell>
        </row>
        <row r="732">
          <cell r="D732" t="str">
            <v>YB 9870</v>
          </cell>
          <cell r="E732">
            <v>36</v>
          </cell>
          <cell r="F732" t="str">
            <v>E6004</v>
          </cell>
          <cell r="G732">
            <v>7.03</v>
          </cell>
          <cell r="H732">
            <v>324</v>
          </cell>
          <cell r="I732">
            <v>6</v>
          </cell>
        </row>
        <row r="733">
          <cell r="D733" t="str">
            <v>CN7 AA957</v>
          </cell>
          <cell r="E733">
            <v>24</v>
          </cell>
          <cell r="F733" t="str">
            <v>E7002</v>
          </cell>
          <cell r="G733">
            <v>5.5</v>
          </cell>
          <cell r="H733">
            <v>176</v>
          </cell>
          <cell r="I733">
            <v>8</v>
          </cell>
        </row>
        <row r="734">
          <cell r="D734" t="str">
            <v>R600018</v>
          </cell>
          <cell r="E734">
            <v>224</v>
          </cell>
          <cell r="F734" t="str">
            <v>SI4022</v>
          </cell>
          <cell r="G734">
            <v>0.23</v>
          </cell>
          <cell r="H734">
            <v>156</v>
          </cell>
          <cell r="I734">
            <v>8</v>
          </cell>
        </row>
        <row r="735">
          <cell r="D735" t="str">
            <v>R600018</v>
          </cell>
          <cell r="E735">
            <v>224</v>
          </cell>
          <cell r="F735" t="str">
            <v>SI4022</v>
          </cell>
          <cell r="G735">
            <v>0.23</v>
          </cell>
          <cell r="H735">
            <v>156</v>
          </cell>
          <cell r="I735">
            <v>8</v>
          </cell>
        </row>
        <row r="736">
          <cell r="D736" t="str">
            <v>R600206</v>
          </cell>
          <cell r="E736">
            <v>48</v>
          </cell>
          <cell r="F736" t="str">
            <v>SI4020</v>
          </cell>
          <cell r="G736">
            <v>0.55000000000000004</v>
          </cell>
          <cell r="H736">
            <v>63</v>
          </cell>
          <cell r="I736">
            <v>6</v>
          </cell>
        </row>
        <row r="737">
          <cell r="D737">
            <v>602252</v>
          </cell>
          <cell r="E737">
            <v>64</v>
          </cell>
          <cell r="F737" t="str">
            <v>SI3020</v>
          </cell>
          <cell r="G737">
            <v>0.55000000000000004</v>
          </cell>
          <cell r="H737">
            <v>70</v>
          </cell>
          <cell r="I737">
            <v>4</v>
          </cell>
        </row>
        <row r="738">
          <cell r="D738" t="str">
            <v>R600049</v>
          </cell>
          <cell r="E738">
            <v>256</v>
          </cell>
          <cell r="F738" t="str">
            <v>SI4022</v>
          </cell>
          <cell r="G738">
            <v>0.37</v>
          </cell>
          <cell r="H738">
            <v>192</v>
          </cell>
          <cell r="I738">
            <v>8</v>
          </cell>
        </row>
        <row r="739">
          <cell r="D739">
            <v>600023</v>
          </cell>
          <cell r="E739">
            <v>80</v>
          </cell>
          <cell r="F739" t="str">
            <v>SI4022-2</v>
          </cell>
          <cell r="G739">
            <v>1.06</v>
          </cell>
          <cell r="H739">
            <v>146</v>
          </cell>
          <cell r="I739">
            <v>4</v>
          </cell>
        </row>
        <row r="740">
          <cell r="D740" t="str">
            <v>R600019</v>
          </cell>
          <cell r="E740">
            <v>165</v>
          </cell>
          <cell r="F740" t="str">
            <v>SI4022-2</v>
          </cell>
          <cell r="G740">
            <v>0.34</v>
          </cell>
          <cell r="H740">
            <v>150</v>
          </cell>
          <cell r="I740">
            <v>5</v>
          </cell>
        </row>
        <row r="741">
          <cell r="D741" t="str">
            <v>R600062</v>
          </cell>
          <cell r="E741">
            <v>255</v>
          </cell>
          <cell r="F741" t="str">
            <v>SI4022</v>
          </cell>
          <cell r="G741">
            <v>0.19</v>
          </cell>
          <cell r="H741">
            <v>130</v>
          </cell>
          <cell r="I741">
            <v>5</v>
          </cell>
        </row>
        <row r="742">
          <cell r="D742">
            <v>685390</v>
          </cell>
          <cell r="E742">
            <v>1140</v>
          </cell>
          <cell r="F742" t="str">
            <v>SI4022</v>
          </cell>
          <cell r="G742">
            <v>0.09</v>
          </cell>
          <cell r="H742">
            <v>260</v>
          </cell>
          <cell r="I742">
            <v>4</v>
          </cell>
        </row>
        <row r="743">
          <cell r="D743">
            <v>682620</v>
          </cell>
          <cell r="E743">
            <v>1156</v>
          </cell>
          <cell r="F743" t="str">
            <v>SI4020-2</v>
          </cell>
          <cell r="G743">
            <v>7.0000000000000007E-2</v>
          </cell>
          <cell r="H743">
            <v>230</v>
          </cell>
          <cell r="I743">
            <v>4</v>
          </cell>
        </row>
        <row r="744">
          <cell r="D744">
            <v>685540</v>
          </cell>
          <cell r="E744">
            <v>1140</v>
          </cell>
          <cell r="F744" t="str">
            <v>SI4522K</v>
          </cell>
          <cell r="G744">
            <v>0.06</v>
          </cell>
          <cell r="H744">
            <v>234</v>
          </cell>
          <cell r="I744">
            <v>4</v>
          </cell>
        </row>
        <row r="745">
          <cell r="D745" t="str">
            <v>681474-2</v>
          </cell>
          <cell r="E745">
            <v>1156</v>
          </cell>
          <cell r="F745" t="str">
            <v>SI4020</v>
          </cell>
          <cell r="G745">
            <v>0.09</v>
          </cell>
          <cell r="H745">
            <v>264</v>
          </cell>
          <cell r="I745">
            <v>4</v>
          </cell>
        </row>
        <row r="746">
          <cell r="D746">
            <v>681114</v>
          </cell>
          <cell r="E746">
            <v>1156</v>
          </cell>
          <cell r="F746" t="str">
            <v>SI5521</v>
          </cell>
          <cell r="G746">
            <v>0.15</v>
          </cell>
          <cell r="H746">
            <v>330</v>
          </cell>
          <cell r="I746">
            <v>4</v>
          </cell>
        </row>
        <row r="747">
          <cell r="D747">
            <v>680905</v>
          </cell>
          <cell r="E747">
            <v>784</v>
          </cell>
          <cell r="F747" t="str">
            <v>SI4022</v>
          </cell>
          <cell r="G747">
            <v>0.3</v>
          </cell>
          <cell r="H747">
            <v>370</v>
          </cell>
          <cell r="I747">
            <v>4</v>
          </cell>
        </row>
        <row r="748">
          <cell r="D748">
            <v>600212</v>
          </cell>
          <cell r="E748">
            <v>192</v>
          </cell>
          <cell r="F748" t="str">
            <v>SI4022</v>
          </cell>
          <cell r="G748">
            <v>0.31</v>
          </cell>
          <cell r="H748">
            <v>144</v>
          </cell>
          <cell r="I748">
            <v>6</v>
          </cell>
        </row>
        <row r="749">
          <cell r="D749" t="str">
            <v>R602512</v>
          </cell>
          <cell r="E749">
            <v>288</v>
          </cell>
          <cell r="F749" t="str">
            <v>SI3020</v>
          </cell>
          <cell r="G749">
            <v>0</v>
          </cell>
          <cell r="H749">
            <v>174</v>
          </cell>
          <cell r="I749">
            <v>6</v>
          </cell>
        </row>
        <row r="750">
          <cell r="D750" t="str">
            <v>R600021</v>
          </cell>
          <cell r="E750">
            <v>144</v>
          </cell>
          <cell r="F750" t="str">
            <v>SI4022-2</v>
          </cell>
          <cell r="G750">
            <v>0.49</v>
          </cell>
          <cell r="H750">
            <v>162</v>
          </cell>
          <cell r="I750">
            <v>9</v>
          </cell>
        </row>
        <row r="751">
          <cell r="D751">
            <v>680772</v>
          </cell>
          <cell r="E751">
            <v>324</v>
          </cell>
          <cell r="F751" t="str">
            <v>SI4020</v>
          </cell>
          <cell r="G751">
            <v>0.14000000000000001</v>
          </cell>
          <cell r="H751">
            <v>88</v>
          </cell>
          <cell r="I751">
            <v>1</v>
          </cell>
        </row>
        <row r="752">
          <cell r="D752">
            <v>681371</v>
          </cell>
          <cell r="E752">
            <v>400</v>
          </cell>
          <cell r="F752" t="str">
            <v>SI4023</v>
          </cell>
          <cell r="G752">
            <v>0.25</v>
          </cell>
          <cell r="H752">
            <v>169.5</v>
          </cell>
          <cell r="I752">
            <v>1</v>
          </cell>
        </row>
        <row r="753">
          <cell r="D753">
            <v>683293</v>
          </cell>
          <cell r="E753">
            <v>400</v>
          </cell>
          <cell r="F753" t="str">
            <v>SI5023</v>
          </cell>
          <cell r="G753">
            <v>0.02</v>
          </cell>
          <cell r="H753">
            <v>52</v>
          </cell>
          <cell r="I753">
            <v>4</v>
          </cell>
        </row>
        <row r="754">
          <cell r="D754">
            <v>603634</v>
          </cell>
          <cell r="E754">
            <v>80</v>
          </cell>
          <cell r="F754" t="str">
            <v>SI5025K</v>
          </cell>
          <cell r="G754">
            <v>2.1</v>
          </cell>
          <cell r="H754">
            <v>260</v>
          </cell>
          <cell r="I754">
            <v>4</v>
          </cell>
        </row>
        <row r="755">
          <cell r="D755">
            <v>680449</v>
          </cell>
          <cell r="E755">
            <v>1008</v>
          </cell>
          <cell r="F755" t="str">
            <v>SI4023-2</v>
          </cell>
          <cell r="G755">
            <v>0.15</v>
          </cell>
          <cell r="H755">
            <v>210</v>
          </cell>
          <cell r="I755">
            <v>4</v>
          </cell>
        </row>
        <row r="756">
          <cell r="D756" t="str">
            <v>R600070</v>
          </cell>
          <cell r="E756">
            <v>256</v>
          </cell>
          <cell r="F756" t="str">
            <v>SI4023-1</v>
          </cell>
          <cell r="G756">
            <v>0.6</v>
          </cell>
          <cell r="H756">
            <v>172</v>
          </cell>
          <cell r="I756">
            <v>4</v>
          </cell>
        </row>
        <row r="757">
          <cell r="D757" t="str">
            <v>R600074</v>
          </cell>
          <cell r="E757">
            <v>144</v>
          </cell>
          <cell r="F757" t="str">
            <v>SI4023-3</v>
          </cell>
          <cell r="G757">
            <v>0.7</v>
          </cell>
          <cell r="H757">
            <v>174</v>
          </cell>
          <cell r="I757">
            <v>6</v>
          </cell>
        </row>
        <row r="758">
          <cell r="D758">
            <v>681159</v>
          </cell>
          <cell r="E758">
            <v>1600</v>
          </cell>
          <cell r="F758" t="str">
            <v>SI3510</v>
          </cell>
          <cell r="G758">
            <v>0.16</v>
          </cell>
          <cell r="H758">
            <v>484</v>
          </cell>
          <cell r="I758">
            <v>8</v>
          </cell>
        </row>
        <row r="759">
          <cell r="D759">
            <v>681266</v>
          </cell>
          <cell r="E759">
            <v>1152</v>
          </cell>
          <cell r="F759" t="str">
            <v>SI4020-2</v>
          </cell>
          <cell r="G759">
            <v>0.18</v>
          </cell>
          <cell r="H759">
            <v>364</v>
          </cell>
          <cell r="I759">
            <v>4</v>
          </cell>
        </row>
        <row r="760">
          <cell r="D760">
            <v>680604</v>
          </cell>
          <cell r="E760">
            <v>1008</v>
          </cell>
          <cell r="F760" t="str">
            <v>SI4023</v>
          </cell>
          <cell r="G760">
            <v>0.09</v>
          </cell>
          <cell r="H760">
            <v>240</v>
          </cell>
          <cell r="I760">
            <v>4</v>
          </cell>
        </row>
        <row r="761">
          <cell r="D761">
            <v>685394</v>
          </cell>
          <cell r="E761">
            <v>1140</v>
          </cell>
          <cell r="F761" t="str">
            <v>SI4026</v>
          </cell>
          <cell r="G761">
            <v>0.1</v>
          </cell>
          <cell r="H761">
            <v>292</v>
          </cell>
          <cell r="I761">
            <v>4</v>
          </cell>
        </row>
        <row r="762">
          <cell r="D762">
            <v>600077</v>
          </cell>
          <cell r="E762">
            <v>120</v>
          </cell>
          <cell r="F762" t="str">
            <v>SI4022</v>
          </cell>
          <cell r="G762">
            <v>0.64</v>
          </cell>
          <cell r="H762">
            <v>150</v>
          </cell>
          <cell r="I762">
            <v>4</v>
          </cell>
        </row>
        <row r="763">
          <cell r="D763" t="str">
            <v>R600112</v>
          </cell>
          <cell r="E763">
            <v>196</v>
          </cell>
          <cell r="F763" t="str">
            <v>SI5023</v>
          </cell>
          <cell r="G763">
            <v>0.47</v>
          </cell>
          <cell r="H763">
            <v>168</v>
          </cell>
          <cell r="I763">
            <v>7</v>
          </cell>
        </row>
        <row r="764">
          <cell r="D764" t="str">
            <v>R603629</v>
          </cell>
          <cell r="E764">
            <v>90</v>
          </cell>
          <cell r="F764" t="str">
            <v>SI4027K</v>
          </cell>
          <cell r="G764">
            <v>0.93</v>
          </cell>
          <cell r="H764">
            <v>185</v>
          </cell>
          <cell r="I764">
            <v>5</v>
          </cell>
        </row>
        <row r="765">
          <cell r="D765">
            <v>600066</v>
          </cell>
          <cell r="E765">
            <v>72</v>
          </cell>
          <cell r="F765" t="str">
            <v>SI4022</v>
          </cell>
          <cell r="G765">
            <v>1.06</v>
          </cell>
          <cell r="H765">
            <v>156</v>
          </cell>
          <cell r="I765">
            <v>8</v>
          </cell>
        </row>
        <row r="766">
          <cell r="D766" t="str">
            <v>R603635</v>
          </cell>
          <cell r="E766">
            <v>80</v>
          </cell>
          <cell r="F766" t="str">
            <v>SI5022K</v>
          </cell>
          <cell r="G766">
            <v>2.15</v>
          </cell>
          <cell r="H766">
            <v>260</v>
          </cell>
          <cell r="I766">
            <v>4</v>
          </cell>
        </row>
        <row r="767">
          <cell r="D767">
            <v>680175</v>
          </cell>
          <cell r="E767">
            <v>96</v>
          </cell>
          <cell r="F767" t="str">
            <v>SI3020</v>
          </cell>
          <cell r="G767">
            <v>2.8</v>
          </cell>
          <cell r="H767">
            <v>406</v>
          </cell>
          <cell r="I767">
            <v>4</v>
          </cell>
        </row>
        <row r="768">
          <cell r="D768" t="str">
            <v>KA4 R0520</v>
          </cell>
          <cell r="E768">
            <v>16</v>
          </cell>
          <cell r="F768" t="str">
            <v>E7002</v>
          </cell>
          <cell r="G768">
            <v>2.69</v>
          </cell>
          <cell r="H768">
            <v>80</v>
          </cell>
          <cell r="I768">
            <v>32</v>
          </cell>
        </row>
        <row r="769">
          <cell r="D769">
            <v>604057</v>
          </cell>
          <cell r="E769">
            <v>2</v>
          </cell>
          <cell r="F769" t="str">
            <v>SI4014</v>
          </cell>
          <cell r="G769">
            <v>0</v>
          </cell>
          <cell r="H769">
            <v>10</v>
          </cell>
          <cell r="I769">
            <v>2</v>
          </cell>
        </row>
        <row r="770">
          <cell r="D770" t="str">
            <v>GL3HC N0060B</v>
          </cell>
          <cell r="E770">
            <v>24</v>
          </cell>
          <cell r="F770" t="str">
            <v>C5001</v>
          </cell>
          <cell r="G770">
            <v>9.09</v>
          </cell>
          <cell r="H770">
            <v>288</v>
          </cell>
          <cell r="I770">
            <v>8</v>
          </cell>
        </row>
        <row r="771">
          <cell r="D771" t="str">
            <v>SG2EV-SEAL1</v>
          </cell>
          <cell r="E771">
            <v>2</v>
          </cell>
          <cell r="F771" t="str">
            <v>SI4028</v>
          </cell>
          <cell r="G771">
            <v>2.1</v>
          </cell>
          <cell r="H771">
            <v>4.5</v>
          </cell>
          <cell r="I771">
            <v>1</v>
          </cell>
        </row>
        <row r="772">
          <cell r="D772" t="str">
            <v>RP 9811</v>
          </cell>
          <cell r="E772">
            <v>5</v>
          </cell>
          <cell r="F772" t="str">
            <v>E5005-1</v>
          </cell>
          <cell r="G772">
            <v>50.79</v>
          </cell>
          <cell r="H772">
            <v>312</v>
          </cell>
          <cell r="I772">
            <v>9</v>
          </cell>
        </row>
        <row r="773">
          <cell r="D773" t="str">
            <v>US4C CG504</v>
          </cell>
          <cell r="E773">
            <v>28</v>
          </cell>
          <cell r="F773" t="str">
            <v>C5001</v>
          </cell>
          <cell r="G773">
            <v>10.5</v>
          </cell>
          <cell r="H773">
            <v>392</v>
          </cell>
          <cell r="I773">
            <v>8</v>
          </cell>
        </row>
        <row r="774">
          <cell r="D774" t="str">
            <v>US4C CG507</v>
          </cell>
          <cell r="E774">
            <v>30</v>
          </cell>
          <cell r="F774" t="str">
            <v>C5001</v>
          </cell>
          <cell r="G774">
            <v>15.19</v>
          </cell>
          <cell r="H774">
            <v>550</v>
          </cell>
          <cell r="I774">
            <v>10</v>
          </cell>
        </row>
        <row r="775">
          <cell r="D775" t="str">
            <v>R603995</v>
          </cell>
          <cell r="E775">
            <v>8</v>
          </cell>
          <cell r="F775" t="str">
            <v>SI4028</v>
          </cell>
          <cell r="G775">
            <v>7.01</v>
          </cell>
          <cell r="H775">
            <v>84</v>
          </cell>
          <cell r="I775">
            <v>8</v>
          </cell>
        </row>
        <row r="776">
          <cell r="D776" t="str">
            <v>OEM 8K330</v>
          </cell>
          <cell r="E776">
            <v>1</v>
          </cell>
          <cell r="F776" t="str">
            <v>Q5009</v>
          </cell>
          <cell r="G776">
            <v>0</v>
          </cell>
          <cell r="H776">
            <v>28</v>
          </cell>
          <cell r="I776">
            <v>4</v>
          </cell>
        </row>
        <row r="777">
          <cell r="D777">
            <v>685645</v>
          </cell>
          <cell r="E777">
            <v>144</v>
          </cell>
          <cell r="F777" t="str">
            <v>SI4028</v>
          </cell>
          <cell r="G777">
            <v>2</v>
          </cell>
          <cell r="H777">
            <v>330</v>
          </cell>
          <cell r="I777">
            <v>12</v>
          </cell>
        </row>
        <row r="778">
          <cell r="D778" t="str">
            <v>US4C CG904</v>
          </cell>
          <cell r="E778">
            <v>24</v>
          </cell>
          <cell r="F778" t="str">
            <v>C5001</v>
          </cell>
          <cell r="G778">
            <v>9.19</v>
          </cell>
          <cell r="H778">
            <v>320</v>
          </cell>
          <cell r="I778">
            <v>4</v>
          </cell>
        </row>
        <row r="779">
          <cell r="D779" t="str">
            <v>FE AN120</v>
          </cell>
          <cell r="E779">
            <v>30</v>
          </cell>
          <cell r="F779" t="str">
            <v>E6005</v>
          </cell>
          <cell r="G779">
            <v>0</v>
          </cell>
          <cell r="H779">
            <v>55</v>
          </cell>
          <cell r="I779">
            <v>5</v>
          </cell>
        </row>
        <row r="780">
          <cell r="D780" t="str">
            <v>Heater Gasket</v>
          </cell>
          <cell r="E780">
            <v>4</v>
          </cell>
          <cell r="F780" t="str">
            <v>Q4501</v>
          </cell>
          <cell r="G780">
            <v>0</v>
          </cell>
          <cell r="H780">
            <v>3.2</v>
          </cell>
          <cell r="I780">
            <v>4</v>
          </cell>
        </row>
        <row r="781">
          <cell r="D781" t="str">
            <v>IKT 9050</v>
          </cell>
          <cell r="E781">
            <v>4</v>
          </cell>
          <cell r="F781" t="str">
            <v>E5005-1</v>
          </cell>
          <cell r="G781">
            <v>57.8</v>
          </cell>
          <cell r="H781">
            <v>292</v>
          </cell>
          <cell r="I781">
            <v>12</v>
          </cell>
        </row>
        <row r="782">
          <cell r="D782" t="str">
            <v>LM 9802</v>
          </cell>
          <cell r="E782">
            <v>5</v>
          </cell>
          <cell r="F782" t="str">
            <v>E5005-1</v>
          </cell>
          <cell r="G782">
            <v>50.3</v>
          </cell>
          <cell r="H782">
            <v>300</v>
          </cell>
          <cell r="I782">
            <v>15</v>
          </cell>
        </row>
        <row r="783">
          <cell r="D783" t="str">
            <v>ED 9804</v>
          </cell>
          <cell r="E783">
            <v>8</v>
          </cell>
          <cell r="F783" t="str">
            <v>E5005-1</v>
          </cell>
          <cell r="G783">
            <v>89.17</v>
          </cell>
          <cell r="H783">
            <v>838</v>
          </cell>
          <cell r="I783">
            <v>10</v>
          </cell>
        </row>
        <row r="784">
          <cell r="D784" t="str">
            <v>SG2PH AT204</v>
          </cell>
          <cell r="E784">
            <v>20</v>
          </cell>
          <cell r="F784" t="str">
            <v>Q5008</v>
          </cell>
          <cell r="G784">
            <v>4.28</v>
          </cell>
          <cell r="H784">
            <v>136</v>
          </cell>
          <cell r="I784">
            <v>4</v>
          </cell>
        </row>
        <row r="785">
          <cell r="D785" t="str">
            <v>CDPE 6PIN</v>
          </cell>
          <cell r="E785">
            <v>8</v>
          </cell>
          <cell r="F785" t="str">
            <v>Q5007</v>
          </cell>
          <cell r="G785">
            <v>2.23</v>
          </cell>
          <cell r="H785">
            <v>26</v>
          </cell>
          <cell r="I785">
            <v>1</v>
          </cell>
        </row>
        <row r="786">
          <cell r="D786" t="str">
            <v>쎄타 SENSOR RUBBER A</v>
          </cell>
          <cell r="E786">
            <v>16</v>
          </cell>
          <cell r="F786" t="str">
            <v>E5802</v>
          </cell>
          <cell r="G786">
            <v>0.46</v>
          </cell>
          <cell r="H786">
            <v>100</v>
          </cell>
          <cell r="I786">
            <v>4</v>
          </cell>
        </row>
        <row r="787">
          <cell r="D787" t="str">
            <v>쎄타 SENSOR RUBBER M</v>
          </cell>
          <cell r="E787">
            <v>16</v>
          </cell>
          <cell r="F787" t="str">
            <v>E5802</v>
          </cell>
          <cell r="G787">
            <v>3.64</v>
          </cell>
          <cell r="H787">
            <v>100</v>
          </cell>
          <cell r="I787">
            <v>4</v>
          </cell>
        </row>
        <row r="788">
          <cell r="D788" t="str">
            <v>US4C CG934</v>
          </cell>
          <cell r="E788">
            <v>36</v>
          </cell>
          <cell r="F788" t="str">
            <v>C5001</v>
          </cell>
          <cell r="G788">
            <v>9.82</v>
          </cell>
          <cell r="H788">
            <v>480</v>
          </cell>
          <cell r="I788">
            <v>12</v>
          </cell>
        </row>
        <row r="789">
          <cell r="D789" t="str">
            <v>RS4 1400B1</v>
          </cell>
          <cell r="E789">
            <v>40</v>
          </cell>
          <cell r="F789" t="str">
            <v>E5005-1</v>
          </cell>
          <cell r="G789">
            <v>6</v>
          </cell>
          <cell r="H789">
            <v>320</v>
          </cell>
          <cell r="I789">
            <v>4</v>
          </cell>
        </row>
        <row r="790">
          <cell r="D790" t="str">
            <v>3SES00131A</v>
          </cell>
          <cell r="E790">
            <v>4</v>
          </cell>
          <cell r="F790" t="str">
            <v>Q4501</v>
          </cell>
          <cell r="G790">
            <v>0</v>
          </cell>
          <cell r="H790">
            <v>2.8</v>
          </cell>
          <cell r="I790">
            <v>4</v>
          </cell>
        </row>
        <row r="791">
          <cell r="D791" t="str">
            <v>3SES00132A</v>
          </cell>
          <cell r="E791">
            <v>4</v>
          </cell>
          <cell r="F791" t="str">
            <v>Q6007</v>
          </cell>
          <cell r="G791">
            <v>0</v>
          </cell>
          <cell r="H791">
            <v>2.5</v>
          </cell>
          <cell r="I791">
            <v>1</v>
          </cell>
        </row>
        <row r="792">
          <cell r="D792">
            <v>9837698380</v>
          </cell>
          <cell r="E792">
            <v>1</v>
          </cell>
          <cell r="F792" t="str">
            <v>Q5009</v>
          </cell>
          <cell r="G792">
            <v>0</v>
          </cell>
          <cell r="H792">
            <v>14</v>
          </cell>
          <cell r="I792">
            <v>2</v>
          </cell>
        </row>
        <row r="793">
          <cell r="D793" t="str">
            <v>LF 9810</v>
          </cell>
          <cell r="E793">
            <v>4</v>
          </cell>
          <cell r="F793" t="str">
            <v>E5005-1</v>
          </cell>
          <cell r="G793">
            <v>72.400000000000006</v>
          </cell>
          <cell r="H793">
            <v>341</v>
          </cell>
          <cell r="I793">
            <v>9</v>
          </cell>
        </row>
        <row r="794">
          <cell r="D794" t="str">
            <v>HB 9860</v>
          </cell>
          <cell r="E794">
            <v>6</v>
          </cell>
          <cell r="F794" t="str">
            <v>E5005-1</v>
          </cell>
          <cell r="G794">
            <v>56.66</v>
          </cell>
          <cell r="H794">
            <v>427</v>
          </cell>
          <cell r="I794">
            <v>15</v>
          </cell>
        </row>
        <row r="795">
          <cell r="D795" t="str">
            <v>HP AIR IN/OUT COVER</v>
          </cell>
          <cell r="E795" t="str">
            <v>1, 1</v>
          </cell>
          <cell r="F795" t="str">
            <v>E6005</v>
          </cell>
          <cell r="G795" t="str">
            <v>9.45 / 5.34</v>
          </cell>
          <cell r="H795" t="str">
            <v xml:space="preserve">                             - </v>
          </cell>
          <cell r="I795">
            <v>0</v>
          </cell>
        </row>
        <row r="796">
          <cell r="D796" t="str">
            <v>HP COOLANT RH</v>
          </cell>
          <cell r="E796">
            <v>2</v>
          </cell>
          <cell r="F796" t="str">
            <v>E6005</v>
          </cell>
          <cell r="G796">
            <v>2.2000000000000002</v>
          </cell>
          <cell r="H796" t="str">
            <v xml:space="preserve">                             - </v>
          </cell>
          <cell r="I796">
            <v>0</v>
          </cell>
        </row>
        <row r="797">
          <cell r="D797" t="str">
            <v>R603936</v>
          </cell>
          <cell r="E797">
            <v>90</v>
          </cell>
          <cell r="F797" t="str">
            <v>SI4027K</v>
          </cell>
          <cell r="G797">
            <v>1.1200000000000001</v>
          </cell>
          <cell r="H797">
            <v>155</v>
          </cell>
          <cell r="I797">
            <v>5</v>
          </cell>
        </row>
        <row r="798">
          <cell r="D798" t="str">
            <v>BD 9810</v>
          </cell>
          <cell r="E798">
            <v>4</v>
          </cell>
          <cell r="F798" t="str">
            <v>E5005-1</v>
          </cell>
          <cell r="G798">
            <v>73.02</v>
          </cell>
          <cell r="H798">
            <v>339</v>
          </cell>
          <cell r="I798">
            <v>9</v>
          </cell>
        </row>
        <row r="799">
          <cell r="D799" t="str">
            <v>R603969</v>
          </cell>
          <cell r="E799">
            <v>56</v>
          </cell>
          <cell r="F799" t="str">
            <v>SI4028</v>
          </cell>
          <cell r="G799">
            <v>2.42</v>
          </cell>
          <cell r="H799">
            <v>192</v>
          </cell>
          <cell r="I799">
            <v>8</v>
          </cell>
        </row>
        <row r="800">
          <cell r="D800" t="str">
            <v>HP SIDE COVER</v>
          </cell>
          <cell r="E800">
            <v>1</v>
          </cell>
          <cell r="F800" t="str">
            <v>E6005</v>
          </cell>
          <cell r="G800">
            <v>23.89</v>
          </cell>
          <cell r="H800" t="str">
            <v xml:space="preserve">                             - </v>
          </cell>
          <cell r="I800">
            <v>0</v>
          </cell>
        </row>
        <row r="801">
          <cell r="D801" t="str">
            <v>HP COOLANT LH</v>
          </cell>
          <cell r="E801">
            <v>2</v>
          </cell>
          <cell r="F801" t="str">
            <v>E6005</v>
          </cell>
          <cell r="G801">
            <v>2.41</v>
          </cell>
          <cell r="H801" t="str">
            <v xml:space="preserve">                             - </v>
          </cell>
          <cell r="I801">
            <v>0</v>
          </cell>
        </row>
        <row r="802">
          <cell r="D802" t="str">
            <v>HP SIDE COVER</v>
          </cell>
          <cell r="E802">
            <v>1</v>
          </cell>
          <cell r="F802" t="str">
            <v>E6005</v>
          </cell>
          <cell r="G802">
            <v>23.89</v>
          </cell>
          <cell r="H802" t="str">
            <v xml:space="preserve">                             - </v>
          </cell>
          <cell r="I802">
            <v>0</v>
          </cell>
        </row>
        <row r="803">
          <cell r="D803" t="str">
            <v>MX 05</v>
          </cell>
          <cell r="E803">
            <v>6</v>
          </cell>
          <cell r="F803" t="str">
            <v>E5005-1</v>
          </cell>
          <cell r="G803">
            <v>48.5</v>
          </cell>
          <cell r="H803">
            <v>344</v>
          </cell>
          <cell r="I803">
            <v>4</v>
          </cell>
        </row>
        <row r="804">
          <cell r="D804" t="str">
            <v>BIC-01097</v>
          </cell>
          <cell r="E804">
            <v>1</v>
          </cell>
          <cell r="F804" t="str">
            <v>Q6003</v>
          </cell>
          <cell r="G804">
            <v>0</v>
          </cell>
          <cell r="H804">
            <v>5.5</v>
          </cell>
          <cell r="I804">
            <v>1</v>
          </cell>
        </row>
        <row r="805">
          <cell r="D805" t="str">
            <v>BIC-01098</v>
          </cell>
          <cell r="E805">
            <v>1</v>
          </cell>
          <cell r="F805" t="str">
            <v>Q6003</v>
          </cell>
          <cell r="G805">
            <v>0</v>
          </cell>
          <cell r="H805">
            <v>5.5</v>
          </cell>
          <cell r="I805">
            <v>1</v>
          </cell>
        </row>
        <row r="806">
          <cell r="D806" t="str">
            <v>BIC-01055</v>
          </cell>
          <cell r="E806">
            <v>1</v>
          </cell>
          <cell r="F806" t="str">
            <v>Q6003</v>
          </cell>
          <cell r="G806">
            <v>0</v>
          </cell>
          <cell r="H806">
            <v>4.5</v>
          </cell>
          <cell r="I806">
            <v>1</v>
          </cell>
        </row>
        <row r="807">
          <cell r="D807" t="str">
            <v>BIC-01075</v>
          </cell>
          <cell r="E807">
            <v>1</v>
          </cell>
          <cell r="F807" t="str">
            <v>Q6003</v>
          </cell>
          <cell r="G807">
            <v>0</v>
          </cell>
          <cell r="H807">
            <v>4.5</v>
          </cell>
          <cell r="I807">
            <v>1</v>
          </cell>
        </row>
        <row r="808">
          <cell r="D808" t="str">
            <v>UM 339</v>
          </cell>
          <cell r="E808">
            <v>16</v>
          </cell>
          <cell r="F808" t="str">
            <v>N5003</v>
          </cell>
          <cell r="G808">
            <v>28.71</v>
          </cell>
          <cell r="H808">
            <v>600</v>
          </cell>
          <cell r="I808">
            <v>8</v>
          </cell>
        </row>
        <row r="809">
          <cell r="D809" t="str">
            <v>NX4 N9080</v>
          </cell>
          <cell r="E809">
            <v>6</v>
          </cell>
          <cell r="F809" t="str">
            <v>E5005-1</v>
          </cell>
          <cell r="G809">
            <v>41.9</v>
          </cell>
          <cell r="H809">
            <v>276</v>
          </cell>
          <cell r="I809">
            <v>12</v>
          </cell>
        </row>
        <row r="810">
          <cell r="D810" t="str">
            <v>XD 580</v>
          </cell>
          <cell r="E810">
            <v>10</v>
          </cell>
          <cell r="F810" t="str">
            <v>E5005</v>
          </cell>
          <cell r="G810">
            <v>19.12</v>
          </cell>
          <cell r="H810">
            <v>240</v>
          </cell>
          <cell r="I810">
            <v>4</v>
          </cell>
        </row>
        <row r="811">
          <cell r="D811" t="str">
            <v>CE1T KL680</v>
          </cell>
          <cell r="E811">
            <v>1</v>
          </cell>
          <cell r="F811" t="str">
            <v>E5005-1</v>
          </cell>
          <cell r="G811">
            <v>110.9</v>
          </cell>
          <cell r="H811">
            <v>130</v>
          </cell>
          <cell r="I811">
            <v>6</v>
          </cell>
        </row>
        <row r="812">
          <cell r="D812" t="str">
            <v>NX4 N9090</v>
          </cell>
          <cell r="E812">
            <v>6</v>
          </cell>
          <cell r="F812" t="str">
            <v>E5005-1</v>
          </cell>
          <cell r="G812">
            <v>35.1</v>
          </cell>
          <cell r="H812">
            <v>228</v>
          </cell>
          <cell r="I812">
            <v>12</v>
          </cell>
        </row>
        <row r="813">
          <cell r="D813" t="str">
            <v>TMC S1900</v>
          </cell>
          <cell r="E813">
            <v>24</v>
          </cell>
          <cell r="F813" t="str">
            <v>C5001</v>
          </cell>
          <cell r="G813">
            <v>6.01</v>
          </cell>
          <cell r="H813">
            <v>240</v>
          </cell>
          <cell r="I813">
            <v>24</v>
          </cell>
        </row>
        <row r="814">
          <cell r="D814" t="str">
            <v>CE1R KL620</v>
          </cell>
          <cell r="E814">
            <v>4</v>
          </cell>
          <cell r="F814" t="str">
            <v>E5005-1</v>
          </cell>
          <cell r="G814">
            <v>40.200000000000003</v>
          </cell>
          <cell r="H814">
            <v>200</v>
          </cell>
          <cell r="I814">
            <v>12</v>
          </cell>
        </row>
        <row r="815">
          <cell r="D815" t="str">
            <v>R604034</v>
          </cell>
          <cell r="E815">
            <v>100</v>
          </cell>
          <cell r="F815" t="str">
            <v>SI4028</v>
          </cell>
          <cell r="G815">
            <v>1.88</v>
          </cell>
          <cell r="H815">
            <v>210</v>
          </cell>
          <cell r="I815">
            <v>5</v>
          </cell>
        </row>
        <row r="816">
          <cell r="D816" t="str">
            <v>R604027</v>
          </cell>
          <cell r="E816">
            <v>35</v>
          </cell>
          <cell r="F816" t="str">
            <v>SI4028</v>
          </cell>
          <cell r="G816">
            <v>4</v>
          </cell>
          <cell r="H816">
            <v>180</v>
          </cell>
          <cell r="I816">
            <v>5</v>
          </cell>
        </row>
        <row r="817">
          <cell r="D817">
            <v>604018</v>
          </cell>
          <cell r="E817">
            <v>4</v>
          </cell>
          <cell r="F817" t="str">
            <v>SI4014</v>
          </cell>
          <cell r="G817">
            <v>9.57</v>
          </cell>
          <cell r="H817">
            <v>58</v>
          </cell>
          <cell r="I817">
            <v>8</v>
          </cell>
        </row>
        <row r="818">
          <cell r="D818" t="str">
            <v>R604013</v>
          </cell>
          <cell r="E818">
            <v>30</v>
          </cell>
          <cell r="F818" t="str">
            <v>SI4028</v>
          </cell>
          <cell r="G818">
            <v>3.35</v>
          </cell>
          <cell r="H818">
            <v>156</v>
          </cell>
          <cell r="I818">
            <v>6</v>
          </cell>
        </row>
        <row r="819">
          <cell r="D819" t="str">
            <v>YF 6</v>
          </cell>
          <cell r="E819">
            <v>30</v>
          </cell>
          <cell r="F819" t="str">
            <v>E5005-1</v>
          </cell>
          <cell r="G819">
            <v>13.71</v>
          </cell>
          <cell r="H819">
            <v>522</v>
          </cell>
          <cell r="I819">
            <v>6</v>
          </cell>
        </row>
        <row r="820">
          <cell r="D820" t="str">
            <v>SEAL TEST GASKET</v>
          </cell>
          <cell r="E820">
            <v>1</v>
          </cell>
          <cell r="F820" t="str">
            <v>E6005</v>
          </cell>
          <cell r="G820">
            <v>0</v>
          </cell>
          <cell r="H820">
            <v>6.5</v>
          </cell>
          <cell r="I820">
            <v>1</v>
          </cell>
        </row>
        <row r="821">
          <cell r="D821" t="str">
            <v>AX1T O6300</v>
          </cell>
          <cell r="E821">
            <v>4</v>
          </cell>
          <cell r="F821" t="str">
            <v>E5005-1</v>
          </cell>
          <cell r="G821">
            <v>48.44</v>
          </cell>
          <cell r="H821">
            <v>240</v>
          </cell>
          <cell r="I821">
            <v>12</v>
          </cell>
        </row>
        <row r="822">
          <cell r="D822" t="str">
            <v>LF 130</v>
          </cell>
          <cell r="E822">
            <v>32</v>
          </cell>
          <cell r="F822" t="str">
            <v>E7002</v>
          </cell>
          <cell r="G822">
            <v>1.35</v>
          </cell>
          <cell r="H822">
            <v>112</v>
          </cell>
          <cell r="I822">
            <v>4</v>
          </cell>
        </row>
        <row r="823">
          <cell r="D823" t="str">
            <v>AX1F O6100</v>
          </cell>
          <cell r="E823">
            <v>4</v>
          </cell>
          <cell r="F823" t="str">
            <v>E5005-1</v>
          </cell>
          <cell r="G823">
            <v>50.05</v>
          </cell>
          <cell r="H823">
            <v>257</v>
          </cell>
          <cell r="I823">
            <v>9</v>
          </cell>
        </row>
        <row r="824">
          <cell r="D824" t="str">
            <v>RS4 26000</v>
          </cell>
          <cell r="E824">
            <v>2</v>
          </cell>
          <cell r="F824" t="str">
            <v>N7004</v>
          </cell>
          <cell r="G824">
            <v>2.78</v>
          </cell>
          <cell r="H824">
            <v>12</v>
          </cell>
          <cell r="I824">
            <v>2</v>
          </cell>
        </row>
        <row r="825">
          <cell r="D825" t="str">
            <v>YF 9820</v>
          </cell>
          <cell r="E825">
            <v>20</v>
          </cell>
          <cell r="F825" t="str">
            <v>E5005</v>
          </cell>
          <cell r="G825">
            <v>34.9</v>
          </cell>
          <cell r="H825">
            <v>808</v>
          </cell>
          <cell r="I825">
            <v>8</v>
          </cell>
        </row>
        <row r="826">
          <cell r="D826" t="str">
            <v>BN7R AW030</v>
          </cell>
          <cell r="E826">
            <v>4</v>
          </cell>
          <cell r="F826" t="str">
            <v>E5005-1</v>
          </cell>
          <cell r="G826">
            <v>48.76</v>
          </cell>
          <cell r="H826">
            <v>244</v>
          </cell>
          <cell r="I826">
            <v>9</v>
          </cell>
        </row>
        <row r="827">
          <cell r="D827" t="str">
            <v>BN7F AW020</v>
          </cell>
          <cell r="E827">
            <v>4</v>
          </cell>
          <cell r="F827" t="str">
            <v>E5005-1</v>
          </cell>
          <cell r="G827">
            <v>63.49</v>
          </cell>
          <cell r="H827">
            <v>305</v>
          </cell>
          <cell r="I827">
            <v>9</v>
          </cell>
        </row>
        <row r="828">
          <cell r="D828" t="str">
            <v>MQ4P-RCAP_3</v>
          </cell>
          <cell r="E828">
            <v>10</v>
          </cell>
          <cell r="F828" t="str">
            <v>Q5011</v>
          </cell>
          <cell r="G828">
            <v>11.1</v>
          </cell>
          <cell r="H828">
            <v>155</v>
          </cell>
          <cell r="I828">
            <v>10</v>
          </cell>
        </row>
        <row r="829">
          <cell r="D829" t="str">
            <v>R604028</v>
          </cell>
          <cell r="E829">
            <v>35</v>
          </cell>
          <cell r="F829" t="str">
            <v>SI4028</v>
          </cell>
          <cell r="G829">
            <v>2.63</v>
          </cell>
          <cell r="H829">
            <v>165</v>
          </cell>
          <cell r="I829">
            <v>5</v>
          </cell>
        </row>
        <row r="830">
          <cell r="D830" t="str">
            <v>R603966</v>
          </cell>
          <cell r="E830">
            <v>12</v>
          </cell>
          <cell r="F830" t="str">
            <v>SI4014</v>
          </cell>
          <cell r="G830">
            <v>0</v>
          </cell>
          <cell r="H830">
            <v>96</v>
          </cell>
          <cell r="I830">
            <v>12</v>
          </cell>
        </row>
        <row r="831">
          <cell r="D831" t="str">
            <v>P191-921</v>
          </cell>
          <cell r="E831">
            <v>216</v>
          </cell>
          <cell r="F831" t="str">
            <v>H-N7001</v>
          </cell>
          <cell r="G831">
            <v>0</v>
          </cell>
          <cell r="H831">
            <v>52</v>
          </cell>
          <cell r="I831">
            <v>4</v>
          </cell>
        </row>
        <row r="832">
          <cell r="D832" t="str">
            <v>BDMF M7010</v>
          </cell>
          <cell r="E832">
            <v>12</v>
          </cell>
          <cell r="F832" t="str">
            <v>E5005-1</v>
          </cell>
          <cell r="G832">
            <v>73.52</v>
          </cell>
          <cell r="H832">
            <v>1120</v>
          </cell>
          <cell r="I832">
            <v>16</v>
          </cell>
        </row>
        <row r="833">
          <cell r="D833" t="str">
            <v>BN7F AW010</v>
          </cell>
          <cell r="E833">
            <v>4</v>
          </cell>
          <cell r="F833" t="str">
            <v>E5005-1</v>
          </cell>
          <cell r="G833">
            <v>63.57</v>
          </cell>
          <cell r="H833">
            <v>305</v>
          </cell>
          <cell r="I833">
            <v>9</v>
          </cell>
        </row>
        <row r="834">
          <cell r="D834" t="str">
            <v>JK1 AR060</v>
          </cell>
          <cell r="E834">
            <v>25</v>
          </cell>
          <cell r="F834" t="str">
            <v>E5005-1</v>
          </cell>
          <cell r="G834">
            <v>26.04</v>
          </cell>
          <cell r="H834">
            <v>710</v>
          </cell>
          <cell r="I834">
            <v>5</v>
          </cell>
        </row>
        <row r="835">
          <cell r="D835" t="str">
            <v>NE LI000</v>
          </cell>
          <cell r="E835">
            <v>4</v>
          </cell>
          <cell r="F835" t="str">
            <v>C5001</v>
          </cell>
          <cell r="G835">
            <v>3.66</v>
          </cell>
          <cell r="H835">
            <v>25</v>
          </cell>
          <cell r="I835">
            <v>1</v>
          </cell>
        </row>
        <row r="836">
          <cell r="D836" t="str">
            <v>356J0-XXN05</v>
          </cell>
          <cell r="F836" t="str">
            <v>Q5009</v>
          </cell>
          <cell r="G836" t="e">
            <v>#N/A</v>
          </cell>
          <cell r="H836">
            <v>44</v>
          </cell>
          <cell r="I836">
            <v>4</v>
          </cell>
        </row>
        <row r="837">
          <cell r="D837" t="str">
            <v>NX4c CF010</v>
          </cell>
          <cell r="E837">
            <v>16</v>
          </cell>
          <cell r="F837" t="str">
            <v>E5005-1</v>
          </cell>
          <cell r="G837">
            <v>40.94</v>
          </cell>
          <cell r="H837">
            <v>844</v>
          </cell>
          <cell r="I837">
            <v>20</v>
          </cell>
        </row>
        <row r="838">
          <cell r="D838" t="str">
            <v>KA4H-R0001</v>
          </cell>
          <cell r="E838">
            <v>2</v>
          </cell>
          <cell r="F838" t="str">
            <v>Q5011</v>
          </cell>
          <cell r="G838">
            <v>0</v>
          </cell>
          <cell r="H838" t="str">
            <v xml:space="preserve">                             - </v>
          </cell>
          <cell r="I838">
            <v>0</v>
          </cell>
        </row>
        <row r="839">
          <cell r="D839" t="str">
            <v>FRONT-GROMMET</v>
          </cell>
          <cell r="E839">
            <v>1</v>
          </cell>
          <cell r="F839" t="str">
            <v>E5005-1</v>
          </cell>
          <cell r="G839" t="e">
            <v>#N/A</v>
          </cell>
          <cell r="H839" t="str">
            <v xml:space="preserve">                             - </v>
          </cell>
          <cell r="I839">
            <v>0</v>
          </cell>
        </row>
        <row r="840">
          <cell r="D840" t="str">
            <v>DN8C L1108B</v>
          </cell>
          <cell r="E840">
            <v>24</v>
          </cell>
          <cell r="F840" t="str">
            <v>CE5001</v>
          </cell>
          <cell r="G840">
            <v>4.5199999999999996</v>
          </cell>
          <cell r="H840">
            <v>168</v>
          </cell>
          <cell r="I840">
            <v>24</v>
          </cell>
        </row>
        <row r="841">
          <cell r="D841" t="str">
            <v>100KW SVM</v>
          </cell>
          <cell r="E841">
            <v>1</v>
          </cell>
          <cell r="F841" t="str">
            <v>E6005</v>
          </cell>
          <cell r="G841">
            <v>11.56</v>
          </cell>
          <cell r="H841">
            <v>116</v>
          </cell>
          <cell r="I841">
            <v>10</v>
          </cell>
        </row>
        <row r="842">
          <cell r="D842" t="str">
            <v>OS 0901</v>
          </cell>
          <cell r="E842">
            <v>10</v>
          </cell>
          <cell r="F842" t="str">
            <v>N8001</v>
          </cell>
          <cell r="G842">
            <v>8.9700000000000006</v>
          </cell>
          <cell r="H842">
            <v>120</v>
          </cell>
          <cell r="I842">
            <v>20</v>
          </cell>
        </row>
        <row r="843">
          <cell r="D843" t="str">
            <v>JK1E DS010</v>
          </cell>
          <cell r="E843">
            <v>4</v>
          </cell>
          <cell r="F843" t="str">
            <v>E5005-1</v>
          </cell>
          <cell r="G843">
            <v>61.32</v>
          </cell>
          <cell r="H843">
            <v>340</v>
          </cell>
          <cell r="I843">
            <v>8</v>
          </cell>
        </row>
        <row r="844">
          <cell r="D844">
            <v>600050</v>
          </cell>
          <cell r="E844">
            <v>252</v>
          </cell>
          <cell r="F844" t="str">
            <v>SI4022</v>
          </cell>
          <cell r="G844">
            <v>0.46</v>
          </cell>
          <cell r="H844">
            <v>354</v>
          </cell>
          <cell r="I844">
            <v>12</v>
          </cell>
        </row>
        <row r="845">
          <cell r="D845" t="str">
            <v>39889-NT000-A02</v>
          </cell>
          <cell r="E845">
            <v>1</v>
          </cell>
          <cell r="F845" t="str">
            <v>Q5008</v>
          </cell>
          <cell r="G845">
            <v>0</v>
          </cell>
          <cell r="H845">
            <v>4</v>
          </cell>
          <cell r="I845">
            <v>1</v>
          </cell>
        </row>
        <row r="846">
          <cell r="D846">
            <v>600182</v>
          </cell>
          <cell r="E846">
            <v>60</v>
          </cell>
          <cell r="F846" t="str">
            <v>SI7010(적갈색)</v>
          </cell>
          <cell r="G846">
            <v>1.22</v>
          </cell>
          <cell r="H846">
            <v>120</v>
          </cell>
          <cell r="I846">
            <v>6</v>
          </cell>
        </row>
        <row r="847">
          <cell r="D847" t="str">
            <v>QZFC 7XFA0</v>
          </cell>
          <cell r="E847">
            <v>6</v>
          </cell>
          <cell r="F847" t="str">
            <v>E5007</v>
          </cell>
          <cell r="G847">
            <v>19.78</v>
          </cell>
          <cell r="H847">
            <v>156</v>
          </cell>
          <cell r="I847">
            <v>12</v>
          </cell>
        </row>
        <row r="848">
          <cell r="D848" t="str">
            <v>QZFC 7XFB0</v>
          </cell>
          <cell r="E848">
            <v>8</v>
          </cell>
          <cell r="F848" t="str">
            <v>E5007</v>
          </cell>
          <cell r="G848">
            <v>21.79</v>
          </cell>
          <cell r="H848">
            <v>208</v>
          </cell>
          <cell r="I848">
            <v>16</v>
          </cell>
        </row>
        <row r="849">
          <cell r="D849" t="str">
            <v>에어건 그로멧</v>
          </cell>
          <cell r="E849">
            <v>4</v>
          </cell>
          <cell r="F849">
            <v>0</v>
          </cell>
          <cell r="G849">
            <v>0</v>
          </cell>
          <cell r="H849">
            <v>11.2</v>
          </cell>
          <cell r="I849">
            <v>7</v>
          </cell>
        </row>
        <row r="850">
          <cell r="D850" t="str">
            <v>R600238</v>
          </cell>
          <cell r="E850">
            <v>112</v>
          </cell>
          <cell r="F850" t="str">
            <v>SI3020</v>
          </cell>
          <cell r="G850">
            <v>0.18</v>
          </cell>
          <cell r="H850">
            <v>50.8</v>
          </cell>
          <cell r="I850">
            <v>4</v>
          </cell>
        </row>
        <row r="851">
          <cell r="D851" t="str">
            <v>356J0-8L015</v>
          </cell>
          <cell r="E851">
            <v>1</v>
          </cell>
          <cell r="F851" t="str">
            <v>Q5009</v>
          </cell>
          <cell r="G851">
            <v>0</v>
          </cell>
          <cell r="H851">
            <v>28</v>
          </cell>
          <cell r="I851">
            <v>4</v>
          </cell>
        </row>
        <row r="852">
          <cell r="D852" t="str">
            <v>RG3E JI005</v>
          </cell>
          <cell r="E852">
            <v>42</v>
          </cell>
          <cell r="F852" t="str">
            <v>C5001</v>
          </cell>
          <cell r="G852">
            <v>4.12</v>
          </cell>
          <cell r="H852">
            <v>228</v>
          </cell>
          <cell r="I852">
            <v>6</v>
          </cell>
        </row>
        <row r="853">
          <cell r="D853">
            <v>682015</v>
          </cell>
          <cell r="E853">
            <v>100</v>
          </cell>
          <cell r="F853" t="str">
            <v>SI4024</v>
          </cell>
          <cell r="G853">
            <v>0.92</v>
          </cell>
          <cell r="H853">
            <v>135</v>
          </cell>
          <cell r="I853">
            <v>5</v>
          </cell>
        </row>
        <row r="854">
          <cell r="D854" t="str">
            <v>AIR IN GASKET</v>
          </cell>
          <cell r="E854">
            <v>1</v>
          </cell>
          <cell r="F854" t="str">
            <v>E6005</v>
          </cell>
          <cell r="G854" t="e">
            <v>#N/A</v>
          </cell>
          <cell r="H854">
            <v>27</v>
          </cell>
          <cell r="I854">
            <v>2</v>
          </cell>
        </row>
        <row r="855">
          <cell r="D855" t="str">
            <v>PRA-RUBBER-RING</v>
          </cell>
          <cell r="E855">
            <v>4</v>
          </cell>
          <cell r="F855" t="str">
            <v>SI4028</v>
          </cell>
          <cell r="G855">
            <v>0</v>
          </cell>
          <cell r="H855">
            <v>2.8</v>
          </cell>
          <cell r="I855">
            <v>4</v>
          </cell>
        </row>
        <row r="856">
          <cell r="D856" t="str">
            <v>RJ 610C/RJ 610B</v>
          </cell>
          <cell r="E856" t="str">
            <v>40, 40</v>
          </cell>
          <cell r="F856" t="str">
            <v>CE5001</v>
          </cell>
          <cell r="G856" t="str">
            <v>1.07 / 3.99</v>
          </cell>
        </row>
        <row r="857">
          <cell r="D857" t="str">
            <v>JD 9804</v>
          </cell>
          <cell r="E857">
            <v>16</v>
          </cell>
          <cell r="F857" t="str">
            <v>E5005-3</v>
          </cell>
          <cell r="G857">
            <v>54.18</v>
          </cell>
          <cell r="H857">
            <v>1000</v>
          </cell>
          <cell r="I857">
            <v>8</v>
          </cell>
        </row>
        <row r="858">
          <cell r="D858" t="str">
            <v>HM 512</v>
          </cell>
          <cell r="E858">
            <v>25</v>
          </cell>
          <cell r="F858" t="str">
            <v>E5005-1</v>
          </cell>
          <cell r="G858">
            <v>2.92</v>
          </cell>
          <cell r="H858">
            <v>90</v>
          </cell>
          <cell r="I858">
            <v>5</v>
          </cell>
        </row>
        <row r="859">
          <cell r="D859" t="str">
            <v>QZFC 7XFC0</v>
          </cell>
          <cell r="E859">
            <v>10</v>
          </cell>
          <cell r="F859" t="str">
            <v>E5007</v>
          </cell>
          <cell r="G859">
            <v>16.690000000000001</v>
          </cell>
          <cell r="H859">
            <v>200</v>
          </cell>
          <cell r="I859">
            <v>20</v>
          </cell>
        </row>
        <row r="860">
          <cell r="D860" t="str">
            <v>R600239</v>
          </cell>
          <cell r="E860">
            <v>84</v>
          </cell>
          <cell r="F860" t="str">
            <v>SI3020</v>
          </cell>
          <cell r="G860">
            <v>0.26</v>
          </cell>
          <cell r="H860">
            <v>70.5</v>
          </cell>
          <cell r="I860">
            <v>3</v>
          </cell>
        </row>
        <row r="861">
          <cell r="D861" t="str">
            <v>R600027-Y</v>
          </cell>
          <cell r="E861">
            <v>100</v>
          </cell>
          <cell r="F861" t="str">
            <v>C4501</v>
          </cell>
          <cell r="G861">
            <v>1.6</v>
          </cell>
          <cell r="H861">
            <v>240</v>
          </cell>
          <cell r="I861">
            <v>10</v>
          </cell>
        </row>
        <row r="862">
          <cell r="D862" t="str">
            <v>R3G0075</v>
          </cell>
          <cell r="E862">
            <v>60</v>
          </cell>
          <cell r="F862" t="str">
            <v>SI4028</v>
          </cell>
          <cell r="G862">
            <v>2.1</v>
          </cell>
          <cell r="H862">
            <v>192</v>
          </cell>
          <cell r="I862">
            <v>6</v>
          </cell>
        </row>
        <row r="863">
          <cell r="D863">
            <v>680760</v>
          </cell>
          <cell r="E863">
            <v>30</v>
          </cell>
          <cell r="F863" t="str">
            <v>E5005-1</v>
          </cell>
          <cell r="G863">
            <v>7.08</v>
          </cell>
          <cell r="H863">
            <v>270</v>
          </cell>
          <cell r="I863">
            <v>5</v>
          </cell>
        </row>
        <row r="864">
          <cell r="D864" t="str">
            <v>DYP-REACT</v>
          </cell>
          <cell r="E864">
            <v>1</v>
          </cell>
          <cell r="F864" t="str">
            <v>E6005</v>
          </cell>
          <cell r="G864">
            <v>0</v>
          </cell>
          <cell r="H864" t="str">
            <v xml:space="preserve">                             - </v>
          </cell>
          <cell r="I864">
            <v>0</v>
          </cell>
        </row>
        <row r="865">
          <cell r="D865" t="str">
            <v>DEH 9810</v>
          </cell>
          <cell r="E865">
            <v>4</v>
          </cell>
          <cell r="F865" t="str">
            <v>E5005-1</v>
          </cell>
          <cell r="G865">
            <v>64.94</v>
          </cell>
          <cell r="H865">
            <v>299</v>
          </cell>
          <cell r="I865">
            <v>9</v>
          </cell>
        </row>
        <row r="866">
          <cell r="D866" t="str">
            <v>FD 9800</v>
          </cell>
          <cell r="E866">
            <v>5</v>
          </cell>
          <cell r="F866" t="str">
            <v>E4505</v>
          </cell>
          <cell r="G866">
            <v>63.67</v>
          </cell>
          <cell r="H866">
            <v>402</v>
          </cell>
          <cell r="I866">
            <v>21</v>
          </cell>
        </row>
        <row r="867">
          <cell r="D867" t="str">
            <v>3SER00001A</v>
          </cell>
          <cell r="E867">
            <v>4</v>
          </cell>
          <cell r="F867" t="str">
            <v>Q6007</v>
          </cell>
          <cell r="G867">
            <v>0.08</v>
          </cell>
          <cell r="H867">
            <v>2.4</v>
          </cell>
          <cell r="I867">
            <v>4</v>
          </cell>
        </row>
        <row r="868">
          <cell r="D868" t="str">
            <v>3SEG00001A</v>
          </cell>
          <cell r="E868">
            <v>4</v>
          </cell>
          <cell r="F868" t="str">
            <v>Q4501</v>
          </cell>
          <cell r="G868">
            <v>0.19</v>
          </cell>
          <cell r="H868">
            <v>2.8</v>
          </cell>
          <cell r="I868">
            <v>4</v>
          </cell>
        </row>
        <row r="869">
          <cell r="D869" t="str">
            <v>R680523</v>
          </cell>
          <cell r="E869">
            <v>196</v>
          </cell>
          <cell r="F869" t="str">
            <v>C5001</v>
          </cell>
          <cell r="G869">
            <v>0.95</v>
          </cell>
          <cell r="H869">
            <v>238</v>
          </cell>
          <cell r="I869">
            <v>7</v>
          </cell>
        </row>
        <row r="870">
          <cell r="D870" t="str">
            <v>R600082</v>
          </cell>
          <cell r="E870">
            <v>160</v>
          </cell>
          <cell r="F870" t="str">
            <v>SI4022-2</v>
          </cell>
          <cell r="G870">
            <v>0.67</v>
          </cell>
          <cell r="H870">
            <v>200</v>
          </cell>
          <cell r="I870">
            <v>8</v>
          </cell>
        </row>
        <row r="871">
          <cell r="D871" t="str">
            <v>AD 510-1</v>
          </cell>
          <cell r="E871">
            <v>30</v>
          </cell>
          <cell r="F871" t="str">
            <v>C5001</v>
          </cell>
          <cell r="G871">
            <v>3.65</v>
          </cell>
          <cell r="H871">
            <v>200</v>
          </cell>
          <cell r="I871">
            <v>5</v>
          </cell>
        </row>
        <row r="872">
          <cell r="D872" t="str">
            <v>YHREV-R0001</v>
          </cell>
          <cell r="E872">
            <v>96</v>
          </cell>
          <cell r="F872" t="str">
            <v>Q5011</v>
          </cell>
          <cell r="G872">
            <v>3.79</v>
          </cell>
          <cell r="H872">
            <v>54</v>
          </cell>
          <cell r="I872">
            <v>8</v>
          </cell>
        </row>
        <row r="873">
          <cell r="D873">
            <v>685683</v>
          </cell>
          <cell r="E873">
            <v>80</v>
          </cell>
          <cell r="F873" t="str">
            <v>SI4029</v>
          </cell>
          <cell r="G873">
            <v>3.27</v>
          </cell>
          <cell r="H873">
            <v>336</v>
          </cell>
          <cell r="I873">
            <v>8</v>
          </cell>
        </row>
        <row r="874">
          <cell r="D874" t="str">
            <v>LKE SEAL</v>
          </cell>
          <cell r="E874">
            <v>2</v>
          </cell>
          <cell r="F874" t="str">
            <v>Q6004</v>
          </cell>
          <cell r="G874">
            <v>4.47</v>
          </cell>
          <cell r="H874">
            <v>16</v>
          </cell>
          <cell r="I874">
            <v>4</v>
          </cell>
        </row>
        <row r="875">
          <cell r="D875" t="str">
            <v>GN7F N1010</v>
          </cell>
          <cell r="E875">
            <v>4</v>
          </cell>
          <cell r="F875" t="str">
            <v>E5005-1</v>
          </cell>
          <cell r="G875">
            <v>78.14</v>
          </cell>
          <cell r="H875">
            <v>370</v>
          </cell>
          <cell r="I875">
            <v>9</v>
          </cell>
        </row>
        <row r="876">
          <cell r="D876" t="str">
            <v>JM 9804</v>
          </cell>
          <cell r="E876">
            <v>6</v>
          </cell>
          <cell r="F876" t="str">
            <v>E5005-1</v>
          </cell>
          <cell r="G876">
            <v>90.82</v>
          </cell>
          <cell r="H876">
            <v>600</v>
          </cell>
          <cell r="I876">
            <v>12</v>
          </cell>
        </row>
        <row r="877">
          <cell r="D877">
            <v>604018</v>
          </cell>
          <cell r="E877">
            <v>4</v>
          </cell>
          <cell r="F877" t="str">
            <v>SI4014</v>
          </cell>
          <cell r="G877">
            <v>9.23</v>
          </cell>
          <cell r="H877">
            <v>58</v>
          </cell>
          <cell r="I877">
            <v>8</v>
          </cell>
        </row>
        <row r="878">
          <cell r="D878" t="str">
            <v>R603952</v>
          </cell>
          <cell r="E878">
            <v>20</v>
          </cell>
          <cell r="F878" t="str">
            <v>SI4014</v>
          </cell>
          <cell r="G878">
            <v>4.4400000000000004</v>
          </cell>
          <cell r="H878">
            <v>140</v>
          </cell>
          <cell r="I878">
            <v>20</v>
          </cell>
        </row>
        <row r="879">
          <cell r="D879" t="str">
            <v>R603966</v>
          </cell>
          <cell r="E879">
            <v>12</v>
          </cell>
          <cell r="F879" t="str">
            <v>SI4014</v>
          </cell>
          <cell r="H879">
            <v>96</v>
          </cell>
          <cell r="I879">
            <v>12</v>
          </cell>
        </row>
        <row r="880">
          <cell r="D880" t="str">
            <v>유로 6800</v>
          </cell>
          <cell r="E880">
            <v>2</v>
          </cell>
          <cell r="F880" t="str">
            <v>E5005-1</v>
          </cell>
          <cell r="G880">
            <v>9.8800000000000008</v>
          </cell>
          <cell r="H880">
            <v>30</v>
          </cell>
          <cell r="I880">
            <v>2</v>
          </cell>
        </row>
        <row r="881">
          <cell r="D881" t="str">
            <v>US4C-3N000</v>
          </cell>
          <cell r="E881">
            <v>24</v>
          </cell>
          <cell r="F881" t="str">
            <v>C5001</v>
          </cell>
          <cell r="G881">
            <v>12.06</v>
          </cell>
          <cell r="H881">
            <v>384</v>
          </cell>
          <cell r="I881">
            <v>8</v>
          </cell>
        </row>
        <row r="882">
          <cell r="D882" t="str">
            <v>EN 555</v>
          </cell>
          <cell r="E882">
            <v>15</v>
          </cell>
          <cell r="F882" t="str">
            <v>E6004</v>
          </cell>
          <cell r="G882">
            <v>36.85</v>
          </cell>
          <cell r="H882">
            <v>600</v>
          </cell>
          <cell r="I882">
            <v>15</v>
          </cell>
        </row>
        <row r="883">
          <cell r="D883" t="str">
            <v>BH 8100</v>
          </cell>
          <cell r="E883">
            <v>40</v>
          </cell>
          <cell r="F883" t="str">
            <v>E6004</v>
          </cell>
          <cell r="G883">
            <v>4.05</v>
          </cell>
          <cell r="H883">
            <v>220</v>
          </cell>
          <cell r="I883">
            <v>4</v>
          </cell>
        </row>
        <row r="884">
          <cell r="D884" t="str">
            <v>LM 9801</v>
          </cell>
          <cell r="E884">
            <v>4</v>
          </cell>
          <cell r="F884" t="str">
            <v>E5005-1</v>
          </cell>
          <cell r="G884">
            <v>74.17</v>
          </cell>
        </row>
        <row r="885">
          <cell r="D885">
            <v>685690</v>
          </cell>
          <cell r="E885">
            <v>6</v>
          </cell>
          <cell r="F885" t="str">
            <v>SI4028</v>
          </cell>
          <cell r="G885">
            <v>4.68</v>
          </cell>
        </row>
        <row r="886">
          <cell r="D886" t="str">
            <v>TL 9803</v>
          </cell>
          <cell r="E886">
            <v>4</v>
          </cell>
          <cell r="F886" t="str">
            <v>E5005-1</v>
          </cell>
          <cell r="G886">
            <v>83.98</v>
          </cell>
          <cell r="H886">
            <v>404</v>
          </cell>
          <cell r="I886">
            <v>9</v>
          </cell>
        </row>
        <row r="887">
          <cell r="D887" t="str">
            <v>3SER00002A</v>
          </cell>
          <cell r="E887">
            <v>25</v>
          </cell>
          <cell r="F887" t="str">
            <v>E5005-1</v>
          </cell>
          <cell r="G887">
            <v>0.08</v>
          </cell>
        </row>
        <row r="888">
          <cell r="D888" t="str">
            <v>PRA-RUBBER-PAD</v>
          </cell>
          <cell r="E888">
            <v>4</v>
          </cell>
          <cell r="F888" t="str">
            <v>SI4014</v>
          </cell>
          <cell r="G888">
            <v>0.87</v>
          </cell>
        </row>
        <row r="889">
          <cell r="D889" t="str">
            <v>PWUT XXN05</v>
          </cell>
          <cell r="E889">
            <v>1</v>
          </cell>
          <cell r="F889" t="str">
            <v>Q5009</v>
          </cell>
          <cell r="G889">
            <v>25.03</v>
          </cell>
        </row>
        <row r="890">
          <cell r="D890" t="str">
            <v>TL 050</v>
          </cell>
          <cell r="E890">
            <v>28</v>
          </cell>
          <cell r="F890" t="str">
            <v>E4005</v>
          </cell>
          <cell r="G890">
            <v>2.8</v>
          </cell>
        </row>
        <row r="891">
          <cell r="D891" t="str">
            <v>NE-LI040</v>
          </cell>
          <cell r="E891">
            <v>1</v>
          </cell>
          <cell r="F891" t="str">
            <v>E5005-1</v>
          </cell>
        </row>
        <row r="892">
          <cell r="D892" t="str">
            <v>NER-LI050</v>
          </cell>
          <cell r="E892">
            <v>1</v>
          </cell>
          <cell r="F892" t="str">
            <v>E5005-1</v>
          </cell>
          <cell r="H892">
            <v>48</v>
          </cell>
          <cell r="I892">
            <v>2</v>
          </cell>
        </row>
        <row r="893">
          <cell r="D893" t="str">
            <v>NER-LI060</v>
          </cell>
          <cell r="E893">
            <v>1</v>
          </cell>
          <cell r="F893" t="str">
            <v>E5005-1</v>
          </cell>
        </row>
        <row r="894">
          <cell r="D894" t="str">
            <v>NE-LI005B</v>
          </cell>
          <cell r="E894">
            <v>4</v>
          </cell>
          <cell r="F894" t="str">
            <v>C5001</v>
          </cell>
        </row>
        <row r="895">
          <cell r="D895" t="str">
            <v>NE-LI070</v>
          </cell>
          <cell r="E895">
            <v>1</v>
          </cell>
          <cell r="F895" t="str">
            <v>E5005-1</v>
          </cell>
          <cell r="H895">
            <v>15</v>
          </cell>
          <cell r="I895">
            <v>1</v>
          </cell>
        </row>
        <row r="896">
          <cell r="D896" t="str">
            <v>NE-LI090</v>
          </cell>
          <cell r="E896">
            <v>10</v>
          </cell>
          <cell r="F896" t="str">
            <v>Q5009</v>
          </cell>
          <cell r="G896">
            <v>11.2</v>
          </cell>
          <cell r="H896">
            <v>150</v>
          </cell>
          <cell r="I896">
            <v>10</v>
          </cell>
        </row>
        <row r="897">
          <cell r="D897" t="str">
            <v>NE-LI771</v>
          </cell>
          <cell r="E897">
            <v>4</v>
          </cell>
          <cell r="F897" t="str">
            <v>E7002</v>
          </cell>
        </row>
        <row r="898">
          <cell r="D898" t="str">
            <v>NE-LI801</v>
          </cell>
          <cell r="E898">
            <v>2</v>
          </cell>
          <cell r="F898" t="str">
            <v>C5001</v>
          </cell>
        </row>
        <row r="899">
          <cell r="D899" t="str">
            <v>NE-LI806</v>
          </cell>
          <cell r="E899">
            <v>1</v>
          </cell>
          <cell r="F899" t="str">
            <v>E6004</v>
          </cell>
        </row>
        <row r="900">
          <cell r="D900">
            <v>602141</v>
          </cell>
          <cell r="E900">
            <v>288</v>
          </cell>
          <cell r="F900" t="str">
            <v>SI4022</v>
          </cell>
        </row>
        <row r="901">
          <cell r="D901" t="str">
            <v>3SES00034A</v>
          </cell>
          <cell r="E901">
            <v>66</v>
          </cell>
          <cell r="F901" t="str">
            <v>Q4501</v>
          </cell>
          <cell r="G901">
            <v>0.24</v>
          </cell>
          <cell r="H901">
            <v>36</v>
          </cell>
          <cell r="I901">
            <v>3</v>
          </cell>
        </row>
        <row r="902">
          <cell r="D902" t="str">
            <v>DYP4 5종</v>
          </cell>
          <cell r="E902">
            <v>10</v>
          </cell>
          <cell r="F902" t="str">
            <v>E6005</v>
          </cell>
        </row>
        <row r="903">
          <cell r="D903" t="str">
            <v>DM 2300</v>
          </cell>
          <cell r="E903">
            <v>30</v>
          </cell>
          <cell r="F903" t="str">
            <v>E5005-1</v>
          </cell>
          <cell r="G903">
            <v>15.13</v>
          </cell>
          <cell r="H903">
            <v>540</v>
          </cell>
          <cell r="I903">
            <v>6</v>
          </cell>
        </row>
        <row r="904">
          <cell r="D904" t="str">
            <v>DER DB010</v>
          </cell>
          <cell r="E904">
            <v>4</v>
          </cell>
          <cell r="F904" t="str">
            <v>E5005-1</v>
          </cell>
          <cell r="G904">
            <v>40.85</v>
          </cell>
          <cell r="H904">
            <v>204</v>
          </cell>
          <cell r="I904">
            <v>8</v>
          </cell>
        </row>
        <row r="905">
          <cell r="D905" t="str">
            <v>603628-1</v>
          </cell>
          <cell r="E905">
            <v>40</v>
          </cell>
          <cell r="F905" t="str">
            <v>E4005-1</v>
          </cell>
          <cell r="G905">
            <v>6.53</v>
          </cell>
          <cell r="H905">
            <v>360</v>
          </cell>
          <cell r="I905">
            <v>4</v>
          </cell>
        </row>
        <row r="906">
          <cell r="D906" t="str">
            <v>MV-DORBBSA</v>
          </cell>
          <cell r="E906">
            <v>100</v>
          </cell>
          <cell r="F906" t="str">
            <v>E5005-1</v>
          </cell>
          <cell r="G906">
            <v>4.8600000000000003</v>
          </cell>
          <cell r="H906">
            <v>580</v>
          </cell>
          <cell r="I906">
            <v>10</v>
          </cell>
        </row>
        <row r="907">
          <cell r="D907" t="str">
            <v>JW-CU000</v>
          </cell>
          <cell r="E907">
            <v>2</v>
          </cell>
          <cell r="F907" t="str">
            <v>SI3021</v>
          </cell>
        </row>
        <row r="908">
          <cell r="D908" t="str">
            <v>PUEG-CP106</v>
          </cell>
          <cell r="E908">
            <v>2</v>
          </cell>
          <cell r="F908" t="str">
            <v>Q5009</v>
          </cell>
        </row>
        <row r="909">
          <cell r="D909" t="str">
            <v>MV-1XFB48</v>
          </cell>
          <cell r="E909">
            <v>1</v>
          </cell>
          <cell r="F909" t="str">
            <v>Q5009</v>
          </cell>
        </row>
        <row r="910">
          <cell r="D910" t="str">
            <v>JK1EG DS020</v>
          </cell>
          <cell r="E910">
            <v>32</v>
          </cell>
          <cell r="F910" t="str">
            <v>C5001</v>
          </cell>
          <cell r="G910">
            <v>7.15</v>
          </cell>
          <cell r="H910">
            <v>320</v>
          </cell>
          <cell r="I910">
            <v>16</v>
          </cell>
        </row>
        <row r="911">
          <cell r="D911" t="str">
            <v>RS4-T4080</v>
          </cell>
          <cell r="E911">
            <v>8</v>
          </cell>
          <cell r="F911" t="str">
            <v>E5005-1</v>
          </cell>
          <cell r="H911">
            <v>404</v>
          </cell>
          <cell r="I911">
            <v>12</v>
          </cell>
        </row>
        <row r="912">
          <cell r="D912" t="str">
            <v>MV-21-E0301</v>
          </cell>
          <cell r="E912">
            <v>1</v>
          </cell>
          <cell r="F912" t="str">
            <v>SI4023</v>
          </cell>
        </row>
        <row r="913">
          <cell r="D913" t="str">
            <v>MV-21-E0302</v>
          </cell>
          <cell r="E913">
            <v>1</v>
          </cell>
          <cell r="F913" t="str">
            <v>SI4034</v>
          </cell>
        </row>
        <row r="914">
          <cell r="D914" t="str">
            <v>MV-21-E0303</v>
          </cell>
          <cell r="E914">
            <v>1</v>
          </cell>
          <cell r="F914" t="str">
            <v>SI4034</v>
          </cell>
        </row>
        <row r="915">
          <cell r="D915" t="str">
            <v>500KW-PECC0</v>
          </cell>
        </row>
        <row r="916">
          <cell r="D916" t="str">
            <v>RS4 T4080</v>
          </cell>
          <cell r="E916">
            <v>8</v>
          </cell>
          <cell r="F916" t="str">
            <v>E5005-1</v>
          </cell>
          <cell r="G916">
            <v>40.89</v>
          </cell>
          <cell r="H916">
            <v>404</v>
          </cell>
          <cell r="I916">
            <v>12</v>
          </cell>
        </row>
        <row r="917">
          <cell r="D917" t="str">
            <v>MVF-DO1611</v>
          </cell>
          <cell r="E917">
            <v>4</v>
          </cell>
          <cell r="F917" t="str">
            <v>E5005-1</v>
          </cell>
          <cell r="G917">
            <v>76.7</v>
          </cell>
          <cell r="H917">
            <v>315</v>
          </cell>
          <cell r="I917">
            <v>9</v>
          </cell>
        </row>
        <row r="918">
          <cell r="D918" t="str">
            <v>MVR-DO1621</v>
          </cell>
          <cell r="E918">
            <v>4</v>
          </cell>
          <cell r="F918" t="str">
            <v>E5005-1</v>
          </cell>
          <cell r="G918">
            <v>62.9</v>
          </cell>
          <cell r="H918">
            <v>308</v>
          </cell>
          <cell r="I918">
            <v>9</v>
          </cell>
        </row>
        <row r="919">
          <cell r="D919" t="str">
            <v>NU 1220</v>
          </cell>
          <cell r="E919">
            <v>28</v>
          </cell>
          <cell r="F919" t="str">
            <v>N8001</v>
          </cell>
          <cell r="G919">
            <v>14.71</v>
          </cell>
          <cell r="H919">
            <v>520</v>
          </cell>
          <cell r="I919">
            <v>8</v>
          </cell>
        </row>
        <row r="920">
          <cell r="D920" t="str">
            <v>JK1EG-DS020</v>
          </cell>
          <cell r="E920">
            <v>6</v>
          </cell>
          <cell r="F920" t="str">
            <v>E5005-1</v>
          </cell>
          <cell r="G920">
            <v>64.33</v>
          </cell>
          <cell r="H920">
            <v>480</v>
          </cell>
          <cell r="I920">
            <v>12</v>
          </cell>
        </row>
        <row r="921">
          <cell r="D921" t="str">
            <v>AD 320B</v>
          </cell>
          <cell r="E921">
            <v>40</v>
          </cell>
          <cell r="F921" t="str">
            <v>CE5001</v>
          </cell>
          <cell r="G921">
            <v>5.43</v>
          </cell>
          <cell r="H921">
            <v>284</v>
          </cell>
          <cell r="I921">
            <v>4</v>
          </cell>
        </row>
        <row r="922">
          <cell r="D922" t="str">
            <v>BGNF 800</v>
          </cell>
          <cell r="E922">
            <v>24</v>
          </cell>
          <cell r="F922" t="str">
            <v>E4507-1</v>
          </cell>
          <cell r="G922">
            <v>13.81</v>
          </cell>
        </row>
        <row r="923">
          <cell r="D923" t="str">
            <v>SX2E BUTTON</v>
          </cell>
          <cell r="E923">
            <v>9</v>
          </cell>
          <cell r="F923" t="str">
            <v>Q5009</v>
          </cell>
        </row>
        <row r="924">
          <cell r="D924" t="str">
            <v>MV-DO640</v>
          </cell>
          <cell r="E924">
            <v>12</v>
          </cell>
          <cell r="F924" t="str">
            <v>E5007</v>
          </cell>
          <cell r="H924">
            <v>480</v>
          </cell>
          <cell r="I924">
            <v>24</v>
          </cell>
        </row>
        <row r="925">
          <cell r="D925" t="str">
            <v>R603965</v>
          </cell>
          <cell r="E925">
            <v>56</v>
          </cell>
          <cell r="F925" t="str">
            <v>SI4033</v>
          </cell>
          <cell r="G925">
            <v>2.44</v>
          </cell>
          <cell r="H925">
            <v>200</v>
          </cell>
          <cell r="I925">
            <v>8</v>
          </cell>
        </row>
        <row r="926">
          <cell r="D926" t="str">
            <v>ACMCA0011</v>
          </cell>
        </row>
        <row r="927">
          <cell r="D927" t="str">
            <v>LM 313</v>
          </cell>
          <cell r="E927">
            <v>36</v>
          </cell>
          <cell r="F927" t="str">
            <v>E7002</v>
          </cell>
          <cell r="G927">
            <v>8.9600000000000009</v>
          </cell>
          <cell r="H927">
            <v>328</v>
          </cell>
          <cell r="I927">
            <v>8</v>
          </cell>
        </row>
        <row r="928">
          <cell r="D928" t="str">
            <v>NU 9820</v>
          </cell>
          <cell r="E928">
            <v>8</v>
          </cell>
          <cell r="F928" t="str">
            <v>E5005-1</v>
          </cell>
          <cell r="G928">
            <v>59.58</v>
          </cell>
          <cell r="H928">
            <v>610</v>
          </cell>
          <cell r="I928">
            <v>10</v>
          </cell>
        </row>
        <row r="929">
          <cell r="D929" t="str">
            <v>GN7R-N1030</v>
          </cell>
          <cell r="E929">
            <v>4</v>
          </cell>
          <cell r="F929" t="str">
            <v>E5005-1</v>
          </cell>
          <cell r="G929">
            <v>61.58</v>
          </cell>
          <cell r="H929">
            <v>312</v>
          </cell>
          <cell r="I929">
            <v>8</v>
          </cell>
        </row>
        <row r="930">
          <cell r="D930" t="str">
            <v>BH 000</v>
          </cell>
          <cell r="E930">
            <v>16</v>
          </cell>
          <cell r="F930" t="str">
            <v>CE5001</v>
          </cell>
          <cell r="G930">
            <v>19.59</v>
          </cell>
          <cell r="H930">
            <v>400</v>
          </cell>
          <cell r="I930">
            <v>4</v>
          </cell>
        </row>
        <row r="931">
          <cell r="D931" t="str">
            <v>JHFC 4종</v>
          </cell>
        </row>
        <row r="932">
          <cell r="D932" t="str">
            <v>JK1E-IT000</v>
          </cell>
        </row>
        <row r="933">
          <cell r="D933">
            <v>603191</v>
          </cell>
          <cell r="E933">
            <v>56</v>
          </cell>
          <cell r="F933" t="str">
            <v>SI4028</v>
          </cell>
          <cell r="G933">
            <v>0.55500000000000005</v>
          </cell>
          <cell r="H933">
            <v>84</v>
          </cell>
          <cell r="I933">
            <v>8</v>
          </cell>
        </row>
        <row r="934">
          <cell r="D934" t="str">
            <v>MVE21-CC005</v>
          </cell>
          <cell r="E934">
            <v>9</v>
          </cell>
          <cell r="F934" t="str">
            <v>SI4023</v>
          </cell>
          <cell r="G934">
            <v>20.2</v>
          </cell>
          <cell r="H934">
            <v>306</v>
          </cell>
          <cell r="I934">
            <v>9</v>
          </cell>
        </row>
        <row r="935">
          <cell r="D935">
            <v>410138</v>
          </cell>
          <cell r="E935">
            <v>6</v>
          </cell>
          <cell r="F935" t="str">
            <v>Q4020</v>
          </cell>
          <cell r="G935">
            <v>1.44</v>
          </cell>
          <cell r="H935">
            <v>15</v>
          </cell>
          <cell r="I935">
            <v>6</v>
          </cell>
        </row>
        <row r="936">
          <cell r="D936" t="str">
            <v>BH 400</v>
          </cell>
          <cell r="E936">
            <v>16</v>
          </cell>
          <cell r="F936" t="str">
            <v>E5006D</v>
          </cell>
          <cell r="G936">
            <v>12.83</v>
          </cell>
          <cell r="H936">
            <v>400</v>
          </cell>
          <cell r="I936">
            <v>4</v>
          </cell>
        </row>
        <row r="937">
          <cell r="D937" t="str">
            <v>GN7-N1050</v>
          </cell>
          <cell r="E937">
            <v>6</v>
          </cell>
          <cell r="F937" t="str">
            <v>E5005-1</v>
          </cell>
          <cell r="G937">
            <v>31.56</v>
          </cell>
          <cell r="H937">
            <v>244</v>
          </cell>
          <cell r="I937">
            <v>4</v>
          </cell>
        </row>
        <row r="938">
          <cell r="D938" t="str">
            <v>GR 580</v>
          </cell>
          <cell r="E938">
            <v>20</v>
          </cell>
          <cell r="F938" t="str">
            <v>E5005</v>
          </cell>
          <cell r="G938">
            <v>13.03</v>
          </cell>
          <cell r="H938">
            <v>280</v>
          </cell>
          <cell r="I938">
            <v>8</v>
          </cell>
        </row>
        <row r="939">
          <cell r="D939" t="str">
            <v>MX5F-P6610</v>
          </cell>
          <cell r="E939">
            <v>2</v>
          </cell>
          <cell r="F939" t="str">
            <v>E5005-1</v>
          </cell>
          <cell r="G939">
            <v>74.290000000000006</v>
          </cell>
        </row>
        <row r="940">
          <cell r="D940" t="str">
            <v>MX5F-P6620</v>
          </cell>
        </row>
        <row r="941">
          <cell r="D941" t="str">
            <v>MX5T-P6630</v>
          </cell>
        </row>
        <row r="942">
          <cell r="D942" t="str">
            <v>NE-E0013</v>
          </cell>
        </row>
        <row r="943">
          <cell r="D943" t="str">
            <v>NE-LI100</v>
          </cell>
        </row>
        <row r="944">
          <cell r="D944" t="str">
            <v>NE-LI110</v>
          </cell>
        </row>
        <row r="945">
          <cell r="D945" t="str">
            <v>PU 30</v>
          </cell>
          <cell r="E945">
            <v>8</v>
          </cell>
          <cell r="F945" t="str">
            <v>E5005</v>
          </cell>
          <cell r="G945">
            <v>41.47</v>
          </cell>
          <cell r="H945">
            <v>414</v>
          </cell>
          <cell r="I945">
            <v>8</v>
          </cell>
        </row>
        <row r="946">
          <cell r="D946" t="str">
            <v>QL 9830</v>
          </cell>
          <cell r="E946">
            <v>4</v>
          </cell>
          <cell r="F946" t="str">
            <v>E5005-1</v>
          </cell>
          <cell r="G946">
            <v>47.42</v>
          </cell>
          <cell r="H946">
            <v>227</v>
          </cell>
          <cell r="I946">
            <v>9</v>
          </cell>
        </row>
        <row r="947">
          <cell r="D947" t="str">
            <v>RP O-RING</v>
          </cell>
        </row>
        <row r="948">
          <cell r="D948" t="str">
            <v>SX2-BE040</v>
          </cell>
          <cell r="E948">
            <v>9</v>
          </cell>
          <cell r="F948" t="str">
            <v>E5005-1</v>
          </cell>
          <cell r="G948">
            <v>18.739999999999998</v>
          </cell>
          <cell r="H948">
            <v>204</v>
          </cell>
          <cell r="I948">
            <v>3</v>
          </cell>
        </row>
        <row r="949">
          <cell r="D949" t="str">
            <v>TAME-E2200</v>
          </cell>
          <cell r="E949">
            <v>8</v>
          </cell>
          <cell r="F949" t="str">
            <v>E5007</v>
          </cell>
          <cell r="H949">
            <v>480</v>
          </cell>
          <cell r="I949">
            <v>16</v>
          </cell>
        </row>
        <row r="950">
          <cell r="D950" t="str">
            <v>TAME-E2300</v>
          </cell>
          <cell r="E950">
            <v>9</v>
          </cell>
          <cell r="F950" t="str">
            <v>E5005-1</v>
          </cell>
          <cell r="G950">
            <v>26.03</v>
          </cell>
          <cell r="H950">
            <v>302</v>
          </cell>
          <cell r="I950">
            <v>10</v>
          </cell>
        </row>
        <row r="951">
          <cell r="D951" t="str">
            <v>YF 9810</v>
          </cell>
          <cell r="E951">
            <v>12</v>
          </cell>
          <cell r="F951" t="str">
            <v>E5005-1</v>
          </cell>
          <cell r="G951">
            <v>68.11</v>
          </cell>
          <cell r="H951">
            <v>938</v>
          </cell>
          <cell r="I951">
            <v>26</v>
          </cell>
        </row>
        <row r="952">
          <cell r="D952" t="str">
            <v>DYP5 2종</v>
          </cell>
        </row>
        <row r="953">
          <cell r="D953" t="str">
            <v>DYP5 4종</v>
          </cell>
        </row>
        <row r="954">
          <cell r="D954" t="str">
            <v>3SES00035A</v>
          </cell>
          <cell r="E954">
            <v>54</v>
          </cell>
          <cell r="F954" t="str">
            <v>Q4501</v>
          </cell>
          <cell r="G954">
            <v>0.43</v>
          </cell>
          <cell r="H954">
            <v>42</v>
          </cell>
          <cell r="I954">
            <v>6</v>
          </cell>
        </row>
        <row r="955">
          <cell r="D955" t="str">
            <v>BK 9807</v>
          </cell>
          <cell r="E955">
            <v>16</v>
          </cell>
          <cell r="F955" t="str">
            <v>E5005-1</v>
          </cell>
          <cell r="G955">
            <v>63.6</v>
          </cell>
          <cell r="H955">
            <v>1120</v>
          </cell>
          <cell r="I955">
            <v>32</v>
          </cell>
        </row>
        <row r="956">
          <cell r="D956" t="str">
            <v>BL7T-BA200</v>
          </cell>
        </row>
        <row r="957">
          <cell r="D957" t="str">
            <v>DN8-L1050</v>
          </cell>
        </row>
        <row r="958">
          <cell r="D958" t="str">
            <v>FE SIDE COVER 2종</v>
          </cell>
        </row>
        <row r="959">
          <cell r="D959" t="str">
            <v>GN7C-N1000B</v>
          </cell>
        </row>
        <row r="960">
          <cell r="D960" t="str">
            <v>JK1-AR070</v>
          </cell>
          <cell r="F960" t="str">
            <v>E5005-1</v>
          </cell>
          <cell r="G960">
            <v>13.25</v>
          </cell>
        </row>
        <row r="961">
          <cell r="D961" t="str">
            <v>JK1-AR080</v>
          </cell>
          <cell r="E961">
            <v>6</v>
          </cell>
          <cell r="F961" t="str">
            <v>E5005-1</v>
          </cell>
          <cell r="H961">
            <v>192</v>
          </cell>
          <cell r="I961">
            <v>4</v>
          </cell>
        </row>
        <row r="962">
          <cell r="D962" t="str">
            <v>JK1E-DS030</v>
          </cell>
        </row>
        <row r="963">
          <cell r="D963" t="str">
            <v>JWE-CU030</v>
          </cell>
        </row>
        <row r="964">
          <cell r="D964" t="str">
            <v>MX5D-P6210</v>
          </cell>
          <cell r="E964">
            <v>9</v>
          </cell>
          <cell r="F964" t="str">
            <v>E5005-1</v>
          </cell>
          <cell r="G964">
            <v>171.73</v>
          </cell>
          <cell r="H964">
            <v>1638</v>
          </cell>
          <cell r="I964">
            <v>36</v>
          </cell>
        </row>
        <row r="965">
          <cell r="D965" t="str">
            <v>MX5P-P7100</v>
          </cell>
        </row>
        <row r="966">
          <cell r="D966" t="str">
            <v>MX5P-P7130</v>
          </cell>
        </row>
        <row r="967">
          <cell r="D967" t="str">
            <v>NEC-LI000</v>
          </cell>
        </row>
        <row r="968">
          <cell r="D968" t="str">
            <v>NE-E0014</v>
          </cell>
        </row>
        <row r="969">
          <cell r="D969" t="str">
            <v>NU POWER COVER</v>
          </cell>
        </row>
        <row r="970">
          <cell r="D970" t="str">
            <v>PDU-M5015</v>
          </cell>
        </row>
        <row r="971">
          <cell r="D971" t="str">
            <v>SX2T-BE050</v>
          </cell>
          <cell r="E971">
            <v>4</v>
          </cell>
          <cell r="F971" t="str">
            <v>E5005-1</v>
          </cell>
          <cell r="G971">
            <v>65.16</v>
          </cell>
          <cell r="H971">
            <v>300</v>
          </cell>
          <cell r="I971">
            <v>12</v>
          </cell>
        </row>
        <row r="972">
          <cell r="D972" t="str">
            <v>TL 9802</v>
          </cell>
          <cell r="E972">
            <v>4</v>
          </cell>
          <cell r="F972" t="str">
            <v>E5005-1</v>
          </cell>
          <cell r="G972">
            <v>47.64</v>
          </cell>
          <cell r="H972">
            <v>240</v>
          </cell>
          <cell r="I972">
            <v>9</v>
          </cell>
        </row>
        <row r="973">
          <cell r="D973">
            <v>480195</v>
          </cell>
        </row>
        <row r="974">
          <cell r="D974" t="str">
            <v>603191-1</v>
          </cell>
          <cell r="E974">
            <v>56</v>
          </cell>
          <cell r="F974" t="str">
            <v>SI4028</v>
          </cell>
          <cell r="G974">
            <v>0.55500000000000005</v>
          </cell>
          <cell r="H974">
            <v>84</v>
          </cell>
          <cell r="I974">
            <v>8</v>
          </cell>
        </row>
        <row r="975">
          <cell r="D975" t="str">
            <v>CK 9820</v>
          </cell>
          <cell r="E975">
            <v>6</v>
          </cell>
          <cell r="F975" t="str">
            <v>E5005-1</v>
          </cell>
          <cell r="G975">
            <v>38.21</v>
          </cell>
          <cell r="H975">
            <v>288</v>
          </cell>
          <cell r="I975">
            <v>14</v>
          </cell>
        </row>
        <row r="976">
          <cell r="D976" t="str">
            <v>DYP5-MANIFOLD BLOCK</v>
          </cell>
        </row>
        <row r="977">
          <cell r="D977" t="str">
            <v>GN7F-N1010</v>
          </cell>
          <cell r="E977">
            <v>4</v>
          </cell>
          <cell r="F977" t="str">
            <v>E5005-1</v>
          </cell>
          <cell r="G977">
            <v>78.14</v>
          </cell>
          <cell r="H977">
            <v>393</v>
          </cell>
          <cell r="I977">
            <v>11</v>
          </cell>
        </row>
        <row r="978">
          <cell r="D978" t="str">
            <v>GN7F-N1020</v>
          </cell>
          <cell r="E978">
            <v>4</v>
          </cell>
          <cell r="F978" t="str">
            <v>E5005-1</v>
          </cell>
          <cell r="G978">
            <v>79.599999999999994</v>
          </cell>
          <cell r="H978">
            <v>371</v>
          </cell>
          <cell r="I978">
            <v>9</v>
          </cell>
        </row>
        <row r="979">
          <cell r="D979" t="str">
            <v>LGCS-SEAL8</v>
          </cell>
          <cell r="E979">
            <v>18</v>
          </cell>
          <cell r="F979" t="str">
            <v>E6004</v>
          </cell>
          <cell r="G979">
            <v>1.8</v>
          </cell>
          <cell r="H979">
            <v>78</v>
          </cell>
          <cell r="I979">
            <v>6</v>
          </cell>
        </row>
        <row r="980">
          <cell r="D980" t="str">
            <v>SX2-BE030</v>
          </cell>
        </row>
        <row r="981">
          <cell r="D981" t="str">
            <v>VQ 620</v>
          </cell>
          <cell r="E981">
            <v>4</v>
          </cell>
          <cell r="F981" t="str">
            <v>E5005</v>
          </cell>
          <cell r="G981">
            <v>46.4</v>
          </cell>
          <cell r="H981">
            <v>252</v>
          </cell>
          <cell r="I981">
            <v>12</v>
          </cell>
        </row>
        <row r="982">
          <cell r="D982">
            <v>440220</v>
          </cell>
          <cell r="E982">
            <v>120</v>
          </cell>
          <cell r="F982" t="str">
            <v>SI3524</v>
          </cell>
          <cell r="H982">
            <v>200</v>
          </cell>
          <cell r="I982">
            <v>10</v>
          </cell>
        </row>
        <row r="983">
          <cell r="D983" t="str">
            <v>R604245</v>
          </cell>
          <cell r="F983" t="str">
            <v>E4005-1</v>
          </cell>
          <cell r="G983">
            <v>5.76</v>
          </cell>
          <cell r="H983">
            <v>332</v>
          </cell>
        </row>
        <row r="984">
          <cell r="D984" t="str">
            <v>BR2-R1100</v>
          </cell>
          <cell r="F984" t="str">
            <v>E5005-1</v>
          </cell>
          <cell r="G984">
            <v>20.399999999999999</v>
          </cell>
        </row>
        <row r="985">
          <cell r="D985" t="str">
            <v>CV-CC053</v>
          </cell>
        </row>
        <row r="986">
          <cell r="D986" t="str">
            <v>CV-CC061</v>
          </cell>
        </row>
        <row r="987">
          <cell r="D987" t="str">
            <v>CV-CC068</v>
          </cell>
        </row>
        <row r="988">
          <cell r="D988" t="str">
            <v>DY6- RECACTANT GASKET</v>
          </cell>
        </row>
        <row r="989">
          <cell r="D989" t="str">
            <v>DYP5-AIR IN GASKET</v>
          </cell>
        </row>
        <row r="990">
          <cell r="D990" t="str">
            <v>HR 20</v>
          </cell>
          <cell r="E990">
            <v>8</v>
          </cell>
          <cell r="F990" t="str">
            <v>E5005</v>
          </cell>
          <cell r="G990">
            <v>45.55</v>
          </cell>
          <cell r="H990">
            <v>452</v>
          </cell>
          <cell r="I990">
            <v>10</v>
          </cell>
        </row>
        <row r="991">
          <cell r="D991" t="str">
            <v>JK1-AR570</v>
          </cell>
          <cell r="E991">
            <v>8</v>
          </cell>
          <cell r="F991" t="str">
            <v>E5005-1</v>
          </cell>
          <cell r="H991">
            <v>148</v>
          </cell>
          <cell r="I991">
            <v>4</v>
          </cell>
        </row>
        <row r="992">
          <cell r="D992" t="str">
            <v>KA4HC ES100B</v>
          </cell>
        </row>
        <row r="993">
          <cell r="D993" t="str">
            <v>KA4HC-ES005B</v>
          </cell>
          <cell r="F993" t="str">
            <v>CE5001</v>
          </cell>
          <cell r="G993">
            <v>9.5</v>
          </cell>
        </row>
        <row r="994">
          <cell r="D994" t="str">
            <v>KA4HC-ES007B</v>
          </cell>
          <cell r="F994" t="str">
            <v>CE5001</v>
          </cell>
          <cell r="G994">
            <v>6.68</v>
          </cell>
        </row>
        <row r="995">
          <cell r="D995" t="str">
            <v>KA4H-ES000</v>
          </cell>
          <cell r="E995">
            <v>4</v>
          </cell>
          <cell r="F995" t="str">
            <v>E5007</v>
          </cell>
          <cell r="H995">
            <v>448</v>
          </cell>
          <cell r="I995">
            <v>16</v>
          </cell>
        </row>
        <row r="996">
          <cell r="D996" t="str">
            <v>KA4H-P7010</v>
          </cell>
          <cell r="E996">
            <v>6</v>
          </cell>
          <cell r="F996" t="str">
            <v>E5007</v>
          </cell>
          <cell r="H996">
            <v>516</v>
          </cell>
          <cell r="I996">
            <v>12</v>
          </cell>
        </row>
        <row r="997">
          <cell r="D997" t="str">
            <v>MV-DO600</v>
          </cell>
          <cell r="F997" t="str">
            <v>E5007</v>
          </cell>
          <cell r="G997">
            <v>43.75</v>
          </cell>
        </row>
        <row r="998">
          <cell r="D998" t="str">
            <v>MV-DO650</v>
          </cell>
          <cell r="E998">
            <v>4</v>
          </cell>
          <cell r="F998" t="str">
            <v>E5007</v>
          </cell>
          <cell r="H998">
            <v>320</v>
          </cell>
          <cell r="I998">
            <v>8</v>
          </cell>
        </row>
        <row r="999">
          <cell r="D999" t="str">
            <v>MVE-DO610</v>
          </cell>
          <cell r="E999">
            <v>4</v>
          </cell>
          <cell r="F999" t="str">
            <v>E5005-1</v>
          </cell>
          <cell r="G999">
            <v>76.7</v>
          </cell>
          <cell r="H999">
            <v>315</v>
          </cell>
          <cell r="I999">
            <v>9</v>
          </cell>
        </row>
        <row r="1000">
          <cell r="D1000" t="str">
            <v>PBD2301</v>
          </cell>
          <cell r="E1000">
            <v>72</v>
          </cell>
          <cell r="F1000" t="str">
            <v>F7008</v>
          </cell>
          <cell r="G1000">
            <v>2.4500000000000002</v>
          </cell>
          <cell r="H1000">
            <v>168</v>
          </cell>
          <cell r="I1000">
            <v>6</v>
          </cell>
        </row>
        <row r="1001">
          <cell r="D1001" t="str">
            <v>US4HC-RCAP1</v>
          </cell>
          <cell r="F1001" t="str">
            <v>Q5011</v>
          </cell>
          <cell r="G1001">
            <v>10.17</v>
          </cell>
        </row>
        <row r="1002">
          <cell r="D1002" t="str">
            <v>VQ 243</v>
          </cell>
          <cell r="E1002">
            <v>16</v>
          </cell>
          <cell r="F1002" t="str">
            <v>E5006D</v>
          </cell>
          <cell r="G1002">
            <v>10.5</v>
          </cell>
          <cell r="H1002">
            <v>420</v>
          </cell>
          <cell r="I1002">
            <v>4</v>
          </cell>
        </row>
        <row r="1003">
          <cell r="D1003" t="str">
            <v>JG559-26000</v>
          </cell>
          <cell r="F1003" t="str">
            <v>E5005-1</v>
          </cell>
          <cell r="G1003">
            <v>12.42</v>
          </cell>
        </row>
        <row r="1004">
          <cell r="D1004" t="str">
            <v>JG-DC010</v>
          </cell>
          <cell r="F1004" t="str">
            <v>E5005-1</v>
          </cell>
        </row>
        <row r="1005">
          <cell r="D1005" t="str">
            <v>JK1-IT000</v>
          </cell>
        </row>
        <row r="1006">
          <cell r="D1006" t="str">
            <v>JX1-T6080</v>
          </cell>
          <cell r="E1006">
            <v>4</v>
          </cell>
          <cell r="F1006" t="str">
            <v>Q5009</v>
          </cell>
          <cell r="G1006">
            <v>35.4</v>
          </cell>
          <cell r="H1006">
            <v>172</v>
          </cell>
          <cell r="I1006">
            <v>4</v>
          </cell>
        </row>
        <row r="1007">
          <cell r="D1007" t="str">
            <v>KA4H-ES001</v>
          </cell>
        </row>
        <row r="1008">
          <cell r="D1008" t="str">
            <v>MV-DORBBSB</v>
          </cell>
        </row>
        <row r="1009">
          <cell r="D1009" t="str">
            <v>NE-LI080</v>
          </cell>
          <cell r="E1009">
            <v>8</v>
          </cell>
          <cell r="F1009" t="str">
            <v>E5005-1</v>
          </cell>
          <cell r="G1009">
            <v>90.2</v>
          </cell>
          <cell r="H1009">
            <v>840</v>
          </cell>
          <cell r="I1009">
            <v>32</v>
          </cell>
        </row>
        <row r="1010">
          <cell r="D1010" t="str">
            <v>YF 9830</v>
          </cell>
          <cell r="E1010">
            <v>4</v>
          </cell>
          <cell r="F1010" t="str">
            <v>E5005-1</v>
          </cell>
          <cell r="G1010">
            <v>57.07</v>
          </cell>
        </row>
        <row r="1011">
          <cell r="D1011">
            <v>683538</v>
          </cell>
          <cell r="E1011">
            <v>224</v>
          </cell>
          <cell r="F1011" t="str">
            <v>SI4022</v>
          </cell>
          <cell r="G1011">
            <v>0.23</v>
          </cell>
        </row>
        <row r="1012">
          <cell r="D1012" t="str">
            <v>RJ 610B/RJ 610C</v>
          </cell>
          <cell r="E1012">
            <v>80</v>
          </cell>
          <cell r="F1012" t="str">
            <v>CE5001</v>
          </cell>
          <cell r="G1012">
            <v>5.0599999999999996</v>
          </cell>
          <cell r="H1012">
            <v>270</v>
          </cell>
          <cell r="I1012">
            <v>6</v>
          </cell>
        </row>
        <row r="1013">
          <cell r="D1013">
            <v>480198</v>
          </cell>
        </row>
        <row r="1014">
          <cell r="D1014" t="str">
            <v>JFPH 4001</v>
          </cell>
          <cell r="E1014">
            <v>48</v>
          </cell>
          <cell r="F1014" t="str">
            <v>E6004</v>
          </cell>
          <cell r="G1014">
            <v>2.5</v>
          </cell>
          <cell r="H1014">
            <v>168</v>
          </cell>
          <cell r="I1014">
            <v>7</v>
          </cell>
        </row>
        <row r="1015">
          <cell r="D1015" t="str">
            <v>JM 9800</v>
          </cell>
          <cell r="E1015">
            <v>8</v>
          </cell>
          <cell r="F1015" t="str">
            <v>E5005-1</v>
          </cell>
          <cell r="G1015">
            <v>95.05</v>
          </cell>
          <cell r="H1015">
            <v>892</v>
          </cell>
          <cell r="I1015">
            <v>6</v>
          </cell>
        </row>
        <row r="1016">
          <cell r="D1016" t="str">
            <v>유로 6820</v>
          </cell>
          <cell r="E1016">
            <v>2</v>
          </cell>
          <cell r="F1016" t="str">
            <v>E5005-1</v>
          </cell>
          <cell r="G1016">
            <v>4.34</v>
          </cell>
          <cell r="H1016">
            <v>16</v>
          </cell>
          <cell r="I1016">
            <v>2</v>
          </cell>
        </row>
        <row r="1017">
          <cell r="D1017" t="str">
            <v>JX1-T6070</v>
          </cell>
        </row>
        <row r="1018">
          <cell r="D1018" t="str">
            <v>JX1-T6060</v>
          </cell>
        </row>
        <row r="1019">
          <cell r="D1019" t="str">
            <v>MVR-DO620</v>
          </cell>
          <cell r="E1019">
            <v>4</v>
          </cell>
          <cell r="F1019" t="str">
            <v>E5005-1</v>
          </cell>
          <cell r="G1019">
            <v>67.599999999999994</v>
          </cell>
          <cell r="H1019">
            <v>308</v>
          </cell>
          <cell r="I1019">
            <v>9</v>
          </cell>
        </row>
        <row r="1020">
          <cell r="D1020">
            <v>604265</v>
          </cell>
          <cell r="E1020">
            <v>60</v>
          </cell>
          <cell r="F1020" t="str">
            <v>SI4027K</v>
          </cell>
          <cell r="G1020">
            <v>2</v>
          </cell>
          <cell r="H1020">
            <v>223</v>
          </cell>
          <cell r="I1020">
            <v>5</v>
          </cell>
        </row>
        <row r="1021">
          <cell r="D1021" t="str">
            <v>A19189-4000</v>
          </cell>
          <cell r="E1021">
            <v>64</v>
          </cell>
          <cell r="F1021" t="str">
            <v>E7003</v>
          </cell>
          <cell r="H1021">
            <v>80</v>
          </cell>
          <cell r="I1021">
            <v>8</v>
          </cell>
        </row>
        <row r="1022">
          <cell r="D1022" t="str">
            <v>CDM BUTTON1</v>
          </cell>
        </row>
        <row r="1023">
          <cell r="D1023" t="str">
            <v>CDM BUTTON2</v>
          </cell>
        </row>
        <row r="1024">
          <cell r="D1024" t="str">
            <v>NE-G0205</v>
          </cell>
          <cell r="E1024">
            <v>48</v>
          </cell>
          <cell r="F1024" t="str">
            <v>SI5013</v>
          </cell>
          <cell r="H1024">
            <v>288</v>
          </cell>
          <cell r="I1024">
            <v>6</v>
          </cell>
        </row>
        <row r="1025">
          <cell r="D1025" t="str">
            <v>NE-NI010</v>
          </cell>
          <cell r="F1025" t="str">
            <v>E5005-1</v>
          </cell>
          <cell r="G1025">
            <v>86.94</v>
          </cell>
        </row>
        <row r="1026">
          <cell r="D1026" t="str">
            <v>RUBBER-TRANSYS</v>
          </cell>
        </row>
        <row r="1027">
          <cell r="D1027" t="str">
            <v>3SER00008A</v>
          </cell>
          <cell r="E1027">
            <v>100</v>
          </cell>
          <cell r="F1027" t="str">
            <v>E5005-1</v>
          </cell>
          <cell r="H1027">
            <v>50</v>
          </cell>
          <cell r="I1027">
            <v>5</v>
          </cell>
        </row>
        <row r="1028">
          <cell r="D1028" t="str">
            <v>3SER00009A</v>
          </cell>
          <cell r="E1028">
            <v>80</v>
          </cell>
          <cell r="F1028" t="str">
            <v>E7002</v>
          </cell>
          <cell r="H1028">
            <v>104</v>
          </cell>
          <cell r="I1028">
            <v>8</v>
          </cell>
        </row>
        <row r="1029">
          <cell r="D1029" t="str">
            <v>3SER00010A</v>
          </cell>
          <cell r="F1029" t="str">
            <v>E7002</v>
          </cell>
        </row>
        <row r="1030">
          <cell r="D1030" t="str">
            <v>4766KM3031</v>
          </cell>
          <cell r="E1030">
            <v>20</v>
          </cell>
          <cell r="F1030" t="str">
            <v>H-N7001</v>
          </cell>
          <cell r="G1030">
            <v>1.86</v>
          </cell>
          <cell r="H1030">
            <v>84</v>
          </cell>
          <cell r="I1030">
            <v>4</v>
          </cell>
        </row>
        <row r="1031">
          <cell r="D1031" t="str">
            <v>CD 9810</v>
          </cell>
          <cell r="E1031">
            <v>2</v>
          </cell>
          <cell r="F1031" t="str">
            <v>E5005-1</v>
          </cell>
          <cell r="G1031">
            <v>67.44</v>
          </cell>
          <cell r="H1031">
            <v>157</v>
          </cell>
          <cell r="I1031">
            <v>5</v>
          </cell>
        </row>
        <row r="1032">
          <cell r="D1032" t="str">
            <v>CK 9810</v>
          </cell>
          <cell r="E1032">
            <v>4</v>
          </cell>
          <cell r="F1032" t="str">
            <v>E5005-1</v>
          </cell>
          <cell r="G1032">
            <v>70.680000000000007</v>
          </cell>
          <cell r="H1032">
            <v>370</v>
          </cell>
          <cell r="I1032">
            <v>7</v>
          </cell>
        </row>
        <row r="1033">
          <cell r="D1033" t="str">
            <v>GN7-N1005</v>
          </cell>
          <cell r="E1033">
            <v>14</v>
          </cell>
          <cell r="F1033" t="str">
            <v>C5001</v>
          </cell>
          <cell r="G1033">
            <v>3.75</v>
          </cell>
          <cell r="H1033">
            <v>64</v>
          </cell>
          <cell r="I1033">
            <v>2</v>
          </cell>
        </row>
        <row r="1034">
          <cell r="D1034" t="str">
            <v>HVK570-611268</v>
          </cell>
          <cell r="E1034">
            <v>6</v>
          </cell>
          <cell r="F1034" t="str">
            <v>E5007</v>
          </cell>
          <cell r="G1034">
            <v>46.93</v>
          </cell>
          <cell r="H1034">
            <v>312</v>
          </cell>
          <cell r="I1034">
            <v>12</v>
          </cell>
        </row>
        <row r="1035">
          <cell r="D1035" t="str">
            <v>HVK570-633865</v>
          </cell>
        </row>
        <row r="1036">
          <cell r="D1036" t="str">
            <v>ME-CC003</v>
          </cell>
          <cell r="E1036">
            <v>9</v>
          </cell>
          <cell r="F1036" t="str">
            <v>SI4023</v>
          </cell>
          <cell r="H1036">
            <v>153</v>
          </cell>
          <cell r="I1036">
            <v>9</v>
          </cell>
        </row>
        <row r="1037">
          <cell r="D1037" t="str">
            <v>ME-GO010</v>
          </cell>
          <cell r="E1037">
            <v>4</v>
          </cell>
          <cell r="F1037" t="str">
            <v>E5005-1</v>
          </cell>
          <cell r="H1037">
            <v>371</v>
          </cell>
          <cell r="I1037">
            <v>9</v>
          </cell>
        </row>
        <row r="1038">
          <cell r="D1038" t="str">
            <v>ME-GO020</v>
          </cell>
          <cell r="E1038">
            <v>4</v>
          </cell>
          <cell r="F1038" t="str">
            <v>E5005-1</v>
          </cell>
        </row>
        <row r="1039">
          <cell r="D1039" t="str">
            <v>MX5-P6510</v>
          </cell>
          <cell r="E1039">
            <v>4</v>
          </cell>
          <cell r="F1039" t="str">
            <v>E5005-1</v>
          </cell>
          <cell r="G1039">
            <v>81.7</v>
          </cell>
          <cell r="H1039">
            <v>360</v>
          </cell>
          <cell r="I1039">
            <v>8</v>
          </cell>
        </row>
        <row r="1040">
          <cell r="D1040" t="str">
            <v>NE-E0304</v>
          </cell>
          <cell r="E1040">
            <v>2</v>
          </cell>
          <cell r="F1040" t="str">
            <v>SI4023</v>
          </cell>
          <cell r="G1040">
            <v>22.24</v>
          </cell>
          <cell r="H1040">
            <v>54</v>
          </cell>
          <cell r="I1040">
            <v>6</v>
          </cell>
        </row>
        <row r="1041">
          <cell r="D1041" t="str">
            <v>NE-LI881B</v>
          </cell>
          <cell r="E1041">
            <v>16</v>
          </cell>
          <cell r="F1041" t="str">
            <v>E4005-1</v>
          </cell>
          <cell r="H1041">
            <v>20</v>
          </cell>
          <cell r="I1041">
            <v>4</v>
          </cell>
        </row>
        <row r="1042">
          <cell r="D1042" t="str">
            <v>OS 9810</v>
          </cell>
          <cell r="E1042">
            <v>4</v>
          </cell>
          <cell r="F1042" t="str">
            <v>E4701</v>
          </cell>
          <cell r="G1042">
            <v>51.29</v>
          </cell>
          <cell r="H1042">
            <v>251</v>
          </cell>
          <cell r="I1042">
            <v>9</v>
          </cell>
        </row>
        <row r="1043">
          <cell r="D1043" t="str">
            <v>OS 9840</v>
          </cell>
          <cell r="E1043">
            <v>8</v>
          </cell>
          <cell r="F1043" t="str">
            <v>E4701</v>
          </cell>
          <cell r="G1043">
            <v>56.73</v>
          </cell>
          <cell r="H1043">
            <v>620</v>
          </cell>
          <cell r="I1043">
            <v>4</v>
          </cell>
        </row>
        <row r="1044">
          <cell r="D1044" t="str">
            <v>UM 9802</v>
          </cell>
          <cell r="E1044">
            <v>6</v>
          </cell>
          <cell r="F1044" t="str">
            <v>E5005-1</v>
          </cell>
          <cell r="G1044">
            <v>72.23</v>
          </cell>
          <cell r="H1044">
            <v>572</v>
          </cell>
          <cell r="I1044">
            <v>10</v>
          </cell>
        </row>
        <row r="1045">
          <cell r="D1045" t="str">
            <v>X2T GASKET</v>
          </cell>
          <cell r="E1045">
            <v>50</v>
          </cell>
          <cell r="F1045" t="str">
            <v>E5801</v>
          </cell>
          <cell r="H1045">
            <v>200</v>
          </cell>
          <cell r="I1045">
            <v>4</v>
          </cell>
        </row>
        <row r="1046">
          <cell r="D1046" t="str">
            <v>YF 322-1</v>
          </cell>
          <cell r="E1046">
            <v>20</v>
          </cell>
          <cell r="F1046" t="str">
            <v>CE5001</v>
          </cell>
          <cell r="G1046">
            <v>15.22</v>
          </cell>
          <cell r="H1046">
            <v>380</v>
          </cell>
          <cell r="I1046">
            <v>4</v>
          </cell>
        </row>
        <row r="1047">
          <cell r="D1047" t="str">
            <v>DYP7-SEALING GASKET</v>
          </cell>
          <cell r="E1047">
            <v>1</v>
          </cell>
        </row>
        <row r="1048">
          <cell r="D1048" t="str">
            <v>GEN5 E-PIN RUBBER SEAL</v>
          </cell>
          <cell r="E1048">
            <v>1</v>
          </cell>
        </row>
        <row r="1049">
          <cell r="D1049" t="str">
            <v>MV EPCU GASKET</v>
          </cell>
          <cell r="E1049">
            <v>1</v>
          </cell>
        </row>
        <row r="1050">
          <cell r="D1050">
            <v>410148</v>
          </cell>
        </row>
        <row r="1051">
          <cell r="D1051">
            <v>440224</v>
          </cell>
        </row>
        <row r="1052">
          <cell r="D1052">
            <v>480200</v>
          </cell>
          <cell r="F1052" t="str">
            <v>SI4014</v>
          </cell>
          <cell r="G1052">
            <v>3.09</v>
          </cell>
        </row>
        <row r="1053">
          <cell r="D1053" t="str">
            <v>BGNF 300</v>
          </cell>
        </row>
        <row r="1054">
          <cell r="D1054" t="str">
            <v>CL4-GG010</v>
          </cell>
          <cell r="F1054" t="str">
            <v>E5005-1</v>
          </cell>
          <cell r="G1054">
            <v>63.76</v>
          </cell>
        </row>
        <row r="1055">
          <cell r="D1055" t="str">
            <v>CL4-GG020</v>
          </cell>
          <cell r="F1055" t="str">
            <v>E5005-1</v>
          </cell>
          <cell r="G1055">
            <v>55.77</v>
          </cell>
        </row>
        <row r="1056">
          <cell r="D1056" t="str">
            <v>CM 9800</v>
          </cell>
        </row>
        <row r="1057">
          <cell r="D1057" t="str">
            <v>JK1 AR080</v>
          </cell>
          <cell r="E1057">
            <v>6</v>
          </cell>
          <cell r="F1057" t="str">
            <v>E5005-1</v>
          </cell>
          <cell r="H1057">
            <v>192</v>
          </cell>
          <cell r="I1057">
            <v>4</v>
          </cell>
        </row>
        <row r="1058">
          <cell r="D1058" t="str">
            <v>LB-GR02P</v>
          </cell>
        </row>
        <row r="1059">
          <cell r="D1059" t="str">
            <v>LB-GR06P</v>
          </cell>
          <cell r="F1059" t="str">
            <v>E4006</v>
          </cell>
          <cell r="G1059">
            <v>11.18</v>
          </cell>
        </row>
        <row r="1060">
          <cell r="D1060" t="str">
            <v>MVF-DO1612</v>
          </cell>
          <cell r="E1060">
            <v>4</v>
          </cell>
          <cell r="F1060" t="str">
            <v>E4701</v>
          </cell>
          <cell r="G1060">
            <v>76.7</v>
          </cell>
          <cell r="H1060">
            <v>355</v>
          </cell>
          <cell r="I1060">
            <v>9</v>
          </cell>
        </row>
        <row r="1061">
          <cell r="D1061" t="str">
            <v>MVR-DO1622</v>
          </cell>
          <cell r="E1061">
            <v>4</v>
          </cell>
          <cell r="F1061" t="str">
            <v>E4701</v>
          </cell>
          <cell r="G1061">
            <v>62.94</v>
          </cell>
          <cell r="H1061">
            <v>297</v>
          </cell>
          <cell r="I1061">
            <v>9</v>
          </cell>
        </row>
        <row r="1062">
          <cell r="D1062" t="str">
            <v>PBT2301</v>
          </cell>
        </row>
        <row r="1063">
          <cell r="D1063" t="str">
            <v>PBT2302</v>
          </cell>
        </row>
        <row r="1064">
          <cell r="D1064" t="str">
            <v>PBT2302</v>
          </cell>
        </row>
        <row r="1065">
          <cell r="D1065" t="str">
            <v>PBT2303</v>
          </cell>
        </row>
        <row r="1066">
          <cell r="D1066" t="str">
            <v>PBT2304</v>
          </cell>
        </row>
        <row r="1067">
          <cell r="D1067" t="str">
            <v>PBT2305</v>
          </cell>
        </row>
        <row r="1068">
          <cell r="D1068" t="str">
            <v>PSE 4110</v>
          </cell>
          <cell r="E1068">
            <v>2</v>
          </cell>
          <cell r="F1068" t="str">
            <v>Q5009</v>
          </cell>
          <cell r="G1068">
            <v>8.4</v>
          </cell>
          <cell r="H1068">
            <v>24</v>
          </cell>
          <cell r="I1068">
            <v>3</v>
          </cell>
        </row>
        <row r="1069">
          <cell r="D1069" t="str">
            <v>QZFC-G0001</v>
          </cell>
        </row>
        <row r="1070">
          <cell r="D1070" t="str">
            <v>RG3-E0009</v>
          </cell>
        </row>
        <row r="1071">
          <cell r="D1071" t="str">
            <v>RG3-E0010</v>
          </cell>
        </row>
        <row r="1072">
          <cell r="D1072" t="str">
            <v>RG3-E0011</v>
          </cell>
        </row>
        <row r="1073">
          <cell r="D1073" t="str">
            <v>RG3-E0012</v>
          </cell>
        </row>
        <row r="1074">
          <cell r="D1074" t="str">
            <v>PBD2301-2</v>
          </cell>
          <cell r="E1074">
            <v>12</v>
          </cell>
          <cell r="F1074" t="str">
            <v>F7008</v>
          </cell>
          <cell r="G1074">
            <v>2.5</v>
          </cell>
          <cell r="H1074">
            <v>330</v>
          </cell>
          <cell r="I1074">
            <v>12</v>
          </cell>
        </row>
        <row r="1075">
          <cell r="D1075" t="str">
            <v>AD 500B</v>
          </cell>
          <cell r="E1075">
            <v>70</v>
          </cell>
          <cell r="F1075" t="str">
            <v>E5006</v>
          </cell>
          <cell r="G1075">
            <v>2.46</v>
          </cell>
          <cell r="H1075">
            <v>280</v>
          </cell>
          <cell r="I1075">
            <v>7</v>
          </cell>
        </row>
        <row r="1076">
          <cell r="D1076" t="str">
            <v>BK 9808</v>
          </cell>
          <cell r="E1076">
            <v>26</v>
          </cell>
          <cell r="F1076" t="str">
            <v>E5005-1</v>
          </cell>
          <cell r="G1076">
            <v>20.74</v>
          </cell>
          <cell r="H1076">
            <v>580</v>
          </cell>
          <cell r="I1076">
            <v>6</v>
          </cell>
        </row>
        <row r="1077">
          <cell r="D1077" t="str">
            <v>BL7-BC010</v>
          </cell>
          <cell r="E1077">
            <v>4</v>
          </cell>
          <cell r="F1077" t="str">
            <v>E5005-1</v>
          </cell>
          <cell r="G1077">
            <v>63.51</v>
          </cell>
          <cell r="H1077">
            <v>301</v>
          </cell>
          <cell r="I1077">
            <v>9</v>
          </cell>
        </row>
        <row r="1078">
          <cell r="D1078" t="str">
            <v>BL7-BC020</v>
          </cell>
          <cell r="E1078">
            <v>4</v>
          </cell>
          <cell r="F1078" t="str">
            <v>E5005-1</v>
          </cell>
          <cell r="G1078">
            <v>63.38</v>
          </cell>
          <cell r="H1078">
            <v>301</v>
          </cell>
          <cell r="I1078">
            <v>9</v>
          </cell>
        </row>
        <row r="1079">
          <cell r="D1079" t="str">
            <v>BL7-BC030</v>
          </cell>
          <cell r="E1079">
            <v>4</v>
          </cell>
          <cell r="F1079" t="str">
            <v>E5005-1</v>
          </cell>
          <cell r="G1079">
            <v>48.87</v>
          </cell>
          <cell r="H1079">
            <v>244</v>
          </cell>
          <cell r="I1079">
            <v>9</v>
          </cell>
        </row>
        <row r="1080">
          <cell r="D1080" t="str">
            <v>CK 9870</v>
          </cell>
          <cell r="E1080">
            <v>4</v>
          </cell>
          <cell r="F1080" t="str">
            <v>E5005-1</v>
          </cell>
          <cell r="G1080">
            <v>86.8</v>
          </cell>
          <cell r="H1080">
            <v>484</v>
          </cell>
          <cell r="I1080">
            <v>2</v>
          </cell>
        </row>
        <row r="1081">
          <cell r="D1081" t="str">
            <v>CV-CV940</v>
          </cell>
          <cell r="E1081">
            <v>2</v>
          </cell>
          <cell r="F1081" t="str">
            <v>E5007</v>
          </cell>
          <cell r="G1081">
            <v>35.799999999999997</v>
          </cell>
          <cell r="H1081">
            <v>84</v>
          </cell>
          <cell r="I1081">
            <v>4</v>
          </cell>
        </row>
        <row r="1082">
          <cell r="D1082" t="str">
            <v>EM-4000</v>
          </cell>
          <cell r="E1082">
            <v>6</v>
          </cell>
          <cell r="F1082" t="str">
            <v>E7008</v>
          </cell>
          <cell r="G1082">
            <v>0.5</v>
          </cell>
        </row>
        <row r="1083">
          <cell r="D1083" t="str">
            <v>EM-6000</v>
          </cell>
          <cell r="E1083">
            <v>6</v>
          </cell>
          <cell r="F1083" t="str">
            <v>E7009</v>
          </cell>
          <cell r="G1083">
            <v>0.11</v>
          </cell>
        </row>
        <row r="1084">
          <cell r="D1084" t="str">
            <v>FD 9801</v>
          </cell>
          <cell r="E1084">
            <v>4</v>
          </cell>
          <cell r="F1084" t="str">
            <v>E4701</v>
          </cell>
          <cell r="G1084">
            <v>58.21</v>
          </cell>
          <cell r="H1084">
            <v>276</v>
          </cell>
          <cell r="I1084">
            <v>17</v>
          </cell>
        </row>
        <row r="1085">
          <cell r="D1085" t="str">
            <v>GRAU 9901</v>
          </cell>
          <cell r="E1085">
            <v>25</v>
          </cell>
          <cell r="F1085" t="str">
            <v>E5005-1</v>
          </cell>
          <cell r="G1085">
            <v>19.64</v>
          </cell>
          <cell r="H1085">
            <v>540</v>
          </cell>
          <cell r="I1085">
            <v>5</v>
          </cell>
        </row>
        <row r="1086">
          <cell r="D1086" t="str">
            <v>HB 9850</v>
          </cell>
          <cell r="E1086">
            <v>12</v>
          </cell>
          <cell r="F1086" t="str">
            <v>E5005-1</v>
          </cell>
          <cell r="G1086">
            <v>44.07</v>
          </cell>
          <cell r="H1086">
            <v>620</v>
          </cell>
          <cell r="I1086">
            <v>6</v>
          </cell>
        </row>
        <row r="1087">
          <cell r="D1087" t="str">
            <v>HVK570-611263</v>
          </cell>
          <cell r="E1087">
            <v>40</v>
          </cell>
          <cell r="F1087" t="str">
            <v>E5007</v>
          </cell>
          <cell r="G1087">
            <v>46.93</v>
          </cell>
          <cell r="H1087">
            <v>100</v>
          </cell>
          <cell r="I1087">
            <v>4</v>
          </cell>
        </row>
        <row r="1088">
          <cell r="D1088" t="str">
            <v>IK 9810</v>
          </cell>
          <cell r="E1088">
            <v>4</v>
          </cell>
          <cell r="F1088" t="str">
            <v>E5005-1</v>
          </cell>
          <cell r="G1088">
            <v>40.1</v>
          </cell>
          <cell r="H1088">
            <v>224</v>
          </cell>
          <cell r="I1088">
            <v>9</v>
          </cell>
        </row>
        <row r="1089">
          <cell r="D1089" t="str">
            <v>IK 9820</v>
          </cell>
          <cell r="E1089">
            <v>4</v>
          </cell>
          <cell r="F1089" t="str">
            <v>E4701</v>
          </cell>
          <cell r="G1089">
            <v>66.88</v>
          </cell>
          <cell r="H1089">
            <v>408</v>
          </cell>
          <cell r="I1089">
            <v>12</v>
          </cell>
        </row>
        <row r="1090">
          <cell r="D1090" t="str">
            <v>JK1PE-AR100</v>
          </cell>
          <cell r="E1090">
            <v>4</v>
          </cell>
          <cell r="F1090" t="str">
            <v>E5005-1</v>
          </cell>
          <cell r="G1090">
            <v>68.430000000000007</v>
          </cell>
          <cell r="H1090">
            <v>320</v>
          </cell>
          <cell r="I1090">
            <v>8</v>
          </cell>
        </row>
        <row r="1091">
          <cell r="D1091" t="str">
            <v>LD 5890</v>
          </cell>
          <cell r="E1091">
            <v>36</v>
          </cell>
          <cell r="F1091" t="str">
            <v>E5005-1</v>
          </cell>
          <cell r="G1091">
            <v>6.4</v>
          </cell>
        </row>
        <row r="1092">
          <cell r="D1092" t="str">
            <v>LG 6</v>
          </cell>
          <cell r="E1092">
            <v>30</v>
          </cell>
          <cell r="F1092" t="str">
            <v>E5005</v>
          </cell>
          <cell r="G1092">
            <v>13.71</v>
          </cell>
          <cell r="H1092">
            <v>480</v>
          </cell>
          <cell r="I1092">
            <v>6</v>
          </cell>
        </row>
        <row r="1093">
          <cell r="D1093" t="str">
            <v xml:space="preserve">MX5F-P6620 </v>
          </cell>
          <cell r="E1093">
            <v>2</v>
          </cell>
          <cell r="F1093" t="str">
            <v>E5005-1</v>
          </cell>
          <cell r="G1093">
            <v>73.8</v>
          </cell>
        </row>
        <row r="1094">
          <cell r="D1094" t="str">
            <v>MX5-P6610</v>
          </cell>
          <cell r="E1094">
            <v>2</v>
          </cell>
          <cell r="F1094" t="str">
            <v>E5005-1</v>
          </cell>
          <cell r="G1094">
            <v>73.599999999999994</v>
          </cell>
        </row>
        <row r="1095">
          <cell r="D1095" t="str">
            <v>NP 380</v>
          </cell>
          <cell r="E1095">
            <v>25</v>
          </cell>
          <cell r="F1095" t="str">
            <v>CE5001</v>
          </cell>
          <cell r="G1095">
            <v>20.2</v>
          </cell>
          <cell r="I1095">
            <v>10</v>
          </cell>
        </row>
        <row r="1096">
          <cell r="D1096" t="str">
            <v xml:space="preserve">OS 9830 </v>
          </cell>
          <cell r="E1096">
            <v>12</v>
          </cell>
          <cell r="F1096" t="str">
            <v>E4701</v>
          </cell>
          <cell r="G1096">
            <v>68.86</v>
          </cell>
          <cell r="H1096">
            <v>980</v>
          </cell>
          <cell r="I1096">
            <v>16</v>
          </cell>
        </row>
        <row r="1097">
          <cell r="D1097" t="str">
            <v>PG 2-1</v>
          </cell>
          <cell r="E1097">
            <v>20</v>
          </cell>
          <cell r="F1097" t="str">
            <v>C4501</v>
          </cell>
          <cell r="G1097">
            <v>2.44</v>
          </cell>
        </row>
        <row r="1098">
          <cell r="D1098" t="str">
            <v>QZ-7S000</v>
          </cell>
          <cell r="E1098">
            <v>2</v>
          </cell>
          <cell r="F1098" t="str">
            <v>E6004</v>
          </cell>
          <cell r="G1098">
            <v>130.1</v>
          </cell>
        </row>
        <row r="1099">
          <cell r="D1099" t="str">
            <v>QZ-7S110</v>
          </cell>
          <cell r="E1099">
            <v>2</v>
          </cell>
          <cell r="F1099" t="str">
            <v>E5005-1</v>
          </cell>
          <cell r="G1099">
            <v>12.07</v>
          </cell>
          <cell r="H1099">
            <v>288</v>
          </cell>
          <cell r="I1099">
            <v>10</v>
          </cell>
        </row>
        <row r="1100">
          <cell r="D1100" t="str">
            <v>RJ 610C</v>
          </cell>
          <cell r="E1100">
            <v>80</v>
          </cell>
          <cell r="F1100" t="str">
            <v>CE5001</v>
          </cell>
          <cell r="G1100">
            <v>5.0599999999999996</v>
          </cell>
          <cell r="H1100">
            <v>270</v>
          </cell>
          <cell r="I1100">
            <v>6</v>
          </cell>
        </row>
        <row r="1101">
          <cell r="D1101" t="str">
            <v>SV-EV020</v>
          </cell>
          <cell r="E1101">
            <v>1</v>
          </cell>
          <cell r="F1101" t="str">
            <v>E5005-1</v>
          </cell>
          <cell r="G1101">
            <v>58.45</v>
          </cell>
        </row>
        <row r="1102">
          <cell r="D1102" t="str">
            <v>TL 353</v>
          </cell>
          <cell r="E1102">
            <v>42</v>
          </cell>
          <cell r="F1102" t="str">
            <v>E4005</v>
          </cell>
          <cell r="G1102">
            <v>3.5</v>
          </cell>
          <cell r="H1102">
            <v>180</v>
          </cell>
          <cell r="I1102">
            <v>6</v>
          </cell>
        </row>
        <row r="1103">
          <cell r="D1103" t="str">
            <v>TM 0005</v>
          </cell>
          <cell r="E1103">
            <v>8</v>
          </cell>
          <cell r="F1103" t="str">
            <v>E6004</v>
          </cell>
          <cell r="G1103">
            <v>16.63</v>
          </cell>
          <cell r="H1103">
            <v>176</v>
          </cell>
          <cell r="I1103">
            <v>16</v>
          </cell>
        </row>
        <row r="1104">
          <cell r="D1104" t="str">
            <v>TM 315</v>
          </cell>
          <cell r="E1104">
            <v>25</v>
          </cell>
          <cell r="F1104" t="str">
            <v>CE5001</v>
          </cell>
          <cell r="G1104">
            <v>18.13</v>
          </cell>
          <cell r="H1104">
            <v>590</v>
          </cell>
          <cell r="I1104">
            <v>10</v>
          </cell>
        </row>
        <row r="1105">
          <cell r="D1105" t="str">
            <v>TM 415</v>
          </cell>
          <cell r="E1105">
            <v>25</v>
          </cell>
          <cell r="F1105" t="str">
            <v>CE5001</v>
          </cell>
          <cell r="G1105">
            <v>19.64</v>
          </cell>
          <cell r="H1105">
            <v>600</v>
          </cell>
          <cell r="I1105">
            <v>10</v>
          </cell>
        </row>
        <row r="1106">
          <cell r="D1106" t="str">
            <v>YF 100</v>
          </cell>
          <cell r="E1106">
            <v>20</v>
          </cell>
          <cell r="F1106" t="str">
            <v>CE5001</v>
          </cell>
          <cell r="G1106">
            <v>4.88</v>
          </cell>
        </row>
        <row r="1107">
          <cell r="D1107" t="str">
            <v>YF 9810</v>
          </cell>
        </row>
        <row r="1108">
          <cell r="D1108" t="str">
            <v>YP 2300</v>
          </cell>
          <cell r="E1108">
            <v>20</v>
          </cell>
          <cell r="F1108" t="str">
            <v>E5005-1</v>
          </cell>
          <cell r="G1108">
            <v>14.1</v>
          </cell>
        </row>
        <row r="1109">
          <cell r="D1109">
            <v>480204</v>
          </cell>
          <cell r="E1109">
            <v>8</v>
          </cell>
          <cell r="F1109" t="str">
            <v>E5005-1</v>
          </cell>
        </row>
        <row r="1110">
          <cell r="D1110" t="str">
            <v>AEH 9820</v>
          </cell>
          <cell r="E1110">
            <v>8</v>
          </cell>
          <cell r="F1110" t="str">
            <v>E5005-1</v>
          </cell>
          <cell r="G1110">
            <v>71.459999999999994</v>
          </cell>
        </row>
        <row r="1111">
          <cell r="D1111" t="str">
            <v>AX1-GX200</v>
          </cell>
          <cell r="E1111">
            <v>4</v>
          </cell>
          <cell r="F1111" t="str">
            <v>E5007</v>
          </cell>
          <cell r="G1111">
            <v>63.4</v>
          </cell>
        </row>
        <row r="1112">
          <cell r="D1112" t="str">
            <v>DEH 9830</v>
          </cell>
          <cell r="E1112">
            <v>4</v>
          </cell>
          <cell r="F1112" t="str">
            <v>E5005-1</v>
          </cell>
          <cell r="G1112">
            <v>106.95</v>
          </cell>
        </row>
        <row r="1113">
          <cell r="D1113" t="str">
            <v>GH 60</v>
          </cell>
          <cell r="E1113">
            <v>56</v>
          </cell>
          <cell r="F1113" t="str">
            <v>E4005</v>
          </cell>
          <cell r="G1113">
            <v>19.600000000000001</v>
          </cell>
        </row>
        <row r="1114">
          <cell r="D1114" t="str">
            <v>HP 734</v>
          </cell>
          <cell r="E1114">
            <v>30</v>
          </cell>
          <cell r="F1114" t="str">
            <v>E4005-1</v>
          </cell>
          <cell r="G1114">
            <v>14.76</v>
          </cell>
        </row>
        <row r="1115">
          <cell r="D1115" t="str">
            <v>HR 245</v>
          </cell>
          <cell r="E1115">
            <v>14</v>
          </cell>
          <cell r="F1115" t="str">
            <v>E5005-1</v>
          </cell>
          <cell r="G1115">
            <v>9.32</v>
          </cell>
        </row>
        <row r="1116">
          <cell r="D1116" t="str">
            <v>IK 9800</v>
          </cell>
          <cell r="E1116">
            <v>4</v>
          </cell>
          <cell r="F1116" t="str">
            <v>E4701</v>
          </cell>
          <cell r="G1116">
            <v>66.81</v>
          </cell>
        </row>
        <row r="1117">
          <cell r="D1117" t="str">
            <v>JA 8400</v>
          </cell>
          <cell r="E1117">
            <v>16</v>
          </cell>
          <cell r="F1117" t="str">
            <v>E7002</v>
          </cell>
          <cell r="G1117">
            <v>38.6</v>
          </cell>
        </row>
        <row r="1118">
          <cell r="D1118" t="str">
            <v>KET400P</v>
          </cell>
          <cell r="E1118">
            <v>4</v>
          </cell>
          <cell r="F1118" t="str">
            <v>SI4014</v>
          </cell>
          <cell r="G1118">
            <v>0.47</v>
          </cell>
        </row>
        <row r="1119">
          <cell r="D1119" t="str">
            <v>MQ4PG P4020</v>
          </cell>
          <cell r="E1119">
            <v>6</v>
          </cell>
          <cell r="F1119" t="str">
            <v>E5007</v>
          </cell>
          <cell r="G1119">
            <v>35.26</v>
          </cell>
        </row>
        <row r="1120">
          <cell r="D1120" t="str">
            <v>NE N1010</v>
          </cell>
          <cell r="E1120">
            <v>2</v>
          </cell>
          <cell r="F1120" t="str">
            <v>E5005-1</v>
          </cell>
          <cell r="G1120">
            <v>79.069999999999993</v>
          </cell>
        </row>
        <row r="1121">
          <cell r="D1121" t="str">
            <v>NU 9840</v>
          </cell>
          <cell r="E1121">
            <v>9</v>
          </cell>
          <cell r="F1121" t="str">
            <v>E5005-1</v>
          </cell>
          <cell r="G1121">
            <v>117.22</v>
          </cell>
        </row>
        <row r="1122">
          <cell r="D1122" t="str">
            <v>QZ-7S100</v>
          </cell>
          <cell r="E1122">
            <v>2</v>
          </cell>
          <cell r="F1122" t="str">
            <v>E6004</v>
          </cell>
          <cell r="G1122">
            <v>130.12</v>
          </cell>
        </row>
        <row r="1123">
          <cell r="D1123" t="str">
            <v>SU2-BE007</v>
          </cell>
          <cell r="E1123">
            <v>9</v>
          </cell>
          <cell r="F1123" t="str">
            <v>SI5010</v>
          </cell>
          <cell r="G1123">
            <v>0.97</v>
          </cell>
        </row>
        <row r="1124">
          <cell r="D1124" t="str">
            <v>TM 515</v>
          </cell>
          <cell r="E1124">
            <v>20</v>
          </cell>
          <cell r="F1124" t="str">
            <v>CE5001</v>
          </cell>
          <cell r="G1124">
            <v>23.24</v>
          </cell>
        </row>
        <row r="1125">
          <cell r="D1125" t="str">
            <v>YN 9802</v>
          </cell>
          <cell r="E1125">
            <v>10</v>
          </cell>
          <cell r="F1125" t="str">
            <v>E5005-1</v>
          </cell>
          <cell r="G1125">
            <v>43.44</v>
          </cell>
        </row>
        <row r="1126">
          <cell r="D1126" t="str">
            <v>BGVQ 253</v>
          </cell>
          <cell r="E1126">
            <v>24</v>
          </cell>
          <cell r="F1126" t="str">
            <v>E5505</v>
          </cell>
          <cell r="G1126">
            <v>20.2</v>
          </cell>
        </row>
        <row r="1127">
          <cell r="D1127" t="str">
            <v>BK 9801</v>
          </cell>
          <cell r="E1127">
            <v>30</v>
          </cell>
          <cell r="F1127" t="str">
            <v>E5005-1</v>
          </cell>
          <cell r="G1127">
            <v>19.78</v>
          </cell>
          <cell r="H1127">
            <v>630</v>
          </cell>
          <cell r="I1127">
            <v>6</v>
          </cell>
        </row>
        <row r="1128">
          <cell r="D1128" t="str">
            <v>LF 9820</v>
          </cell>
          <cell r="E1128">
            <v>64</v>
          </cell>
          <cell r="F1128" t="str">
            <v>E5506</v>
          </cell>
          <cell r="G1128">
            <v>14.52</v>
          </cell>
          <cell r="H1128">
            <v>1160</v>
          </cell>
          <cell r="I1128">
            <v>8</v>
          </cell>
        </row>
        <row r="1129">
          <cell r="D1129" t="str">
            <v>LZ 914</v>
          </cell>
          <cell r="E1129">
            <v>10</v>
          </cell>
          <cell r="F1129" t="str">
            <v>E5005</v>
          </cell>
          <cell r="G1129">
            <v>29.52</v>
          </cell>
          <cell r="H1129">
            <v>356</v>
          </cell>
          <cell r="I1129">
            <v>6</v>
          </cell>
        </row>
        <row r="1130">
          <cell r="D1130" t="str">
            <v>MV-DO660</v>
          </cell>
          <cell r="E1130">
            <v>2</v>
          </cell>
          <cell r="F1130" t="str">
            <v>E5005-1</v>
          </cell>
          <cell r="G1130">
            <v>63.99</v>
          </cell>
          <cell r="H1130">
            <v>140</v>
          </cell>
          <cell r="I1130">
            <v>6</v>
          </cell>
        </row>
        <row r="1131">
          <cell r="D1131" t="str">
            <v>NM-BC002</v>
          </cell>
          <cell r="E1131">
            <v>2</v>
          </cell>
        </row>
        <row r="1132">
          <cell r="D1132" t="str">
            <v>OS 9830</v>
          </cell>
          <cell r="E1132">
            <v>12</v>
          </cell>
          <cell r="F1132" t="str">
            <v>E4701</v>
          </cell>
          <cell r="G1132">
            <v>68.86</v>
          </cell>
          <cell r="H1132">
            <v>980</v>
          </cell>
          <cell r="I1132">
            <v>16</v>
          </cell>
        </row>
        <row r="1133">
          <cell r="D1133" t="str">
            <v>PG 2</v>
          </cell>
          <cell r="E1133">
            <v>20</v>
          </cell>
          <cell r="F1133" t="str">
            <v>C4501</v>
          </cell>
        </row>
        <row r="1134">
          <cell r="D1134" t="str">
            <v>R600038</v>
          </cell>
          <cell r="E1134">
            <v>224</v>
          </cell>
          <cell r="F1134" t="str">
            <v>SI4022</v>
          </cell>
          <cell r="G1134">
            <v>0.25</v>
          </cell>
          <cell r="H1134">
            <v>132</v>
          </cell>
          <cell r="I1134">
            <v>8</v>
          </cell>
        </row>
        <row r="1135">
          <cell r="D1135" t="str">
            <v>R600045</v>
          </cell>
          <cell r="E1135">
            <v>180</v>
          </cell>
          <cell r="F1135" t="str">
            <v>SI4020</v>
          </cell>
          <cell r="G1135">
            <v>0.33</v>
          </cell>
          <cell r="H1135">
            <v>124</v>
          </cell>
          <cell r="I1135">
            <v>9</v>
          </cell>
        </row>
        <row r="1136">
          <cell r="D1136" t="str">
            <v>R600068</v>
          </cell>
          <cell r="E1136">
            <v>40</v>
          </cell>
          <cell r="F1136" t="str">
            <v>SI4023-1</v>
          </cell>
          <cell r="G1136">
            <v>1.1399999999999999</v>
          </cell>
          <cell r="H1136">
            <v>88</v>
          </cell>
          <cell r="I1136">
            <v>4</v>
          </cell>
        </row>
        <row r="1137">
          <cell r="D1137" t="str">
            <v>R600077</v>
          </cell>
          <cell r="E1137">
            <v>120</v>
          </cell>
          <cell r="F1137" t="str">
            <v>SI4022</v>
          </cell>
          <cell r="G1137">
            <v>0.64</v>
          </cell>
          <cell r="H1137">
            <v>150</v>
          </cell>
          <cell r="I1137">
            <v>4</v>
          </cell>
        </row>
        <row r="1138">
          <cell r="D1138" t="str">
            <v>R600083</v>
          </cell>
          <cell r="E1138">
            <v>196</v>
          </cell>
          <cell r="F1138" t="str">
            <v>C4501</v>
          </cell>
          <cell r="G1138">
            <v>0.77</v>
          </cell>
          <cell r="H1138">
            <v>266</v>
          </cell>
          <cell r="I1138">
            <v>7</v>
          </cell>
        </row>
        <row r="1139">
          <cell r="D1139" t="str">
            <v>R602070</v>
          </cell>
          <cell r="E1139">
            <v>80</v>
          </cell>
          <cell r="F1139" t="str">
            <v>SI4022</v>
          </cell>
          <cell r="G1139">
            <v>0.91</v>
          </cell>
          <cell r="H1139">
            <v>108</v>
          </cell>
          <cell r="I1139">
            <v>4</v>
          </cell>
        </row>
        <row r="1140">
          <cell r="D1140" t="str">
            <v>R602252</v>
          </cell>
          <cell r="E1140">
            <v>190</v>
          </cell>
          <cell r="F1140" t="str">
            <v>SI3020</v>
          </cell>
          <cell r="G1140">
            <v>0.55000000000000004</v>
          </cell>
          <cell r="H1140">
            <v>208</v>
          </cell>
          <cell r="I1140">
            <v>5</v>
          </cell>
        </row>
        <row r="1141">
          <cell r="D1141" t="str">
            <v>R602458</v>
          </cell>
          <cell r="E1141">
            <v>280</v>
          </cell>
          <cell r="F1141" t="str">
            <v>SI3020</v>
          </cell>
          <cell r="G1141">
            <v>0.35</v>
          </cell>
          <cell r="H1141">
            <v>210</v>
          </cell>
          <cell r="I1141">
            <v>5</v>
          </cell>
        </row>
        <row r="1142">
          <cell r="D1142" t="str">
            <v>R602514</v>
          </cell>
          <cell r="E1142">
            <v>152</v>
          </cell>
          <cell r="F1142" t="str">
            <v>SI3020</v>
          </cell>
          <cell r="G1142">
            <v>0.35</v>
          </cell>
          <cell r="H1142">
            <v>112</v>
          </cell>
          <cell r="I1142">
            <v>8</v>
          </cell>
        </row>
        <row r="1143">
          <cell r="D1143" t="str">
            <v>R603634</v>
          </cell>
          <cell r="E1143">
            <v>80</v>
          </cell>
          <cell r="F1143" t="str">
            <v>SI5025K</v>
          </cell>
          <cell r="G1143">
            <v>2.1</v>
          </cell>
          <cell r="H1143">
            <v>260</v>
          </cell>
          <cell r="I1143">
            <v>4</v>
          </cell>
        </row>
        <row r="1144">
          <cell r="D1144" t="str">
            <v>R603875</v>
          </cell>
          <cell r="E1144">
            <v>14</v>
          </cell>
          <cell r="F1144" t="str">
            <v>E5005-1</v>
          </cell>
          <cell r="G1144">
            <v>3.46</v>
          </cell>
          <cell r="H1144">
            <v>70</v>
          </cell>
          <cell r="I1144">
            <v>14</v>
          </cell>
        </row>
        <row r="1145">
          <cell r="D1145" t="str">
            <v>RR SEAL 2</v>
          </cell>
          <cell r="E1145">
            <v>4</v>
          </cell>
          <cell r="F1145" t="str">
            <v>Q4004-3</v>
          </cell>
        </row>
        <row r="1146">
          <cell r="D1146" t="str">
            <v>TV-E0906</v>
          </cell>
          <cell r="E1146">
            <v>1</v>
          </cell>
          <cell r="F1146" t="str">
            <v>SI4034</v>
          </cell>
          <cell r="G1146">
            <v>16.190000000000001</v>
          </cell>
        </row>
        <row r="1147">
          <cell r="D1147" t="str">
            <v>UM 335</v>
          </cell>
          <cell r="E1147">
            <v>25</v>
          </cell>
          <cell r="F1147" t="str">
            <v>CE5001</v>
          </cell>
          <cell r="G1147">
            <v>16.14</v>
          </cell>
        </row>
        <row r="1148">
          <cell r="D1148" t="str">
            <v>ZVWEV2-CNTS1</v>
          </cell>
          <cell r="E1148">
            <v>72</v>
          </cell>
          <cell r="F1148" t="str">
            <v>F7008</v>
          </cell>
          <cell r="G1148">
            <v>2.4500000000000002</v>
          </cell>
          <cell r="H1148">
            <v>336</v>
          </cell>
          <cell r="I1148">
            <v>12</v>
          </cell>
        </row>
        <row r="1149">
          <cell r="D1149" t="str">
            <v>JM 9803</v>
          </cell>
          <cell r="E1149">
            <v>5</v>
          </cell>
          <cell r="F1149" t="str">
            <v>E5005-1</v>
          </cell>
          <cell r="G1149">
            <v>44.5</v>
          </cell>
          <cell r="H1149">
            <v>269</v>
          </cell>
        </row>
        <row r="1150">
          <cell r="D1150" t="str">
            <v>YF 9830</v>
          </cell>
          <cell r="E1150">
            <v>12</v>
          </cell>
          <cell r="F1150" t="str">
            <v>E5005-1</v>
          </cell>
          <cell r="G1150">
            <v>57.07</v>
          </cell>
          <cell r="H1150">
            <v>644128</v>
          </cell>
          <cell r="I1150">
            <v>853</v>
          </cell>
        </row>
        <row r="1151">
          <cell r="D1151" t="str">
            <v>PS 9822</v>
          </cell>
          <cell r="E1151">
            <v>10</v>
          </cell>
          <cell r="F1151" t="str">
            <v>E5005-1</v>
          </cell>
          <cell r="G1151">
            <v>61.2</v>
          </cell>
          <cell r="H1151">
            <v>810</v>
          </cell>
        </row>
        <row r="1152">
          <cell r="D1152" t="str">
            <v>R600239</v>
          </cell>
          <cell r="E1152">
            <v>552</v>
          </cell>
          <cell r="F1152" t="str">
            <v>SI3020</v>
          </cell>
          <cell r="G1152">
            <v>0.26</v>
          </cell>
          <cell r="H1152">
            <v>220</v>
          </cell>
          <cell r="I1152">
            <v>4</v>
          </cell>
        </row>
        <row r="1153">
          <cell r="D1153" t="str">
            <v>3GA000003A</v>
          </cell>
          <cell r="F1153" t="str">
            <v>E7006</v>
          </cell>
        </row>
        <row r="1154">
          <cell r="D1154" t="str">
            <v>CN7 AA200</v>
          </cell>
          <cell r="F1154" t="str">
            <v>C5001</v>
          </cell>
          <cell r="G1154">
            <v>4.9400000000000004</v>
          </cell>
          <cell r="H1154">
            <v>72</v>
          </cell>
          <cell r="I1154">
            <v>4</v>
          </cell>
        </row>
        <row r="1155">
          <cell r="D1155" t="str">
            <v>DN8-L1060</v>
          </cell>
          <cell r="F1155" t="str">
            <v>E5005-1</v>
          </cell>
          <cell r="G1155">
            <v>18.690000000000001</v>
          </cell>
          <cell r="H1155">
            <v>44</v>
          </cell>
        </row>
        <row r="1156">
          <cell r="D1156" t="str">
            <v>GT1-MU010</v>
          </cell>
          <cell r="F1156" t="str">
            <v>E5005-1</v>
          </cell>
          <cell r="G1156">
            <v>11.63</v>
          </cell>
        </row>
        <row r="1157">
          <cell r="D1157" t="str">
            <v>IG 489</v>
          </cell>
          <cell r="F1157" t="str">
            <v>CE5001</v>
          </cell>
          <cell r="G1157">
            <v>11.73</v>
          </cell>
          <cell r="H1157">
            <v>460</v>
          </cell>
          <cell r="I1157">
            <v>10</v>
          </cell>
        </row>
        <row r="1158">
          <cell r="D1158" t="str">
            <v>R604324</v>
          </cell>
          <cell r="F1158" t="str">
            <v>SI3020</v>
          </cell>
          <cell r="G1158">
            <v>0.59</v>
          </cell>
        </row>
        <row r="1159">
          <cell r="D1159" t="str">
            <v>TM 9810</v>
          </cell>
          <cell r="F1159" t="str">
            <v>E5005-1</v>
          </cell>
          <cell r="G1159">
            <v>15.82</v>
          </cell>
          <cell r="H1159">
            <v>200</v>
          </cell>
          <cell r="I1159">
            <v>20</v>
          </cell>
        </row>
        <row r="1160">
          <cell r="D1160" t="str">
            <v>ME-CC010</v>
          </cell>
          <cell r="E1160">
            <v>6</v>
          </cell>
          <cell r="F1160" t="str">
            <v>SI4023</v>
          </cell>
          <cell r="G1160">
            <v>11</v>
          </cell>
          <cell r="H1160">
            <v>108</v>
          </cell>
          <cell r="I1160">
            <v>6</v>
          </cell>
        </row>
        <row r="1161">
          <cell r="D1161" t="str">
            <v>MV 9820</v>
          </cell>
          <cell r="E1161">
            <v>2</v>
          </cell>
          <cell r="F1161" t="str">
            <v>E5005-1</v>
          </cell>
          <cell r="G1161">
            <v>159.38999999999999</v>
          </cell>
        </row>
        <row r="1162">
          <cell r="D1162" t="str">
            <v>NE-CC046</v>
          </cell>
          <cell r="E1162">
            <v>6</v>
          </cell>
          <cell r="F1162" t="str">
            <v>E5007</v>
          </cell>
          <cell r="G1162">
            <v>68.12</v>
          </cell>
        </row>
        <row r="1163">
          <cell r="D1163" t="str">
            <v>NE-E0004</v>
          </cell>
          <cell r="E1163">
            <v>2</v>
          </cell>
          <cell r="F1163" t="str">
            <v>SI4023</v>
          </cell>
          <cell r="G1163">
            <v>22.5</v>
          </cell>
        </row>
        <row r="1164">
          <cell r="D1164" t="str">
            <v>QX 9800</v>
          </cell>
          <cell r="E1164">
            <v>12</v>
          </cell>
          <cell r="F1164" t="str">
            <v>E5005-1</v>
          </cell>
          <cell r="G1164">
            <v>53.81</v>
          </cell>
        </row>
        <row r="1165">
          <cell r="D1165" t="str">
            <v>R600023</v>
          </cell>
          <cell r="E1165">
            <v>80</v>
          </cell>
          <cell r="F1165" t="str">
            <v>SI4022-2</v>
          </cell>
          <cell r="G1165">
            <v>1.06</v>
          </cell>
          <cell r="H1165">
            <v>146</v>
          </cell>
          <cell r="I1165">
            <v>4</v>
          </cell>
        </row>
        <row r="1166">
          <cell r="D1166" t="str">
            <v>R600050</v>
          </cell>
          <cell r="E1166">
            <v>252</v>
          </cell>
          <cell r="F1166" t="str">
            <v>SI4022</v>
          </cell>
          <cell r="G1166">
            <v>0.46</v>
          </cell>
          <cell r="H1166">
            <v>354</v>
          </cell>
          <cell r="I1166">
            <v>12</v>
          </cell>
        </row>
        <row r="1167">
          <cell r="D1167" t="str">
            <v>R602141</v>
          </cell>
          <cell r="E1167">
            <v>288</v>
          </cell>
          <cell r="F1167" t="str">
            <v>SI4022</v>
          </cell>
          <cell r="G1167">
            <v>0.34</v>
          </cell>
          <cell r="H1167">
            <v>180</v>
          </cell>
          <cell r="I1167">
            <v>6</v>
          </cell>
        </row>
        <row r="1168">
          <cell r="D1168" t="str">
            <v>R602244</v>
          </cell>
          <cell r="E1168">
            <v>120</v>
          </cell>
          <cell r="F1168" t="str">
            <v>SI3020</v>
          </cell>
          <cell r="G1168">
            <v>0.17</v>
          </cell>
          <cell r="H1168">
            <v>42</v>
          </cell>
          <cell r="I1168">
            <v>4</v>
          </cell>
        </row>
        <row r="1169">
          <cell r="D1169" t="str">
            <v>R602251</v>
          </cell>
          <cell r="E1169">
            <v>64</v>
          </cell>
          <cell r="F1169" t="str">
            <v>H-N7001</v>
          </cell>
          <cell r="G1169">
            <v>0.51</v>
          </cell>
          <cell r="H1169">
            <v>64</v>
          </cell>
          <cell r="I1169">
            <v>4</v>
          </cell>
        </row>
        <row r="1170">
          <cell r="D1170" t="str">
            <v>R603191-1</v>
          </cell>
          <cell r="E1170">
            <v>90</v>
          </cell>
          <cell r="F1170" t="str">
            <v>SI4028</v>
          </cell>
          <cell r="G1170">
            <v>0.56000000000000005</v>
          </cell>
          <cell r="H1170">
            <v>135</v>
          </cell>
          <cell r="I1170">
            <v>10</v>
          </cell>
        </row>
        <row r="1171">
          <cell r="D1171" t="str">
            <v>R603927</v>
          </cell>
          <cell r="E1171">
            <v>180</v>
          </cell>
          <cell r="F1171" t="str">
            <v>SI3020K</v>
          </cell>
          <cell r="G1171">
            <v>0.66</v>
          </cell>
        </row>
        <row r="1172">
          <cell r="D1172" t="str">
            <v>R604265</v>
          </cell>
          <cell r="E1172">
            <v>60</v>
          </cell>
          <cell r="F1172" t="str">
            <v>SI4027K</v>
          </cell>
          <cell r="G1172">
            <v>2</v>
          </cell>
          <cell r="H1172">
            <v>222.5</v>
          </cell>
          <cell r="I1172">
            <v>5</v>
          </cell>
        </row>
        <row r="1173">
          <cell r="D1173" t="str">
            <v>TSD-E0206</v>
          </cell>
          <cell r="E1173">
            <v>1</v>
          </cell>
          <cell r="F1173" t="str">
            <v>SI4023</v>
          </cell>
          <cell r="G1173">
            <v>27.6</v>
          </cell>
        </row>
        <row r="1174">
          <cell r="D1174" t="str">
            <v>KA4HC-ES100B</v>
          </cell>
          <cell r="E1174">
            <v>24</v>
          </cell>
          <cell r="F1174" t="str">
            <v>C5001</v>
          </cell>
          <cell r="G1174">
            <v>10.73</v>
          </cell>
        </row>
        <row r="1175">
          <cell r="D1175" t="str">
            <v>LSEVK_800V_GASKET</v>
          </cell>
          <cell r="E1175">
            <v>1</v>
          </cell>
          <cell r="F1175" t="str">
            <v>SI4028</v>
          </cell>
          <cell r="G1175">
            <v>17.14</v>
          </cell>
        </row>
        <row r="1176">
          <cell r="D1176" t="str">
            <v>ME-GO030</v>
          </cell>
          <cell r="E1176">
            <v>6</v>
          </cell>
          <cell r="F1176" t="str">
            <v>E5005-1</v>
          </cell>
          <cell r="G1176">
            <v>28.66</v>
          </cell>
        </row>
        <row r="1177">
          <cell r="D1177" t="str">
            <v>NE-E0005</v>
          </cell>
          <cell r="E1177">
            <v>18</v>
          </cell>
          <cell r="F1177" t="str">
            <v>SI4034</v>
          </cell>
          <cell r="G1177">
            <v>20.7</v>
          </cell>
        </row>
        <row r="1178">
          <cell r="D1178" t="str">
            <v>NE-E0007</v>
          </cell>
          <cell r="E1178">
            <v>36</v>
          </cell>
          <cell r="F1178" t="str">
            <v>SI4034</v>
          </cell>
          <cell r="G1178">
            <v>5.9</v>
          </cell>
          <cell r="H1178">
            <v>246</v>
          </cell>
          <cell r="I1178">
            <v>3</v>
          </cell>
        </row>
        <row r="1179">
          <cell r="D1179" t="str">
            <v>R604347</v>
          </cell>
          <cell r="E1179">
            <v>2</v>
          </cell>
          <cell r="F1179" t="str">
            <v>SI4014</v>
          </cell>
          <cell r="G1179">
            <v>4.46</v>
          </cell>
        </row>
        <row r="1180">
          <cell r="D1180" t="str">
            <v>TK-DV000B</v>
          </cell>
          <cell r="E1180">
            <v>2</v>
          </cell>
          <cell r="F1180" t="str">
            <v>C5001</v>
          </cell>
          <cell r="G1180">
            <v>2.4500000000000002</v>
          </cell>
        </row>
        <row r="1181">
          <cell r="D1181" t="str">
            <v>TK-J6000D</v>
          </cell>
          <cell r="E1181">
            <v>2</v>
          </cell>
          <cell r="F1181" t="str">
            <v>C5001</v>
          </cell>
          <cell r="G1181">
            <v>4.3600000000000003</v>
          </cell>
        </row>
        <row r="1182">
          <cell r="D1182">
            <v>230242</v>
          </cell>
          <cell r="E1182">
            <v>900</v>
          </cell>
          <cell r="F1182" t="str">
            <v>Q4004-2</v>
          </cell>
          <cell r="G1182">
            <v>0.18</v>
          </cell>
        </row>
        <row r="1183">
          <cell r="D1183" t="str">
            <v>4766KM3131</v>
          </cell>
          <cell r="E1183">
            <v>1</v>
          </cell>
          <cell r="F1183" t="str">
            <v>H-N7001</v>
          </cell>
          <cell r="G1183">
            <v>1.86</v>
          </cell>
        </row>
        <row r="1184">
          <cell r="D1184" t="str">
            <v>GN7-N1060</v>
          </cell>
          <cell r="E1184">
            <v>6</v>
          </cell>
          <cell r="F1184" t="str">
            <v>E5005-1</v>
          </cell>
          <cell r="G1184">
            <v>33.33</v>
          </cell>
        </row>
        <row r="1185">
          <cell r="D1185" t="str">
            <v>HVK250-647118</v>
          </cell>
          <cell r="E1185">
            <v>180</v>
          </cell>
          <cell r="F1185" t="str">
            <v>SI4021</v>
          </cell>
          <cell r="G1185">
            <v>0.51</v>
          </cell>
          <cell r="H1185">
            <v>120</v>
          </cell>
          <cell r="I1185">
            <v>10</v>
          </cell>
        </row>
        <row r="1186">
          <cell r="D1186" t="str">
            <v>LX3-DU000</v>
          </cell>
          <cell r="E1186">
            <v>16</v>
          </cell>
          <cell r="F1186" t="str">
            <v>E5007</v>
          </cell>
          <cell r="G1186">
            <v>31.64</v>
          </cell>
        </row>
        <row r="1187">
          <cell r="D1187" t="str">
            <v>LX3-DU00A</v>
          </cell>
          <cell r="E1187">
            <v>1</v>
          </cell>
          <cell r="F1187" t="str">
            <v>SI5027</v>
          </cell>
          <cell r="G1187">
            <v>4.3</v>
          </cell>
          <cell r="H1187">
            <v>5</v>
          </cell>
          <cell r="I1187">
            <v>1</v>
          </cell>
        </row>
        <row r="1188">
          <cell r="D1188" t="str">
            <v>NE-PI010</v>
          </cell>
          <cell r="E1188">
            <v>4</v>
          </cell>
          <cell r="F1188" t="str">
            <v>E5005-1</v>
          </cell>
          <cell r="G1188">
            <v>64</v>
          </cell>
        </row>
        <row r="1189">
          <cell r="D1189" t="str">
            <v>NE-PI020</v>
          </cell>
          <cell r="E1189">
            <v>4</v>
          </cell>
          <cell r="F1189" t="str">
            <v>E5005-1</v>
          </cell>
          <cell r="G1189">
            <v>56.2</v>
          </cell>
        </row>
        <row r="1190">
          <cell r="D1190" t="str">
            <v>NF 60</v>
          </cell>
          <cell r="E1190">
            <v>20</v>
          </cell>
          <cell r="F1190" t="str">
            <v>E5005-1</v>
          </cell>
          <cell r="G1190">
            <v>28.84</v>
          </cell>
          <cell r="H1190">
            <v>728</v>
          </cell>
          <cell r="I1190">
            <v>8</v>
          </cell>
        </row>
        <row r="1191">
          <cell r="D1191" t="str">
            <v>PBT2301</v>
          </cell>
          <cell r="E1191">
            <v>2</v>
          </cell>
          <cell r="F1191" t="str">
            <v>SI4015</v>
          </cell>
          <cell r="G1191">
            <v>3.22</v>
          </cell>
          <cell r="H1191">
            <v>11</v>
          </cell>
          <cell r="I1191">
            <v>2</v>
          </cell>
        </row>
        <row r="1192">
          <cell r="D1192" t="str">
            <v>PBT2302</v>
          </cell>
          <cell r="E1192">
            <v>2</v>
          </cell>
          <cell r="F1192" t="str">
            <v>SI4015</v>
          </cell>
          <cell r="G1192">
            <v>3.1</v>
          </cell>
          <cell r="I1192">
            <v>2</v>
          </cell>
        </row>
        <row r="1193">
          <cell r="D1193" t="str">
            <v>PBT2303</v>
          </cell>
          <cell r="E1193">
            <v>2</v>
          </cell>
          <cell r="F1193" t="str">
            <v>SI4015</v>
          </cell>
          <cell r="G1193">
            <v>2.7</v>
          </cell>
          <cell r="I1193">
            <v>2</v>
          </cell>
        </row>
        <row r="1194">
          <cell r="D1194" t="str">
            <v>PBT2304</v>
          </cell>
          <cell r="E1194">
            <v>2</v>
          </cell>
          <cell r="F1194" t="str">
            <v>SI4015</v>
          </cell>
          <cell r="G1194">
            <v>2.73</v>
          </cell>
          <cell r="I1194">
            <v>2</v>
          </cell>
        </row>
        <row r="1195">
          <cell r="D1195" t="str">
            <v>PBT2305</v>
          </cell>
          <cell r="E1195">
            <v>2</v>
          </cell>
          <cell r="F1195" t="str">
            <v>SI4015</v>
          </cell>
          <cell r="G1195">
            <v>2.72</v>
          </cell>
          <cell r="I1195">
            <v>2</v>
          </cell>
        </row>
        <row r="1196">
          <cell r="D1196" t="str">
            <v>PBT2306</v>
          </cell>
          <cell r="E1196">
            <v>2</v>
          </cell>
          <cell r="F1196" t="str">
            <v>SI4015</v>
          </cell>
          <cell r="G1196">
            <v>4.18</v>
          </cell>
          <cell r="H1196">
            <v>13</v>
          </cell>
          <cell r="I1196">
            <v>2</v>
          </cell>
        </row>
        <row r="1197">
          <cell r="D1197" t="str">
            <v>PD 9832</v>
          </cell>
          <cell r="E1197">
            <v>2</v>
          </cell>
          <cell r="F1197" t="str">
            <v>E5005-1</v>
          </cell>
          <cell r="G1197">
            <v>124.17</v>
          </cell>
          <cell r="H1197">
            <v>272</v>
          </cell>
          <cell r="I1197">
            <v>4</v>
          </cell>
        </row>
        <row r="1198">
          <cell r="D1198" t="str">
            <v>R600066</v>
          </cell>
          <cell r="E1198">
            <v>130</v>
          </cell>
          <cell r="F1198" t="str">
            <v>SI4022</v>
          </cell>
          <cell r="G1198">
            <v>1.06</v>
          </cell>
          <cell r="H1198">
            <v>235</v>
          </cell>
          <cell r="I1198">
            <v>10</v>
          </cell>
        </row>
        <row r="1199">
          <cell r="D1199" t="str">
            <v>R600212</v>
          </cell>
          <cell r="E1199">
            <v>336</v>
          </cell>
          <cell r="F1199" t="str">
            <v>SI4022</v>
          </cell>
          <cell r="G1199">
            <v>0.31</v>
          </cell>
        </row>
        <row r="1200">
          <cell r="D1200" t="str">
            <v>RG3-E0316</v>
          </cell>
          <cell r="E1200">
            <v>40</v>
          </cell>
          <cell r="F1200" t="str">
            <v>SI5013</v>
          </cell>
          <cell r="G1200">
            <v>4.4800000000000004</v>
          </cell>
          <cell r="H1200">
            <v>204</v>
          </cell>
          <cell r="I1200">
            <v>4</v>
          </cell>
        </row>
        <row r="1201">
          <cell r="D1201" t="str">
            <v>RG3-E0318</v>
          </cell>
          <cell r="E1201">
            <v>20</v>
          </cell>
          <cell r="F1201" t="str">
            <v>SI5013</v>
          </cell>
          <cell r="G1201">
            <v>7.26</v>
          </cell>
          <cell r="H1201">
            <v>198</v>
          </cell>
          <cell r="I1201">
            <v>6</v>
          </cell>
        </row>
        <row r="1202">
          <cell r="D1202" t="str">
            <v>TK1-DV010</v>
          </cell>
          <cell r="E1202">
            <v>4</v>
          </cell>
          <cell r="F1202" t="str">
            <v>E5005-1</v>
          </cell>
          <cell r="G1202">
            <v>67.930000000000007</v>
          </cell>
        </row>
        <row r="1203">
          <cell r="D1203" t="str">
            <v>TK1-DV030</v>
          </cell>
          <cell r="E1203">
            <v>4</v>
          </cell>
          <cell r="F1203" t="str">
            <v>E5005-1</v>
          </cell>
          <cell r="G1203">
            <v>69.84</v>
          </cell>
        </row>
        <row r="1204">
          <cell r="D1204" t="str">
            <v>TK1-DV040</v>
          </cell>
          <cell r="E1204">
            <v>4</v>
          </cell>
          <cell r="F1204" t="str">
            <v>E5005-1</v>
          </cell>
          <cell r="G1204">
            <v>70.55</v>
          </cell>
        </row>
        <row r="1205">
          <cell r="D1205" t="str">
            <v>TL 351-1</v>
          </cell>
          <cell r="E1205">
            <v>28</v>
          </cell>
          <cell r="F1205" t="str">
            <v>CE5001</v>
          </cell>
          <cell r="G1205">
            <v>9.32</v>
          </cell>
        </row>
        <row r="1206">
          <cell r="D1206" t="str">
            <v>YF 322</v>
          </cell>
          <cell r="E1206">
            <v>20</v>
          </cell>
          <cell r="F1206" t="str">
            <v>CE5001</v>
          </cell>
          <cell r="G1206">
            <v>5.87</v>
          </cell>
          <cell r="H1206">
            <v>152</v>
          </cell>
          <cell r="I1206">
            <v>2</v>
          </cell>
        </row>
        <row r="1207">
          <cell r="D1207">
            <v>480217</v>
          </cell>
          <cell r="E1207">
            <v>6</v>
          </cell>
          <cell r="F1207" t="str">
            <v>E5007</v>
          </cell>
          <cell r="G1207">
            <v>40.44</v>
          </cell>
          <cell r="H1207">
            <v>264</v>
          </cell>
          <cell r="I1207">
            <v>12</v>
          </cell>
        </row>
        <row r="1208">
          <cell r="D1208">
            <v>480218</v>
          </cell>
          <cell r="E1208">
            <v>6</v>
          </cell>
          <cell r="F1208" t="str">
            <v>E5007</v>
          </cell>
          <cell r="G1208">
            <v>45.55</v>
          </cell>
          <cell r="H1208">
            <v>300</v>
          </cell>
          <cell r="I1208">
            <v>12</v>
          </cell>
        </row>
        <row r="1209">
          <cell r="D1209" t="str">
            <v>CV-CC088</v>
          </cell>
          <cell r="E1209">
            <v>16</v>
          </cell>
          <cell r="F1209" t="str">
            <v>SI3021</v>
          </cell>
          <cell r="G1209">
            <v>7.22</v>
          </cell>
          <cell r="H1209">
            <v>144</v>
          </cell>
          <cell r="I1209">
            <v>16</v>
          </cell>
        </row>
        <row r="1210">
          <cell r="D1210" t="str">
            <v>HVK250-611327</v>
          </cell>
          <cell r="E1210">
            <v>72</v>
          </cell>
          <cell r="F1210" t="str">
            <v>Q4020</v>
          </cell>
          <cell r="G1210">
            <v>0.84</v>
          </cell>
          <cell r="H1210">
            <v>87</v>
          </cell>
          <cell r="I1210">
            <v>6</v>
          </cell>
        </row>
        <row r="1211">
          <cell r="D1211" t="str">
            <v>KA4HC-ES000C</v>
          </cell>
          <cell r="E1211">
            <v>28</v>
          </cell>
          <cell r="F1211" t="str">
            <v>C5001</v>
          </cell>
          <cell r="G1211">
            <v>13.61</v>
          </cell>
        </row>
        <row r="1212">
          <cell r="D1212" t="str">
            <v>MD 300B</v>
          </cell>
          <cell r="E1212">
            <v>45</v>
          </cell>
          <cell r="F1212" t="str">
            <v>CE5001</v>
          </cell>
          <cell r="G1212">
            <v>1.5</v>
          </cell>
        </row>
        <row r="1213">
          <cell r="D1213" t="str">
            <v>NE-CC051</v>
          </cell>
          <cell r="E1213">
            <v>8</v>
          </cell>
          <cell r="F1213" t="str">
            <v>SI4023</v>
          </cell>
          <cell r="G1213">
            <v>14.11</v>
          </cell>
          <cell r="H1213">
            <v>160</v>
          </cell>
          <cell r="I1213">
            <v>8</v>
          </cell>
        </row>
        <row r="1214">
          <cell r="D1214" t="str">
            <v>NE-CC069</v>
          </cell>
          <cell r="E1214">
            <v>12</v>
          </cell>
          <cell r="F1214" t="str">
            <v>SI4023</v>
          </cell>
          <cell r="G1214">
            <v>2.35</v>
          </cell>
          <cell r="H1214">
            <v>38</v>
          </cell>
          <cell r="I1214">
            <v>2</v>
          </cell>
        </row>
        <row r="1215">
          <cell r="D1215" t="str">
            <v>NE-K1353</v>
          </cell>
          <cell r="E1215">
            <v>30</v>
          </cell>
          <cell r="F1215" t="str">
            <v>SI4028</v>
          </cell>
          <cell r="H1215">
            <v>32</v>
          </cell>
          <cell r="I1215">
            <v>4</v>
          </cell>
        </row>
        <row r="1216">
          <cell r="D1216" t="str">
            <v>NH2-RCAP1</v>
          </cell>
          <cell r="E1216">
            <v>2</v>
          </cell>
          <cell r="F1216" t="str">
            <v>Q5011</v>
          </cell>
          <cell r="G1216">
            <v>8.42</v>
          </cell>
          <cell r="H1216">
            <v>20</v>
          </cell>
          <cell r="I1216">
            <v>2</v>
          </cell>
        </row>
        <row r="1217">
          <cell r="D1217" t="str">
            <v>NH2-RCAP2</v>
          </cell>
          <cell r="E1217">
            <v>2</v>
          </cell>
          <cell r="F1217" t="str">
            <v>Q5011</v>
          </cell>
          <cell r="G1217">
            <v>12.58</v>
          </cell>
          <cell r="H1217">
            <v>40</v>
          </cell>
          <cell r="I1217">
            <v>2</v>
          </cell>
        </row>
        <row r="1218">
          <cell r="D1218" t="str">
            <v>PG 2(CR)</v>
          </cell>
          <cell r="E1218">
            <v>20</v>
          </cell>
          <cell r="F1218" t="str">
            <v>C4501</v>
          </cell>
          <cell r="G1218">
            <v>2.95</v>
          </cell>
        </row>
        <row r="1219">
          <cell r="D1219" t="str">
            <v>QZPE-7S130</v>
          </cell>
          <cell r="E1219">
            <v>4</v>
          </cell>
          <cell r="F1219" t="str">
            <v>E5005-1</v>
          </cell>
          <cell r="G1219">
            <v>99.14</v>
          </cell>
        </row>
        <row r="1220">
          <cell r="D1220" t="str">
            <v>SV-EV010</v>
          </cell>
          <cell r="E1220">
            <v>4</v>
          </cell>
          <cell r="F1220" t="str">
            <v>E5005-1</v>
          </cell>
          <cell r="G1220">
            <v>73.099999999999994</v>
          </cell>
          <cell r="H1220">
            <v>337</v>
          </cell>
          <cell r="I1220">
            <v>9</v>
          </cell>
        </row>
        <row r="1221">
          <cell r="D1221" t="str">
            <v>TERMINAL GUIDE</v>
          </cell>
          <cell r="E1221">
            <v>8</v>
          </cell>
          <cell r="F1221" t="str">
            <v>Q6002</v>
          </cell>
          <cell r="G1221">
            <v>7.36</v>
          </cell>
          <cell r="H1221">
            <v>68</v>
          </cell>
          <cell r="I1221">
            <v>2</v>
          </cell>
        </row>
        <row r="1222">
          <cell r="D1222" t="str">
            <v>SEAL-P71129</v>
          </cell>
          <cell r="E1222">
            <v>81</v>
          </cell>
          <cell r="F1222" t="str">
            <v>Q4004-3</v>
          </cell>
          <cell r="G1222">
            <v>0.26</v>
          </cell>
          <cell r="H1222">
            <v>29</v>
          </cell>
          <cell r="I1222">
            <v>6</v>
          </cell>
        </row>
        <row r="1223">
          <cell r="D1223" t="str">
            <v>MTS09AF4-21</v>
          </cell>
          <cell r="E1223">
            <v>1</v>
          </cell>
          <cell r="F1223" t="str">
            <v>E6004</v>
          </cell>
          <cell r="G1223">
            <v>7.52</v>
          </cell>
        </row>
        <row r="1224">
          <cell r="D1224" t="str">
            <v>NE-CC058</v>
          </cell>
          <cell r="E1224">
            <v>36</v>
          </cell>
          <cell r="F1224" t="str">
            <v>SI4033</v>
          </cell>
          <cell r="G1224">
            <v>0.2</v>
          </cell>
        </row>
        <row r="1225">
          <cell r="D1225" t="str">
            <v>DYP8-EP FR COOLANT</v>
          </cell>
          <cell r="E1225">
            <v>2</v>
          </cell>
          <cell r="F1225" t="str">
            <v>E6005</v>
          </cell>
        </row>
        <row r="1226">
          <cell r="D1226" t="str">
            <v>ME-GO040</v>
          </cell>
          <cell r="E1226">
            <v>4</v>
          </cell>
          <cell r="F1226" t="str">
            <v>E5005-1</v>
          </cell>
          <cell r="G1226">
            <v>64.930000000000007</v>
          </cell>
        </row>
        <row r="1227">
          <cell r="D1227" t="str">
            <v>3GAO00003A</v>
          </cell>
          <cell r="E1227">
            <v>64</v>
          </cell>
          <cell r="F1227" t="str">
            <v>E7006</v>
          </cell>
          <cell r="G1227">
            <v>1.2999999999999999E-2</v>
          </cell>
          <cell r="H1227">
            <v>6</v>
          </cell>
          <cell r="I1227">
            <v>4</v>
          </cell>
        </row>
        <row r="1228">
          <cell r="D1228" t="str">
            <v>NE-CC059</v>
          </cell>
          <cell r="E1228">
            <v>36</v>
          </cell>
          <cell r="F1228" t="str">
            <v>SI4034</v>
          </cell>
          <cell r="G1228">
            <v>0.04</v>
          </cell>
        </row>
        <row r="1229">
          <cell r="D1229" t="str">
            <v>QZ-E0204</v>
          </cell>
          <cell r="E1229">
            <v>2</v>
          </cell>
          <cell r="F1229" t="str">
            <v>SI4034</v>
          </cell>
          <cell r="H1229">
            <v>20</v>
          </cell>
          <cell r="I1229">
            <v>2</v>
          </cell>
        </row>
        <row r="1230">
          <cell r="D1230" t="str">
            <v>ME-CC023</v>
          </cell>
          <cell r="E1230">
            <v>16</v>
          </cell>
          <cell r="F1230" t="str">
            <v>SI4023</v>
          </cell>
          <cell r="H1230">
            <v>197</v>
          </cell>
          <cell r="I1230">
            <v>16</v>
          </cell>
        </row>
        <row r="1231">
          <cell r="D1231" t="str">
            <v>FE SVM SEAL</v>
          </cell>
          <cell r="E1231">
            <v>2</v>
          </cell>
          <cell r="F1231" t="str">
            <v>E5005-1</v>
          </cell>
          <cell r="G1231">
            <v>1.54</v>
          </cell>
        </row>
        <row r="1232">
          <cell r="D1232" t="str">
            <v>JW-CC005</v>
          </cell>
          <cell r="E1232">
            <v>12</v>
          </cell>
          <cell r="F1232" t="str">
            <v>SI4033</v>
          </cell>
        </row>
        <row r="1233">
          <cell r="D1233" t="str">
            <v>MV 9820</v>
          </cell>
          <cell r="E1233">
            <v>9</v>
          </cell>
          <cell r="F1233" t="str">
            <v>E5005-1</v>
          </cell>
          <cell r="G1233">
            <v>159.38999999999999</v>
          </cell>
        </row>
        <row r="1234">
          <cell r="D1234" t="str">
            <v>NEA FSVM COVER GASKET</v>
          </cell>
          <cell r="E1234">
            <v>3</v>
          </cell>
          <cell r="F1234" t="str">
            <v>E6005</v>
          </cell>
        </row>
        <row r="1235">
          <cell r="D1235" t="str">
            <v>SV-AT100</v>
          </cell>
          <cell r="E1235">
            <v>4</v>
          </cell>
          <cell r="F1235" t="str">
            <v>E5007</v>
          </cell>
          <cell r="G1235">
            <v>143.43</v>
          </cell>
          <cell r="H1235">
            <v>644</v>
          </cell>
          <cell r="I1235">
            <v>20</v>
          </cell>
        </row>
        <row r="1236">
          <cell r="D1236" t="str">
            <v>AIR 9종 GASKET</v>
          </cell>
          <cell r="E1236">
            <v>1</v>
          </cell>
          <cell r="F1236" t="str">
            <v>E6005</v>
          </cell>
        </row>
        <row r="1237">
          <cell r="D1237" t="str">
            <v>R3G0083</v>
          </cell>
          <cell r="E1237">
            <v>2</v>
          </cell>
          <cell r="F1237" t="str">
            <v>Q5011</v>
          </cell>
          <cell r="G1237">
            <v>16.8</v>
          </cell>
        </row>
        <row r="1238">
          <cell r="D1238" t="str">
            <v>HVK250-617829</v>
          </cell>
          <cell r="E1238">
            <v>320</v>
          </cell>
          <cell r="F1238" t="str">
            <v>SI4021</v>
          </cell>
          <cell r="G1238">
            <v>0.2</v>
          </cell>
        </row>
        <row r="1239">
          <cell r="D1239" t="str">
            <v>NEA UNDER COVER GASKET</v>
          </cell>
          <cell r="F1239" t="str">
            <v>E6005</v>
          </cell>
          <cell r="G1239">
            <v>32.659999999999997</v>
          </cell>
        </row>
        <row r="1240">
          <cell r="D1240" t="str">
            <v>AW98P95033</v>
          </cell>
          <cell r="F1240" t="str">
            <v>E5005-1</v>
          </cell>
          <cell r="G1240">
            <v>15.06</v>
          </cell>
        </row>
        <row r="1241">
          <cell r="D1241" t="str">
            <v>KETN_CAP240320</v>
          </cell>
          <cell r="F1241" t="str">
            <v>Q5011</v>
          </cell>
          <cell r="G1241">
            <v>15.13</v>
          </cell>
        </row>
        <row r="1242">
          <cell r="D1242" t="str">
            <v>LGIT LEAK CAP</v>
          </cell>
          <cell r="F1242" t="str">
            <v>SAMPLE CODE</v>
          </cell>
          <cell r="G1242">
            <v>0.49</v>
          </cell>
        </row>
        <row r="1243">
          <cell r="D1243" t="str">
            <v>LQ2-P8010</v>
          </cell>
          <cell r="F1243" t="str">
            <v>E5005-1</v>
          </cell>
          <cell r="G1243">
            <v>83.35</v>
          </cell>
        </row>
        <row r="1244">
          <cell r="D1244" t="str">
            <v>LQ2-P8020</v>
          </cell>
          <cell r="F1244" t="str">
            <v>E5005-1</v>
          </cell>
          <cell r="G1244">
            <v>83.42</v>
          </cell>
        </row>
        <row r="1245">
          <cell r="D1245" t="str">
            <v>LQ2-P8030</v>
          </cell>
          <cell r="F1245" t="str">
            <v>E5005-1</v>
          </cell>
          <cell r="G1245">
            <v>70.400000000000006</v>
          </cell>
        </row>
        <row r="1246">
          <cell r="D1246" t="str">
            <v>NEA24-CC003</v>
          </cell>
          <cell r="E1246">
            <v>16</v>
          </cell>
          <cell r="F1246" t="str">
            <v>SI4023K</v>
          </cell>
          <cell r="G1246">
            <v>4.78</v>
          </cell>
          <cell r="H1246">
            <v>108</v>
          </cell>
        </row>
        <row r="1247">
          <cell r="D1247" t="str">
            <v>NE-CC009</v>
          </cell>
          <cell r="E1247">
            <v>36</v>
          </cell>
          <cell r="F1247" t="str">
            <v>SI4033K</v>
          </cell>
          <cell r="G1247">
            <v>0.16</v>
          </cell>
          <cell r="H1247">
            <v>8</v>
          </cell>
        </row>
        <row r="1248">
          <cell r="D1248" t="str">
            <v>NE-CC011</v>
          </cell>
          <cell r="E1248">
            <v>36</v>
          </cell>
          <cell r="F1248" t="str">
            <v>SI4021K</v>
          </cell>
          <cell r="G1248">
            <v>0.06</v>
          </cell>
          <cell r="H1248">
            <v>8</v>
          </cell>
        </row>
        <row r="1249">
          <cell r="D1249" t="str">
            <v>NE-CC013</v>
          </cell>
          <cell r="E1249">
            <v>36</v>
          </cell>
          <cell r="F1249" t="str">
            <v>SI4028K</v>
          </cell>
          <cell r="G1249">
            <v>7.0000000000000007E-2</v>
          </cell>
          <cell r="H1249">
            <v>10</v>
          </cell>
        </row>
        <row r="1250">
          <cell r="D1250" t="str">
            <v>NE-CC015</v>
          </cell>
          <cell r="E1250">
            <v>25</v>
          </cell>
          <cell r="F1250" t="str">
            <v>SI4029K</v>
          </cell>
          <cell r="G1250">
            <v>1.78</v>
          </cell>
          <cell r="H1250">
            <v>60</v>
          </cell>
        </row>
        <row r="1251">
          <cell r="D1251" t="str">
            <v>NE-CC018</v>
          </cell>
          <cell r="E1251">
            <v>25</v>
          </cell>
          <cell r="F1251" t="str">
            <v>SI4010</v>
          </cell>
          <cell r="G1251">
            <v>10.28</v>
          </cell>
          <cell r="H1251">
            <v>295</v>
          </cell>
        </row>
        <row r="1252">
          <cell r="D1252" t="str">
            <v>NE-CC020</v>
          </cell>
          <cell r="E1252">
            <v>6</v>
          </cell>
          <cell r="F1252" t="str">
            <v>E7002</v>
          </cell>
          <cell r="G1252">
            <v>25.94</v>
          </cell>
          <cell r="H1252">
            <v>204</v>
          </cell>
        </row>
        <row r="1253">
          <cell r="D1253" t="str">
            <v>NE-CC026</v>
          </cell>
          <cell r="E1253">
            <v>6</v>
          </cell>
          <cell r="F1253" t="str">
            <v>E5005-1</v>
          </cell>
          <cell r="G1253">
            <v>28.75</v>
          </cell>
          <cell r="H1253">
            <v>210</v>
          </cell>
        </row>
        <row r="1254">
          <cell r="D1254" t="str">
            <v>NH2-XH003</v>
          </cell>
          <cell r="F1254" t="str">
            <v>E5007</v>
          </cell>
          <cell r="G1254">
            <v>123.45</v>
          </cell>
        </row>
        <row r="1255">
          <cell r="D1255" t="str">
            <v>SW-COVER SEAL</v>
          </cell>
          <cell r="F1255" t="str">
            <v>SI4028K</v>
          </cell>
          <cell r="G1255">
            <v>23.81</v>
          </cell>
        </row>
        <row r="1256">
          <cell r="D1256" t="str">
            <v>SW-COVER SEAL LOWER</v>
          </cell>
          <cell r="F1256" t="str">
            <v>SI4028K</v>
          </cell>
          <cell r="G1256">
            <v>7.6</v>
          </cell>
        </row>
        <row r="1257">
          <cell r="D1257" t="str">
            <v>SW-GASKET HSG</v>
          </cell>
          <cell r="F1257" t="str">
            <v>SI4028K</v>
          </cell>
          <cell r="G1257">
            <v>7.73</v>
          </cell>
        </row>
        <row r="1258">
          <cell r="D1258" t="str">
            <v>SW-GROMMET_KETN</v>
          </cell>
          <cell r="F1258" t="str">
            <v>E5005-1</v>
          </cell>
          <cell r="G1258">
            <v>10.87</v>
          </cell>
        </row>
        <row r="1259">
          <cell r="D1259" t="str">
            <v>SW-SMALL COVER SEAL</v>
          </cell>
          <cell r="F1259" t="str">
            <v>SI4028K</v>
          </cell>
          <cell r="G1259">
            <v>3.04</v>
          </cell>
        </row>
        <row r="1260">
          <cell r="D1260" t="str">
            <v>JA 9810</v>
          </cell>
          <cell r="E1260">
            <v>4</v>
          </cell>
          <cell r="F1260" t="str">
            <v>E5005-1</v>
          </cell>
          <cell r="G1260">
            <v>56</v>
          </cell>
        </row>
        <row r="1261">
          <cell r="D1261" t="str">
            <v>N74 GASKET</v>
          </cell>
          <cell r="E1261">
            <v>1</v>
          </cell>
          <cell r="F1261" t="str">
            <v>Q5009</v>
          </cell>
          <cell r="G1261">
            <v>8.1</v>
          </cell>
        </row>
        <row r="1262">
          <cell r="D1262" t="str">
            <v>OR-XHLTB</v>
          </cell>
          <cell r="E1262">
            <v>36</v>
          </cell>
          <cell r="F1262" t="str">
            <v>SI5014</v>
          </cell>
          <cell r="G1262">
            <v>0.2</v>
          </cell>
          <cell r="H1262">
            <v>4</v>
          </cell>
        </row>
        <row r="1263">
          <cell r="D1263" t="str">
            <v>OV 9810</v>
          </cell>
          <cell r="E1263">
            <v>4</v>
          </cell>
          <cell r="F1263" t="str">
            <v>E5007</v>
          </cell>
          <cell r="G1263">
            <v>116</v>
          </cell>
        </row>
        <row r="1264">
          <cell r="D1264" t="str">
            <v>QZ-7X100</v>
          </cell>
          <cell r="E1264">
            <v>1</v>
          </cell>
          <cell r="F1264" t="str">
            <v>Q6004</v>
          </cell>
        </row>
        <row r="1265">
          <cell r="D1265" t="str">
            <v>R604031</v>
          </cell>
          <cell r="E1265">
            <v>54</v>
          </cell>
          <cell r="F1265" t="str">
            <v>SI4028</v>
          </cell>
          <cell r="G1265">
            <v>2.2200000000000002</v>
          </cell>
          <cell r="H1265">
            <v>156</v>
          </cell>
        </row>
        <row r="1266">
          <cell r="D1266" t="str">
            <v>R604403</v>
          </cell>
          <cell r="E1266">
            <v>2</v>
          </cell>
          <cell r="F1266" t="str">
            <v>SI4014</v>
          </cell>
          <cell r="G1266">
            <v>5.04</v>
          </cell>
        </row>
        <row r="1267">
          <cell r="D1267" t="str">
            <v>SEAL-HVITA</v>
          </cell>
          <cell r="E1267">
            <v>49</v>
          </cell>
          <cell r="F1267" t="str">
            <v>SI5029</v>
          </cell>
          <cell r="G1267">
            <v>1.25</v>
          </cell>
          <cell r="H1267">
            <v>98</v>
          </cell>
        </row>
        <row r="1268">
          <cell r="D1268" t="str">
            <v>SEAL-LVITG</v>
          </cell>
          <cell r="E1268">
            <v>49</v>
          </cell>
          <cell r="F1268" t="str">
            <v>SI5023</v>
          </cell>
          <cell r="G1268">
            <v>1</v>
          </cell>
          <cell r="H1268">
            <v>84</v>
          </cell>
        </row>
        <row r="1269">
          <cell r="D1269" t="str">
            <v>SEAL-OHTB</v>
          </cell>
          <cell r="E1269">
            <v>36</v>
          </cell>
          <cell r="F1269" t="str">
            <v>Q5009</v>
          </cell>
          <cell r="G1269">
            <v>0.31</v>
          </cell>
        </row>
        <row r="1270">
          <cell r="D1270" t="str">
            <v>SEAL-X9000A</v>
          </cell>
          <cell r="E1270">
            <v>1</v>
          </cell>
          <cell r="F1270" t="str">
            <v>SI5017</v>
          </cell>
          <cell r="G1270">
            <v>23.5</v>
          </cell>
        </row>
        <row r="1271">
          <cell r="D1271" t="str">
            <v>SEAL-XHV2H</v>
          </cell>
          <cell r="E1271">
            <v>2</v>
          </cell>
          <cell r="F1271" t="str">
            <v>SI5017</v>
          </cell>
          <cell r="G1271">
            <v>11.76</v>
          </cell>
        </row>
        <row r="1272">
          <cell r="D1272" t="str">
            <v>SYS01-FR004</v>
          </cell>
          <cell r="E1272">
            <v>1</v>
          </cell>
          <cell r="F1272" t="str">
            <v>Q5009</v>
          </cell>
          <cell r="G1272">
            <v>8.9600000000000009</v>
          </cell>
          <cell r="H1272">
            <v>15</v>
          </cell>
        </row>
        <row r="1273">
          <cell r="D1273" t="str">
            <v>SYS01-RR003</v>
          </cell>
          <cell r="E1273">
            <v>1</v>
          </cell>
          <cell r="F1273" t="str">
            <v>Q5009</v>
          </cell>
          <cell r="G1273">
            <v>9.9700000000000006</v>
          </cell>
          <cell r="H1273">
            <v>18</v>
          </cell>
        </row>
        <row r="1274">
          <cell r="D1274" t="str">
            <v>CT1-SZ056</v>
          </cell>
          <cell r="E1274">
            <v>1</v>
          </cell>
          <cell r="F1274" t="str">
            <v>Q5009</v>
          </cell>
          <cell r="G1274">
            <v>9.9</v>
          </cell>
        </row>
        <row r="1275">
          <cell r="D1275" t="str">
            <v>GEN5 59CC_SAMPLE</v>
          </cell>
          <cell r="E1275">
            <v>1</v>
          </cell>
          <cell r="F1275" t="str">
            <v>H-N7001</v>
          </cell>
        </row>
        <row r="1276">
          <cell r="D1276" t="str">
            <v>KMHV512-618185</v>
          </cell>
          <cell r="E1276">
            <v>44</v>
          </cell>
          <cell r="F1276" t="str">
            <v>SI4028</v>
          </cell>
          <cell r="G1276">
            <v>2.9</v>
          </cell>
          <cell r="H1276">
            <v>156</v>
          </cell>
          <cell r="I1276">
            <v>4</v>
          </cell>
        </row>
        <row r="1277">
          <cell r="D1277" t="str">
            <v>LX3-P9000</v>
          </cell>
          <cell r="E1277">
            <v>2</v>
          </cell>
          <cell r="F1277" t="str">
            <v>E5005-1</v>
          </cell>
          <cell r="G1277">
            <v>64.069999999999993</v>
          </cell>
          <cell r="H1277">
            <v>140</v>
          </cell>
          <cell r="I1277">
            <v>6</v>
          </cell>
        </row>
        <row r="1278">
          <cell r="D1278" t="str">
            <v>NU SENSOR RUBBER A</v>
          </cell>
          <cell r="E1278">
            <v>16</v>
          </cell>
          <cell r="F1278" t="str">
            <v>E5802</v>
          </cell>
          <cell r="G1278">
            <v>0.57999999999999996</v>
          </cell>
          <cell r="H1278">
            <v>25</v>
          </cell>
          <cell r="I1278">
            <v>1</v>
          </cell>
        </row>
        <row r="1279">
          <cell r="D1279" t="str">
            <v>OV 9820</v>
          </cell>
          <cell r="E1279">
            <v>4</v>
          </cell>
          <cell r="F1279" t="str">
            <v>E5005-1</v>
          </cell>
          <cell r="G1279">
            <v>63.3</v>
          </cell>
        </row>
        <row r="1280">
          <cell r="D1280" t="str">
            <v>QZ-7X000</v>
          </cell>
          <cell r="E1280">
            <v>1</v>
          </cell>
          <cell r="F1280" t="str">
            <v>Q6004</v>
          </cell>
          <cell r="G1280">
            <v>25.42</v>
          </cell>
        </row>
        <row r="1281">
          <cell r="D1281" t="str">
            <v>SEAL-HVSR</v>
          </cell>
          <cell r="E1281">
            <v>110</v>
          </cell>
          <cell r="F1281" t="str">
            <v>SI5027</v>
          </cell>
          <cell r="G1281">
            <v>3.79</v>
          </cell>
        </row>
        <row r="1282">
          <cell r="D1282" t="str">
            <v>SP3-BS010</v>
          </cell>
          <cell r="E1282">
            <v>6</v>
          </cell>
          <cell r="F1282" t="str">
            <v>E5005-1</v>
          </cell>
          <cell r="G1282">
            <v>44.96</v>
          </cell>
        </row>
        <row r="1283">
          <cell r="D1283" t="str">
            <v>TK1-DV100</v>
          </cell>
          <cell r="E1283">
            <v>12</v>
          </cell>
          <cell r="F1283" t="str">
            <v>E5005-1</v>
          </cell>
          <cell r="G1283">
            <v>67.930000000000007</v>
          </cell>
          <cell r="H1283">
            <v>200</v>
          </cell>
          <cell r="I1283">
            <v>4</v>
          </cell>
        </row>
        <row r="1284">
          <cell r="D1284" t="str">
            <v>TK1-DV900</v>
          </cell>
          <cell r="E1284">
            <v>12</v>
          </cell>
          <cell r="F1284" t="str">
            <v>E7002</v>
          </cell>
          <cell r="G1284">
            <v>14.49</v>
          </cell>
          <cell r="H1284">
            <v>200</v>
          </cell>
          <cell r="I1284">
            <v>4</v>
          </cell>
        </row>
        <row r="1285">
          <cell r="D1285" t="str">
            <v>TK-DV200B</v>
          </cell>
          <cell r="E1285">
            <v>24</v>
          </cell>
          <cell r="F1285" t="str">
            <v>C5001</v>
          </cell>
          <cell r="G1285">
            <v>4.33</v>
          </cell>
        </row>
        <row r="1286">
          <cell r="D1286" t="str">
            <v>유로 6830</v>
          </cell>
          <cell r="E1286">
            <v>6</v>
          </cell>
          <cell r="F1286" t="str">
            <v>E5005-1</v>
          </cell>
          <cell r="G1286">
            <v>8.08</v>
          </cell>
        </row>
        <row r="1287">
          <cell r="D1287" t="str">
            <v>350A-CC039</v>
          </cell>
          <cell r="E1287">
            <v>100</v>
          </cell>
          <cell r="F1287" t="str">
            <v>SI4033</v>
          </cell>
          <cell r="G1287">
            <v>0.22</v>
          </cell>
          <cell r="H1287">
            <v>60</v>
          </cell>
          <cell r="I1287">
            <v>10</v>
          </cell>
        </row>
        <row r="1288">
          <cell r="D1288" t="str">
            <v>350A-CC046</v>
          </cell>
          <cell r="E1288">
            <v>16</v>
          </cell>
          <cell r="F1288" t="str">
            <v>SI7011K</v>
          </cell>
          <cell r="G1288">
            <v>13.2</v>
          </cell>
          <cell r="H1288">
            <v>92</v>
          </cell>
          <cell r="I1288">
            <v>4</v>
          </cell>
        </row>
        <row r="1289">
          <cell r="D1289" t="str">
            <v>350A-CC048</v>
          </cell>
          <cell r="E1289">
            <v>192</v>
          </cell>
          <cell r="F1289" t="str">
            <v>SI4021</v>
          </cell>
          <cell r="G1289">
            <v>0.25</v>
          </cell>
          <cell r="H1289">
            <v>72</v>
          </cell>
          <cell r="I1289">
            <v>6</v>
          </cell>
        </row>
        <row r="1290">
          <cell r="D1290" t="str">
            <v>CV1-CV510</v>
          </cell>
          <cell r="E1290">
            <v>16</v>
          </cell>
          <cell r="F1290" t="str">
            <v>Q5009</v>
          </cell>
          <cell r="G1290">
            <v>9.5399999999999991</v>
          </cell>
          <cell r="H1290">
            <v>192</v>
          </cell>
          <cell r="I1290">
            <v>16</v>
          </cell>
        </row>
        <row r="1291">
          <cell r="D1291" t="str">
            <v>JW-CC004</v>
          </cell>
          <cell r="E1291">
            <v>9</v>
          </cell>
          <cell r="F1291" t="str">
            <v>SI4023K</v>
          </cell>
          <cell r="G1291">
            <v>7.95</v>
          </cell>
          <cell r="H1291">
            <v>90</v>
          </cell>
          <cell r="I1291">
            <v>9</v>
          </cell>
        </row>
        <row r="1292">
          <cell r="D1292" t="str">
            <v>KMHV512-618182</v>
          </cell>
          <cell r="E1292">
            <v>144</v>
          </cell>
          <cell r="F1292" t="str">
            <v>SI4028</v>
          </cell>
          <cell r="G1292">
            <v>0.55000000000000004</v>
          </cell>
          <cell r="H1292">
            <v>144</v>
          </cell>
          <cell r="I1292">
            <v>12</v>
          </cell>
        </row>
        <row r="1293">
          <cell r="D1293" t="str">
            <v>R2084-D400</v>
          </cell>
          <cell r="E1293">
            <v>4</v>
          </cell>
          <cell r="F1293" t="str">
            <v>E6005</v>
          </cell>
          <cell r="G1293">
            <v>1.1299999999999999</v>
          </cell>
        </row>
        <row r="1294">
          <cell r="D1294" t="str">
            <v>SW1-SW010</v>
          </cell>
          <cell r="E1294">
            <v>1</v>
          </cell>
          <cell r="F1294" t="str">
            <v>E5005-1</v>
          </cell>
          <cell r="G1294">
            <v>66.73</v>
          </cell>
        </row>
        <row r="1295">
          <cell r="D1295" t="str">
            <v>GEN5 EHC 48V</v>
          </cell>
          <cell r="E1295">
            <v>4</v>
          </cell>
          <cell r="F1295" t="str">
            <v>H-N7001</v>
          </cell>
          <cell r="G1295">
            <v>3</v>
          </cell>
        </row>
        <row r="1296">
          <cell r="D1296" t="str">
            <v>H GEN2 O-RING</v>
          </cell>
          <cell r="E1296">
            <v>4</v>
          </cell>
          <cell r="F1296" t="str">
            <v>Q6004</v>
          </cell>
          <cell r="G1296">
            <v>0.3</v>
          </cell>
        </row>
        <row r="1297">
          <cell r="D1297" t="str">
            <v>LQ2-K0411</v>
          </cell>
          <cell r="E1297">
            <v>36</v>
          </cell>
          <cell r="F1297" t="str">
            <v>E4005-1</v>
          </cell>
          <cell r="G1297">
            <v>3.48</v>
          </cell>
        </row>
        <row r="1298">
          <cell r="D1298" t="str">
            <v>NEA24-CC087</v>
          </cell>
          <cell r="E1298">
            <v>256</v>
          </cell>
          <cell r="F1298" t="str">
            <v>SI5033K</v>
          </cell>
          <cell r="G1298">
            <v>0.4</v>
          </cell>
        </row>
        <row r="1299">
          <cell r="D1299" t="str">
            <v>NME24-E1200</v>
          </cell>
          <cell r="E1299">
            <v>1</v>
          </cell>
          <cell r="F1299" t="str">
            <v>E5005-1</v>
          </cell>
          <cell r="G1299">
            <v>29.46</v>
          </cell>
        </row>
        <row r="1300">
          <cell r="D1300" t="str">
            <v>QZF24-G0002</v>
          </cell>
          <cell r="E1300">
            <v>60</v>
          </cell>
          <cell r="F1300" t="str">
            <v>SI5013</v>
          </cell>
          <cell r="G1300">
            <v>5.6</v>
          </cell>
          <cell r="H1300">
            <v>390</v>
          </cell>
          <cell r="I1300">
            <v>6</v>
          </cell>
        </row>
        <row r="1301">
          <cell r="D1301" t="str">
            <v>QZF24-G0003</v>
          </cell>
          <cell r="E1301">
            <v>32</v>
          </cell>
          <cell r="F1301" t="str">
            <v>SI5013</v>
          </cell>
          <cell r="G1301">
            <v>6.99</v>
          </cell>
          <cell r="H1301">
            <v>416</v>
          </cell>
          <cell r="I1301">
            <v>32</v>
          </cell>
        </row>
        <row r="1302">
          <cell r="D1302" t="str">
            <v>STR24-G0017</v>
          </cell>
          <cell r="E1302">
            <v>2</v>
          </cell>
          <cell r="F1302" t="str">
            <v>E5005-1</v>
          </cell>
          <cell r="G1302">
            <v>13.4</v>
          </cell>
        </row>
        <row r="1303">
          <cell r="D1303" t="str">
            <v>VQ 253A</v>
          </cell>
          <cell r="E1303">
            <v>20</v>
          </cell>
          <cell r="F1303" t="str">
            <v>E6004</v>
          </cell>
          <cell r="G1303">
            <v>9.65</v>
          </cell>
          <cell r="H1303">
            <v>450</v>
          </cell>
          <cell r="I1303">
            <v>5</v>
          </cell>
        </row>
        <row r="1304">
          <cell r="D1304">
            <v>440005</v>
          </cell>
          <cell r="E1304">
            <v>20</v>
          </cell>
          <cell r="F1304" t="str">
            <v>Q5006</v>
          </cell>
          <cell r="G1304">
            <v>1.95</v>
          </cell>
          <cell r="H1304">
            <v>70</v>
          </cell>
          <cell r="I1304">
            <v>2</v>
          </cell>
        </row>
        <row r="1305">
          <cell r="D1305" t="str">
            <v>AD 300B</v>
          </cell>
          <cell r="E1305">
            <v>70</v>
          </cell>
          <cell r="F1305" t="str">
            <v>CE5001</v>
          </cell>
          <cell r="G1305">
            <v>2.38</v>
          </cell>
          <cell r="H1305">
            <v>350</v>
          </cell>
          <cell r="I1305">
            <v>7</v>
          </cell>
        </row>
        <row r="1306">
          <cell r="D1306" t="str">
            <v>HI 9820</v>
          </cell>
          <cell r="E1306">
            <v>16</v>
          </cell>
          <cell r="F1306" t="str">
            <v>E5005-1</v>
          </cell>
          <cell r="G1306">
            <v>34.950000000000003</v>
          </cell>
          <cell r="H1306">
            <v>680</v>
          </cell>
          <cell r="I1306">
            <v>8</v>
          </cell>
        </row>
        <row r="1307">
          <cell r="D1307" t="str">
            <v>JEA-JB004</v>
          </cell>
          <cell r="E1307">
            <v>2</v>
          </cell>
          <cell r="F1307" t="str">
            <v>E6005</v>
          </cell>
          <cell r="G1307">
            <v>12.8</v>
          </cell>
          <cell r="H1307">
            <v>48</v>
          </cell>
          <cell r="I1307">
            <v>8</v>
          </cell>
        </row>
        <row r="1308">
          <cell r="D1308" t="str">
            <v>JG-00905</v>
          </cell>
          <cell r="E1308">
            <v>4</v>
          </cell>
          <cell r="F1308" t="str">
            <v>SI4024</v>
          </cell>
          <cell r="G1308">
            <v>0.26</v>
          </cell>
        </row>
        <row r="1309">
          <cell r="D1309" t="str">
            <v>JG-00907</v>
          </cell>
          <cell r="E1309">
            <v>1</v>
          </cell>
          <cell r="F1309" t="str">
            <v>SI4024</v>
          </cell>
          <cell r="G1309">
            <v>21.17</v>
          </cell>
          <cell r="H1309">
            <v>27</v>
          </cell>
          <cell r="I1309">
            <v>3</v>
          </cell>
        </row>
        <row r="1310">
          <cell r="D1310" t="str">
            <v>JG1-DC040</v>
          </cell>
          <cell r="E1310">
            <v>1</v>
          </cell>
          <cell r="F1310" t="str">
            <v>E5005-1</v>
          </cell>
          <cell r="G1310">
            <v>92.9</v>
          </cell>
        </row>
        <row r="1311">
          <cell r="D1311" t="str">
            <v>JG1-DC060</v>
          </cell>
          <cell r="E1311">
            <v>1</v>
          </cell>
          <cell r="F1311" t="str">
            <v>E5005-1</v>
          </cell>
          <cell r="G1311">
            <v>87.55</v>
          </cell>
        </row>
        <row r="1312">
          <cell r="D1312" t="str">
            <v>JG1-G0009</v>
          </cell>
          <cell r="E1312">
            <v>1</v>
          </cell>
          <cell r="F1312" t="str">
            <v>E5005-1</v>
          </cell>
          <cell r="G1312">
            <v>3.68</v>
          </cell>
        </row>
        <row r="1313">
          <cell r="D1313" t="str">
            <v>KMHV512-618184</v>
          </cell>
          <cell r="E1313">
            <v>100</v>
          </cell>
          <cell r="F1313" t="str">
            <v>SI4029</v>
          </cell>
          <cell r="G1313">
            <v>2.12</v>
          </cell>
          <cell r="H1313">
            <v>250</v>
          </cell>
          <cell r="I1313">
            <v>5</v>
          </cell>
        </row>
        <row r="1314">
          <cell r="D1314" t="str">
            <v>QZF24-G0001</v>
          </cell>
          <cell r="E1314">
            <v>54</v>
          </cell>
          <cell r="F1314" t="str">
            <v>SI5013</v>
          </cell>
          <cell r="G1314">
            <v>5.58</v>
          </cell>
          <cell r="H1314">
            <v>336</v>
          </cell>
          <cell r="I1314">
            <v>6</v>
          </cell>
        </row>
        <row r="1315">
          <cell r="D1315">
            <v>440004</v>
          </cell>
          <cell r="E1315">
            <v>20</v>
          </cell>
          <cell r="F1315" t="str">
            <v>Q5006</v>
          </cell>
          <cell r="G1315">
            <v>1.64</v>
          </cell>
          <cell r="H1315">
            <v>64</v>
          </cell>
          <cell r="I1315">
            <v>4</v>
          </cell>
        </row>
        <row r="1316">
          <cell r="D1316" t="str">
            <v>3GAF00001A</v>
          </cell>
          <cell r="E1316">
            <v>4</v>
          </cell>
          <cell r="F1316" t="str">
            <v>Q6003</v>
          </cell>
          <cell r="G1316">
            <v>0.05</v>
          </cell>
        </row>
        <row r="1317">
          <cell r="D1317" t="str">
            <v>JG1-DC010</v>
          </cell>
          <cell r="E1317">
            <v>4</v>
          </cell>
          <cell r="F1317" t="str">
            <v>E5007</v>
          </cell>
          <cell r="G1317">
            <v>146.78</v>
          </cell>
        </row>
        <row r="1318">
          <cell r="D1318" t="str">
            <v>JG1-DC020</v>
          </cell>
          <cell r="E1318">
            <v>4</v>
          </cell>
          <cell r="F1318" t="str">
            <v>E5005-1</v>
          </cell>
          <cell r="G1318">
            <v>56.74</v>
          </cell>
          <cell r="H1318">
            <v>240</v>
          </cell>
          <cell r="I1318">
            <v>8</v>
          </cell>
        </row>
        <row r="1319">
          <cell r="D1319" t="str">
            <v>JG1-DC030</v>
          </cell>
          <cell r="E1319">
            <v>4</v>
          </cell>
          <cell r="F1319" t="str">
            <v>E5005-1</v>
          </cell>
          <cell r="G1319">
            <v>80.069999999999993</v>
          </cell>
          <cell r="H1319">
            <v>344</v>
          </cell>
          <cell r="I1319">
            <v>8</v>
          </cell>
        </row>
        <row r="1320">
          <cell r="D1320" t="str">
            <v>JG1-DC050</v>
          </cell>
          <cell r="E1320">
            <v>4</v>
          </cell>
          <cell r="F1320" t="str">
            <v>E5005-1</v>
          </cell>
          <cell r="G1320">
            <v>69.180000000000007</v>
          </cell>
          <cell r="H1320">
            <v>288</v>
          </cell>
          <cell r="I1320">
            <v>8</v>
          </cell>
        </row>
        <row r="1321">
          <cell r="D1321" t="str">
            <v>JG1-DC070</v>
          </cell>
          <cell r="E1321">
            <v>4</v>
          </cell>
          <cell r="F1321" t="str">
            <v>E5007</v>
          </cell>
          <cell r="G1321">
            <v>175.75</v>
          </cell>
          <cell r="H1321">
            <v>796</v>
          </cell>
          <cell r="I1321">
            <v>8</v>
          </cell>
        </row>
        <row r="1322">
          <cell r="D1322" t="str">
            <v>JG1-DC090</v>
          </cell>
          <cell r="E1322">
            <v>4</v>
          </cell>
          <cell r="F1322" t="str">
            <v>E5005-1</v>
          </cell>
          <cell r="G1322">
            <v>22.78</v>
          </cell>
          <cell r="H1322">
            <v>108</v>
          </cell>
          <cell r="I1322">
            <v>4</v>
          </cell>
        </row>
        <row r="1323">
          <cell r="D1323" t="str">
            <v>POK25W-LS</v>
          </cell>
          <cell r="E1323">
            <v>4</v>
          </cell>
          <cell r="F1323" t="str">
            <v>SI4022</v>
          </cell>
          <cell r="G1323">
            <v>0.25</v>
          </cell>
        </row>
        <row r="1324">
          <cell r="D1324" t="str">
            <v>US4E-00010</v>
          </cell>
          <cell r="E1324">
            <v>15</v>
          </cell>
          <cell r="F1324" t="str">
            <v>SI4022K</v>
          </cell>
          <cell r="G1324">
            <v>0.82</v>
          </cell>
        </row>
        <row r="1325">
          <cell r="D1325" t="str">
            <v>YC 9830</v>
          </cell>
          <cell r="E1325">
            <v>4</v>
          </cell>
          <cell r="F1325" t="str">
            <v>E5005-1</v>
          </cell>
          <cell r="G1325">
            <v>49</v>
          </cell>
          <cell r="H1325">
            <v>248</v>
          </cell>
          <cell r="I1325">
            <v>12</v>
          </cell>
        </row>
        <row r="1326">
          <cell r="D1326" t="str">
            <v>AY-CC003</v>
          </cell>
          <cell r="E1326">
            <v>25</v>
          </cell>
          <cell r="F1326" t="str">
            <v>SI4033K</v>
          </cell>
          <cell r="G1326">
            <v>0.34</v>
          </cell>
          <cell r="H1326">
            <v>35</v>
          </cell>
          <cell r="I1326">
            <v>5</v>
          </cell>
        </row>
        <row r="1327">
          <cell r="D1327" t="str">
            <v>EU 9809</v>
          </cell>
          <cell r="E1327">
            <v>4</v>
          </cell>
          <cell r="F1327" t="str">
            <v>E5005-1</v>
          </cell>
          <cell r="G1327">
            <v>10.039999999999999</v>
          </cell>
          <cell r="H1327">
            <v>56</v>
          </cell>
          <cell r="I1327">
            <v>8</v>
          </cell>
        </row>
        <row r="1328">
          <cell r="D1328" t="str">
            <v>NH2-00003</v>
          </cell>
          <cell r="E1328">
            <v>2</v>
          </cell>
          <cell r="F1328" t="str">
            <v>SI4015</v>
          </cell>
          <cell r="G1328">
            <v>5.24</v>
          </cell>
        </row>
        <row r="1329">
          <cell r="D1329" t="str">
            <v>NH2-00010</v>
          </cell>
          <cell r="E1329">
            <v>2</v>
          </cell>
          <cell r="F1329" t="str">
            <v>SI4028K</v>
          </cell>
          <cell r="G1329">
            <v>6.65</v>
          </cell>
        </row>
        <row r="1330">
          <cell r="D1330" t="str">
            <v>NH2-00012</v>
          </cell>
          <cell r="E1330">
            <v>2</v>
          </cell>
          <cell r="F1330" t="str">
            <v>SI4022K</v>
          </cell>
          <cell r="G1330">
            <v>0.19</v>
          </cell>
        </row>
        <row r="1331">
          <cell r="D1331" t="str">
            <v>NX5EP-RCAP1</v>
          </cell>
          <cell r="E1331">
            <v>2</v>
          </cell>
          <cell r="F1331" t="str">
            <v>Q5011</v>
          </cell>
          <cell r="H1331">
            <v>56</v>
          </cell>
          <cell r="I1331">
            <v>2</v>
          </cell>
        </row>
        <row r="1332">
          <cell r="D1332" t="str">
            <v>NX5EP-RCAP2</v>
          </cell>
          <cell r="E1332">
            <v>2</v>
          </cell>
          <cell r="F1332" t="str">
            <v>Q5011</v>
          </cell>
          <cell r="H1332">
            <v>46</v>
          </cell>
          <cell r="I1332">
            <v>2</v>
          </cell>
        </row>
        <row r="1333">
          <cell r="D1333" t="str">
            <v>PBY2301</v>
          </cell>
          <cell r="E1333">
            <v>4</v>
          </cell>
          <cell r="F1333" t="str">
            <v>SI4028K</v>
          </cell>
          <cell r="G1333">
            <v>17.14</v>
          </cell>
          <cell r="H1333">
            <v>96</v>
          </cell>
          <cell r="I1333">
            <v>8</v>
          </cell>
        </row>
        <row r="1334">
          <cell r="D1334" t="str">
            <v>US4E-MZCOGA</v>
          </cell>
          <cell r="E1334">
            <v>1</v>
          </cell>
          <cell r="F1334" t="str">
            <v>SI6021</v>
          </cell>
          <cell r="H1334">
            <v>36</v>
          </cell>
          <cell r="I1334">
            <v>3</v>
          </cell>
        </row>
        <row r="1335">
          <cell r="D1335" t="str">
            <v>US4E-MZECGA</v>
          </cell>
          <cell r="E1335">
            <v>28</v>
          </cell>
          <cell r="F1335" t="str">
            <v>SI6021</v>
          </cell>
          <cell r="H1335">
            <v>50</v>
          </cell>
          <cell r="I1335">
            <v>4</v>
          </cell>
        </row>
        <row r="1336">
          <cell r="D1336" t="str">
            <v>US4E-MZINGA</v>
          </cell>
          <cell r="E1336">
            <v>40</v>
          </cell>
          <cell r="F1336" t="str">
            <v>SI6021</v>
          </cell>
          <cell r="H1336">
            <v>200</v>
          </cell>
          <cell r="I1336">
            <v>4</v>
          </cell>
        </row>
        <row r="1337">
          <cell r="D1337" t="str">
            <v>100KW-EP GASKET FRT</v>
          </cell>
          <cell r="E1337">
            <v>10</v>
          </cell>
          <cell r="F1337" t="str">
            <v>E6005</v>
          </cell>
          <cell r="G1337">
            <v>1.69</v>
          </cell>
        </row>
        <row r="1338">
          <cell r="D1338" t="str">
            <v>A01-E0513</v>
          </cell>
          <cell r="E1338">
            <v>1</v>
          </cell>
          <cell r="F1338" t="str">
            <v>SI4034</v>
          </cell>
          <cell r="G1338">
            <v>25.74</v>
          </cell>
        </row>
        <row r="1339">
          <cell r="D1339" t="str">
            <v>JG1-DC080</v>
          </cell>
          <cell r="E1339">
            <v>4</v>
          </cell>
          <cell r="F1339" t="str">
            <v>E5005-1</v>
          </cell>
          <cell r="G1339">
            <v>18.5</v>
          </cell>
        </row>
        <row r="1340">
          <cell r="D1340" t="str">
            <v>LX3P-P9000</v>
          </cell>
          <cell r="E1340">
            <v>36</v>
          </cell>
          <cell r="F1340" t="str">
            <v>C5001</v>
          </cell>
          <cell r="G1340">
            <v>4.8600000000000003</v>
          </cell>
        </row>
        <row r="1341">
          <cell r="D1341" t="str">
            <v>MQ4E-P4800B</v>
          </cell>
          <cell r="E1341">
            <v>24</v>
          </cell>
          <cell r="F1341" t="str">
            <v>C5001</v>
          </cell>
          <cell r="G1341">
            <v>11.14</v>
          </cell>
        </row>
        <row r="1342">
          <cell r="D1342" t="str">
            <v>SW 0000D</v>
          </cell>
          <cell r="E1342">
            <v>2</v>
          </cell>
          <cell r="F1342" t="str">
            <v>SI5027</v>
          </cell>
          <cell r="G1342">
            <v>25.21</v>
          </cell>
          <cell r="H1342">
            <v>72</v>
          </cell>
        </row>
        <row r="1343">
          <cell r="D1343" t="str">
            <v>SW 0000E</v>
          </cell>
          <cell r="E1343">
            <v>4</v>
          </cell>
          <cell r="F1343" t="str">
            <v>SI5027</v>
          </cell>
          <cell r="G1343">
            <v>7.78</v>
          </cell>
          <cell r="H1343">
            <v>48</v>
          </cell>
        </row>
        <row r="1344">
          <cell r="D1344" t="str">
            <v>SW 0000F</v>
          </cell>
          <cell r="E1344">
            <v>28</v>
          </cell>
          <cell r="F1344" t="str">
            <v>SI5027</v>
          </cell>
          <cell r="G1344">
            <v>2.5</v>
          </cell>
          <cell r="H1344">
            <v>124</v>
          </cell>
        </row>
        <row r="1345">
          <cell r="D1345" t="str">
            <v>SW B000C</v>
          </cell>
          <cell r="E1345">
            <v>40</v>
          </cell>
          <cell r="F1345" t="str">
            <v>SI5027</v>
          </cell>
          <cell r="G1345">
            <v>9.82</v>
          </cell>
          <cell r="H1345">
            <v>480</v>
          </cell>
        </row>
        <row r="1346">
          <cell r="D1346" t="str">
            <v>SW B000D</v>
          </cell>
          <cell r="E1346">
            <v>50</v>
          </cell>
          <cell r="F1346" t="str">
            <v>SI5027</v>
          </cell>
          <cell r="G1346">
            <v>25.21</v>
          </cell>
          <cell r="H1346">
            <v>250</v>
          </cell>
        </row>
        <row r="1347">
          <cell r="D1347" t="str">
            <v>SW1-SW090</v>
          </cell>
          <cell r="E1347">
            <v>4</v>
          </cell>
          <cell r="F1347" t="str">
            <v>E5007</v>
          </cell>
          <cell r="G1347">
            <v>41.76</v>
          </cell>
          <cell r="H1347">
            <v>215</v>
          </cell>
        </row>
        <row r="1348">
          <cell r="D1348" t="str">
            <v>TK1-G0179</v>
          </cell>
          <cell r="E1348">
            <v>16</v>
          </cell>
          <cell r="F1348" t="str">
            <v>E5005-1</v>
          </cell>
          <cell r="G1348">
            <v>6.12</v>
          </cell>
        </row>
        <row r="1349">
          <cell r="D1349" t="str">
            <v>200KW T-CAR AIR IN GASKET</v>
          </cell>
          <cell r="E1349">
            <v>8</v>
          </cell>
          <cell r="F1349" t="str">
            <v>E6005</v>
          </cell>
        </row>
        <row r="1350">
          <cell r="D1350" t="str">
            <v>200KW T-CAR WATER GASKET</v>
          </cell>
          <cell r="E1350">
            <v>9</v>
          </cell>
          <cell r="F1350" t="str">
            <v>E6005</v>
          </cell>
        </row>
        <row r="1351">
          <cell r="D1351" t="str">
            <v>CE1-ORING</v>
          </cell>
          <cell r="E1351">
            <v>2</v>
          </cell>
          <cell r="F1351" t="str">
            <v>Q6003</v>
          </cell>
          <cell r="G1351">
            <v>0.23</v>
          </cell>
        </row>
        <row r="1352">
          <cell r="D1352" t="str">
            <v>JK1-IY010</v>
          </cell>
          <cell r="E1352">
            <v>1</v>
          </cell>
          <cell r="F1352" t="str">
            <v>E5007</v>
          </cell>
          <cell r="G1352">
            <v>165.69</v>
          </cell>
        </row>
        <row r="1353">
          <cell r="D1353" t="str">
            <v>LME-E0777</v>
          </cell>
          <cell r="E1353">
            <v>4</v>
          </cell>
          <cell r="F1353" t="str">
            <v>E5007</v>
          </cell>
          <cell r="G1353">
            <v>9.8800000000000008</v>
          </cell>
        </row>
        <row r="1354">
          <cell r="D1354" t="str">
            <v>QZ-E0041</v>
          </cell>
          <cell r="E1354">
            <v>2</v>
          </cell>
          <cell r="F1354" t="str">
            <v>E5005-1</v>
          </cell>
          <cell r="G1354">
            <v>14.44</v>
          </cell>
        </row>
        <row r="1355">
          <cell r="D1355" t="str">
            <v>QZ-G0040</v>
          </cell>
          <cell r="E1355">
            <v>4</v>
          </cell>
          <cell r="F1355" t="str">
            <v>E6004</v>
          </cell>
          <cell r="G1355">
            <v>4.16</v>
          </cell>
        </row>
        <row r="1356">
          <cell r="D1356">
            <v>685678</v>
          </cell>
          <cell r="E1356">
            <v>100</v>
          </cell>
          <cell r="F1356" t="str">
            <v>SI4028</v>
          </cell>
        </row>
        <row r="1357">
          <cell r="D1357" t="str">
            <v>100KW AIR IN GASKET</v>
          </cell>
          <cell r="E1357">
            <v>8</v>
          </cell>
          <cell r="F1357" t="str">
            <v>E6005</v>
          </cell>
        </row>
        <row r="1358">
          <cell r="D1358" t="str">
            <v>100KW LEAK GASKET</v>
          </cell>
          <cell r="E1358">
            <v>9</v>
          </cell>
          <cell r="F1358" t="str">
            <v>E6005</v>
          </cell>
        </row>
        <row r="1359">
          <cell r="D1359" t="str">
            <v>200KW T-CAR FSVM COVER GASKET</v>
          </cell>
          <cell r="E1359">
            <v>1</v>
          </cell>
          <cell r="F1359" t="str">
            <v>E6005</v>
          </cell>
        </row>
        <row r="1360">
          <cell r="D1360" t="str">
            <v>200KW T-CAR UNDER COVER GASKET</v>
          </cell>
          <cell r="E1360">
            <v>1</v>
          </cell>
          <cell r="F1360" t="str">
            <v>E6005</v>
          </cell>
        </row>
        <row r="1361">
          <cell r="D1361" t="str">
            <v>B19189-4000</v>
          </cell>
          <cell r="E1361">
            <v>20</v>
          </cell>
          <cell r="F1361" t="str">
            <v>E7010</v>
          </cell>
        </row>
        <row r="1362">
          <cell r="D1362" t="str">
            <v>B37500-GI000</v>
          </cell>
          <cell r="E1362">
            <v>20</v>
          </cell>
          <cell r="F1362" t="str">
            <v>E7011</v>
          </cell>
        </row>
        <row r="1363">
          <cell r="D1363" t="str">
            <v>DYP9-QUAD RING</v>
          </cell>
          <cell r="E1363">
            <v>1</v>
          </cell>
          <cell r="F1363" t="str">
            <v>E6005</v>
          </cell>
        </row>
        <row r="1364">
          <cell r="D1364" t="str">
            <v>KETN_GROMMET_SEAL</v>
          </cell>
          <cell r="E1364">
            <v>1</v>
          </cell>
          <cell r="F1364" t="str">
            <v>SI4028</v>
          </cell>
          <cell r="G1364">
            <v>3.08</v>
          </cell>
        </row>
        <row r="1365">
          <cell r="D1365" t="str">
            <v>OV 9830</v>
          </cell>
          <cell r="E1365">
            <v>4</v>
          </cell>
          <cell r="F1365" t="str">
            <v>E5007</v>
          </cell>
          <cell r="G1365">
            <v>104.28</v>
          </cell>
        </row>
        <row r="1366">
          <cell r="D1366" t="str">
            <v>IG 9820</v>
          </cell>
          <cell r="E1366">
            <v>9</v>
          </cell>
          <cell r="F1366" t="str">
            <v>E5005-1</v>
          </cell>
          <cell r="G1366">
            <v>113.37</v>
          </cell>
        </row>
        <row r="1367">
          <cell r="D1367" t="str">
            <v>BJ1-GJ010</v>
          </cell>
          <cell r="E1367">
            <v>4</v>
          </cell>
          <cell r="F1367" t="str">
            <v>E5005-1</v>
          </cell>
          <cell r="G1367">
            <v>47.6</v>
          </cell>
        </row>
        <row r="1368">
          <cell r="D1368" t="str">
            <v>CL4-GG050</v>
          </cell>
          <cell r="E1368">
            <v>16</v>
          </cell>
          <cell r="F1368" t="str">
            <v>E5005-1</v>
          </cell>
          <cell r="G1368">
            <v>43.62</v>
          </cell>
          <cell r="H1368">
            <v>832</v>
          </cell>
        </row>
        <row r="1369">
          <cell r="D1369" t="str">
            <v>DYP10-QUAD RING 43MM</v>
          </cell>
          <cell r="E1369">
            <v>1</v>
          </cell>
          <cell r="F1369" t="str">
            <v>E6005</v>
          </cell>
        </row>
        <row r="1370">
          <cell r="D1370" t="str">
            <v>MS A2ZMS</v>
          </cell>
          <cell r="E1370">
            <v>1</v>
          </cell>
          <cell r="F1370" t="str">
            <v>SI5027</v>
          </cell>
        </row>
        <row r="1371">
          <cell r="D1371" t="str">
            <v>NEA24-CC087-1</v>
          </cell>
          <cell r="E1371">
            <v>512</v>
          </cell>
          <cell r="F1371" t="str">
            <v>SI7033</v>
          </cell>
          <cell r="G1371">
            <v>0.04</v>
          </cell>
          <cell r="H1371">
            <v>72</v>
          </cell>
        </row>
        <row r="1372">
          <cell r="D1372" t="str">
            <v>SPA2-00046A</v>
          </cell>
          <cell r="E1372">
            <v>60</v>
          </cell>
          <cell r="F1372" t="str">
            <v>E4005-1</v>
          </cell>
          <cell r="G1372">
            <v>2.29</v>
          </cell>
        </row>
        <row r="1373">
          <cell r="D1373" t="str">
            <v>TK-J7500</v>
          </cell>
          <cell r="E1373">
            <v>27</v>
          </cell>
          <cell r="F1373" t="str">
            <v>E6004</v>
          </cell>
          <cell r="G1373">
            <v>0.87</v>
          </cell>
          <cell r="H1373">
            <v>45</v>
          </cell>
        </row>
        <row r="1374">
          <cell r="D1374" t="str">
            <v>US4E-00013</v>
          </cell>
          <cell r="E1374">
            <v>12</v>
          </cell>
          <cell r="F1374" t="str">
            <v>SI4022K</v>
          </cell>
          <cell r="G1374">
            <v>0.94</v>
          </cell>
          <cell r="H1374">
            <v>75</v>
          </cell>
        </row>
        <row r="1375">
          <cell r="D1375" t="str">
            <v>LX3-P9000</v>
          </cell>
          <cell r="F1375" t="str">
            <v>E5005-1</v>
          </cell>
          <cell r="G1375">
            <v>64.069999999999993</v>
          </cell>
          <cell r="H1375">
            <v>720</v>
          </cell>
        </row>
        <row r="1376">
          <cell r="D1376">
            <v>480218</v>
          </cell>
          <cell r="E1376">
            <v>6</v>
          </cell>
          <cell r="F1376" t="str">
            <v>E5007</v>
          </cell>
          <cell r="G1376">
            <v>45.55</v>
          </cell>
          <cell r="H1376">
            <v>300</v>
          </cell>
        </row>
        <row r="1377">
          <cell r="D1377" t="str">
            <v>GN7-N1060</v>
          </cell>
          <cell r="E1377">
            <v>28</v>
          </cell>
          <cell r="F1377" t="str">
            <v>E5005-1</v>
          </cell>
          <cell r="G1377">
            <v>33.33</v>
          </cell>
          <cell r="H1377">
            <v>1080</v>
          </cell>
        </row>
        <row r="1378">
          <cell r="D1378" t="str">
            <v>AY-CC015</v>
          </cell>
          <cell r="E1378">
            <v>36</v>
          </cell>
          <cell r="F1378" t="str">
            <v>SI4036</v>
          </cell>
          <cell r="G1378">
            <v>0.16</v>
          </cell>
        </row>
        <row r="1379">
          <cell r="D1379" t="str">
            <v>GR 28</v>
          </cell>
          <cell r="E1379">
            <v>24</v>
          </cell>
          <cell r="F1379" t="str">
            <v>E5005-1</v>
          </cell>
          <cell r="G1379">
            <v>6.1</v>
          </cell>
          <cell r="H1379">
            <v>166</v>
          </cell>
          <cell r="I1379">
            <v>2</v>
          </cell>
        </row>
        <row r="1380">
          <cell r="D1380" t="str">
            <v>ME-TD010</v>
          </cell>
          <cell r="E1380">
            <v>4</v>
          </cell>
          <cell r="F1380" t="str">
            <v>E5005-1</v>
          </cell>
          <cell r="G1380">
            <v>80.010000000000005</v>
          </cell>
          <cell r="H1380">
            <v>396</v>
          </cell>
          <cell r="I1380">
            <v>9</v>
          </cell>
        </row>
        <row r="1381">
          <cell r="D1381" t="str">
            <v>MX5-P6410</v>
          </cell>
          <cell r="E1381">
            <v>1</v>
          </cell>
          <cell r="F1381" t="str">
            <v>E5005-1</v>
          </cell>
          <cell r="G1381">
            <v>14.07</v>
          </cell>
          <cell r="H1381">
            <v>170</v>
          </cell>
          <cell r="I1381">
            <v>20</v>
          </cell>
        </row>
        <row r="1382">
          <cell r="D1382" t="str">
            <v>NX5EH-RCAP3</v>
          </cell>
          <cell r="E1382">
            <v>2</v>
          </cell>
          <cell r="F1382" t="str">
            <v>Q5011</v>
          </cell>
          <cell r="G1382">
            <v>8.16</v>
          </cell>
          <cell r="H1382">
            <v>19</v>
          </cell>
          <cell r="I1382">
            <v>2</v>
          </cell>
        </row>
        <row r="1383">
          <cell r="D1383" t="str">
            <v>NX5E-NT020</v>
          </cell>
          <cell r="E1383">
            <v>20</v>
          </cell>
          <cell r="F1383" t="str">
            <v>E5005-1</v>
          </cell>
          <cell r="G1383">
            <v>3.14</v>
          </cell>
          <cell r="H1383">
            <v>84</v>
          </cell>
          <cell r="I1383">
            <v>4</v>
          </cell>
        </row>
        <row r="1384">
          <cell r="D1384" t="str">
            <v>TK1-DV900R</v>
          </cell>
          <cell r="E1384">
            <v>3</v>
          </cell>
          <cell r="F1384" t="str">
            <v>E7002</v>
          </cell>
          <cell r="G1384">
            <v>149.53</v>
          </cell>
          <cell r="H1384">
            <v>800</v>
          </cell>
          <cell r="I1384">
            <v>28</v>
          </cell>
        </row>
        <row r="1385">
          <cell r="D1385" t="str">
            <v>TSGR1-C0000</v>
          </cell>
          <cell r="E1385">
            <v>12</v>
          </cell>
          <cell r="F1385" t="str">
            <v>Q5009</v>
          </cell>
          <cell r="G1385">
            <v>9.68</v>
          </cell>
          <cell r="H1385">
            <v>141</v>
          </cell>
          <cell r="I1385">
            <v>3</v>
          </cell>
        </row>
        <row r="1386">
          <cell r="D1386" t="str">
            <v>US4-MZ000</v>
          </cell>
          <cell r="E1386">
            <v>16</v>
          </cell>
          <cell r="F1386" t="str">
            <v>E5005-1</v>
          </cell>
          <cell r="G1386">
            <v>41.58</v>
          </cell>
          <cell r="H1386">
            <v>744</v>
          </cell>
          <cell r="I1386">
            <v>8</v>
          </cell>
        </row>
        <row r="1387">
          <cell r="D1387" t="str">
            <v>XP2-P0424</v>
          </cell>
          <cell r="E1387">
            <v>1</v>
          </cell>
          <cell r="F1387" t="str">
            <v>E5007</v>
          </cell>
          <cell r="G1387">
            <v>52.96</v>
          </cell>
          <cell r="H1387">
            <v>66</v>
          </cell>
          <cell r="I1387">
            <v>2</v>
          </cell>
        </row>
        <row r="1388">
          <cell r="D1388" t="str">
            <v>SW 00U2A</v>
          </cell>
          <cell r="E1388">
            <v>1</v>
          </cell>
          <cell r="F1388" t="str">
            <v>SI5027</v>
          </cell>
          <cell r="G1388">
            <v>26.67</v>
          </cell>
          <cell r="H1388">
            <v>36</v>
          </cell>
          <cell r="I1388">
            <v>3</v>
          </cell>
        </row>
        <row r="1389">
          <cell r="D1389" t="str">
            <v>JX1 HP000B</v>
          </cell>
          <cell r="E1389">
            <v>4</v>
          </cell>
          <cell r="F1389" t="str">
            <v>E4005-1</v>
          </cell>
          <cell r="G1389">
            <v>0.23</v>
          </cell>
        </row>
        <row r="1390">
          <cell r="D1390" t="str">
            <v>AEE 3310</v>
          </cell>
          <cell r="E1390">
            <v>6</v>
          </cell>
          <cell r="F1390" t="str">
            <v>Q5011</v>
          </cell>
          <cell r="G1390">
            <v>9.86</v>
          </cell>
        </row>
        <row r="1391">
          <cell r="D1391">
            <v>210000401</v>
          </cell>
          <cell r="E1391">
            <v>8</v>
          </cell>
          <cell r="F1391" t="str">
            <v>SI3015</v>
          </cell>
          <cell r="G1391">
            <v>2.81</v>
          </cell>
        </row>
        <row r="1392">
          <cell r="D1392" t="str">
            <v>DYP11-QUAD RING 118MM</v>
          </cell>
          <cell r="E1392">
            <v>1</v>
          </cell>
          <cell r="F1392" t="str">
            <v>E6005</v>
          </cell>
          <cell r="G1392">
            <v>1.72</v>
          </cell>
        </row>
        <row r="1393">
          <cell r="D1393" t="str">
            <v>HDWIA-SEAL1</v>
          </cell>
          <cell r="E1393">
            <v>1</v>
          </cell>
          <cell r="F1393" t="str">
            <v>SI4028</v>
          </cell>
          <cell r="G1393">
            <v>1.74</v>
          </cell>
        </row>
        <row r="1394">
          <cell r="D1394" t="str">
            <v>HDWIA-SEAL2</v>
          </cell>
          <cell r="E1394">
            <v>1</v>
          </cell>
          <cell r="F1394" t="str">
            <v>SI4028</v>
          </cell>
          <cell r="G1394">
            <v>2.73</v>
          </cell>
        </row>
        <row r="1395">
          <cell r="D1395" t="str">
            <v>JK1-CC003</v>
          </cell>
          <cell r="E1395">
            <v>4</v>
          </cell>
          <cell r="F1395" t="str">
            <v>SI4023K</v>
          </cell>
          <cell r="G1395">
            <v>13.34</v>
          </cell>
        </row>
        <row r="1396">
          <cell r="D1396" t="str">
            <v>JK1-CC004</v>
          </cell>
          <cell r="E1396">
            <v>4</v>
          </cell>
          <cell r="F1396" t="str">
            <v>SI4029K</v>
          </cell>
          <cell r="G1396">
            <v>7.51</v>
          </cell>
          <cell r="H1396">
            <v>90</v>
          </cell>
        </row>
        <row r="1397">
          <cell r="D1397" t="str">
            <v>JK1-CC005</v>
          </cell>
          <cell r="E1397">
            <v>4</v>
          </cell>
          <cell r="F1397" t="str">
            <v>SI4034</v>
          </cell>
          <cell r="G1397">
            <v>3.99</v>
          </cell>
          <cell r="H1397">
            <v>20</v>
          </cell>
        </row>
        <row r="1398">
          <cell r="D1398" t="str">
            <v>RG3-JQ000</v>
          </cell>
          <cell r="E1398">
            <v>2</v>
          </cell>
          <cell r="F1398" t="str">
            <v>E5005-1</v>
          </cell>
          <cell r="G1398">
            <v>191.7</v>
          </cell>
        </row>
        <row r="1399">
          <cell r="D1399" t="str">
            <v>A01-Z1040</v>
          </cell>
          <cell r="E1399">
            <v>4</v>
          </cell>
          <cell r="F1399" t="str">
            <v>E5005-1</v>
          </cell>
          <cell r="G1399">
            <v>45.23</v>
          </cell>
          <cell r="H1399">
            <v>217</v>
          </cell>
        </row>
        <row r="1400">
          <cell r="D1400" t="str">
            <v>A19189-4100</v>
          </cell>
          <cell r="E1400">
            <v>20</v>
          </cell>
          <cell r="F1400" t="str">
            <v>E7010</v>
          </cell>
          <cell r="G1400">
            <v>0.33</v>
          </cell>
          <cell r="H1400">
            <v>16</v>
          </cell>
        </row>
        <row r="1401">
          <cell r="D1401" t="str">
            <v>A19189-6000</v>
          </cell>
          <cell r="E1401">
            <v>20</v>
          </cell>
          <cell r="F1401" t="str">
            <v>E7011</v>
          </cell>
          <cell r="G1401">
            <v>0.15</v>
          </cell>
          <cell r="H1401">
            <v>12</v>
          </cell>
        </row>
        <row r="1402">
          <cell r="D1402" t="str">
            <v>SV1-CC007</v>
          </cell>
          <cell r="E1402">
            <v>36</v>
          </cell>
          <cell r="F1402" t="str">
            <v>SI4034</v>
          </cell>
          <cell r="G1402">
            <v>2.1</v>
          </cell>
        </row>
        <row r="1403">
          <cell r="D1403" t="str">
            <v>R604477</v>
          </cell>
          <cell r="E1403">
            <v>12</v>
          </cell>
          <cell r="F1403" t="str">
            <v>SI4014</v>
          </cell>
          <cell r="G1403">
            <v>4.97</v>
          </cell>
        </row>
        <row r="1404">
          <cell r="D1404" t="str">
            <v>JM 9805</v>
          </cell>
          <cell r="E1404">
            <v>10</v>
          </cell>
          <cell r="F1404" t="str">
            <v>E5005-1</v>
          </cell>
          <cell r="G1404">
            <v>28.58</v>
          </cell>
        </row>
        <row r="1405">
          <cell r="D1405" t="str">
            <v>NE1-QI040</v>
          </cell>
          <cell r="E1405">
            <v>4</v>
          </cell>
          <cell r="F1405" t="str">
            <v>E5005-1</v>
          </cell>
          <cell r="G1405">
            <v>104.6</v>
          </cell>
        </row>
        <row r="1406">
          <cell r="D1406" t="str">
            <v>PY-G0001</v>
          </cell>
          <cell r="E1406">
            <v>4</v>
          </cell>
          <cell r="F1406" t="str">
            <v>E7001</v>
          </cell>
          <cell r="G1406">
            <v>9.68</v>
          </cell>
          <cell r="H1406">
            <v>160</v>
          </cell>
        </row>
        <row r="1407">
          <cell r="D1407" t="str">
            <v>NE1-QI050</v>
          </cell>
          <cell r="E1407">
            <v>4</v>
          </cell>
          <cell r="F1407" t="str">
            <v>E5005-1</v>
          </cell>
          <cell r="G1407">
            <v>104.59</v>
          </cell>
        </row>
        <row r="1408">
          <cell r="D1408" t="str">
            <v>NE1-QI030</v>
          </cell>
          <cell r="E1408">
            <v>4</v>
          </cell>
          <cell r="F1408" t="str">
            <v>E5005-1</v>
          </cell>
          <cell r="G1408">
            <v>35.950000000000003</v>
          </cell>
        </row>
        <row r="1409">
          <cell r="D1409" t="str">
            <v>NE1-QI060</v>
          </cell>
          <cell r="E1409">
            <v>4</v>
          </cell>
          <cell r="F1409" t="str">
            <v>E5005-1</v>
          </cell>
          <cell r="G1409">
            <v>41.48</v>
          </cell>
        </row>
        <row r="1410">
          <cell r="D1410" t="str">
            <v>NH2-XH030</v>
          </cell>
          <cell r="E1410">
            <v>4</v>
          </cell>
          <cell r="F1410" t="str">
            <v>E5007</v>
          </cell>
          <cell r="G1410">
            <v>120.58</v>
          </cell>
          <cell r="H1410">
            <v>544</v>
          </cell>
        </row>
        <row r="1411">
          <cell r="D1411" t="str">
            <v>JK1-IY010</v>
          </cell>
          <cell r="E1411">
            <v>2</v>
          </cell>
          <cell r="F1411" t="str">
            <v>E5007</v>
          </cell>
          <cell r="G1411">
            <v>165.69</v>
          </cell>
          <cell r="H1411">
            <v>143</v>
          </cell>
        </row>
        <row r="1412">
          <cell r="D1412" t="str">
            <v>SG2P AT060</v>
          </cell>
          <cell r="E1412">
            <v>16</v>
          </cell>
          <cell r="F1412" t="str">
            <v>E5005-1</v>
          </cell>
          <cell r="G1412">
            <v>34.46</v>
          </cell>
          <cell r="H1412">
            <v>252</v>
          </cell>
        </row>
        <row r="1413">
          <cell r="D1413" t="str">
            <v>JEA-JB019</v>
          </cell>
          <cell r="E1413">
            <v>2</v>
          </cell>
          <cell r="F1413" t="str">
            <v>E6005</v>
          </cell>
          <cell r="G1413">
            <v>13.94</v>
          </cell>
          <cell r="H1413">
            <v>48</v>
          </cell>
        </row>
        <row r="1414">
          <cell r="D1414" t="str">
            <v>JG1-DC140</v>
          </cell>
          <cell r="E1414">
            <v>2</v>
          </cell>
          <cell r="F1414" t="str">
            <v>E5005-1</v>
          </cell>
          <cell r="G1414">
            <v>17.260000000000002</v>
          </cell>
        </row>
        <row r="1415">
          <cell r="D1415" t="str">
            <v>MQ4-P2050</v>
          </cell>
          <cell r="E1415">
            <v>8</v>
          </cell>
          <cell r="F1415" t="str">
            <v>E5005-1</v>
          </cell>
          <cell r="G1415">
            <v>20.74</v>
          </cell>
        </row>
        <row r="1416">
          <cell r="D1416" t="str">
            <v>MX5-P6100B</v>
          </cell>
          <cell r="E1416">
            <v>24</v>
          </cell>
          <cell r="F1416" t="str">
            <v>C5001</v>
          </cell>
          <cell r="G1416">
            <v>6.89</v>
          </cell>
        </row>
        <row r="1417">
          <cell r="D1417" t="str">
            <v>PY-57000</v>
          </cell>
          <cell r="E1417">
            <v>6</v>
          </cell>
          <cell r="F1417" t="str">
            <v>E6004</v>
          </cell>
          <cell r="G1417">
            <v>101.54</v>
          </cell>
          <cell r="H1417">
            <v>690</v>
          </cell>
        </row>
        <row r="1418">
          <cell r="D1418" t="str">
            <v>SX3KH-RCAP1</v>
          </cell>
          <cell r="E1418">
            <v>1</v>
          </cell>
          <cell r="F1418" t="str">
            <v>Q5011</v>
          </cell>
          <cell r="G1418">
            <v>12.72</v>
          </cell>
          <cell r="H1418">
            <v>15</v>
          </cell>
        </row>
        <row r="1419">
          <cell r="D1419" t="str">
            <v>CAP-100</v>
          </cell>
          <cell r="E1419">
            <v>48</v>
          </cell>
          <cell r="F1419" t="str">
            <v>E5006D</v>
          </cell>
          <cell r="G1419">
            <v>1.82</v>
          </cell>
          <cell r="H1419">
            <v>144</v>
          </cell>
        </row>
        <row r="1420">
          <cell r="D1420" t="str">
            <v>BH 9806</v>
          </cell>
          <cell r="E1420">
            <v>5</v>
          </cell>
          <cell r="F1420" t="str">
            <v>E5005</v>
          </cell>
          <cell r="G1420">
            <v>66.959999999999994</v>
          </cell>
          <cell r="H1420">
            <v>395</v>
          </cell>
        </row>
        <row r="1421">
          <cell r="D1421" t="str">
            <v>CL4-GG060</v>
          </cell>
          <cell r="E1421">
            <v>8</v>
          </cell>
          <cell r="F1421" t="str">
            <v>E5005-1</v>
          </cell>
          <cell r="G1421">
            <v>20.149999999999999</v>
          </cell>
        </row>
        <row r="1422">
          <cell r="D1422" t="str">
            <v>JEA-JB001</v>
          </cell>
          <cell r="E1422">
            <v>16</v>
          </cell>
          <cell r="F1422" t="str">
            <v>E5005-1</v>
          </cell>
          <cell r="G1422">
            <v>4.3</v>
          </cell>
          <cell r="H1422">
            <v>82</v>
          </cell>
        </row>
        <row r="1423">
          <cell r="D1423" t="str">
            <v>JK1-GR000</v>
          </cell>
          <cell r="E1423">
            <v>2</v>
          </cell>
          <cell r="F1423" t="str">
            <v>E5005-1</v>
          </cell>
          <cell r="G1423">
            <v>20.12</v>
          </cell>
          <cell r="H1423">
            <v>28</v>
          </cell>
        </row>
        <row r="1424">
          <cell r="D1424" t="str">
            <v>LENS HOLE-3M</v>
          </cell>
          <cell r="E1424">
            <v>8</v>
          </cell>
          <cell r="F1424" t="str">
            <v>SI5014</v>
          </cell>
          <cell r="G1424">
            <v>2.19</v>
          </cell>
        </row>
        <row r="1425">
          <cell r="D1425" t="str">
            <v>MQ4-P2060</v>
          </cell>
          <cell r="E1425">
            <v>16</v>
          </cell>
          <cell r="F1425" t="str">
            <v>E5005-1</v>
          </cell>
          <cell r="G1425">
            <v>25.99</v>
          </cell>
        </row>
        <row r="1426">
          <cell r="D1426" t="str">
            <v>NQ5-PW010</v>
          </cell>
          <cell r="E1426">
            <v>4</v>
          </cell>
          <cell r="F1426" t="str">
            <v>E5005-1</v>
          </cell>
          <cell r="G1426">
            <v>79.06</v>
          </cell>
          <cell r="H1426">
            <v>366</v>
          </cell>
        </row>
        <row r="1427">
          <cell r="D1427" t="str">
            <v>NQ5-PW020</v>
          </cell>
          <cell r="E1427">
            <v>4</v>
          </cell>
          <cell r="F1427" t="str">
            <v>E5005-1</v>
          </cell>
          <cell r="G1427">
            <v>53.71</v>
          </cell>
          <cell r="H1427">
            <v>252</v>
          </cell>
        </row>
        <row r="1428">
          <cell r="D1428" t="str">
            <v>PG 2-1(CR)</v>
          </cell>
          <cell r="E1428">
            <v>20</v>
          </cell>
          <cell r="F1428" t="str">
            <v>C5001</v>
          </cell>
          <cell r="G1428">
            <v>2.4500000000000002</v>
          </cell>
          <cell r="H1428">
            <v>64</v>
          </cell>
        </row>
        <row r="1429">
          <cell r="D1429" t="str">
            <v>XP2-1000</v>
          </cell>
          <cell r="E1429">
            <v>6</v>
          </cell>
          <cell r="F1429" t="str">
            <v>E7011</v>
          </cell>
          <cell r="G1429">
            <v>7.9000000000000001E-2</v>
          </cell>
        </row>
        <row r="1430">
          <cell r="D1430" t="str">
            <v>XP2EH-RCAP1</v>
          </cell>
          <cell r="E1430">
            <v>2</v>
          </cell>
          <cell r="F1430" t="str">
            <v>Q5011</v>
          </cell>
          <cell r="G1430">
            <v>8.0299999999999994</v>
          </cell>
          <cell r="H1430">
            <v>20</v>
          </cell>
        </row>
        <row r="1431">
          <cell r="D1431" t="str">
            <v>XP2-GROMMET SC2 RR</v>
          </cell>
          <cell r="E1431">
            <v>2</v>
          </cell>
          <cell r="F1431" t="str">
            <v>Q6004</v>
          </cell>
          <cell r="G1431">
            <v>3.48</v>
          </cell>
          <cell r="H1431">
            <v>32</v>
          </cell>
        </row>
        <row r="1432">
          <cell r="D1432" t="str">
            <v>XP2-PACKING NE RVC</v>
          </cell>
          <cell r="E1432">
            <v>2</v>
          </cell>
          <cell r="F1432" t="str">
            <v>Q4501</v>
          </cell>
          <cell r="G1432">
            <v>0.69</v>
          </cell>
        </row>
        <row r="1433">
          <cell r="D1433" t="str">
            <v>XP2-XP000</v>
          </cell>
          <cell r="E1433">
            <v>2</v>
          </cell>
          <cell r="F1433" t="str">
            <v>E6004</v>
          </cell>
          <cell r="G1433">
            <v>133</v>
          </cell>
          <cell r="H1433">
            <v>120</v>
          </cell>
        </row>
        <row r="1434">
          <cell r="D1434" t="str">
            <v>XP2-XP010</v>
          </cell>
          <cell r="E1434">
            <v>1</v>
          </cell>
          <cell r="F1434" t="str">
            <v>E5007</v>
          </cell>
          <cell r="G1434">
            <v>73.37</v>
          </cell>
          <cell r="H1434">
            <v>16</v>
          </cell>
        </row>
        <row r="1435">
          <cell r="D1435" t="str">
            <v>XP2-XP0100</v>
          </cell>
          <cell r="E1435">
            <v>2</v>
          </cell>
          <cell r="F1435" t="str">
            <v>SI5013</v>
          </cell>
          <cell r="G1435">
            <v>5.8</v>
          </cell>
        </row>
        <row r="1436">
          <cell r="D1436" t="str">
            <v>YT-SILICONE_JIG</v>
          </cell>
          <cell r="E1436">
            <v>2</v>
          </cell>
          <cell r="F1436" t="str">
            <v>Q6008</v>
          </cell>
          <cell r="G1436">
            <v>2.9</v>
          </cell>
        </row>
        <row r="1437">
          <cell r="D1437" t="str">
            <v>MLA-00006A</v>
          </cell>
          <cell r="E1437">
            <v>20</v>
          </cell>
          <cell r="F1437" t="str">
            <v>E4005-1</v>
          </cell>
          <cell r="G1437">
            <v>1.82</v>
          </cell>
          <cell r="H1437">
            <v>66</v>
          </cell>
          <cell r="I1437">
            <v>4</v>
          </cell>
        </row>
        <row r="1438">
          <cell r="D1438" t="str">
            <v>MLA-00059A</v>
          </cell>
          <cell r="E1438">
            <v>32</v>
          </cell>
          <cell r="F1438" t="str">
            <v>E4005-1</v>
          </cell>
          <cell r="G1438">
            <v>2.4900000000000002</v>
          </cell>
          <cell r="H1438">
            <v>104</v>
          </cell>
          <cell r="I1438">
            <v>4</v>
          </cell>
        </row>
        <row r="1439">
          <cell r="D1439" t="str">
            <v>MLA-00061A</v>
          </cell>
          <cell r="E1439">
            <v>28</v>
          </cell>
          <cell r="F1439" t="str">
            <v>E4005-1</v>
          </cell>
          <cell r="G1439">
            <v>3.71</v>
          </cell>
          <cell r="H1439">
            <v>140</v>
          </cell>
          <cell r="I1439">
            <v>4</v>
          </cell>
        </row>
        <row r="1440">
          <cell r="D1440" t="str">
            <v>YT-SILICONE_JIG3</v>
          </cell>
          <cell r="E1440">
            <v>4</v>
          </cell>
          <cell r="F1440" t="str">
            <v>Q6004</v>
          </cell>
          <cell r="G1440">
            <v>0.08</v>
          </cell>
        </row>
        <row r="1441">
          <cell r="D1441" t="str">
            <v>YT-SILICONE_JIG4</v>
          </cell>
          <cell r="E1441">
            <v>2</v>
          </cell>
          <cell r="F1441" t="str">
            <v>Q6004</v>
          </cell>
          <cell r="G1441">
            <v>15.39</v>
          </cell>
        </row>
        <row r="1442">
          <cell r="D1442" t="str">
            <v>NH2-35624NEA</v>
          </cell>
          <cell r="E1442">
            <v>20</v>
          </cell>
          <cell r="F1442" t="str">
            <v>E6005</v>
          </cell>
          <cell r="G1442">
            <v>0.5</v>
          </cell>
          <cell r="H1442">
            <v>24</v>
          </cell>
          <cell r="I1442">
            <v>4</v>
          </cell>
        </row>
        <row r="1443">
          <cell r="D1443" t="str">
            <v>SEAL-NDR</v>
          </cell>
          <cell r="E1443">
            <v>192</v>
          </cell>
          <cell r="F1443" t="str">
            <v>SI5027</v>
          </cell>
          <cell r="G1443">
            <v>0.54</v>
          </cell>
          <cell r="H1443">
            <v>162</v>
          </cell>
          <cell r="I1443">
            <v>6</v>
          </cell>
        </row>
        <row r="1444">
          <cell r="D1444" t="str">
            <v>NH2-35629NEB</v>
          </cell>
          <cell r="E1444">
            <v>20</v>
          </cell>
          <cell r="F1444" t="str">
            <v>E6005</v>
          </cell>
          <cell r="G1444">
            <v>2.61</v>
          </cell>
          <cell r="H1444">
            <v>184</v>
          </cell>
          <cell r="I1444">
            <v>6</v>
          </cell>
        </row>
        <row r="1445">
          <cell r="D1445" t="str">
            <v>NH2-35629NEC</v>
          </cell>
          <cell r="E1445">
            <v>20</v>
          </cell>
          <cell r="F1445" t="str">
            <v>E6005</v>
          </cell>
          <cell r="G1445">
            <v>2.35</v>
          </cell>
          <cell r="H1445">
            <v>64</v>
          </cell>
          <cell r="I1445">
            <v>2</v>
          </cell>
        </row>
        <row r="1446">
          <cell r="D1446" t="str">
            <v>NH2-35629NEC</v>
          </cell>
          <cell r="E1446">
            <v>4</v>
          </cell>
          <cell r="F1446" t="str">
            <v>E6005</v>
          </cell>
          <cell r="G1446">
            <v>2.35</v>
          </cell>
        </row>
        <row r="1447">
          <cell r="D1447" t="str">
            <v>NH2-35650NED</v>
          </cell>
          <cell r="E1447">
            <v>20</v>
          </cell>
          <cell r="F1447" t="str">
            <v>E6005</v>
          </cell>
          <cell r="G1447">
            <v>2.11</v>
          </cell>
          <cell r="H1447">
            <v>60</v>
          </cell>
          <cell r="I1447">
            <v>2</v>
          </cell>
        </row>
        <row r="1448">
          <cell r="D1448" t="str">
            <v>MLA-00062A</v>
          </cell>
          <cell r="E1448">
            <v>12</v>
          </cell>
          <cell r="F1448" t="str">
            <v>E4005-1</v>
          </cell>
          <cell r="G1448">
            <v>12.88</v>
          </cell>
          <cell r="H1448">
            <v>300</v>
          </cell>
          <cell r="I1448">
            <v>6</v>
          </cell>
        </row>
        <row r="1449">
          <cell r="D1449" t="str">
            <v>MLA-00060A</v>
          </cell>
          <cell r="E1449">
            <v>25</v>
          </cell>
          <cell r="F1449" t="str">
            <v>E4005-1</v>
          </cell>
          <cell r="G1449">
            <v>10.65</v>
          </cell>
          <cell r="H1449">
            <v>360</v>
          </cell>
          <cell r="I1449">
            <v>24</v>
          </cell>
        </row>
        <row r="1450">
          <cell r="D1450" t="str">
            <v>NH2-35650NEE</v>
          </cell>
          <cell r="E1450">
            <v>24</v>
          </cell>
          <cell r="F1450" t="str">
            <v>E6005</v>
          </cell>
          <cell r="G1450">
            <v>2.39</v>
          </cell>
          <cell r="H1450">
            <v>144</v>
          </cell>
          <cell r="I1450">
            <v>5</v>
          </cell>
        </row>
        <row r="1451">
          <cell r="D1451" t="str">
            <v>MLA-00060A</v>
          </cell>
          <cell r="E1451">
            <v>12</v>
          </cell>
          <cell r="F1451" t="str">
            <v>E4005-1</v>
          </cell>
          <cell r="G1451">
            <v>10.65</v>
          </cell>
          <cell r="H1451">
            <v>360</v>
          </cell>
          <cell r="I1451">
            <v>24</v>
          </cell>
        </row>
        <row r="1452">
          <cell r="D1452" t="str">
            <v>NH2-35629NEA</v>
          </cell>
          <cell r="E1452">
            <v>2</v>
          </cell>
          <cell r="F1452" t="str">
            <v>E6005</v>
          </cell>
          <cell r="G1452">
            <v>30.46</v>
          </cell>
          <cell r="H1452">
            <v>88</v>
          </cell>
          <cell r="I1452">
            <v>8</v>
          </cell>
        </row>
        <row r="1453">
          <cell r="D1453" t="str">
            <v>BGVQ 350</v>
          </cell>
          <cell r="E1453">
            <v>16</v>
          </cell>
          <cell r="F1453" t="str">
            <v>N5003</v>
          </cell>
          <cell r="G1453">
            <v>8.31</v>
          </cell>
          <cell r="H1453">
            <v>292</v>
          </cell>
          <cell r="I1453">
            <v>4</v>
          </cell>
        </row>
        <row r="1454">
          <cell r="D1454" t="str">
            <v>NH2-35650NEA</v>
          </cell>
          <cell r="E1454">
            <v>2</v>
          </cell>
          <cell r="F1454" t="str">
            <v>E6005</v>
          </cell>
          <cell r="G1454">
            <v>17.899999999999999</v>
          </cell>
          <cell r="H1454">
            <v>54</v>
          </cell>
          <cell r="I1454">
            <v>6</v>
          </cell>
        </row>
        <row r="1455">
          <cell r="D1455" t="str">
            <v>NH2-35650NEB</v>
          </cell>
          <cell r="E1455">
            <v>2</v>
          </cell>
          <cell r="F1455" t="str">
            <v>E6005</v>
          </cell>
          <cell r="G1455">
            <v>10.76</v>
          </cell>
          <cell r="H1455">
            <v>32</v>
          </cell>
          <cell r="I1455">
            <v>4</v>
          </cell>
        </row>
        <row r="1456">
          <cell r="D1456" t="str">
            <v>NH2-35627NEA</v>
          </cell>
          <cell r="E1456">
            <v>2</v>
          </cell>
          <cell r="F1456" t="str">
            <v>E6005</v>
          </cell>
          <cell r="G1456">
            <v>21.05</v>
          </cell>
          <cell r="H1456">
            <v>60</v>
          </cell>
          <cell r="I1456">
            <v>3</v>
          </cell>
        </row>
        <row r="1457">
          <cell r="D1457" t="str">
            <v>NH2-35622NEA</v>
          </cell>
          <cell r="E1457">
            <v>2</v>
          </cell>
          <cell r="F1457" t="str">
            <v>E6005</v>
          </cell>
          <cell r="G1457">
            <v>35.590000000000003</v>
          </cell>
          <cell r="H1457">
            <v>100</v>
          </cell>
          <cell r="I1457">
            <v>10</v>
          </cell>
        </row>
        <row r="1458">
          <cell r="D1458" t="str">
            <v>SX3IH-RCAP3</v>
          </cell>
          <cell r="E1458">
            <v>2</v>
          </cell>
          <cell r="F1458" t="str">
            <v>Q5011</v>
          </cell>
          <cell r="G1458">
            <v>11.42</v>
          </cell>
          <cell r="H1458">
            <v>28</v>
          </cell>
          <cell r="I1458">
            <v>2</v>
          </cell>
        </row>
        <row r="1459">
          <cell r="D1459" t="str">
            <v>SX3IH-RCAP2</v>
          </cell>
          <cell r="E1459">
            <v>2</v>
          </cell>
          <cell r="F1459" t="str">
            <v>Q5011</v>
          </cell>
          <cell r="G1459">
            <v>12.82</v>
          </cell>
          <cell r="H1459">
            <v>30</v>
          </cell>
          <cell r="I1459">
            <v>2</v>
          </cell>
        </row>
        <row r="1460">
          <cell r="D1460" t="str">
            <v>SX3IH-RCAP1</v>
          </cell>
          <cell r="E1460">
            <v>2</v>
          </cell>
          <cell r="F1460" t="str">
            <v>Q5011</v>
          </cell>
          <cell r="G1460">
            <v>12.91</v>
          </cell>
          <cell r="H1460">
            <v>30</v>
          </cell>
          <cell r="I1460">
            <v>2</v>
          </cell>
        </row>
        <row r="1461">
          <cell r="D1461" t="str">
            <v>QT-E0011</v>
          </cell>
          <cell r="E1461">
            <v>2</v>
          </cell>
          <cell r="F1461" t="str">
            <v>E5005-1</v>
          </cell>
          <cell r="G1461">
            <v>17.96</v>
          </cell>
          <cell r="H1461">
            <v>54</v>
          </cell>
          <cell r="I1461">
            <v>6</v>
          </cell>
        </row>
        <row r="1462">
          <cell r="D1462" t="str">
            <v>YT-SILICONE_JIG5</v>
          </cell>
          <cell r="E1462">
            <v>4</v>
          </cell>
          <cell r="F1462" t="str">
            <v>SI7022</v>
          </cell>
          <cell r="G1462">
            <v>0.13</v>
          </cell>
        </row>
        <row r="1463">
          <cell r="D1463" t="str">
            <v>R600113</v>
          </cell>
          <cell r="E1463">
            <v>72</v>
          </cell>
          <cell r="F1463" t="str">
            <v>F7007</v>
          </cell>
          <cell r="G1463">
            <v>1.18</v>
          </cell>
          <cell r="H1463">
            <v>112</v>
          </cell>
          <cell r="I1463">
            <v>8</v>
          </cell>
        </row>
        <row r="1464">
          <cell r="D1464" t="str">
            <v>FCPP30-001</v>
          </cell>
          <cell r="E1464">
            <v>4</v>
          </cell>
          <cell r="F1464" t="str">
            <v>E6005</v>
          </cell>
          <cell r="G1464">
            <v>4.4400000000000004</v>
          </cell>
        </row>
        <row r="1465">
          <cell r="D1465" t="str">
            <v>FCPP30-01</v>
          </cell>
          <cell r="E1465">
            <v>1</v>
          </cell>
          <cell r="F1465" t="str">
            <v>E6005</v>
          </cell>
          <cell r="G1465">
            <v>7</v>
          </cell>
        </row>
        <row r="1466">
          <cell r="D1466" t="str">
            <v>LT2-5S020</v>
          </cell>
          <cell r="E1466">
            <v>4</v>
          </cell>
          <cell r="F1466" t="str">
            <v>E5005-1</v>
          </cell>
          <cell r="G1466">
            <v>43.25</v>
          </cell>
        </row>
        <row r="1467">
          <cell r="D1467" t="str">
            <v>LT2-5S040</v>
          </cell>
          <cell r="E1467">
            <v>32</v>
          </cell>
          <cell r="F1467" t="str">
            <v>E5005-1</v>
          </cell>
          <cell r="G1467">
            <v>8.0299999999999994</v>
          </cell>
        </row>
        <row r="1468">
          <cell r="D1468" t="str">
            <v>LT2EV-GRMT1</v>
          </cell>
          <cell r="E1468">
            <v>2</v>
          </cell>
          <cell r="F1468" t="str">
            <v>Q5009</v>
          </cell>
          <cell r="G1468">
            <v>2.41</v>
          </cell>
        </row>
        <row r="1469">
          <cell r="D1469" t="str">
            <v>RS4 PE-CASE</v>
          </cell>
          <cell r="E1469">
            <v>2</v>
          </cell>
          <cell r="F1469" t="str">
            <v>Q6004</v>
          </cell>
          <cell r="H1469">
            <v>6</v>
          </cell>
          <cell r="I1469">
            <v>1</v>
          </cell>
        </row>
        <row r="1470">
          <cell r="D1470" t="str">
            <v>RS4 PE-CYLINDER</v>
          </cell>
          <cell r="E1470">
            <v>4</v>
          </cell>
          <cell r="F1470" t="str">
            <v>N8001</v>
          </cell>
          <cell r="G1470">
            <v>0.5</v>
          </cell>
          <cell r="H1470">
            <v>13</v>
          </cell>
          <cell r="I1470">
            <v>2</v>
          </cell>
        </row>
        <row r="1471">
          <cell r="D1471" t="str">
            <v>SX3-XK030</v>
          </cell>
          <cell r="E1471">
            <v>2</v>
          </cell>
          <cell r="F1471" t="str">
            <v>E5005-1</v>
          </cell>
          <cell r="G1471">
            <v>56.37</v>
          </cell>
        </row>
        <row r="1472">
          <cell r="D1472" t="str">
            <v>SX3-XK040</v>
          </cell>
          <cell r="E1472">
            <v>2</v>
          </cell>
          <cell r="F1472" t="str">
            <v>E5005-1</v>
          </cell>
          <cell r="G1472">
            <v>65.19</v>
          </cell>
        </row>
        <row r="1473">
          <cell r="D1473" t="str">
            <v>CM 9805</v>
          </cell>
          <cell r="E1473">
            <v>4</v>
          </cell>
          <cell r="F1473" t="str">
            <v>E5005-1</v>
          </cell>
          <cell r="G1473">
            <v>6.68</v>
          </cell>
          <cell r="H1473">
            <v>200</v>
          </cell>
          <cell r="I1473">
            <v>5</v>
          </cell>
        </row>
        <row r="1474">
          <cell r="D1474" t="str">
            <v>HC200-GAS01</v>
          </cell>
          <cell r="E1474">
            <v>1</v>
          </cell>
          <cell r="F1474" t="str">
            <v>E6005</v>
          </cell>
          <cell r="G1474">
            <v>1.99</v>
          </cell>
        </row>
        <row r="1475">
          <cell r="D1475" t="str">
            <v>HRSIS-KM41W</v>
          </cell>
          <cell r="E1475">
            <v>4</v>
          </cell>
          <cell r="F1475" t="str">
            <v>SI4022K</v>
          </cell>
          <cell r="G1475">
            <v>0.21</v>
          </cell>
        </row>
        <row r="1476">
          <cell r="D1476" t="str">
            <v>HS3216-0068</v>
          </cell>
          <cell r="E1476">
            <v>2</v>
          </cell>
          <cell r="F1476" t="str">
            <v>E6004</v>
          </cell>
        </row>
        <row r="1477">
          <cell r="D1477" t="str">
            <v>HS3216-0069</v>
          </cell>
          <cell r="E1477">
            <v>32</v>
          </cell>
          <cell r="F1477" t="str">
            <v>E4005-1</v>
          </cell>
          <cell r="G1477">
            <v>9.52</v>
          </cell>
        </row>
        <row r="1478">
          <cell r="D1478" t="str">
            <v>JK1-IY030</v>
          </cell>
          <cell r="E1478">
            <v>7</v>
          </cell>
          <cell r="F1478" t="str">
            <v>E5007</v>
          </cell>
          <cell r="G1478">
            <v>58.58</v>
          </cell>
          <cell r="H1478">
            <v>448</v>
          </cell>
          <cell r="I1478">
            <v>14</v>
          </cell>
        </row>
        <row r="1479">
          <cell r="D1479" t="str">
            <v>JK1-IY040</v>
          </cell>
          <cell r="E1479">
            <v>8</v>
          </cell>
          <cell r="F1479" t="str">
            <v>E5007</v>
          </cell>
          <cell r="G1479">
            <v>33.880000000000003</v>
          </cell>
          <cell r="H1479">
            <v>320</v>
          </cell>
          <cell r="I1479">
            <v>16</v>
          </cell>
        </row>
        <row r="1480">
          <cell r="D1480" t="str">
            <v>JX1-HP0000</v>
          </cell>
          <cell r="E1480">
            <v>2</v>
          </cell>
          <cell r="F1480" t="str">
            <v>SI5027</v>
          </cell>
          <cell r="H1480">
            <v>69</v>
          </cell>
          <cell r="I1480">
            <v>6</v>
          </cell>
        </row>
        <row r="1481">
          <cell r="D1481" t="str">
            <v>JX1-HP0100</v>
          </cell>
          <cell r="E1481">
            <v>65</v>
          </cell>
          <cell r="F1481" t="str">
            <v>SI5027</v>
          </cell>
          <cell r="H1481">
            <v>300</v>
          </cell>
          <cell r="I1481">
            <v>5</v>
          </cell>
        </row>
        <row r="1482">
          <cell r="D1482" t="str">
            <v>JX1-HP0200</v>
          </cell>
          <cell r="E1482">
            <v>32</v>
          </cell>
          <cell r="F1482" t="str">
            <v>SI5027</v>
          </cell>
          <cell r="H1482">
            <v>596</v>
          </cell>
          <cell r="I1482">
            <v>4</v>
          </cell>
        </row>
        <row r="1483">
          <cell r="D1483" t="str">
            <v>JX1-HP800</v>
          </cell>
          <cell r="E1483">
            <v>18</v>
          </cell>
          <cell r="F1483" t="str">
            <v>SI5013</v>
          </cell>
          <cell r="G1483">
            <v>35.520000000000003</v>
          </cell>
          <cell r="H1483">
            <v>648</v>
          </cell>
          <cell r="I1483">
            <v>4</v>
          </cell>
        </row>
        <row r="1484">
          <cell r="D1484" t="str">
            <v>KETNG-GRMT1</v>
          </cell>
          <cell r="E1484">
            <v>4</v>
          </cell>
          <cell r="F1484" t="str">
            <v>E4005-1</v>
          </cell>
          <cell r="G1484">
            <v>11.62</v>
          </cell>
        </row>
        <row r="1485">
          <cell r="D1485" t="str">
            <v>MX5-MH020</v>
          </cell>
          <cell r="E1485">
            <v>20</v>
          </cell>
          <cell r="F1485" t="str">
            <v>Q5009</v>
          </cell>
          <cell r="G1485">
            <v>8.43</v>
          </cell>
          <cell r="H1485">
            <v>240</v>
          </cell>
          <cell r="I1485">
            <v>20</v>
          </cell>
        </row>
        <row r="1486">
          <cell r="D1486" t="str">
            <v>MX5-P6220</v>
          </cell>
          <cell r="E1486">
            <v>6</v>
          </cell>
          <cell r="F1486" t="str">
            <v>E5005-1</v>
          </cell>
          <cell r="G1486">
            <v>118.37</v>
          </cell>
          <cell r="H1486">
            <v>840</v>
          </cell>
          <cell r="I1486">
            <v>12</v>
          </cell>
        </row>
        <row r="1487">
          <cell r="D1487" t="str">
            <v>CM 9804</v>
          </cell>
          <cell r="E1487">
            <v>6</v>
          </cell>
          <cell r="F1487" t="str">
            <v>E5005</v>
          </cell>
          <cell r="G1487">
            <v>97.23</v>
          </cell>
          <cell r="H1487">
            <v>660</v>
          </cell>
          <cell r="I1487">
            <v>12</v>
          </cell>
        </row>
        <row r="1488">
          <cell r="D1488" t="str">
            <v>200KW-35627NEA</v>
          </cell>
          <cell r="E1488">
            <v>1</v>
          </cell>
          <cell r="F1488" t="str">
            <v>E6005</v>
          </cell>
          <cell r="G1488">
            <v>23.3</v>
          </cell>
        </row>
        <row r="1489">
          <cell r="D1489" t="str">
            <v>200KW-35629NEA</v>
          </cell>
          <cell r="E1489">
            <v>1</v>
          </cell>
          <cell r="F1489" t="str">
            <v>E6005</v>
          </cell>
          <cell r="G1489">
            <v>26.69</v>
          </cell>
        </row>
        <row r="1490">
          <cell r="D1490" t="str">
            <v>200KW-35629NEB</v>
          </cell>
          <cell r="E1490">
            <v>8</v>
          </cell>
          <cell r="F1490" t="str">
            <v>E6005</v>
          </cell>
          <cell r="G1490">
            <v>2.5299999999999998</v>
          </cell>
        </row>
        <row r="1491">
          <cell r="D1491" t="str">
            <v>HDCWS-6463</v>
          </cell>
          <cell r="E1491">
            <v>4</v>
          </cell>
          <cell r="F1491" t="str">
            <v>SI4029</v>
          </cell>
        </row>
        <row r="1492">
          <cell r="D1492" t="str">
            <v>LENS HOLE-8M</v>
          </cell>
          <cell r="E1492">
            <v>4</v>
          </cell>
          <cell r="F1492" t="str">
            <v>SI5014</v>
          </cell>
          <cell r="G1492">
            <v>3.12</v>
          </cell>
        </row>
        <row r="1493">
          <cell r="D1493" t="str">
            <v>LT2EV-GRMT2</v>
          </cell>
          <cell r="E1493">
            <v>2</v>
          </cell>
          <cell r="F1493" t="str">
            <v>Q5009</v>
          </cell>
          <cell r="G1493">
            <v>2.4</v>
          </cell>
        </row>
        <row r="1494">
          <cell r="D1494" t="str">
            <v>NQ6EH-RCAP1</v>
          </cell>
          <cell r="E1494">
            <v>2</v>
          </cell>
          <cell r="F1494" t="str">
            <v>Q5011</v>
          </cell>
          <cell r="G1494">
            <v>16.57</v>
          </cell>
        </row>
        <row r="1495">
          <cell r="D1495" t="str">
            <v>PD 9830</v>
          </cell>
          <cell r="E1495">
            <v>4</v>
          </cell>
          <cell r="F1495" t="str">
            <v>E5005-1</v>
          </cell>
          <cell r="G1495">
            <v>51.44</v>
          </cell>
          <cell r="H1495">
            <v>244</v>
          </cell>
        </row>
        <row r="1496">
          <cell r="D1496" t="str">
            <v>PG 2-15</v>
          </cell>
          <cell r="E1496">
            <v>12</v>
          </cell>
          <cell r="F1496" t="str">
            <v>E4507-1</v>
          </cell>
          <cell r="H1496">
            <v>96</v>
          </cell>
        </row>
        <row r="1497">
          <cell r="D1497" t="str">
            <v>PY356-PD322</v>
          </cell>
          <cell r="E1497">
            <v>4</v>
          </cell>
          <cell r="F1497" t="str">
            <v>SI5027</v>
          </cell>
          <cell r="G1497">
            <v>8.24</v>
          </cell>
          <cell r="H1497">
            <v>48</v>
          </cell>
        </row>
        <row r="1498">
          <cell r="D1498" t="str">
            <v>Q65091284</v>
          </cell>
          <cell r="E1498">
            <v>2</v>
          </cell>
          <cell r="F1498" t="str">
            <v>E7002</v>
          </cell>
          <cell r="G1498">
            <v>24.13</v>
          </cell>
        </row>
        <row r="1499">
          <cell r="D1499" t="str">
            <v>T65001157</v>
          </cell>
          <cell r="E1499">
            <v>1</v>
          </cell>
          <cell r="F1499" t="str">
            <v>E5005-1</v>
          </cell>
          <cell r="G1499">
            <v>170.64</v>
          </cell>
        </row>
        <row r="1500">
          <cell r="D1500" t="str">
            <v>T65001273</v>
          </cell>
          <cell r="E1500">
            <v>1</v>
          </cell>
          <cell r="F1500" t="str">
            <v>E7002</v>
          </cell>
          <cell r="G1500">
            <v>20.100000000000001</v>
          </cell>
        </row>
        <row r="1501">
          <cell r="D1501" t="str">
            <v>MQ4PG P4006</v>
          </cell>
          <cell r="E1501">
            <v>6</v>
          </cell>
          <cell r="F1501" t="str">
            <v>Q5009</v>
          </cell>
          <cell r="G1501">
            <v>6.35</v>
          </cell>
        </row>
        <row r="1502">
          <cell r="D1502" t="str">
            <v>100KW-35629NEA</v>
          </cell>
          <cell r="E1502">
            <v>2</v>
          </cell>
          <cell r="F1502" t="str">
            <v>E6005</v>
          </cell>
        </row>
        <row r="1503">
          <cell r="D1503" t="str">
            <v>200KW-35622NEA</v>
          </cell>
          <cell r="E1503">
            <v>1</v>
          </cell>
          <cell r="F1503" t="str">
            <v>E6005</v>
          </cell>
          <cell r="G1503">
            <v>32.19</v>
          </cell>
        </row>
        <row r="1504">
          <cell r="D1504" t="str">
            <v>A19189-4000RED</v>
          </cell>
          <cell r="E1504">
            <v>140</v>
          </cell>
          <cell r="F1504" t="str">
            <v>E7008</v>
          </cell>
        </row>
        <row r="1505">
          <cell r="D1505" t="str">
            <v>CN8-XC010</v>
          </cell>
          <cell r="E1505">
            <v>4</v>
          </cell>
          <cell r="F1505" t="str">
            <v>E5007</v>
          </cell>
          <cell r="G1505">
            <v>117.51</v>
          </cell>
        </row>
        <row r="1506">
          <cell r="D1506" t="str">
            <v>HDC-DU00A</v>
          </cell>
          <cell r="E1506">
            <v>1</v>
          </cell>
          <cell r="F1506" t="str">
            <v>SI5027</v>
          </cell>
        </row>
        <row r="1507">
          <cell r="D1507" t="str">
            <v>JX1-HP000</v>
          </cell>
          <cell r="E1507">
            <v>4</v>
          </cell>
          <cell r="F1507" t="str">
            <v>E5005-1</v>
          </cell>
          <cell r="G1507">
            <v>46.3</v>
          </cell>
        </row>
        <row r="1508">
          <cell r="D1508" t="str">
            <v>JX1-HP600</v>
          </cell>
          <cell r="E1508">
            <v>4</v>
          </cell>
          <cell r="F1508" t="str">
            <v>E5005-1</v>
          </cell>
        </row>
        <row r="1509">
          <cell r="D1509" t="str">
            <v>LW1-XW070</v>
          </cell>
          <cell r="E1509">
            <v>1</v>
          </cell>
          <cell r="F1509" t="str">
            <v>E5005-1</v>
          </cell>
          <cell r="G1509">
            <v>76.260000000000005</v>
          </cell>
        </row>
        <row r="1510">
          <cell r="D1510" t="str">
            <v>NE1-QI070</v>
          </cell>
          <cell r="E1510">
            <v>4</v>
          </cell>
          <cell r="F1510" t="str">
            <v>E5005-1</v>
          </cell>
          <cell r="G1510">
            <v>64.06</v>
          </cell>
        </row>
        <row r="1511">
          <cell r="D1511" t="str">
            <v>NE1-QI080</v>
          </cell>
          <cell r="E1511">
            <v>4</v>
          </cell>
          <cell r="F1511" t="str">
            <v>E5005-1</v>
          </cell>
          <cell r="G1511">
            <v>53.87</v>
          </cell>
        </row>
        <row r="1512">
          <cell r="D1512" t="str">
            <v>YR356-XH041</v>
          </cell>
          <cell r="E1512">
            <v>1</v>
          </cell>
          <cell r="F1512" t="str">
            <v>Q5009</v>
          </cell>
          <cell r="G1512">
            <v>24.12</v>
          </cell>
        </row>
        <row r="1513">
          <cell r="D1513" t="str">
            <v>YR356-XH042</v>
          </cell>
          <cell r="E1513">
            <v>1</v>
          </cell>
          <cell r="F1513" t="str">
            <v>Q5009</v>
          </cell>
          <cell r="G1513">
            <v>20.37</v>
          </cell>
        </row>
        <row r="1514">
          <cell r="D1514" t="str">
            <v>YR356-XH043</v>
          </cell>
          <cell r="E1514">
            <v>1</v>
          </cell>
          <cell r="F1514" t="str">
            <v>Q5009</v>
          </cell>
          <cell r="G1514">
            <v>3.97</v>
          </cell>
        </row>
        <row r="1515">
          <cell r="D1515" t="str">
            <v>100KW-35629NEA</v>
          </cell>
          <cell r="E1515">
            <v>2</v>
          </cell>
          <cell r="F1515" t="str">
            <v>E6005</v>
          </cell>
        </row>
        <row r="1516">
          <cell r="D1516" t="str">
            <v>100KW-35659NEA</v>
          </cell>
          <cell r="E1516">
            <v>2</v>
          </cell>
          <cell r="F1516" t="str">
            <v>E6005</v>
          </cell>
        </row>
        <row r="1517">
          <cell r="D1517" t="str">
            <v>200KW-35622NEA</v>
          </cell>
          <cell r="E1517">
            <v>1</v>
          </cell>
          <cell r="F1517" t="str">
            <v>E6005</v>
          </cell>
          <cell r="G1517">
            <v>32.19</v>
          </cell>
        </row>
        <row r="1518">
          <cell r="D1518" t="str">
            <v>37500-GI000GREEN</v>
          </cell>
          <cell r="E1518">
            <v>168</v>
          </cell>
          <cell r="F1518" t="str">
            <v>E7009</v>
          </cell>
          <cell r="H1518">
            <v>132</v>
          </cell>
        </row>
        <row r="1519">
          <cell r="D1519" t="str">
            <v>450KW-QUAD_RING(T1.78MM)</v>
          </cell>
          <cell r="E1519">
            <v>2</v>
          </cell>
          <cell r="F1519" t="str">
            <v>E6005</v>
          </cell>
        </row>
        <row r="1520">
          <cell r="D1520" t="str">
            <v>A19189-4000RED</v>
          </cell>
          <cell r="E1520">
            <v>140</v>
          </cell>
          <cell r="F1520" t="str">
            <v>E7008</v>
          </cell>
          <cell r="H1520">
            <v>140</v>
          </cell>
        </row>
        <row r="1521">
          <cell r="D1521" t="str">
            <v>A6T10</v>
          </cell>
          <cell r="E1521">
            <v>24</v>
          </cell>
          <cell r="F1521" t="str">
            <v>E6004</v>
          </cell>
          <cell r="G1521">
            <v>9.51</v>
          </cell>
        </row>
        <row r="1522">
          <cell r="D1522" t="str">
            <v>HDC-DU00A</v>
          </cell>
          <cell r="E1522">
            <v>1</v>
          </cell>
        </row>
        <row r="1523">
          <cell r="D1523" t="str">
            <v>JG1-DC160</v>
          </cell>
          <cell r="E1523">
            <v>6</v>
          </cell>
          <cell r="F1523" t="str">
            <v>E4005-1</v>
          </cell>
          <cell r="G1523">
            <v>70.45</v>
          </cell>
        </row>
        <row r="1524">
          <cell r="D1524" t="str">
            <v>JK1-NH050</v>
          </cell>
          <cell r="E1524">
            <v>8</v>
          </cell>
          <cell r="F1524" t="str">
            <v>E5005-1</v>
          </cell>
          <cell r="G1524">
            <v>18.149999999999999</v>
          </cell>
        </row>
        <row r="1525">
          <cell r="D1525" t="str">
            <v>JKA-IY000</v>
          </cell>
          <cell r="E1525">
            <v>8</v>
          </cell>
          <cell r="F1525" t="str">
            <v>E6004</v>
          </cell>
          <cell r="G1525">
            <v>114</v>
          </cell>
          <cell r="H1525">
            <v>486</v>
          </cell>
        </row>
        <row r="1526">
          <cell r="D1526" t="str">
            <v>LW1-XW070</v>
          </cell>
          <cell r="E1526">
            <v>1</v>
          </cell>
          <cell r="F1526" t="str">
            <v>E5005-1</v>
          </cell>
          <cell r="G1526">
            <v>76.260000000000005</v>
          </cell>
        </row>
        <row r="1527">
          <cell r="D1527" t="str">
            <v>LX3P-P9000</v>
          </cell>
          <cell r="E1527">
            <v>10</v>
          </cell>
          <cell r="F1527" t="str">
            <v>C5001</v>
          </cell>
          <cell r="G1527">
            <v>4.8600000000000003</v>
          </cell>
          <cell r="H1527">
            <v>720</v>
          </cell>
        </row>
        <row r="1528">
          <cell r="D1528" t="str">
            <v>NE1-QI090</v>
          </cell>
          <cell r="E1528">
            <v>4</v>
          </cell>
          <cell r="F1528" t="str">
            <v>E5005-1</v>
          </cell>
          <cell r="G1528">
            <v>33.619999999999997</v>
          </cell>
          <cell r="H1528">
            <v>178</v>
          </cell>
        </row>
        <row r="1529">
          <cell r="D1529" t="str">
            <v>NE1-QI100</v>
          </cell>
          <cell r="E1529">
            <v>4</v>
          </cell>
          <cell r="F1529" t="str">
            <v>E6004</v>
          </cell>
          <cell r="G1529">
            <v>135.81</v>
          </cell>
          <cell r="H1529">
            <v>638</v>
          </cell>
        </row>
        <row r="1530">
          <cell r="D1530" t="str">
            <v>NQ6-EK020</v>
          </cell>
          <cell r="E1530">
            <v>6</v>
          </cell>
          <cell r="F1530" t="str">
            <v>E5005-1</v>
          </cell>
          <cell r="G1530">
            <v>38</v>
          </cell>
        </row>
        <row r="1531">
          <cell r="D1531" t="str">
            <v>QUAD_RING_39.7MM</v>
          </cell>
          <cell r="E1531">
            <v>1</v>
          </cell>
          <cell r="F1531" t="str">
            <v>E6005</v>
          </cell>
        </row>
        <row r="1532">
          <cell r="D1532" t="str">
            <v>STR24-G0023</v>
          </cell>
          <cell r="E1532">
            <v>8</v>
          </cell>
          <cell r="F1532" t="str">
            <v>E5005-1</v>
          </cell>
          <cell r="G1532">
            <v>6.76</v>
          </cell>
          <cell r="H1532">
            <v>20</v>
          </cell>
        </row>
        <row r="1533">
          <cell r="D1533" t="str">
            <v>100KW-35623_NEA</v>
          </cell>
          <cell r="E1533">
            <v>30</v>
          </cell>
          <cell r="F1533" t="str">
            <v>E6005</v>
          </cell>
        </row>
        <row r="1534">
          <cell r="D1534" t="str">
            <v>100KW-35627_NEA</v>
          </cell>
          <cell r="E1534">
            <v>2</v>
          </cell>
          <cell r="F1534" t="str">
            <v>E6005</v>
          </cell>
        </row>
        <row r="1535">
          <cell r="D1535" t="str">
            <v>3GAO00006A</v>
          </cell>
          <cell r="E1535">
            <v>64</v>
          </cell>
          <cell r="F1535" t="str">
            <v>Q6007</v>
          </cell>
          <cell r="G1535">
            <v>0.05</v>
          </cell>
          <cell r="H1535">
            <v>14</v>
          </cell>
        </row>
        <row r="1536">
          <cell r="D1536" t="str">
            <v>CY-E0905</v>
          </cell>
          <cell r="E1536">
            <v>24</v>
          </cell>
          <cell r="F1536" t="str">
            <v>SI4034</v>
          </cell>
          <cell r="G1536">
            <v>21.94</v>
          </cell>
          <cell r="H1536">
            <v>88</v>
          </cell>
        </row>
        <row r="1537">
          <cell r="D1537" t="str">
            <v>ENTEC-SEAL2</v>
          </cell>
          <cell r="E1537">
            <v>2</v>
          </cell>
          <cell r="F1537" t="str">
            <v>SI5010</v>
          </cell>
        </row>
        <row r="1538">
          <cell r="D1538" t="str">
            <v>JK1-GR010</v>
          </cell>
          <cell r="E1538">
            <v>6</v>
          </cell>
          <cell r="F1538" t="str">
            <v>E5007</v>
          </cell>
          <cell r="G1538">
            <v>27.05</v>
          </cell>
        </row>
        <row r="1539">
          <cell r="D1539" t="str">
            <v>JX2-HK000A</v>
          </cell>
          <cell r="E1539">
            <v>1</v>
          </cell>
          <cell r="F1539" t="str">
            <v>SI5027</v>
          </cell>
          <cell r="G1539">
            <v>36.119999999999997</v>
          </cell>
          <cell r="H1539">
            <v>52</v>
          </cell>
        </row>
        <row r="1540">
          <cell r="D1540" t="str">
            <v>NF 50</v>
          </cell>
          <cell r="E1540">
            <v>5</v>
          </cell>
          <cell r="F1540" t="str">
            <v>CE5001</v>
          </cell>
          <cell r="G1540">
            <v>14.15</v>
          </cell>
          <cell r="H1540">
            <v>598</v>
          </cell>
        </row>
        <row r="1541">
          <cell r="D1541" t="str">
            <v>NQ6-EK010</v>
          </cell>
          <cell r="E1541">
            <v>16</v>
          </cell>
          <cell r="F1541" t="str">
            <v>E5005-1</v>
          </cell>
          <cell r="G1541">
            <v>71.78</v>
          </cell>
        </row>
        <row r="1542">
          <cell r="D1542" t="str">
            <v>NQ6-ET010</v>
          </cell>
          <cell r="E1542">
            <v>6</v>
          </cell>
          <cell r="F1542" t="str">
            <v>E5005-1</v>
          </cell>
          <cell r="G1542">
            <v>47.7</v>
          </cell>
        </row>
        <row r="1543">
          <cell r="D1543" t="str">
            <v>NX5-NR020</v>
          </cell>
          <cell r="E1543">
            <v>6</v>
          </cell>
          <cell r="F1543" t="str">
            <v>E5005-1</v>
          </cell>
          <cell r="G1543">
            <v>85.55</v>
          </cell>
          <cell r="H1543">
            <v>320</v>
          </cell>
        </row>
        <row r="1544">
          <cell r="D1544" t="str">
            <v>STR24-G0018</v>
          </cell>
          <cell r="E1544">
            <v>8</v>
          </cell>
          <cell r="F1544" t="str">
            <v>E5005-1</v>
          </cell>
          <cell r="G1544">
            <v>10.33</v>
          </cell>
        </row>
        <row r="1545">
          <cell r="D1545" t="str">
            <v>TM 1300B</v>
          </cell>
          <cell r="E1545">
            <v>77</v>
          </cell>
          <cell r="F1545" t="str">
            <v>CE5001</v>
          </cell>
          <cell r="G1545">
            <v>1.96</v>
          </cell>
          <cell r="H1545">
            <v>252</v>
          </cell>
        </row>
        <row r="1546">
          <cell r="D1546" t="str">
            <v>TL 353-1</v>
          </cell>
          <cell r="E1546">
            <v>28</v>
          </cell>
          <cell r="F1546" t="str">
            <v>CE5001</v>
          </cell>
          <cell r="G1546">
            <v>8.06</v>
          </cell>
          <cell r="H1546">
            <v>328</v>
          </cell>
        </row>
        <row r="1547">
          <cell r="D1547" t="str">
            <v>QXG-B5000</v>
          </cell>
          <cell r="E1547">
            <v>28</v>
          </cell>
          <cell r="F1547" t="str">
            <v>E6004</v>
          </cell>
          <cell r="G1547">
            <v>6.18</v>
          </cell>
          <cell r="H1547">
            <v>294</v>
          </cell>
        </row>
        <row r="1548">
          <cell r="D1548" t="str">
            <v>JK1E DS020P</v>
          </cell>
          <cell r="E1548">
            <v>32</v>
          </cell>
        </row>
        <row r="1549">
          <cell r="D1549" t="str">
            <v>DYP-2603_SIDE_GAS</v>
          </cell>
          <cell r="E1549">
            <v>1</v>
          </cell>
          <cell r="F1549" t="str">
            <v>E6005</v>
          </cell>
        </row>
        <row r="1550">
          <cell r="D1550" t="str">
            <v>PL-E113CWFDA01</v>
          </cell>
          <cell r="E1550">
            <v>2</v>
          </cell>
          <cell r="F1550" t="str">
            <v>H-N7003</v>
          </cell>
          <cell r="G1550">
            <v>2.89</v>
          </cell>
        </row>
        <row r="1551">
          <cell r="D1551" t="str">
            <v>US4E-MZCOGB</v>
          </cell>
          <cell r="E1551">
            <v>2</v>
          </cell>
          <cell r="F1551" t="str">
            <v>SI5027</v>
          </cell>
          <cell r="G1551">
            <v>27.62</v>
          </cell>
          <cell r="H1551">
            <v>75</v>
          </cell>
        </row>
        <row r="1552">
          <cell r="D1552" t="str">
            <v>US4E-MZ000A</v>
          </cell>
          <cell r="E1552">
            <v>16</v>
          </cell>
          <cell r="F1552" t="str">
            <v>SI5027</v>
          </cell>
          <cell r="G1552">
            <v>6.9</v>
          </cell>
          <cell r="H1552">
            <v>154</v>
          </cell>
        </row>
        <row r="1553">
          <cell r="D1553" t="str">
            <v>NH2-35650NEC</v>
          </cell>
          <cell r="E1553">
            <v>18</v>
          </cell>
          <cell r="F1553" t="str">
            <v>E6005</v>
          </cell>
          <cell r="G1553">
            <v>2.21</v>
          </cell>
          <cell r="H1553">
            <v>50</v>
          </cell>
        </row>
        <row r="1554">
          <cell r="D1554">
            <v>410224</v>
          </cell>
          <cell r="E1554">
            <v>100</v>
          </cell>
          <cell r="F1554" t="str">
            <v>Q4004-2</v>
          </cell>
          <cell r="G1554">
            <v>1.52</v>
          </cell>
          <cell r="H1554">
            <v>200</v>
          </cell>
        </row>
        <row r="1555">
          <cell r="D1555" t="str">
            <v>ARS-CAP</v>
          </cell>
          <cell r="E1555">
            <v>2</v>
          </cell>
          <cell r="F1555" t="str">
            <v>Q5009</v>
          </cell>
        </row>
        <row r="1556">
          <cell r="D1556" t="str">
            <v>ARS-COVER</v>
          </cell>
          <cell r="E1556">
            <v>2</v>
          </cell>
          <cell r="F1556" t="str">
            <v>Q5009</v>
          </cell>
        </row>
        <row r="1557">
          <cell r="D1557" t="str">
            <v>HANDLE CAP 16</v>
          </cell>
          <cell r="E1557">
            <v>10</v>
          </cell>
          <cell r="F1557" t="str">
            <v>CE5001</v>
          </cell>
          <cell r="G1557">
            <v>43.27</v>
          </cell>
          <cell r="H1557">
            <v>480</v>
          </cell>
        </row>
        <row r="1558">
          <cell r="D1558" t="str">
            <v>MQ5H-TSCP1</v>
          </cell>
          <cell r="E1558">
            <v>1</v>
          </cell>
          <cell r="F1558" t="str">
            <v>Q5011</v>
          </cell>
          <cell r="H1558">
            <v>24</v>
          </cell>
        </row>
        <row r="1559">
          <cell r="D1559" t="str">
            <v>OS 9850</v>
          </cell>
          <cell r="E1559">
            <v>4</v>
          </cell>
          <cell r="F1559" t="str">
            <v>E5005-1</v>
          </cell>
          <cell r="G1559">
            <v>140.28</v>
          </cell>
          <cell r="H1559">
            <v>648</v>
          </cell>
        </row>
        <row r="1560">
          <cell r="D1560" t="str">
            <v>P250-320</v>
          </cell>
          <cell r="E1560">
            <v>16</v>
          </cell>
          <cell r="F1560" t="str">
            <v>E4005-1</v>
          </cell>
          <cell r="G1560">
            <v>2.31</v>
          </cell>
          <cell r="H1560">
            <v>60</v>
          </cell>
        </row>
        <row r="1561">
          <cell r="D1561" t="str">
            <v>VINFAST 161</v>
          </cell>
          <cell r="E1561">
            <v>36</v>
          </cell>
          <cell r="F1561" t="str">
            <v>E6004</v>
          </cell>
          <cell r="G1561">
            <v>8.8000000000000007</v>
          </cell>
          <cell r="H1561">
            <v>366</v>
          </cell>
        </row>
        <row r="1562">
          <cell r="D1562" t="str">
            <v>YR480265</v>
          </cell>
          <cell r="E1562">
            <v>56</v>
          </cell>
          <cell r="F1562" t="str">
            <v>Q4020</v>
          </cell>
          <cell r="G1562">
            <v>5.91</v>
          </cell>
          <cell r="H1562">
            <v>396</v>
          </cell>
        </row>
        <row r="1563">
          <cell r="D1563" t="str">
            <v>SX3IH-TSCP1</v>
          </cell>
          <cell r="E1563">
            <v>8</v>
          </cell>
          <cell r="F1563" t="str">
            <v>Q5011</v>
          </cell>
          <cell r="G1563">
            <v>16.149999999999999</v>
          </cell>
          <cell r="H1563">
            <v>156</v>
          </cell>
        </row>
        <row r="1564">
          <cell r="D1564" t="str">
            <v>SX3KH-TSCP2</v>
          </cell>
          <cell r="E1564">
            <v>8</v>
          </cell>
          <cell r="F1564" t="str">
            <v>Q5011</v>
          </cell>
          <cell r="G1564">
            <v>13.93</v>
          </cell>
          <cell r="H1564">
            <v>136</v>
          </cell>
        </row>
        <row r="1565">
          <cell r="D1565">
            <v>440007</v>
          </cell>
          <cell r="E1565">
            <v>20</v>
          </cell>
          <cell r="F1565" t="str">
            <v>Q5006</v>
          </cell>
          <cell r="G1565">
            <v>1.19</v>
          </cell>
          <cell r="H1565">
            <v>48</v>
          </cell>
        </row>
        <row r="1566">
          <cell r="D1566" t="str">
            <v>MQ4-P2080</v>
          </cell>
          <cell r="E1566">
            <v>4</v>
          </cell>
          <cell r="F1566" t="str">
            <v>E5005-1</v>
          </cell>
          <cell r="G1566">
            <v>60.87</v>
          </cell>
          <cell r="H1566">
            <v>432</v>
          </cell>
        </row>
      </sheetData>
      <sheetData sheetId="17">
        <row r="4">
          <cell r="D4" t="str">
            <v>TL 9803</v>
          </cell>
          <cell r="E4">
            <v>597</v>
          </cell>
          <cell r="G4">
            <v>597</v>
          </cell>
        </row>
        <row r="5">
          <cell r="D5" t="str">
            <v>PS 9822</v>
          </cell>
          <cell r="E5">
            <v>560</v>
          </cell>
          <cell r="G5">
            <v>560</v>
          </cell>
        </row>
        <row r="6">
          <cell r="D6" t="str">
            <v>PD 9832</v>
          </cell>
          <cell r="E6">
            <v>995.9</v>
          </cell>
          <cell r="G6">
            <v>995.9</v>
          </cell>
        </row>
        <row r="7">
          <cell r="D7" t="str">
            <v>UM 9802</v>
          </cell>
          <cell r="E7">
            <v>511.2</v>
          </cell>
          <cell r="G7">
            <v>511.2</v>
          </cell>
        </row>
        <row r="8">
          <cell r="D8" t="str">
            <v>FS 9803</v>
          </cell>
          <cell r="E8">
            <v>612</v>
          </cell>
          <cell r="G8">
            <v>612</v>
          </cell>
        </row>
        <row r="9">
          <cell r="D9" t="str">
            <v>LF 9810</v>
          </cell>
          <cell r="E9">
            <v>570.6</v>
          </cell>
          <cell r="G9">
            <v>570.6</v>
          </cell>
        </row>
        <row r="10">
          <cell r="D10" t="str">
            <v>ED 9805</v>
          </cell>
          <cell r="E10">
            <v>419</v>
          </cell>
          <cell r="G10">
            <v>419</v>
          </cell>
        </row>
        <row r="11">
          <cell r="D11" t="str">
            <v>UM 9804</v>
          </cell>
          <cell r="E11">
            <v>601.9</v>
          </cell>
          <cell r="G11">
            <v>601.9</v>
          </cell>
        </row>
        <row r="12">
          <cell r="D12" t="str">
            <v>AD 2000</v>
          </cell>
          <cell r="E12">
            <v>1332</v>
          </cell>
          <cell r="G12">
            <v>1332</v>
          </cell>
        </row>
        <row r="13">
          <cell r="D13" t="str">
            <v>NC 000</v>
          </cell>
          <cell r="E13">
            <v>1181</v>
          </cell>
          <cell r="G13">
            <v>1181</v>
          </cell>
        </row>
        <row r="14">
          <cell r="D14" t="str">
            <v>MD O-RING</v>
          </cell>
          <cell r="E14">
            <v>1483</v>
          </cell>
          <cell r="G14">
            <v>1483</v>
          </cell>
        </row>
        <row r="15">
          <cell r="D15" t="str">
            <v>OS 9820</v>
          </cell>
          <cell r="E15">
            <v>1096.0999999999999</v>
          </cell>
          <cell r="G15">
            <v>1096.0999999999999</v>
          </cell>
        </row>
        <row r="16">
          <cell r="D16" t="str">
            <v>SK 9810</v>
          </cell>
          <cell r="E16">
            <v>598.79999999999995</v>
          </cell>
          <cell r="G16">
            <v>598.79999999999995</v>
          </cell>
        </row>
        <row r="17">
          <cell r="D17" t="str">
            <v>CK 9810</v>
          </cell>
          <cell r="E17">
            <v>639</v>
          </cell>
          <cell r="G17">
            <v>639</v>
          </cell>
        </row>
        <row r="18">
          <cell r="D18" t="str">
            <v>CD 9810</v>
          </cell>
          <cell r="E18">
            <v>704.6</v>
          </cell>
          <cell r="G18">
            <v>704.6</v>
          </cell>
        </row>
        <row r="19">
          <cell r="D19" t="str">
            <v>M2XX O-RING</v>
          </cell>
          <cell r="E19">
            <v>828</v>
          </cell>
          <cell r="G19">
            <v>828</v>
          </cell>
        </row>
        <row r="20">
          <cell r="D20" t="str">
            <v>AEE 9840</v>
          </cell>
          <cell r="E20">
            <v>1193</v>
          </cell>
          <cell r="G20">
            <v>1193</v>
          </cell>
        </row>
        <row r="21">
          <cell r="D21" t="str">
            <v>YFH 9883</v>
          </cell>
          <cell r="E21">
            <v>389.7</v>
          </cell>
          <cell r="G21">
            <v>389.7</v>
          </cell>
        </row>
        <row r="22">
          <cell r="D22" t="str">
            <v>AEE 9810</v>
          </cell>
          <cell r="E22">
            <v>543</v>
          </cell>
          <cell r="G22">
            <v>543</v>
          </cell>
        </row>
        <row r="23">
          <cell r="D23" t="str">
            <v>YFH 9884</v>
          </cell>
          <cell r="E23">
            <v>497.6</v>
          </cell>
          <cell r="G23">
            <v>497.6</v>
          </cell>
        </row>
        <row r="24">
          <cell r="D24" t="str">
            <v>OSE 9830</v>
          </cell>
          <cell r="E24">
            <v>479</v>
          </cell>
          <cell r="G24">
            <v>479</v>
          </cell>
        </row>
        <row r="25">
          <cell r="D25" t="str">
            <v>OSEG K4040</v>
          </cell>
          <cell r="E25">
            <v>531</v>
          </cell>
          <cell r="G25">
            <v>531</v>
          </cell>
        </row>
        <row r="26">
          <cell r="D26">
            <v>480016</v>
          </cell>
          <cell r="E26">
            <v>326.10000000000002</v>
          </cell>
          <cell r="G26">
            <v>326.10000000000002</v>
          </cell>
        </row>
        <row r="27">
          <cell r="D27" t="str">
            <v>OS 0901</v>
          </cell>
          <cell r="E27">
            <v>228.1</v>
          </cell>
          <cell r="G27">
            <v>228.1</v>
          </cell>
        </row>
        <row r="28">
          <cell r="D28" t="str">
            <v>MQ4F-P2010</v>
          </cell>
          <cell r="E28">
            <v>707.5</v>
          </cell>
          <cell r="G28">
            <v>707.5</v>
          </cell>
        </row>
        <row r="29">
          <cell r="D29" t="str">
            <v>MQ4F-P2020</v>
          </cell>
          <cell r="E29">
            <v>707.5</v>
          </cell>
          <cell r="G29">
            <v>707.5</v>
          </cell>
        </row>
        <row r="30">
          <cell r="D30" t="str">
            <v>IG 489</v>
          </cell>
          <cell r="E30">
            <v>128</v>
          </cell>
          <cell r="G30">
            <v>128</v>
          </cell>
        </row>
        <row r="31">
          <cell r="D31" t="str">
            <v>FE 9840</v>
          </cell>
          <cell r="E31">
            <v>470</v>
          </cell>
          <cell r="G31">
            <v>470</v>
          </cell>
        </row>
        <row r="32">
          <cell r="D32" t="str">
            <v>CK 8550</v>
          </cell>
          <cell r="E32">
            <v>132</v>
          </cell>
          <cell r="G32">
            <v>132</v>
          </cell>
        </row>
        <row r="33">
          <cell r="D33" t="str">
            <v>OSHD CM012</v>
          </cell>
          <cell r="E33">
            <v>696.3</v>
          </cell>
          <cell r="G33">
            <v>696.3</v>
          </cell>
        </row>
        <row r="34">
          <cell r="D34" t="str">
            <v>CD 9830</v>
          </cell>
          <cell r="E34">
            <v>732.2</v>
          </cell>
          <cell r="G34">
            <v>732.2</v>
          </cell>
        </row>
        <row r="35">
          <cell r="D35" t="str">
            <v>OSE 0002</v>
          </cell>
          <cell r="E35">
            <v>143</v>
          </cell>
          <cell r="G35">
            <v>143</v>
          </cell>
        </row>
        <row r="36">
          <cell r="D36" t="str">
            <v>BDD M6032</v>
          </cell>
          <cell r="E36">
            <v>927.6</v>
          </cell>
          <cell r="G36">
            <v>927.6</v>
          </cell>
        </row>
        <row r="37">
          <cell r="D37" t="str">
            <v>8속 G10</v>
          </cell>
          <cell r="E37">
            <v>81</v>
          </cell>
          <cell r="G37">
            <v>81</v>
          </cell>
        </row>
        <row r="38">
          <cell r="D38" t="str">
            <v>LX2 800</v>
          </cell>
          <cell r="E38">
            <v>121</v>
          </cell>
          <cell r="G38">
            <v>121</v>
          </cell>
        </row>
        <row r="39">
          <cell r="D39" t="str">
            <v>HANDLE CAP 14</v>
          </cell>
          <cell r="E39">
            <v>1</v>
          </cell>
          <cell r="G39">
            <v>1</v>
          </cell>
        </row>
        <row r="40">
          <cell r="D40" t="str">
            <v>AD 9824</v>
          </cell>
          <cell r="E40">
            <v>168</v>
          </cell>
          <cell r="G40">
            <v>168</v>
          </cell>
        </row>
        <row r="41">
          <cell r="D41" t="str">
            <v>YF 200</v>
          </cell>
          <cell r="E41">
            <v>99</v>
          </cell>
          <cell r="G41">
            <v>99</v>
          </cell>
        </row>
        <row r="42">
          <cell r="D42" t="str">
            <v>ADA 0011</v>
          </cell>
          <cell r="E42">
            <v>78.900000000000006</v>
          </cell>
          <cell r="G42">
            <v>78.900000000000006</v>
          </cell>
        </row>
        <row r="43">
          <cell r="D43" t="str">
            <v>TMG S1800</v>
          </cell>
          <cell r="E43">
            <v>69</v>
          </cell>
          <cell r="G43">
            <v>69</v>
          </cell>
        </row>
        <row r="44">
          <cell r="D44" t="str">
            <v>JA 9130</v>
          </cell>
          <cell r="E44">
            <v>133</v>
          </cell>
          <cell r="G44">
            <v>133</v>
          </cell>
        </row>
        <row r="45">
          <cell r="D45" t="str">
            <v>W000495</v>
          </cell>
          <cell r="E45">
            <v>74</v>
          </cell>
          <cell r="G45">
            <v>74</v>
          </cell>
        </row>
        <row r="46">
          <cell r="D46" t="str">
            <v>TMG S1804</v>
          </cell>
          <cell r="E46">
            <v>104</v>
          </cell>
          <cell r="G46">
            <v>104</v>
          </cell>
        </row>
        <row r="47">
          <cell r="D47" t="str">
            <v>DH 9808</v>
          </cell>
          <cell r="E47">
            <v>200.3</v>
          </cell>
          <cell r="G47">
            <v>200.3</v>
          </cell>
        </row>
        <row r="48">
          <cell r="D48" t="str">
            <v>LG-1</v>
          </cell>
          <cell r="E48">
            <v>17</v>
          </cell>
          <cell r="G48">
            <v>17</v>
          </cell>
        </row>
        <row r="49">
          <cell r="D49" t="str">
            <v>LM 312</v>
          </cell>
          <cell r="E49">
            <v>108</v>
          </cell>
          <cell r="G49">
            <v>108</v>
          </cell>
        </row>
        <row r="50">
          <cell r="D50" t="str">
            <v>AEPH 9810</v>
          </cell>
          <cell r="E50">
            <v>504</v>
          </cell>
          <cell r="G50">
            <v>504</v>
          </cell>
        </row>
        <row r="51">
          <cell r="D51" t="str">
            <v>VQ 4150</v>
          </cell>
          <cell r="E51">
            <v>170</v>
          </cell>
          <cell r="G51">
            <v>170</v>
          </cell>
        </row>
        <row r="52">
          <cell r="D52">
            <v>410018</v>
          </cell>
          <cell r="E52">
            <v>205</v>
          </cell>
          <cell r="G52">
            <v>205</v>
          </cell>
        </row>
        <row r="53">
          <cell r="D53" t="str">
            <v>BGHD 200</v>
          </cell>
          <cell r="E53">
            <v>95</v>
          </cell>
          <cell r="G53">
            <v>95</v>
          </cell>
        </row>
        <row r="54">
          <cell r="D54" t="str">
            <v>JFPH 4001</v>
          </cell>
          <cell r="E54">
            <v>223.4</v>
          </cell>
          <cell r="G54">
            <v>223.4</v>
          </cell>
        </row>
        <row r="55">
          <cell r="D55" t="str">
            <v>3SES00064A</v>
          </cell>
          <cell r="E55">
            <v>0</v>
          </cell>
          <cell r="G55">
            <v>0</v>
          </cell>
        </row>
        <row r="56">
          <cell r="D56" t="str">
            <v>CAP-047</v>
          </cell>
          <cell r="E56">
            <v>14</v>
          </cell>
          <cell r="G56">
            <v>14</v>
          </cell>
        </row>
        <row r="57">
          <cell r="D57" t="str">
            <v>OSE 9505</v>
          </cell>
          <cell r="E57">
            <v>383.3</v>
          </cell>
          <cell r="G57">
            <v>383.3</v>
          </cell>
        </row>
        <row r="58">
          <cell r="D58" t="str">
            <v>OSE 9506</v>
          </cell>
          <cell r="E58">
            <v>419.8</v>
          </cell>
          <cell r="G58">
            <v>419.8</v>
          </cell>
        </row>
        <row r="59">
          <cell r="D59" t="str">
            <v>3SES00116A</v>
          </cell>
          <cell r="G59">
            <v>0</v>
          </cell>
        </row>
        <row r="60">
          <cell r="D60" t="str">
            <v>AEH 9810</v>
          </cell>
          <cell r="E60">
            <v>502.6</v>
          </cell>
          <cell r="G60">
            <v>502.6</v>
          </cell>
        </row>
        <row r="61">
          <cell r="D61" t="str">
            <v>TQ 650</v>
          </cell>
          <cell r="E61">
            <v>41</v>
          </cell>
          <cell r="G61">
            <v>41</v>
          </cell>
        </row>
        <row r="62">
          <cell r="D62" t="str">
            <v>SK 9820</v>
          </cell>
          <cell r="E62">
            <v>370</v>
          </cell>
          <cell r="G62">
            <v>370</v>
          </cell>
        </row>
        <row r="63">
          <cell r="D63" t="str">
            <v>CK 9831</v>
          </cell>
          <cell r="E63">
            <v>561</v>
          </cell>
          <cell r="G63">
            <v>561</v>
          </cell>
        </row>
        <row r="64">
          <cell r="D64" t="str">
            <v>YN 1610</v>
          </cell>
          <cell r="E64">
            <v>458</v>
          </cell>
          <cell r="G64">
            <v>458</v>
          </cell>
        </row>
        <row r="65">
          <cell r="D65" t="str">
            <v>RBC 9802</v>
          </cell>
          <cell r="E65">
            <v>463.2</v>
          </cell>
          <cell r="G65">
            <v>463.2</v>
          </cell>
        </row>
        <row r="66">
          <cell r="D66" t="str">
            <v>YP 660</v>
          </cell>
          <cell r="E66">
            <v>235</v>
          </cell>
          <cell r="G66">
            <v>235</v>
          </cell>
        </row>
        <row r="67">
          <cell r="D67" t="str">
            <v>MQ4 P2000</v>
          </cell>
          <cell r="G67">
            <v>0</v>
          </cell>
        </row>
        <row r="68">
          <cell r="D68" t="str">
            <v>CN7G AA330B</v>
          </cell>
          <cell r="E68">
            <v>49</v>
          </cell>
          <cell r="G68">
            <v>49</v>
          </cell>
        </row>
        <row r="69">
          <cell r="D69" t="str">
            <v>MQ4 P2900</v>
          </cell>
          <cell r="G69">
            <v>0</v>
          </cell>
        </row>
        <row r="70">
          <cell r="D70" t="str">
            <v>SK3 K0300</v>
          </cell>
          <cell r="E70">
            <v>278</v>
          </cell>
          <cell r="G70">
            <v>278</v>
          </cell>
        </row>
        <row r="71">
          <cell r="D71" t="str">
            <v>YN 9806</v>
          </cell>
          <cell r="E71">
            <v>248</v>
          </cell>
          <cell r="G71">
            <v>248</v>
          </cell>
        </row>
        <row r="72">
          <cell r="D72" t="str">
            <v>TMC S1800</v>
          </cell>
          <cell r="E72">
            <v>130</v>
          </cell>
          <cell r="G72">
            <v>130</v>
          </cell>
        </row>
        <row r="73">
          <cell r="D73" t="str">
            <v>DN8R L1020</v>
          </cell>
          <cell r="E73">
            <v>707.7</v>
          </cell>
          <cell r="G73">
            <v>707.7</v>
          </cell>
        </row>
        <row r="74">
          <cell r="D74" t="str">
            <v>G3097</v>
          </cell>
          <cell r="E74">
            <v>170</v>
          </cell>
          <cell r="G74">
            <v>170</v>
          </cell>
        </row>
        <row r="75">
          <cell r="D75" t="str">
            <v>RJ 600</v>
          </cell>
          <cell r="E75">
            <v>96</v>
          </cell>
          <cell r="G75">
            <v>96</v>
          </cell>
        </row>
        <row r="76">
          <cell r="D76" t="str">
            <v>TM 215</v>
          </cell>
          <cell r="E76">
            <v>150</v>
          </cell>
          <cell r="G76">
            <v>150</v>
          </cell>
        </row>
        <row r="77">
          <cell r="D77" t="str">
            <v>FE 9843</v>
          </cell>
          <cell r="E77">
            <v>1063</v>
          </cell>
          <cell r="G77">
            <v>1063</v>
          </cell>
        </row>
        <row r="78">
          <cell r="D78" t="str">
            <v>UM 360</v>
          </cell>
          <cell r="E78">
            <v>146</v>
          </cell>
          <cell r="G78">
            <v>146</v>
          </cell>
        </row>
        <row r="79">
          <cell r="D79" t="str">
            <v>GR 20</v>
          </cell>
          <cell r="E79">
            <v>132.5</v>
          </cell>
          <cell r="G79">
            <v>132.5</v>
          </cell>
        </row>
        <row r="80">
          <cell r="D80" t="str">
            <v>JF 210</v>
          </cell>
          <cell r="E80">
            <v>95</v>
          </cell>
          <cell r="G80">
            <v>95</v>
          </cell>
        </row>
        <row r="81">
          <cell r="D81" t="str">
            <v>LF 9830</v>
          </cell>
          <cell r="E81">
            <v>221.4</v>
          </cell>
          <cell r="G81">
            <v>221.4</v>
          </cell>
        </row>
        <row r="82">
          <cell r="D82" t="str">
            <v>LX2C S8900</v>
          </cell>
          <cell r="E82">
            <v>98</v>
          </cell>
          <cell r="G82">
            <v>98</v>
          </cell>
        </row>
        <row r="83">
          <cell r="D83" t="str">
            <v>IK 9810</v>
          </cell>
          <cell r="E83">
            <v>525</v>
          </cell>
          <cell r="G83">
            <v>525</v>
          </cell>
        </row>
        <row r="84">
          <cell r="D84" t="str">
            <v>JS 9830</v>
          </cell>
          <cell r="E84">
            <v>874</v>
          </cell>
          <cell r="G84">
            <v>874</v>
          </cell>
        </row>
        <row r="85">
          <cell r="D85" t="str">
            <v>LFH 9861</v>
          </cell>
          <cell r="E85">
            <v>462.4</v>
          </cell>
          <cell r="G85">
            <v>462.4</v>
          </cell>
        </row>
        <row r="86">
          <cell r="D86" t="str">
            <v>DH 2520</v>
          </cell>
          <cell r="E86">
            <v>472</v>
          </cell>
          <cell r="G86">
            <v>472</v>
          </cell>
        </row>
        <row r="87">
          <cell r="D87" t="str">
            <v>AEH 9840</v>
          </cell>
          <cell r="E87">
            <v>1287.3</v>
          </cell>
          <cell r="G87">
            <v>1287.3</v>
          </cell>
        </row>
        <row r="88">
          <cell r="D88" t="str">
            <v>NF 9801</v>
          </cell>
          <cell r="E88">
            <v>508</v>
          </cell>
          <cell r="G88">
            <v>508</v>
          </cell>
        </row>
        <row r="89">
          <cell r="D89" t="str">
            <v>3SES00117A</v>
          </cell>
          <cell r="G89">
            <v>0</v>
          </cell>
        </row>
        <row r="90">
          <cell r="D90">
            <v>410001</v>
          </cell>
          <cell r="E90">
            <v>9.5</v>
          </cell>
          <cell r="G90">
            <v>9.5</v>
          </cell>
        </row>
        <row r="91">
          <cell r="D91" t="str">
            <v>SK3E 9507</v>
          </cell>
          <cell r="E91">
            <v>844.3</v>
          </cell>
          <cell r="G91">
            <v>844.3</v>
          </cell>
        </row>
        <row r="92">
          <cell r="D92" t="str">
            <v>YN 9809</v>
          </cell>
          <cell r="E92">
            <v>107.2</v>
          </cell>
          <cell r="G92">
            <v>107.2</v>
          </cell>
        </row>
        <row r="93">
          <cell r="D93" t="str">
            <v>CK 9750</v>
          </cell>
          <cell r="E93">
            <v>1320</v>
          </cell>
          <cell r="G93">
            <v>1320</v>
          </cell>
        </row>
        <row r="94">
          <cell r="D94" t="str">
            <v>CK 9850</v>
          </cell>
          <cell r="E94">
            <v>340</v>
          </cell>
          <cell r="G94">
            <v>340</v>
          </cell>
        </row>
        <row r="95">
          <cell r="D95" t="str">
            <v>GD 5600</v>
          </cell>
          <cell r="E95">
            <v>1008</v>
          </cell>
          <cell r="G95">
            <v>1008</v>
          </cell>
        </row>
        <row r="96">
          <cell r="D96" t="str">
            <v>IAECCM-SEA1</v>
          </cell>
          <cell r="E96">
            <v>669</v>
          </cell>
          <cell r="G96">
            <v>669</v>
          </cell>
        </row>
        <row r="97">
          <cell r="D97" t="str">
            <v>OSE 9508</v>
          </cell>
          <cell r="E97">
            <v>456.4</v>
          </cell>
          <cell r="G97">
            <v>456.4</v>
          </cell>
        </row>
        <row r="98">
          <cell r="D98" t="str">
            <v>BIC-01068</v>
          </cell>
          <cell r="E98">
            <v>1</v>
          </cell>
          <cell r="G98">
            <v>1</v>
          </cell>
        </row>
        <row r="99">
          <cell r="D99">
            <v>480166</v>
          </cell>
          <cell r="E99">
            <v>304</v>
          </cell>
          <cell r="G99">
            <v>304</v>
          </cell>
        </row>
        <row r="100">
          <cell r="D100" t="str">
            <v xml:space="preserve"> TA PEDAL</v>
          </cell>
          <cell r="E100">
            <v>124</v>
          </cell>
          <cell r="G100">
            <v>124</v>
          </cell>
        </row>
        <row r="101">
          <cell r="D101" t="str">
            <v>AEE 3320</v>
          </cell>
          <cell r="E101">
            <v>229.4</v>
          </cell>
          <cell r="G101">
            <v>229.4</v>
          </cell>
        </row>
        <row r="102">
          <cell r="D102" t="str">
            <v>J59K GROMMET</v>
          </cell>
          <cell r="E102">
            <v>142.69999999999999</v>
          </cell>
          <cell r="G102">
            <v>142.69999999999999</v>
          </cell>
        </row>
        <row r="103">
          <cell r="D103" t="str">
            <v>SA 300</v>
          </cell>
          <cell r="E103">
            <v>413.8</v>
          </cell>
          <cell r="G103">
            <v>413.8</v>
          </cell>
        </row>
        <row r="104">
          <cell r="D104" t="str">
            <v>HB 9860</v>
          </cell>
          <cell r="E104">
            <v>569</v>
          </cell>
          <cell r="G104">
            <v>569</v>
          </cell>
        </row>
        <row r="105">
          <cell r="D105" t="str">
            <v>LX2G-S8000</v>
          </cell>
          <cell r="E105">
            <v>564</v>
          </cell>
          <cell r="G105">
            <v>564</v>
          </cell>
        </row>
        <row r="106">
          <cell r="D106" t="str">
            <v>AEH 7100</v>
          </cell>
          <cell r="E106">
            <v>110.2</v>
          </cell>
          <cell r="G106">
            <v>110.2</v>
          </cell>
        </row>
        <row r="107">
          <cell r="D107">
            <v>440173</v>
          </cell>
          <cell r="E107">
            <v>316</v>
          </cell>
          <cell r="G107">
            <v>316</v>
          </cell>
        </row>
        <row r="108">
          <cell r="D108" t="str">
            <v>VF 0410</v>
          </cell>
          <cell r="E108">
            <v>200</v>
          </cell>
          <cell r="G108">
            <v>200</v>
          </cell>
        </row>
        <row r="109">
          <cell r="D109" t="str">
            <v>TL 3530</v>
          </cell>
          <cell r="E109">
            <v>157</v>
          </cell>
          <cell r="G109">
            <v>157</v>
          </cell>
        </row>
        <row r="110">
          <cell r="D110" t="str">
            <v>TM 9810</v>
          </cell>
          <cell r="E110">
            <v>280</v>
          </cell>
          <cell r="G110">
            <v>280</v>
          </cell>
        </row>
        <row r="111">
          <cell r="D111" t="str">
            <v>OSE 0001</v>
          </cell>
          <cell r="E111">
            <v>153</v>
          </cell>
          <cell r="G111">
            <v>153</v>
          </cell>
        </row>
        <row r="112">
          <cell r="D112" t="str">
            <v>JS 9831</v>
          </cell>
          <cell r="E112">
            <v>249</v>
          </cell>
          <cell r="G112">
            <v>249</v>
          </cell>
        </row>
        <row r="113">
          <cell r="D113" t="str">
            <v>TL 9802</v>
          </cell>
          <cell r="E113">
            <v>432</v>
          </cell>
          <cell r="G113">
            <v>432</v>
          </cell>
        </row>
        <row r="114">
          <cell r="D114" t="str">
            <v>TM 510</v>
          </cell>
          <cell r="E114">
            <v>219</v>
          </cell>
          <cell r="G114">
            <v>219</v>
          </cell>
        </row>
        <row r="115">
          <cell r="D115" t="str">
            <v>TM 710</v>
          </cell>
          <cell r="E115">
            <v>135</v>
          </cell>
          <cell r="G115">
            <v>135</v>
          </cell>
        </row>
        <row r="116">
          <cell r="D116" t="str">
            <v>HSG O-RING(IN/OUT)</v>
          </cell>
          <cell r="E116">
            <v>460</v>
          </cell>
          <cell r="G116">
            <v>460</v>
          </cell>
        </row>
        <row r="117">
          <cell r="D117" t="str">
            <v>HSG O-RING(INNER)</v>
          </cell>
          <cell r="E117">
            <v>230</v>
          </cell>
          <cell r="G117">
            <v>230</v>
          </cell>
        </row>
        <row r="118">
          <cell r="D118" t="str">
            <v>AEH 9820</v>
          </cell>
          <cell r="E118">
            <v>573.70000000000005</v>
          </cell>
          <cell r="G118">
            <v>573.70000000000005</v>
          </cell>
        </row>
        <row r="119">
          <cell r="D119" t="str">
            <v>G3098</v>
          </cell>
          <cell r="E119">
            <v>127</v>
          </cell>
          <cell r="G119">
            <v>127</v>
          </cell>
        </row>
        <row r="120">
          <cell r="D120" t="str">
            <v>AEE 7220</v>
          </cell>
          <cell r="E120">
            <v>120</v>
          </cell>
          <cell r="G120">
            <v>120</v>
          </cell>
        </row>
        <row r="121">
          <cell r="D121" t="str">
            <v>AEE 7230</v>
          </cell>
          <cell r="E121">
            <v>110</v>
          </cell>
          <cell r="G121">
            <v>110</v>
          </cell>
        </row>
        <row r="122">
          <cell r="D122" t="str">
            <v>BDT M6040</v>
          </cell>
          <cell r="E122">
            <v>558.70000000000005</v>
          </cell>
          <cell r="G122">
            <v>558.70000000000005</v>
          </cell>
        </row>
        <row r="123">
          <cell r="D123" t="str">
            <v>YP 650</v>
          </cell>
          <cell r="E123">
            <v>195</v>
          </cell>
          <cell r="G123">
            <v>195</v>
          </cell>
        </row>
        <row r="124">
          <cell r="D124" t="str">
            <v>TL 180B</v>
          </cell>
          <cell r="E124">
            <v>47</v>
          </cell>
          <cell r="G124">
            <v>47</v>
          </cell>
        </row>
        <row r="125">
          <cell r="D125">
            <v>35284771</v>
          </cell>
          <cell r="G125">
            <v>0</v>
          </cell>
        </row>
        <row r="126">
          <cell r="D126" t="str">
            <v>AEE 7210</v>
          </cell>
          <cell r="E126">
            <v>100</v>
          </cell>
          <cell r="G126">
            <v>100</v>
          </cell>
        </row>
        <row r="127">
          <cell r="D127" t="str">
            <v>AEE 7240</v>
          </cell>
          <cell r="E127">
            <v>120</v>
          </cell>
          <cell r="G127">
            <v>120</v>
          </cell>
        </row>
        <row r="128">
          <cell r="D128" t="str">
            <v>GK 251</v>
          </cell>
          <cell r="E128">
            <v>628</v>
          </cell>
          <cell r="G128">
            <v>628</v>
          </cell>
        </row>
        <row r="129">
          <cell r="D129" t="str">
            <v>TL 352</v>
          </cell>
          <cell r="E129">
            <v>180</v>
          </cell>
          <cell r="G129">
            <v>180</v>
          </cell>
        </row>
        <row r="130">
          <cell r="D130" t="str">
            <v>DN8C L1000C</v>
          </cell>
          <cell r="E130">
            <v>86</v>
          </cell>
          <cell r="G130">
            <v>86</v>
          </cell>
        </row>
        <row r="131">
          <cell r="D131" t="str">
            <v>ADC 9810</v>
          </cell>
          <cell r="E131">
            <v>897</v>
          </cell>
          <cell r="G131">
            <v>897</v>
          </cell>
        </row>
        <row r="132">
          <cell r="D132" t="str">
            <v>JM 9800</v>
          </cell>
          <cell r="E132">
            <v>509.6</v>
          </cell>
          <cell r="G132">
            <v>509.6</v>
          </cell>
        </row>
        <row r="133">
          <cell r="D133" t="str">
            <v>DN8C L1000B</v>
          </cell>
          <cell r="E133">
            <v>88</v>
          </cell>
          <cell r="G133">
            <v>88</v>
          </cell>
        </row>
        <row r="134">
          <cell r="D134" t="str">
            <v>DN8G-L1100C</v>
          </cell>
          <cell r="E134">
            <v>60</v>
          </cell>
          <cell r="G134">
            <v>60</v>
          </cell>
        </row>
        <row r="135">
          <cell r="D135" t="str">
            <v>EU 9805</v>
          </cell>
          <cell r="E135">
            <v>385</v>
          </cell>
          <cell r="G135">
            <v>385</v>
          </cell>
        </row>
        <row r="136">
          <cell r="D136" t="str">
            <v>TM 115</v>
          </cell>
          <cell r="E136">
            <v>113</v>
          </cell>
          <cell r="G136">
            <v>113</v>
          </cell>
        </row>
        <row r="137">
          <cell r="D137" t="str">
            <v>XP O-RING</v>
          </cell>
          <cell r="G137">
            <v>0</v>
          </cell>
        </row>
        <row r="138">
          <cell r="D138" t="str">
            <v>TM 415</v>
          </cell>
          <cell r="E138">
            <v>177</v>
          </cell>
          <cell r="G138">
            <v>177</v>
          </cell>
        </row>
        <row r="139">
          <cell r="D139" t="str">
            <v>TM 9830</v>
          </cell>
          <cell r="E139">
            <v>208</v>
          </cell>
          <cell r="G139">
            <v>208</v>
          </cell>
        </row>
        <row r="140">
          <cell r="D140" t="str">
            <v>RJ 356</v>
          </cell>
          <cell r="E140">
            <v>77</v>
          </cell>
          <cell r="G140">
            <v>77</v>
          </cell>
        </row>
        <row r="141">
          <cell r="D141" t="str">
            <v>TM 410</v>
          </cell>
          <cell r="E141">
            <v>173</v>
          </cell>
          <cell r="G141">
            <v>173</v>
          </cell>
        </row>
        <row r="142">
          <cell r="D142" t="str">
            <v>XP SIDE GASKET</v>
          </cell>
          <cell r="G142">
            <v>0</v>
          </cell>
        </row>
        <row r="143">
          <cell r="D143" t="str">
            <v>YP 760</v>
          </cell>
          <cell r="E143">
            <v>200</v>
          </cell>
          <cell r="G143">
            <v>200</v>
          </cell>
        </row>
        <row r="144">
          <cell r="D144" t="str">
            <v>IGC-G8010A</v>
          </cell>
          <cell r="E144">
            <v>136</v>
          </cell>
          <cell r="G144">
            <v>136</v>
          </cell>
        </row>
        <row r="145">
          <cell r="D145" t="str">
            <v>AEE 3310</v>
          </cell>
          <cell r="E145">
            <v>353.6</v>
          </cell>
          <cell r="G145">
            <v>353.6</v>
          </cell>
        </row>
        <row r="146">
          <cell r="D146" t="str">
            <v>DN8S-00031A</v>
          </cell>
          <cell r="E146">
            <v>110</v>
          </cell>
          <cell r="G146">
            <v>110</v>
          </cell>
        </row>
        <row r="147">
          <cell r="D147" t="str">
            <v>CK 9840</v>
          </cell>
          <cell r="E147">
            <v>360</v>
          </cell>
          <cell r="G147">
            <v>360</v>
          </cell>
        </row>
        <row r="148">
          <cell r="D148" t="str">
            <v>RG3 614836</v>
          </cell>
          <cell r="E148">
            <v>65</v>
          </cell>
          <cell r="G148">
            <v>65</v>
          </cell>
        </row>
        <row r="149">
          <cell r="D149" t="str">
            <v>M 3140</v>
          </cell>
          <cell r="E149">
            <v>120</v>
          </cell>
          <cell r="G149">
            <v>120</v>
          </cell>
        </row>
        <row r="150">
          <cell r="D150" t="str">
            <v>3SES00117A</v>
          </cell>
          <cell r="G150">
            <v>0</v>
          </cell>
        </row>
        <row r="151">
          <cell r="D151" t="str">
            <v>CK 9860</v>
          </cell>
          <cell r="E151">
            <v>322</v>
          </cell>
          <cell r="G151">
            <v>322</v>
          </cell>
        </row>
        <row r="152">
          <cell r="D152" t="str">
            <v>삼금 O-RING</v>
          </cell>
          <cell r="E152">
            <v>33</v>
          </cell>
          <cell r="G152">
            <v>33</v>
          </cell>
        </row>
        <row r="153">
          <cell r="D153" t="str">
            <v>3SES00116A</v>
          </cell>
          <cell r="G153">
            <v>0</v>
          </cell>
        </row>
        <row r="154">
          <cell r="D154" t="str">
            <v>3SES00064A</v>
          </cell>
          <cell r="E154">
            <v>0</v>
          </cell>
          <cell r="G154">
            <v>0</v>
          </cell>
        </row>
        <row r="155">
          <cell r="D155" t="str">
            <v>3SES00098A</v>
          </cell>
          <cell r="G155">
            <v>0</v>
          </cell>
        </row>
        <row r="156">
          <cell r="D156" t="str">
            <v>UM 351</v>
          </cell>
          <cell r="E156">
            <v>195</v>
          </cell>
          <cell r="G156">
            <v>195</v>
          </cell>
        </row>
        <row r="157">
          <cell r="D157" t="str">
            <v>SA 100</v>
          </cell>
          <cell r="E157">
            <v>350</v>
          </cell>
          <cell r="G157">
            <v>350</v>
          </cell>
        </row>
        <row r="158">
          <cell r="D158" t="str">
            <v>GR 980</v>
          </cell>
          <cell r="E158">
            <v>529</v>
          </cell>
          <cell r="G158">
            <v>529</v>
          </cell>
        </row>
        <row r="159">
          <cell r="D159" t="str">
            <v>DN8C L1100B</v>
          </cell>
          <cell r="E159">
            <v>96</v>
          </cell>
          <cell r="G159">
            <v>96</v>
          </cell>
        </row>
        <row r="160">
          <cell r="D160" t="str">
            <v>QL 9851</v>
          </cell>
          <cell r="E160">
            <v>942.2</v>
          </cell>
          <cell r="G160">
            <v>942.2</v>
          </cell>
        </row>
        <row r="161">
          <cell r="D161" t="str">
            <v>TL 3510</v>
          </cell>
          <cell r="E161">
            <v>196</v>
          </cell>
          <cell r="G161">
            <v>196</v>
          </cell>
        </row>
        <row r="162">
          <cell r="D162" t="str">
            <v>DEH 9830</v>
          </cell>
          <cell r="E162">
            <v>744.8</v>
          </cell>
          <cell r="G162">
            <v>744.8</v>
          </cell>
        </row>
        <row r="163">
          <cell r="D163" t="str">
            <v>PD 9820</v>
          </cell>
          <cell r="E163">
            <v>225.2</v>
          </cell>
          <cell r="G163">
            <v>225.2</v>
          </cell>
        </row>
        <row r="164">
          <cell r="D164" t="str">
            <v>GH 000</v>
          </cell>
          <cell r="E164">
            <v>340</v>
          </cell>
          <cell r="G164">
            <v>340</v>
          </cell>
        </row>
        <row r="165">
          <cell r="D165" t="str">
            <v>JS 9810</v>
          </cell>
          <cell r="E165">
            <v>529</v>
          </cell>
          <cell r="G165">
            <v>529</v>
          </cell>
        </row>
        <row r="166">
          <cell r="D166" t="str">
            <v>JS 9800</v>
          </cell>
          <cell r="E166">
            <v>604</v>
          </cell>
          <cell r="G166">
            <v>604</v>
          </cell>
        </row>
        <row r="167">
          <cell r="D167" t="str">
            <v>YP 560B</v>
          </cell>
          <cell r="E167">
            <v>47</v>
          </cell>
          <cell r="G167">
            <v>47</v>
          </cell>
        </row>
        <row r="168">
          <cell r="D168" t="str">
            <v>FE 9810</v>
          </cell>
          <cell r="E168">
            <v>712</v>
          </cell>
          <cell r="G168">
            <v>712</v>
          </cell>
        </row>
        <row r="169">
          <cell r="D169" t="str">
            <v>JS 9850</v>
          </cell>
          <cell r="E169">
            <v>570</v>
          </cell>
          <cell r="G169">
            <v>570</v>
          </cell>
        </row>
        <row r="170">
          <cell r="D170" t="str">
            <v>AIR BLEEDER</v>
          </cell>
          <cell r="E170">
            <v>180</v>
          </cell>
          <cell r="G170">
            <v>180</v>
          </cell>
        </row>
        <row r="171">
          <cell r="D171" t="str">
            <v>TL 353-1</v>
          </cell>
          <cell r="E171">
            <v>126</v>
          </cell>
          <cell r="G171">
            <v>126</v>
          </cell>
        </row>
        <row r="172">
          <cell r="D172" t="str">
            <v>쎄타 SENSOR RUBBER A/M</v>
          </cell>
          <cell r="G172">
            <v>0</v>
          </cell>
        </row>
        <row r="173">
          <cell r="D173" t="str">
            <v>쎄타 SENSOR RUBBER A</v>
          </cell>
          <cell r="G173">
            <v>0</v>
          </cell>
        </row>
        <row r="174">
          <cell r="D174" t="str">
            <v>쎄타 SENSOR RUBBER M</v>
          </cell>
          <cell r="G174">
            <v>0</v>
          </cell>
        </row>
        <row r="175">
          <cell r="D175" t="str">
            <v>R390049</v>
          </cell>
          <cell r="G175">
            <v>0</v>
          </cell>
        </row>
        <row r="176">
          <cell r="D176" t="str">
            <v>R603629</v>
          </cell>
          <cell r="E176">
            <v>74.8</v>
          </cell>
          <cell r="G176">
            <v>74.8</v>
          </cell>
        </row>
        <row r="177">
          <cell r="D177" t="str">
            <v>R602244</v>
          </cell>
          <cell r="E177">
            <v>16</v>
          </cell>
          <cell r="G177">
            <v>16</v>
          </cell>
        </row>
        <row r="178">
          <cell r="D178" t="str">
            <v>XPENG BOLT SEAL</v>
          </cell>
          <cell r="G178">
            <v>0</v>
          </cell>
        </row>
        <row r="179">
          <cell r="D179" t="str">
            <v>FE 9820</v>
          </cell>
          <cell r="E179">
            <v>551</v>
          </cell>
          <cell r="G179">
            <v>551</v>
          </cell>
        </row>
        <row r="180">
          <cell r="D180" t="str">
            <v>HB 9850</v>
          </cell>
          <cell r="E180">
            <v>422</v>
          </cell>
          <cell r="G180">
            <v>422</v>
          </cell>
        </row>
        <row r="181">
          <cell r="D181" t="str">
            <v>M3142</v>
          </cell>
          <cell r="E181">
            <v>405</v>
          </cell>
          <cell r="G181">
            <v>405</v>
          </cell>
        </row>
        <row r="182">
          <cell r="D182" t="str">
            <v>T3428</v>
          </cell>
          <cell r="E182">
            <v>240</v>
          </cell>
          <cell r="G182">
            <v>240</v>
          </cell>
        </row>
        <row r="183">
          <cell r="D183" t="str">
            <v>26614-35010</v>
          </cell>
          <cell r="E183">
            <v>59</v>
          </cell>
          <cell r="G183">
            <v>59</v>
          </cell>
        </row>
        <row r="184">
          <cell r="D184" t="str">
            <v>AEE 9800</v>
          </cell>
          <cell r="E184">
            <v>2250</v>
          </cell>
          <cell r="G184">
            <v>2250</v>
          </cell>
        </row>
        <row r="185">
          <cell r="D185" t="str">
            <v>OSCER CY110</v>
          </cell>
          <cell r="E185">
            <v>900</v>
          </cell>
          <cell r="G185">
            <v>900</v>
          </cell>
        </row>
        <row r="186">
          <cell r="D186" t="str">
            <v>JM 9803</v>
          </cell>
          <cell r="E186">
            <v>332</v>
          </cell>
          <cell r="G186">
            <v>332</v>
          </cell>
        </row>
        <row r="187">
          <cell r="D187" t="str">
            <v>DM 2300</v>
          </cell>
          <cell r="E187">
            <v>157</v>
          </cell>
          <cell r="G187">
            <v>157</v>
          </cell>
        </row>
        <row r="188">
          <cell r="D188" t="str">
            <v>5속 C50</v>
          </cell>
          <cell r="E188">
            <v>242.1</v>
          </cell>
          <cell r="G188">
            <v>242.1</v>
          </cell>
        </row>
        <row r="189">
          <cell r="D189" t="str">
            <v>TL 130B</v>
          </cell>
          <cell r="E189">
            <v>51</v>
          </cell>
          <cell r="G189">
            <v>51</v>
          </cell>
        </row>
        <row r="190">
          <cell r="D190" t="str">
            <v>에어건 그로멧</v>
          </cell>
          <cell r="E190">
            <v>0</v>
          </cell>
          <cell r="F190">
            <v>0</v>
          </cell>
          <cell r="G190">
            <v>0</v>
          </cell>
        </row>
        <row r="191">
          <cell r="D191" t="str">
            <v>FE 9525</v>
          </cell>
          <cell r="E191">
            <v>1536.8</v>
          </cell>
          <cell r="G191">
            <v>1536.8</v>
          </cell>
        </row>
        <row r="192">
          <cell r="D192" t="str">
            <v>LM 326</v>
          </cell>
          <cell r="E192">
            <v>167</v>
          </cell>
          <cell r="G192">
            <v>167</v>
          </cell>
        </row>
        <row r="193">
          <cell r="D193" t="str">
            <v>MQ4 P4109</v>
          </cell>
          <cell r="G193">
            <v>0</v>
          </cell>
        </row>
        <row r="194">
          <cell r="D194" t="str">
            <v>DN 9510</v>
          </cell>
          <cell r="G194">
            <v>0</v>
          </cell>
        </row>
        <row r="195">
          <cell r="D195" t="str">
            <v>QX 9800</v>
          </cell>
          <cell r="E195">
            <v>660</v>
          </cell>
          <cell r="G195">
            <v>660</v>
          </cell>
        </row>
        <row r="196">
          <cell r="D196" t="str">
            <v>DN8HR C7000</v>
          </cell>
          <cell r="F196">
            <v>110</v>
          </cell>
          <cell r="G196">
            <v>110</v>
          </cell>
        </row>
        <row r="197">
          <cell r="D197" t="str">
            <v>YPC DP902</v>
          </cell>
          <cell r="E197">
            <v>1</v>
          </cell>
          <cell r="G197">
            <v>1</v>
          </cell>
        </row>
        <row r="198">
          <cell r="D198" t="str">
            <v>YPC DP901</v>
          </cell>
          <cell r="E198">
            <v>1</v>
          </cell>
          <cell r="G198">
            <v>1</v>
          </cell>
        </row>
        <row r="199">
          <cell r="D199" t="str">
            <v>COMMON GUIDE</v>
          </cell>
          <cell r="E199">
            <v>270</v>
          </cell>
          <cell r="G199">
            <v>270</v>
          </cell>
        </row>
        <row r="200">
          <cell r="D200">
            <v>440104</v>
          </cell>
          <cell r="E200">
            <v>180</v>
          </cell>
          <cell r="G200">
            <v>180</v>
          </cell>
        </row>
        <row r="201">
          <cell r="D201" t="str">
            <v>M3144</v>
          </cell>
          <cell r="E201">
            <v>460</v>
          </cell>
          <cell r="G201">
            <v>460</v>
          </cell>
        </row>
        <row r="202">
          <cell r="D202" t="str">
            <v>YP 9807</v>
          </cell>
          <cell r="E202">
            <v>748.4</v>
          </cell>
          <cell r="G202">
            <v>748.4</v>
          </cell>
        </row>
        <row r="203">
          <cell r="D203">
            <v>480119</v>
          </cell>
          <cell r="G203">
            <v>0</v>
          </cell>
        </row>
        <row r="204">
          <cell r="D204" t="str">
            <v>IG 3280</v>
          </cell>
          <cell r="E204">
            <v>63</v>
          </cell>
          <cell r="G204">
            <v>63</v>
          </cell>
        </row>
        <row r="205">
          <cell r="D205" t="str">
            <v>DN8G-L1100B</v>
          </cell>
          <cell r="E205">
            <v>45</v>
          </cell>
          <cell r="G205">
            <v>45</v>
          </cell>
        </row>
        <row r="206">
          <cell r="D206" t="str">
            <v>YD 9872</v>
          </cell>
          <cell r="E206">
            <v>419.4</v>
          </cell>
          <cell r="G206">
            <v>419.4</v>
          </cell>
        </row>
        <row r="207">
          <cell r="D207" t="str">
            <v>OS 4730</v>
          </cell>
          <cell r="E207">
            <v>220</v>
          </cell>
          <cell r="G207">
            <v>220</v>
          </cell>
        </row>
        <row r="208">
          <cell r="D208" t="str">
            <v>IA 9000</v>
          </cell>
          <cell r="E208">
            <v>1512</v>
          </cell>
          <cell r="G208">
            <v>1512</v>
          </cell>
        </row>
        <row r="209">
          <cell r="D209" t="str">
            <v>HRER R0001</v>
          </cell>
          <cell r="E209">
            <v>150</v>
          </cell>
          <cell r="G209">
            <v>150</v>
          </cell>
        </row>
        <row r="210">
          <cell r="D210" t="str">
            <v>CAP-100</v>
          </cell>
          <cell r="E210">
            <v>23</v>
          </cell>
          <cell r="G210">
            <v>23</v>
          </cell>
        </row>
        <row r="211">
          <cell r="D211" t="str">
            <v>EU 9808</v>
          </cell>
          <cell r="E211">
            <v>125</v>
          </cell>
          <cell r="G211">
            <v>125</v>
          </cell>
        </row>
        <row r="212">
          <cell r="D212" t="str">
            <v>DN8G L1240</v>
          </cell>
          <cell r="E212">
            <v>70</v>
          </cell>
          <cell r="G212">
            <v>70</v>
          </cell>
        </row>
        <row r="213">
          <cell r="D213" t="str">
            <v>AE RESOLVER-GROMMET</v>
          </cell>
          <cell r="E213">
            <v>321.89999999999998</v>
          </cell>
          <cell r="G213">
            <v>321.89999999999998</v>
          </cell>
        </row>
        <row r="214">
          <cell r="D214" t="str">
            <v>RG3E AE017</v>
          </cell>
          <cell r="G214">
            <v>0</v>
          </cell>
        </row>
        <row r="215">
          <cell r="D215" t="str">
            <v>DAMPER BOBBIN</v>
          </cell>
          <cell r="E215">
            <v>122</v>
          </cell>
          <cell r="G215">
            <v>122</v>
          </cell>
        </row>
        <row r="216">
          <cell r="D216" t="str">
            <v>UM 500</v>
          </cell>
          <cell r="E216">
            <v>69</v>
          </cell>
          <cell r="G216">
            <v>69</v>
          </cell>
        </row>
        <row r="217">
          <cell r="D217">
            <v>480092</v>
          </cell>
          <cell r="E217">
            <v>1383.8</v>
          </cell>
          <cell r="G217">
            <v>1383.8</v>
          </cell>
        </row>
        <row r="218">
          <cell r="D218" t="str">
            <v>TQ 465</v>
          </cell>
          <cell r="E218">
            <v>95</v>
          </cell>
          <cell r="G218">
            <v>95</v>
          </cell>
        </row>
        <row r="219">
          <cell r="D219" t="str">
            <v>TFE 771</v>
          </cell>
          <cell r="E219">
            <v>100</v>
          </cell>
          <cell r="G219">
            <v>100</v>
          </cell>
        </row>
        <row r="220">
          <cell r="D220">
            <v>440166</v>
          </cell>
          <cell r="G220">
            <v>0</v>
          </cell>
        </row>
        <row r="221">
          <cell r="D221">
            <v>440103</v>
          </cell>
          <cell r="E221">
            <v>149.9</v>
          </cell>
          <cell r="G221">
            <v>149.9</v>
          </cell>
        </row>
        <row r="222">
          <cell r="D222" t="str">
            <v>FE 9850</v>
          </cell>
          <cell r="E222">
            <v>740</v>
          </cell>
          <cell r="G222">
            <v>740</v>
          </cell>
        </row>
        <row r="223">
          <cell r="D223" t="str">
            <v>NX4F N9010</v>
          </cell>
          <cell r="E223">
            <v>760</v>
          </cell>
          <cell r="G223">
            <v>760</v>
          </cell>
        </row>
        <row r="224">
          <cell r="D224" t="str">
            <v>TQ 350B</v>
          </cell>
          <cell r="E224">
            <v>93</v>
          </cell>
          <cell r="G224">
            <v>93</v>
          </cell>
        </row>
        <row r="225">
          <cell r="D225" t="str">
            <v>TL 354-1</v>
          </cell>
          <cell r="E225">
            <v>127</v>
          </cell>
          <cell r="G225">
            <v>127</v>
          </cell>
        </row>
        <row r="226">
          <cell r="D226" t="str">
            <v>YG 350</v>
          </cell>
          <cell r="E226">
            <v>175</v>
          </cell>
          <cell r="G226">
            <v>175</v>
          </cell>
        </row>
        <row r="227">
          <cell r="D227" t="str">
            <v>ABLB</v>
          </cell>
          <cell r="E227">
            <v>195.9</v>
          </cell>
          <cell r="G227">
            <v>195.9</v>
          </cell>
        </row>
        <row r="228">
          <cell r="D228">
            <v>410018</v>
          </cell>
          <cell r="E228">
            <v>205</v>
          </cell>
          <cell r="G228">
            <v>205</v>
          </cell>
        </row>
        <row r="229">
          <cell r="D229" t="str">
            <v>JFH 9881</v>
          </cell>
          <cell r="E229">
            <v>663.8</v>
          </cell>
          <cell r="G229">
            <v>663.8</v>
          </cell>
        </row>
        <row r="230">
          <cell r="D230" t="str">
            <v>삼금 400</v>
          </cell>
          <cell r="E230">
            <v>50</v>
          </cell>
          <cell r="G230">
            <v>50</v>
          </cell>
        </row>
        <row r="231">
          <cell r="D231" t="str">
            <v>NX4R N9020</v>
          </cell>
          <cell r="E231">
            <v>600</v>
          </cell>
          <cell r="G231">
            <v>600</v>
          </cell>
        </row>
        <row r="232">
          <cell r="D232" t="str">
            <v>CN7G AA000</v>
          </cell>
          <cell r="E232">
            <v>90</v>
          </cell>
          <cell r="G232">
            <v>90</v>
          </cell>
        </row>
        <row r="233">
          <cell r="D233" t="str">
            <v>3SES00065A</v>
          </cell>
          <cell r="E233">
            <v>0</v>
          </cell>
          <cell r="G233">
            <v>0</v>
          </cell>
        </row>
        <row r="234">
          <cell r="D234" t="str">
            <v>유로 6840</v>
          </cell>
          <cell r="E234">
            <v>467.4</v>
          </cell>
          <cell r="G234">
            <v>467.4</v>
          </cell>
        </row>
        <row r="235">
          <cell r="D235" t="str">
            <v>TL 356</v>
          </cell>
          <cell r="E235">
            <v>108</v>
          </cell>
          <cell r="G235">
            <v>108</v>
          </cell>
        </row>
        <row r="236">
          <cell r="D236" t="str">
            <v>JF 220</v>
          </cell>
          <cell r="E236">
            <v>80</v>
          </cell>
          <cell r="G236">
            <v>80</v>
          </cell>
        </row>
        <row r="237">
          <cell r="D237" t="str">
            <v>DH 9540</v>
          </cell>
          <cell r="E237">
            <v>540</v>
          </cell>
          <cell r="G237">
            <v>540</v>
          </cell>
        </row>
        <row r="238">
          <cell r="D238" t="str">
            <v>TM 310</v>
          </cell>
          <cell r="E238">
            <v>183</v>
          </cell>
          <cell r="G238">
            <v>183</v>
          </cell>
        </row>
        <row r="239">
          <cell r="D239" t="str">
            <v>YFH 9881</v>
          </cell>
          <cell r="E239">
            <v>249.9</v>
          </cell>
          <cell r="G239">
            <v>249.9</v>
          </cell>
        </row>
        <row r="240">
          <cell r="D240" t="str">
            <v>8속 6403</v>
          </cell>
          <cell r="E240">
            <v>87.3</v>
          </cell>
          <cell r="G240">
            <v>87.3</v>
          </cell>
        </row>
        <row r="241">
          <cell r="D241" t="str">
            <v>CAP-063</v>
          </cell>
          <cell r="E241">
            <v>15</v>
          </cell>
          <cell r="G241">
            <v>15</v>
          </cell>
        </row>
        <row r="242">
          <cell r="D242" t="str">
            <v>MG 685540</v>
          </cell>
          <cell r="E242">
            <v>8.1</v>
          </cell>
          <cell r="G242">
            <v>8.1</v>
          </cell>
        </row>
        <row r="243">
          <cell r="D243" t="str">
            <v>RJC J6000B</v>
          </cell>
          <cell r="E243">
            <v>104</v>
          </cell>
          <cell r="G243">
            <v>104</v>
          </cell>
        </row>
        <row r="244">
          <cell r="D244" t="str">
            <v>BDMF M7010</v>
          </cell>
          <cell r="E244">
            <v>618</v>
          </cell>
          <cell r="G244">
            <v>618</v>
          </cell>
        </row>
        <row r="245">
          <cell r="D245" t="str">
            <v>OSE 0003</v>
          </cell>
          <cell r="E245">
            <v>240</v>
          </cell>
          <cell r="G245">
            <v>240</v>
          </cell>
        </row>
        <row r="246">
          <cell r="D246" t="str">
            <v>TM 1200B</v>
          </cell>
          <cell r="E246">
            <v>45</v>
          </cell>
          <cell r="G246">
            <v>45</v>
          </cell>
        </row>
        <row r="247">
          <cell r="D247" t="str">
            <v>SK 0001</v>
          </cell>
          <cell r="E247">
            <v>67.8</v>
          </cell>
          <cell r="G247">
            <v>67.8</v>
          </cell>
        </row>
        <row r="248">
          <cell r="D248" t="str">
            <v>TL 240</v>
          </cell>
          <cell r="E248">
            <v>68</v>
          </cell>
          <cell r="G248">
            <v>68</v>
          </cell>
        </row>
        <row r="249">
          <cell r="D249" t="str">
            <v>JD 9821</v>
          </cell>
          <cell r="E249">
            <v>214.7</v>
          </cell>
          <cell r="G249">
            <v>214.7</v>
          </cell>
        </row>
        <row r="250">
          <cell r="D250" t="str">
            <v>CN7C BY000</v>
          </cell>
          <cell r="E250">
            <v>85</v>
          </cell>
          <cell r="G250">
            <v>85</v>
          </cell>
        </row>
        <row r="251">
          <cell r="D251">
            <v>603714</v>
          </cell>
          <cell r="E251">
            <v>90</v>
          </cell>
          <cell r="G251">
            <v>90</v>
          </cell>
        </row>
        <row r="252">
          <cell r="D252">
            <v>430001</v>
          </cell>
          <cell r="E252">
            <v>15.5</v>
          </cell>
          <cell r="G252">
            <v>15.5</v>
          </cell>
        </row>
        <row r="253">
          <cell r="D253" t="str">
            <v>YF 753-1</v>
          </cell>
          <cell r="E253">
            <v>57</v>
          </cell>
          <cell r="G253">
            <v>57</v>
          </cell>
        </row>
        <row r="254">
          <cell r="D254" t="str">
            <v>8속 6401</v>
          </cell>
          <cell r="E254">
            <v>143.9</v>
          </cell>
          <cell r="G254">
            <v>143.9</v>
          </cell>
        </row>
        <row r="255">
          <cell r="D255" t="str">
            <v>YP 346</v>
          </cell>
          <cell r="E255">
            <v>170</v>
          </cell>
          <cell r="G255">
            <v>170</v>
          </cell>
        </row>
        <row r="256">
          <cell r="D256" t="str">
            <v>LM 902</v>
          </cell>
          <cell r="E256">
            <v>123</v>
          </cell>
          <cell r="G256">
            <v>123</v>
          </cell>
        </row>
        <row r="257">
          <cell r="D257" t="str">
            <v>AD 329C</v>
          </cell>
          <cell r="E257">
            <v>73</v>
          </cell>
          <cell r="G257">
            <v>73</v>
          </cell>
        </row>
        <row r="258">
          <cell r="D258" t="str">
            <v>YF 753</v>
          </cell>
          <cell r="E258">
            <v>59</v>
          </cell>
          <cell r="G258">
            <v>59</v>
          </cell>
        </row>
        <row r="259">
          <cell r="D259" t="str">
            <v>JK1R AR020</v>
          </cell>
          <cell r="F259">
            <v>540</v>
          </cell>
          <cell r="G259">
            <v>540</v>
          </cell>
        </row>
        <row r="260">
          <cell r="D260" t="str">
            <v>TM 110</v>
          </cell>
          <cell r="E260">
            <v>120</v>
          </cell>
          <cell r="G260">
            <v>120</v>
          </cell>
        </row>
        <row r="261">
          <cell r="D261" t="str">
            <v>NX4H RUBBER CAP</v>
          </cell>
          <cell r="G261">
            <v>0</v>
          </cell>
        </row>
        <row r="262">
          <cell r="D262" t="str">
            <v>YD 9870</v>
          </cell>
          <cell r="E262">
            <v>568.1</v>
          </cell>
          <cell r="G262">
            <v>568.1</v>
          </cell>
        </row>
        <row r="263">
          <cell r="D263" t="str">
            <v>UM 300B</v>
          </cell>
          <cell r="E263">
            <v>53</v>
          </cell>
          <cell r="G263">
            <v>53</v>
          </cell>
        </row>
        <row r="264">
          <cell r="D264" t="str">
            <v>TM 210</v>
          </cell>
          <cell r="E264">
            <v>154</v>
          </cell>
          <cell r="G264">
            <v>154</v>
          </cell>
        </row>
        <row r="265">
          <cell r="D265" t="str">
            <v>BIC-01067</v>
          </cell>
          <cell r="E265">
            <v>1</v>
          </cell>
          <cell r="G265">
            <v>1</v>
          </cell>
        </row>
        <row r="266">
          <cell r="D266">
            <v>8540</v>
          </cell>
          <cell r="E266">
            <v>190</v>
          </cell>
          <cell r="G266">
            <v>190</v>
          </cell>
        </row>
        <row r="267">
          <cell r="D267">
            <v>410001</v>
          </cell>
          <cell r="E267">
            <v>9.5</v>
          </cell>
          <cell r="G267">
            <v>9.5</v>
          </cell>
        </row>
        <row r="268">
          <cell r="D268" t="str">
            <v>GR 773</v>
          </cell>
          <cell r="E268">
            <v>130</v>
          </cell>
          <cell r="G268">
            <v>130</v>
          </cell>
        </row>
        <row r="269">
          <cell r="D269" t="str">
            <v>LM 9802</v>
          </cell>
          <cell r="E269">
            <v>625</v>
          </cell>
          <cell r="G269">
            <v>625</v>
          </cell>
        </row>
        <row r="270">
          <cell r="D270" t="str">
            <v>JK1F AR010</v>
          </cell>
          <cell r="F270">
            <v>540</v>
          </cell>
          <cell r="G270">
            <v>540</v>
          </cell>
        </row>
        <row r="271">
          <cell r="D271" t="str">
            <v>TA PEDAL</v>
          </cell>
          <cell r="E271">
            <v>124</v>
          </cell>
          <cell r="G271">
            <v>124</v>
          </cell>
        </row>
        <row r="272">
          <cell r="D272" t="str">
            <v>TLER D7100</v>
          </cell>
          <cell r="E272">
            <v>294.39999999999998</v>
          </cell>
          <cell r="G272">
            <v>294.39999999999998</v>
          </cell>
        </row>
        <row r="273">
          <cell r="D273" t="str">
            <v>OSD J9024</v>
          </cell>
          <cell r="E273">
            <v>1196</v>
          </cell>
          <cell r="G273">
            <v>1196</v>
          </cell>
        </row>
        <row r="274">
          <cell r="D274" t="str">
            <v>유로 6810</v>
          </cell>
          <cell r="E274">
            <v>396.6</v>
          </cell>
          <cell r="G274">
            <v>396.6</v>
          </cell>
        </row>
        <row r="275">
          <cell r="D275" t="str">
            <v>ED 9720</v>
          </cell>
          <cell r="E275">
            <v>391.5</v>
          </cell>
          <cell r="G275">
            <v>391.5</v>
          </cell>
        </row>
        <row r="276">
          <cell r="D276" t="str">
            <v>YFH 9861</v>
          </cell>
          <cell r="E276">
            <v>491.1</v>
          </cell>
          <cell r="G276">
            <v>491.1</v>
          </cell>
        </row>
        <row r="277">
          <cell r="D277" t="str">
            <v>NEEG 15010</v>
          </cell>
          <cell r="G277">
            <v>0</v>
          </cell>
        </row>
        <row r="278">
          <cell r="D278" t="str">
            <v>RJ 660</v>
          </cell>
          <cell r="E278">
            <v>120</v>
          </cell>
          <cell r="G278">
            <v>120</v>
          </cell>
        </row>
        <row r="279">
          <cell r="D279" t="str">
            <v>YB 9870</v>
          </cell>
          <cell r="E279">
            <v>115</v>
          </cell>
          <cell r="G279">
            <v>115</v>
          </cell>
        </row>
        <row r="280">
          <cell r="D280" t="str">
            <v>3SES00098A</v>
          </cell>
          <cell r="G280">
            <v>0</v>
          </cell>
        </row>
        <row r="281">
          <cell r="D281" t="str">
            <v>IGC-G8900A</v>
          </cell>
          <cell r="E281">
            <v>141</v>
          </cell>
          <cell r="G281">
            <v>141</v>
          </cell>
        </row>
        <row r="282">
          <cell r="D282" t="str">
            <v>NX4 P0018</v>
          </cell>
          <cell r="G282">
            <v>0</v>
          </cell>
        </row>
        <row r="283">
          <cell r="D283" t="str">
            <v>3SES00128A</v>
          </cell>
          <cell r="G283">
            <v>0</v>
          </cell>
        </row>
        <row r="284">
          <cell r="D284" t="str">
            <v>MX 05</v>
          </cell>
          <cell r="E284">
            <v>1300</v>
          </cell>
          <cell r="G284">
            <v>1300</v>
          </cell>
        </row>
        <row r="285">
          <cell r="D285" t="str">
            <v>MG685540</v>
          </cell>
          <cell r="E285">
            <v>8.1</v>
          </cell>
          <cell r="G285">
            <v>8.1</v>
          </cell>
        </row>
        <row r="286">
          <cell r="D286">
            <v>440009</v>
          </cell>
          <cell r="E286">
            <v>30</v>
          </cell>
          <cell r="G286">
            <v>30</v>
          </cell>
        </row>
        <row r="287">
          <cell r="D287" t="str">
            <v>QXF K2200</v>
          </cell>
          <cell r="E287">
            <v>516.1</v>
          </cell>
          <cell r="G287">
            <v>516.1</v>
          </cell>
        </row>
        <row r="288">
          <cell r="D288">
            <v>480016</v>
          </cell>
          <cell r="E288">
            <v>326.10000000000002</v>
          </cell>
          <cell r="G288">
            <v>326.10000000000002</v>
          </cell>
        </row>
        <row r="289">
          <cell r="D289" t="str">
            <v>YP 547</v>
          </cell>
          <cell r="E289">
            <v>76</v>
          </cell>
          <cell r="G289">
            <v>76</v>
          </cell>
        </row>
        <row r="290">
          <cell r="D290" t="str">
            <v>UM 355</v>
          </cell>
          <cell r="E290">
            <v>169</v>
          </cell>
          <cell r="G290">
            <v>169</v>
          </cell>
        </row>
        <row r="291">
          <cell r="D291" t="str">
            <v>CK 9550</v>
          </cell>
          <cell r="E291">
            <v>440</v>
          </cell>
          <cell r="G291">
            <v>440</v>
          </cell>
        </row>
        <row r="292">
          <cell r="D292" t="str">
            <v>GH 70</v>
          </cell>
          <cell r="E292">
            <v>220.8</v>
          </cell>
          <cell r="G292">
            <v>220.8</v>
          </cell>
        </row>
        <row r="293">
          <cell r="D293">
            <v>35155393</v>
          </cell>
          <cell r="G293">
            <v>0</v>
          </cell>
        </row>
        <row r="294">
          <cell r="D294">
            <v>35167235</v>
          </cell>
          <cell r="E294">
            <v>50.3</v>
          </cell>
          <cell r="G294">
            <v>50.3</v>
          </cell>
        </row>
        <row r="295">
          <cell r="D295" t="str">
            <v>VINFAST 161</v>
          </cell>
          <cell r="G295">
            <v>0</v>
          </cell>
        </row>
        <row r="296">
          <cell r="D296" t="str">
            <v>DN8HC L5000B</v>
          </cell>
          <cell r="E296">
            <v>132</v>
          </cell>
          <cell r="G296">
            <v>132</v>
          </cell>
        </row>
        <row r="297">
          <cell r="D297" t="str">
            <v>DN8HC L5000C</v>
          </cell>
          <cell r="E297">
            <v>38</v>
          </cell>
          <cell r="G297">
            <v>38</v>
          </cell>
        </row>
        <row r="298">
          <cell r="D298" t="str">
            <v>PG 33</v>
          </cell>
          <cell r="E298">
            <v>147</v>
          </cell>
          <cell r="G298">
            <v>147</v>
          </cell>
        </row>
        <row r="299">
          <cell r="D299" t="str">
            <v>LGCS-SEAL2</v>
          </cell>
          <cell r="G299">
            <v>0</v>
          </cell>
        </row>
        <row r="300">
          <cell r="D300" t="str">
            <v>31337-R0000B</v>
          </cell>
          <cell r="E300">
            <v>91</v>
          </cell>
          <cell r="G300">
            <v>91</v>
          </cell>
        </row>
        <row r="301">
          <cell r="D301" t="str">
            <v>SK3T K0400</v>
          </cell>
          <cell r="E301">
            <v>479.9</v>
          </cell>
          <cell r="G301">
            <v>479.9</v>
          </cell>
        </row>
        <row r="302">
          <cell r="D302" t="str">
            <v>P173-927</v>
          </cell>
          <cell r="E302">
            <v>51</v>
          </cell>
          <cell r="G302">
            <v>51</v>
          </cell>
        </row>
        <row r="303">
          <cell r="D303" t="str">
            <v>MQ4PG 37500</v>
          </cell>
          <cell r="F303">
            <v>420.5</v>
          </cell>
          <cell r="G303">
            <v>420.5</v>
          </cell>
        </row>
        <row r="304">
          <cell r="D304" t="str">
            <v>31115-N7000</v>
          </cell>
          <cell r="G304">
            <v>0</v>
          </cell>
        </row>
        <row r="305">
          <cell r="D305" t="str">
            <v>NX4 N7110</v>
          </cell>
          <cell r="E305">
            <v>380</v>
          </cell>
          <cell r="G305">
            <v>380</v>
          </cell>
        </row>
        <row r="306">
          <cell r="D306" t="str">
            <v>TM 0005</v>
          </cell>
          <cell r="E306">
            <v>198.5</v>
          </cell>
          <cell r="G306">
            <v>198.5</v>
          </cell>
        </row>
        <row r="307">
          <cell r="D307" t="str">
            <v>KA4C R0000B</v>
          </cell>
          <cell r="E307">
            <v>91</v>
          </cell>
          <cell r="G307">
            <v>91</v>
          </cell>
        </row>
        <row r="308">
          <cell r="D308" t="str">
            <v>YFH 9882</v>
          </cell>
          <cell r="E308">
            <v>339.2</v>
          </cell>
          <cell r="G308">
            <v>339.2</v>
          </cell>
        </row>
        <row r="309">
          <cell r="D309" t="str">
            <v>UM 357</v>
          </cell>
          <cell r="E309">
            <v>180</v>
          </cell>
          <cell r="G309">
            <v>180</v>
          </cell>
        </row>
        <row r="310">
          <cell r="D310" t="str">
            <v>MG685591</v>
          </cell>
          <cell r="G310">
            <v>0</v>
          </cell>
        </row>
        <row r="311">
          <cell r="D311" t="str">
            <v>KA4 R0910</v>
          </cell>
          <cell r="E311">
            <v>335</v>
          </cell>
          <cell r="G311">
            <v>335</v>
          </cell>
        </row>
        <row r="312">
          <cell r="D312" t="str">
            <v>KA4 R0920</v>
          </cell>
          <cell r="E312">
            <v>1</v>
          </cell>
          <cell r="G312">
            <v>1</v>
          </cell>
        </row>
        <row r="313">
          <cell r="D313" t="str">
            <v>KA4 R0900</v>
          </cell>
          <cell r="E313">
            <v>1</v>
          </cell>
          <cell r="G313">
            <v>1</v>
          </cell>
        </row>
        <row r="314">
          <cell r="D314" t="str">
            <v>KA4 R0510</v>
          </cell>
          <cell r="E314">
            <v>293</v>
          </cell>
          <cell r="G314">
            <v>293</v>
          </cell>
        </row>
        <row r="315">
          <cell r="D315" t="str">
            <v>EU 9806</v>
          </cell>
          <cell r="E315">
            <v>400</v>
          </cell>
          <cell r="G315">
            <v>400</v>
          </cell>
        </row>
        <row r="316">
          <cell r="D316" t="str">
            <v>RP 9810</v>
          </cell>
          <cell r="E316">
            <v>588</v>
          </cell>
          <cell r="G316">
            <v>588</v>
          </cell>
        </row>
        <row r="317">
          <cell r="D317" t="str">
            <v>NX4O N7000</v>
          </cell>
          <cell r="G317">
            <v>0</v>
          </cell>
        </row>
        <row r="318">
          <cell r="D318">
            <v>603764</v>
          </cell>
          <cell r="E318">
            <v>51</v>
          </cell>
          <cell r="G318">
            <v>51</v>
          </cell>
        </row>
        <row r="319">
          <cell r="D319" t="str">
            <v>OSD J9024(ORANGE)</v>
          </cell>
          <cell r="G319">
            <v>0</v>
          </cell>
        </row>
        <row r="320">
          <cell r="D320" t="str">
            <v>BD-2000</v>
          </cell>
          <cell r="E320">
            <v>98.3</v>
          </cell>
          <cell r="G320">
            <v>98.3</v>
          </cell>
        </row>
        <row r="321">
          <cell r="D321" t="str">
            <v>R603763</v>
          </cell>
          <cell r="E321">
            <v>79.430000000000007</v>
          </cell>
          <cell r="G321">
            <v>79.430000000000007</v>
          </cell>
        </row>
        <row r="322">
          <cell r="D322" t="str">
            <v>KA4 R0500</v>
          </cell>
          <cell r="E322">
            <v>161</v>
          </cell>
          <cell r="G322">
            <v>161</v>
          </cell>
        </row>
        <row r="323">
          <cell r="D323" t="str">
            <v>CK 9703</v>
          </cell>
          <cell r="E323">
            <v>400</v>
          </cell>
          <cell r="G323">
            <v>400</v>
          </cell>
        </row>
        <row r="324">
          <cell r="D324" t="str">
            <v>CAP-080</v>
          </cell>
          <cell r="E324">
            <v>21</v>
          </cell>
          <cell r="G324">
            <v>21</v>
          </cell>
        </row>
        <row r="325">
          <cell r="D325">
            <v>480131</v>
          </cell>
          <cell r="E325">
            <v>160.9</v>
          </cell>
          <cell r="G325">
            <v>160.9</v>
          </cell>
        </row>
        <row r="326">
          <cell r="D326" t="str">
            <v>MQ4 S2500</v>
          </cell>
          <cell r="E326">
            <v>240</v>
          </cell>
          <cell r="G326">
            <v>240</v>
          </cell>
        </row>
        <row r="327">
          <cell r="D327" t="str">
            <v>MQ4 P0001</v>
          </cell>
          <cell r="G327">
            <v>0</v>
          </cell>
        </row>
        <row r="328">
          <cell r="D328" t="str">
            <v>ID 9820</v>
          </cell>
          <cell r="E328">
            <v>388</v>
          </cell>
          <cell r="G328">
            <v>388</v>
          </cell>
        </row>
        <row r="329">
          <cell r="D329" t="str">
            <v>CN7G P0109</v>
          </cell>
          <cell r="G329">
            <v>0</v>
          </cell>
        </row>
        <row r="330">
          <cell r="D330" t="str">
            <v>NEVS O-RING</v>
          </cell>
          <cell r="E330">
            <v>133</v>
          </cell>
          <cell r="G330">
            <v>133</v>
          </cell>
        </row>
        <row r="331">
          <cell r="D331" t="str">
            <v>LZ 169</v>
          </cell>
          <cell r="E331">
            <v>136</v>
          </cell>
          <cell r="G331">
            <v>136</v>
          </cell>
        </row>
        <row r="332">
          <cell r="D332" t="str">
            <v>MQ4P-H0001</v>
          </cell>
          <cell r="G332">
            <v>0</v>
          </cell>
        </row>
        <row r="333">
          <cell r="D333" t="str">
            <v>MQ4P-H0002</v>
          </cell>
          <cell r="G333">
            <v>0</v>
          </cell>
        </row>
        <row r="334">
          <cell r="D334" t="str">
            <v>MQ4P-H0006</v>
          </cell>
          <cell r="G334">
            <v>0</v>
          </cell>
        </row>
        <row r="335">
          <cell r="D335" t="str">
            <v>MQ4P-H0004</v>
          </cell>
          <cell r="G335">
            <v>0</v>
          </cell>
        </row>
        <row r="336">
          <cell r="D336" t="str">
            <v>MQ4P-H0003</v>
          </cell>
          <cell r="G336">
            <v>0</v>
          </cell>
        </row>
        <row r="337">
          <cell r="D337" t="str">
            <v>MQ4P-H0005</v>
          </cell>
          <cell r="G337">
            <v>0</v>
          </cell>
        </row>
        <row r="338">
          <cell r="D338" t="str">
            <v>NEVS GASKET</v>
          </cell>
          <cell r="E338">
            <v>1035</v>
          </cell>
          <cell r="G338">
            <v>1035</v>
          </cell>
        </row>
        <row r="339">
          <cell r="D339" t="str">
            <v>IK 9830</v>
          </cell>
          <cell r="E339">
            <v>790</v>
          </cell>
          <cell r="G339">
            <v>790</v>
          </cell>
        </row>
        <row r="340">
          <cell r="D340" t="str">
            <v>DH 9811</v>
          </cell>
          <cell r="E340">
            <v>580</v>
          </cell>
          <cell r="G340">
            <v>580</v>
          </cell>
        </row>
        <row r="341">
          <cell r="D341">
            <v>480170</v>
          </cell>
          <cell r="E341">
            <v>350</v>
          </cell>
          <cell r="G341">
            <v>350</v>
          </cell>
        </row>
        <row r="342">
          <cell r="D342" t="str">
            <v>ED 9802</v>
          </cell>
          <cell r="E342">
            <v>564.9</v>
          </cell>
          <cell r="G342">
            <v>564.9</v>
          </cell>
        </row>
        <row r="343">
          <cell r="D343">
            <v>410111</v>
          </cell>
          <cell r="E343">
            <v>60</v>
          </cell>
          <cell r="G343">
            <v>60</v>
          </cell>
        </row>
        <row r="344">
          <cell r="D344">
            <v>410110</v>
          </cell>
          <cell r="E344">
            <v>230</v>
          </cell>
          <cell r="G344">
            <v>230</v>
          </cell>
        </row>
        <row r="345">
          <cell r="D345" t="str">
            <v>R603759</v>
          </cell>
          <cell r="E345">
            <v>88</v>
          </cell>
          <cell r="G345">
            <v>88</v>
          </cell>
        </row>
        <row r="346">
          <cell r="D346" t="str">
            <v>HC 9800</v>
          </cell>
          <cell r="E346">
            <v>264.2</v>
          </cell>
          <cell r="G346">
            <v>264.2</v>
          </cell>
        </row>
        <row r="347">
          <cell r="D347" t="str">
            <v>QXG-B5000</v>
          </cell>
          <cell r="E347">
            <v>170.8</v>
          </cell>
          <cell r="G347">
            <v>170.8</v>
          </cell>
        </row>
        <row r="348">
          <cell r="D348" t="str">
            <v>R602290</v>
          </cell>
          <cell r="E348">
            <v>70</v>
          </cell>
          <cell r="G348">
            <v>70</v>
          </cell>
        </row>
        <row r="349">
          <cell r="D349" t="str">
            <v>MQ4 PHEV</v>
          </cell>
          <cell r="G349">
            <v>0</v>
          </cell>
        </row>
        <row r="350">
          <cell r="D350">
            <v>681114</v>
          </cell>
          <cell r="E350">
            <v>8.76</v>
          </cell>
          <cell r="G350">
            <v>8.76</v>
          </cell>
        </row>
        <row r="351">
          <cell r="D351">
            <v>480078</v>
          </cell>
          <cell r="E351">
            <v>366.2</v>
          </cell>
          <cell r="G351">
            <v>366.2</v>
          </cell>
        </row>
        <row r="352">
          <cell r="D352" t="str">
            <v>AD 329B</v>
          </cell>
          <cell r="E352">
            <v>73</v>
          </cell>
          <cell r="G352">
            <v>73</v>
          </cell>
        </row>
        <row r="353">
          <cell r="D353" t="str">
            <v>R603628</v>
          </cell>
          <cell r="E353">
            <v>78.8</v>
          </cell>
          <cell r="G353">
            <v>78.8</v>
          </cell>
        </row>
        <row r="354">
          <cell r="D354" t="str">
            <v>BD 9810</v>
          </cell>
          <cell r="E354">
            <v>617</v>
          </cell>
          <cell r="G354">
            <v>617</v>
          </cell>
        </row>
        <row r="355">
          <cell r="D355" t="str">
            <v>CK 9830</v>
          </cell>
          <cell r="E355">
            <v>561</v>
          </cell>
          <cell r="G355">
            <v>561</v>
          </cell>
        </row>
        <row r="356">
          <cell r="D356" t="str">
            <v>RJ 000</v>
          </cell>
          <cell r="E356">
            <v>86</v>
          </cell>
          <cell r="G356">
            <v>86</v>
          </cell>
        </row>
        <row r="357">
          <cell r="D357" t="str">
            <v>MQ4PG P4006-1</v>
          </cell>
          <cell r="E357">
            <v>700</v>
          </cell>
          <cell r="G357">
            <v>700</v>
          </cell>
        </row>
        <row r="358">
          <cell r="D358">
            <v>230201</v>
          </cell>
          <cell r="E358">
            <v>200</v>
          </cell>
          <cell r="G358">
            <v>200</v>
          </cell>
        </row>
        <row r="359">
          <cell r="D359" t="str">
            <v>OSE 9507</v>
          </cell>
          <cell r="E359">
            <v>985.7</v>
          </cell>
          <cell r="G359">
            <v>985.7</v>
          </cell>
        </row>
        <row r="360">
          <cell r="D360" t="str">
            <v>MQ4HC P4002B</v>
          </cell>
          <cell r="E360">
            <v>135</v>
          </cell>
          <cell r="G360">
            <v>135</v>
          </cell>
        </row>
        <row r="361">
          <cell r="D361" t="str">
            <v>31334-S8970</v>
          </cell>
          <cell r="F361">
            <v>100</v>
          </cell>
          <cell r="G361">
            <v>100</v>
          </cell>
        </row>
        <row r="362">
          <cell r="D362" t="str">
            <v>YG 353</v>
          </cell>
          <cell r="E362">
            <v>203</v>
          </cell>
          <cell r="G362">
            <v>203</v>
          </cell>
        </row>
        <row r="363">
          <cell r="D363" t="str">
            <v>31353-S8970</v>
          </cell>
          <cell r="F363">
            <v>100</v>
          </cell>
          <cell r="G363">
            <v>100</v>
          </cell>
        </row>
        <row r="364">
          <cell r="D364" t="str">
            <v>LGCS-SEAL3</v>
          </cell>
          <cell r="G364">
            <v>0</v>
          </cell>
        </row>
        <row r="365">
          <cell r="D365" t="str">
            <v>MG6XXXX</v>
          </cell>
          <cell r="G365">
            <v>0</v>
          </cell>
        </row>
        <row r="366">
          <cell r="D366" t="str">
            <v>MQ4P GROMMET</v>
          </cell>
          <cell r="G366">
            <v>0</v>
          </cell>
        </row>
        <row r="367">
          <cell r="D367">
            <v>440147</v>
          </cell>
          <cell r="E367">
            <v>270.7</v>
          </cell>
          <cell r="G367">
            <v>270.7</v>
          </cell>
        </row>
        <row r="368">
          <cell r="D368" t="str">
            <v>FEG WS510</v>
          </cell>
          <cell r="E368">
            <v>223</v>
          </cell>
          <cell r="G368">
            <v>223</v>
          </cell>
        </row>
        <row r="369">
          <cell r="D369" t="str">
            <v>FEG WS560</v>
          </cell>
          <cell r="E369">
            <v>202</v>
          </cell>
          <cell r="G369">
            <v>202</v>
          </cell>
        </row>
        <row r="370">
          <cell r="D370" t="str">
            <v>FEOR WS520</v>
          </cell>
          <cell r="E370">
            <v>173</v>
          </cell>
          <cell r="G370">
            <v>173</v>
          </cell>
        </row>
        <row r="371">
          <cell r="D371" t="str">
            <v>FEOR WS530</v>
          </cell>
          <cell r="E371">
            <v>154</v>
          </cell>
          <cell r="G371">
            <v>154</v>
          </cell>
        </row>
        <row r="372">
          <cell r="D372" t="str">
            <v>FE 2WS030</v>
          </cell>
          <cell r="E372">
            <v>191</v>
          </cell>
          <cell r="G372">
            <v>191</v>
          </cell>
        </row>
        <row r="373">
          <cell r="D373" t="str">
            <v>FEG WS020</v>
          </cell>
          <cell r="E373">
            <v>2511</v>
          </cell>
          <cell r="G373">
            <v>2511</v>
          </cell>
        </row>
        <row r="374">
          <cell r="D374" t="str">
            <v>FEG 7WS030</v>
          </cell>
          <cell r="E374">
            <v>2511</v>
          </cell>
          <cell r="G374">
            <v>2511</v>
          </cell>
        </row>
        <row r="375">
          <cell r="D375" t="str">
            <v>FE WS730</v>
          </cell>
          <cell r="E375">
            <v>106</v>
          </cell>
          <cell r="G375">
            <v>106</v>
          </cell>
        </row>
        <row r="376">
          <cell r="D376" t="str">
            <v>FEG WS080</v>
          </cell>
          <cell r="E376">
            <v>226</v>
          </cell>
          <cell r="G376">
            <v>226</v>
          </cell>
        </row>
        <row r="377">
          <cell r="D377" t="str">
            <v>FEG WS540</v>
          </cell>
          <cell r="E377">
            <v>223</v>
          </cell>
          <cell r="G377">
            <v>223</v>
          </cell>
        </row>
        <row r="378">
          <cell r="D378" t="str">
            <v>FEG WS090</v>
          </cell>
          <cell r="E378">
            <v>226</v>
          </cell>
          <cell r="G378">
            <v>226</v>
          </cell>
        </row>
        <row r="379">
          <cell r="D379" t="str">
            <v>FEG WS550</v>
          </cell>
          <cell r="E379">
            <v>179</v>
          </cell>
          <cell r="G379">
            <v>179</v>
          </cell>
        </row>
        <row r="380">
          <cell r="D380" t="str">
            <v>FEG WS070</v>
          </cell>
          <cell r="E380">
            <v>2511</v>
          </cell>
          <cell r="G380">
            <v>2511</v>
          </cell>
        </row>
        <row r="381">
          <cell r="D381" t="str">
            <v>FEOR 4WS030</v>
          </cell>
          <cell r="E381">
            <v>129</v>
          </cell>
          <cell r="G381">
            <v>129</v>
          </cell>
        </row>
        <row r="382">
          <cell r="D382" t="str">
            <v>DN8 200</v>
          </cell>
          <cell r="E382">
            <v>99</v>
          </cell>
          <cell r="G382">
            <v>99</v>
          </cell>
        </row>
        <row r="383">
          <cell r="D383" t="str">
            <v>-</v>
          </cell>
          <cell r="G383">
            <v>0</v>
          </cell>
        </row>
        <row r="384">
          <cell r="D384" t="str">
            <v>FEG WS570</v>
          </cell>
          <cell r="E384">
            <v>2511</v>
          </cell>
          <cell r="G384">
            <v>2511</v>
          </cell>
        </row>
        <row r="385">
          <cell r="D385" t="str">
            <v>SQE GROMMET</v>
          </cell>
          <cell r="G385">
            <v>0</v>
          </cell>
        </row>
        <row r="386">
          <cell r="D386" t="str">
            <v>EM200572</v>
          </cell>
          <cell r="G386">
            <v>0</v>
          </cell>
        </row>
        <row r="387">
          <cell r="D387" t="str">
            <v>EM200573</v>
          </cell>
          <cell r="G387">
            <v>0</v>
          </cell>
        </row>
        <row r="388">
          <cell r="D388" t="str">
            <v>JS 9820</v>
          </cell>
          <cell r="E388">
            <v>586</v>
          </cell>
          <cell r="G388">
            <v>586</v>
          </cell>
        </row>
        <row r="389">
          <cell r="D389" t="str">
            <v>BGVQ 255</v>
          </cell>
          <cell r="E389">
            <v>72</v>
          </cell>
          <cell r="G389">
            <v>72</v>
          </cell>
        </row>
        <row r="390">
          <cell r="D390" t="str">
            <v>MQ4PG P4020</v>
          </cell>
          <cell r="E390">
            <v>540</v>
          </cell>
          <cell r="G390">
            <v>540</v>
          </cell>
        </row>
        <row r="391">
          <cell r="D391" t="str">
            <v>MG6XXXXX</v>
          </cell>
          <cell r="G391">
            <v>0</v>
          </cell>
        </row>
        <row r="392">
          <cell r="D392" t="str">
            <v>G3094</v>
          </cell>
          <cell r="E392">
            <v>270</v>
          </cell>
          <cell r="G392">
            <v>270</v>
          </cell>
        </row>
        <row r="393">
          <cell r="D393" t="str">
            <v>VQ 253A</v>
          </cell>
          <cell r="E393">
            <v>127</v>
          </cell>
          <cell r="G393">
            <v>127</v>
          </cell>
        </row>
        <row r="394">
          <cell r="D394" t="str">
            <v>CM 9804</v>
          </cell>
          <cell r="E394">
            <v>633</v>
          </cell>
          <cell r="G394">
            <v>633</v>
          </cell>
        </row>
        <row r="395">
          <cell r="D395" t="str">
            <v>VQ 240</v>
          </cell>
          <cell r="G395">
            <v>0</v>
          </cell>
        </row>
        <row r="396">
          <cell r="D396" t="str">
            <v>TMPC CL800</v>
          </cell>
          <cell r="E396">
            <v>135</v>
          </cell>
          <cell r="G396">
            <v>135</v>
          </cell>
        </row>
        <row r="397">
          <cell r="D397" t="str">
            <v>MQ4C P2000</v>
          </cell>
          <cell r="E397">
            <v>109</v>
          </cell>
          <cell r="G397">
            <v>109</v>
          </cell>
        </row>
        <row r="398">
          <cell r="D398" t="str">
            <v>B665-67-PG-1</v>
          </cell>
          <cell r="E398">
            <v>50.9</v>
          </cell>
          <cell r="G398">
            <v>50.9</v>
          </cell>
        </row>
        <row r="399">
          <cell r="D399" t="str">
            <v>RG3E AE021</v>
          </cell>
          <cell r="G399">
            <v>0</v>
          </cell>
        </row>
        <row r="400">
          <cell r="D400" t="str">
            <v>RG3E AE005</v>
          </cell>
          <cell r="G400">
            <v>0</v>
          </cell>
        </row>
        <row r="401">
          <cell r="D401" t="str">
            <v>RG3E AE027</v>
          </cell>
          <cell r="G401">
            <v>0</v>
          </cell>
        </row>
        <row r="402">
          <cell r="D402" t="str">
            <v>TL 3150</v>
          </cell>
          <cell r="E402">
            <v>67</v>
          </cell>
          <cell r="G402">
            <v>67</v>
          </cell>
        </row>
        <row r="403">
          <cell r="D403" t="str">
            <v>PSE 9841</v>
          </cell>
          <cell r="E403">
            <v>750</v>
          </cell>
          <cell r="G403">
            <v>750</v>
          </cell>
        </row>
        <row r="404">
          <cell r="D404" t="str">
            <v>SDI5-00001388</v>
          </cell>
          <cell r="G404">
            <v>0</v>
          </cell>
        </row>
        <row r="405">
          <cell r="D405" t="str">
            <v>MQ4 P2950</v>
          </cell>
          <cell r="E405">
            <v>339</v>
          </cell>
          <cell r="G405">
            <v>339</v>
          </cell>
        </row>
        <row r="406">
          <cell r="D406" t="str">
            <v>MQ4 P4900B</v>
          </cell>
          <cell r="E406">
            <v>72</v>
          </cell>
          <cell r="G406">
            <v>72</v>
          </cell>
        </row>
        <row r="407">
          <cell r="D407" t="str">
            <v>MQ4 P2500</v>
          </cell>
          <cell r="E407">
            <v>317</v>
          </cell>
          <cell r="G407">
            <v>317</v>
          </cell>
        </row>
        <row r="408">
          <cell r="D408" t="str">
            <v>MQ4C P4000A</v>
          </cell>
          <cell r="E408">
            <v>173</v>
          </cell>
          <cell r="G408">
            <v>173</v>
          </cell>
        </row>
        <row r="409">
          <cell r="D409" t="str">
            <v>MQ4C P2500B</v>
          </cell>
          <cell r="E409">
            <v>183</v>
          </cell>
          <cell r="G409">
            <v>183</v>
          </cell>
        </row>
        <row r="410">
          <cell r="D410" t="str">
            <v>MQ4P P4011</v>
          </cell>
          <cell r="E410">
            <v>760</v>
          </cell>
          <cell r="G410">
            <v>760</v>
          </cell>
        </row>
        <row r="411">
          <cell r="D411" t="str">
            <v>MQ4C P2957A</v>
          </cell>
          <cell r="E411">
            <v>179</v>
          </cell>
          <cell r="G411">
            <v>179</v>
          </cell>
        </row>
        <row r="412">
          <cell r="D412" t="str">
            <v>JF 9840</v>
          </cell>
          <cell r="E412">
            <v>572.1</v>
          </cell>
          <cell r="G412">
            <v>572.1</v>
          </cell>
        </row>
        <row r="413">
          <cell r="D413" t="str">
            <v>R3Z0034</v>
          </cell>
          <cell r="F413">
            <v>100</v>
          </cell>
          <cell r="G413">
            <v>100</v>
          </cell>
        </row>
        <row r="414">
          <cell r="D414" t="str">
            <v>CN7 AA950B</v>
          </cell>
          <cell r="E414">
            <v>40</v>
          </cell>
          <cell r="G414">
            <v>40</v>
          </cell>
        </row>
        <row r="415">
          <cell r="D415" t="str">
            <v>TMPC S1550</v>
          </cell>
          <cell r="E415">
            <v>109</v>
          </cell>
          <cell r="G415">
            <v>109</v>
          </cell>
        </row>
        <row r="416">
          <cell r="D416" t="str">
            <v>R3Z0035</v>
          </cell>
          <cell r="F416">
            <v>100</v>
          </cell>
          <cell r="G416">
            <v>100</v>
          </cell>
        </row>
        <row r="417">
          <cell r="D417" t="str">
            <v>MQ4 T1000</v>
          </cell>
          <cell r="E417">
            <v>95</v>
          </cell>
          <cell r="G417">
            <v>95</v>
          </cell>
        </row>
        <row r="418">
          <cell r="D418" t="str">
            <v>B655-67-PG-1</v>
          </cell>
          <cell r="E418">
            <v>50.9</v>
          </cell>
          <cell r="G418">
            <v>50.9</v>
          </cell>
        </row>
        <row r="419">
          <cell r="D419" t="str">
            <v>70*50 사각고무</v>
          </cell>
          <cell r="E419">
            <v>39</v>
          </cell>
          <cell r="G419">
            <v>39</v>
          </cell>
        </row>
        <row r="420">
          <cell r="D420" t="str">
            <v>ADA 0012</v>
          </cell>
          <cell r="E420">
            <v>105.7</v>
          </cell>
          <cell r="G420">
            <v>105.7</v>
          </cell>
        </row>
        <row r="421">
          <cell r="D421">
            <v>230202</v>
          </cell>
          <cell r="E421">
            <v>100</v>
          </cell>
          <cell r="G421">
            <v>100</v>
          </cell>
        </row>
        <row r="422">
          <cell r="D422">
            <v>603855</v>
          </cell>
          <cell r="E422">
            <v>57.9</v>
          </cell>
          <cell r="G422">
            <v>57.9</v>
          </cell>
        </row>
        <row r="423">
          <cell r="D423">
            <v>603854</v>
          </cell>
          <cell r="E423">
            <v>49.5</v>
          </cell>
          <cell r="G423">
            <v>49.5</v>
          </cell>
        </row>
        <row r="424">
          <cell r="D424" t="str">
            <v>3SES00129A</v>
          </cell>
          <cell r="G424">
            <v>0</v>
          </cell>
        </row>
        <row r="425">
          <cell r="D425" t="str">
            <v>3SES00127A</v>
          </cell>
          <cell r="G425">
            <v>0</v>
          </cell>
        </row>
        <row r="426">
          <cell r="D426" t="str">
            <v>CAP-9</v>
          </cell>
          <cell r="E426">
            <v>22</v>
          </cell>
          <cell r="G426">
            <v>22</v>
          </cell>
        </row>
        <row r="427">
          <cell r="D427">
            <v>230201</v>
          </cell>
          <cell r="E427">
            <v>200</v>
          </cell>
          <cell r="G427">
            <v>200</v>
          </cell>
        </row>
        <row r="428">
          <cell r="D428" t="str">
            <v>CN7G AA520B</v>
          </cell>
          <cell r="E428">
            <v>46</v>
          </cell>
          <cell r="G428">
            <v>46</v>
          </cell>
        </row>
        <row r="429">
          <cell r="D429" t="str">
            <v>CN7G AA320B</v>
          </cell>
          <cell r="E429">
            <v>43</v>
          </cell>
          <cell r="G429">
            <v>43</v>
          </cell>
        </row>
        <row r="430">
          <cell r="D430" t="str">
            <v>CN7G AA320C</v>
          </cell>
          <cell r="E430">
            <v>41</v>
          </cell>
          <cell r="G430">
            <v>41</v>
          </cell>
        </row>
        <row r="431">
          <cell r="D431" t="str">
            <v>UM 250</v>
          </cell>
          <cell r="E431">
            <v>143</v>
          </cell>
          <cell r="G431">
            <v>143</v>
          </cell>
        </row>
        <row r="432">
          <cell r="D432" t="str">
            <v>LM 9801</v>
          </cell>
          <cell r="E432">
            <v>507</v>
          </cell>
          <cell r="G432">
            <v>507</v>
          </cell>
        </row>
        <row r="433">
          <cell r="D433" t="str">
            <v>W000168</v>
          </cell>
          <cell r="E433">
            <v>125</v>
          </cell>
          <cell r="G433">
            <v>125</v>
          </cell>
        </row>
        <row r="434">
          <cell r="D434" t="str">
            <v>SQE 001</v>
          </cell>
          <cell r="E434">
            <v>0</v>
          </cell>
          <cell r="G434">
            <v>0</v>
          </cell>
        </row>
        <row r="435">
          <cell r="D435" t="str">
            <v>R603035</v>
          </cell>
          <cell r="E435">
            <v>115</v>
          </cell>
          <cell r="G435">
            <v>115</v>
          </cell>
        </row>
        <row r="436">
          <cell r="D436" t="str">
            <v>1500 2F INNER SEAL</v>
          </cell>
          <cell r="G436">
            <v>0</v>
          </cell>
        </row>
        <row r="437">
          <cell r="D437" t="str">
            <v>1500 165</v>
          </cell>
          <cell r="G437">
            <v>0</v>
          </cell>
        </row>
        <row r="438">
          <cell r="D438" t="str">
            <v>1500 2F REAN SEAL</v>
          </cell>
          <cell r="G438">
            <v>0</v>
          </cell>
        </row>
        <row r="439">
          <cell r="D439" t="str">
            <v>LZ 6051</v>
          </cell>
          <cell r="E439">
            <v>399</v>
          </cell>
          <cell r="G439">
            <v>399</v>
          </cell>
        </row>
        <row r="440">
          <cell r="D440" t="str">
            <v>HSVSC 1500 2F PLUG INNER SEAL</v>
          </cell>
          <cell r="G440">
            <v>0</v>
          </cell>
        </row>
        <row r="441">
          <cell r="D441" t="str">
            <v>HVSC 1500 165G WIRE SEAL</v>
          </cell>
          <cell r="G441">
            <v>0</v>
          </cell>
        </row>
        <row r="442">
          <cell r="D442" t="str">
            <v>HVSC 1500 2F PLUG REAN SEAL</v>
          </cell>
          <cell r="G442">
            <v>0</v>
          </cell>
        </row>
        <row r="443">
          <cell r="D443" t="str">
            <v>HVSC 1500 BLOCK SEAL</v>
          </cell>
          <cell r="G443">
            <v>0</v>
          </cell>
        </row>
        <row r="444">
          <cell r="D444" t="str">
            <v>HVSC 1500 2M HEADER SEAL</v>
          </cell>
          <cell r="G444">
            <v>0</v>
          </cell>
        </row>
        <row r="445">
          <cell r="D445" t="str">
            <v>TM 0004</v>
          </cell>
          <cell r="E445">
            <v>91.8</v>
          </cell>
          <cell r="G445">
            <v>91.8</v>
          </cell>
        </row>
        <row r="446">
          <cell r="D446" t="str">
            <v>HVSC ICCU</v>
          </cell>
          <cell r="G446">
            <v>0</v>
          </cell>
        </row>
        <row r="447">
          <cell r="D447" t="str">
            <v>FUSE SEAL</v>
          </cell>
          <cell r="G447">
            <v>0</v>
          </cell>
        </row>
        <row r="448">
          <cell r="D448" t="str">
            <v>HVSC ICCU RING</v>
          </cell>
          <cell r="G448">
            <v>0</v>
          </cell>
        </row>
        <row r="449">
          <cell r="D449" t="str">
            <v>CN7 AA330A</v>
          </cell>
          <cell r="E449">
            <v>49</v>
          </cell>
          <cell r="G449">
            <v>49</v>
          </cell>
        </row>
        <row r="450">
          <cell r="D450" t="str">
            <v>OSEG H0002</v>
          </cell>
          <cell r="E450">
            <v>480</v>
          </cell>
          <cell r="G450">
            <v>480</v>
          </cell>
        </row>
        <row r="451">
          <cell r="D451" t="str">
            <v>FEG WS030</v>
          </cell>
          <cell r="G451">
            <v>0</v>
          </cell>
        </row>
        <row r="452">
          <cell r="D452" t="str">
            <v>HVSC 1900 2F FLUG INNER SEAL</v>
          </cell>
          <cell r="G452">
            <v>0</v>
          </cell>
        </row>
        <row r="453">
          <cell r="D453" t="str">
            <v>40SQ WIRE SEAL</v>
          </cell>
          <cell r="G453">
            <v>0</v>
          </cell>
        </row>
        <row r="454">
          <cell r="D454" t="str">
            <v>HVSC 1900 2F REAN SEAL</v>
          </cell>
          <cell r="G454">
            <v>0</v>
          </cell>
        </row>
        <row r="455">
          <cell r="D455" t="str">
            <v>70SQ WIRE SEAL</v>
          </cell>
          <cell r="G455">
            <v>0</v>
          </cell>
        </row>
        <row r="456">
          <cell r="D456" t="str">
            <v>HVSC 1500 165Q WIRE SEAL</v>
          </cell>
          <cell r="G456">
            <v>0</v>
          </cell>
        </row>
        <row r="457">
          <cell r="D457" t="str">
            <v>OSEG H0001</v>
          </cell>
          <cell r="E457">
            <v>480</v>
          </cell>
          <cell r="G457">
            <v>480</v>
          </cell>
        </row>
        <row r="458">
          <cell r="D458" t="str">
            <v>HVSC 1500 2F PLUG INNER SEAL</v>
          </cell>
          <cell r="G458">
            <v>0</v>
          </cell>
        </row>
        <row r="459">
          <cell r="D459" t="str">
            <v>MQ4 P0002</v>
          </cell>
          <cell r="E459">
            <v>200</v>
          </cell>
          <cell r="G459">
            <v>200</v>
          </cell>
        </row>
        <row r="460">
          <cell r="D460" t="str">
            <v>HVSC ICCU CONNECTOR</v>
          </cell>
          <cell r="G460">
            <v>0</v>
          </cell>
        </row>
        <row r="461">
          <cell r="D461">
            <v>685608</v>
          </cell>
          <cell r="G461">
            <v>0</v>
          </cell>
        </row>
        <row r="462">
          <cell r="D462" t="str">
            <v>R603864</v>
          </cell>
          <cell r="G462">
            <v>0</v>
          </cell>
        </row>
        <row r="463">
          <cell r="D463" t="str">
            <v>R603865</v>
          </cell>
          <cell r="E463">
            <v>44.5</v>
          </cell>
          <cell r="G463">
            <v>44.5</v>
          </cell>
        </row>
        <row r="464">
          <cell r="D464" t="str">
            <v>DEEG H0001</v>
          </cell>
          <cell r="E464">
            <v>688</v>
          </cell>
          <cell r="G464">
            <v>688</v>
          </cell>
        </row>
        <row r="465">
          <cell r="D465" t="str">
            <v>S/PROOFDASH YR</v>
          </cell>
          <cell r="G465">
            <v>0</v>
          </cell>
        </row>
        <row r="466">
          <cell r="D466" t="str">
            <v>R603860</v>
          </cell>
          <cell r="G466">
            <v>0</v>
          </cell>
        </row>
        <row r="467">
          <cell r="D467" t="str">
            <v>HVSC 1500 165Q WIRE</v>
          </cell>
          <cell r="G467">
            <v>0</v>
          </cell>
        </row>
        <row r="468">
          <cell r="D468" t="str">
            <v>HVSC 1900 2F REAR SEAL</v>
          </cell>
          <cell r="G468">
            <v>0</v>
          </cell>
        </row>
        <row r="469">
          <cell r="D469" t="str">
            <v>R603868</v>
          </cell>
          <cell r="G469">
            <v>0</v>
          </cell>
        </row>
        <row r="470">
          <cell r="D470" t="str">
            <v>HVSC 1900 2M HEADER SEAL</v>
          </cell>
          <cell r="G470">
            <v>0</v>
          </cell>
        </row>
        <row r="471">
          <cell r="D471" t="str">
            <v>R603870</v>
          </cell>
          <cell r="G471">
            <v>0</v>
          </cell>
        </row>
        <row r="472">
          <cell r="D472" t="str">
            <v>HVSC 1500 2F PLUG REAR SEAL</v>
          </cell>
          <cell r="G472">
            <v>0</v>
          </cell>
        </row>
        <row r="473">
          <cell r="D473" t="str">
            <v>MD O-RING(실리콘)</v>
          </cell>
          <cell r="G473">
            <v>0</v>
          </cell>
        </row>
        <row r="474">
          <cell r="D474" t="str">
            <v>NX4H P0300</v>
          </cell>
          <cell r="F474">
            <v>270</v>
          </cell>
          <cell r="G474">
            <v>270</v>
          </cell>
        </row>
        <row r="475">
          <cell r="D475" t="str">
            <v>R602251</v>
          </cell>
          <cell r="E475">
            <v>62</v>
          </cell>
          <cell r="G475">
            <v>62</v>
          </cell>
        </row>
        <row r="476">
          <cell r="D476" t="str">
            <v>HVSC 1900 BLOCK SEAL</v>
          </cell>
          <cell r="G476">
            <v>0</v>
          </cell>
        </row>
        <row r="477">
          <cell r="D477" t="str">
            <v>CK 9890</v>
          </cell>
          <cell r="E477">
            <v>169</v>
          </cell>
          <cell r="G477">
            <v>169</v>
          </cell>
        </row>
        <row r="478">
          <cell r="D478" t="str">
            <v>RG3 614837</v>
          </cell>
          <cell r="E478">
            <v>55</v>
          </cell>
          <cell r="G478">
            <v>55</v>
          </cell>
        </row>
        <row r="479">
          <cell r="D479" t="str">
            <v>OS J9020</v>
          </cell>
          <cell r="E479">
            <v>190</v>
          </cell>
          <cell r="G479">
            <v>190</v>
          </cell>
        </row>
        <row r="480">
          <cell r="D480" t="str">
            <v>OS J9010</v>
          </cell>
          <cell r="E480">
            <v>190</v>
          </cell>
          <cell r="G480">
            <v>190</v>
          </cell>
        </row>
        <row r="481">
          <cell r="D481" t="str">
            <v>OSD J9062</v>
          </cell>
          <cell r="E481">
            <v>600</v>
          </cell>
          <cell r="G481">
            <v>600</v>
          </cell>
        </row>
        <row r="482">
          <cell r="D482">
            <v>680608</v>
          </cell>
          <cell r="G482">
            <v>0</v>
          </cell>
        </row>
        <row r="483">
          <cell r="D483">
            <v>683714</v>
          </cell>
          <cell r="G483">
            <v>0</v>
          </cell>
        </row>
        <row r="484">
          <cell r="D484" t="str">
            <v>CN7HG BY020</v>
          </cell>
          <cell r="F484">
            <v>375</v>
          </cell>
          <cell r="G484">
            <v>375</v>
          </cell>
        </row>
        <row r="485">
          <cell r="D485" t="str">
            <v>JS 9832</v>
          </cell>
          <cell r="E485">
            <v>224</v>
          </cell>
          <cell r="G485">
            <v>224</v>
          </cell>
        </row>
        <row r="486">
          <cell r="D486" t="str">
            <v>W000167</v>
          </cell>
          <cell r="E486">
            <v>122</v>
          </cell>
          <cell r="G486">
            <v>122</v>
          </cell>
        </row>
        <row r="487">
          <cell r="D487" t="str">
            <v>R603891</v>
          </cell>
          <cell r="G487">
            <v>0</v>
          </cell>
        </row>
        <row r="488">
          <cell r="D488" t="str">
            <v>685617/685614</v>
          </cell>
          <cell r="G488">
            <v>0</v>
          </cell>
        </row>
        <row r="489">
          <cell r="D489">
            <v>685620</v>
          </cell>
          <cell r="G489">
            <v>0</v>
          </cell>
        </row>
        <row r="490">
          <cell r="D490" t="str">
            <v>R603882</v>
          </cell>
          <cell r="G490">
            <v>0</v>
          </cell>
        </row>
        <row r="491">
          <cell r="D491" t="str">
            <v>R603894</v>
          </cell>
          <cell r="G491">
            <v>0</v>
          </cell>
        </row>
        <row r="492">
          <cell r="D492">
            <v>603885</v>
          </cell>
          <cell r="E492">
            <v>303</v>
          </cell>
          <cell r="G492">
            <v>303</v>
          </cell>
        </row>
        <row r="493">
          <cell r="D493" t="str">
            <v>NEE GI004</v>
          </cell>
          <cell r="F493">
            <v>900</v>
          </cell>
          <cell r="G493">
            <v>900</v>
          </cell>
        </row>
        <row r="494">
          <cell r="D494" t="str">
            <v>HOLE JACK</v>
          </cell>
          <cell r="G494">
            <v>0</v>
          </cell>
        </row>
        <row r="495">
          <cell r="D495">
            <v>685621</v>
          </cell>
          <cell r="G495">
            <v>0</v>
          </cell>
        </row>
        <row r="496">
          <cell r="D496" t="str">
            <v>P200315</v>
          </cell>
          <cell r="E496">
            <v>107.6</v>
          </cell>
          <cell r="G496">
            <v>107.6</v>
          </cell>
        </row>
        <row r="497">
          <cell r="D497" t="str">
            <v>MX 02</v>
          </cell>
          <cell r="E497">
            <v>385.3</v>
          </cell>
          <cell r="G497">
            <v>385.3</v>
          </cell>
        </row>
        <row r="498">
          <cell r="D498" t="str">
            <v>UM 350</v>
          </cell>
          <cell r="E498">
            <v>161</v>
          </cell>
          <cell r="G498">
            <v>161</v>
          </cell>
        </row>
        <row r="499">
          <cell r="D499">
            <v>680163</v>
          </cell>
          <cell r="E499">
            <v>16.02</v>
          </cell>
          <cell r="G499">
            <v>16.02</v>
          </cell>
        </row>
        <row r="500">
          <cell r="D500">
            <v>680175</v>
          </cell>
          <cell r="E500">
            <v>48.78</v>
          </cell>
          <cell r="G500">
            <v>48.78</v>
          </cell>
        </row>
        <row r="501">
          <cell r="D501">
            <v>680255</v>
          </cell>
          <cell r="E501">
            <v>17.25</v>
          </cell>
          <cell r="G501">
            <v>17.25</v>
          </cell>
        </row>
        <row r="502">
          <cell r="D502">
            <v>680274</v>
          </cell>
          <cell r="E502">
            <v>10.58</v>
          </cell>
          <cell r="G502">
            <v>10.58</v>
          </cell>
        </row>
        <row r="503">
          <cell r="D503">
            <v>680275</v>
          </cell>
          <cell r="E503">
            <v>10.58</v>
          </cell>
          <cell r="G503">
            <v>10.58</v>
          </cell>
        </row>
        <row r="504">
          <cell r="D504">
            <v>680449</v>
          </cell>
          <cell r="E504">
            <v>14.17</v>
          </cell>
          <cell r="G504">
            <v>14.17</v>
          </cell>
        </row>
        <row r="505">
          <cell r="D505">
            <v>680450</v>
          </cell>
          <cell r="E505">
            <v>14.17</v>
          </cell>
          <cell r="G505">
            <v>14.17</v>
          </cell>
        </row>
        <row r="506">
          <cell r="D506">
            <v>680522</v>
          </cell>
          <cell r="E506">
            <v>11.68</v>
          </cell>
          <cell r="G506">
            <v>11.68</v>
          </cell>
        </row>
        <row r="507">
          <cell r="D507">
            <v>680604</v>
          </cell>
          <cell r="E507">
            <v>10.37</v>
          </cell>
          <cell r="G507">
            <v>10.37</v>
          </cell>
        </row>
        <row r="508">
          <cell r="D508">
            <v>680697</v>
          </cell>
          <cell r="E508">
            <v>19.13</v>
          </cell>
          <cell r="G508">
            <v>19.13</v>
          </cell>
        </row>
        <row r="509">
          <cell r="D509">
            <v>680698</v>
          </cell>
          <cell r="E509">
            <v>19.13</v>
          </cell>
          <cell r="G509">
            <v>19.13</v>
          </cell>
        </row>
        <row r="510">
          <cell r="D510">
            <v>680699</v>
          </cell>
          <cell r="E510">
            <v>12.32</v>
          </cell>
          <cell r="G510">
            <v>12.32</v>
          </cell>
        </row>
        <row r="511">
          <cell r="D511">
            <v>680749</v>
          </cell>
          <cell r="E511">
            <v>11.21</v>
          </cell>
          <cell r="G511">
            <v>11.21</v>
          </cell>
        </row>
        <row r="512">
          <cell r="D512">
            <v>680772</v>
          </cell>
          <cell r="E512">
            <v>8.94</v>
          </cell>
          <cell r="G512">
            <v>8.94</v>
          </cell>
        </row>
        <row r="513">
          <cell r="D513">
            <v>680773</v>
          </cell>
          <cell r="E513">
            <v>8.94</v>
          </cell>
          <cell r="G513">
            <v>8.94</v>
          </cell>
        </row>
        <row r="514">
          <cell r="D514">
            <v>680779</v>
          </cell>
          <cell r="E514">
            <v>40.090000000000003</v>
          </cell>
          <cell r="G514">
            <v>40.090000000000003</v>
          </cell>
        </row>
        <row r="515">
          <cell r="D515">
            <v>680893</v>
          </cell>
          <cell r="E515">
            <v>19.13</v>
          </cell>
          <cell r="G515">
            <v>19.13</v>
          </cell>
        </row>
        <row r="516">
          <cell r="D516">
            <v>680905</v>
          </cell>
          <cell r="E516">
            <v>12.88</v>
          </cell>
          <cell r="G516">
            <v>12.88</v>
          </cell>
        </row>
        <row r="517">
          <cell r="D517">
            <v>680931</v>
          </cell>
          <cell r="E517">
            <v>44.45</v>
          </cell>
          <cell r="G517">
            <v>44.45</v>
          </cell>
        </row>
        <row r="518">
          <cell r="D518">
            <v>680952</v>
          </cell>
          <cell r="E518">
            <v>10.17</v>
          </cell>
          <cell r="G518">
            <v>10.17</v>
          </cell>
        </row>
        <row r="519">
          <cell r="D519">
            <v>681114</v>
          </cell>
          <cell r="E519">
            <v>8.76</v>
          </cell>
          <cell r="G519">
            <v>8.76</v>
          </cell>
        </row>
        <row r="520">
          <cell r="D520">
            <v>681117</v>
          </cell>
          <cell r="E520">
            <v>12</v>
          </cell>
          <cell r="G520">
            <v>12</v>
          </cell>
        </row>
        <row r="521">
          <cell r="D521">
            <v>681159</v>
          </cell>
          <cell r="E521">
            <v>10.92</v>
          </cell>
          <cell r="G521">
            <v>10.92</v>
          </cell>
        </row>
        <row r="522">
          <cell r="D522">
            <v>681266</v>
          </cell>
          <cell r="E522">
            <v>9.27</v>
          </cell>
          <cell r="G522">
            <v>9.27</v>
          </cell>
        </row>
        <row r="523">
          <cell r="D523">
            <v>681367</v>
          </cell>
          <cell r="E523">
            <v>16.34</v>
          </cell>
          <cell r="G523">
            <v>16.34</v>
          </cell>
        </row>
        <row r="524">
          <cell r="D524">
            <v>681371</v>
          </cell>
          <cell r="E524">
            <v>11.89</v>
          </cell>
          <cell r="G524">
            <v>11.89</v>
          </cell>
        </row>
        <row r="525">
          <cell r="D525">
            <v>681373</v>
          </cell>
          <cell r="E525">
            <v>12.561999999999999</v>
          </cell>
          <cell r="G525">
            <v>12.561999999999999</v>
          </cell>
        </row>
        <row r="526">
          <cell r="D526">
            <v>681505</v>
          </cell>
          <cell r="E526">
            <v>13.93</v>
          </cell>
          <cell r="G526">
            <v>13.93</v>
          </cell>
        </row>
        <row r="527">
          <cell r="D527">
            <v>682027</v>
          </cell>
          <cell r="E527">
            <v>14.6</v>
          </cell>
          <cell r="G527">
            <v>14.6</v>
          </cell>
        </row>
        <row r="528">
          <cell r="D528" t="str">
            <v>682028-1</v>
          </cell>
          <cell r="E528">
            <v>13.18</v>
          </cell>
          <cell r="G528">
            <v>13.18</v>
          </cell>
        </row>
        <row r="529">
          <cell r="D529" t="str">
            <v>682028-2</v>
          </cell>
          <cell r="E529" t="e">
            <v>#N/A</v>
          </cell>
          <cell r="G529" t="e">
            <v>#N/A</v>
          </cell>
        </row>
        <row r="530">
          <cell r="D530">
            <v>682507</v>
          </cell>
          <cell r="E530">
            <v>11.46</v>
          </cell>
          <cell r="G530">
            <v>11.46</v>
          </cell>
        </row>
        <row r="531">
          <cell r="D531">
            <v>682620</v>
          </cell>
          <cell r="E531">
            <v>7.47</v>
          </cell>
          <cell r="G531">
            <v>7.47</v>
          </cell>
        </row>
        <row r="532">
          <cell r="D532">
            <v>682622</v>
          </cell>
          <cell r="E532">
            <v>7.47</v>
          </cell>
          <cell r="G532">
            <v>7.47</v>
          </cell>
        </row>
        <row r="533">
          <cell r="D533">
            <v>683213</v>
          </cell>
          <cell r="E533">
            <v>14.01</v>
          </cell>
          <cell r="G533">
            <v>14.01</v>
          </cell>
        </row>
        <row r="534">
          <cell r="D534">
            <v>683290</v>
          </cell>
          <cell r="E534">
            <v>6</v>
          </cell>
          <cell r="G534">
            <v>6</v>
          </cell>
        </row>
        <row r="535">
          <cell r="D535">
            <v>683292</v>
          </cell>
          <cell r="E535">
            <v>6.7</v>
          </cell>
          <cell r="G535">
            <v>6.7</v>
          </cell>
        </row>
        <row r="536">
          <cell r="D536">
            <v>683293</v>
          </cell>
          <cell r="E536">
            <v>6</v>
          </cell>
          <cell r="G536">
            <v>6</v>
          </cell>
        </row>
        <row r="537">
          <cell r="D537">
            <v>683355</v>
          </cell>
          <cell r="E537">
            <v>20.41</v>
          </cell>
          <cell r="G537">
            <v>20.41</v>
          </cell>
        </row>
        <row r="538">
          <cell r="D538">
            <v>683712</v>
          </cell>
          <cell r="E538">
            <v>630</v>
          </cell>
          <cell r="G538">
            <v>630</v>
          </cell>
        </row>
        <row r="539">
          <cell r="D539">
            <v>683962</v>
          </cell>
          <cell r="E539">
            <v>630</v>
          </cell>
          <cell r="G539">
            <v>630</v>
          </cell>
        </row>
        <row r="540">
          <cell r="D540">
            <v>683963</v>
          </cell>
          <cell r="E540">
            <v>390</v>
          </cell>
          <cell r="G540">
            <v>390</v>
          </cell>
        </row>
        <row r="541">
          <cell r="D541">
            <v>684683</v>
          </cell>
          <cell r="E541">
            <v>390</v>
          </cell>
          <cell r="G541">
            <v>390</v>
          </cell>
        </row>
        <row r="542">
          <cell r="D542">
            <v>684699</v>
          </cell>
          <cell r="E542">
            <v>8.1</v>
          </cell>
          <cell r="G542">
            <v>8.1</v>
          </cell>
        </row>
        <row r="543">
          <cell r="D543">
            <v>684700</v>
          </cell>
          <cell r="E543">
            <v>8</v>
          </cell>
          <cell r="G543">
            <v>8</v>
          </cell>
        </row>
        <row r="544">
          <cell r="D544">
            <v>684872</v>
          </cell>
          <cell r="E544">
            <v>27</v>
          </cell>
          <cell r="G544">
            <v>27</v>
          </cell>
        </row>
        <row r="545">
          <cell r="D545">
            <v>685027</v>
          </cell>
          <cell r="E545">
            <v>50</v>
          </cell>
          <cell r="G545">
            <v>50</v>
          </cell>
        </row>
        <row r="546">
          <cell r="D546">
            <v>685146</v>
          </cell>
          <cell r="E546">
            <v>16.5</v>
          </cell>
          <cell r="G546">
            <v>16.5</v>
          </cell>
        </row>
        <row r="547">
          <cell r="D547">
            <v>685228</v>
          </cell>
          <cell r="E547">
            <v>29.19</v>
          </cell>
          <cell r="G547">
            <v>29.19</v>
          </cell>
        </row>
        <row r="548">
          <cell r="D548">
            <v>685382</v>
          </cell>
          <cell r="E548">
            <v>75</v>
          </cell>
          <cell r="G548">
            <v>75</v>
          </cell>
        </row>
        <row r="549">
          <cell r="D549">
            <v>685390</v>
          </cell>
          <cell r="E549">
            <v>8</v>
          </cell>
          <cell r="G549">
            <v>8</v>
          </cell>
        </row>
        <row r="550">
          <cell r="D550">
            <v>685391</v>
          </cell>
          <cell r="E550">
            <v>7.9</v>
          </cell>
          <cell r="G550">
            <v>7.9</v>
          </cell>
        </row>
        <row r="551">
          <cell r="D551">
            <v>685394</v>
          </cell>
          <cell r="E551">
            <v>7.4</v>
          </cell>
          <cell r="G551">
            <v>7.4</v>
          </cell>
        </row>
        <row r="552">
          <cell r="D552" t="str">
            <v>681474-2</v>
          </cell>
          <cell r="E552">
            <v>10.47</v>
          </cell>
          <cell r="G552">
            <v>10.47</v>
          </cell>
        </row>
        <row r="553">
          <cell r="D553">
            <v>682213</v>
          </cell>
          <cell r="E553">
            <v>12.94</v>
          </cell>
          <cell r="G553">
            <v>12.94</v>
          </cell>
        </row>
        <row r="554">
          <cell r="D554">
            <v>683247</v>
          </cell>
          <cell r="E554">
            <v>19.11</v>
          </cell>
          <cell r="G554">
            <v>19.11</v>
          </cell>
        </row>
        <row r="555">
          <cell r="D555">
            <v>683538</v>
          </cell>
          <cell r="E555">
            <v>12.62</v>
          </cell>
          <cell r="G555">
            <v>12.62</v>
          </cell>
        </row>
        <row r="556">
          <cell r="D556">
            <v>500276</v>
          </cell>
          <cell r="E556">
            <v>30.41</v>
          </cell>
          <cell r="G556">
            <v>30.41</v>
          </cell>
        </row>
        <row r="557">
          <cell r="D557">
            <v>500588</v>
          </cell>
          <cell r="E557">
            <v>38</v>
          </cell>
          <cell r="G557">
            <v>38</v>
          </cell>
        </row>
        <row r="558">
          <cell r="D558">
            <v>500700</v>
          </cell>
          <cell r="E558">
            <v>45</v>
          </cell>
          <cell r="G558">
            <v>45</v>
          </cell>
        </row>
        <row r="559">
          <cell r="D559">
            <v>600010</v>
          </cell>
          <cell r="E559">
            <v>17.66</v>
          </cell>
          <cell r="G559">
            <v>17.66</v>
          </cell>
        </row>
        <row r="560">
          <cell r="D560" t="str">
            <v>R600011</v>
          </cell>
          <cell r="E560">
            <v>20.99</v>
          </cell>
          <cell r="G560">
            <v>20.99</v>
          </cell>
        </row>
        <row r="561">
          <cell r="D561" t="str">
            <v>R600013</v>
          </cell>
          <cell r="E561">
            <v>33.18</v>
          </cell>
          <cell r="G561">
            <v>33.18</v>
          </cell>
        </row>
        <row r="562">
          <cell r="D562" t="str">
            <v>R600017</v>
          </cell>
          <cell r="E562">
            <v>9.75</v>
          </cell>
          <cell r="G562">
            <v>9.75</v>
          </cell>
        </row>
        <row r="563">
          <cell r="D563">
            <v>600018</v>
          </cell>
          <cell r="E563">
            <v>11.39</v>
          </cell>
          <cell r="G563">
            <v>11.39</v>
          </cell>
        </row>
        <row r="564">
          <cell r="D564">
            <v>600019</v>
          </cell>
          <cell r="E564">
            <v>12.74</v>
          </cell>
          <cell r="G564">
            <v>12.74</v>
          </cell>
        </row>
        <row r="565">
          <cell r="D565" t="str">
            <v>R600021</v>
          </cell>
          <cell r="E565">
            <v>17.7</v>
          </cell>
          <cell r="G565">
            <v>17.7</v>
          </cell>
        </row>
        <row r="566">
          <cell r="D566">
            <v>600023</v>
          </cell>
          <cell r="E566">
            <v>28.56</v>
          </cell>
          <cell r="G566">
            <v>28.56</v>
          </cell>
        </row>
        <row r="567">
          <cell r="D567">
            <v>600025</v>
          </cell>
          <cell r="E567">
            <v>46.36</v>
          </cell>
          <cell r="G567">
            <v>46.36</v>
          </cell>
        </row>
        <row r="568">
          <cell r="D568">
            <v>600027</v>
          </cell>
          <cell r="E568">
            <v>26.69</v>
          </cell>
          <cell r="G568">
            <v>26.69</v>
          </cell>
        </row>
        <row r="569">
          <cell r="D569" t="str">
            <v>600027-Y</v>
          </cell>
          <cell r="E569">
            <v>25.28</v>
          </cell>
          <cell r="G569">
            <v>25.28</v>
          </cell>
        </row>
        <row r="570">
          <cell r="D570" t="str">
            <v>R600031</v>
          </cell>
          <cell r="E570">
            <v>18.22</v>
          </cell>
          <cell r="G570">
            <v>18.22</v>
          </cell>
        </row>
        <row r="571">
          <cell r="D571">
            <v>600032</v>
          </cell>
          <cell r="E571">
            <v>21.31</v>
          </cell>
          <cell r="G571">
            <v>21.31</v>
          </cell>
        </row>
        <row r="572">
          <cell r="D572">
            <v>600037</v>
          </cell>
          <cell r="E572">
            <v>27.81</v>
          </cell>
          <cell r="G572">
            <v>27.81</v>
          </cell>
        </row>
        <row r="573">
          <cell r="D573" t="str">
            <v>R600038</v>
          </cell>
          <cell r="E573">
            <v>12.42</v>
          </cell>
          <cell r="G573">
            <v>12.42</v>
          </cell>
        </row>
        <row r="574">
          <cell r="D574">
            <v>600040</v>
          </cell>
          <cell r="E574">
            <v>7.51</v>
          </cell>
          <cell r="G574">
            <v>7.51</v>
          </cell>
        </row>
        <row r="575">
          <cell r="D575">
            <v>600041</v>
          </cell>
          <cell r="E575">
            <v>9.41</v>
          </cell>
          <cell r="G575">
            <v>9.41</v>
          </cell>
        </row>
        <row r="576">
          <cell r="D576" t="str">
            <v>R600043</v>
          </cell>
          <cell r="E576">
            <v>32.36</v>
          </cell>
          <cell r="G576">
            <v>32.36</v>
          </cell>
        </row>
        <row r="577">
          <cell r="D577">
            <v>600045</v>
          </cell>
          <cell r="E577">
            <v>15.3</v>
          </cell>
          <cell r="G577">
            <v>15.3</v>
          </cell>
        </row>
        <row r="578">
          <cell r="D578">
            <v>600048</v>
          </cell>
          <cell r="E578">
            <v>18.86</v>
          </cell>
          <cell r="G578">
            <v>18.86</v>
          </cell>
        </row>
        <row r="579">
          <cell r="D579" t="str">
            <v>R600049</v>
          </cell>
          <cell r="E579">
            <v>19.11</v>
          </cell>
          <cell r="G579">
            <v>19.11</v>
          </cell>
        </row>
        <row r="580">
          <cell r="D580">
            <v>600050</v>
          </cell>
          <cell r="E580">
            <v>25.09</v>
          </cell>
          <cell r="G580">
            <v>25.09</v>
          </cell>
        </row>
        <row r="581">
          <cell r="D581">
            <v>600052</v>
          </cell>
          <cell r="E581">
            <v>41.67</v>
          </cell>
          <cell r="G581">
            <v>41.67</v>
          </cell>
        </row>
        <row r="582">
          <cell r="D582">
            <v>600053</v>
          </cell>
          <cell r="E582">
            <v>43.37</v>
          </cell>
          <cell r="G582">
            <v>43.37</v>
          </cell>
        </row>
        <row r="583">
          <cell r="D583">
            <v>600054</v>
          </cell>
          <cell r="E583">
            <v>40.47</v>
          </cell>
          <cell r="G583">
            <v>40.47</v>
          </cell>
        </row>
        <row r="584">
          <cell r="D584">
            <v>600056</v>
          </cell>
          <cell r="E584">
            <v>18.350000000000001</v>
          </cell>
          <cell r="G584">
            <v>18.350000000000001</v>
          </cell>
        </row>
        <row r="585">
          <cell r="D585" t="str">
            <v>R600057</v>
          </cell>
          <cell r="E585">
            <v>21.61</v>
          </cell>
          <cell r="G585">
            <v>21.61</v>
          </cell>
        </row>
        <row r="586">
          <cell r="D586" t="str">
            <v>R600058</v>
          </cell>
          <cell r="E586">
            <v>13.85</v>
          </cell>
          <cell r="G586">
            <v>13.85</v>
          </cell>
        </row>
        <row r="587">
          <cell r="D587" t="str">
            <v>R600059</v>
          </cell>
          <cell r="E587">
            <v>29.74</v>
          </cell>
          <cell r="G587">
            <v>29.74</v>
          </cell>
        </row>
        <row r="588">
          <cell r="D588">
            <v>600062</v>
          </cell>
          <cell r="E588">
            <v>13.72</v>
          </cell>
          <cell r="G588">
            <v>13.72</v>
          </cell>
        </row>
        <row r="589">
          <cell r="D589" t="str">
            <v>R600063</v>
          </cell>
          <cell r="E589">
            <v>19.73</v>
          </cell>
          <cell r="G589">
            <v>19.73</v>
          </cell>
        </row>
        <row r="590">
          <cell r="D590" t="str">
            <v>R600066</v>
          </cell>
          <cell r="E590">
            <v>30.08</v>
          </cell>
          <cell r="G590">
            <v>30.08</v>
          </cell>
        </row>
        <row r="591">
          <cell r="D591" t="str">
            <v>R600068</v>
          </cell>
          <cell r="E591">
            <v>49.81</v>
          </cell>
          <cell r="G591">
            <v>49.81</v>
          </cell>
        </row>
        <row r="592">
          <cell r="D592" t="str">
            <v>R600070</v>
          </cell>
          <cell r="E592">
            <v>39.44</v>
          </cell>
          <cell r="G592">
            <v>39.44</v>
          </cell>
        </row>
        <row r="593">
          <cell r="D593" t="str">
            <v>R600071</v>
          </cell>
          <cell r="E593">
            <v>42.03</v>
          </cell>
          <cell r="G593">
            <v>42.03</v>
          </cell>
        </row>
        <row r="594">
          <cell r="D594" t="str">
            <v>R600072</v>
          </cell>
          <cell r="E594">
            <v>33.83</v>
          </cell>
          <cell r="G594">
            <v>33.83</v>
          </cell>
        </row>
        <row r="595">
          <cell r="D595" t="str">
            <v>R600074</v>
          </cell>
          <cell r="E595">
            <v>45.29</v>
          </cell>
          <cell r="G595">
            <v>45.29</v>
          </cell>
        </row>
        <row r="596">
          <cell r="D596" t="str">
            <v>R600075</v>
          </cell>
          <cell r="E596">
            <v>19.7</v>
          </cell>
          <cell r="G596">
            <v>19.7</v>
          </cell>
        </row>
        <row r="597">
          <cell r="D597" t="str">
            <v>R600077</v>
          </cell>
          <cell r="E597">
            <v>19.760000000000002</v>
          </cell>
          <cell r="G597">
            <v>19.760000000000002</v>
          </cell>
        </row>
        <row r="598">
          <cell r="D598">
            <v>600082</v>
          </cell>
          <cell r="E598">
            <v>38.67</v>
          </cell>
          <cell r="G598">
            <v>38.67</v>
          </cell>
        </row>
        <row r="599">
          <cell r="D599" t="str">
            <v>R600083</v>
          </cell>
          <cell r="E599">
            <v>16.75</v>
          </cell>
          <cell r="G599">
            <v>16.75</v>
          </cell>
        </row>
        <row r="600">
          <cell r="D600" t="str">
            <v>R600084</v>
          </cell>
          <cell r="E600">
            <v>51.43</v>
          </cell>
          <cell r="G600">
            <v>51.43</v>
          </cell>
        </row>
        <row r="601">
          <cell r="D601" t="str">
            <v>R600085</v>
          </cell>
          <cell r="E601">
            <v>44.53</v>
          </cell>
          <cell r="G601">
            <v>44.53</v>
          </cell>
        </row>
        <row r="602">
          <cell r="D602" t="str">
            <v>R600086</v>
          </cell>
          <cell r="E602">
            <v>11.76</v>
          </cell>
          <cell r="G602">
            <v>11.76</v>
          </cell>
        </row>
        <row r="603">
          <cell r="D603" t="str">
            <v>R600103</v>
          </cell>
          <cell r="E603">
            <v>61.38</v>
          </cell>
          <cell r="G603">
            <v>61.38</v>
          </cell>
        </row>
        <row r="604">
          <cell r="D604" t="str">
            <v>R600104</v>
          </cell>
          <cell r="E604">
            <v>28.48</v>
          </cell>
          <cell r="G604">
            <v>28.48</v>
          </cell>
        </row>
        <row r="605">
          <cell r="D605" t="str">
            <v>R600112</v>
          </cell>
          <cell r="E605">
            <v>17.420000000000002</v>
          </cell>
          <cell r="G605">
            <v>17.420000000000002</v>
          </cell>
        </row>
        <row r="606">
          <cell r="D606">
            <v>600113</v>
          </cell>
          <cell r="E606">
            <v>105</v>
          </cell>
          <cell r="G606">
            <v>105</v>
          </cell>
        </row>
        <row r="607">
          <cell r="D607">
            <v>600114</v>
          </cell>
          <cell r="E607">
            <v>74</v>
          </cell>
          <cell r="G607">
            <v>74</v>
          </cell>
        </row>
        <row r="608">
          <cell r="D608" t="str">
            <v>R600116</v>
          </cell>
          <cell r="E608">
            <v>36.72</v>
          </cell>
          <cell r="G608">
            <v>36.72</v>
          </cell>
        </row>
        <row r="609">
          <cell r="D609" t="str">
            <v>R600181</v>
          </cell>
          <cell r="E609">
            <v>22.21</v>
          </cell>
          <cell r="G609">
            <v>22.21</v>
          </cell>
        </row>
        <row r="610">
          <cell r="D610">
            <v>600182</v>
          </cell>
          <cell r="E610">
            <v>28.82</v>
          </cell>
          <cell r="G610">
            <v>28.82</v>
          </cell>
        </row>
        <row r="611">
          <cell r="D611" t="str">
            <v>R600206</v>
          </cell>
          <cell r="E611">
            <v>32.99</v>
          </cell>
          <cell r="G611">
            <v>32.99</v>
          </cell>
        </row>
        <row r="612">
          <cell r="D612" t="str">
            <v>R600212</v>
          </cell>
          <cell r="E612">
            <v>27.24</v>
          </cell>
          <cell r="G612">
            <v>27.24</v>
          </cell>
        </row>
        <row r="613">
          <cell r="D613">
            <v>600213</v>
          </cell>
          <cell r="E613">
            <v>27.77</v>
          </cell>
          <cell r="G613">
            <v>27.77</v>
          </cell>
        </row>
        <row r="614">
          <cell r="D614" t="str">
            <v>R600215</v>
          </cell>
          <cell r="E614">
            <v>71.5</v>
          </cell>
          <cell r="G614">
            <v>71.5</v>
          </cell>
        </row>
        <row r="615">
          <cell r="D615" t="str">
            <v>R600218-1</v>
          </cell>
          <cell r="E615">
            <v>41.32</v>
          </cell>
          <cell r="G615">
            <v>41.32</v>
          </cell>
        </row>
        <row r="616">
          <cell r="D616">
            <v>600221</v>
          </cell>
          <cell r="E616">
            <v>24.72</v>
          </cell>
          <cell r="G616">
            <v>24.72</v>
          </cell>
        </row>
        <row r="617">
          <cell r="D617">
            <v>600238</v>
          </cell>
          <cell r="E617">
            <v>14.22</v>
          </cell>
          <cell r="G617">
            <v>14.22</v>
          </cell>
        </row>
        <row r="618">
          <cell r="D618">
            <v>600239</v>
          </cell>
          <cell r="E618">
            <v>18.170000000000002</v>
          </cell>
          <cell r="G618">
            <v>18.170000000000002</v>
          </cell>
        </row>
        <row r="619">
          <cell r="D619">
            <v>600240</v>
          </cell>
          <cell r="E619">
            <v>17.11</v>
          </cell>
          <cell r="G619">
            <v>17.11</v>
          </cell>
        </row>
        <row r="620">
          <cell r="D620">
            <v>600257</v>
          </cell>
          <cell r="E620">
            <v>630</v>
          </cell>
          <cell r="G620">
            <v>630</v>
          </cell>
        </row>
        <row r="621">
          <cell r="D621">
            <v>602069</v>
          </cell>
          <cell r="E621">
            <v>15</v>
          </cell>
          <cell r="G621">
            <v>15</v>
          </cell>
        </row>
        <row r="622">
          <cell r="D622" t="str">
            <v>R602070</v>
          </cell>
          <cell r="E622">
            <v>26.34</v>
          </cell>
          <cell r="G622">
            <v>26.34</v>
          </cell>
        </row>
        <row r="623">
          <cell r="D623" t="str">
            <v>R602116</v>
          </cell>
          <cell r="E623">
            <v>27.77</v>
          </cell>
          <cell r="G623">
            <v>27.77</v>
          </cell>
        </row>
        <row r="624">
          <cell r="D624">
            <v>602141</v>
          </cell>
          <cell r="E624">
            <v>12.5</v>
          </cell>
          <cell r="G624">
            <v>12.5</v>
          </cell>
        </row>
        <row r="625">
          <cell r="D625">
            <v>602244</v>
          </cell>
          <cell r="E625">
            <v>16</v>
          </cell>
          <cell r="G625">
            <v>16</v>
          </cell>
        </row>
        <row r="626">
          <cell r="D626">
            <v>602251</v>
          </cell>
          <cell r="E626">
            <v>62</v>
          </cell>
          <cell r="G626">
            <v>62</v>
          </cell>
        </row>
        <row r="627">
          <cell r="D627" t="str">
            <v>R602252</v>
          </cell>
          <cell r="E627">
            <v>24</v>
          </cell>
          <cell r="G627">
            <v>24</v>
          </cell>
        </row>
        <row r="628">
          <cell r="D628">
            <v>602281</v>
          </cell>
          <cell r="E628">
            <v>16</v>
          </cell>
          <cell r="G628">
            <v>16</v>
          </cell>
        </row>
        <row r="629">
          <cell r="D629">
            <v>602282</v>
          </cell>
          <cell r="E629">
            <v>30</v>
          </cell>
          <cell r="G629">
            <v>30</v>
          </cell>
        </row>
        <row r="630">
          <cell r="D630" t="str">
            <v>R602283</v>
          </cell>
          <cell r="E630">
            <v>11.08</v>
          </cell>
          <cell r="G630">
            <v>11.08</v>
          </cell>
        </row>
        <row r="631">
          <cell r="D631" t="str">
            <v>R602285</v>
          </cell>
          <cell r="E631">
            <v>10.82</v>
          </cell>
          <cell r="G631">
            <v>10.82</v>
          </cell>
        </row>
        <row r="632">
          <cell r="D632">
            <v>602288</v>
          </cell>
          <cell r="E632">
            <v>73</v>
          </cell>
          <cell r="G632">
            <v>73</v>
          </cell>
        </row>
        <row r="633">
          <cell r="D633">
            <v>602290</v>
          </cell>
          <cell r="E633">
            <v>70</v>
          </cell>
          <cell r="G633">
            <v>70</v>
          </cell>
        </row>
        <row r="634">
          <cell r="D634">
            <v>602321</v>
          </cell>
          <cell r="E634">
            <v>74</v>
          </cell>
          <cell r="G634">
            <v>74</v>
          </cell>
        </row>
        <row r="635">
          <cell r="D635">
            <v>602325</v>
          </cell>
          <cell r="E635">
            <v>18</v>
          </cell>
          <cell r="G635">
            <v>18</v>
          </cell>
        </row>
        <row r="636">
          <cell r="D636">
            <v>602326</v>
          </cell>
          <cell r="E636">
            <v>18</v>
          </cell>
          <cell r="G636">
            <v>18</v>
          </cell>
        </row>
        <row r="637">
          <cell r="D637">
            <v>602368</v>
          </cell>
          <cell r="E637">
            <v>36</v>
          </cell>
          <cell r="G637">
            <v>36</v>
          </cell>
        </row>
        <row r="638">
          <cell r="D638" t="str">
            <v>R602455</v>
          </cell>
          <cell r="E638">
            <v>21.5</v>
          </cell>
          <cell r="G638">
            <v>21.5</v>
          </cell>
        </row>
        <row r="639">
          <cell r="D639" t="str">
            <v>R602457</v>
          </cell>
          <cell r="E639">
            <v>17</v>
          </cell>
          <cell r="G639">
            <v>17</v>
          </cell>
        </row>
        <row r="640">
          <cell r="D640" t="str">
            <v>R602458</v>
          </cell>
          <cell r="E640">
            <v>17.5</v>
          </cell>
          <cell r="G640">
            <v>17.5</v>
          </cell>
        </row>
        <row r="641">
          <cell r="D641">
            <v>602512</v>
          </cell>
          <cell r="E641">
            <v>17.600000000000001</v>
          </cell>
          <cell r="G641">
            <v>17.600000000000001</v>
          </cell>
        </row>
        <row r="642">
          <cell r="D642">
            <v>602513</v>
          </cell>
          <cell r="E642">
            <v>19</v>
          </cell>
          <cell r="G642">
            <v>19</v>
          </cell>
        </row>
        <row r="643">
          <cell r="D643" t="str">
            <v>R602514</v>
          </cell>
          <cell r="E643">
            <v>28</v>
          </cell>
          <cell r="G643">
            <v>28</v>
          </cell>
        </row>
        <row r="644">
          <cell r="D644">
            <v>603035</v>
          </cell>
          <cell r="E644">
            <v>115</v>
          </cell>
          <cell r="G644">
            <v>115</v>
          </cell>
        </row>
        <row r="645">
          <cell r="D645">
            <v>680166</v>
          </cell>
          <cell r="E645">
            <v>26.11</v>
          </cell>
          <cell r="G645">
            <v>26.11</v>
          </cell>
        </row>
        <row r="646">
          <cell r="D646">
            <v>680523</v>
          </cell>
          <cell r="E646">
            <v>14.5</v>
          </cell>
          <cell r="G646">
            <v>14.5</v>
          </cell>
        </row>
        <row r="647">
          <cell r="D647">
            <v>680760</v>
          </cell>
          <cell r="E647">
            <v>58.81</v>
          </cell>
          <cell r="G647">
            <v>58.81</v>
          </cell>
        </row>
        <row r="648">
          <cell r="D648">
            <v>603763</v>
          </cell>
          <cell r="E648">
            <v>79.430000000000007</v>
          </cell>
          <cell r="G648">
            <v>79.430000000000007</v>
          </cell>
        </row>
        <row r="649">
          <cell r="D649">
            <v>682015</v>
          </cell>
          <cell r="E649">
            <v>26.63</v>
          </cell>
          <cell r="G649">
            <v>26.63</v>
          </cell>
        </row>
        <row r="650">
          <cell r="D650" t="str">
            <v>R603625</v>
          </cell>
          <cell r="E650">
            <v>150</v>
          </cell>
          <cell r="G650">
            <v>150</v>
          </cell>
        </row>
        <row r="651">
          <cell r="D651" t="str">
            <v>R603626</v>
          </cell>
          <cell r="E651">
            <v>150</v>
          </cell>
          <cell r="G651">
            <v>150</v>
          </cell>
        </row>
        <row r="652">
          <cell r="D652" t="str">
            <v>R603627</v>
          </cell>
          <cell r="E652">
            <v>61</v>
          </cell>
          <cell r="G652">
            <v>61</v>
          </cell>
        </row>
        <row r="653">
          <cell r="D653" t="str">
            <v>R603634</v>
          </cell>
          <cell r="E653">
            <v>94</v>
          </cell>
          <cell r="G653">
            <v>94</v>
          </cell>
        </row>
        <row r="654">
          <cell r="D654" t="str">
            <v>R603635</v>
          </cell>
          <cell r="E654">
            <v>92.3</v>
          </cell>
          <cell r="G654">
            <v>92.3</v>
          </cell>
        </row>
        <row r="655">
          <cell r="D655" t="str">
            <v>R603636</v>
          </cell>
          <cell r="E655">
            <v>47.8</v>
          </cell>
          <cell r="G655">
            <v>47.8</v>
          </cell>
        </row>
        <row r="656">
          <cell r="D656">
            <v>682015</v>
          </cell>
          <cell r="E656">
            <v>26.63</v>
          </cell>
          <cell r="G656">
            <v>26.63</v>
          </cell>
        </row>
        <row r="657">
          <cell r="D657">
            <v>410001</v>
          </cell>
          <cell r="E657">
            <v>9.5</v>
          </cell>
          <cell r="G657">
            <v>9.5</v>
          </cell>
        </row>
        <row r="658">
          <cell r="D658">
            <v>603719</v>
          </cell>
          <cell r="E658">
            <v>56.05</v>
          </cell>
          <cell r="G658">
            <v>56.05</v>
          </cell>
        </row>
        <row r="659">
          <cell r="D659" t="str">
            <v>R603625</v>
          </cell>
          <cell r="E659">
            <v>150</v>
          </cell>
          <cell r="G659">
            <v>150</v>
          </cell>
        </row>
        <row r="660">
          <cell r="D660">
            <v>603629</v>
          </cell>
          <cell r="E660">
            <v>74.8</v>
          </cell>
          <cell r="G660">
            <v>74.8</v>
          </cell>
        </row>
        <row r="661">
          <cell r="D661">
            <v>603628</v>
          </cell>
          <cell r="E661">
            <v>78.8</v>
          </cell>
          <cell r="G661">
            <v>78.8</v>
          </cell>
        </row>
        <row r="662">
          <cell r="D662">
            <v>603669</v>
          </cell>
          <cell r="E662">
            <v>201.5</v>
          </cell>
          <cell r="G662">
            <v>201.5</v>
          </cell>
        </row>
        <row r="663">
          <cell r="D663" t="str">
            <v>P200315</v>
          </cell>
          <cell r="E663">
            <v>107.6</v>
          </cell>
          <cell r="G663">
            <v>107.6</v>
          </cell>
        </row>
        <row r="664">
          <cell r="D664" t="str">
            <v>P200316</v>
          </cell>
          <cell r="E664">
            <v>48.2</v>
          </cell>
          <cell r="G664">
            <v>48.2</v>
          </cell>
        </row>
        <row r="665">
          <cell r="D665">
            <v>603035</v>
          </cell>
          <cell r="E665">
            <v>115</v>
          </cell>
          <cell r="G665">
            <v>115</v>
          </cell>
        </row>
        <row r="666">
          <cell r="D666" t="str">
            <v>R603781</v>
          </cell>
          <cell r="E666">
            <v>61.2</v>
          </cell>
          <cell r="G666">
            <v>61.2</v>
          </cell>
        </row>
        <row r="667">
          <cell r="D667">
            <v>35155471</v>
          </cell>
          <cell r="E667">
            <v>28</v>
          </cell>
          <cell r="G667">
            <v>28</v>
          </cell>
        </row>
        <row r="668">
          <cell r="D668" t="str">
            <v>R603782</v>
          </cell>
          <cell r="E668">
            <v>37.1</v>
          </cell>
          <cell r="G668">
            <v>37.1</v>
          </cell>
        </row>
        <row r="669">
          <cell r="D669" t="str">
            <v>R603889</v>
          </cell>
          <cell r="G669">
            <v>0</v>
          </cell>
        </row>
        <row r="670">
          <cell r="D670" t="str">
            <v>RJ 610B</v>
          </cell>
          <cell r="E670">
            <v>55</v>
          </cell>
          <cell r="G670">
            <v>55</v>
          </cell>
        </row>
        <row r="671">
          <cell r="D671" t="str">
            <v>HR 60</v>
          </cell>
          <cell r="E671">
            <v>246</v>
          </cell>
          <cell r="G671">
            <v>246</v>
          </cell>
        </row>
        <row r="672">
          <cell r="D672" t="str">
            <v>CN7HC BY000</v>
          </cell>
          <cell r="E672">
            <v>155</v>
          </cell>
          <cell r="G672">
            <v>155</v>
          </cell>
        </row>
        <row r="673">
          <cell r="D673" t="str">
            <v>NX4OR N7000</v>
          </cell>
          <cell r="G673">
            <v>0</v>
          </cell>
        </row>
        <row r="674">
          <cell r="D674" t="str">
            <v>BGHD 300</v>
          </cell>
          <cell r="E674">
            <v>120</v>
          </cell>
          <cell r="G674">
            <v>120</v>
          </cell>
        </row>
        <row r="675">
          <cell r="D675" t="str">
            <v>LGCS-SEAL5</v>
          </cell>
          <cell r="E675">
            <v>218.3</v>
          </cell>
          <cell r="G675">
            <v>218.3</v>
          </cell>
        </row>
        <row r="676">
          <cell r="D676" t="str">
            <v>NX4 N9030</v>
          </cell>
          <cell r="E676">
            <v>316</v>
          </cell>
          <cell r="G676">
            <v>316</v>
          </cell>
        </row>
        <row r="677">
          <cell r="D677" t="str">
            <v>NX4 N9040</v>
          </cell>
          <cell r="E677">
            <v>361</v>
          </cell>
          <cell r="G677">
            <v>361</v>
          </cell>
        </row>
        <row r="678">
          <cell r="D678" t="str">
            <v>JK1 615356</v>
          </cell>
          <cell r="E678">
            <v>92.5</v>
          </cell>
          <cell r="G678">
            <v>92.5</v>
          </cell>
        </row>
        <row r="679">
          <cell r="D679" t="str">
            <v>R603441</v>
          </cell>
          <cell r="G679">
            <v>0</v>
          </cell>
        </row>
        <row r="680">
          <cell r="D680" t="str">
            <v>R603443</v>
          </cell>
          <cell r="G680">
            <v>0</v>
          </cell>
        </row>
        <row r="681">
          <cell r="D681">
            <v>603764</v>
          </cell>
          <cell r="E681">
            <v>51</v>
          </cell>
          <cell r="G681">
            <v>51</v>
          </cell>
        </row>
        <row r="682">
          <cell r="D682" t="str">
            <v>91981-N7120</v>
          </cell>
          <cell r="F682">
            <v>180</v>
          </cell>
          <cell r="G682">
            <v>180</v>
          </cell>
        </row>
        <row r="683">
          <cell r="D683" t="str">
            <v>NX4D N9051</v>
          </cell>
          <cell r="E683">
            <v>1315</v>
          </cell>
          <cell r="G683">
            <v>1315</v>
          </cell>
        </row>
        <row r="684">
          <cell r="D684" t="str">
            <v>JK1 615358</v>
          </cell>
          <cell r="E684">
            <v>124</v>
          </cell>
          <cell r="G684">
            <v>124</v>
          </cell>
        </row>
        <row r="685">
          <cell r="D685" t="str">
            <v>NX4G 00002</v>
          </cell>
          <cell r="F685">
            <v>110</v>
          </cell>
          <cell r="G685">
            <v>110</v>
          </cell>
        </row>
        <row r="686">
          <cell r="D686" t="str">
            <v>NX4 N7120</v>
          </cell>
          <cell r="E686">
            <v>180</v>
          </cell>
          <cell r="G686">
            <v>180</v>
          </cell>
        </row>
        <row r="687">
          <cell r="D687">
            <v>440153</v>
          </cell>
          <cell r="E687">
            <v>154.5</v>
          </cell>
          <cell r="G687">
            <v>154.5</v>
          </cell>
        </row>
        <row r="688">
          <cell r="D688" t="str">
            <v>TQ 357R</v>
          </cell>
          <cell r="E688">
            <v>92</v>
          </cell>
          <cell r="G688">
            <v>92</v>
          </cell>
        </row>
        <row r="689">
          <cell r="D689" t="str">
            <v>R603902</v>
          </cell>
          <cell r="G689">
            <v>0</v>
          </cell>
        </row>
        <row r="690">
          <cell r="D690" t="str">
            <v>R603901</v>
          </cell>
          <cell r="G690">
            <v>0</v>
          </cell>
        </row>
        <row r="691">
          <cell r="D691" t="str">
            <v>R603908</v>
          </cell>
          <cell r="E691">
            <v>62.3</v>
          </cell>
          <cell r="G691">
            <v>62.3</v>
          </cell>
        </row>
        <row r="692">
          <cell r="D692" t="str">
            <v>R603906</v>
          </cell>
          <cell r="G692">
            <v>0</v>
          </cell>
        </row>
        <row r="693">
          <cell r="D693" t="str">
            <v>R603907</v>
          </cell>
          <cell r="G693">
            <v>0</v>
          </cell>
        </row>
        <row r="694">
          <cell r="D694" t="str">
            <v>MG 68XXXX</v>
          </cell>
          <cell r="G694">
            <v>0</v>
          </cell>
        </row>
        <row r="695">
          <cell r="D695" t="str">
            <v>US4OR CG900</v>
          </cell>
          <cell r="G695">
            <v>0</v>
          </cell>
        </row>
        <row r="696">
          <cell r="D696" t="str">
            <v>TM 9820</v>
          </cell>
          <cell r="E696">
            <v>300</v>
          </cell>
          <cell r="G696">
            <v>300</v>
          </cell>
        </row>
        <row r="697">
          <cell r="D697" t="str">
            <v>NU 615470</v>
          </cell>
          <cell r="E697">
            <v>60</v>
          </cell>
          <cell r="G697">
            <v>60</v>
          </cell>
        </row>
        <row r="698">
          <cell r="D698" t="str">
            <v>GL3 610853</v>
          </cell>
          <cell r="E698">
            <v>41</v>
          </cell>
          <cell r="G698">
            <v>41</v>
          </cell>
        </row>
        <row r="699">
          <cell r="D699" t="str">
            <v>NU 615472</v>
          </cell>
          <cell r="E699">
            <v>95</v>
          </cell>
          <cell r="G699">
            <v>95</v>
          </cell>
        </row>
        <row r="700">
          <cell r="D700" t="str">
            <v>GL3 610858</v>
          </cell>
          <cell r="E700">
            <v>91</v>
          </cell>
          <cell r="G700">
            <v>91</v>
          </cell>
        </row>
        <row r="701">
          <cell r="D701" t="str">
            <v>R603714</v>
          </cell>
          <cell r="E701">
            <v>90</v>
          </cell>
          <cell r="G701">
            <v>90</v>
          </cell>
        </row>
        <row r="702">
          <cell r="D702" t="str">
            <v>NF 9878</v>
          </cell>
          <cell r="E702">
            <v>123.1</v>
          </cell>
          <cell r="G702">
            <v>123.1</v>
          </cell>
        </row>
        <row r="703">
          <cell r="D703" t="str">
            <v>MG 685630</v>
          </cell>
          <cell r="G703">
            <v>0</v>
          </cell>
        </row>
        <row r="704">
          <cell r="D704">
            <v>603620</v>
          </cell>
          <cell r="G704">
            <v>0</v>
          </cell>
        </row>
        <row r="705">
          <cell r="D705" t="str">
            <v>US4C CG907</v>
          </cell>
          <cell r="E705">
            <v>155</v>
          </cell>
          <cell r="G705">
            <v>155</v>
          </cell>
        </row>
        <row r="706">
          <cell r="D706" t="str">
            <v>HVSC 250 2P LUG SEAL</v>
          </cell>
          <cell r="G706">
            <v>0</v>
          </cell>
        </row>
        <row r="707">
          <cell r="D707" t="str">
            <v>R603764</v>
          </cell>
          <cell r="E707">
            <v>51</v>
          </cell>
          <cell r="G707">
            <v>51</v>
          </cell>
        </row>
        <row r="708">
          <cell r="D708" t="str">
            <v>R603895</v>
          </cell>
          <cell r="G708">
            <v>0</v>
          </cell>
        </row>
        <row r="709">
          <cell r="D709">
            <v>603759</v>
          </cell>
          <cell r="E709">
            <v>88</v>
          </cell>
          <cell r="G709">
            <v>88</v>
          </cell>
        </row>
        <row r="710">
          <cell r="D710">
            <v>410002</v>
          </cell>
          <cell r="E710">
            <v>14.7</v>
          </cell>
          <cell r="G710">
            <v>14.7</v>
          </cell>
        </row>
        <row r="711">
          <cell r="D711" t="str">
            <v>R603877</v>
          </cell>
          <cell r="G711">
            <v>0</v>
          </cell>
        </row>
        <row r="712">
          <cell r="D712" t="str">
            <v>KA4 R0930</v>
          </cell>
          <cell r="E712">
            <v>549</v>
          </cell>
          <cell r="G712">
            <v>549</v>
          </cell>
        </row>
        <row r="713">
          <cell r="D713">
            <v>35155359</v>
          </cell>
          <cell r="E713">
            <v>25.8</v>
          </cell>
          <cell r="G713">
            <v>25.8</v>
          </cell>
        </row>
        <row r="714">
          <cell r="D714" t="str">
            <v>US4C CG900</v>
          </cell>
          <cell r="G714">
            <v>0</v>
          </cell>
        </row>
        <row r="715">
          <cell r="D715" t="str">
            <v>KA4 R0905</v>
          </cell>
          <cell r="E715">
            <v>299</v>
          </cell>
          <cell r="G715">
            <v>299</v>
          </cell>
        </row>
        <row r="716">
          <cell r="D716" t="str">
            <v>KA4 R0305</v>
          </cell>
          <cell r="E716">
            <v>299</v>
          </cell>
          <cell r="G716">
            <v>299</v>
          </cell>
        </row>
        <row r="717">
          <cell r="D717" t="str">
            <v>ED 9810</v>
          </cell>
          <cell r="E717">
            <v>450.7</v>
          </cell>
          <cell r="G717">
            <v>450.7</v>
          </cell>
        </row>
        <row r="718">
          <cell r="D718">
            <v>35155359</v>
          </cell>
          <cell r="E718">
            <v>25.8</v>
          </cell>
          <cell r="G718">
            <v>25.8</v>
          </cell>
        </row>
        <row r="719">
          <cell r="D719" t="str">
            <v>US4C CG500</v>
          </cell>
          <cell r="G719">
            <v>0</v>
          </cell>
        </row>
        <row r="720">
          <cell r="D720" t="str">
            <v>R603854</v>
          </cell>
          <cell r="E720">
            <v>49.5</v>
          </cell>
          <cell r="G720">
            <v>49.5</v>
          </cell>
        </row>
        <row r="721">
          <cell r="D721" t="str">
            <v>R603855</v>
          </cell>
          <cell r="E721">
            <v>57.9</v>
          </cell>
          <cell r="G721">
            <v>57.9</v>
          </cell>
        </row>
        <row r="722">
          <cell r="D722" t="str">
            <v>US4C CG503</v>
          </cell>
          <cell r="E722">
            <v>122</v>
          </cell>
          <cell r="G722">
            <v>122</v>
          </cell>
        </row>
        <row r="723">
          <cell r="D723" t="str">
            <v>MQ4 H0510</v>
          </cell>
          <cell r="G723">
            <v>0</v>
          </cell>
        </row>
        <row r="724">
          <cell r="D724" t="str">
            <v>SU2R BW020</v>
          </cell>
          <cell r="F724">
            <v>187.1</v>
          </cell>
          <cell r="G724">
            <v>187.1</v>
          </cell>
        </row>
        <row r="725">
          <cell r="D725" t="str">
            <v>HANDLE CAP 14</v>
          </cell>
          <cell r="E725">
            <v>1</v>
          </cell>
          <cell r="G725">
            <v>1</v>
          </cell>
        </row>
        <row r="726">
          <cell r="D726" t="str">
            <v>SU2G BW010</v>
          </cell>
          <cell r="E726">
            <v>203.7</v>
          </cell>
          <cell r="G726">
            <v>203.7</v>
          </cell>
        </row>
        <row r="727">
          <cell r="D727" t="str">
            <v>LG 2(B)</v>
          </cell>
          <cell r="E727">
            <v>14</v>
          </cell>
          <cell r="G727">
            <v>14</v>
          </cell>
        </row>
        <row r="728">
          <cell r="D728" t="str">
            <v>31360-N0000B</v>
          </cell>
          <cell r="F728">
            <v>108</v>
          </cell>
          <cell r="G728">
            <v>108</v>
          </cell>
        </row>
        <row r="729">
          <cell r="D729" t="str">
            <v>31357-N0000B</v>
          </cell>
          <cell r="F729">
            <v>113</v>
          </cell>
          <cell r="G729">
            <v>113</v>
          </cell>
        </row>
        <row r="730">
          <cell r="D730" t="str">
            <v>MQ4 S2509</v>
          </cell>
          <cell r="E730">
            <v>125</v>
          </cell>
          <cell r="G730">
            <v>125</v>
          </cell>
        </row>
        <row r="731">
          <cell r="D731" t="str">
            <v>31355-N0000B</v>
          </cell>
          <cell r="F731">
            <v>137</v>
          </cell>
          <cell r="G731">
            <v>137</v>
          </cell>
        </row>
        <row r="732">
          <cell r="D732" t="str">
            <v>RG3EC JI050</v>
          </cell>
          <cell r="E732">
            <v>1</v>
          </cell>
          <cell r="G732">
            <v>1</v>
          </cell>
        </row>
        <row r="733">
          <cell r="D733" t="str">
            <v>CK GROMMET</v>
          </cell>
          <cell r="G733">
            <v>0</v>
          </cell>
        </row>
        <row r="734">
          <cell r="D734" t="str">
            <v>RG3EC JI000</v>
          </cell>
          <cell r="E734">
            <v>1</v>
          </cell>
          <cell r="G734">
            <v>1</v>
          </cell>
        </row>
        <row r="735">
          <cell r="D735" t="str">
            <v>R603927</v>
          </cell>
          <cell r="E735">
            <v>50.9</v>
          </cell>
          <cell r="G735">
            <v>50.9</v>
          </cell>
        </row>
        <row r="736">
          <cell r="D736" t="str">
            <v>LD 500</v>
          </cell>
          <cell r="E736">
            <v>839.6</v>
          </cell>
          <cell r="G736">
            <v>839.6</v>
          </cell>
        </row>
        <row r="737">
          <cell r="D737" t="str">
            <v>R603851</v>
          </cell>
          <cell r="E737">
            <v>73</v>
          </cell>
          <cell r="G737">
            <v>73</v>
          </cell>
        </row>
        <row r="738">
          <cell r="D738" t="str">
            <v>680523-11</v>
          </cell>
          <cell r="E738">
            <v>20.14</v>
          </cell>
          <cell r="G738">
            <v>20.14</v>
          </cell>
        </row>
        <row r="739">
          <cell r="D739" t="str">
            <v>R603872</v>
          </cell>
          <cell r="G739">
            <v>0</v>
          </cell>
        </row>
        <row r="740">
          <cell r="D740" t="str">
            <v>R603874</v>
          </cell>
          <cell r="G740">
            <v>0</v>
          </cell>
        </row>
        <row r="741">
          <cell r="D741" t="str">
            <v>R603875</v>
          </cell>
          <cell r="E741">
            <v>177.2</v>
          </cell>
          <cell r="G741">
            <v>177.2</v>
          </cell>
        </row>
        <row r="742">
          <cell r="D742" t="str">
            <v>LG 15</v>
          </cell>
          <cell r="E742">
            <v>104.9</v>
          </cell>
          <cell r="G742">
            <v>104.9</v>
          </cell>
        </row>
        <row r="743">
          <cell r="D743" t="str">
            <v>CN7 AA200</v>
          </cell>
          <cell r="E743">
            <v>166</v>
          </cell>
          <cell r="G743">
            <v>166</v>
          </cell>
        </row>
        <row r="744">
          <cell r="D744" t="str">
            <v>QZ HOLE JACK</v>
          </cell>
          <cell r="G744">
            <v>0</v>
          </cell>
        </row>
        <row r="745">
          <cell r="D745" t="str">
            <v>MQ4 H0500</v>
          </cell>
          <cell r="G745">
            <v>0</v>
          </cell>
        </row>
        <row r="746">
          <cell r="D746" t="str">
            <v>MQ4C P2900A</v>
          </cell>
          <cell r="E746">
            <v>91</v>
          </cell>
          <cell r="G746">
            <v>91</v>
          </cell>
        </row>
        <row r="747">
          <cell r="D747" t="str">
            <v>MQ4HC P4001B</v>
          </cell>
          <cell r="G747">
            <v>0</v>
          </cell>
        </row>
        <row r="748">
          <cell r="D748" t="str">
            <v>NF 40</v>
          </cell>
          <cell r="E748">
            <v>232</v>
          </cell>
          <cell r="G748">
            <v>232</v>
          </cell>
        </row>
        <row r="749">
          <cell r="D749" t="str">
            <v>3SES00118A</v>
          </cell>
          <cell r="G749">
            <v>0</v>
          </cell>
        </row>
        <row r="750">
          <cell r="D750" t="str">
            <v>CN7 AA957</v>
          </cell>
          <cell r="E750">
            <v>119</v>
          </cell>
          <cell r="G750">
            <v>119</v>
          </cell>
        </row>
        <row r="751">
          <cell r="D751" t="str">
            <v>CK 9758</v>
          </cell>
          <cell r="E751">
            <v>1410</v>
          </cell>
          <cell r="G751">
            <v>1410</v>
          </cell>
        </row>
        <row r="752">
          <cell r="D752" t="str">
            <v>DEH 9820</v>
          </cell>
          <cell r="E752">
            <v>566.6</v>
          </cell>
          <cell r="G752">
            <v>566.6</v>
          </cell>
        </row>
        <row r="753">
          <cell r="D753" t="str">
            <v>ENCLOSURE GASKET</v>
          </cell>
          <cell r="G753">
            <v>0</v>
          </cell>
        </row>
        <row r="754">
          <cell r="D754">
            <v>603799</v>
          </cell>
          <cell r="E754">
            <v>118</v>
          </cell>
          <cell r="G754">
            <v>118</v>
          </cell>
        </row>
        <row r="755">
          <cell r="D755" t="str">
            <v>TQ 9806</v>
          </cell>
          <cell r="E755">
            <v>608.1</v>
          </cell>
          <cell r="G755">
            <v>608.1</v>
          </cell>
        </row>
        <row r="756">
          <cell r="D756" t="str">
            <v>RS4 T4030</v>
          </cell>
          <cell r="E756">
            <v>250</v>
          </cell>
          <cell r="G756">
            <v>250</v>
          </cell>
        </row>
        <row r="757">
          <cell r="D757" t="str">
            <v>RS4 T4540</v>
          </cell>
          <cell r="G757">
            <v>0</v>
          </cell>
        </row>
        <row r="758">
          <cell r="D758" t="str">
            <v>RS4F T4010</v>
          </cell>
          <cell r="F758">
            <v>527</v>
          </cell>
          <cell r="G758">
            <v>527</v>
          </cell>
        </row>
        <row r="759">
          <cell r="D759" t="str">
            <v>RS4R T4020</v>
          </cell>
          <cell r="F759">
            <v>557</v>
          </cell>
          <cell r="G759">
            <v>557</v>
          </cell>
        </row>
        <row r="760">
          <cell r="D760" t="str">
            <v>ED 9801</v>
          </cell>
          <cell r="E760">
            <v>540</v>
          </cell>
          <cell r="G760">
            <v>540</v>
          </cell>
        </row>
        <row r="761">
          <cell r="D761" t="str">
            <v>TL 9803</v>
          </cell>
          <cell r="E761">
            <v>597</v>
          </cell>
          <cell r="G761">
            <v>597</v>
          </cell>
        </row>
        <row r="762">
          <cell r="D762" t="str">
            <v>OSD J9024</v>
          </cell>
          <cell r="E762">
            <v>1196</v>
          </cell>
          <cell r="G762">
            <v>1196</v>
          </cell>
        </row>
        <row r="763">
          <cell r="D763" t="str">
            <v>IK 9830</v>
          </cell>
          <cell r="E763">
            <v>790</v>
          </cell>
          <cell r="G763">
            <v>790</v>
          </cell>
        </row>
        <row r="764">
          <cell r="D764" t="str">
            <v>FS 9803</v>
          </cell>
          <cell r="E764">
            <v>612</v>
          </cell>
          <cell r="G764">
            <v>612</v>
          </cell>
        </row>
        <row r="765">
          <cell r="D765" t="str">
            <v>3SES00064A</v>
          </cell>
          <cell r="E765">
            <v>0</v>
          </cell>
          <cell r="G765">
            <v>0</v>
          </cell>
        </row>
        <row r="766">
          <cell r="D766" t="str">
            <v>AD 329C</v>
          </cell>
          <cell r="E766">
            <v>73</v>
          </cell>
          <cell r="G766">
            <v>73</v>
          </cell>
        </row>
        <row r="767">
          <cell r="D767" t="str">
            <v>JK1F AR010</v>
          </cell>
          <cell r="F767">
            <v>540</v>
          </cell>
          <cell r="G767">
            <v>540</v>
          </cell>
        </row>
        <row r="768">
          <cell r="D768" t="str">
            <v>MQ4 P2950</v>
          </cell>
          <cell r="E768">
            <v>339</v>
          </cell>
          <cell r="G768">
            <v>339</v>
          </cell>
        </row>
        <row r="769">
          <cell r="D769" t="str">
            <v>SA 100</v>
          </cell>
          <cell r="E769">
            <v>350</v>
          </cell>
          <cell r="G769">
            <v>350</v>
          </cell>
        </row>
        <row r="770">
          <cell r="D770" t="str">
            <v>SK3T K0400</v>
          </cell>
          <cell r="E770">
            <v>479.9</v>
          </cell>
          <cell r="G770">
            <v>479.9</v>
          </cell>
        </row>
        <row r="771">
          <cell r="D771" t="str">
            <v>MQ4PG P4006</v>
          </cell>
          <cell r="E771">
            <v>700</v>
          </cell>
          <cell r="G771">
            <v>700</v>
          </cell>
        </row>
        <row r="772">
          <cell r="D772" t="str">
            <v>M3142</v>
          </cell>
          <cell r="E772">
            <v>405</v>
          </cell>
          <cell r="G772">
            <v>405</v>
          </cell>
        </row>
        <row r="773">
          <cell r="D773" t="str">
            <v>DN8G L1240</v>
          </cell>
          <cell r="E773">
            <v>70</v>
          </cell>
          <cell r="G773">
            <v>70</v>
          </cell>
        </row>
        <row r="774">
          <cell r="D774" t="str">
            <v>DN8R L1020</v>
          </cell>
          <cell r="E774">
            <v>707.7</v>
          </cell>
          <cell r="G774">
            <v>707.7</v>
          </cell>
        </row>
        <row r="775">
          <cell r="D775">
            <v>600018</v>
          </cell>
          <cell r="E775">
            <v>11.39</v>
          </cell>
          <cell r="G775">
            <v>11.39</v>
          </cell>
        </row>
        <row r="776">
          <cell r="D776">
            <v>603629</v>
          </cell>
          <cell r="E776">
            <v>74.8</v>
          </cell>
          <cell r="G776">
            <v>74.8</v>
          </cell>
        </row>
        <row r="777">
          <cell r="D777" t="str">
            <v>AEE 7210</v>
          </cell>
          <cell r="E777">
            <v>100</v>
          </cell>
          <cell r="G777">
            <v>100</v>
          </cell>
        </row>
        <row r="778">
          <cell r="D778" t="str">
            <v>R681114</v>
          </cell>
          <cell r="E778">
            <v>8.76</v>
          </cell>
          <cell r="G778">
            <v>8.76</v>
          </cell>
        </row>
        <row r="779">
          <cell r="D779">
            <v>681371</v>
          </cell>
          <cell r="E779">
            <v>11.89</v>
          </cell>
          <cell r="G779">
            <v>11.89</v>
          </cell>
        </row>
        <row r="780">
          <cell r="D780">
            <v>685394</v>
          </cell>
          <cell r="E780">
            <v>7.4</v>
          </cell>
          <cell r="G780">
            <v>7.4</v>
          </cell>
        </row>
        <row r="781">
          <cell r="D781">
            <v>603628</v>
          </cell>
          <cell r="E781">
            <v>78.8</v>
          </cell>
          <cell r="G781">
            <v>78.8</v>
          </cell>
        </row>
        <row r="782">
          <cell r="D782">
            <v>680449</v>
          </cell>
          <cell r="E782">
            <v>14.17</v>
          </cell>
          <cell r="G782">
            <v>14.17</v>
          </cell>
        </row>
        <row r="783">
          <cell r="D783" t="str">
            <v>MQ4F-P2020</v>
          </cell>
          <cell r="E783">
            <v>707.5</v>
          </cell>
          <cell r="G783">
            <v>707.5</v>
          </cell>
        </row>
        <row r="784">
          <cell r="D784" t="str">
            <v>MQ4F-P2010</v>
          </cell>
          <cell r="E784">
            <v>707.5</v>
          </cell>
          <cell r="G784">
            <v>707.5</v>
          </cell>
        </row>
        <row r="785">
          <cell r="D785" t="str">
            <v>JA 9130</v>
          </cell>
          <cell r="E785">
            <v>133</v>
          </cell>
          <cell r="G785">
            <v>133</v>
          </cell>
        </row>
        <row r="786">
          <cell r="D786" t="str">
            <v>8속 G10</v>
          </cell>
          <cell r="E786">
            <v>81</v>
          </cell>
          <cell r="G786">
            <v>81</v>
          </cell>
        </row>
        <row r="787">
          <cell r="D787" t="str">
            <v>DH 9808</v>
          </cell>
          <cell r="E787">
            <v>200.3</v>
          </cell>
          <cell r="G787">
            <v>200.3</v>
          </cell>
        </row>
        <row r="788">
          <cell r="D788" t="str">
            <v>OSE 9505</v>
          </cell>
          <cell r="E788">
            <v>383.3</v>
          </cell>
          <cell r="G788">
            <v>383.3</v>
          </cell>
        </row>
        <row r="789">
          <cell r="D789" t="str">
            <v>3SES00129A</v>
          </cell>
          <cell r="E789" t="e">
            <v>#N/A</v>
          </cell>
          <cell r="G789" t="e">
            <v>#N/A</v>
          </cell>
        </row>
        <row r="790">
          <cell r="D790" t="str">
            <v>LX2C S8974</v>
          </cell>
          <cell r="E790">
            <v>100</v>
          </cell>
          <cell r="G790">
            <v>100</v>
          </cell>
        </row>
        <row r="791">
          <cell r="D791">
            <v>680000</v>
          </cell>
          <cell r="G791">
            <v>0</v>
          </cell>
        </row>
        <row r="792">
          <cell r="D792" t="str">
            <v>MG68XXX</v>
          </cell>
          <cell r="G792">
            <v>0</v>
          </cell>
        </row>
        <row r="793">
          <cell r="D793" t="str">
            <v>R603935</v>
          </cell>
          <cell r="E793">
            <v>94.6</v>
          </cell>
          <cell r="G793">
            <v>94.6</v>
          </cell>
        </row>
        <row r="794">
          <cell r="D794" t="str">
            <v>ED 9801</v>
          </cell>
          <cell r="E794">
            <v>540</v>
          </cell>
          <cell r="G794">
            <v>540</v>
          </cell>
        </row>
        <row r="795">
          <cell r="D795" t="str">
            <v>R603634</v>
          </cell>
          <cell r="E795">
            <v>94</v>
          </cell>
          <cell r="G795">
            <v>94</v>
          </cell>
        </row>
        <row r="796">
          <cell r="D796">
            <v>680772</v>
          </cell>
          <cell r="E796">
            <v>8.94</v>
          </cell>
          <cell r="G796">
            <v>8.94</v>
          </cell>
        </row>
        <row r="797">
          <cell r="D797" t="str">
            <v>YFH 9883</v>
          </cell>
          <cell r="E797">
            <v>389.7</v>
          </cell>
          <cell r="G797">
            <v>389.7</v>
          </cell>
        </row>
        <row r="798">
          <cell r="D798">
            <v>683293</v>
          </cell>
          <cell r="E798">
            <v>6</v>
          </cell>
          <cell r="G798">
            <v>6</v>
          </cell>
        </row>
        <row r="799">
          <cell r="D799">
            <v>681159</v>
          </cell>
          <cell r="E799">
            <v>10.92</v>
          </cell>
          <cell r="G799">
            <v>10.92</v>
          </cell>
        </row>
        <row r="800">
          <cell r="D800" t="str">
            <v>3SES00116A</v>
          </cell>
          <cell r="G800">
            <v>0</v>
          </cell>
        </row>
        <row r="801">
          <cell r="D801" t="str">
            <v>P173-927</v>
          </cell>
          <cell r="E801">
            <v>51</v>
          </cell>
          <cell r="G801">
            <v>51</v>
          </cell>
        </row>
        <row r="802">
          <cell r="D802" t="str">
            <v>JK1R AR020</v>
          </cell>
          <cell r="F802">
            <v>540</v>
          </cell>
          <cell r="G802">
            <v>540</v>
          </cell>
        </row>
        <row r="803">
          <cell r="D803" t="str">
            <v>MD O-RING</v>
          </cell>
          <cell r="E803">
            <v>1483</v>
          </cell>
          <cell r="G803">
            <v>1483</v>
          </cell>
        </row>
        <row r="804">
          <cell r="D804" t="str">
            <v>HSG O-RING(IN/OUT)</v>
          </cell>
          <cell r="E804">
            <v>260</v>
          </cell>
          <cell r="G804">
            <v>260</v>
          </cell>
        </row>
        <row r="805">
          <cell r="D805" t="str">
            <v>3SES00117A</v>
          </cell>
          <cell r="G805">
            <v>0</v>
          </cell>
        </row>
        <row r="806">
          <cell r="D806" t="str">
            <v>OSEG K4040</v>
          </cell>
          <cell r="E806">
            <v>531</v>
          </cell>
          <cell r="G806">
            <v>531</v>
          </cell>
        </row>
        <row r="807">
          <cell r="D807" t="str">
            <v>OSE 0002</v>
          </cell>
          <cell r="E807">
            <v>143</v>
          </cell>
          <cell r="G807">
            <v>143</v>
          </cell>
        </row>
        <row r="808">
          <cell r="D808" t="str">
            <v>TM 9820</v>
          </cell>
          <cell r="E808">
            <v>300</v>
          </cell>
          <cell r="G808">
            <v>300</v>
          </cell>
        </row>
        <row r="809">
          <cell r="D809" t="str">
            <v>FE 9525</v>
          </cell>
          <cell r="E809">
            <v>1536.8</v>
          </cell>
          <cell r="G809">
            <v>1536.8</v>
          </cell>
        </row>
        <row r="810">
          <cell r="D810" t="str">
            <v>NC 000</v>
          </cell>
          <cell r="E810">
            <v>1181</v>
          </cell>
          <cell r="G810">
            <v>1181</v>
          </cell>
        </row>
        <row r="811">
          <cell r="D811" t="str">
            <v>OSE 0001</v>
          </cell>
          <cell r="E811">
            <v>153</v>
          </cell>
          <cell r="G811">
            <v>153</v>
          </cell>
        </row>
        <row r="812">
          <cell r="D812" t="str">
            <v>OSE 0003</v>
          </cell>
          <cell r="E812">
            <v>240</v>
          </cell>
          <cell r="G812">
            <v>240</v>
          </cell>
        </row>
        <row r="813">
          <cell r="D813">
            <v>682620</v>
          </cell>
          <cell r="E813">
            <v>7.47</v>
          </cell>
          <cell r="G813">
            <v>7.47</v>
          </cell>
        </row>
        <row r="814">
          <cell r="D814">
            <v>680905</v>
          </cell>
          <cell r="E814">
            <v>12.88</v>
          </cell>
          <cell r="G814">
            <v>12.88</v>
          </cell>
        </row>
        <row r="815">
          <cell r="D815" t="str">
            <v>R600206</v>
          </cell>
          <cell r="E815">
            <v>32.99</v>
          </cell>
          <cell r="G815">
            <v>32.99</v>
          </cell>
        </row>
        <row r="816">
          <cell r="D816">
            <v>600239</v>
          </cell>
          <cell r="E816">
            <v>18.170000000000002</v>
          </cell>
          <cell r="G816">
            <v>18.170000000000002</v>
          </cell>
        </row>
        <row r="817">
          <cell r="D817" t="str">
            <v>R600104</v>
          </cell>
          <cell r="E817">
            <v>28.48</v>
          </cell>
          <cell r="G817">
            <v>28.48</v>
          </cell>
        </row>
        <row r="818">
          <cell r="D818">
            <v>480016</v>
          </cell>
          <cell r="E818">
            <v>326.10000000000002</v>
          </cell>
          <cell r="G818">
            <v>326.10000000000002</v>
          </cell>
        </row>
        <row r="819">
          <cell r="D819" t="str">
            <v>GD 5600</v>
          </cell>
          <cell r="E819">
            <v>1008</v>
          </cell>
          <cell r="G819">
            <v>1008</v>
          </cell>
        </row>
        <row r="820">
          <cell r="D820" t="str">
            <v>MQ4 P2500</v>
          </cell>
          <cell r="E820">
            <v>317</v>
          </cell>
          <cell r="G820">
            <v>317</v>
          </cell>
        </row>
        <row r="821">
          <cell r="D821" t="str">
            <v>AD 329B</v>
          </cell>
          <cell r="E821">
            <v>73</v>
          </cell>
          <cell r="G821">
            <v>73</v>
          </cell>
        </row>
        <row r="822">
          <cell r="D822" t="str">
            <v>YPC DP902</v>
          </cell>
          <cell r="E822">
            <v>1</v>
          </cell>
          <cell r="G822">
            <v>1</v>
          </cell>
        </row>
        <row r="823">
          <cell r="D823">
            <v>681474</v>
          </cell>
          <cell r="E823">
            <v>10.47</v>
          </cell>
          <cell r="G823">
            <v>10.47</v>
          </cell>
        </row>
        <row r="824">
          <cell r="D824">
            <v>681367</v>
          </cell>
          <cell r="E824">
            <v>16.34</v>
          </cell>
          <cell r="G824">
            <v>16.34</v>
          </cell>
        </row>
        <row r="825">
          <cell r="D825" t="str">
            <v>GH 70</v>
          </cell>
          <cell r="E825">
            <v>220.8</v>
          </cell>
          <cell r="G825">
            <v>220.8</v>
          </cell>
        </row>
        <row r="826">
          <cell r="D826" t="str">
            <v>CRMP 2F</v>
          </cell>
          <cell r="E826">
            <v>178.4</v>
          </cell>
          <cell r="G826">
            <v>178.4</v>
          </cell>
        </row>
        <row r="827">
          <cell r="D827" t="str">
            <v>FEG WS070</v>
          </cell>
          <cell r="E827">
            <v>2511</v>
          </cell>
          <cell r="G827">
            <v>2511</v>
          </cell>
        </row>
        <row r="828">
          <cell r="D828" t="str">
            <v>3SES00128A</v>
          </cell>
          <cell r="G828">
            <v>0</v>
          </cell>
        </row>
        <row r="829">
          <cell r="D829">
            <v>681266</v>
          </cell>
          <cell r="E829">
            <v>9.27</v>
          </cell>
          <cell r="G829">
            <v>9.27</v>
          </cell>
        </row>
        <row r="830">
          <cell r="D830" t="str">
            <v>HRER R0001</v>
          </cell>
          <cell r="E830">
            <v>150</v>
          </cell>
          <cell r="G830">
            <v>150</v>
          </cell>
        </row>
        <row r="831">
          <cell r="D831" t="str">
            <v>ADA 0011</v>
          </cell>
          <cell r="E831">
            <v>78.900000000000006</v>
          </cell>
          <cell r="G831">
            <v>78.900000000000006</v>
          </cell>
        </row>
        <row r="832">
          <cell r="D832" t="str">
            <v>AD 9824</v>
          </cell>
          <cell r="E832">
            <v>168</v>
          </cell>
          <cell r="G832">
            <v>168</v>
          </cell>
        </row>
        <row r="833">
          <cell r="D833" t="str">
            <v>YPC DP901</v>
          </cell>
          <cell r="E833">
            <v>1</v>
          </cell>
          <cell r="G833">
            <v>1</v>
          </cell>
        </row>
        <row r="834">
          <cell r="D834" t="str">
            <v>GR 773</v>
          </cell>
          <cell r="E834">
            <v>130</v>
          </cell>
          <cell r="G834">
            <v>130</v>
          </cell>
        </row>
        <row r="835">
          <cell r="D835" t="str">
            <v>JK1 615356</v>
          </cell>
          <cell r="E835">
            <v>92.5</v>
          </cell>
          <cell r="G835">
            <v>92.5</v>
          </cell>
        </row>
        <row r="836">
          <cell r="D836" t="str">
            <v>JK1 615358</v>
          </cell>
          <cell r="E836">
            <v>124</v>
          </cell>
          <cell r="G836">
            <v>124</v>
          </cell>
        </row>
        <row r="837">
          <cell r="D837" t="str">
            <v>R602285</v>
          </cell>
          <cell r="E837">
            <v>10.82</v>
          </cell>
          <cell r="G837">
            <v>10.82</v>
          </cell>
        </row>
        <row r="838">
          <cell r="D838">
            <v>600050</v>
          </cell>
          <cell r="E838">
            <v>25.09</v>
          </cell>
          <cell r="G838">
            <v>25.09</v>
          </cell>
        </row>
        <row r="839">
          <cell r="D839" t="str">
            <v>LX2G-S8000</v>
          </cell>
          <cell r="E839">
            <v>564</v>
          </cell>
          <cell r="G839">
            <v>564</v>
          </cell>
        </row>
        <row r="840">
          <cell r="D840" t="str">
            <v>쎄타 SENSOR RUBBER A/M</v>
          </cell>
          <cell r="G840">
            <v>0</v>
          </cell>
        </row>
        <row r="841">
          <cell r="D841" t="str">
            <v>IA 9000</v>
          </cell>
          <cell r="E841">
            <v>1512</v>
          </cell>
          <cell r="G841">
            <v>1512</v>
          </cell>
        </row>
        <row r="842">
          <cell r="D842" t="str">
            <v>AEE 9840</v>
          </cell>
          <cell r="E842">
            <v>1193</v>
          </cell>
          <cell r="G842">
            <v>1193</v>
          </cell>
        </row>
        <row r="843">
          <cell r="D843" t="str">
            <v>J59K GROMMET</v>
          </cell>
          <cell r="E843">
            <v>142.69999999999999</v>
          </cell>
          <cell r="G843">
            <v>142.69999999999999</v>
          </cell>
        </row>
        <row r="844">
          <cell r="D844" t="str">
            <v>TMG S1804</v>
          </cell>
          <cell r="E844">
            <v>104</v>
          </cell>
          <cell r="G844">
            <v>104</v>
          </cell>
        </row>
        <row r="845">
          <cell r="D845" t="str">
            <v>SDIHV-GAS00</v>
          </cell>
          <cell r="E845">
            <v>196</v>
          </cell>
          <cell r="G845">
            <v>196</v>
          </cell>
        </row>
        <row r="846">
          <cell r="D846" t="str">
            <v>AEE 7240</v>
          </cell>
          <cell r="E846">
            <v>120</v>
          </cell>
          <cell r="G846">
            <v>120</v>
          </cell>
        </row>
        <row r="847">
          <cell r="D847" t="str">
            <v>R600062</v>
          </cell>
          <cell r="E847">
            <v>13.72</v>
          </cell>
          <cell r="G847">
            <v>13.72</v>
          </cell>
        </row>
        <row r="848">
          <cell r="D848">
            <v>603891</v>
          </cell>
          <cell r="G848">
            <v>0</v>
          </cell>
        </row>
        <row r="849">
          <cell r="D849">
            <v>603895</v>
          </cell>
          <cell r="G849">
            <v>0</v>
          </cell>
        </row>
        <row r="850">
          <cell r="D850">
            <v>603889</v>
          </cell>
          <cell r="G850">
            <v>0</v>
          </cell>
        </row>
        <row r="851">
          <cell r="D851">
            <v>603894</v>
          </cell>
          <cell r="G851">
            <v>0</v>
          </cell>
        </row>
        <row r="852">
          <cell r="D852" t="str">
            <v>CN7HG BY020</v>
          </cell>
          <cell r="F852">
            <v>375</v>
          </cell>
          <cell r="G852">
            <v>375</v>
          </cell>
        </row>
        <row r="853">
          <cell r="D853" t="str">
            <v>MQ4P-H0004</v>
          </cell>
          <cell r="G853">
            <v>0</v>
          </cell>
        </row>
        <row r="854">
          <cell r="D854" t="str">
            <v>TLER D7100</v>
          </cell>
          <cell r="E854">
            <v>294.39999999999998</v>
          </cell>
          <cell r="G854">
            <v>294.39999999999998</v>
          </cell>
        </row>
        <row r="855">
          <cell r="D855">
            <v>681117</v>
          </cell>
          <cell r="E855">
            <v>12</v>
          </cell>
          <cell r="G855">
            <v>12</v>
          </cell>
        </row>
        <row r="856">
          <cell r="D856" t="str">
            <v>NX4H P0300</v>
          </cell>
          <cell r="F856">
            <v>270</v>
          </cell>
          <cell r="G856">
            <v>270</v>
          </cell>
        </row>
        <row r="857">
          <cell r="D857" t="str">
            <v>MQ4P-RCAP3</v>
          </cell>
          <cell r="E857">
            <v>440.8</v>
          </cell>
          <cell r="G857">
            <v>440.8</v>
          </cell>
        </row>
        <row r="858">
          <cell r="D858">
            <v>603874</v>
          </cell>
          <cell r="G858">
            <v>0</v>
          </cell>
        </row>
        <row r="859">
          <cell r="D859">
            <v>35284768</v>
          </cell>
          <cell r="E859">
            <v>575.4</v>
          </cell>
          <cell r="G859">
            <v>575.4</v>
          </cell>
        </row>
        <row r="860">
          <cell r="D860" t="str">
            <v>SG2HF AT020</v>
          </cell>
          <cell r="E860">
            <v>500</v>
          </cell>
          <cell r="G860">
            <v>500</v>
          </cell>
        </row>
        <row r="861">
          <cell r="D861" t="str">
            <v>SG2HF AT050</v>
          </cell>
          <cell r="E861">
            <v>500</v>
          </cell>
          <cell r="G861">
            <v>500</v>
          </cell>
        </row>
        <row r="862">
          <cell r="D862" t="str">
            <v>SG2HF AT050</v>
          </cell>
          <cell r="E862">
            <v>500</v>
          </cell>
          <cell r="G862">
            <v>500</v>
          </cell>
        </row>
        <row r="863">
          <cell r="D863" t="str">
            <v>R603969</v>
          </cell>
          <cell r="E863">
            <v>131.30000000000001</v>
          </cell>
          <cell r="G863">
            <v>131.30000000000001</v>
          </cell>
        </row>
        <row r="864">
          <cell r="D864" t="str">
            <v>R603969</v>
          </cell>
          <cell r="E864">
            <v>131.30000000000001</v>
          </cell>
          <cell r="G864">
            <v>131.30000000000001</v>
          </cell>
        </row>
        <row r="865">
          <cell r="D865" t="str">
            <v>NQ5R P1010</v>
          </cell>
          <cell r="E865">
            <v>400</v>
          </cell>
          <cell r="G865">
            <v>400</v>
          </cell>
        </row>
        <row r="866">
          <cell r="D866" t="str">
            <v>3SES00033A</v>
          </cell>
          <cell r="E866">
            <v>104</v>
          </cell>
          <cell r="G866">
            <v>104</v>
          </cell>
        </row>
        <row r="867">
          <cell r="D867" t="str">
            <v>DN8 L1100B</v>
          </cell>
          <cell r="G867">
            <v>0</v>
          </cell>
        </row>
        <row r="868">
          <cell r="D868" t="str">
            <v>RS4 T4050</v>
          </cell>
          <cell r="E868">
            <v>300</v>
          </cell>
          <cell r="G868">
            <v>300</v>
          </cell>
        </row>
        <row r="869">
          <cell r="D869" t="str">
            <v>RS4 14050</v>
          </cell>
          <cell r="E869">
            <v>120</v>
          </cell>
          <cell r="G869">
            <v>120</v>
          </cell>
        </row>
        <row r="870">
          <cell r="D870" t="str">
            <v>BIC FAMILY 샘플</v>
          </cell>
          <cell r="G870">
            <v>0</v>
          </cell>
        </row>
        <row r="871">
          <cell r="D871">
            <v>685655</v>
          </cell>
          <cell r="E871">
            <v>146.5</v>
          </cell>
          <cell r="G871">
            <v>146.5</v>
          </cell>
        </row>
        <row r="872">
          <cell r="D872" t="str">
            <v>R3G0069</v>
          </cell>
          <cell r="E872">
            <v>578</v>
          </cell>
          <cell r="G872">
            <v>578</v>
          </cell>
        </row>
        <row r="873">
          <cell r="D873" t="str">
            <v>MG685643</v>
          </cell>
          <cell r="G873">
            <v>0</v>
          </cell>
        </row>
        <row r="874">
          <cell r="D874" t="str">
            <v>RS414050</v>
          </cell>
          <cell r="F874">
            <v>120</v>
          </cell>
          <cell r="G874">
            <v>120</v>
          </cell>
        </row>
        <row r="875">
          <cell r="D875">
            <v>685653</v>
          </cell>
          <cell r="E875">
            <v>145</v>
          </cell>
          <cell r="G875">
            <v>145</v>
          </cell>
        </row>
        <row r="876">
          <cell r="D876" t="str">
            <v>KA4C R0901B</v>
          </cell>
          <cell r="E876">
            <v>102</v>
          </cell>
          <cell r="G876">
            <v>102</v>
          </cell>
        </row>
        <row r="877">
          <cell r="D877" t="str">
            <v>KA4C R0902B</v>
          </cell>
          <cell r="E877">
            <v>70</v>
          </cell>
          <cell r="G877">
            <v>70</v>
          </cell>
        </row>
        <row r="878">
          <cell r="D878" t="str">
            <v>IKT G9040</v>
          </cell>
          <cell r="E878">
            <v>715</v>
          </cell>
          <cell r="G878">
            <v>715</v>
          </cell>
        </row>
        <row r="879">
          <cell r="D879" t="str">
            <v>OSD 3S001</v>
          </cell>
          <cell r="E879">
            <v>766.9</v>
          </cell>
          <cell r="G879">
            <v>766.9</v>
          </cell>
        </row>
        <row r="880">
          <cell r="D880">
            <v>685630</v>
          </cell>
          <cell r="G880">
            <v>0</v>
          </cell>
        </row>
        <row r="881">
          <cell r="D881" t="str">
            <v>HP WATER COVER LH/RH</v>
          </cell>
          <cell r="G881">
            <v>0</v>
          </cell>
        </row>
        <row r="882">
          <cell r="D882" t="str">
            <v>R603965</v>
          </cell>
          <cell r="E882">
            <v>134</v>
          </cell>
          <cell r="G882">
            <v>134</v>
          </cell>
        </row>
        <row r="883">
          <cell r="D883" t="str">
            <v>685656/685655</v>
          </cell>
          <cell r="E883">
            <v>286.89999999999998</v>
          </cell>
          <cell r="G883">
            <v>286.89999999999998</v>
          </cell>
        </row>
        <row r="884">
          <cell r="D884" t="str">
            <v>685653/685654</v>
          </cell>
          <cell r="E884">
            <v>283.8</v>
          </cell>
          <cell r="G884">
            <v>283.8</v>
          </cell>
        </row>
        <row r="885">
          <cell r="D885" t="str">
            <v>685620/685621</v>
          </cell>
          <cell r="G885">
            <v>0</v>
          </cell>
        </row>
        <row r="886">
          <cell r="D886" t="str">
            <v>MQ4C R4000A</v>
          </cell>
          <cell r="G886">
            <v>0</v>
          </cell>
        </row>
        <row r="887">
          <cell r="D887" t="str">
            <v>NX4R N9010</v>
          </cell>
          <cell r="E887">
            <v>760</v>
          </cell>
          <cell r="G887">
            <v>760</v>
          </cell>
        </row>
        <row r="888">
          <cell r="D888" t="str">
            <v>MQ4C P2550B</v>
          </cell>
          <cell r="G888">
            <v>0</v>
          </cell>
        </row>
        <row r="889">
          <cell r="D889" t="str">
            <v>IG 9820</v>
          </cell>
          <cell r="E889">
            <v>774</v>
          </cell>
          <cell r="G889">
            <v>774</v>
          </cell>
        </row>
        <row r="890">
          <cell r="D890" t="str">
            <v>685654/685653</v>
          </cell>
          <cell r="E890">
            <v>283.8</v>
          </cell>
          <cell r="G890">
            <v>283.8</v>
          </cell>
        </row>
        <row r="891">
          <cell r="D891" t="str">
            <v>IGC G8010A</v>
          </cell>
          <cell r="E891">
            <v>136</v>
          </cell>
          <cell r="G891">
            <v>136</v>
          </cell>
        </row>
        <row r="892">
          <cell r="D892" t="str">
            <v>FEG W5070</v>
          </cell>
          <cell r="G892">
            <v>0</v>
          </cell>
        </row>
        <row r="893">
          <cell r="D893" t="str">
            <v>MQ4C P25000B</v>
          </cell>
          <cell r="E893">
            <v>183</v>
          </cell>
          <cell r="G893">
            <v>183</v>
          </cell>
        </row>
        <row r="894">
          <cell r="D894">
            <v>480116</v>
          </cell>
          <cell r="G894">
            <v>0</v>
          </cell>
        </row>
        <row r="895">
          <cell r="D895" t="str">
            <v>MG 685643</v>
          </cell>
          <cell r="G895">
            <v>0</v>
          </cell>
        </row>
        <row r="896">
          <cell r="D896">
            <v>682028</v>
          </cell>
          <cell r="E896">
            <v>13.18</v>
          </cell>
          <cell r="G896">
            <v>13.18</v>
          </cell>
        </row>
        <row r="897">
          <cell r="D897">
            <v>603872</v>
          </cell>
          <cell r="G897">
            <v>0</v>
          </cell>
        </row>
        <row r="898">
          <cell r="D898">
            <v>480111</v>
          </cell>
          <cell r="E898">
            <v>362.3</v>
          </cell>
          <cell r="G898">
            <v>362.3</v>
          </cell>
        </row>
        <row r="899">
          <cell r="D899">
            <v>685643</v>
          </cell>
          <cell r="G899">
            <v>0</v>
          </cell>
        </row>
        <row r="900">
          <cell r="D900" t="str">
            <v>KA4C R0903B</v>
          </cell>
          <cell r="E900">
            <v>87</v>
          </cell>
          <cell r="G900">
            <v>87</v>
          </cell>
        </row>
        <row r="901">
          <cell r="D901" t="str">
            <v>KA47C R0903</v>
          </cell>
          <cell r="G901">
            <v>0</v>
          </cell>
        </row>
        <row r="902">
          <cell r="D902" t="str">
            <v>KA4R 0930</v>
          </cell>
          <cell r="G902">
            <v>0</v>
          </cell>
        </row>
        <row r="903">
          <cell r="D903" t="str">
            <v>MQ4F P2020</v>
          </cell>
          <cell r="E903">
            <v>707.5</v>
          </cell>
          <cell r="G903">
            <v>707.5</v>
          </cell>
        </row>
        <row r="904">
          <cell r="D904" t="str">
            <v>IK 9040</v>
          </cell>
          <cell r="F904">
            <v>715</v>
          </cell>
          <cell r="G904">
            <v>715</v>
          </cell>
        </row>
        <row r="905">
          <cell r="D905" t="str">
            <v>FD 500</v>
          </cell>
          <cell r="E905">
            <v>1632</v>
          </cell>
          <cell r="G905">
            <v>1632</v>
          </cell>
        </row>
        <row r="906">
          <cell r="D906" t="str">
            <v>GR 711</v>
          </cell>
          <cell r="E906">
            <v>285</v>
          </cell>
          <cell r="G906">
            <v>285</v>
          </cell>
        </row>
        <row r="907">
          <cell r="D907" t="str">
            <v>QZ ANTH1</v>
          </cell>
          <cell r="E907">
            <v>100</v>
          </cell>
          <cell r="G907">
            <v>100</v>
          </cell>
        </row>
        <row r="908">
          <cell r="D908" t="str">
            <v>R3G0009</v>
          </cell>
          <cell r="G908">
            <v>0</v>
          </cell>
        </row>
        <row r="909">
          <cell r="D909" t="str">
            <v>NEOR GI000</v>
          </cell>
          <cell r="E909">
            <v>56</v>
          </cell>
          <cell r="G909">
            <v>56</v>
          </cell>
        </row>
        <row r="910">
          <cell r="D910" t="str">
            <v>NX4 W9030</v>
          </cell>
          <cell r="G910">
            <v>0</v>
          </cell>
        </row>
        <row r="911">
          <cell r="D911" t="str">
            <v>AIR VENT GROMMET</v>
          </cell>
          <cell r="G911">
            <v>0</v>
          </cell>
        </row>
        <row r="912">
          <cell r="D912" t="str">
            <v>UM 9801</v>
          </cell>
          <cell r="G912">
            <v>0</v>
          </cell>
        </row>
        <row r="913">
          <cell r="D913" t="str">
            <v>RG3EC JI100</v>
          </cell>
          <cell r="E913">
            <v>1</v>
          </cell>
          <cell r="G913">
            <v>1</v>
          </cell>
        </row>
        <row r="914">
          <cell r="D914" t="str">
            <v>DN87C L1100B</v>
          </cell>
          <cell r="E914">
            <v>96</v>
          </cell>
          <cell r="G914">
            <v>96</v>
          </cell>
        </row>
        <row r="915">
          <cell r="D915" t="str">
            <v>US4 CG900B</v>
          </cell>
          <cell r="E915">
            <v>43</v>
          </cell>
          <cell r="G915">
            <v>43</v>
          </cell>
        </row>
        <row r="916">
          <cell r="D916" t="str">
            <v>R603987</v>
          </cell>
          <cell r="G916">
            <v>0</v>
          </cell>
        </row>
        <row r="917">
          <cell r="D917" t="str">
            <v>31353-58978</v>
          </cell>
          <cell r="G917">
            <v>0</v>
          </cell>
        </row>
        <row r="918">
          <cell r="D918" t="str">
            <v>CDPE-GROMMET</v>
          </cell>
          <cell r="F918">
            <v>120</v>
          </cell>
          <cell r="G918">
            <v>120</v>
          </cell>
        </row>
        <row r="919">
          <cell r="D919" t="str">
            <v>683292-N</v>
          </cell>
          <cell r="E919">
            <v>6.7</v>
          </cell>
          <cell r="G919">
            <v>6.7</v>
          </cell>
        </row>
        <row r="920">
          <cell r="D920">
            <v>604031</v>
          </cell>
          <cell r="E920">
            <v>116.6</v>
          </cell>
          <cell r="G920">
            <v>116.6</v>
          </cell>
        </row>
        <row r="921">
          <cell r="D921" t="str">
            <v>GL3HC N0055B</v>
          </cell>
          <cell r="E921">
            <v>137</v>
          </cell>
          <cell r="G921">
            <v>137</v>
          </cell>
        </row>
        <row r="922">
          <cell r="D922" t="str">
            <v>GL3HC N0057B</v>
          </cell>
          <cell r="E922">
            <v>113</v>
          </cell>
          <cell r="G922">
            <v>113</v>
          </cell>
        </row>
        <row r="923">
          <cell r="D923" t="str">
            <v>MQ4P-RCAP_3</v>
          </cell>
          <cell r="E923">
            <v>440.8</v>
          </cell>
          <cell r="G923">
            <v>440.8</v>
          </cell>
        </row>
        <row r="924">
          <cell r="D924" t="str">
            <v>MQ4P-RCAP_4</v>
          </cell>
          <cell r="E924">
            <v>443.9</v>
          </cell>
          <cell r="G924">
            <v>443.9</v>
          </cell>
        </row>
        <row r="925">
          <cell r="D925" t="str">
            <v>MQ4P-RCAP_2</v>
          </cell>
          <cell r="E925">
            <v>465.5</v>
          </cell>
          <cell r="G925">
            <v>465.5</v>
          </cell>
        </row>
        <row r="926">
          <cell r="D926" t="str">
            <v>MQ4P-RCAP_5</v>
          </cell>
          <cell r="E926">
            <v>548.29999999999995</v>
          </cell>
          <cell r="G926">
            <v>548.29999999999995</v>
          </cell>
        </row>
        <row r="927">
          <cell r="D927">
            <v>603927</v>
          </cell>
          <cell r="E927">
            <v>50.9</v>
          </cell>
          <cell r="G927">
            <v>50.9</v>
          </cell>
        </row>
        <row r="928">
          <cell r="D928" t="str">
            <v>KA4C R0903</v>
          </cell>
          <cell r="E928">
            <v>87</v>
          </cell>
          <cell r="G928">
            <v>87</v>
          </cell>
        </row>
        <row r="929">
          <cell r="D929" t="str">
            <v>UN 9801</v>
          </cell>
          <cell r="E929">
            <v>323</v>
          </cell>
          <cell r="G929">
            <v>323</v>
          </cell>
        </row>
        <row r="930">
          <cell r="D930" t="str">
            <v>LX2C S8973</v>
          </cell>
          <cell r="E930">
            <v>100</v>
          </cell>
          <cell r="G930">
            <v>100</v>
          </cell>
        </row>
        <row r="931">
          <cell r="D931" t="str">
            <v>CDPER-GROMT</v>
          </cell>
          <cell r="F931">
            <v>110</v>
          </cell>
          <cell r="G931">
            <v>110</v>
          </cell>
        </row>
        <row r="932">
          <cell r="D932">
            <v>685675</v>
          </cell>
          <cell r="E932">
            <v>155.9</v>
          </cell>
          <cell r="G932">
            <v>155.9</v>
          </cell>
        </row>
        <row r="933">
          <cell r="D933" t="str">
            <v>NEOR GI100/NEOR GI000</v>
          </cell>
          <cell r="F933">
            <v>0.98245614035087714</v>
          </cell>
          <cell r="G933">
            <v>0.98245614035087714</v>
          </cell>
        </row>
        <row r="934">
          <cell r="D934" t="str">
            <v>US4C CG903</v>
          </cell>
          <cell r="E934">
            <v>114</v>
          </cell>
          <cell r="G934">
            <v>114</v>
          </cell>
        </row>
        <row r="935">
          <cell r="D935">
            <v>440034</v>
          </cell>
          <cell r="E935">
            <v>797.8</v>
          </cell>
          <cell r="G935">
            <v>797.8</v>
          </cell>
        </row>
        <row r="936">
          <cell r="D936" t="str">
            <v>NX4R N9070</v>
          </cell>
          <cell r="E936">
            <v>680</v>
          </cell>
          <cell r="G936">
            <v>680</v>
          </cell>
        </row>
        <row r="937">
          <cell r="D937" t="str">
            <v>NX4F N9060</v>
          </cell>
          <cell r="E937">
            <v>754</v>
          </cell>
          <cell r="G937">
            <v>754</v>
          </cell>
        </row>
        <row r="938">
          <cell r="D938" t="str">
            <v>GR 486</v>
          </cell>
          <cell r="E938">
            <v>183</v>
          </cell>
          <cell r="G938">
            <v>183</v>
          </cell>
        </row>
        <row r="939">
          <cell r="D939" t="str">
            <v>SG2P AT060</v>
          </cell>
          <cell r="E939">
            <v>290</v>
          </cell>
          <cell r="G939">
            <v>290</v>
          </cell>
        </row>
        <row r="940">
          <cell r="D940" t="str">
            <v>OSE S2007</v>
          </cell>
          <cell r="E940">
            <v>450</v>
          </cell>
          <cell r="G940">
            <v>450</v>
          </cell>
        </row>
        <row r="941">
          <cell r="D941" t="str">
            <v>RB 9810</v>
          </cell>
          <cell r="E941">
            <v>483.5</v>
          </cell>
          <cell r="G941">
            <v>483.5</v>
          </cell>
        </row>
        <row r="942">
          <cell r="D942" t="str">
            <v>OSE S2008</v>
          </cell>
          <cell r="E942">
            <v>240</v>
          </cell>
          <cell r="G942">
            <v>240</v>
          </cell>
        </row>
        <row r="943">
          <cell r="D943" t="str">
            <v>TB 971-1</v>
          </cell>
          <cell r="E943">
            <v>351</v>
          </cell>
          <cell r="G943">
            <v>351</v>
          </cell>
        </row>
        <row r="944">
          <cell r="D944" t="str">
            <v>3SES00131A</v>
          </cell>
          <cell r="G944">
            <v>0</v>
          </cell>
        </row>
        <row r="945">
          <cell r="D945" t="str">
            <v>3SES00132A</v>
          </cell>
          <cell r="E945">
            <v>64</v>
          </cell>
        </row>
        <row r="946">
          <cell r="D946" t="str">
            <v>SG2PH AT002</v>
          </cell>
          <cell r="F946">
            <v>175</v>
          </cell>
          <cell r="G946">
            <v>175</v>
          </cell>
        </row>
        <row r="947">
          <cell r="D947" t="str">
            <v>TD 9800</v>
          </cell>
          <cell r="E947">
            <v>211</v>
          </cell>
          <cell r="G947">
            <v>211</v>
          </cell>
        </row>
        <row r="948">
          <cell r="D948" t="str">
            <v>JK1EC DS020</v>
          </cell>
          <cell r="F948">
            <v>480</v>
          </cell>
          <cell r="G948">
            <v>480</v>
          </cell>
        </row>
        <row r="949">
          <cell r="D949" t="str">
            <v>AX1R O6200</v>
          </cell>
          <cell r="E949">
            <v>345</v>
          </cell>
          <cell r="G949">
            <v>345</v>
          </cell>
        </row>
        <row r="950">
          <cell r="D950" t="str">
            <v>YG 319</v>
          </cell>
          <cell r="E950">
            <v>97</v>
          </cell>
          <cell r="G950">
            <v>97</v>
          </cell>
        </row>
        <row r="951">
          <cell r="D951">
            <v>685675</v>
          </cell>
          <cell r="E951">
            <v>155.9</v>
          </cell>
          <cell r="G951">
            <v>155.9</v>
          </cell>
        </row>
        <row r="952">
          <cell r="D952" t="str">
            <v>RJ 610C/RJ 610B</v>
          </cell>
          <cell r="E952">
            <v>88</v>
          </cell>
          <cell r="G952">
            <v>88</v>
          </cell>
        </row>
        <row r="953">
          <cell r="D953" t="str">
            <v>US4C CG000</v>
          </cell>
          <cell r="E953">
            <v>114</v>
          </cell>
          <cell r="G953">
            <v>114</v>
          </cell>
        </row>
        <row r="954">
          <cell r="D954" t="str">
            <v>OS J9021</v>
          </cell>
          <cell r="E954">
            <v>180</v>
          </cell>
          <cell r="G954">
            <v>180</v>
          </cell>
        </row>
        <row r="955">
          <cell r="D955" t="str">
            <v>MQ4P P4030</v>
          </cell>
          <cell r="F955">
            <v>630</v>
          </cell>
          <cell r="G955">
            <v>630</v>
          </cell>
        </row>
        <row r="956">
          <cell r="D956">
            <v>685646</v>
          </cell>
          <cell r="E956">
            <v>118.7</v>
          </cell>
          <cell r="G956">
            <v>118.7</v>
          </cell>
        </row>
        <row r="957">
          <cell r="D957" t="str">
            <v>R603952</v>
          </cell>
          <cell r="E957">
            <v>242.3</v>
          </cell>
          <cell r="G957">
            <v>242.3</v>
          </cell>
        </row>
        <row r="958">
          <cell r="D958" t="str">
            <v>R603954</v>
          </cell>
          <cell r="E958">
            <v>129.1</v>
          </cell>
          <cell r="G958">
            <v>129.1</v>
          </cell>
        </row>
        <row r="959">
          <cell r="D959" t="str">
            <v>R603959</v>
          </cell>
          <cell r="E959">
            <v>125.8</v>
          </cell>
          <cell r="G959">
            <v>125.8</v>
          </cell>
        </row>
        <row r="960">
          <cell r="D960" t="str">
            <v>R603960</v>
          </cell>
          <cell r="E960">
            <v>130.19999999999999</v>
          </cell>
          <cell r="G960">
            <v>130.19999999999999</v>
          </cell>
        </row>
        <row r="961">
          <cell r="D961" t="str">
            <v>R603997</v>
          </cell>
          <cell r="E961">
            <v>178.5</v>
          </cell>
          <cell r="G961">
            <v>178.5</v>
          </cell>
        </row>
        <row r="962">
          <cell r="D962" t="str">
            <v>R603966</v>
          </cell>
          <cell r="E962">
            <v>317.10000000000002</v>
          </cell>
          <cell r="G962">
            <v>317.10000000000002</v>
          </cell>
        </row>
        <row r="963">
          <cell r="D963">
            <v>685676</v>
          </cell>
          <cell r="G963">
            <v>0</v>
          </cell>
        </row>
        <row r="964">
          <cell r="D964">
            <v>603875</v>
          </cell>
          <cell r="G964">
            <v>0</v>
          </cell>
        </row>
        <row r="965">
          <cell r="D965">
            <v>685654</v>
          </cell>
          <cell r="E965">
            <v>138.80000000000001</v>
          </cell>
          <cell r="G965">
            <v>138.80000000000001</v>
          </cell>
        </row>
        <row r="966">
          <cell r="D966">
            <v>603965</v>
          </cell>
          <cell r="E966">
            <v>134</v>
          </cell>
          <cell r="G966">
            <v>134</v>
          </cell>
        </row>
        <row r="967">
          <cell r="D967" t="str">
            <v>R604027</v>
          </cell>
          <cell r="E967">
            <v>147.5</v>
          </cell>
          <cell r="G967">
            <v>147.5</v>
          </cell>
        </row>
        <row r="968">
          <cell r="D968" t="str">
            <v>TL 480B</v>
          </cell>
          <cell r="E968">
            <v>48</v>
          </cell>
          <cell r="G968">
            <v>48</v>
          </cell>
        </row>
        <row r="969">
          <cell r="D969" t="str">
            <v>RS4 T4040</v>
          </cell>
          <cell r="E969">
            <v>390</v>
          </cell>
          <cell r="G969">
            <v>390</v>
          </cell>
        </row>
        <row r="970">
          <cell r="D970" t="str">
            <v>ED 9803</v>
          </cell>
          <cell r="E970">
            <v>403</v>
          </cell>
          <cell r="G970">
            <v>403</v>
          </cell>
        </row>
        <row r="971">
          <cell r="D971" t="str">
            <v>CM 9801</v>
          </cell>
          <cell r="E971">
            <v>333.6</v>
          </cell>
          <cell r="G971">
            <v>333.6</v>
          </cell>
        </row>
        <row r="972">
          <cell r="D972" t="str">
            <v>GH 90</v>
          </cell>
          <cell r="E972">
            <v>167</v>
          </cell>
          <cell r="G972">
            <v>167</v>
          </cell>
        </row>
        <row r="973">
          <cell r="D973" t="str">
            <v>DEED G5040</v>
          </cell>
          <cell r="E973">
            <v>800</v>
          </cell>
          <cell r="G973">
            <v>800</v>
          </cell>
        </row>
        <row r="974">
          <cell r="D974" t="str">
            <v>NEOR GI100</v>
          </cell>
          <cell r="E974">
            <v>57</v>
          </cell>
          <cell r="G974">
            <v>57</v>
          </cell>
        </row>
        <row r="975">
          <cell r="D975" t="str">
            <v>SG2HD AT010</v>
          </cell>
          <cell r="E975">
            <v>730</v>
          </cell>
          <cell r="G975">
            <v>730</v>
          </cell>
        </row>
        <row r="976">
          <cell r="D976" t="str">
            <v>R604013</v>
          </cell>
          <cell r="E976">
            <v>170.4</v>
          </cell>
          <cell r="G976">
            <v>170.4</v>
          </cell>
        </row>
        <row r="977">
          <cell r="D977">
            <v>604018</v>
          </cell>
          <cell r="E977">
            <v>740.9</v>
          </cell>
          <cell r="G977">
            <v>740.9</v>
          </cell>
        </row>
        <row r="978">
          <cell r="D978" t="str">
            <v>R604028</v>
          </cell>
          <cell r="E978">
            <v>152.6</v>
          </cell>
          <cell r="G978">
            <v>152.6</v>
          </cell>
        </row>
        <row r="979">
          <cell r="D979" t="str">
            <v>JK1G AR040</v>
          </cell>
          <cell r="E979">
            <v>550</v>
          </cell>
          <cell r="G979">
            <v>550</v>
          </cell>
        </row>
        <row r="980">
          <cell r="D980" t="str">
            <v>JK1G AR050</v>
          </cell>
          <cell r="E980">
            <v>550</v>
          </cell>
          <cell r="G980">
            <v>550</v>
          </cell>
        </row>
        <row r="981">
          <cell r="D981">
            <v>685591</v>
          </cell>
          <cell r="G981">
            <v>0</v>
          </cell>
        </row>
        <row r="982">
          <cell r="D982" t="str">
            <v>MQ4P-RCAP5</v>
          </cell>
          <cell r="E982">
            <v>548.29999999999995</v>
          </cell>
          <cell r="G982">
            <v>548.29999999999995</v>
          </cell>
        </row>
        <row r="983">
          <cell r="D983">
            <v>603908</v>
          </cell>
          <cell r="E983">
            <v>62.3</v>
          </cell>
          <cell r="G983">
            <v>62.3</v>
          </cell>
        </row>
        <row r="984">
          <cell r="D984">
            <v>685540</v>
          </cell>
          <cell r="E984">
            <v>8.1</v>
          </cell>
          <cell r="G984">
            <v>8.1</v>
          </cell>
        </row>
        <row r="985">
          <cell r="D985" t="str">
            <v>MQ4P-RCAP1</v>
          </cell>
          <cell r="E985">
            <v>563.79999999999995</v>
          </cell>
          <cell r="G985">
            <v>563.79999999999995</v>
          </cell>
        </row>
        <row r="986">
          <cell r="D986" t="str">
            <v>MQ4P-RCAP4</v>
          </cell>
          <cell r="E986">
            <v>443.9</v>
          </cell>
          <cell r="G986">
            <v>443.9</v>
          </cell>
        </row>
        <row r="987">
          <cell r="D987" t="str">
            <v>MQ4P-RCAP2</v>
          </cell>
          <cell r="E987">
            <v>465.5</v>
          </cell>
          <cell r="G987">
            <v>465.5</v>
          </cell>
        </row>
        <row r="988">
          <cell r="D988">
            <v>230201</v>
          </cell>
          <cell r="E988">
            <v>200</v>
          </cell>
          <cell r="G988">
            <v>200</v>
          </cell>
        </row>
        <row r="989">
          <cell r="D989" t="str">
            <v>R600045</v>
          </cell>
          <cell r="E989">
            <v>15.3</v>
          </cell>
          <cell r="G989">
            <v>15.3</v>
          </cell>
        </row>
        <row r="990">
          <cell r="D990" t="str">
            <v>R603959</v>
          </cell>
          <cell r="E990">
            <v>125.8</v>
          </cell>
          <cell r="G990">
            <v>125.8</v>
          </cell>
        </row>
        <row r="991">
          <cell r="D991" t="str">
            <v>R603960</v>
          </cell>
          <cell r="E991">
            <v>130.19999999999999</v>
          </cell>
          <cell r="G991">
            <v>130.19999999999999</v>
          </cell>
        </row>
        <row r="992">
          <cell r="D992">
            <v>680449</v>
          </cell>
          <cell r="E992">
            <v>14.17</v>
          </cell>
          <cell r="G992">
            <v>14.17</v>
          </cell>
        </row>
        <row r="993">
          <cell r="D993">
            <v>685645</v>
          </cell>
          <cell r="E993">
            <v>100.8</v>
          </cell>
          <cell r="G993">
            <v>100.8</v>
          </cell>
        </row>
        <row r="994">
          <cell r="D994">
            <v>685645</v>
          </cell>
          <cell r="E994">
            <v>100.8</v>
          </cell>
          <cell r="G994">
            <v>100.8</v>
          </cell>
        </row>
        <row r="995">
          <cell r="D995">
            <v>685654</v>
          </cell>
          <cell r="E995">
            <v>138.80000000000001</v>
          </cell>
          <cell r="G995">
            <v>138.80000000000001</v>
          </cell>
        </row>
        <row r="996">
          <cell r="D996">
            <v>35155471</v>
          </cell>
          <cell r="E996">
            <v>28</v>
          </cell>
          <cell r="G996">
            <v>28</v>
          </cell>
        </row>
        <row r="997">
          <cell r="D997" t="str">
            <v>3SES00064A</v>
          </cell>
          <cell r="E997">
            <v>0</v>
          </cell>
          <cell r="F997">
            <v>93</v>
          </cell>
          <cell r="G997">
            <v>93</v>
          </cell>
        </row>
        <row r="998">
          <cell r="D998" t="str">
            <v>3SES00065A</v>
          </cell>
          <cell r="E998">
            <v>0</v>
          </cell>
          <cell r="G998">
            <v>0</v>
          </cell>
        </row>
        <row r="999">
          <cell r="D999" t="str">
            <v>AIR BLEEDER</v>
          </cell>
          <cell r="E999">
            <v>180</v>
          </cell>
          <cell r="G999">
            <v>180</v>
          </cell>
        </row>
        <row r="1000">
          <cell r="D1000" t="str">
            <v>B665-67-PG-1</v>
          </cell>
          <cell r="E1000">
            <v>50.9</v>
          </cell>
          <cell r="G1000">
            <v>50.9</v>
          </cell>
        </row>
        <row r="1001">
          <cell r="D1001" t="str">
            <v>CN7G AA320B</v>
          </cell>
          <cell r="E1001">
            <v>43</v>
          </cell>
          <cell r="G1001">
            <v>43</v>
          </cell>
        </row>
        <row r="1002">
          <cell r="D1002" t="str">
            <v>CN7G AA330B</v>
          </cell>
          <cell r="E1002">
            <v>49</v>
          </cell>
          <cell r="G1002">
            <v>49</v>
          </cell>
        </row>
        <row r="1003">
          <cell r="D1003" t="str">
            <v>CN7G AA520B</v>
          </cell>
          <cell r="E1003">
            <v>46</v>
          </cell>
          <cell r="G1003">
            <v>46</v>
          </cell>
        </row>
        <row r="1004">
          <cell r="D1004" t="str">
            <v>CN7HG BY020</v>
          </cell>
          <cell r="F1004">
            <v>375</v>
          </cell>
          <cell r="G1004">
            <v>375</v>
          </cell>
        </row>
        <row r="1005">
          <cell r="D1005" t="str">
            <v>DEED G5040</v>
          </cell>
          <cell r="E1005">
            <v>800</v>
          </cell>
          <cell r="G1005">
            <v>800</v>
          </cell>
        </row>
        <row r="1006">
          <cell r="D1006" t="str">
            <v>ED 9804</v>
          </cell>
          <cell r="E1006">
            <v>499.6</v>
          </cell>
          <cell r="G1006">
            <v>499.6</v>
          </cell>
        </row>
        <row r="1007">
          <cell r="D1007" t="str">
            <v>FE AN120</v>
          </cell>
          <cell r="E1007">
            <v>565</v>
          </cell>
          <cell r="G1007">
            <v>565</v>
          </cell>
        </row>
        <row r="1008">
          <cell r="D1008" t="str">
            <v>FEG 7WS030</v>
          </cell>
          <cell r="E1008">
            <v>2511</v>
          </cell>
          <cell r="G1008">
            <v>2511</v>
          </cell>
        </row>
        <row r="1009">
          <cell r="D1009" t="str">
            <v>FEG WS070</v>
          </cell>
          <cell r="E1009">
            <v>2511</v>
          </cell>
          <cell r="G1009">
            <v>2511</v>
          </cell>
        </row>
        <row r="1010">
          <cell r="D1010" t="str">
            <v>FEG WS080</v>
          </cell>
          <cell r="E1010">
            <v>226</v>
          </cell>
          <cell r="G1010">
            <v>226</v>
          </cell>
        </row>
        <row r="1011">
          <cell r="D1011" t="str">
            <v>FEG WS090</v>
          </cell>
          <cell r="E1011">
            <v>226</v>
          </cell>
          <cell r="G1011">
            <v>226</v>
          </cell>
        </row>
        <row r="1012">
          <cell r="D1012" t="str">
            <v>FEG WS510</v>
          </cell>
          <cell r="E1012">
            <v>223</v>
          </cell>
          <cell r="G1012">
            <v>223</v>
          </cell>
        </row>
        <row r="1013">
          <cell r="D1013" t="str">
            <v>FEG WS540</v>
          </cell>
          <cell r="E1013">
            <v>223</v>
          </cell>
          <cell r="G1013">
            <v>223</v>
          </cell>
        </row>
        <row r="1014">
          <cell r="D1014" t="str">
            <v>FEOR WS520</v>
          </cell>
          <cell r="E1014">
            <v>173</v>
          </cell>
          <cell r="G1014">
            <v>173</v>
          </cell>
        </row>
        <row r="1015">
          <cell r="D1015" t="str">
            <v>GL3HC N0055B</v>
          </cell>
          <cell r="E1015">
            <v>137</v>
          </cell>
          <cell r="G1015">
            <v>137</v>
          </cell>
        </row>
        <row r="1016">
          <cell r="D1016" t="str">
            <v>GL3HC N0057B</v>
          </cell>
          <cell r="E1016">
            <v>113</v>
          </cell>
          <cell r="G1016">
            <v>113</v>
          </cell>
        </row>
        <row r="1017">
          <cell r="D1017" t="str">
            <v>GL3HC N0060B</v>
          </cell>
          <cell r="E1017">
            <v>108</v>
          </cell>
          <cell r="G1017">
            <v>108</v>
          </cell>
        </row>
        <row r="1018">
          <cell r="D1018" t="str">
            <v>Heater Gasket</v>
          </cell>
          <cell r="G1018">
            <v>0</v>
          </cell>
        </row>
        <row r="1019">
          <cell r="D1019" t="str">
            <v>HRER R0001</v>
          </cell>
          <cell r="E1019">
            <v>150</v>
          </cell>
          <cell r="G1019">
            <v>150</v>
          </cell>
        </row>
        <row r="1020">
          <cell r="D1020" t="str">
            <v>IKT 9050</v>
          </cell>
          <cell r="E1020">
            <v>728</v>
          </cell>
          <cell r="G1020">
            <v>728</v>
          </cell>
        </row>
        <row r="1021">
          <cell r="D1021" t="str">
            <v>IKT G9040</v>
          </cell>
          <cell r="E1021">
            <v>715</v>
          </cell>
          <cell r="G1021">
            <v>715</v>
          </cell>
        </row>
        <row r="1022">
          <cell r="D1022" t="str">
            <v>JK1 615356</v>
          </cell>
          <cell r="E1022">
            <v>92.5</v>
          </cell>
          <cell r="G1022">
            <v>92.5</v>
          </cell>
        </row>
        <row r="1023">
          <cell r="D1023" t="str">
            <v>JK1F AR010</v>
          </cell>
          <cell r="F1023">
            <v>540</v>
          </cell>
          <cell r="G1023">
            <v>540</v>
          </cell>
        </row>
        <row r="1024">
          <cell r="D1024" t="str">
            <v>JK1R AR020</v>
          </cell>
          <cell r="F1024">
            <v>540</v>
          </cell>
          <cell r="G1024">
            <v>540</v>
          </cell>
        </row>
        <row r="1025">
          <cell r="D1025" t="str">
            <v>KA4 R0520</v>
          </cell>
          <cell r="E1025">
            <v>150</v>
          </cell>
          <cell r="G1025">
            <v>150</v>
          </cell>
        </row>
        <row r="1026">
          <cell r="D1026" t="str">
            <v>KA4 R0930</v>
          </cell>
          <cell r="E1026">
            <v>549</v>
          </cell>
          <cell r="G1026">
            <v>549</v>
          </cell>
        </row>
        <row r="1027">
          <cell r="D1027" t="str">
            <v>KA4C R0902B</v>
          </cell>
          <cell r="E1027">
            <v>70</v>
          </cell>
          <cell r="G1027">
            <v>70</v>
          </cell>
        </row>
        <row r="1028">
          <cell r="D1028" t="str">
            <v>MQ4 P0002</v>
          </cell>
          <cell r="E1028">
            <v>200</v>
          </cell>
          <cell r="G1028">
            <v>200</v>
          </cell>
        </row>
        <row r="1029">
          <cell r="D1029" t="str">
            <v>MQ4 P2500</v>
          </cell>
          <cell r="E1029">
            <v>317</v>
          </cell>
          <cell r="G1029">
            <v>317</v>
          </cell>
        </row>
        <row r="1030">
          <cell r="D1030" t="str">
            <v>MQ4 P4900B</v>
          </cell>
          <cell r="E1030">
            <v>72</v>
          </cell>
          <cell r="G1030">
            <v>72</v>
          </cell>
        </row>
        <row r="1031">
          <cell r="D1031" t="str">
            <v>MQ4F-P2020</v>
          </cell>
          <cell r="E1031">
            <v>707.5</v>
          </cell>
          <cell r="G1031">
            <v>707.5</v>
          </cell>
        </row>
        <row r="1032">
          <cell r="D1032" t="str">
            <v>NEOR GI000</v>
          </cell>
          <cell r="E1032">
            <v>56</v>
          </cell>
          <cell r="G1032">
            <v>56</v>
          </cell>
        </row>
        <row r="1033">
          <cell r="D1033" t="str">
            <v>NEOR GI100</v>
          </cell>
          <cell r="E1033">
            <v>57</v>
          </cell>
          <cell r="G1033">
            <v>57</v>
          </cell>
        </row>
        <row r="1034">
          <cell r="D1034" t="str">
            <v>NU 615470</v>
          </cell>
          <cell r="E1034">
            <v>60</v>
          </cell>
          <cell r="G1034">
            <v>60</v>
          </cell>
        </row>
        <row r="1035">
          <cell r="D1035" t="str">
            <v>NX4 N9030</v>
          </cell>
          <cell r="E1035">
            <v>316</v>
          </cell>
          <cell r="G1035">
            <v>316</v>
          </cell>
        </row>
        <row r="1036">
          <cell r="D1036" t="str">
            <v>NX4F N9060</v>
          </cell>
          <cell r="E1036">
            <v>754</v>
          </cell>
          <cell r="G1036">
            <v>754</v>
          </cell>
        </row>
        <row r="1037">
          <cell r="D1037" t="str">
            <v>NX4R N9070</v>
          </cell>
          <cell r="E1037">
            <v>680</v>
          </cell>
          <cell r="G1037">
            <v>680</v>
          </cell>
        </row>
        <row r="1038">
          <cell r="D1038" t="str">
            <v>OEM 8K330</v>
          </cell>
          <cell r="F1038">
            <v>1180</v>
          </cell>
          <cell r="G1038">
            <v>1180</v>
          </cell>
        </row>
        <row r="1039">
          <cell r="D1039" t="str">
            <v>OSD 3S001</v>
          </cell>
          <cell r="F1039">
            <v>700</v>
          </cell>
          <cell r="G1039">
            <v>700</v>
          </cell>
        </row>
        <row r="1040">
          <cell r="D1040" t="str">
            <v>OSD J9062</v>
          </cell>
          <cell r="E1040">
            <v>600</v>
          </cell>
          <cell r="G1040">
            <v>600</v>
          </cell>
        </row>
        <row r="1041">
          <cell r="D1041" t="str">
            <v>OSE S2007</v>
          </cell>
          <cell r="E1041">
            <v>450</v>
          </cell>
          <cell r="G1041">
            <v>450</v>
          </cell>
        </row>
        <row r="1042">
          <cell r="D1042" t="str">
            <v>OSE S2008</v>
          </cell>
          <cell r="E1042">
            <v>240</v>
          </cell>
          <cell r="G1042">
            <v>240</v>
          </cell>
        </row>
        <row r="1043">
          <cell r="D1043" t="str">
            <v>R603895</v>
          </cell>
          <cell r="G1043">
            <v>0</v>
          </cell>
        </row>
        <row r="1044">
          <cell r="D1044" t="str">
            <v>R603908</v>
          </cell>
          <cell r="E1044">
            <v>62.3</v>
          </cell>
          <cell r="G1044">
            <v>62.3</v>
          </cell>
        </row>
        <row r="1045">
          <cell r="D1045" t="str">
            <v>R603936</v>
          </cell>
          <cell r="E1045">
            <v>60.1</v>
          </cell>
          <cell r="G1045">
            <v>60.1</v>
          </cell>
        </row>
        <row r="1046">
          <cell r="D1046" t="str">
            <v>R603987</v>
          </cell>
          <cell r="G1046">
            <v>0</v>
          </cell>
        </row>
        <row r="1047">
          <cell r="D1047" t="str">
            <v>R603995</v>
          </cell>
          <cell r="E1047">
            <v>459.9</v>
          </cell>
          <cell r="G1047">
            <v>459.9</v>
          </cell>
        </row>
        <row r="1048">
          <cell r="D1048" t="str">
            <v>R603995</v>
          </cell>
          <cell r="E1048">
            <v>459.9</v>
          </cell>
          <cell r="G1048">
            <v>459.9</v>
          </cell>
        </row>
        <row r="1049">
          <cell r="D1049" t="str">
            <v>R604057</v>
          </cell>
          <cell r="G1049">
            <v>0</v>
          </cell>
        </row>
        <row r="1050">
          <cell r="D1050" t="str">
            <v>RP 9811</v>
          </cell>
          <cell r="E1050">
            <v>491</v>
          </cell>
          <cell r="G1050">
            <v>491</v>
          </cell>
        </row>
        <row r="1051">
          <cell r="D1051" t="str">
            <v>SG2EV-SEAL1</v>
          </cell>
          <cell r="G1051">
            <v>0</v>
          </cell>
        </row>
        <row r="1052">
          <cell r="D1052" t="str">
            <v>SG2HF AT020</v>
          </cell>
          <cell r="E1052">
            <v>500</v>
          </cell>
          <cell r="G1052">
            <v>500</v>
          </cell>
        </row>
        <row r="1053">
          <cell r="D1053" t="str">
            <v>SG2HF AT050</v>
          </cell>
          <cell r="E1053">
            <v>500</v>
          </cell>
          <cell r="G1053">
            <v>500</v>
          </cell>
        </row>
        <row r="1054">
          <cell r="D1054" t="str">
            <v>SG2P AT060</v>
          </cell>
          <cell r="E1054">
            <v>290</v>
          </cell>
          <cell r="G1054">
            <v>290</v>
          </cell>
        </row>
        <row r="1055">
          <cell r="D1055" t="str">
            <v>SG2PH AT204</v>
          </cell>
          <cell r="E1055">
            <v>175</v>
          </cell>
          <cell r="G1055">
            <v>175</v>
          </cell>
        </row>
        <row r="1056">
          <cell r="D1056" t="str">
            <v>SU2R BW020</v>
          </cell>
          <cell r="G1056">
            <v>0</v>
          </cell>
        </row>
        <row r="1057">
          <cell r="D1057" t="str">
            <v>US4C CG000</v>
          </cell>
          <cell r="E1057">
            <v>114</v>
          </cell>
          <cell r="G1057">
            <v>114</v>
          </cell>
        </row>
        <row r="1058">
          <cell r="D1058" t="str">
            <v>US4C CG503</v>
          </cell>
          <cell r="E1058">
            <v>122</v>
          </cell>
          <cell r="G1058">
            <v>122</v>
          </cell>
        </row>
        <row r="1059">
          <cell r="D1059" t="str">
            <v>US4C CG504</v>
          </cell>
          <cell r="E1059">
            <v>134</v>
          </cell>
          <cell r="G1059">
            <v>134</v>
          </cell>
        </row>
        <row r="1060">
          <cell r="D1060" t="str">
            <v>US4C CG507</v>
          </cell>
          <cell r="E1060">
            <v>146</v>
          </cell>
          <cell r="G1060">
            <v>146</v>
          </cell>
        </row>
        <row r="1061">
          <cell r="D1061" t="str">
            <v>US4C CG903</v>
          </cell>
          <cell r="E1061">
            <v>114</v>
          </cell>
          <cell r="G1061">
            <v>114</v>
          </cell>
        </row>
        <row r="1062">
          <cell r="D1062" t="str">
            <v>US4C CG904</v>
          </cell>
          <cell r="E1062">
            <v>115</v>
          </cell>
          <cell r="G1062">
            <v>115</v>
          </cell>
        </row>
        <row r="1063">
          <cell r="D1063" t="str">
            <v>YG 353</v>
          </cell>
          <cell r="E1063">
            <v>203</v>
          </cell>
          <cell r="G1063">
            <v>203</v>
          </cell>
        </row>
        <row r="1064">
          <cell r="D1064" t="str">
            <v>CDPE 6PIN</v>
          </cell>
          <cell r="E1064">
            <v>120</v>
          </cell>
          <cell r="G1064">
            <v>120</v>
          </cell>
        </row>
        <row r="1065">
          <cell r="D1065" t="str">
            <v>쎄타 SENSOR RUBBER A</v>
          </cell>
          <cell r="G1065">
            <v>0</v>
          </cell>
        </row>
        <row r="1066">
          <cell r="D1066" t="str">
            <v>쎄타 SENSOR RUBBER M</v>
          </cell>
          <cell r="G1066">
            <v>0</v>
          </cell>
        </row>
        <row r="1067">
          <cell r="D1067" t="str">
            <v>US4C CG934</v>
          </cell>
          <cell r="E1067">
            <v>109</v>
          </cell>
          <cell r="G1067">
            <v>109</v>
          </cell>
        </row>
        <row r="1068">
          <cell r="D1068" t="str">
            <v>RS4 1400B1</v>
          </cell>
          <cell r="G1068">
            <v>0</v>
          </cell>
        </row>
        <row r="1069">
          <cell r="D1069" t="str">
            <v>3SES00131A</v>
          </cell>
          <cell r="G1069">
            <v>0</v>
          </cell>
        </row>
        <row r="1070">
          <cell r="D1070" t="str">
            <v>3SES00132A</v>
          </cell>
          <cell r="E1070">
            <v>64</v>
          </cell>
          <cell r="G1070">
            <v>64</v>
          </cell>
        </row>
        <row r="1071">
          <cell r="D1071">
            <v>9837698380</v>
          </cell>
          <cell r="F1071">
            <v>500</v>
          </cell>
          <cell r="G1071">
            <v>500</v>
          </cell>
        </row>
        <row r="1072">
          <cell r="D1072" t="str">
            <v>LF 9810</v>
          </cell>
          <cell r="E1072">
            <v>570.6</v>
          </cell>
          <cell r="G1072">
            <v>570.6</v>
          </cell>
        </row>
        <row r="1073">
          <cell r="D1073" t="str">
            <v>HB 9860</v>
          </cell>
          <cell r="E1073">
            <v>569</v>
          </cell>
          <cell r="G1073">
            <v>569</v>
          </cell>
        </row>
        <row r="1074">
          <cell r="D1074" t="str">
            <v>HP AIR IN/OUT COVER</v>
          </cell>
          <cell r="G1074">
            <v>0</v>
          </cell>
        </row>
        <row r="1075">
          <cell r="D1075" t="str">
            <v>HP COOLANT RH</v>
          </cell>
          <cell r="G1075">
            <v>0</v>
          </cell>
        </row>
        <row r="1076">
          <cell r="D1076">
            <v>603936</v>
          </cell>
          <cell r="E1076">
            <v>60.1</v>
          </cell>
          <cell r="G1076">
            <v>60.1</v>
          </cell>
        </row>
        <row r="1077">
          <cell r="D1077" t="str">
            <v>BD 9810</v>
          </cell>
          <cell r="E1077">
            <v>617</v>
          </cell>
          <cell r="G1077">
            <v>617</v>
          </cell>
        </row>
        <row r="1078">
          <cell r="D1078">
            <v>603995</v>
          </cell>
          <cell r="E1078">
            <v>459.9</v>
          </cell>
          <cell r="G1078">
            <v>459.9</v>
          </cell>
        </row>
        <row r="1079">
          <cell r="D1079">
            <v>603969</v>
          </cell>
          <cell r="E1079">
            <v>131.30000000000001</v>
          </cell>
          <cell r="G1079">
            <v>131.30000000000001</v>
          </cell>
        </row>
        <row r="1080">
          <cell r="D1080" t="str">
            <v>HP SIDE COVER</v>
          </cell>
          <cell r="G1080">
            <v>0</v>
          </cell>
        </row>
        <row r="1081">
          <cell r="D1081" t="str">
            <v>HP COOLANT LH</v>
          </cell>
          <cell r="G1081">
            <v>0</v>
          </cell>
        </row>
        <row r="1082">
          <cell r="D1082" t="str">
            <v>BIC-01097</v>
          </cell>
          <cell r="E1082">
            <v>1</v>
          </cell>
          <cell r="G1082">
            <v>1</v>
          </cell>
        </row>
        <row r="1083">
          <cell r="D1083" t="str">
            <v>BIC-01098</v>
          </cell>
          <cell r="E1083">
            <v>1</v>
          </cell>
          <cell r="G1083">
            <v>1</v>
          </cell>
        </row>
        <row r="1084">
          <cell r="D1084" t="str">
            <v>BIC-01055</v>
          </cell>
          <cell r="E1084">
            <v>1</v>
          </cell>
          <cell r="G1084">
            <v>1</v>
          </cell>
        </row>
        <row r="1085">
          <cell r="D1085" t="str">
            <v>BIC-01075</v>
          </cell>
          <cell r="E1085">
            <v>1</v>
          </cell>
          <cell r="G1085">
            <v>1</v>
          </cell>
        </row>
        <row r="1086">
          <cell r="D1086" t="str">
            <v>UM 339</v>
          </cell>
          <cell r="E1086">
            <v>250</v>
          </cell>
          <cell r="G1086">
            <v>250</v>
          </cell>
        </row>
        <row r="1087">
          <cell r="D1087" t="str">
            <v>NX4 N9080</v>
          </cell>
          <cell r="E1087">
            <v>350</v>
          </cell>
          <cell r="G1087">
            <v>350</v>
          </cell>
        </row>
        <row r="1088">
          <cell r="D1088" t="str">
            <v>XD 580</v>
          </cell>
          <cell r="E1088">
            <v>134</v>
          </cell>
          <cell r="G1088">
            <v>134</v>
          </cell>
        </row>
        <row r="1089">
          <cell r="D1089" t="str">
            <v>CE1T KL680</v>
          </cell>
          <cell r="E1089">
            <v>3380</v>
          </cell>
          <cell r="G1089">
            <v>3380</v>
          </cell>
        </row>
        <row r="1090">
          <cell r="D1090" t="str">
            <v>NX4 N9090</v>
          </cell>
          <cell r="E1090">
            <v>320</v>
          </cell>
          <cell r="G1090">
            <v>320</v>
          </cell>
        </row>
        <row r="1091">
          <cell r="D1091" t="str">
            <v>TMC S1900</v>
          </cell>
          <cell r="F1091">
            <v>110</v>
          </cell>
          <cell r="G1091">
            <v>110</v>
          </cell>
        </row>
        <row r="1092">
          <cell r="D1092" t="str">
            <v>CE1R KL620</v>
          </cell>
          <cell r="E1092">
            <v>554</v>
          </cell>
          <cell r="G1092">
            <v>554</v>
          </cell>
        </row>
        <row r="1093">
          <cell r="D1093" t="str">
            <v>R604034</v>
          </cell>
          <cell r="E1093">
            <v>93.8</v>
          </cell>
          <cell r="G1093">
            <v>93.8</v>
          </cell>
        </row>
        <row r="1094">
          <cell r="D1094">
            <v>604027</v>
          </cell>
          <cell r="E1094">
            <v>147.5</v>
          </cell>
          <cell r="G1094">
            <v>147.5</v>
          </cell>
        </row>
        <row r="1095">
          <cell r="D1095">
            <v>604018</v>
          </cell>
          <cell r="E1095">
            <v>740.9</v>
          </cell>
          <cell r="G1095">
            <v>740.9</v>
          </cell>
        </row>
        <row r="1096">
          <cell r="D1096" t="str">
            <v>R604013</v>
          </cell>
          <cell r="E1096">
            <v>170.4</v>
          </cell>
          <cell r="G1096">
            <v>170.4</v>
          </cell>
        </row>
        <row r="1097">
          <cell r="D1097" t="str">
            <v>YF 6</v>
          </cell>
          <cell r="E1097">
            <v>100</v>
          </cell>
          <cell r="G1097">
            <v>100</v>
          </cell>
        </row>
        <row r="1098">
          <cell r="D1098" t="str">
            <v>SEAL TEST GASKET</v>
          </cell>
          <cell r="G1098">
            <v>0</v>
          </cell>
        </row>
        <row r="1099">
          <cell r="D1099" t="str">
            <v>JC 9810</v>
          </cell>
          <cell r="E1099">
            <v>502.3</v>
          </cell>
          <cell r="G1099">
            <v>502.3</v>
          </cell>
        </row>
        <row r="1100">
          <cell r="D1100" t="str">
            <v>AX1T O6300</v>
          </cell>
          <cell r="E1100">
            <v>400</v>
          </cell>
          <cell r="G1100">
            <v>400</v>
          </cell>
        </row>
        <row r="1101">
          <cell r="D1101" t="str">
            <v>LF 130</v>
          </cell>
          <cell r="E1101">
            <v>71</v>
          </cell>
          <cell r="G1101">
            <v>71</v>
          </cell>
        </row>
        <row r="1102">
          <cell r="D1102" t="str">
            <v>AX1F O6100</v>
          </cell>
          <cell r="E1102">
            <v>400</v>
          </cell>
          <cell r="G1102">
            <v>400</v>
          </cell>
        </row>
        <row r="1103">
          <cell r="D1103" t="str">
            <v>RS4 26000</v>
          </cell>
          <cell r="F1103">
            <v>60</v>
          </cell>
          <cell r="G1103">
            <v>60</v>
          </cell>
        </row>
        <row r="1104">
          <cell r="D1104" t="str">
            <v>YF 9820</v>
          </cell>
          <cell r="E1104">
            <v>304</v>
          </cell>
          <cell r="G1104">
            <v>304</v>
          </cell>
        </row>
        <row r="1105">
          <cell r="D1105" t="str">
            <v>BN7R AW030</v>
          </cell>
          <cell r="E1105">
            <v>390</v>
          </cell>
          <cell r="G1105">
            <v>390</v>
          </cell>
        </row>
        <row r="1106">
          <cell r="D1106" t="str">
            <v>BN7F AW020</v>
          </cell>
          <cell r="E1106">
            <v>470</v>
          </cell>
          <cell r="G1106">
            <v>470</v>
          </cell>
        </row>
        <row r="1107">
          <cell r="D1107" t="str">
            <v>MQ4P RCAP3</v>
          </cell>
          <cell r="E1107">
            <v>440.8</v>
          </cell>
          <cell r="G1107">
            <v>440.8</v>
          </cell>
        </row>
        <row r="1108">
          <cell r="D1108" t="str">
            <v>R604028</v>
          </cell>
          <cell r="E1108">
            <v>152.6</v>
          </cell>
          <cell r="G1108">
            <v>152.6</v>
          </cell>
        </row>
        <row r="1109">
          <cell r="D1109">
            <v>603996</v>
          </cell>
          <cell r="G1109">
            <v>0</v>
          </cell>
        </row>
        <row r="1110">
          <cell r="D1110" t="str">
            <v>P191-921</v>
          </cell>
          <cell r="E1110">
            <v>51</v>
          </cell>
          <cell r="G1110">
            <v>51</v>
          </cell>
        </row>
        <row r="1111">
          <cell r="D1111" t="str">
            <v>BN7F AW010</v>
          </cell>
          <cell r="E1111">
            <v>470</v>
          </cell>
          <cell r="G1111">
            <v>470</v>
          </cell>
        </row>
        <row r="1112">
          <cell r="D1112" t="str">
            <v>JK1 AR060</v>
          </cell>
          <cell r="E1112">
            <v>220.8</v>
          </cell>
          <cell r="G1112">
            <v>220.8</v>
          </cell>
        </row>
        <row r="1113">
          <cell r="D1113" t="str">
            <v>NE LI000</v>
          </cell>
          <cell r="G1113">
            <v>0</v>
          </cell>
        </row>
        <row r="1114">
          <cell r="D1114" t="str">
            <v>356J0-XXN05</v>
          </cell>
          <cell r="G1114">
            <v>0</v>
          </cell>
        </row>
        <row r="1115">
          <cell r="D1115" t="str">
            <v>NX4c CF010</v>
          </cell>
          <cell r="G1115">
            <v>0</v>
          </cell>
        </row>
        <row r="1116">
          <cell r="D1116" t="str">
            <v>KA4H-R0001</v>
          </cell>
          <cell r="G1116">
            <v>0</v>
          </cell>
        </row>
        <row r="1117">
          <cell r="D1117" t="str">
            <v>FRONT-GROMMET</v>
          </cell>
          <cell r="G1117">
            <v>0</v>
          </cell>
        </row>
        <row r="1118">
          <cell r="D1118" t="str">
            <v>DN8C L1108B</v>
          </cell>
          <cell r="E1118">
            <v>86</v>
          </cell>
          <cell r="G1118">
            <v>86</v>
          </cell>
        </row>
        <row r="1119">
          <cell r="D1119" t="str">
            <v>100KW SVM</v>
          </cell>
          <cell r="G1119">
            <v>0</v>
          </cell>
        </row>
        <row r="1120">
          <cell r="D1120" t="str">
            <v>R600018</v>
          </cell>
          <cell r="E1120">
            <v>11.39</v>
          </cell>
          <cell r="G1120">
            <v>11.39</v>
          </cell>
        </row>
        <row r="1121">
          <cell r="D1121" t="str">
            <v>R600019</v>
          </cell>
          <cell r="E1121">
            <v>12.74</v>
          </cell>
          <cell r="G1121">
            <v>12.74</v>
          </cell>
        </row>
        <row r="1122">
          <cell r="D1122" t="str">
            <v>JK1E DS010</v>
          </cell>
          <cell r="F1122">
            <v>440</v>
          </cell>
          <cell r="G1122">
            <v>440</v>
          </cell>
        </row>
        <row r="1123">
          <cell r="D1123" t="str">
            <v>R600050</v>
          </cell>
          <cell r="E1123">
            <v>25.09</v>
          </cell>
          <cell r="G1123">
            <v>25.09</v>
          </cell>
        </row>
        <row r="1124">
          <cell r="D1124" t="str">
            <v>39889-NT000-A02</v>
          </cell>
          <cell r="G1124">
            <v>0</v>
          </cell>
        </row>
        <row r="1125">
          <cell r="D1125" t="str">
            <v>R600182</v>
          </cell>
          <cell r="E1125">
            <v>28.82</v>
          </cell>
          <cell r="G1125">
            <v>28.82</v>
          </cell>
        </row>
        <row r="1126">
          <cell r="D1126" t="str">
            <v>QZFC 7XFA0</v>
          </cell>
          <cell r="F1126">
            <v>319</v>
          </cell>
          <cell r="G1126">
            <v>319</v>
          </cell>
        </row>
        <row r="1127">
          <cell r="D1127" t="str">
            <v>QZFC 7XFB0</v>
          </cell>
          <cell r="F1127">
            <v>345</v>
          </cell>
          <cell r="G1127">
            <v>345</v>
          </cell>
        </row>
        <row r="1128">
          <cell r="D1128" t="str">
            <v>R602512</v>
          </cell>
          <cell r="E1128">
            <v>17.600000000000001</v>
          </cell>
          <cell r="G1128">
            <v>17.600000000000001</v>
          </cell>
        </row>
        <row r="1129">
          <cell r="D1129" t="str">
            <v>R600238</v>
          </cell>
          <cell r="E1129">
            <v>14.22</v>
          </cell>
          <cell r="G1129">
            <v>14.22</v>
          </cell>
        </row>
        <row r="1130">
          <cell r="D1130" t="str">
            <v>356J0-8L015</v>
          </cell>
          <cell r="G1130">
            <v>0</v>
          </cell>
        </row>
        <row r="1131">
          <cell r="D1131" t="str">
            <v>RG3E JI005</v>
          </cell>
          <cell r="G1131">
            <v>0</v>
          </cell>
        </row>
        <row r="1132">
          <cell r="D1132" t="str">
            <v>R600049</v>
          </cell>
          <cell r="E1132">
            <v>19.11</v>
          </cell>
          <cell r="G1132">
            <v>19.11</v>
          </cell>
        </row>
        <row r="1133">
          <cell r="D1133" t="str">
            <v>R682015</v>
          </cell>
          <cell r="E1133">
            <v>26.63</v>
          </cell>
          <cell r="G1133">
            <v>26.63</v>
          </cell>
        </row>
        <row r="1134">
          <cell r="D1134" t="str">
            <v>AIR IN GASKET</v>
          </cell>
          <cell r="G1134">
            <v>0</v>
          </cell>
        </row>
        <row r="1135">
          <cell r="D1135" t="str">
            <v>PRA-RUBBER-RING</v>
          </cell>
          <cell r="G1135">
            <v>0</v>
          </cell>
        </row>
        <row r="1136">
          <cell r="D1136" t="str">
            <v>RJ 610B/RJ 610C</v>
          </cell>
          <cell r="E1136">
            <v>88</v>
          </cell>
          <cell r="G1136">
            <v>88</v>
          </cell>
        </row>
        <row r="1137">
          <cell r="D1137" t="str">
            <v>RJ 610C</v>
          </cell>
          <cell r="E1137">
            <v>88</v>
          </cell>
          <cell r="G1137">
            <v>88</v>
          </cell>
        </row>
        <row r="1138">
          <cell r="D1138" t="str">
            <v>JD 9804</v>
          </cell>
          <cell r="E1138">
            <v>333.6</v>
          </cell>
          <cell r="G1138">
            <v>333.6</v>
          </cell>
        </row>
        <row r="1139">
          <cell r="D1139" t="str">
            <v>HM 512</v>
          </cell>
          <cell r="E1139">
            <v>69.099999999999994</v>
          </cell>
          <cell r="G1139">
            <v>69.099999999999994</v>
          </cell>
        </row>
        <row r="1140">
          <cell r="D1140" t="str">
            <v>QZFC 7XFC0</v>
          </cell>
          <cell r="F1140">
            <v>255</v>
          </cell>
          <cell r="G1140">
            <v>255</v>
          </cell>
        </row>
        <row r="1141">
          <cell r="D1141" t="str">
            <v>683538-1</v>
          </cell>
          <cell r="E1141">
            <v>12.62</v>
          </cell>
          <cell r="G1141">
            <v>12.62</v>
          </cell>
        </row>
        <row r="1142">
          <cell r="D1142" t="str">
            <v>R600239</v>
          </cell>
          <cell r="E1142">
            <v>18.170000000000002</v>
          </cell>
          <cell r="G1142">
            <v>18.170000000000002</v>
          </cell>
        </row>
        <row r="1143">
          <cell r="D1143" t="str">
            <v>R600027-Y</v>
          </cell>
          <cell r="E1143">
            <v>25.28</v>
          </cell>
          <cell r="G1143">
            <v>25.28</v>
          </cell>
        </row>
        <row r="1144">
          <cell r="D1144" t="str">
            <v>R3G0075</v>
          </cell>
          <cell r="E1144">
            <v>210</v>
          </cell>
          <cell r="G1144">
            <v>210</v>
          </cell>
        </row>
        <row r="1145">
          <cell r="D1145" t="str">
            <v>R680760</v>
          </cell>
          <cell r="E1145">
            <v>58.81</v>
          </cell>
          <cell r="G1145">
            <v>58.81</v>
          </cell>
        </row>
        <row r="1146">
          <cell r="D1146" t="str">
            <v>DYP-REACT</v>
          </cell>
          <cell r="G1146">
            <v>0</v>
          </cell>
        </row>
        <row r="1147">
          <cell r="D1147" t="str">
            <v>DEH 9810</v>
          </cell>
          <cell r="E1147">
            <v>658.9</v>
          </cell>
          <cell r="G1147">
            <v>658.9</v>
          </cell>
        </row>
        <row r="1148">
          <cell r="D1148" t="str">
            <v>FD 9800</v>
          </cell>
          <cell r="E1148">
            <v>599.5</v>
          </cell>
          <cell r="G1148">
            <v>599.5</v>
          </cell>
        </row>
        <row r="1149">
          <cell r="D1149" t="str">
            <v>3SER00001A</v>
          </cell>
          <cell r="G1149">
            <v>0</v>
          </cell>
        </row>
        <row r="1150">
          <cell r="D1150" t="str">
            <v>3SEG00001A</v>
          </cell>
          <cell r="G1150">
            <v>0</v>
          </cell>
        </row>
        <row r="1151">
          <cell r="D1151" t="str">
            <v>R680523</v>
          </cell>
          <cell r="E1151">
            <v>14.5</v>
          </cell>
          <cell r="G1151">
            <v>14.5</v>
          </cell>
        </row>
        <row r="1152">
          <cell r="D1152" t="str">
            <v>R600082</v>
          </cell>
          <cell r="E1152">
            <v>38.67</v>
          </cell>
          <cell r="G1152">
            <v>38.67</v>
          </cell>
        </row>
        <row r="1153">
          <cell r="D1153" t="str">
            <v>AD 510-1</v>
          </cell>
          <cell r="E1153">
            <v>85</v>
          </cell>
          <cell r="G1153">
            <v>85</v>
          </cell>
        </row>
        <row r="1154">
          <cell r="D1154" t="str">
            <v>YHREV-R0001</v>
          </cell>
          <cell r="G1154">
            <v>0</v>
          </cell>
        </row>
        <row r="1155">
          <cell r="D1155">
            <v>685683</v>
          </cell>
          <cell r="E1155">
            <v>163.26</v>
          </cell>
          <cell r="G1155">
            <v>163.26</v>
          </cell>
        </row>
        <row r="1156">
          <cell r="D1156" t="str">
            <v>LKE SEAL</v>
          </cell>
          <cell r="E1156">
            <v>830.5</v>
          </cell>
          <cell r="G1156">
            <v>830.5</v>
          </cell>
        </row>
        <row r="1157">
          <cell r="D1157" t="str">
            <v>GN7F-N1020</v>
          </cell>
          <cell r="F1157">
            <v>500</v>
          </cell>
          <cell r="G1157">
            <v>500</v>
          </cell>
        </row>
        <row r="1158">
          <cell r="D1158" t="str">
            <v>GN7R-N1030</v>
          </cell>
          <cell r="F1158">
            <v>430</v>
          </cell>
          <cell r="G1158">
            <v>430</v>
          </cell>
        </row>
        <row r="1159">
          <cell r="D1159" t="str">
            <v>GN7F-N1010</v>
          </cell>
          <cell r="F1159">
            <v>500</v>
          </cell>
          <cell r="G1159">
            <v>500</v>
          </cell>
        </row>
        <row r="1160">
          <cell r="D1160" t="str">
            <v>JM 9804</v>
          </cell>
          <cell r="G1160">
            <v>0</v>
          </cell>
        </row>
        <row r="1161">
          <cell r="D1161" t="str">
            <v>EN 555</v>
          </cell>
          <cell r="E1161">
            <v>219</v>
          </cell>
          <cell r="G1161">
            <v>219</v>
          </cell>
        </row>
        <row r="1162">
          <cell r="D1162" t="str">
            <v>유로 6800</v>
          </cell>
          <cell r="E1162">
            <v>412.7</v>
          </cell>
          <cell r="G1162">
            <v>412.7</v>
          </cell>
        </row>
        <row r="1163">
          <cell r="D1163" t="str">
            <v>BH 8100</v>
          </cell>
          <cell r="E1163">
            <v>43.9</v>
          </cell>
          <cell r="G1163">
            <v>43.9</v>
          </cell>
        </row>
        <row r="1164">
          <cell r="D1164" t="str">
            <v>US4C-3N000</v>
          </cell>
          <cell r="F1164">
            <v>160</v>
          </cell>
          <cell r="G1164">
            <v>160</v>
          </cell>
        </row>
        <row r="1165">
          <cell r="D1165" t="str">
            <v>3SES00018A</v>
          </cell>
          <cell r="G1165">
            <v>0</v>
          </cell>
        </row>
        <row r="1166">
          <cell r="D1166" t="str">
            <v>AD 320B</v>
          </cell>
          <cell r="E1166">
            <v>73</v>
          </cell>
          <cell r="G1166">
            <v>73</v>
          </cell>
        </row>
        <row r="1167">
          <cell r="D1167" t="str">
            <v>DYP-EP GASKET2</v>
          </cell>
          <cell r="G1167">
            <v>0</v>
          </cell>
        </row>
        <row r="1168">
          <cell r="D1168" t="str">
            <v>R600071</v>
          </cell>
          <cell r="G1168">
            <v>0</v>
          </cell>
        </row>
        <row r="1169">
          <cell r="D1169" t="str">
            <v>R600074</v>
          </cell>
          <cell r="G1169">
            <v>0</v>
          </cell>
        </row>
        <row r="1170">
          <cell r="D1170">
            <v>603935</v>
          </cell>
          <cell r="E1170">
            <v>94.6</v>
          </cell>
          <cell r="G1170">
            <v>94.6</v>
          </cell>
        </row>
        <row r="1171">
          <cell r="D1171">
            <v>685690</v>
          </cell>
          <cell r="G1171">
            <v>0</v>
          </cell>
        </row>
        <row r="1172">
          <cell r="D1172" t="str">
            <v>3SER00002A</v>
          </cell>
          <cell r="G1172">
            <v>0</v>
          </cell>
        </row>
        <row r="1173">
          <cell r="D1173" t="str">
            <v>603628-1</v>
          </cell>
          <cell r="E1173">
            <v>78</v>
          </cell>
          <cell r="G1173">
            <v>78</v>
          </cell>
        </row>
        <row r="1174">
          <cell r="D1174" t="str">
            <v>NE-LI040</v>
          </cell>
          <cell r="F1174">
            <v>395.2</v>
          </cell>
          <cell r="G1174">
            <v>395.2</v>
          </cell>
        </row>
        <row r="1175">
          <cell r="D1175" t="str">
            <v>NER-LI050</v>
          </cell>
          <cell r="F1175">
            <v>716.3</v>
          </cell>
          <cell r="G1175">
            <v>716.3</v>
          </cell>
        </row>
        <row r="1176">
          <cell r="D1176" t="str">
            <v>NER-LI060</v>
          </cell>
          <cell r="F1176">
            <v>716.3</v>
          </cell>
          <cell r="G1176">
            <v>716.3</v>
          </cell>
        </row>
        <row r="1177">
          <cell r="D1177" t="str">
            <v>NE-LI005B</v>
          </cell>
          <cell r="G1177">
            <v>0</v>
          </cell>
        </row>
        <row r="1178">
          <cell r="D1178" t="str">
            <v>NE-LI801</v>
          </cell>
          <cell r="G1178">
            <v>0</v>
          </cell>
        </row>
        <row r="1179">
          <cell r="D1179" t="str">
            <v>NE-LI771</v>
          </cell>
          <cell r="G1179">
            <v>0</v>
          </cell>
        </row>
        <row r="1180">
          <cell r="D1180" t="str">
            <v>NE-LI070</v>
          </cell>
          <cell r="G1180">
            <v>0</v>
          </cell>
        </row>
        <row r="1181">
          <cell r="D1181" t="str">
            <v>NE-LI090</v>
          </cell>
          <cell r="F1181">
            <v>440.8</v>
          </cell>
          <cell r="G1181">
            <v>440.8</v>
          </cell>
        </row>
        <row r="1182">
          <cell r="D1182" t="str">
            <v>NE-LI806</v>
          </cell>
          <cell r="F1182">
            <v>1</v>
          </cell>
          <cell r="G1182">
            <v>1</v>
          </cell>
        </row>
        <row r="1183">
          <cell r="D1183" t="str">
            <v>3SES00034A</v>
          </cell>
          <cell r="E1183">
            <v>106.8</v>
          </cell>
          <cell r="G1183">
            <v>106.8</v>
          </cell>
        </row>
        <row r="1184">
          <cell r="D1184" t="str">
            <v>DER DB010</v>
          </cell>
          <cell r="F1184">
            <v>450</v>
          </cell>
          <cell r="G1184">
            <v>450</v>
          </cell>
        </row>
        <row r="1185">
          <cell r="D1185" t="str">
            <v>DYP4 5종</v>
          </cell>
          <cell r="G1185">
            <v>0</v>
          </cell>
        </row>
        <row r="1186">
          <cell r="D1186" t="str">
            <v>PRA-RUBBER-PAD</v>
          </cell>
          <cell r="G1186">
            <v>0</v>
          </cell>
        </row>
        <row r="1187">
          <cell r="D1187" t="str">
            <v>PWUT XXN05</v>
          </cell>
          <cell r="G1187">
            <v>0</v>
          </cell>
        </row>
        <row r="1188">
          <cell r="D1188" t="str">
            <v>TL 050</v>
          </cell>
          <cell r="G1188">
            <v>0</v>
          </cell>
        </row>
        <row r="1189">
          <cell r="D1189" t="str">
            <v>JW-CU000</v>
          </cell>
          <cell r="F1189">
            <v>588.6</v>
          </cell>
          <cell r="G1189">
            <v>588.6</v>
          </cell>
        </row>
        <row r="1190">
          <cell r="D1190" t="str">
            <v>PUEG-CP106</v>
          </cell>
          <cell r="F1190">
            <v>750</v>
          </cell>
          <cell r="G1190">
            <v>750</v>
          </cell>
        </row>
        <row r="1191">
          <cell r="D1191" t="str">
            <v>MV-DORBBSA</v>
          </cell>
          <cell r="F1191">
            <v>77</v>
          </cell>
          <cell r="G1191">
            <v>77</v>
          </cell>
        </row>
        <row r="1192">
          <cell r="D1192" t="str">
            <v>MV-1XFB48</v>
          </cell>
          <cell r="G1192">
            <v>0</v>
          </cell>
        </row>
        <row r="1193">
          <cell r="D1193" t="str">
            <v>JK1EG DS020</v>
          </cell>
          <cell r="E1193">
            <v>614.9</v>
          </cell>
          <cell r="G1193">
            <v>614.9</v>
          </cell>
        </row>
        <row r="1194">
          <cell r="D1194" t="str">
            <v>MV-21-E0301</v>
          </cell>
          <cell r="G1194">
            <v>0</v>
          </cell>
        </row>
        <row r="1195">
          <cell r="D1195" t="str">
            <v>MV-21-E0302</v>
          </cell>
          <cell r="G1195">
            <v>0</v>
          </cell>
        </row>
        <row r="1196">
          <cell r="D1196" t="str">
            <v>MV-21-E0303</v>
          </cell>
          <cell r="G1196">
            <v>0</v>
          </cell>
        </row>
        <row r="1197">
          <cell r="D1197" t="str">
            <v>RS4-T4080</v>
          </cell>
          <cell r="F1197">
            <v>330</v>
          </cell>
          <cell r="G1197">
            <v>330</v>
          </cell>
        </row>
        <row r="1198">
          <cell r="D1198" t="str">
            <v>500KW-PECC0</v>
          </cell>
          <cell r="G1198">
            <v>0</v>
          </cell>
        </row>
        <row r="1199">
          <cell r="D1199" t="str">
            <v>MVF-DO1611</v>
          </cell>
          <cell r="F1199">
            <v>772</v>
          </cell>
          <cell r="G1199">
            <v>772</v>
          </cell>
        </row>
        <row r="1200">
          <cell r="D1200" t="str">
            <v>MVR-DO1621</v>
          </cell>
          <cell r="F1200">
            <v>731</v>
          </cell>
          <cell r="G1200">
            <v>731</v>
          </cell>
        </row>
        <row r="1201">
          <cell r="D1201" t="str">
            <v>BGNF 800</v>
          </cell>
          <cell r="E1201">
            <v>105</v>
          </cell>
          <cell r="G1201">
            <v>105</v>
          </cell>
        </row>
        <row r="1202">
          <cell r="D1202" t="str">
            <v>NU 1220</v>
          </cell>
          <cell r="E1202">
            <v>158.1</v>
          </cell>
          <cell r="G1202">
            <v>158.1</v>
          </cell>
        </row>
        <row r="1203">
          <cell r="D1203" t="str">
            <v>SX2E BUTTON</v>
          </cell>
          <cell r="G1203">
            <v>0</v>
          </cell>
        </row>
        <row r="1204">
          <cell r="D1204" t="str">
            <v>JK1EG-DS020</v>
          </cell>
          <cell r="E1204">
            <v>614.9</v>
          </cell>
          <cell r="G1204">
            <v>614.9</v>
          </cell>
        </row>
        <row r="1205">
          <cell r="D1205" t="str">
            <v>MV-DO640</v>
          </cell>
          <cell r="F1205">
            <v>382.8</v>
          </cell>
          <cell r="G1205">
            <v>382.8</v>
          </cell>
        </row>
        <row r="1206">
          <cell r="D1206">
            <v>603670</v>
          </cell>
          <cell r="E1206">
            <v>110</v>
          </cell>
          <cell r="G1206">
            <v>110</v>
          </cell>
        </row>
        <row r="1207">
          <cell r="D1207">
            <v>685568</v>
          </cell>
          <cell r="E1207">
            <v>29.5</v>
          </cell>
          <cell r="G1207">
            <v>29.5</v>
          </cell>
        </row>
        <row r="1208">
          <cell r="D1208">
            <v>685566</v>
          </cell>
          <cell r="G1208">
            <v>0</v>
          </cell>
        </row>
        <row r="1209">
          <cell r="D1209" t="str">
            <v>3SES00035A</v>
          </cell>
          <cell r="E1209">
            <v>109.6</v>
          </cell>
          <cell r="G1209">
            <v>109.6</v>
          </cell>
        </row>
        <row r="1210">
          <cell r="D1210" t="str">
            <v>POWER COVER</v>
          </cell>
          <cell r="E1210">
            <v>600</v>
          </cell>
          <cell r="G1210">
            <v>600</v>
          </cell>
        </row>
        <row r="1211">
          <cell r="D1211">
            <v>603191</v>
          </cell>
          <cell r="E1211">
            <v>120</v>
          </cell>
          <cell r="G1211">
            <v>120</v>
          </cell>
        </row>
        <row r="1212">
          <cell r="D1212" t="str">
            <v>BH 000</v>
          </cell>
          <cell r="E1212">
            <v>140</v>
          </cell>
          <cell r="G1212">
            <v>140</v>
          </cell>
        </row>
        <row r="1213">
          <cell r="D1213" t="str">
            <v>LM 313</v>
          </cell>
          <cell r="E1213">
            <v>142</v>
          </cell>
          <cell r="G1213">
            <v>142</v>
          </cell>
        </row>
        <row r="1214">
          <cell r="D1214" t="str">
            <v>NU 9820</v>
          </cell>
          <cell r="E1214">
            <v>698.3</v>
          </cell>
          <cell r="G1214">
            <v>698.3</v>
          </cell>
        </row>
        <row r="1215">
          <cell r="D1215" t="str">
            <v>ACMCA0011</v>
          </cell>
          <cell r="G1215">
            <v>0</v>
          </cell>
        </row>
        <row r="1216">
          <cell r="D1216" t="str">
            <v>JHFC 4종</v>
          </cell>
          <cell r="G1216">
            <v>0</v>
          </cell>
        </row>
        <row r="1217">
          <cell r="D1217" t="str">
            <v>JK1E-IT000</v>
          </cell>
          <cell r="G1217">
            <v>0</v>
          </cell>
        </row>
        <row r="1218">
          <cell r="D1218" t="str">
            <v>MVE21-CC005</v>
          </cell>
          <cell r="F1218">
            <v>648.6</v>
          </cell>
          <cell r="G1218">
            <v>648.6</v>
          </cell>
        </row>
        <row r="1219">
          <cell r="D1219" t="str">
            <v>BH 400</v>
          </cell>
          <cell r="E1219">
            <v>122</v>
          </cell>
          <cell r="G1219">
            <v>122</v>
          </cell>
        </row>
        <row r="1220">
          <cell r="D1220" t="str">
            <v>DYP5 2종</v>
          </cell>
          <cell r="G1220">
            <v>0</v>
          </cell>
        </row>
        <row r="1221">
          <cell r="D1221" t="str">
            <v>DYP5 4종</v>
          </cell>
          <cell r="G1221">
            <v>0</v>
          </cell>
        </row>
        <row r="1222">
          <cell r="D1222" t="str">
            <v>GN7-N1050</v>
          </cell>
          <cell r="E1222">
            <v>390</v>
          </cell>
          <cell r="G1222">
            <v>390</v>
          </cell>
        </row>
        <row r="1223">
          <cell r="D1223" t="str">
            <v>GN7R-N1030</v>
          </cell>
          <cell r="G1223">
            <v>0</v>
          </cell>
        </row>
        <row r="1224">
          <cell r="D1224" t="str">
            <v>GR 580</v>
          </cell>
          <cell r="E1224">
            <v>104.4</v>
          </cell>
          <cell r="G1224">
            <v>104.4</v>
          </cell>
        </row>
        <row r="1225">
          <cell r="D1225" t="str">
            <v>JFHC 4종</v>
          </cell>
          <cell r="G1225">
            <v>0</v>
          </cell>
        </row>
        <row r="1226">
          <cell r="D1226" t="str">
            <v>NX4P P0020</v>
          </cell>
          <cell r="E1226">
            <v>515</v>
          </cell>
          <cell r="G1226">
            <v>515</v>
          </cell>
        </row>
        <row r="1227">
          <cell r="D1227" t="str">
            <v>MX5F-P6610</v>
          </cell>
          <cell r="F1227">
            <v>820.4</v>
          </cell>
          <cell r="G1227">
            <v>820.4</v>
          </cell>
        </row>
        <row r="1228">
          <cell r="D1228" t="str">
            <v>MX5F-P6620</v>
          </cell>
          <cell r="F1228">
            <v>1010.7</v>
          </cell>
          <cell r="G1228">
            <v>1010.7</v>
          </cell>
        </row>
        <row r="1229">
          <cell r="D1229" t="str">
            <v>MX5T-P6630</v>
          </cell>
          <cell r="G1229">
            <v>0</v>
          </cell>
        </row>
        <row r="1230">
          <cell r="D1230" t="str">
            <v>NE-E0013</v>
          </cell>
          <cell r="G1230">
            <v>0</v>
          </cell>
        </row>
        <row r="1231">
          <cell r="D1231" t="str">
            <v>NE-LI100</v>
          </cell>
          <cell r="G1231">
            <v>0</v>
          </cell>
        </row>
        <row r="1232">
          <cell r="D1232" t="str">
            <v>NE-LI110</v>
          </cell>
          <cell r="F1232">
            <v>347.7</v>
          </cell>
          <cell r="G1232">
            <v>347.7</v>
          </cell>
        </row>
        <row r="1233">
          <cell r="D1233" t="str">
            <v>PU 30</v>
          </cell>
          <cell r="E1233">
            <v>384.3</v>
          </cell>
          <cell r="G1233">
            <v>384.3</v>
          </cell>
        </row>
        <row r="1234">
          <cell r="D1234" t="str">
            <v>QL 9830</v>
          </cell>
          <cell r="E1234">
            <v>386.5</v>
          </cell>
          <cell r="G1234">
            <v>386.5</v>
          </cell>
        </row>
        <row r="1235">
          <cell r="D1235" t="str">
            <v>RG3EC JI050</v>
          </cell>
          <cell r="E1235">
            <v>120</v>
          </cell>
          <cell r="G1235">
            <v>120</v>
          </cell>
        </row>
        <row r="1236">
          <cell r="D1236" t="str">
            <v>RP O-RING</v>
          </cell>
          <cell r="E1236">
            <v>298</v>
          </cell>
          <cell r="G1236">
            <v>298</v>
          </cell>
        </row>
        <row r="1237">
          <cell r="D1237" t="str">
            <v>SX2-BE040</v>
          </cell>
          <cell r="F1237">
            <v>200</v>
          </cell>
          <cell r="G1237">
            <v>200</v>
          </cell>
        </row>
        <row r="1238">
          <cell r="D1238" t="str">
            <v>TAME-E2200</v>
          </cell>
          <cell r="F1238">
            <v>345</v>
          </cell>
          <cell r="G1238">
            <v>345</v>
          </cell>
        </row>
        <row r="1239">
          <cell r="D1239" t="str">
            <v>TAME-E2300</v>
          </cell>
          <cell r="F1239">
            <v>250</v>
          </cell>
          <cell r="G1239">
            <v>250</v>
          </cell>
        </row>
        <row r="1240">
          <cell r="D1240" t="str">
            <v>TMPC S1550</v>
          </cell>
          <cell r="E1240">
            <v>109</v>
          </cell>
          <cell r="G1240">
            <v>109</v>
          </cell>
        </row>
        <row r="1241">
          <cell r="D1241" t="str">
            <v>YF 9810</v>
          </cell>
          <cell r="E1241">
            <v>473</v>
          </cell>
          <cell r="G1241">
            <v>473</v>
          </cell>
        </row>
        <row r="1242">
          <cell r="D1242">
            <v>410138</v>
          </cell>
          <cell r="F1242">
            <v>71</v>
          </cell>
          <cell r="G1242">
            <v>71</v>
          </cell>
        </row>
        <row r="1243">
          <cell r="D1243" t="str">
            <v>BK 9807</v>
          </cell>
          <cell r="G1243">
            <v>0</v>
          </cell>
        </row>
        <row r="1244">
          <cell r="D1244" t="str">
            <v>BL7T-BA200</v>
          </cell>
          <cell r="G1244">
            <v>0</v>
          </cell>
        </row>
        <row r="1245">
          <cell r="D1245" t="str">
            <v>DN8-L1050</v>
          </cell>
          <cell r="F1245">
            <v>500</v>
          </cell>
          <cell r="G1245">
            <v>500</v>
          </cell>
        </row>
        <row r="1246">
          <cell r="D1246" t="str">
            <v>FE SIDE COVER 2종</v>
          </cell>
          <cell r="G1246">
            <v>0</v>
          </cell>
        </row>
        <row r="1247">
          <cell r="D1247" t="str">
            <v>GN7C-N1000B</v>
          </cell>
          <cell r="E1247">
            <v>89</v>
          </cell>
          <cell r="G1247">
            <v>89</v>
          </cell>
        </row>
        <row r="1248">
          <cell r="D1248" t="str">
            <v>GN7F N1010</v>
          </cell>
          <cell r="G1248">
            <v>0</v>
          </cell>
        </row>
        <row r="1249">
          <cell r="D1249" t="str">
            <v>JK1-AR070</v>
          </cell>
          <cell r="F1249">
            <v>210</v>
          </cell>
          <cell r="G1249">
            <v>210</v>
          </cell>
        </row>
        <row r="1250">
          <cell r="D1250" t="str">
            <v>JK1-AR080</v>
          </cell>
          <cell r="F1250">
            <v>414</v>
          </cell>
          <cell r="G1250">
            <v>414</v>
          </cell>
        </row>
        <row r="1251">
          <cell r="D1251" t="str">
            <v>JK1E IT000</v>
          </cell>
          <cell r="G1251">
            <v>0</v>
          </cell>
        </row>
        <row r="1252">
          <cell r="D1252" t="str">
            <v>JK1E-DS030</v>
          </cell>
          <cell r="G1252">
            <v>0</v>
          </cell>
        </row>
        <row r="1253">
          <cell r="D1253" t="str">
            <v>JWE-CU030</v>
          </cell>
          <cell r="E1253">
            <v>920</v>
          </cell>
          <cell r="G1253">
            <v>920</v>
          </cell>
        </row>
        <row r="1254">
          <cell r="D1254" t="str">
            <v>MX5D-P6210</v>
          </cell>
          <cell r="F1254">
            <v>1541.9</v>
          </cell>
          <cell r="G1254">
            <v>1541.9</v>
          </cell>
        </row>
        <row r="1255">
          <cell r="D1255" t="str">
            <v>MX5P-P7100</v>
          </cell>
          <cell r="G1255">
            <v>0</v>
          </cell>
        </row>
        <row r="1256">
          <cell r="D1256" t="str">
            <v>MX5P-P7130</v>
          </cell>
          <cell r="G1256">
            <v>0</v>
          </cell>
        </row>
        <row r="1257">
          <cell r="D1257" t="str">
            <v>NEC-LI000</v>
          </cell>
          <cell r="F1257">
            <v>1</v>
          </cell>
          <cell r="G1257">
            <v>1</v>
          </cell>
        </row>
        <row r="1258">
          <cell r="D1258" t="str">
            <v>NE-E0014</v>
          </cell>
          <cell r="G1258">
            <v>0</v>
          </cell>
        </row>
        <row r="1259">
          <cell r="D1259" t="str">
            <v>NU POWER COVER</v>
          </cell>
          <cell r="G1259">
            <v>0</v>
          </cell>
        </row>
        <row r="1260">
          <cell r="D1260" t="str">
            <v>PDU-M5015</v>
          </cell>
          <cell r="G1260">
            <v>0</v>
          </cell>
        </row>
        <row r="1261">
          <cell r="D1261" t="str">
            <v>SX2T-BE050</v>
          </cell>
          <cell r="F1261">
            <v>640</v>
          </cell>
          <cell r="G1261">
            <v>640</v>
          </cell>
        </row>
        <row r="1262">
          <cell r="D1262" t="str">
            <v>603191-1</v>
          </cell>
          <cell r="E1262">
            <v>120</v>
          </cell>
          <cell r="G1262">
            <v>120</v>
          </cell>
        </row>
        <row r="1263">
          <cell r="D1263" t="str">
            <v>CK 9820</v>
          </cell>
          <cell r="E1263">
            <v>475.2</v>
          </cell>
          <cell r="G1263">
            <v>475.2</v>
          </cell>
        </row>
        <row r="1264">
          <cell r="D1264" t="str">
            <v>VQ 620</v>
          </cell>
          <cell r="G1264">
            <v>0</v>
          </cell>
        </row>
        <row r="1265">
          <cell r="D1265" t="str">
            <v>LGCS-SEAL8</v>
          </cell>
          <cell r="G1265">
            <v>0</v>
          </cell>
        </row>
        <row r="1266">
          <cell r="D1266" t="str">
            <v>DYP5-MANIFOLD BLOCK</v>
          </cell>
          <cell r="G1266">
            <v>0</v>
          </cell>
        </row>
        <row r="1267">
          <cell r="D1267" t="str">
            <v>SX2-BE030</v>
          </cell>
          <cell r="E1267">
            <v>69</v>
          </cell>
          <cell r="G1267">
            <v>69</v>
          </cell>
        </row>
        <row r="1268">
          <cell r="D1268">
            <v>480195</v>
          </cell>
          <cell r="G1268">
            <v>0</v>
          </cell>
        </row>
        <row r="1269">
          <cell r="D1269">
            <v>440220</v>
          </cell>
          <cell r="G1269">
            <v>0</v>
          </cell>
        </row>
        <row r="1270">
          <cell r="D1270" t="str">
            <v>R604245</v>
          </cell>
          <cell r="F1270">
            <v>98.5</v>
          </cell>
          <cell r="G1270">
            <v>98.5</v>
          </cell>
        </row>
        <row r="1271">
          <cell r="D1271" t="str">
            <v>BR2-R1100</v>
          </cell>
          <cell r="G1271">
            <v>0</v>
          </cell>
        </row>
        <row r="1272">
          <cell r="D1272" t="str">
            <v>CV-CC053</v>
          </cell>
          <cell r="G1272">
            <v>0</v>
          </cell>
        </row>
        <row r="1273">
          <cell r="D1273" t="str">
            <v>CV-CC061</v>
          </cell>
          <cell r="G1273">
            <v>0</v>
          </cell>
        </row>
        <row r="1274">
          <cell r="D1274" t="str">
            <v>CV-CC068</v>
          </cell>
          <cell r="G1274">
            <v>0</v>
          </cell>
        </row>
        <row r="1275">
          <cell r="D1275" t="str">
            <v>DY6- RECACTANT GASKET</v>
          </cell>
          <cell r="G1275">
            <v>0</v>
          </cell>
        </row>
        <row r="1276">
          <cell r="D1276" t="str">
            <v>DYP5-AIR IN GASKET</v>
          </cell>
          <cell r="G1276">
            <v>0</v>
          </cell>
        </row>
        <row r="1277">
          <cell r="D1277" t="str">
            <v>HR 20</v>
          </cell>
          <cell r="E1277">
            <v>566</v>
          </cell>
          <cell r="G1277">
            <v>566</v>
          </cell>
        </row>
        <row r="1278">
          <cell r="D1278" t="str">
            <v>JK1-AR570</v>
          </cell>
          <cell r="F1278">
            <v>370</v>
          </cell>
          <cell r="G1278">
            <v>370</v>
          </cell>
        </row>
        <row r="1279">
          <cell r="D1279" t="str">
            <v>KA4HC ES100B</v>
          </cell>
          <cell r="G1279">
            <v>0</v>
          </cell>
        </row>
        <row r="1280">
          <cell r="D1280" t="str">
            <v>KA4HC-ES005B</v>
          </cell>
          <cell r="F1280">
            <v>140</v>
          </cell>
          <cell r="G1280">
            <v>140</v>
          </cell>
        </row>
        <row r="1281">
          <cell r="D1281" t="str">
            <v>KA4HC-ES007B</v>
          </cell>
          <cell r="G1281">
            <v>0</v>
          </cell>
        </row>
        <row r="1282">
          <cell r="D1282" t="str">
            <v>KA4H-ES000</v>
          </cell>
          <cell r="F1282">
            <v>894.6</v>
          </cell>
          <cell r="G1282">
            <v>894.6</v>
          </cell>
        </row>
        <row r="1283">
          <cell r="D1283" t="str">
            <v>KA4H-P7010</v>
          </cell>
          <cell r="F1283">
            <v>760.3</v>
          </cell>
          <cell r="G1283">
            <v>760.3</v>
          </cell>
        </row>
        <row r="1284">
          <cell r="D1284" t="str">
            <v>MV-DO600</v>
          </cell>
          <cell r="F1284">
            <v>350</v>
          </cell>
          <cell r="G1284">
            <v>350</v>
          </cell>
        </row>
        <row r="1285">
          <cell r="D1285" t="str">
            <v>MV-DO650</v>
          </cell>
          <cell r="F1285">
            <v>987.7</v>
          </cell>
          <cell r="G1285">
            <v>987.7</v>
          </cell>
        </row>
        <row r="1286">
          <cell r="D1286" t="str">
            <v>MVE-DO610</v>
          </cell>
          <cell r="F1286">
            <v>772</v>
          </cell>
          <cell r="G1286">
            <v>772</v>
          </cell>
        </row>
        <row r="1287">
          <cell r="D1287" t="str">
            <v>PBD2301</v>
          </cell>
          <cell r="G1287">
            <v>0</v>
          </cell>
        </row>
        <row r="1288">
          <cell r="D1288" t="str">
            <v>US4HC-RCAP1</v>
          </cell>
          <cell r="G1288">
            <v>0</v>
          </cell>
        </row>
        <row r="1289">
          <cell r="D1289" t="str">
            <v>VQ 243</v>
          </cell>
          <cell r="E1289">
            <v>134</v>
          </cell>
          <cell r="G1289">
            <v>134</v>
          </cell>
        </row>
        <row r="1290">
          <cell r="D1290" t="str">
            <v>JG559-26000</v>
          </cell>
          <cell r="G1290">
            <v>0</v>
          </cell>
        </row>
        <row r="1291">
          <cell r="D1291" t="str">
            <v>JG-DC010</v>
          </cell>
          <cell r="G1291">
            <v>0</v>
          </cell>
        </row>
        <row r="1292">
          <cell r="D1292" t="str">
            <v>JK1-IT000</v>
          </cell>
          <cell r="G1292">
            <v>0</v>
          </cell>
        </row>
        <row r="1293">
          <cell r="D1293" t="str">
            <v>JX1-T6080</v>
          </cell>
          <cell r="F1293">
            <v>1255.2</v>
          </cell>
          <cell r="G1293">
            <v>1255.2</v>
          </cell>
        </row>
        <row r="1294">
          <cell r="D1294" t="str">
            <v>KA4H-ES001</v>
          </cell>
          <cell r="F1294">
            <v>130</v>
          </cell>
          <cell r="G1294">
            <v>130</v>
          </cell>
        </row>
        <row r="1295">
          <cell r="D1295" t="str">
            <v>MV-DORBBSB</v>
          </cell>
          <cell r="F1295">
            <v>98.7</v>
          </cell>
          <cell r="G1295">
            <v>98.7</v>
          </cell>
        </row>
        <row r="1296">
          <cell r="D1296" t="str">
            <v>NE-LI080</v>
          </cell>
          <cell r="F1296">
            <v>672.6</v>
          </cell>
          <cell r="G1296">
            <v>672.6</v>
          </cell>
        </row>
        <row r="1297">
          <cell r="D1297" t="str">
            <v>YF 9830</v>
          </cell>
          <cell r="E1297">
            <v>500.2</v>
          </cell>
          <cell r="G1297">
            <v>500.2</v>
          </cell>
        </row>
        <row r="1298">
          <cell r="D1298" t="str">
            <v>유로 6820</v>
          </cell>
          <cell r="E1298">
            <v>380.7</v>
          </cell>
          <cell r="G1298">
            <v>380.7</v>
          </cell>
        </row>
        <row r="1299">
          <cell r="D1299" t="str">
            <v>JX1-T6060</v>
          </cell>
          <cell r="F1299">
            <v>653.79999999999995</v>
          </cell>
          <cell r="G1299">
            <v>653.79999999999995</v>
          </cell>
        </row>
        <row r="1300">
          <cell r="D1300">
            <v>480198</v>
          </cell>
          <cell r="F1300">
            <v>274</v>
          </cell>
          <cell r="G1300">
            <v>274</v>
          </cell>
        </row>
        <row r="1301">
          <cell r="D1301" t="str">
            <v>MVR-DO620</v>
          </cell>
          <cell r="F1301">
            <v>731</v>
          </cell>
          <cell r="G1301">
            <v>731</v>
          </cell>
        </row>
        <row r="1302">
          <cell r="D1302" t="str">
            <v>JX1-T6070</v>
          </cell>
          <cell r="F1302">
            <v>626.6</v>
          </cell>
          <cell r="G1302">
            <v>626.6</v>
          </cell>
        </row>
        <row r="1303">
          <cell r="D1303">
            <v>604265</v>
          </cell>
          <cell r="G1303">
            <v>0</v>
          </cell>
        </row>
        <row r="1304">
          <cell r="D1304" t="str">
            <v>A19189-4000</v>
          </cell>
          <cell r="F1304">
            <v>58</v>
          </cell>
          <cell r="G1304">
            <v>58</v>
          </cell>
        </row>
        <row r="1305">
          <cell r="D1305" t="str">
            <v>CDM BUTTON1</v>
          </cell>
          <cell r="G1305">
            <v>0</v>
          </cell>
        </row>
        <row r="1306">
          <cell r="D1306" t="str">
            <v>CDM BUTTON2</v>
          </cell>
          <cell r="G1306">
            <v>0</v>
          </cell>
        </row>
        <row r="1307">
          <cell r="D1307" t="str">
            <v>NE-G0205</v>
          </cell>
          <cell r="F1307">
            <v>214.4</v>
          </cell>
          <cell r="G1307">
            <v>214.4</v>
          </cell>
        </row>
        <row r="1308">
          <cell r="D1308" t="str">
            <v>NE-NI010</v>
          </cell>
          <cell r="F1308">
            <v>1125.9000000000001</v>
          </cell>
          <cell r="G1308">
            <v>1125.9000000000001</v>
          </cell>
        </row>
        <row r="1309">
          <cell r="D1309" t="str">
            <v>RUBBER-TRANSYS</v>
          </cell>
          <cell r="G1309">
            <v>0</v>
          </cell>
        </row>
        <row r="1310">
          <cell r="D1310" t="str">
            <v>DYP5-AIR OUT GASKET</v>
          </cell>
          <cell r="G1310">
            <v>0</v>
          </cell>
        </row>
        <row r="1311">
          <cell r="D1311" t="str">
            <v>3SER00008A</v>
          </cell>
          <cell r="E1311">
            <v>72.010000000000005</v>
          </cell>
          <cell r="G1311">
            <v>72.010000000000005</v>
          </cell>
        </row>
        <row r="1312">
          <cell r="D1312" t="str">
            <v>3SER00009A</v>
          </cell>
          <cell r="E1312">
            <v>75</v>
          </cell>
          <cell r="G1312">
            <v>75</v>
          </cell>
        </row>
        <row r="1313">
          <cell r="D1313" t="str">
            <v>3SER00010A</v>
          </cell>
          <cell r="E1313">
            <v>79.56</v>
          </cell>
          <cell r="G1313">
            <v>79.56</v>
          </cell>
        </row>
        <row r="1314">
          <cell r="D1314" t="str">
            <v>4766KM3031</v>
          </cell>
          <cell r="E1314">
            <v>380</v>
          </cell>
          <cell r="G1314">
            <v>380</v>
          </cell>
        </row>
        <row r="1315">
          <cell r="D1315" t="str">
            <v>GN7-N1005</v>
          </cell>
          <cell r="G1315">
            <v>0</v>
          </cell>
        </row>
        <row r="1316">
          <cell r="D1316" t="str">
            <v>HVK570-611268</v>
          </cell>
          <cell r="E1316">
            <v>680</v>
          </cell>
          <cell r="G1316">
            <v>680</v>
          </cell>
        </row>
        <row r="1317">
          <cell r="D1317" t="str">
            <v>HVK570-633865</v>
          </cell>
          <cell r="E1317">
            <v>400</v>
          </cell>
          <cell r="G1317">
            <v>400</v>
          </cell>
        </row>
        <row r="1318">
          <cell r="D1318" t="str">
            <v>ME-CC003</v>
          </cell>
          <cell r="F1318">
            <v>540</v>
          </cell>
          <cell r="G1318">
            <v>540</v>
          </cell>
        </row>
        <row r="1319">
          <cell r="D1319" t="str">
            <v>ME-GO010</v>
          </cell>
          <cell r="F1319">
            <v>771.3</v>
          </cell>
          <cell r="G1319">
            <v>771.3</v>
          </cell>
        </row>
        <row r="1320">
          <cell r="D1320" t="str">
            <v>ME-GO020</v>
          </cell>
          <cell r="F1320">
            <v>624.6</v>
          </cell>
          <cell r="G1320">
            <v>624.6</v>
          </cell>
        </row>
        <row r="1321">
          <cell r="D1321" t="str">
            <v>MX5-P6510</v>
          </cell>
          <cell r="F1321">
            <v>820.4</v>
          </cell>
          <cell r="G1321">
            <v>820.4</v>
          </cell>
        </row>
        <row r="1322">
          <cell r="D1322" t="str">
            <v>NE-E0304</v>
          </cell>
          <cell r="F1322">
            <v>2250.9</v>
          </cell>
          <cell r="G1322">
            <v>2250.9</v>
          </cell>
        </row>
        <row r="1323">
          <cell r="D1323" t="str">
            <v>NE-LI881B</v>
          </cell>
          <cell r="F1323">
            <v>130</v>
          </cell>
          <cell r="G1323">
            <v>130</v>
          </cell>
        </row>
        <row r="1324">
          <cell r="D1324" t="str">
            <v>OS 9810</v>
          </cell>
          <cell r="E1324">
            <v>624.5</v>
          </cell>
          <cell r="G1324">
            <v>624.5</v>
          </cell>
        </row>
        <row r="1325">
          <cell r="D1325" t="str">
            <v>OS 9840</v>
          </cell>
          <cell r="E1325">
            <v>739.9</v>
          </cell>
          <cell r="G1325">
            <v>739.9</v>
          </cell>
        </row>
        <row r="1326">
          <cell r="D1326" t="str">
            <v>X2T GASKET</v>
          </cell>
          <cell r="E1326">
            <v>82</v>
          </cell>
          <cell r="G1326">
            <v>82</v>
          </cell>
        </row>
        <row r="1327">
          <cell r="D1327" t="str">
            <v>YF 322-1</v>
          </cell>
          <cell r="E1327">
            <v>131</v>
          </cell>
          <cell r="G1327">
            <v>131</v>
          </cell>
        </row>
        <row r="1328">
          <cell r="D1328" t="str">
            <v>DYP7-SEALING GASKET</v>
          </cell>
          <cell r="G1328">
            <v>0</v>
          </cell>
        </row>
        <row r="1329">
          <cell r="D1329" t="str">
            <v>GEN5 E-PIN RUBBER SEAL</v>
          </cell>
          <cell r="G1329">
            <v>0</v>
          </cell>
        </row>
        <row r="1330">
          <cell r="D1330" t="str">
            <v>MV EPCU GASKET</v>
          </cell>
          <cell r="G1330">
            <v>0</v>
          </cell>
        </row>
        <row r="1331">
          <cell r="D1331">
            <v>410148</v>
          </cell>
          <cell r="G1331">
            <v>0</v>
          </cell>
        </row>
        <row r="1332">
          <cell r="D1332" t="str">
            <v>BGNF 300</v>
          </cell>
          <cell r="E1332">
            <v>103.1</v>
          </cell>
          <cell r="G1332">
            <v>103.1</v>
          </cell>
        </row>
        <row r="1333">
          <cell r="D1333">
            <v>440224</v>
          </cell>
          <cell r="G1333">
            <v>0</v>
          </cell>
        </row>
        <row r="1334">
          <cell r="D1334">
            <v>480200</v>
          </cell>
          <cell r="G1334">
            <v>0</v>
          </cell>
        </row>
        <row r="1335">
          <cell r="D1335" t="str">
            <v>CL4-GG010</v>
          </cell>
          <cell r="F1335">
            <v>630</v>
          </cell>
          <cell r="G1335">
            <v>630</v>
          </cell>
        </row>
        <row r="1336">
          <cell r="D1336" t="str">
            <v>CL4-GG020</v>
          </cell>
          <cell r="F1336">
            <v>590</v>
          </cell>
          <cell r="G1336">
            <v>590</v>
          </cell>
        </row>
        <row r="1337">
          <cell r="D1337" t="str">
            <v>CM 9800</v>
          </cell>
          <cell r="G1337">
            <v>0</v>
          </cell>
        </row>
        <row r="1338">
          <cell r="D1338" t="str">
            <v>JK1 AR080</v>
          </cell>
          <cell r="F1338">
            <v>414</v>
          </cell>
          <cell r="G1338">
            <v>414</v>
          </cell>
        </row>
        <row r="1339">
          <cell r="D1339" t="str">
            <v>LB-GR02P</v>
          </cell>
          <cell r="G1339">
            <v>0</v>
          </cell>
        </row>
        <row r="1340">
          <cell r="D1340" t="str">
            <v>LB-GR06P</v>
          </cell>
          <cell r="F1340">
            <v>130</v>
          </cell>
          <cell r="G1340">
            <v>130</v>
          </cell>
        </row>
        <row r="1341">
          <cell r="D1341" t="str">
            <v>MVF-DO1612</v>
          </cell>
          <cell r="F1341">
            <v>806</v>
          </cell>
          <cell r="G1341">
            <v>806</v>
          </cell>
        </row>
        <row r="1342">
          <cell r="D1342" t="str">
            <v>MVR-DO1622</v>
          </cell>
          <cell r="F1342">
            <v>760</v>
          </cell>
          <cell r="G1342">
            <v>760</v>
          </cell>
        </row>
        <row r="1343">
          <cell r="D1343" t="str">
            <v>PBT2301</v>
          </cell>
          <cell r="F1343">
            <v>272.39999999999998</v>
          </cell>
          <cell r="G1343">
            <v>272.39999999999998</v>
          </cell>
        </row>
        <row r="1344">
          <cell r="D1344" t="str">
            <v>PBT2302</v>
          </cell>
          <cell r="F1344">
            <v>197.6</v>
          </cell>
          <cell r="G1344">
            <v>197.6</v>
          </cell>
        </row>
        <row r="1345">
          <cell r="D1345" t="str">
            <v>PBT2303</v>
          </cell>
          <cell r="F1345">
            <v>170.7</v>
          </cell>
          <cell r="G1345">
            <v>170.7</v>
          </cell>
        </row>
        <row r="1346">
          <cell r="D1346" t="str">
            <v>PBT2304</v>
          </cell>
          <cell r="F1346">
            <v>186.2</v>
          </cell>
          <cell r="G1346">
            <v>186.2</v>
          </cell>
        </row>
        <row r="1347">
          <cell r="D1347" t="str">
            <v>PBT2305</v>
          </cell>
          <cell r="F1347">
            <v>186.2</v>
          </cell>
          <cell r="G1347">
            <v>186.2</v>
          </cell>
        </row>
        <row r="1348">
          <cell r="D1348" t="str">
            <v>PSE 4110</v>
          </cell>
          <cell r="E1348">
            <v>1200</v>
          </cell>
          <cell r="G1348">
            <v>1200</v>
          </cell>
        </row>
        <row r="1349">
          <cell r="D1349" t="str">
            <v>QZFC-G0001</v>
          </cell>
          <cell r="F1349">
            <v>2072</v>
          </cell>
          <cell r="G1349">
            <v>2072</v>
          </cell>
        </row>
        <row r="1350">
          <cell r="D1350" t="str">
            <v>RG3-E0009</v>
          </cell>
          <cell r="G1350">
            <v>0</v>
          </cell>
        </row>
        <row r="1351">
          <cell r="D1351" t="str">
            <v>RG3-E0010</v>
          </cell>
          <cell r="G1351">
            <v>0</v>
          </cell>
        </row>
        <row r="1352">
          <cell r="D1352" t="str">
            <v>RG3-E0011</v>
          </cell>
          <cell r="G1352">
            <v>0</v>
          </cell>
        </row>
        <row r="1353">
          <cell r="D1353" t="str">
            <v>RG3-E0012</v>
          </cell>
          <cell r="G1353">
            <v>0</v>
          </cell>
        </row>
        <row r="1354">
          <cell r="D1354" t="str">
            <v>RS4-T4030</v>
          </cell>
          <cell r="E1354">
            <v>406.4</v>
          </cell>
          <cell r="G1354">
            <v>406.4</v>
          </cell>
        </row>
        <row r="1355">
          <cell r="D1355" t="str">
            <v>LB-GR02P/LB-GR06P</v>
          </cell>
          <cell r="G1355">
            <v>0</v>
          </cell>
        </row>
        <row r="1356">
          <cell r="D1356" t="str">
            <v>RG3-E0011/RG3-E0012</v>
          </cell>
          <cell r="G1356">
            <v>0</v>
          </cell>
        </row>
        <row r="1357">
          <cell r="D1357" t="str">
            <v>PBT2304/PBT2305</v>
          </cell>
          <cell r="G1357">
            <v>0</v>
          </cell>
        </row>
        <row r="1358">
          <cell r="D1358" t="str">
            <v>PBT2302/PBT2303</v>
          </cell>
          <cell r="G1358">
            <v>0</v>
          </cell>
        </row>
        <row r="1359">
          <cell r="D1359" t="str">
            <v>HVK570-611263</v>
          </cell>
          <cell r="G1359">
            <v>0</v>
          </cell>
        </row>
        <row r="1360">
          <cell r="D1360" t="str">
            <v>LB-GR02P</v>
          </cell>
          <cell r="G1360">
            <v>0</v>
          </cell>
        </row>
        <row r="1361">
          <cell r="D1361" t="str">
            <v>LB-GR06P</v>
          </cell>
          <cell r="G1361">
            <v>0</v>
          </cell>
        </row>
        <row r="1362">
          <cell r="D1362" t="str">
            <v>PBD2301-2</v>
          </cell>
          <cell r="G1362">
            <v>0</v>
          </cell>
        </row>
        <row r="1363">
          <cell r="D1363" t="str">
            <v>Q275110</v>
          </cell>
          <cell r="G1363">
            <v>0</v>
          </cell>
        </row>
        <row r="1364">
          <cell r="D1364" t="str">
            <v>QZ-7S110</v>
          </cell>
          <cell r="G1364">
            <v>0</v>
          </cell>
        </row>
        <row r="1365">
          <cell r="D1365" t="str">
            <v>AD 500B</v>
          </cell>
          <cell r="E1365">
            <v>68</v>
          </cell>
          <cell r="G1365">
            <v>68</v>
          </cell>
        </row>
        <row r="1366">
          <cell r="D1366" t="str">
            <v>BK 9808</v>
          </cell>
          <cell r="E1366">
            <v>215.3</v>
          </cell>
          <cell r="G1366">
            <v>215.3</v>
          </cell>
        </row>
        <row r="1367">
          <cell r="D1367" t="str">
            <v>BL7-BC010</v>
          </cell>
          <cell r="F1367">
            <v>640</v>
          </cell>
          <cell r="G1367">
            <v>640</v>
          </cell>
        </row>
        <row r="1368">
          <cell r="D1368" t="str">
            <v>BL7-BC020</v>
          </cell>
          <cell r="F1368">
            <v>640</v>
          </cell>
          <cell r="G1368">
            <v>640</v>
          </cell>
        </row>
        <row r="1369">
          <cell r="D1369" t="str">
            <v>BL7-BC030</v>
          </cell>
          <cell r="F1369">
            <v>540</v>
          </cell>
          <cell r="G1369">
            <v>540</v>
          </cell>
        </row>
        <row r="1370">
          <cell r="D1370" t="str">
            <v>CK 9870</v>
          </cell>
          <cell r="E1370">
            <v>878.2</v>
          </cell>
          <cell r="G1370">
            <v>878.2</v>
          </cell>
        </row>
        <row r="1371">
          <cell r="D1371" t="str">
            <v>CV-CV940</v>
          </cell>
          <cell r="G1371">
            <v>0</v>
          </cell>
        </row>
        <row r="1372">
          <cell r="D1372" t="str">
            <v>EM-4000</v>
          </cell>
          <cell r="G1372">
            <v>0</v>
          </cell>
        </row>
        <row r="1373">
          <cell r="D1373" t="str">
            <v>EM-6000</v>
          </cell>
          <cell r="G1373">
            <v>0</v>
          </cell>
        </row>
        <row r="1374">
          <cell r="D1374" t="str">
            <v>FD 9801</v>
          </cell>
          <cell r="E1374">
            <v>627.6</v>
          </cell>
          <cell r="G1374">
            <v>627.6</v>
          </cell>
        </row>
        <row r="1375">
          <cell r="D1375" t="str">
            <v>GRAU 9901</v>
          </cell>
          <cell r="E1375">
            <v>193.3</v>
          </cell>
          <cell r="G1375">
            <v>193.3</v>
          </cell>
        </row>
        <row r="1376">
          <cell r="D1376" t="str">
            <v>IK 9820</v>
          </cell>
          <cell r="E1376">
            <v>718.7</v>
          </cell>
          <cell r="G1376">
            <v>718.7</v>
          </cell>
        </row>
        <row r="1377">
          <cell r="D1377" t="str">
            <v>JK1PE-AR100</v>
          </cell>
          <cell r="F1377">
            <v>680</v>
          </cell>
          <cell r="G1377">
            <v>680</v>
          </cell>
        </row>
        <row r="1378">
          <cell r="D1378" t="str">
            <v>LD 5890</v>
          </cell>
          <cell r="F1378">
            <v>1</v>
          </cell>
          <cell r="G1378">
            <v>1</v>
          </cell>
        </row>
        <row r="1379">
          <cell r="D1379" t="str">
            <v>LG 6</v>
          </cell>
          <cell r="E1379">
            <v>88.2</v>
          </cell>
          <cell r="G1379">
            <v>88.2</v>
          </cell>
        </row>
        <row r="1380">
          <cell r="D1380" t="str">
            <v xml:space="preserve">MX5F-P6620 </v>
          </cell>
          <cell r="F1380">
            <v>1029</v>
          </cell>
          <cell r="G1380">
            <v>1029</v>
          </cell>
        </row>
        <row r="1381">
          <cell r="D1381" t="str">
            <v>MX5-P6610</v>
          </cell>
          <cell r="F1381">
            <v>1033</v>
          </cell>
          <cell r="G1381">
            <v>1033</v>
          </cell>
        </row>
        <row r="1382">
          <cell r="D1382" t="str">
            <v>NP 380</v>
          </cell>
          <cell r="F1382">
            <v>1</v>
          </cell>
          <cell r="G1382">
            <v>1</v>
          </cell>
        </row>
        <row r="1383">
          <cell r="D1383" t="str">
            <v xml:space="preserve">OS 9830 </v>
          </cell>
          <cell r="E1383">
            <v>648.20000000000005</v>
          </cell>
          <cell r="G1383">
            <v>648.20000000000005</v>
          </cell>
        </row>
        <row r="1384">
          <cell r="D1384" t="str">
            <v>PG 2-1</v>
          </cell>
          <cell r="E1384">
            <v>100</v>
          </cell>
          <cell r="G1384">
            <v>100</v>
          </cell>
        </row>
        <row r="1385">
          <cell r="D1385" t="str">
            <v>QZ-7S000</v>
          </cell>
          <cell r="F1385">
            <v>1723</v>
          </cell>
          <cell r="G1385">
            <v>1723</v>
          </cell>
        </row>
        <row r="1386">
          <cell r="D1386" t="str">
            <v>SV-EV020</v>
          </cell>
          <cell r="G1386">
            <v>0</v>
          </cell>
        </row>
        <row r="1387">
          <cell r="D1387" t="str">
            <v>TL 353</v>
          </cell>
          <cell r="G1387">
            <v>0</v>
          </cell>
        </row>
        <row r="1388">
          <cell r="D1388" t="str">
            <v>TM 315</v>
          </cell>
          <cell r="E1388">
            <v>179</v>
          </cell>
          <cell r="G1388">
            <v>179</v>
          </cell>
        </row>
        <row r="1389">
          <cell r="D1389" t="str">
            <v>YF 100</v>
          </cell>
          <cell r="E1389">
            <v>90</v>
          </cell>
          <cell r="G1389">
            <v>90</v>
          </cell>
        </row>
        <row r="1390">
          <cell r="D1390" t="str">
            <v>YP 2300</v>
          </cell>
          <cell r="E1390">
            <v>145</v>
          </cell>
          <cell r="G1390">
            <v>145</v>
          </cell>
        </row>
        <row r="1391">
          <cell r="D1391">
            <v>480204</v>
          </cell>
          <cell r="G1391">
            <v>0</v>
          </cell>
        </row>
        <row r="1392">
          <cell r="D1392" t="str">
            <v>AX1-GX200</v>
          </cell>
          <cell r="F1392">
            <v>580</v>
          </cell>
          <cell r="G1392">
            <v>580</v>
          </cell>
        </row>
        <row r="1393">
          <cell r="D1393" t="str">
            <v>GH 60</v>
          </cell>
          <cell r="E1393">
            <v>205</v>
          </cell>
          <cell r="G1393">
            <v>205</v>
          </cell>
        </row>
        <row r="1394">
          <cell r="D1394" t="str">
            <v>HP 734</v>
          </cell>
          <cell r="E1394">
            <v>154.6</v>
          </cell>
          <cell r="G1394">
            <v>154.6</v>
          </cell>
        </row>
        <row r="1395">
          <cell r="D1395" t="str">
            <v>HR 245</v>
          </cell>
          <cell r="E1395">
            <v>122</v>
          </cell>
          <cell r="G1395">
            <v>122</v>
          </cell>
        </row>
        <row r="1396">
          <cell r="D1396" t="str">
            <v>IK 9800</v>
          </cell>
          <cell r="E1396">
            <v>718.6</v>
          </cell>
          <cell r="G1396">
            <v>718.6</v>
          </cell>
        </row>
        <row r="1397">
          <cell r="D1397" t="str">
            <v>JA 8400</v>
          </cell>
          <cell r="E1397">
            <v>241.2</v>
          </cell>
          <cell r="G1397">
            <v>241.2</v>
          </cell>
        </row>
        <row r="1398">
          <cell r="D1398" t="str">
            <v>KET400P</v>
          </cell>
          <cell r="G1398">
            <v>0</v>
          </cell>
        </row>
        <row r="1399">
          <cell r="D1399" t="str">
            <v>NE N1010</v>
          </cell>
          <cell r="G1399">
            <v>0</v>
          </cell>
        </row>
        <row r="1400">
          <cell r="D1400" t="str">
            <v>NU 9840</v>
          </cell>
          <cell r="E1400">
            <v>927.3</v>
          </cell>
          <cell r="G1400">
            <v>927.3</v>
          </cell>
        </row>
        <row r="1401">
          <cell r="D1401" t="str">
            <v>QZ-7S100</v>
          </cell>
          <cell r="F1401">
            <v>1701</v>
          </cell>
          <cell r="G1401">
            <v>1701</v>
          </cell>
        </row>
        <row r="1402">
          <cell r="D1402" t="str">
            <v>SU2-BE007</v>
          </cell>
          <cell r="F1402">
            <v>639</v>
          </cell>
          <cell r="G1402">
            <v>639</v>
          </cell>
        </row>
        <row r="1403">
          <cell r="D1403" t="str">
            <v>TM 515</v>
          </cell>
          <cell r="E1403">
            <v>212</v>
          </cell>
          <cell r="G1403">
            <v>212</v>
          </cell>
        </row>
        <row r="1404">
          <cell r="D1404" t="str">
            <v>YN 9802</v>
          </cell>
          <cell r="E1404">
            <v>502.6</v>
          </cell>
          <cell r="G1404">
            <v>502.6</v>
          </cell>
        </row>
        <row r="1405">
          <cell r="D1405" t="str">
            <v>BGVQ 253</v>
          </cell>
          <cell r="E1405">
            <v>144</v>
          </cell>
          <cell r="G1405">
            <v>144</v>
          </cell>
        </row>
        <row r="1406">
          <cell r="D1406" t="str">
            <v>BK 9801</v>
          </cell>
          <cell r="E1406">
            <v>260.10000000000002</v>
          </cell>
          <cell r="G1406">
            <v>260.10000000000002</v>
          </cell>
        </row>
        <row r="1407">
          <cell r="D1407" t="str">
            <v>LF 9820</v>
          </cell>
          <cell r="E1407">
            <v>210</v>
          </cell>
          <cell r="G1407">
            <v>210</v>
          </cell>
        </row>
        <row r="1408">
          <cell r="D1408" t="str">
            <v>LZ 914</v>
          </cell>
          <cell r="E1408">
            <v>232.6</v>
          </cell>
          <cell r="G1408">
            <v>232.6</v>
          </cell>
        </row>
        <row r="1409">
          <cell r="D1409" t="str">
            <v>MV-DO660</v>
          </cell>
          <cell r="E1409">
            <v>790</v>
          </cell>
          <cell r="G1409">
            <v>790</v>
          </cell>
        </row>
        <row r="1410">
          <cell r="D1410" t="str">
            <v>NM-BC002</v>
          </cell>
          <cell r="G1410">
            <v>0</v>
          </cell>
        </row>
        <row r="1411">
          <cell r="D1411" t="str">
            <v>PG 2</v>
          </cell>
          <cell r="E1411">
            <v>100</v>
          </cell>
          <cell r="G1411">
            <v>100</v>
          </cell>
        </row>
        <row r="1412">
          <cell r="D1412" t="str">
            <v>RR SEAL 2</v>
          </cell>
          <cell r="G1412">
            <v>0</v>
          </cell>
        </row>
        <row r="1413">
          <cell r="D1413" t="str">
            <v>TV-E0906</v>
          </cell>
          <cell r="G1413">
            <v>0</v>
          </cell>
        </row>
        <row r="1414">
          <cell r="D1414" t="str">
            <v>UM 335</v>
          </cell>
          <cell r="E1414">
            <v>138</v>
          </cell>
          <cell r="G1414">
            <v>138</v>
          </cell>
        </row>
        <row r="1415">
          <cell r="D1415" t="str">
            <v>ZVWEV2-CNTS1</v>
          </cell>
          <cell r="F1415">
            <v>285</v>
          </cell>
          <cell r="G1415">
            <v>285</v>
          </cell>
        </row>
        <row r="1416">
          <cell r="D1416" t="str">
            <v>3GA000003A</v>
          </cell>
          <cell r="G1416">
            <v>0</v>
          </cell>
        </row>
        <row r="1417">
          <cell r="D1417" t="str">
            <v>DN8-L1060</v>
          </cell>
          <cell r="F1417">
            <v>600</v>
          </cell>
          <cell r="G1417">
            <v>600</v>
          </cell>
        </row>
        <row r="1418">
          <cell r="D1418" t="str">
            <v>GT1-MU010</v>
          </cell>
          <cell r="G1418">
            <v>0</v>
          </cell>
        </row>
        <row r="1419">
          <cell r="D1419" t="str">
            <v>R604324</v>
          </cell>
          <cell r="G1419">
            <v>0</v>
          </cell>
        </row>
        <row r="1420">
          <cell r="D1420" t="str">
            <v>TSD-E0206</v>
          </cell>
          <cell r="F1420">
            <v>3040.2</v>
          </cell>
          <cell r="G1420">
            <v>3040.2</v>
          </cell>
        </row>
        <row r="1421">
          <cell r="D1421" t="str">
            <v>NE-E0004</v>
          </cell>
          <cell r="F1421">
            <v>1779.6</v>
          </cell>
          <cell r="G1421">
            <v>1779.6</v>
          </cell>
        </row>
        <row r="1422">
          <cell r="D1422" t="str">
            <v>MV 9820</v>
          </cell>
          <cell r="F1422">
            <v>1200</v>
          </cell>
          <cell r="G1422">
            <v>1200</v>
          </cell>
        </row>
        <row r="1423">
          <cell r="D1423" t="str">
            <v>NE-CC046</v>
          </cell>
          <cell r="F1423">
            <v>932.7</v>
          </cell>
          <cell r="G1423">
            <v>932.7</v>
          </cell>
        </row>
        <row r="1424">
          <cell r="D1424" t="str">
            <v>ME-CC010</v>
          </cell>
          <cell r="G1424">
            <v>0</v>
          </cell>
        </row>
        <row r="1425">
          <cell r="D1425" t="str">
            <v>R603191-1</v>
          </cell>
          <cell r="E1425">
            <v>121.25</v>
          </cell>
          <cell r="G1425">
            <v>121.25</v>
          </cell>
        </row>
        <row r="1426">
          <cell r="D1426" t="str">
            <v>R600023</v>
          </cell>
          <cell r="E1426">
            <v>30.95</v>
          </cell>
          <cell r="G1426">
            <v>30.95</v>
          </cell>
        </row>
        <row r="1427">
          <cell r="D1427" t="str">
            <v>R602141</v>
          </cell>
          <cell r="E1427">
            <v>13.27</v>
          </cell>
          <cell r="G1427">
            <v>13.27</v>
          </cell>
        </row>
        <row r="1428">
          <cell r="D1428" t="str">
            <v>R604265</v>
          </cell>
          <cell r="E1428">
            <v>115</v>
          </cell>
          <cell r="G1428">
            <v>115</v>
          </cell>
        </row>
        <row r="1429">
          <cell r="D1429" t="str">
            <v>KA4HC-ES100B</v>
          </cell>
          <cell r="F1429">
            <v>140</v>
          </cell>
          <cell r="G1429">
            <v>140</v>
          </cell>
        </row>
        <row r="1430">
          <cell r="D1430" t="str">
            <v>LSEVK_800V_GASKET</v>
          </cell>
          <cell r="G1430">
            <v>0</v>
          </cell>
        </row>
        <row r="1431">
          <cell r="D1431" t="str">
            <v>ME-GO030</v>
          </cell>
          <cell r="F1431">
            <v>395.6</v>
          </cell>
          <cell r="G1431">
            <v>395.6</v>
          </cell>
        </row>
        <row r="1432">
          <cell r="D1432" t="str">
            <v>NE-E0005</v>
          </cell>
          <cell r="F1432">
            <v>585.79999999999995</v>
          </cell>
          <cell r="G1432">
            <v>585.79999999999995</v>
          </cell>
        </row>
        <row r="1433">
          <cell r="D1433" t="str">
            <v>NE-E0007</v>
          </cell>
          <cell r="F1433">
            <v>219.4</v>
          </cell>
          <cell r="G1433">
            <v>219.4</v>
          </cell>
        </row>
        <row r="1434">
          <cell r="D1434" t="str">
            <v>R604347</v>
          </cell>
          <cell r="G1434">
            <v>0</v>
          </cell>
        </row>
        <row r="1435">
          <cell r="D1435" t="str">
            <v>TK-DV000B</v>
          </cell>
          <cell r="F1435">
            <v>100</v>
          </cell>
          <cell r="G1435">
            <v>100</v>
          </cell>
        </row>
        <row r="1436">
          <cell r="D1436" t="str">
            <v>TK-J6000D</v>
          </cell>
          <cell r="G1436">
            <v>0</v>
          </cell>
        </row>
        <row r="1437">
          <cell r="D1437">
            <v>230242</v>
          </cell>
          <cell r="F1437">
            <v>63</v>
          </cell>
          <cell r="G1437">
            <v>63</v>
          </cell>
        </row>
        <row r="1438">
          <cell r="D1438" t="str">
            <v>4766KM3131</v>
          </cell>
          <cell r="E1438">
            <v>405</v>
          </cell>
          <cell r="G1438">
            <v>405</v>
          </cell>
        </row>
        <row r="1439">
          <cell r="D1439" t="str">
            <v>GN7-N1060</v>
          </cell>
          <cell r="G1439">
            <v>0</v>
          </cell>
        </row>
        <row r="1440">
          <cell r="D1440" t="str">
            <v>HVK250-647118</v>
          </cell>
          <cell r="E1440">
            <v>100</v>
          </cell>
          <cell r="G1440">
            <v>100</v>
          </cell>
        </row>
        <row r="1441">
          <cell r="D1441" t="str">
            <v>LX3-DU000</v>
          </cell>
          <cell r="F1441">
            <v>500</v>
          </cell>
          <cell r="G1441">
            <v>500</v>
          </cell>
        </row>
        <row r="1442">
          <cell r="D1442" t="str">
            <v>LX3-DU00A</v>
          </cell>
          <cell r="E1442">
            <v>383.7</v>
          </cell>
          <cell r="G1442">
            <v>383.7</v>
          </cell>
        </row>
        <row r="1443">
          <cell r="D1443" t="str">
            <v>NE-PI010</v>
          </cell>
          <cell r="F1443">
            <v>746.1</v>
          </cell>
          <cell r="G1443">
            <v>746.1</v>
          </cell>
        </row>
        <row r="1444">
          <cell r="D1444" t="str">
            <v>NE-PI020</v>
          </cell>
          <cell r="F1444">
            <v>712.8</v>
          </cell>
          <cell r="G1444">
            <v>712.8</v>
          </cell>
        </row>
        <row r="1445">
          <cell r="D1445" t="str">
            <v>NF 60</v>
          </cell>
          <cell r="E1445">
            <v>218.7</v>
          </cell>
          <cell r="G1445">
            <v>218.7</v>
          </cell>
        </row>
        <row r="1446">
          <cell r="D1446" t="str">
            <v>PBT2301</v>
          </cell>
          <cell r="F1446">
            <v>272.39999999999998</v>
          </cell>
          <cell r="G1446">
            <v>272.39999999999998</v>
          </cell>
        </row>
        <row r="1447">
          <cell r="D1447" t="str">
            <v>PBT2302</v>
          </cell>
          <cell r="F1447">
            <v>197.6</v>
          </cell>
          <cell r="G1447">
            <v>197.6</v>
          </cell>
        </row>
        <row r="1448">
          <cell r="D1448" t="str">
            <v>PBT2303</v>
          </cell>
          <cell r="F1448">
            <v>170.7</v>
          </cell>
          <cell r="G1448">
            <v>170.7</v>
          </cell>
        </row>
        <row r="1449">
          <cell r="D1449" t="str">
            <v>PBT2304</v>
          </cell>
          <cell r="F1449">
            <v>186.2</v>
          </cell>
          <cell r="G1449">
            <v>186.2</v>
          </cell>
        </row>
        <row r="1450">
          <cell r="D1450" t="str">
            <v>PBT2305</v>
          </cell>
          <cell r="F1450">
            <v>186.2</v>
          </cell>
          <cell r="G1450">
            <v>186.2</v>
          </cell>
        </row>
        <row r="1451">
          <cell r="D1451" t="str">
            <v>PBT2306</v>
          </cell>
          <cell r="F1451">
            <v>188</v>
          </cell>
          <cell r="G1451">
            <v>188</v>
          </cell>
        </row>
        <row r="1452">
          <cell r="D1452" t="str">
            <v>PD 9832</v>
          </cell>
          <cell r="E1452">
            <v>1202.7</v>
          </cell>
          <cell r="G1452">
            <v>1202.7</v>
          </cell>
        </row>
        <row r="1453">
          <cell r="D1453" t="str">
            <v>RG3-E0316</v>
          </cell>
          <cell r="G1453">
            <v>0</v>
          </cell>
        </row>
        <row r="1454">
          <cell r="D1454" t="str">
            <v>RG3-E0318</v>
          </cell>
          <cell r="F1454">
            <v>287.10000000000002</v>
          </cell>
          <cell r="G1454">
            <v>287.10000000000002</v>
          </cell>
        </row>
        <row r="1455">
          <cell r="D1455" t="str">
            <v>TK1-DV010</v>
          </cell>
          <cell r="F1455">
            <v>754.6</v>
          </cell>
          <cell r="G1455">
            <v>754.6</v>
          </cell>
        </row>
        <row r="1456">
          <cell r="D1456" t="str">
            <v>TK1-DV030</v>
          </cell>
          <cell r="G1456">
            <v>0</v>
          </cell>
        </row>
        <row r="1457">
          <cell r="D1457" t="str">
            <v>TK1-DV040</v>
          </cell>
          <cell r="F1457">
            <v>840.9</v>
          </cell>
          <cell r="G1457">
            <v>840.9</v>
          </cell>
        </row>
        <row r="1458">
          <cell r="D1458" t="str">
            <v>TL 351-1</v>
          </cell>
          <cell r="E1458">
            <v>118</v>
          </cell>
          <cell r="G1458">
            <v>118</v>
          </cell>
        </row>
        <row r="1459">
          <cell r="D1459" t="str">
            <v>YF 322</v>
          </cell>
          <cell r="E1459">
            <v>85</v>
          </cell>
          <cell r="G1459">
            <v>85</v>
          </cell>
        </row>
        <row r="1460">
          <cell r="D1460">
            <v>480217</v>
          </cell>
          <cell r="E1460">
            <v>675</v>
          </cell>
          <cell r="G1460">
            <v>675</v>
          </cell>
        </row>
        <row r="1461">
          <cell r="D1461">
            <v>480218</v>
          </cell>
          <cell r="E1461">
            <v>724</v>
          </cell>
          <cell r="G1461">
            <v>724</v>
          </cell>
        </row>
        <row r="1462">
          <cell r="D1462" t="str">
            <v>CV-CC088</v>
          </cell>
          <cell r="G1462">
            <v>0</v>
          </cell>
        </row>
        <row r="1463">
          <cell r="D1463" t="str">
            <v>HVK250-611327</v>
          </cell>
          <cell r="G1463">
            <v>0</v>
          </cell>
        </row>
        <row r="1464">
          <cell r="D1464" t="str">
            <v>KA4HC-ES000C</v>
          </cell>
          <cell r="F1464">
            <v>140</v>
          </cell>
          <cell r="G1464">
            <v>140</v>
          </cell>
        </row>
        <row r="1465">
          <cell r="D1465" t="str">
            <v>MD 300B</v>
          </cell>
          <cell r="E1465">
            <v>59</v>
          </cell>
          <cell r="G1465">
            <v>59</v>
          </cell>
        </row>
        <row r="1466">
          <cell r="D1466" t="str">
            <v>NE-CC051</v>
          </cell>
          <cell r="F1466">
            <v>648.9</v>
          </cell>
          <cell r="G1466">
            <v>648.9</v>
          </cell>
        </row>
        <row r="1467">
          <cell r="D1467" t="str">
            <v>NE-CC069</v>
          </cell>
          <cell r="F1467">
            <v>296.39999999999998</v>
          </cell>
          <cell r="G1467">
            <v>296.39999999999998</v>
          </cell>
        </row>
        <row r="1468">
          <cell r="D1468" t="str">
            <v>NE-K1353</v>
          </cell>
          <cell r="F1468">
            <v>110.9</v>
          </cell>
          <cell r="G1468">
            <v>110.9</v>
          </cell>
        </row>
        <row r="1469">
          <cell r="D1469" t="str">
            <v>NH2-RCAP1</v>
          </cell>
          <cell r="G1469">
            <v>0</v>
          </cell>
        </row>
        <row r="1470">
          <cell r="D1470" t="str">
            <v>NH2-RCAP2</v>
          </cell>
          <cell r="E1470">
            <v>614</v>
          </cell>
          <cell r="G1470">
            <v>614</v>
          </cell>
        </row>
        <row r="1471">
          <cell r="D1471" t="str">
            <v>PG 2(CR)</v>
          </cell>
          <cell r="E1471">
            <v>100</v>
          </cell>
          <cell r="G1471">
            <v>100</v>
          </cell>
        </row>
        <row r="1472">
          <cell r="D1472" t="str">
            <v>QZPE-7S130</v>
          </cell>
          <cell r="F1472">
            <v>1171</v>
          </cell>
          <cell r="G1472">
            <v>1171</v>
          </cell>
        </row>
        <row r="1473">
          <cell r="D1473" t="str">
            <v>SV-EV010</v>
          </cell>
          <cell r="F1473">
            <v>670</v>
          </cell>
          <cell r="G1473">
            <v>670</v>
          </cell>
        </row>
        <row r="1474">
          <cell r="D1474" t="str">
            <v>TERMINAL GUIDE</v>
          </cell>
          <cell r="E1474">
            <v>270</v>
          </cell>
          <cell r="G1474">
            <v>270</v>
          </cell>
        </row>
        <row r="1475">
          <cell r="D1475" t="str">
            <v>RR SEAL 4</v>
          </cell>
          <cell r="G1475">
            <v>0</v>
          </cell>
        </row>
        <row r="1476">
          <cell r="D1476" t="str">
            <v>MTS09AF4-21</v>
          </cell>
          <cell r="E1476">
            <v>201.8</v>
          </cell>
          <cell r="G1476">
            <v>201.8</v>
          </cell>
        </row>
        <row r="1477">
          <cell r="D1477" t="str">
            <v>NE-CC058</v>
          </cell>
          <cell r="F1477">
            <v>87.4</v>
          </cell>
          <cell r="G1477">
            <v>87.4</v>
          </cell>
        </row>
        <row r="1478">
          <cell r="D1478" t="str">
            <v>DYP8-EP FR COOLANT</v>
          </cell>
          <cell r="G1478">
            <v>0</v>
          </cell>
        </row>
        <row r="1479">
          <cell r="D1479" t="str">
            <v>ME-GO040</v>
          </cell>
          <cell r="F1479">
            <v>773.1</v>
          </cell>
          <cell r="G1479">
            <v>773.1</v>
          </cell>
        </row>
        <row r="1480">
          <cell r="D1480" t="str">
            <v>3GAO00003A</v>
          </cell>
          <cell r="G1480">
            <v>0</v>
          </cell>
        </row>
        <row r="1481">
          <cell r="D1481" t="str">
            <v>NE-CC059</v>
          </cell>
          <cell r="F1481">
            <v>84.6</v>
          </cell>
          <cell r="G1481">
            <v>84.6</v>
          </cell>
        </row>
        <row r="1482">
          <cell r="D1482" t="str">
            <v>QZ-E0204</v>
          </cell>
          <cell r="G1482">
            <v>0</v>
          </cell>
        </row>
        <row r="1483">
          <cell r="D1483" t="str">
            <v>ME-CC023</v>
          </cell>
          <cell r="F1483">
            <v>416.7</v>
          </cell>
          <cell r="G1483">
            <v>416.7</v>
          </cell>
        </row>
        <row r="1484">
          <cell r="D1484" t="str">
            <v>FE SVM SEAL</v>
          </cell>
          <cell r="G1484">
            <v>0</v>
          </cell>
        </row>
        <row r="1485">
          <cell r="D1485" t="str">
            <v>JW-CC005</v>
          </cell>
          <cell r="G1485">
            <v>0</v>
          </cell>
        </row>
        <row r="1486">
          <cell r="D1486" t="str">
            <v>NEA FSVM COVER GASKET</v>
          </cell>
          <cell r="G1486">
            <v>0</v>
          </cell>
        </row>
        <row r="1487">
          <cell r="D1487" t="str">
            <v>SV-AT100</v>
          </cell>
          <cell r="E1487">
            <v>1328.9</v>
          </cell>
          <cell r="G1487">
            <v>1328.9</v>
          </cell>
        </row>
        <row r="1488">
          <cell r="D1488" t="str">
            <v>AIR 9종 GASKET</v>
          </cell>
          <cell r="G1488">
            <v>0</v>
          </cell>
        </row>
        <row r="1489">
          <cell r="D1489" t="str">
            <v>R3G0083</v>
          </cell>
          <cell r="F1489">
            <v>555</v>
          </cell>
          <cell r="G1489">
            <v>555</v>
          </cell>
        </row>
        <row r="1490">
          <cell r="D1490" t="str">
            <v>HVK250-617829</v>
          </cell>
          <cell r="E1490">
            <v>29</v>
          </cell>
          <cell r="G1490">
            <v>29</v>
          </cell>
        </row>
        <row r="1491">
          <cell r="D1491" t="str">
            <v>NEA UNDER COVER GASKET</v>
          </cell>
          <cell r="G1491">
            <v>0</v>
          </cell>
        </row>
        <row r="1492">
          <cell r="D1492" t="str">
            <v>SEAL-P71129</v>
          </cell>
          <cell r="E1492">
            <v>31</v>
          </cell>
          <cell r="G1492">
            <v>31</v>
          </cell>
        </row>
        <row r="1493">
          <cell r="D1493" t="str">
            <v>AW98P95033</v>
          </cell>
          <cell r="F1493">
            <v>1852.1</v>
          </cell>
          <cell r="G1493">
            <v>1852.1</v>
          </cell>
        </row>
        <row r="1494">
          <cell r="D1494" t="str">
            <v>KETN_CAP240320</v>
          </cell>
          <cell r="G1494">
            <v>0</v>
          </cell>
        </row>
        <row r="1495">
          <cell r="D1495" t="str">
            <v>LGIT LEAK CAP</v>
          </cell>
          <cell r="G1495">
            <v>0</v>
          </cell>
        </row>
        <row r="1496">
          <cell r="D1496" t="str">
            <v>LQ2-P8010</v>
          </cell>
          <cell r="F1496">
            <v>818.9</v>
          </cell>
          <cell r="G1496">
            <v>818.9</v>
          </cell>
        </row>
        <row r="1497">
          <cell r="D1497" t="str">
            <v>LQ2-P8020</v>
          </cell>
          <cell r="F1497">
            <v>818.9</v>
          </cell>
          <cell r="G1497">
            <v>818.9</v>
          </cell>
        </row>
        <row r="1498">
          <cell r="D1498" t="str">
            <v>LQ2-P8030</v>
          </cell>
          <cell r="F1498">
            <v>786.2</v>
          </cell>
          <cell r="G1498">
            <v>786.2</v>
          </cell>
        </row>
        <row r="1499">
          <cell r="D1499" t="str">
            <v>NEA24-CC003</v>
          </cell>
          <cell r="F1499">
            <v>620.4</v>
          </cell>
          <cell r="G1499">
            <v>620.4</v>
          </cell>
        </row>
        <row r="1500">
          <cell r="D1500" t="str">
            <v>NE-CC009</v>
          </cell>
          <cell r="F1500">
            <v>93.1</v>
          </cell>
          <cell r="G1500">
            <v>93.1</v>
          </cell>
        </row>
        <row r="1501">
          <cell r="D1501" t="str">
            <v>NE-CC011</v>
          </cell>
          <cell r="F1501">
            <v>90.3</v>
          </cell>
          <cell r="G1501">
            <v>90.3</v>
          </cell>
        </row>
        <row r="1502">
          <cell r="D1502" t="str">
            <v>NE-CC013</v>
          </cell>
          <cell r="F1502">
            <v>90.3</v>
          </cell>
          <cell r="G1502">
            <v>90.3</v>
          </cell>
        </row>
        <row r="1503">
          <cell r="D1503" t="str">
            <v>NE-CC015</v>
          </cell>
          <cell r="F1503">
            <v>196.7</v>
          </cell>
          <cell r="G1503">
            <v>196.7</v>
          </cell>
        </row>
        <row r="1504">
          <cell r="D1504" t="str">
            <v>NE-CC018</v>
          </cell>
          <cell r="F1504">
            <v>383.8</v>
          </cell>
          <cell r="G1504">
            <v>383.8</v>
          </cell>
        </row>
        <row r="1505">
          <cell r="D1505" t="str">
            <v>NE-CC020</v>
          </cell>
          <cell r="F1505">
            <v>532</v>
          </cell>
          <cell r="G1505">
            <v>532</v>
          </cell>
        </row>
        <row r="1506">
          <cell r="D1506" t="str">
            <v>NE-CC026</v>
          </cell>
          <cell r="F1506">
            <v>555.79999999999995</v>
          </cell>
          <cell r="G1506">
            <v>555.79999999999995</v>
          </cell>
        </row>
        <row r="1507">
          <cell r="D1507" t="str">
            <v>NH2-XH003</v>
          </cell>
          <cell r="G1507">
            <v>0</v>
          </cell>
        </row>
        <row r="1508">
          <cell r="D1508" t="str">
            <v>SW-COVER SEAL</v>
          </cell>
          <cell r="G1508">
            <v>0</v>
          </cell>
        </row>
        <row r="1509">
          <cell r="D1509" t="str">
            <v>SW-COVER SEAL LOWER</v>
          </cell>
          <cell r="G1509">
            <v>0</v>
          </cell>
        </row>
        <row r="1510">
          <cell r="D1510" t="str">
            <v>SW-GASKET HSG</v>
          </cell>
          <cell r="G1510">
            <v>0</v>
          </cell>
        </row>
        <row r="1511">
          <cell r="D1511" t="str">
            <v>SW-GROMMET_KETN</v>
          </cell>
          <cell r="G1511">
            <v>0</v>
          </cell>
        </row>
        <row r="1512">
          <cell r="D1512" t="str">
            <v>JA 9810</v>
          </cell>
          <cell r="E1512">
            <v>604.6</v>
          </cell>
          <cell r="G1512">
            <v>604.6</v>
          </cell>
        </row>
        <row r="1513">
          <cell r="D1513" t="str">
            <v>N74 GASKET</v>
          </cell>
          <cell r="G1513">
            <v>0</v>
          </cell>
        </row>
        <row r="1514">
          <cell r="D1514" t="str">
            <v>OR-XHLTB</v>
          </cell>
          <cell r="G1514">
            <v>0</v>
          </cell>
        </row>
        <row r="1515">
          <cell r="D1515" t="str">
            <v>OV 9810</v>
          </cell>
          <cell r="G1515">
            <v>0</v>
          </cell>
        </row>
        <row r="1516">
          <cell r="D1516" t="str">
            <v>QZ-7X100</v>
          </cell>
          <cell r="F1516">
            <v>2004</v>
          </cell>
          <cell r="G1516">
            <v>2004</v>
          </cell>
        </row>
        <row r="1517">
          <cell r="D1517" t="str">
            <v>R604031</v>
          </cell>
          <cell r="E1517">
            <v>121.6</v>
          </cell>
          <cell r="G1517">
            <v>121.6</v>
          </cell>
        </row>
        <row r="1518">
          <cell r="D1518" t="str">
            <v>R604403</v>
          </cell>
          <cell r="G1518">
            <v>0</v>
          </cell>
        </row>
        <row r="1519">
          <cell r="D1519" t="str">
            <v>SEAL-HVITA</v>
          </cell>
          <cell r="G1519">
            <v>0</v>
          </cell>
        </row>
        <row r="1520">
          <cell r="D1520" t="str">
            <v>SEAL-LVITG</v>
          </cell>
          <cell r="G1520">
            <v>0</v>
          </cell>
        </row>
        <row r="1521">
          <cell r="D1521" t="str">
            <v>SEAL-OHTB</v>
          </cell>
          <cell r="F1521">
            <v>98.8</v>
          </cell>
          <cell r="G1521">
            <v>98.8</v>
          </cell>
        </row>
        <row r="1522">
          <cell r="D1522" t="str">
            <v>SEAL-X9000A</v>
          </cell>
          <cell r="G1522">
            <v>0</v>
          </cell>
        </row>
        <row r="1523">
          <cell r="D1523" t="str">
            <v>SEAL-XHV2H</v>
          </cell>
          <cell r="G1523">
            <v>0</v>
          </cell>
        </row>
        <row r="1524">
          <cell r="D1524" t="str">
            <v>SYS01-FR004</v>
          </cell>
          <cell r="G1524">
            <v>0</v>
          </cell>
        </row>
        <row r="1525">
          <cell r="D1525" t="str">
            <v>SYS01-RR003</v>
          </cell>
          <cell r="G1525">
            <v>0</v>
          </cell>
        </row>
        <row r="1526">
          <cell r="D1526" t="str">
            <v>CT1-SZ056</v>
          </cell>
          <cell r="F1526">
            <v>1700</v>
          </cell>
          <cell r="G1526">
            <v>1700</v>
          </cell>
        </row>
        <row r="1527">
          <cell r="D1527" t="str">
            <v>GEN5 59CC_SAMPLE</v>
          </cell>
          <cell r="G1527">
            <v>0</v>
          </cell>
        </row>
        <row r="1528">
          <cell r="D1528" t="str">
            <v>KMHV512-618185</v>
          </cell>
          <cell r="E1528">
            <v>97</v>
          </cell>
          <cell r="G1528">
            <v>97</v>
          </cell>
        </row>
        <row r="1529">
          <cell r="D1529" t="str">
            <v>LX3-P9000</v>
          </cell>
          <cell r="G1529">
            <v>0</v>
          </cell>
        </row>
        <row r="1530">
          <cell r="D1530" t="str">
            <v>NU SENSOR RUBBER A</v>
          </cell>
          <cell r="E1530">
            <v>150</v>
          </cell>
          <cell r="G1530">
            <v>150</v>
          </cell>
        </row>
        <row r="1531">
          <cell r="D1531" t="str">
            <v>OV 9820</v>
          </cell>
          <cell r="F1531">
            <v>832.6</v>
          </cell>
          <cell r="G1531">
            <v>832.6</v>
          </cell>
        </row>
        <row r="1532">
          <cell r="D1532" t="str">
            <v>QZ-7X000</v>
          </cell>
          <cell r="F1532">
            <v>2004</v>
          </cell>
          <cell r="G1532">
            <v>2004</v>
          </cell>
        </row>
        <row r="1533">
          <cell r="D1533" t="str">
            <v>SEAL-HVSR</v>
          </cell>
          <cell r="F1533">
            <v>231.3</v>
          </cell>
          <cell r="G1533">
            <v>231.3</v>
          </cell>
        </row>
        <row r="1534">
          <cell r="D1534" t="str">
            <v>SP3-BS010</v>
          </cell>
          <cell r="F1534">
            <v>408.6</v>
          </cell>
          <cell r="G1534">
            <v>408.6</v>
          </cell>
        </row>
        <row r="1535">
          <cell r="D1535" t="str">
            <v>TK1-DV100</v>
          </cell>
          <cell r="F1535">
            <v>285</v>
          </cell>
          <cell r="G1535">
            <v>285</v>
          </cell>
        </row>
        <row r="1536">
          <cell r="D1536" t="str">
            <v>TK1-DV900</v>
          </cell>
          <cell r="F1536">
            <v>270</v>
          </cell>
          <cell r="G1536">
            <v>270</v>
          </cell>
        </row>
        <row r="1537">
          <cell r="D1537" t="str">
            <v>TK-DV200B</v>
          </cell>
          <cell r="F1537">
            <v>1</v>
          </cell>
          <cell r="G1537">
            <v>1</v>
          </cell>
        </row>
        <row r="1538">
          <cell r="D1538" t="str">
            <v>유로 6830</v>
          </cell>
          <cell r="G1538">
            <v>0</v>
          </cell>
        </row>
        <row r="1539">
          <cell r="D1539" t="str">
            <v>350A-CC039</v>
          </cell>
          <cell r="G1539">
            <v>0</v>
          </cell>
        </row>
        <row r="1540">
          <cell r="D1540" t="str">
            <v>350A-CC046</v>
          </cell>
          <cell r="G1540">
            <v>0</v>
          </cell>
        </row>
        <row r="1541">
          <cell r="D1541" t="str">
            <v>350A-CC048</v>
          </cell>
          <cell r="G1541">
            <v>0</v>
          </cell>
        </row>
        <row r="1542">
          <cell r="D1542" t="str">
            <v>CV1-CV510</v>
          </cell>
          <cell r="F1542">
            <v>388</v>
          </cell>
          <cell r="G1542">
            <v>388</v>
          </cell>
        </row>
        <row r="1543">
          <cell r="D1543" t="str">
            <v>JW-CC004</v>
          </cell>
          <cell r="G1543">
            <v>0</v>
          </cell>
        </row>
        <row r="1544">
          <cell r="D1544" t="str">
            <v>KMHV512-618182</v>
          </cell>
          <cell r="G1544">
            <v>0</v>
          </cell>
        </row>
        <row r="1545">
          <cell r="D1545" t="str">
            <v>R2084-D400</v>
          </cell>
          <cell r="E1545">
            <v>172</v>
          </cell>
          <cell r="G1545">
            <v>172</v>
          </cell>
        </row>
        <row r="1546">
          <cell r="D1546" t="str">
            <v>SW1-SW010</v>
          </cell>
          <cell r="G1546">
            <v>0</v>
          </cell>
        </row>
        <row r="1547">
          <cell r="D1547" t="str">
            <v>GEN5 EHC 48V</v>
          </cell>
          <cell r="G1547">
            <v>0</v>
          </cell>
        </row>
        <row r="1548">
          <cell r="D1548" t="str">
            <v>H GEN2 O-RING</v>
          </cell>
          <cell r="G1548">
            <v>0</v>
          </cell>
        </row>
        <row r="1549">
          <cell r="D1549" t="str">
            <v>LQ2-K0411</v>
          </cell>
          <cell r="F1549">
            <v>98.1</v>
          </cell>
          <cell r="G1549">
            <v>98.1</v>
          </cell>
        </row>
        <row r="1550">
          <cell r="D1550" t="str">
            <v>NEA24-CC087</v>
          </cell>
          <cell r="F1550">
            <v>39.9</v>
          </cell>
          <cell r="G1550">
            <v>39.9</v>
          </cell>
        </row>
        <row r="1551">
          <cell r="D1551" t="str">
            <v>NME24-E1200</v>
          </cell>
          <cell r="F1551">
            <v>17123.099999999999</v>
          </cell>
          <cell r="G1551">
            <v>17123.099999999999</v>
          </cell>
        </row>
        <row r="1552">
          <cell r="D1552" t="str">
            <v>QZF24-G0002</v>
          </cell>
          <cell r="F1552">
            <v>193.4</v>
          </cell>
          <cell r="G1552">
            <v>193.4</v>
          </cell>
        </row>
        <row r="1553">
          <cell r="D1553" t="str">
            <v>QZF24-G0003</v>
          </cell>
          <cell r="F1553">
            <v>310.39999999999998</v>
          </cell>
          <cell r="G1553">
            <v>310.39999999999998</v>
          </cell>
        </row>
        <row r="1554">
          <cell r="D1554" t="str">
            <v>STR24-G0017</v>
          </cell>
          <cell r="F1554">
            <v>837.9</v>
          </cell>
          <cell r="G1554">
            <v>837.9</v>
          </cell>
        </row>
        <row r="1555">
          <cell r="D1555">
            <v>440005</v>
          </cell>
          <cell r="E1555">
            <v>80</v>
          </cell>
          <cell r="G1555">
            <v>80</v>
          </cell>
        </row>
        <row r="1556">
          <cell r="D1556" t="str">
            <v>AD 300B</v>
          </cell>
          <cell r="E1556">
            <v>59</v>
          </cell>
          <cell r="G1556">
            <v>59</v>
          </cell>
        </row>
        <row r="1557">
          <cell r="D1557" t="str">
            <v>HI 9820</v>
          </cell>
          <cell r="E1557">
            <v>455.8</v>
          </cell>
          <cell r="G1557">
            <v>455.8</v>
          </cell>
        </row>
        <row r="1558">
          <cell r="D1558" t="str">
            <v>JEA-JB004</v>
          </cell>
          <cell r="G1558">
            <v>0</v>
          </cell>
        </row>
        <row r="1559">
          <cell r="D1559" t="str">
            <v>JG-00905</v>
          </cell>
          <cell r="G1559">
            <v>0</v>
          </cell>
        </row>
        <row r="1560">
          <cell r="D1560" t="str">
            <v>JG-00907</v>
          </cell>
          <cell r="G1560">
            <v>0</v>
          </cell>
        </row>
        <row r="1561">
          <cell r="D1561" t="str">
            <v>JG1-DC040</v>
          </cell>
          <cell r="F1561">
            <v>685</v>
          </cell>
          <cell r="G1561">
            <v>685</v>
          </cell>
        </row>
        <row r="1562">
          <cell r="D1562" t="str">
            <v>JG1-DC060</v>
          </cell>
          <cell r="G1562">
            <v>0</v>
          </cell>
        </row>
        <row r="1563">
          <cell r="D1563" t="str">
            <v>JG1-G0009</v>
          </cell>
          <cell r="G1563">
            <v>0</v>
          </cell>
        </row>
        <row r="1564">
          <cell r="D1564" t="str">
            <v>KMHV512-618184</v>
          </cell>
          <cell r="E1564">
            <v>140</v>
          </cell>
          <cell r="G1564">
            <v>140</v>
          </cell>
        </row>
        <row r="1565">
          <cell r="D1565" t="str">
            <v>QZF24-G0001</v>
          </cell>
          <cell r="F1565">
            <v>197.1</v>
          </cell>
          <cell r="G1565">
            <v>197.1</v>
          </cell>
        </row>
        <row r="1566">
          <cell r="D1566">
            <v>440004</v>
          </cell>
          <cell r="E1566">
            <v>83</v>
          </cell>
          <cell r="G1566">
            <v>83</v>
          </cell>
        </row>
        <row r="1567">
          <cell r="D1567" t="str">
            <v>3GAF00001A</v>
          </cell>
          <cell r="G1567">
            <v>0</v>
          </cell>
        </row>
        <row r="1568">
          <cell r="D1568" t="str">
            <v>JG1-DC010</v>
          </cell>
          <cell r="F1568">
            <v>1444</v>
          </cell>
          <cell r="G1568">
            <v>1444</v>
          </cell>
        </row>
        <row r="1569">
          <cell r="D1569" t="str">
            <v>JG1-DC020</v>
          </cell>
          <cell r="F1569">
            <v>472</v>
          </cell>
          <cell r="G1569">
            <v>472</v>
          </cell>
        </row>
        <row r="1570">
          <cell r="D1570" t="str">
            <v>JG1-DC030</v>
          </cell>
          <cell r="F1570">
            <v>641</v>
          </cell>
          <cell r="G1570">
            <v>641</v>
          </cell>
        </row>
        <row r="1571">
          <cell r="D1571" t="str">
            <v>JG1-DC050</v>
          </cell>
          <cell r="F1571">
            <v>558</v>
          </cell>
          <cell r="G1571">
            <v>558</v>
          </cell>
        </row>
        <row r="1572">
          <cell r="D1572" t="str">
            <v>JG1-DC070</v>
          </cell>
          <cell r="F1572">
            <v>1770</v>
          </cell>
          <cell r="G1572">
            <v>1770</v>
          </cell>
        </row>
        <row r="1573">
          <cell r="D1573" t="str">
            <v>JG1-DC090</v>
          </cell>
          <cell r="F1573">
            <v>300</v>
          </cell>
          <cell r="G1573">
            <v>300</v>
          </cell>
        </row>
        <row r="1574">
          <cell r="D1574" t="str">
            <v>POK25W-LS</v>
          </cell>
          <cell r="G1574">
            <v>0</v>
          </cell>
        </row>
        <row r="1575">
          <cell r="D1575" t="str">
            <v>US4E-00010</v>
          </cell>
          <cell r="F1575">
            <v>224</v>
          </cell>
          <cell r="G1575">
            <v>224</v>
          </cell>
        </row>
        <row r="1576">
          <cell r="D1576" t="str">
            <v>YC 9830</v>
          </cell>
          <cell r="E1576">
            <v>601.4</v>
          </cell>
          <cell r="G1576">
            <v>601.4</v>
          </cell>
        </row>
        <row r="1577">
          <cell r="D1577" t="str">
            <v>AY-CC003</v>
          </cell>
          <cell r="F1577">
            <v>141.30000000000001</v>
          </cell>
          <cell r="G1577">
            <v>141.30000000000001</v>
          </cell>
        </row>
        <row r="1578">
          <cell r="D1578" t="str">
            <v>EU 9809</v>
          </cell>
          <cell r="E1578">
            <v>389.4</v>
          </cell>
          <cell r="G1578">
            <v>389.4</v>
          </cell>
        </row>
        <row r="1579">
          <cell r="D1579" t="str">
            <v>NH2-00003</v>
          </cell>
          <cell r="F1579">
            <v>1447</v>
          </cell>
          <cell r="G1579">
            <v>1447</v>
          </cell>
        </row>
        <row r="1580">
          <cell r="D1580" t="str">
            <v>NH2-00010</v>
          </cell>
          <cell r="F1580">
            <v>1518</v>
          </cell>
          <cell r="G1580">
            <v>1518</v>
          </cell>
        </row>
        <row r="1581">
          <cell r="D1581" t="str">
            <v>NH2-00012</v>
          </cell>
          <cell r="F1581">
            <v>1106</v>
          </cell>
          <cell r="G1581">
            <v>1106</v>
          </cell>
        </row>
        <row r="1582">
          <cell r="D1582" t="str">
            <v>NX5EP-RCAP1</v>
          </cell>
          <cell r="G1582">
            <v>0</v>
          </cell>
        </row>
        <row r="1583">
          <cell r="D1583" t="str">
            <v>NX5EP-RCAP2</v>
          </cell>
          <cell r="G1583">
            <v>0</v>
          </cell>
        </row>
        <row r="1584">
          <cell r="D1584" t="str">
            <v>PBY2301</v>
          </cell>
          <cell r="G1584">
            <v>0</v>
          </cell>
        </row>
        <row r="1585">
          <cell r="D1585" t="str">
            <v>US4E-MZCOGA</v>
          </cell>
          <cell r="G1585">
            <v>0</v>
          </cell>
        </row>
        <row r="1586">
          <cell r="D1586" t="str">
            <v>US4E-MZECGA</v>
          </cell>
          <cell r="G1586">
            <v>0</v>
          </cell>
        </row>
        <row r="1587">
          <cell r="D1587" t="str">
            <v>US4E-MZINGA</v>
          </cell>
          <cell r="G1587">
            <v>0</v>
          </cell>
        </row>
        <row r="1588">
          <cell r="D1588" t="str">
            <v>100KW-EP GASKET FRT</v>
          </cell>
          <cell r="G1588">
            <v>0</v>
          </cell>
        </row>
        <row r="1589">
          <cell r="D1589" t="str">
            <v>A01-E0513</v>
          </cell>
          <cell r="F1589">
            <v>4675</v>
          </cell>
          <cell r="G1589">
            <v>4675</v>
          </cell>
        </row>
        <row r="1590">
          <cell r="D1590" t="str">
            <v>JG1-DC080</v>
          </cell>
          <cell r="F1590">
            <v>272</v>
          </cell>
          <cell r="G1590">
            <v>272</v>
          </cell>
        </row>
        <row r="1591">
          <cell r="D1591" t="str">
            <v>LX3P-P9000</v>
          </cell>
          <cell r="G1591">
            <v>0</v>
          </cell>
        </row>
        <row r="1592">
          <cell r="D1592" t="str">
            <v>MQ4E-P4800B</v>
          </cell>
          <cell r="F1592">
            <v>1</v>
          </cell>
          <cell r="G1592">
            <v>1</v>
          </cell>
        </row>
        <row r="1593">
          <cell r="D1593" t="str">
            <v>SW 0000D</v>
          </cell>
          <cell r="F1593">
            <v>1487.4</v>
          </cell>
          <cell r="G1593">
            <v>1487.4</v>
          </cell>
        </row>
        <row r="1594">
          <cell r="D1594" t="str">
            <v>SW 0000E</v>
          </cell>
          <cell r="F1594">
            <v>673</v>
          </cell>
          <cell r="G1594">
            <v>673</v>
          </cell>
        </row>
        <row r="1595">
          <cell r="D1595" t="str">
            <v>SW 0000F</v>
          </cell>
          <cell r="F1595">
            <v>154.5</v>
          </cell>
          <cell r="G1595">
            <v>154.5</v>
          </cell>
        </row>
        <row r="1596">
          <cell r="D1596" t="str">
            <v>SW B000C</v>
          </cell>
          <cell r="F1596">
            <v>284.7</v>
          </cell>
          <cell r="G1596">
            <v>284.7</v>
          </cell>
        </row>
        <row r="1597">
          <cell r="D1597" t="str">
            <v>SW B000D</v>
          </cell>
          <cell r="G1597">
            <v>0</v>
          </cell>
        </row>
        <row r="1598">
          <cell r="D1598" t="str">
            <v>SW1-SW090</v>
          </cell>
          <cell r="F1598">
            <v>1139.2</v>
          </cell>
          <cell r="G1598">
            <v>1139.2</v>
          </cell>
        </row>
        <row r="1599">
          <cell r="D1599" t="str">
            <v>TK1-G0179</v>
          </cell>
          <cell r="F1599">
            <v>177.1</v>
          </cell>
          <cell r="G1599">
            <v>177.1</v>
          </cell>
        </row>
        <row r="1600">
          <cell r="D1600" t="str">
            <v>200KW T-CAR AIR IN GASKET</v>
          </cell>
          <cell r="G1600">
            <v>0</v>
          </cell>
        </row>
        <row r="1601">
          <cell r="D1601" t="str">
            <v>200KW T-CAR WATER GASKET</v>
          </cell>
          <cell r="G1601">
            <v>0</v>
          </cell>
        </row>
        <row r="1602">
          <cell r="D1602" t="str">
            <v>CE1-ORING</v>
          </cell>
          <cell r="G1602">
            <v>0</v>
          </cell>
        </row>
        <row r="1603">
          <cell r="D1603" t="str">
            <v>JK1-IY010</v>
          </cell>
          <cell r="G1603">
            <v>0</v>
          </cell>
        </row>
        <row r="1604">
          <cell r="D1604" t="str">
            <v>LME-E0777</v>
          </cell>
          <cell r="G1604">
            <v>0</v>
          </cell>
        </row>
        <row r="1605">
          <cell r="D1605" t="str">
            <v>QZ-E0041</v>
          </cell>
          <cell r="F1605">
            <v>1075</v>
          </cell>
          <cell r="G1605">
            <v>1075</v>
          </cell>
        </row>
        <row r="1606">
          <cell r="D1606" t="str">
            <v>QZ-G0040</v>
          </cell>
          <cell r="F1606">
            <v>412.51</v>
          </cell>
          <cell r="G1606">
            <v>412.51</v>
          </cell>
        </row>
        <row r="1607">
          <cell r="D1607">
            <v>685678</v>
          </cell>
          <cell r="E1607">
            <v>98.03</v>
          </cell>
          <cell r="G1607">
            <v>98.03</v>
          </cell>
        </row>
        <row r="1608">
          <cell r="D1608" t="str">
            <v>100KW AIR IN GASKET</v>
          </cell>
          <cell r="G1608">
            <v>0</v>
          </cell>
        </row>
        <row r="1609">
          <cell r="D1609" t="str">
            <v>100KW LEAK GASKET</v>
          </cell>
          <cell r="G1609">
            <v>0</v>
          </cell>
        </row>
        <row r="1610">
          <cell r="D1610" t="str">
            <v>200KW T-CAR FSVM COVER GASKET</v>
          </cell>
          <cell r="G1610">
            <v>0</v>
          </cell>
        </row>
        <row r="1611">
          <cell r="D1611" t="str">
            <v>200KW T-CAR UNDER COVER GASKET</v>
          </cell>
          <cell r="G1611">
            <v>0</v>
          </cell>
        </row>
        <row r="1612">
          <cell r="D1612" t="str">
            <v>B19189-4000</v>
          </cell>
          <cell r="G1612">
            <v>0</v>
          </cell>
        </row>
        <row r="1613">
          <cell r="D1613" t="str">
            <v>B37500-GI000</v>
          </cell>
          <cell r="G1613">
            <v>0</v>
          </cell>
        </row>
        <row r="1614">
          <cell r="D1614" t="str">
            <v>DYP9-QUAD RING</v>
          </cell>
          <cell r="G1614">
            <v>0</v>
          </cell>
        </row>
        <row r="1615">
          <cell r="D1615" t="str">
            <v>KETN_GROMMET_SEAL</v>
          </cell>
          <cell r="G1615">
            <v>0</v>
          </cell>
        </row>
        <row r="1616">
          <cell r="D1616" t="str">
            <v>OV 9830</v>
          </cell>
          <cell r="G1616">
            <v>0</v>
          </cell>
        </row>
        <row r="1617">
          <cell r="D1617" t="str">
            <v>BJ1-GJ010</v>
          </cell>
          <cell r="G1617">
            <v>0</v>
          </cell>
        </row>
        <row r="1618">
          <cell r="D1618" t="str">
            <v>CL4-GG050</v>
          </cell>
          <cell r="F1618">
            <v>340</v>
          </cell>
          <cell r="G1618">
            <v>340</v>
          </cell>
        </row>
        <row r="1619">
          <cell r="D1619" t="str">
            <v>DYP10-QUAD RING 43MM</v>
          </cell>
          <cell r="G1619">
            <v>0</v>
          </cell>
        </row>
        <row r="1620">
          <cell r="D1620" t="str">
            <v>MS A2ZMS</v>
          </cell>
          <cell r="F1620">
            <v>2695</v>
          </cell>
          <cell r="G1620">
            <v>2695</v>
          </cell>
        </row>
        <row r="1621">
          <cell r="D1621" t="str">
            <v>NEA24-CC087-1</v>
          </cell>
          <cell r="F1621">
            <v>39.9</v>
          </cell>
          <cell r="G1621">
            <v>39.9</v>
          </cell>
        </row>
        <row r="1622">
          <cell r="D1622" t="str">
            <v>SPA2-00046A</v>
          </cell>
          <cell r="G1622">
            <v>0</v>
          </cell>
        </row>
        <row r="1623">
          <cell r="D1623" t="str">
            <v>TK-J7500</v>
          </cell>
          <cell r="F1623">
            <v>192.2</v>
          </cell>
          <cell r="G1623">
            <v>192.2</v>
          </cell>
        </row>
        <row r="1624">
          <cell r="D1624" t="str">
            <v>US4E-00013</v>
          </cell>
          <cell r="G1624">
            <v>0</v>
          </cell>
        </row>
        <row r="1625">
          <cell r="D1625" t="str">
            <v>4766KM3031</v>
          </cell>
          <cell r="E1625">
            <v>380</v>
          </cell>
          <cell r="G1625">
            <v>380</v>
          </cell>
        </row>
        <row r="1626">
          <cell r="D1626" t="str">
            <v>LX3-P9000</v>
          </cell>
          <cell r="F1626">
            <v>837.9</v>
          </cell>
          <cell r="G1626">
            <v>837.9</v>
          </cell>
        </row>
        <row r="1627">
          <cell r="D1627">
            <v>480218</v>
          </cell>
          <cell r="F1627">
            <v>699</v>
          </cell>
          <cell r="G1627">
            <v>699</v>
          </cell>
        </row>
        <row r="1628">
          <cell r="D1628" t="str">
            <v>GN7-N1060</v>
          </cell>
          <cell r="E1628">
            <v>520</v>
          </cell>
          <cell r="G1628">
            <v>520</v>
          </cell>
        </row>
        <row r="1629">
          <cell r="D1629" t="str">
            <v>MX5-TEST_CAP</v>
          </cell>
          <cell r="G1629">
            <v>0</v>
          </cell>
        </row>
        <row r="1630">
          <cell r="D1630" t="str">
            <v>NH2-XH030</v>
          </cell>
          <cell r="F1630">
            <v>1251.4000000000001</v>
          </cell>
          <cell r="G1630">
            <v>1251.4000000000001</v>
          </cell>
        </row>
        <row r="1631">
          <cell r="D1631" t="str">
            <v>SW 00U2A</v>
          </cell>
          <cell r="G1631">
            <v>0</v>
          </cell>
        </row>
        <row r="1632">
          <cell r="D1632" t="str">
            <v>AY-CC015</v>
          </cell>
          <cell r="G1632">
            <v>0</v>
          </cell>
        </row>
        <row r="1633">
          <cell r="D1633" t="str">
            <v>GR 28</v>
          </cell>
          <cell r="F1633">
            <v>80</v>
          </cell>
          <cell r="G1633">
            <v>80</v>
          </cell>
        </row>
        <row r="1634">
          <cell r="D1634" t="str">
            <v>ME-TD010</v>
          </cell>
          <cell r="F1634">
            <v>688.5</v>
          </cell>
          <cell r="G1634">
            <v>688.5</v>
          </cell>
        </row>
        <row r="1635">
          <cell r="D1635" t="str">
            <v>MX5-P6410</v>
          </cell>
          <cell r="F1635">
            <v>248.4</v>
          </cell>
          <cell r="G1635">
            <v>248.4</v>
          </cell>
        </row>
        <row r="1636">
          <cell r="D1636" t="str">
            <v>NX5EH-RCAP3</v>
          </cell>
          <cell r="F1636">
            <v>742</v>
          </cell>
          <cell r="G1636">
            <v>742</v>
          </cell>
        </row>
        <row r="1637">
          <cell r="D1637" t="str">
            <v>NX5E-NT020</v>
          </cell>
          <cell r="G1637">
            <v>0</v>
          </cell>
        </row>
        <row r="1638">
          <cell r="D1638" t="str">
            <v>TK1-DV900R</v>
          </cell>
          <cell r="G1638">
            <v>0</v>
          </cell>
        </row>
        <row r="1639">
          <cell r="D1639" t="str">
            <v>TSGR1-C0000</v>
          </cell>
          <cell r="G1639">
            <v>0</v>
          </cell>
        </row>
        <row r="1640">
          <cell r="D1640" t="str">
            <v>US4-MZ000</v>
          </cell>
          <cell r="G1640">
            <v>0</v>
          </cell>
        </row>
        <row r="1641">
          <cell r="D1641" t="str">
            <v>XP2-P0424</v>
          </cell>
          <cell r="G1641">
            <v>0</v>
          </cell>
        </row>
        <row r="1642">
          <cell r="D1642" t="str">
            <v>JX1 HP000B</v>
          </cell>
          <cell r="G1642">
            <v>0</v>
          </cell>
        </row>
        <row r="1643">
          <cell r="D1643" t="str">
            <v>AEE 3310</v>
          </cell>
          <cell r="E1643">
            <v>353.6</v>
          </cell>
          <cell r="G1643">
            <v>353.6</v>
          </cell>
        </row>
        <row r="1644">
          <cell r="D1644">
            <v>210000401</v>
          </cell>
          <cell r="G1644">
            <v>0</v>
          </cell>
        </row>
        <row r="1645">
          <cell r="D1645" t="str">
            <v>DYP11-QUAD RING 118MM</v>
          </cell>
          <cell r="G1645">
            <v>0</v>
          </cell>
        </row>
        <row r="1646">
          <cell r="D1646" t="str">
            <v>HDWIA-SEAL1</v>
          </cell>
          <cell r="G1646">
            <v>0</v>
          </cell>
        </row>
        <row r="1647">
          <cell r="D1647" t="str">
            <v>HDWIA-SEAL2</v>
          </cell>
          <cell r="G1647">
            <v>0</v>
          </cell>
        </row>
        <row r="1648">
          <cell r="D1648" t="str">
            <v>JK1-CC003</v>
          </cell>
          <cell r="G1648">
            <v>0</v>
          </cell>
        </row>
        <row r="1649">
          <cell r="D1649" t="str">
            <v>JK1-CC004</v>
          </cell>
          <cell r="G1649">
            <v>0</v>
          </cell>
        </row>
        <row r="1650">
          <cell r="D1650" t="str">
            <v>JK1-CC005</v>
          </cell>
          <cell r="G1650">
            <v>0</v>
          </cell>
        </row>
        <row r="1651">
          <cell r="D1651" t="str">
            <v>RG3-JQ000</v>
          </cell>
          <cell r="G1651">
            <v>0</v>
          </cell>
        </row>
        <row r="1652">
          <cell r="D1652" t="str">
            <v>A01-Z1040</v>
          </cell>
          <cell r="G1652">
            <v>0</v>
          </cell>
        </row>
        <row r="1653">
          <cell r="D1653" t="str">
            <v>A19189-4100</v>
          </cell>
          <cell r="G1653">
            <v>0</v>
          </cell>
        </row>
        <row r="1654">
          <cell r="D1654" t="str">
            <v>A19189-6000</v>
          </cell>
          <cell r="G1654">
            <v>0</v>
          </cell>
        </row>
        <row r="1655">
          <cell r="D1655" t="str">
            <v>SV1-CC007</v>
          </cell>
          <cell r="F1655">
            <v>145.1</v>
          </cell>
          <cell r="G1655">
            <v>145.1</v>
          </cell>
        </row>
        <row r="1656">
          <cell r="D1656" t="str">
            <v>R604477</v>
          </cell>
          <cell r="E1656">
            <v>244.55</v>
          </cell>
          <cell r="G1656">
            <v>244.55</v>
          </cell>
        </row>
        <row r="1657">
          <cell r="D1657" t="str">
            <v>JM 9805</v>
          </cell>
          <cell r="E1657">
            <v>241.8</v>
          </cell>
          <cell r="G1657">
            <v>241.8</v>
          </cell>
        </row>
        <row r="1658">
          <cell r="D1658" t="str">
            <v>NE1-QI040</v>
          </cell>
          <cell r="F1658">
            <v>621</v>
          </cell>
          <cell r="G1658">
            <v>621</v>
          </cell>
        </row>
        <row r="1659">
          <cell r="D1659" t="str">
            <v>PY-G0001</v>
          </cell>
          <cell r="F1659">
            <v>191.4</v>
          </cell>
          <cell r="G1659">
            <v>191.4</v>
          </cell>
        </row>
        <row r="1660">
          <cell r="D1660" t="str">
            <v>NE1-QI050</v>
          </cell>
          <cell r="G1660">
            <v>0</v>
          </cell>
        </row>
        <row r="1661">
          <cell r="D1661" t="str">
            <v>NE1-QI030</v>
          </cell>
          <cell r="G1661">
            <v>0</v>
          </cell>
        </row>
        <row r="1662">
          <cell r="D1662" t="str">
            <v>NE1-QI060</v>
          </cell>
          <cell r="G1662">
            <v>0</v>
          </cell>
        </row>
        <row r="1663">
          <cell r="D1663" t="str">
            <v>JEA-JB019</v>
          </cell>
          <cell r="F1663">
            <v>1280</v>
          </cell>
          <cell r="G1663">
            <v>1280</v>
          </cell>
        </row>
        <row r="1664">
          <cell r="D1664" t="str">
            <v>JG1-DC140</v>
          </cell>
          <cell r="F1664">
            <v>330</v>
          </cell>
          <cell r="G1664">
            <v>330</v>
          </cell>
        </row>
        <row r="1665">
          <cell r="D1665" t="str">
            <v>MQ4-P2050</v>
          </cell>
          <cell r="G1665">
            <v>0</v>
          </cell>
        </row>
        <row r="1666">
          <cell r="D1666" t="str">
            <v>MX5-P6100B</v>
          </cell>
          <cell r="G1666">
            <v>0</v>
          </cell>
        </row>
        <row r="1667">
          <cell r="D1667" t="str">
            <v>NE1-QI020</v>
          </cell>
          <cell r="G1667">
            <v>0</v>
          </cell>
        </row>
        <row r="1668">
          <cell r="D1668" t="str">
            <v>PY-57000</v>
          </cell>
          <cell r="G1668">
            <v>0</v>
          </cell>
        </row>
        <row r="1669">
          <cell r="D1669" t="str">
            <v>SX3KH-RCAP1</v>
          </cell>
          <cell r="G1669">
            <v>0</v>
          </cell>
        </row>
        <row r="1670">
          <cell r="D1670" t="str">
            <v>BH 9806</v>
          </cell>
          <cell r="E1670">
            <v>513.1</v>
          </cell>
          <cell r="G1670">
            <v>513.1</v>
          </cell>
        </row>
        <row r="1671">
          <cell r="D1671" t="str">
            <v>CL4-GG060</v>
          </cell>
          <cell r="G1671">
            <v>0</v>
          </cell>
        </row>
        <row r="1672">
          <cell r="D1672" t="str">
            <v>JEA-JB001</v>
          </cell>
          <cell r="F1672">
            <v>170</v>
          </cell>
          <cell r="G1672">
            <v>170</v>
          </cell>
        </row>
        <row r="1673">
          <cell r="D1673" t="str">
            <v>JK1-GR000</v>
          </cell>
          <cell r="G1673">
            <v>0</v>
          </cell>
        </row>
        <row r="1674">
          <cell r="D1674" t="str">
            <v>LENS HOLE-3M</v>
          </cell>
          <cell r="G1674">
            <v>0</v>
          </cell>
        </row>
        <row r="1675">
          <cell r="D1675" t="str">
            <v>MQ4-P2060</v>
          </cell>
          <cell r="G1675">
            <v>0</v>
          </cell>
        </row>
        <row r="1676">
          <cell r="D1676" t="str">
            <v>NQ5-PW010</v>
          </cell>
          <cell r="F1676">
            <v>672.3</v>
          </cell>
          <cell r="G1676">
            <v>672.3</v>
          </cell>
        </row>
        <row r="1677">
          <cell r="D1677" t="str">
            <v>NQ5-PW020</v>
          </cell>
          <cell r="F1677">
            <v>621.20000000000005</v>
          </cell>
          <cell r="G1677">
            <v>621.20000000000005</v>
          </cell>
        </row>
        <row r="1678">
          <cell r="D1678" t="str">
            <v>PG 2-1(CR)</v>
          </cell>
          <cell r="E1678">
            <v>100</v>
          </cell>
          <cell r="G1678">
            <v>100</v>
          </cell>
        </row>
        <row r="1679">
          <cell r="D1679" t="str">
            <v>SP3-BS030</v>
          </cell>
          <cell r="F1679">
            <v>2676.5</v>
          </cell>
          <cell r="G1679">
            <v>2676.5</v>
          </cell>
        </row>
        <row r="1680">
          <cell r="D1680" t="str">
            <v>XP2-1000</v>
          </cell>
          <cell r="G1680">
            <v>0</v>
          </cell>
        </row>
        <row r="1681">
          <cell r="D1681" t="str">
            <v>XP2EH-RCAP1</v>
          </cell>
          <cell r="G1681">
            <v>0</v>
          </cell>
        </row>
        <row r="1682">
          <cell r="D1682" t="str">
            <v>XP2-GROMMET SC2 RR</v>
          </cell>
          <cell r="G1682">
            <v>0</v>
          </cell>
        </row>
        <row r="1683">
          <cell r="D1683" t="str">
            <v>XP2-PACKING NE RVC</v>
          </cell>
          <cell r="G1683">
            <v>0</v>
          </cell>
        </row>
        <row r="1684">
          <cell r="D1684" t="str">
            <v>XP2-XP000</v>
          </cell>
          <cell r="G1684">
            <v>0</v>
          </cell>
        </row>
        <row r="1685">
          <cell r="D1685" t="str">
            <v>XP2-XP010</v>
          </cell>
          <cell r="F1685">
            <v>1520</v>
          </cell>
          <cell r="G1685">
            <v>1520</v>
          </cell>
        </row>
        <row r="1686">
          <cell r="D1686" t="str">
            <v>XP2-XP0100</v>
          </cell>
          <cell r="F1686">
            <v>1402</v>
          </cell>
          <cell r="G1686">
            <v>1402</v>
          </cell>
        </row>
        <row r="1687">
          <cell r="D1687" t="str">
            <v>YT-SILICONE_JIG</v>
          </cell>
          <cell r="G1687">
            <v>0</v>
          </cell>
        </row>
        <row r="1688">
          <cell r="D1688" t="str">
            <v>MLA-00006A</v>
          </cell>
          <cell r="G1688">
            <v>0</v>
          </cell>
        </row>
        <row r="1689">
          <cell r="D1689" t="str">
            <v>MLA-00059A</v>
          </cell>
          <cell r="G1689">
            <v>0</v>
          </cell>
        </row>
        <row r="1690">
          <cell r="D1690" t="str">
            <v>MLA-00061A</v>
          </cell>
          <cell r="G1690">
            <v>0</v>
          </cell>
        </row>
        <row r="1691">
          <cell r="D1691" t="str">
            <v>YT-SILICONE_JIG3</v>
          </cell>
          <cell r="G1691">
            <v>0</v>
          </cell>
        </row>
        <row r="1692">
          <cell r="D1692" t="str">
            <v>YT-SILICONE_JIG4</v>
          </cell>
          <cell r="G1692">
            <v>0</v>
          </cell>
        </row>
        <row r="1693">
          <cell r="D1693" t="str">
            <v>NH2-35624NEA</v>
          </cell>
          <cell r="F1693">
            <v>265</v>
          </cell>
          <cell r="G1693">
            <v>265</v>
          </cell>
        </row>
        <row r="1694">
          <cell r="D1694" t="str">
            <v>SEAL-NDR</v>
          </cell>
          <cell r="F1694">
            <v>190.8</v>
          </cell>
          <cell r="G1694">
            <v>190.8</v>
          </cell>
        </row>
        <row r="1695">
          <cell r="D1695" t="str">
            <v>NH2-35629NEB</v>
          </cell>
          <cell r="F1695">
            <v>319</v>
          </cell>
          <cell r="G1695">
            <v>319</v>
          </cell>
        </row>
        <row r="1696">
          <cell r="D1696" t="str">
            <v>NH2-35629NEC</v>
          </cell>
          <cell r="F1696">
            <v>316</v>
          </cell>
          <cell r="G1696">
            <v>316</v>
          </cell>
        </row>
        <row r="1697">
          <cell r="D1697" t="str">
            <v>NH2-35629NEC</v>
          </cell>
          <cell r="F1697">
            <v>316</v>
          </cell>
          <cell r="G1697">
            <v>316</v>
          </cell>
        </row>
        <row r="1698">
          <cell r="D1698" t="str">
            <v>NH2-35650NED</v>
          </cell>
          <cell r="F1698">
            <v>316</v>
          </cell>
          <cell r="G1698">
            <v>316</v>
          </cell>
        </row>
        <row r="1699">
          <cell r="D1699" t="str">
            <v>MLA-00062A</v>
          </cell>
          <cell r="G1699">
            <v>0</v>
          </cell>
        </row>
        <row r="1700">
          <cell r="D1700" t="str">
            <v>MLA-00060A</v>
          </cell>
          <cell r="G1700">
            <v>0</v>
          </cell>
        </row>
        <row r="1701">
          <cell r="D1701" t="str">
            <v>NH2-35650NEE</v>
          </cell>
          <cell r="F1701">
            <v>284</v>
          </cell>
          <cell r="G1701">
            <v>284</v>
          </cell>
        </row>
        <row r="1702">
          <cell r="D1702" t="str">
            <v>MLA-00060A</v>
          </cell>
          <cell r="G1702">
            <v>0</v>
          </cell>
        </row>
        <row r="1703">
          <cell r="D1703" t="str">
            <v>NH2-35629NEA</v>
          </cell>
          <cell r="F1703">
            <v>3750</v>
          </cell>
          <cell r="G1703">
            <v>3750</v>
          </cell>
        </row>
        <row r="1704">
          <cell r="D1704" t="str">
            <v>BGVQ 350</v>
          </cell>
          <cell r="E1704">
            <v>72</v>
          </cell>
          <cell r="G1704">
            <v>72</v>
          </cell>
        </row>
        <row r="1705">
          <cell r="D1705" t="str">
            <v>NH2-35650NEA</v>
          </cell>
          <cell r="F1705">
            <v>2405</v>
          </cell>
          <cell r="G1705">
            <v>2405</v>
          </cell>
        </row>
        <row r="1706">
          <cell r="D1706" t="str">
            <v>NH2-35650NEB</v>
          </cell>
          <cell r="F1706">
            <v>2330</v>
          </cell>
          <cell r="G1706">
            <v>2330</v>
          </cell>
        </row>
        <row r="1707">
          <cell r="D1707" t="str">
            <v>NH2-35627NEA</v>
          </cell>
          <cell r="F1707">
            <v>3637</v>
          </cell>
          <cell r="G1707">
            <v>3637</v>
          </cell>
        </row>
        <row r="1708">
          <cell r="D1708" t="str">
            <v>NH2-35622NEA</v>
          </cell>
          <cell r="F1708">
            <v>3938</v>
          </cell>
          <cell r="G1708">
            <v>3938</v>
          </cell>
        </row>
        <row r="1709">
          <cell r="D1709" t="str">
            <v>SX3IH-RCAP3</v>
          </cell>
          <cell r="G1709">
            <v>0</v>
          </cell>
        </row>
        <row r="1710">
          <cell r="D1710" t="str">
            <v>SX3IH-RCAP2</v>
          </cell>
          <cell r="G1710">
            <v>0</v>
          </cell>
        </row>
        <row r="1711">
          <cell r="D1711" t="str">
            <v>SX3IH-RCAP1</v>
          </cell>
          <cell r="G1711">
            <v>0</v>
          </cell>
        </row>
        <row r="1712">
          <cell r="D1712" t="str">
            <v>QT-E0011</v>
          </cell>
          <cell r="G1712">
            <v>0</v>
          </cell>
        </row>
        <row r="1713">
          <cell r="D1713" t="str">
            <v>YT-SILICONE_JIG5</v>
          </cell>
          <cell r="G1713">
            <v>0</v>
          </cell>
        </row>
        <row r="1714">
          <cell r="D1714" t="str">
            <v>R600113</v>
          </cell>
          <cell r="G1714">
            <v>0</v>
          </cell>
        </row>
        <row r="1715">
          <cell r="D1715" t="str">
            <v>FCPP30-001</v>
          </cell>
          <cell r="G1715">
            <v>0</v>
          </cell>
        </row>
        <row r="1716">
          <cell r="D1716" t="str">
            <v>FCPP30-01</v>
          </cell>
          <cell r="G1716">
            <v>0</v>
          </cell>
        </row>
        <row r="1717">
          <cell r="D1717" t="str">
            <v>LT2-5S020</v>
          </cell>
          <cell r="G1717">
            <v>0</v>
          </cell>
        </row>
        <row r="1718">
          <cell r="D1718" t="str">
            <v>LT2-5S040</v>
          </cell>
          <cell r="G1718">
            <v>0</v>
          </cell>
        </row>
        <row r="1719">
          <cell r="D1719" t="str">
            <v>LT2EV-GRMT1</v>
          </cell>
          <cell r="G1719">
            <v>0</v>
          </cell>
        </row>
        <row r="1720">
          <cell r="D1720" t="str">
            <v>RS4 PE-CASE</v>
          </cell>
          <cell r="G1720">
            <v>0</v>
          </cell>
        </row>
        <row r="1721">
          <cell r="D1721" t="str">
            <v>RS4 PE-CYLINDER</v>
          </cell>
          <cell r="G1721">
            <v>0</v>
          </cell>
        </row>
        <row r="1722">
          <cell r="D1722" t="str">
            <v>SX3-XK030</v>
          </cell>
          <cell r="G1722">
            <v>0</v>
          </cell>
        </row>
        <row r="1723">
          <cell r="D1723" t="str">
            <v>SX3-XK040</v>
          </cell>
          <cell r="G1723">
            <v>0</v>
          </cell>
        </row>
        <row r="1724">
          <cell r="D1724" t="str">
            <v>CM 9805</v>
          </cell>
          <cell r="E1724">
            <v>156.9</v>
          </cell>
          <cell r="G1724">
            <v>156.9</v>
          </cell>
        </row>
        <row r="1725">
          <cell r="D1725" t="str">
            <v>HC200-GAS01</v>
          </cell>
          <cell r="G1725">
            <v>0</v>
          </cell>
        </row>
        <row r="1726">
          <cell r="D1726" t="str">
            <v>HRSIS-KM41W</v>
          </cell>
          <cell r="G1726">
            <v>0</v>
          </cell>
        </row>
        <row r="1727">
          <cell r="D1727" t="str">
            <v>HS3216-0068</v>
          </cell>
          <cell r="G1727">
            <v>0</v>
          </cell>
        </row>
        <row r="1728">
          <cell r="D1728" t="str">
            <v>HS3216-0069</v>
          </cell>
          <cell r="G1728">
            <v>0</v>
          </cell>
        </row>
        <row r="1729">
          <cell r="D1729" t="str">
            <v>JK1-IY030</v>
          </cell>
          <cell r="F1729">
            <v>513.79999999999995</v>
          </cell>
          <cell r="G1729">
            <v>513.79999999999995</v>
          </cell>
        </row>
        <row r="1730">
          <cell r="D1730" t="str">
            <v>JK1-IY040</v>
          </cell>
          <cell r="F1730">
            <v>836</v>
          </cell>
          <cell r="G1730">
            <v>836</v>
          </cell>
        </row>
        <row r="1731">
          <cell r="D1731" t="str">
            <v>JX1-HP0000</v>
          </cell>
          <cell r="F1731">
            <v>1200</v>
          </cell>
          <cell r="G1731">
            <v>1200</v>
          </cell>
        </row>
        <row r="1732">
          <cell r="D1732" t="str">
            <v>JX1-HP0100</v>
          </cell>
          <cell r="F1732">
            <v>130</v>
          </cell>
          <cell r="G1732">
            <v>130</v>
          </cell>
        </row>
        <row r="1733">
          <cell r="D1733" t="str">
            <v>JX1-HP0200</v>
          </cell>
          <cell r="F1733">
            <v>360</v>
          </cell>
          <cell r="G1733">
            <v>360</v>
          </cell>
        </row>
        <row r="1734">
          <cell r="D1734" t="str">
            <v>JX1-HP800</v>
          </cell>
          <cell r="F1734">
            <v>813.1</v>
          </cell>
          <cell r="G1734">
            <v>813.1</v>
          </cell>
        </row>
        <row r="1735">
          <cell r="D1735" t="str">
            <v>KETNG-GRMT1</v>
          </cell>
          <cell r="G1735">
            <v>0</v>
          </cell>
        </row>
        <row r="1736">
          <cell r="D1736" t="str">
            <v>MX5-MH020</v>
          </cell>
          <cell r="G1736">
            <v>0</v>
          </cell>
        </row>
        <row r="1737">
          <cell r="D1737" t="str">
            <v>MX5-P6220</v>
          </cell>
          <cell r="F1737">
            <v>1007.4</v>
          </cell>
          <cell r="G1737">
            <v>1007.4</v>
          </cell>
        </row>
        <row r="1738">
          <cell r="D1738" t="str">
            <v>200KW-35627NEA</v>
          </cell>
          <cell r="G1738">
            <v>0</v>
          </cell>
        </row>
        <row r="1739">
          <cell r="D1739" t="str">
            <v>200KW-35629NEA</v>
          </cell>
          <cell r="G1739">
            <v>0</v>
          </cell>
        </row>
        <row r="1740">
          <cell r="D1740" t="str">
            <v>200KW-35629NEB</v>
          </cell>
          <cell r="G1740">
            <v>0</v>
          </cell>
        </row>
        <row r="1741">
          <cell r="D1741" t="str">
            <v>HDCWS-6463</v>
          </cell>
          <cell r="G1741">
            <v>0</v>
          </cell>
        </row>
        <row r="1742">
          <cell r="D1742" t="str">
            <v>JG1-DC150</v>
          </cell>
          <cell r="G1742">
            <v>0</v>
          </cell>
        </row>
        <row r="1743">
          <cell r="D1743" t="str">
            <v>LENS HOLE-8M</v>
          </cell>
          <cell r="G1743">
            <v>0</v>
          </cell>
        </row>
        <row r="1744">
          <cell r="D1744" t="str">
            <v>LT2EV-GRMT2</v>
          </cell>
          <cell r="G1744">
            <v>0</v>
          </cell>
        </row>
        <row r="1745">
          <cell r="D1745" t="str">
            <v>NQ6EH-RCAP1</v>
          </cell>
          <cell r="G1745">
            <v>0</v>
          </cell>
        </row>
        <row r="1746">
          <cell r="D1746" t="str">
            <v>PD 9830</v>
          </cell>
          <cell r="E1746">
            <v>525.20000000000005</v>
          </cell>
          <cell r="G1746">
            <v>525.20000000000005</v>
          </cell>
        </row>
        <row r="1747">
          <cell r="D1747" t="str">
            <v>PG 2-15</v>
          </cell>
          <cell r="E1747">
            <v>100</v>
          </cell>
          <cell r="G1747">
            <v>100</v>
          </cell>
        </row>
        <row r="1748">
          <cell r="D1748" t="str">
            <v>PY356-PD322</v>
          </cell>
          <cell r="G1748">
            <v>0</v>
          </cell>
        </row>
        <row r="1749">
          <cell r="D1749" t="str">
            <v>Q65091284</v>
          </cell>
          <cell r="F1749">
            <v>1733</v>
          </cell>
          <cell r="G1749">
            <v>1733</v>
          </cell>
        </row>
        <row r="1750">
          <cell r="D1750" t="str">
            <v>T65001157</v>
          </cell>
          <cell r="F1750">
            <v>3250.1</v>
          </cell>
          <cell r="G1750">
            <v>3250.1</v>
          </cell>
        </row>
        <row r="1751">
          <cell r="D1751" t="str">
            <v>T65001273</v>
          </cell>
          <cell r="F1751">
            <v>2621.4</v>
          </cell>
          <cell r="G1751">
            <v>2621.4</v>
          </cell>
        </row>
        <row r="1752">
          <cell r="D1752" t="str">
            <v>100KW-35629NEA</v>
          </cell>
          <cell r="G1752">
            <v>0</v>
          </cell>
        </row>
        <row r="1753">
          <cell r="D1753" t="str">
            <v>200KW-35622NEA</v>
          </cell>
          <cell r="G1753">
            <v>0</v>
          </cell>
        </row>
        <row r="1754">
          <cell r="D1754" t="str">
            <v>A19189-4000RED</v>
          </cell>
          <cell r="G1754">
            <v>0</v>
          </cell>
        </row>
        <row r="1755">
          <cell r="D1755" t="str">
            <v>CN8-XC010</v>
          </cell>
          <cell r="F1755">
            <v>1400.6</v>
          </cell>
          <cell r="G1755">
            <v>1400.6</v>
          </cell>
        </row>
        <row r="1756">
          <cell r="D1756" t="str">
            <v>HDC-DU00A</v>
          </cell>
          <cell r="G1756">
            <v>0</v>
          </cell>
        </row>
        <row r="1757">
          <cell r="D1757" t="str">
            <v>JX1-HP000</v>
          </cell>
          <cell r="F1757">
            <v>1200</v>
          </cell>
          <cell r="G1757">
            <v>1200</v>
          </cell>
        </row>
        <row r="1758">
          <cell r="D1758" t="str">
            <v>JX1-HP600</v>
          </cell>
          <cell r="F1758">
            <v>752.7</v>
          </cell>
          <cell r="G1758">
            <v>752.7</v>
          </cell>
        </row>
        <row r="1759">
          <cell r="D1759" t="str">
            <v>LW1-XW070</v>
          </cell>
          <cell r="G1759">
            <v>0</v>
          </cell>
        </row>
        <row r="1760">
          <cell r="D1760" t="str">
            <v>NE1-QI010</v>
          </cell>
          <cell r="F1760">
            <v>3795.7</v>
          </cell>
          <cell r="G1760">
            <v>3795.7</v>
          </cell>
        </row>
        <row r="1761">
          <cell r="D1761" t="str">
            <v>NE1-QI070</v>
          </cell>
          <cell r="F1761">
            <v>754.5</v>
          </cell>
          <cell r="G1761">
            <v>754.5</v>
          </cell>
        </row>
        <row r="1762">
          <cell r="D1762" t="str">
            <v>NE1-QI080</v>
          </cell>
          <cell r="F1762">
            <v>710.1</v>
          </cell>
          <cell r="G1762">
            <v>710.1</v>
          </cell>
        </row>
        <row r="1763">
          <cell r="D1763" t="str">
            <v>YR356-XH041</v>
          </cell>
          <cell r="F1763">
            <v>2100</v>
          </cell>
          <cell r="G1763">
            <v>2100</v>
          </cell>
        </row>
        <row r="1764">
          <cell r="D1764" t="str">
            <v>YR356-XH042</v>
          </cell>
          <cell r="F1764">
            <v>2000</v>
          </cell>
          <cell r="G1764">
            <v>2000</v>
          </cell>
        </row>
        <row r="1765">
          <cell r="D1765" t="str">
            <v>YR356-XH043</v>
          </cell>
          <cell r="F1765">
            <v>1000</v>
          </cell>
          <cell r="G1765">
            <v>1000</v>
          </cell>
        </row>
        <row r="1766">
          <cell r="D1766" t="str">
            <v>100KW-35629NEA</v>
          </cell>
          <cell r="G1766">
            <v>0</v>
          </cell>
        </row>
        <row r="1767">
          <cell r="D1767" t="str">
            <v>100KW-35659NEA</v>
          </cell>
          <cell r="G1767">
            <v>0</v>
          </cell>
        </row>
        <row r="1768">
          <cell r="D1768" t="str">
            <v>200KW-35622NEA</v>
          </cell>
          <cell r="G1768">
            <v>0</v>
          </cell>
        </row>
        <row r="1769">
          <cell r="D1769" t="str">
            <v>37500-GI000GREEN</v>
          </cell>
          <cell r="G1769">
            <v>0</v>
          </cell>
        </row>
        <row r="1770">
          <cell r="D1770" t="str">
            <v>450KW-QUAD_RING(T1.78MM)</v>
          </cell>
          <cell r="G1770">
            <v>0</v>
          </cell>
        </row>
        <row r="1771">
          <cell r="D1771" t="str">
            <v>A19189-4000RED</v>
          </cell>
          <cell r="G1771">
            <v>0</v>
          </cell>
        </row>
        <row r="1772">
          <cell r="D1772" t="str">
            <v>A6T10</v>
          </cell>
          <cell r="E1772">
            <v>138.30000000000001</v>
          </cell>
          <cell r="G1772">
            <v>138.30000000000001</v>
          </cell>
        </row>
        <row r="1773">
          <cell r="D1773" t="str">
            <v>HDC-DU00A</v>
          </cell>
          <cell r="G1773">
            <v>0</v>
          </cell>
        </row>
        <row r="1774">
          <cell r="D1774" t="str">
            <v>JG1-DC160</v>
          </cell>
          <cell r="G1774">
            <v>0</v>
          </cell>
        </row>
        <row r="1775">
          <cell r="D1775" t="str">
            <v>JK1-NH050</v>
          </cell>
          <cell r="G1775">
            <v>0</v>
          </cell>
        </row>
        <row r="1776">
          <cell r="D1776" t="str">
            <v>JKA-IY000</v>
          </cell>
          <cell r="G1776">
            <v>0</v>
          </cell>
        </row>
        <row r="1777">
          <cell r="D1777" t="str">
            <v>LW1-XW070</v>
          </cell>
          <cell r="G1777">
            <v>0</v>
          </cell>
        </row>
        <row r="1778">
          <cell r="D1778" t="str">
            <v>LX3P-P9000</v>
          </cell>
          <cell r="G1778">
            <v>0</v>
          </cell>
        </row>
        <row r="1779">
          <cell r="D1779" t="str">
            <v>NE1-QI090</v>
          </cell>
          <cell r="F1779">
            <v>626.70000000000005</v>
          </cell>
          <cell r="G1779">
            <v>626.70000000000005</v>
          </cell>
        </row>
        <row r="1780">
          <cell r="D1780" t="str">
            <v>NE1-QI100</v>
          </cell>
          <cell r="F1780">
            <v>1059.7</v>
          </cell>
          <cell r="G1780">
            <v>1059.7</v>
          </cell>
        </row>
        <row r="1781">
          <cell r="D1781" t="str">
            <v>NQ6-EK020</v>
          </cell>
          <cell r="G1781">
            <v>0</v>
          </cell>
        </row>
        <row r="1782">
          <cell r="D1782" t="str">
            <v>QUAD_RING_39.7MM</v>
          </cell>
          <cell r="G1782">
            <v>0</v>
          </cell>
        </row>
        <row r="1783">
          <cell r="D1783" t="str">
            <v>STR24-G0023</v>
          </cell>
          <cell r="F1783">
            <v>807.2</v>
          </cell>
          <cell r="G1783">
            <v>807.2</v>
          </cell>
        </row>
        <row r="1784">
          <cell r="D1784" t="str">
            <v>100KW-35623_NEA</v>
          </cell>
          <cell r="G1784">
            <v>0</v>
          </cell>
        </row>
        <row r="1785">
          <cell r="D1785" t="str">
            <v>100KW-35627_NEA</v>
          </cell>
          <cell r="G1785">
            <v>0</v>
          </cell>
        </row>
        <row r="1786">
          <cell r="D1786" t="str">
            <v>3GAO00006A</v>
          </cell>
          <cell r="E1786">
            <v>108</v>
          </cell>
          <cell r="G1786">
            <v>108</v>
          </cell>
        </row>
        <row r="1787">
          <cell r="D1787" t="str">
            <v>CY-E0905</v>
          </cell>
          <cell r="F1787">
            <v>1503.2</v>
          </cell>
          <cell r="G1787">
            <v>1503.2</v>
          </cell>
        </row>
        <row r="1788">
          <cell r="D1788" t="str">
            <v>ENTEC-SEAL2</v>
          </cell>
          <cell r="G1788">
            <v>0</v>
          </cell>
        </row>
        <row r="1789">
          <cell r="D1789" t="str">
            <v>JK1-GR010</v>
          </cell>
          <cell r="G1789">
            <v>0</v>
          </cell>
        </row>
        <row r="1790">
          <cell r="D1790" t="str">
            <v>JX2-HK000A</v>
          </cell>
          <cell r="G1790">
            <v>0</v>
          </cell>
        </row>
        <row r="1791">
          <cell r="D1791" t="str">
            <v>LW1-XW030</v>
          </cell>
          <cell r="F1791">
            <v>2514</v>
          </cell>
          <cell r="G1791">
            <v>2514</v>
          </cell>
        </row>
        <row r="1792">
          <cell r="D1792" t="str">
            <v>LW1-XW080</v>
          </cell>
          <cell r="F1792">
            <v>1784</v>
          </cell>
          <cell r="G1792">
            <v>1784</v>
          </cell>
        </row>
        <row r="1793">
          <cell r="D1793" t="str">
            <v>NF 50</v>
          </cell>
          <cell r="E1793">
            <v>358.2</v>
          </cell>
          <cell r="G1793">
            <v>358.2</v>
          </cell>
        </row>
        <row r="1794">
          <cell r="D1794" t="str">
            <v>NQ6-EK010</v>
          </cell>
          <cell r="F1794">
            <v>505.8</v>
          </cell>
          <cell r="G1794">
            <v>505.8</v>
          </cell>
        </row>
        <row r="1795">
          <cell r="D1795" t="str">
            <v>NQ6-ET010</v>
          </cell>
          <cell r="F1795">
            <v>584.6</v>
          </cell>
          <cell r="G1795">
            <v>584.6</v>
          </cell>
        </row>
        <row r="1796">
          <cell r="D1796" t="str">
            <v>NX5-NR020</v>
          </cell>
          <cell r="G1796">
            <v>0</v>
          </cell>
        </row>
        <row r="1797">
          <cell r="D1797" t="str">
            <v>STR24-G0018</v>
          </cell>
          <cell r="F1797">
            <v>824.2</v>
          </cell>
          <cell r="G1797">
            <v>824.2</v>
          </cell>
        </row>
        <row r="1798">
          <cell r="D1798" t="str">
            <v>TM 1300B</v>
          </cell>
          <cell r="E1798">
            <v>48</v>
          </cell>
          <cell r="F1798">
            <v>69</v>
          </cell>
          <cell r="G1798">
            <v>117</v>
          </cell>
        </row>
        <row r="1799">
          <cell r="D1799" t="str">
            <v>JK1E DS020P</v>
          </cell>
          <cell r="E1799">
            <v>96</v>
          </cell>
          <cell r="G1799">
            <v>96</v>
          </cell>
        </row>
        <row r="1800">
          <cell r="D1800" t="str">
            <v>DYP-2603_SIDE_GAS</v>
          </cell>
          <cell r="G1800">
            <v>0</v>
          </cell>
        </row>
        <row r="1801">
          <cell r="D1801" t="str">
            <v>PL-E113CWFDA01</v>
          </cell>
          <cell r="G1801">
            <v>0</v>
          </cell>
        </row>
        <row r="1802">
          <cell r="D1802" t="str">
            <v>US4E-MZCOGB</v>
          </cell>
          <cell r="F1802">
            <v>1710</v>
          </cell>
          <cell r="G1802">
            <v>1710</v>
          </cell>
        </row>
        <row r="1803">
          <cell r="D1803" t="str">
            <v>US4E-MZ000A</v>
          </cell>
          <cell r="F1803">
            <v>266</v>
          </cell>
          <cell r="G1803">
            <v>266</v>
          </cell>
        </row>
        <row r="1804">
          <cell r="D1804" t="str">
            <v>NH2-35650NEC</v>
          </cell>
          <cell r="F1804">
            <v>337</v>
          </cell>
          <cell r="G1804">
            <v>337</v>
          </cell>
        </row>
        <row r="1805">
          <cell r="D1805">
            <v>410224</v>
          </cell>
          <cell r="G1805">
            <v>0</v>
          </cell>
        </row>
        <row r="1806">
          <cell r="D1806" t="str">
            <v>ARS-CAP</v>
          </cell>
          <cell r="G1806">
            <v>0</v>
          </cell>
        </row>
        <row r="1807">
          <cell r="D1807" t="str">
            <v>ARS-COVER</v>
          </cell>
          <cell r="G1807">
            <v>0</v>
          </cell>
        </row>
        <row r="1808">
          <cell r="D1808" t="str">
            <v>HANDLE CAP 16</v>
          </cell>
          <cell r="F1808">
            <v>1</v>
          </cell>
          <cell r="G1808">
            <v>1</v>
          </cell>
        </row>
        <row r="1809">
          <cell r="D1809" t="str">
            <v>MQ5H-TSCP1</v>
          </cell>
          <cell r="G1809">
            <v>0</v>
          </cell>
        </row>
        <row r="1810">
          <cell r="D1810" t="str">
            <v>OS 9850</v>
          </cell>
          <cell r="E1810">
            <v>993.8</v>
          </cell>
          <cell r="G1810">
            <v>993.8</v>
          </cell>
        </row>
        <row r="1811">
          <cell r="D1811" t="str">
            <v>P250-320</v>
          </cell>
          <cell r="G1811">
            <v>0</v>
          </cell>
        </row>
        <row r="1812">
          <cell r="D1812" t="str">
            <v>VINFAST 161</v>
          </cell>
          <cell r="F1812">
            <v>180</v>
          </cell>
          <cell r="G1812">
            <v>180</v>
          </cell>
        </row>
        <row r="1813">
          <cell r="D1813" t="str">
            <v>YR480265</v>
          </cell>
          <cell r="G1813">
            <v>0</v>
          </cell>
        </row>
        <row r="1814">
          <cell r="D1814" t="str">
            <v>SX3IH-TSCP1</v>
          </cell>
          <cell r="G1814">
            <v>0</v>
          </cell>
        </row>
        <row r="1815">
          <cell r="D1815" t="str">
            <v>SX3KH-TSCP2</v>
          </cell>
          <cell r="E1815">
            <v>650</v>
          </cell>
          <cell r="G1815">
            <v>650</v>
          </cell>
        </row>
        <row r="1816">
          <cell r="D1816">
            <v>440007</v>
          </cell>
          <cell r="E1816">
            <v>69</v>
          </cell>
          <cell r="G1816">
            <v>69</v>
          </cell>
        </row>
        <row r="1817">
          <cell r="D1817" t="str">
            <v>MQ4-P2080</v>
          </cell>
          <cell r="G1817">
            <v>0</v>
          </cell>
        </row>
        <row r="1818">
          <cell r="D1818" t="str">
            <v>SW1-SWIB0</v>
          </cell>
          <cell r="F1818">
            <v>2700</v>
          </cell>
          <cell r="G1818">
            <v>2700</v>
          </cell>
        </row>
        <row r="1819">
          <cell r="G1819">
            <v>0</v>
          </cell>
        </row>
        <row r="1820">
          <cell r="G1820">
            <v>0</v>
          </cell>
        </row>
        <row r="1821">
          <cell r="G1821">
            <v>0</v>
          </cell>
        </row>
        <row r="1822">
          <cell r="G1822">
            <v>0</v>
          </cell>
        </row>
      </sheetData>
      <sheetData sheetId="18"/>
      <sheetData sheetId="19"/>
      <sheetData sheetId="20">
        <row r="4">
          <cell r="F4">
            <v>0.33333333333333331</v>
          </cell>
        </row>
        <row r="5">
          <cell r="F5">
            <v>0.50069444444444444</v>
          </cell>
          <cell r="G5">
            <v>0.54097222222222219</v>
          </cell>
        </row>
        <row r="6">
          <cell r="F6">
            <v>0.7090277777777777</v>
          </cell>
          <cell r="G6">
            <v>0.73541666666666661</v>
          </cell>
        </row>
        <row r="7">
          <cell r="F7">
            <v>0.83333333333333337</v>
          </cell>
          <cell r="G7">
            <v>0.33333333333333331</v>
          </cell>
        </row>
        <row r="8">
          <cell r="F8">
            <v>0.10486111111111111</v>
          </cell>
          <cell r="G8">
            <v>0.1451388888888889</v>
          </cell>
        </row>
        <row r="9">
          <cell r="F9">
            <v>0.33333333333333331</v>
          </cell>
        </row>
        <row r="10">
          <cell r="F10">
            <v>0.50069444444444444</v>
          </cell>
          <cell r="G10">
            <v>0.54097222222222219</v>
          </cell>
        </row>
        <row r="11">
          <cell r="F11">
            <v>0.75</v>
          </cell>
        </row>
        <row r="12">
          <cell r="F12">
            <v>0.10486111111111111</v>
          </cell>
          <cell r="G12">
            <v>0.1451388888888889</v>
          </cell>
        </row>
        <row r="14">
          <cell r="G14">
            <v>0.99930555555555556</v>
          </cell>
        </row>
      </sheetData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E8DF39-879D-4476-8867-F06D7B5752C8}" name="표1" displayName="표1" ref="A2:AB4173" totalsRowShown="0" headerRowDxfId="31" headerRowBorderDxfId="29" tableBorderDxfId="30" totalsRowBorderDxfId="28" headerRowCellStyle="쉼표 [0]">
  <autoFilter ref="A2:AB4173" xr:uid="{00000000-0009-0000-0100-000001000000}">
    <filterColumn colId="11">
      <filters>
        <filter val="야간"/>
        <filter val="연장"/>
        <filter val="주간"/>
        <filter val="특야"/>
      </filters>
    </filterColumn>
    <filterColumn colId="15">
      <filters>
        <filter val="0"/>
      </filters>
    </filterColumn>
  </autoFilter>
  <tableColumns count="28">
    <tableColumn id="1" xr3:uid="{B5BE6BD3-7781-44F9-9BC3-171F6071FD4B}" name="날짜" dataDxfId="27"/>
    <tableColumn id="2" xr3:uid="{05283C14-8861-4E09-8DA3-8073A9F9BBED}" name="설비 구분" dataDxfId="26"/>
    <tableColumn id="3" xr3:uid="{A6BCDE6A-4D2C-4935-A15B-B649C4BD48DD}" name="G.S 구분" dataDxfId="25"/>
    <tableColumn id="4" xr3:uid="{C7ACF98C-C235-4094-A8D6-FF0326E48D46}" name="설비명" dataDxfId="24"/>
    <tableColumn id="5" xr3:uid="{C3DF7C20-81E3-4FEE-8C4B-F4AB6999D169}" name="품번" dataDxfId="23"/>
    <tableColumn id="6" xr3:uid="{42954DE0-91AB-4D7B-8FE4-78CDE5A84F7B}" name="제품유형" dataDxfId="22">
      <calculatedColumnFormula>VLOOKUP(표1[[#This Row],[품번]],[1]!품번구분[#Data],2,0)</calculatedColumnFormula>
    </tableColumn>
    <tableColumn id="7" xr3:uid="{18ADEF72-EE8F-445A-9B72-B81BC968E575}" name="C/V" dataDxfId="21"/>
    <tableColumn id="8" xr3:uid="{0BFA5C27-5C41-4DED-959F-25038A35475C}" name="판수" dataDxfId="20"/>
    <tableColumn id="9" xr3:uid="{2FFE2074-5EBD-44B9-9E6E-87C56F06DFCA}" name="불량수량" dataDxfId="19"/>
    <tableColumn id="10" xr3:uid="{5CBF5974-3F9A-49D3-88AF-3D83481DF17C}" name="실적수량" dataDxfId="18" dataCellStyle="쉼표 [0]">
      <calculatedColumnFormula>표1[[#This Row],[C/V]]*표1[[#This Row],[판수]]-표1[[#This Row],[불량수량]]</calculatedColumnFormula>
    </tableColumn>
    <tableColumn id="11" xr3:uid="{B5B27E17-0724-4DDF-B736-DE79C412E7CA}" name="작업자" dataDxfId="17"/>
    <tableColumn id="12" xr3:uid="{4FD488FA-80C8-4D95-8A99-821A2DC67096}" name="주/야" dataDxfId="16"/>
    <tableColumn id="13" xr3:uid="{1E11C3AE-6B2F-449A-8A71-15CCA9659C3F}" name="시작" dataDxfId="15"/>
    <tableColumn id="14" xr3:uid="{9F93576C-5E17-4178-8872-83041F9F1FA9}" name="종료" dataDxfId="14"/>
    <tableColumn id="15" xr3:uid="{D63F9D0E-A28C-422C-A822-7C3E9CDDD6EA}" name="작업시간" dataDxfId="13">
      <calculatedColumnFormula>IF(M3-N3=0,0,ABS(IF(OR(L3="야간",L3="특야"),IF(N3&gt;M3,(N3-M3)*1440,(N3+1-M3)*1440),(N3-M3)*1440))-IF($L3="연장",IF(AND([1]근무시간!$F$6&gt;$M3,[1]근무시간!$G$6&lt;$N3,[1]근무시간!$F$5&lt;$M3),40,IF(AND([1]근무시간!$F$5&gt;$M3,[1]근무시간!$G$6&lt;$N3),100,IF(AND([1]근무시간!$F$5&gt;$M3,[1]근무시간!$G$5&lt;$N3,[1]근무시간!$G$6&gt;$N3),60,0))),IF($L3="주간",IF(AND([1]근무시간!$F$10&gt;$M3,[1]근무시간!$G$10&lt;$N3),60,0),IF($L3="야간",IF($M3&lt;[1]근무시간!$G$7,IF(AND([1]근무시간!$F$8&gt;$M3,[1]근무시간!$G$8&lt;$N3),60,0),IF(AND($M3&gt;=[1]근무시간!$F$7,$N3&lt;=[1]근무시간!$G$7,$N3&lt;[1]근무시간!$G$14),IF([1]근무시간!$G$8&lt;$N3,60,0),0)),IF($L3="특야",IF(AND($M3&gt;[1]근무시간!#REF!,$M3&lt;[1]근무시간!$F$12,$N3&gt;[1]근무시간!$G$12),60,IF(AND(OR($M3&gt;=[1]근무시간!$F$11,$M3&lt;[1]근무시간!#REF!),$N3&gt;[1]근무시간!$G$12),90,IF(AND(OR($M3&gt;=[1]근무시간!$F$11,$M3&lt;[1]근무시간!#REF!),$N3&gt;[1]근무시간!#REF!),30,0))),0))))-IF(L3="비가동",IF(AND(WEEKDAY(A3)&lt;&gt;1,WEEKDAY(A3)&lt;&gt;7),IF(AND([1]근무시간!$F$6&gt;$M3,[1]근무시간!$F$5&lt;$M3,[1]근무시간!$G$6&lt;$N3),40,IF(AND([1]근무시간!$F$5&gt;$M3,[1]근무시간!$F$4&lt;=$M3,[1]근무시간!$G$6&lt;$N3),100,IF(AND([1]근무시간!$F$5&gt;$M3,[1]근무시간!$F$4&lt;=$M3,[1]근무시간!$G$5&lt;$N3),60,IF(AND(OR([1]근무시간!$F$7&lt;=$M3,[1]근무시간!$F$8&gt;$M3),[1]근무시간!$G$8&lt;IF($N3&gt;=1,$N3-1,$N3),[1]근무시간!$G$7&gt;=IF($N3&gt;=1,$N3-1,$N3)),60,0)))),IF(OR(AND([1]근무시간!$F$10&gt;$M3,[1]근무시간!$F$9&lt;=$M3,[1]근무시간!$G$10&lt;$N3),AND($M3&gt;[1]근무시간!#REF!,$M3&lt;[1]근무시간!$F$12,$N3&gt;[1]근무시간!$G$12)),60,IF(AND(OR([1]근무시간!$F$11&lt;=$M3,[1]근무시간!$F$12&gt;IF($M3&gt;1,$M3-1, $M3)),[1]근무시간!$G$12&lt;IF($N3&gt;=1,$N3-1,$N3)),90,IF(AND(OR([1]근무시간!$F$11&lt;=$M3,[1]근무시간!#REF!&gt;$M3),[1]근무시간!#REF!&lt;IF($N3&gt;1,$N3-1,$N3)),30,0)))),SUMIFS(O:O,$A:$A,A3,$D:$D,D3,$K:$K,K3,$L:$L,"비가동",$E:$E,E3)))</calculatedColumnFormula>
    </tableColumn>
    <tableColumn id="16" xr3:uid="{B4556823-3ED6-4392-AD2A-880AA1489E30}" name="비가동 시간" dataDxfId="12">
      <calculatedColumnFormula>IF(L3="비가동",0,SUMIFS(O:O,$A:$A,A3,$D:$D,D3,$K:$K,K3,$L:$L,"비가동",$E:$E,E3))</calculatedColumnFormula>
    </tableColumn>
    <tableColumn id="17" xr3:uid="{4C5FB702-E925-4591-B2CF-E4CE15EE029D}" name="비가동 사유" dataDxfId="11"/>
    <tableColumn id="18" xr3:uid="{D7187BCD-838B-418F-8E35-8232115F7712}" name="평균SHOT" dataDxfId="10">
      <calculatedColumnFormula>IF(H3=0,"",H3/O3*60)</calculatedColumnFormula>
    </tableColumn>
    <tableColumn id="19" xr3:uid="{C2772430-D5E2-4F6B-AB12-43F213BCC64F}" name="일일판수" dataDxfId="9">
      <calculatedColumnFormula>SUMIFS(H:H,$A:$A,A3,$D:$D,D3,$E:$E,E3)</calculatedColumnFormula>
    </tableColumn>
    <tableColumn id="20" xr3:uid="{DBD63FFC-3EDC-4C7A-8424-60B28D74D078}" name="단가" dataDxfId="8" dataCellStyle="쉼표 [0]">
      <calculatedColumnFormula>IF(L3="비가동",0,VLOOKUP(E3,[1]단가!$D$4:$G$1048576,4,0))</calculatedColumnFormula>
    </tableColumn>
    <tableColumn id="21" xr3:uid="{CB6E2703-8BBA-48C3-9AB6-924B24EFA7E5}" name="생산금액(원)" dataDxfId="7" dataCellStyle="쉼표 [0]">
      <calculatedColumnFormula>IF(L3="비가동",0,T3*J3)</calculatedColumnFormula>
    </tableColumn>
    <tableColumn id="22" xr3:uid="{2AB9406A-00CC-49D5-BC10-17FE169E2B52}" name="GRADE" dataDxfId="6">
      <calculatedColumnFormula>IF($L3="비가동",0,IF($B3="in",VLOOKUP($E3,[1]투입량!$M:$T,3,FALSE),VLOOKUP($E3,[1]투입량!$D:$I,3,FALSE)))</calculatedColumnFormula>
    </tableColumn>
    <tableColumn id="23" xr3:uid="{4CD6A8F7-21D7-4A01-A8EC-04260B600432}" name="1SHOT 중량" dataDxfId="5" dataCellStyle="쉼표 [0]">
      <calculatedColumnFormula>IF($L3="비가동",0,IF($B3="in",VLOOKUP($E3,[1]투입량!$M:$T,6,FALSE),VLOOKUP($E3,[1]투입량!$D:$I,5,FALSE)))</calculatedColumnFormula>
    </tableColumn>
    <tableColumn id="24" xr3:uid="{96540DA8-AC01-4DB4-B23D-A939CC3BF853}" name="총 사용량(g)" dataDxfId="4" dataCellStyle="쉼표 [0]">
      <calculatedColumnFormula>IF(L3="비가동",0,(W3*1.1)*H3)</calculatedColumnFormula>
    </tableColumn>
    <tableColumn id="25" xr3:uid="{B4D9E5DF-E7F0-49F9-B3F0-1F5A0686D4D4}" name="원재료 비용(원)" dataDxfId="3" dataCellStyle="쉼표 [0]">
      <calculatedColumnFormula>IF(V3=0,0,VLOOKUP(V3,[1]원재료!C:H,3,0)*0.001)</calculatedColumnFormula>
    </tableColumn>
    <tableColumn id="26" xr3:uid="{E11226D3-BD34-4CB8-94EA-E324CE714130}" name="총 원재료 비용(원)" dataDxfId="2" dataCellStyle="쉼표 [0]">
      <calculatedColumnFormula>Y3*X3</calculatedColumnFormula>
    </tableColumn>
    <tableColumn id="27" xr3:uid="{4D118FC2-E2F3-42A9-B535-5814E667F384}" name="비고(비가동 사유)" dataDxfId="1"/>
    <tableColumn id="28" xr3:uid="{2F273501-8A3B-48CE-A4CF-1A0498487905}" name="공장구분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93F3-EDEA-4592-ACCE-FD75BA012DFE}">
  <sheetPr codeName="Sheet1"/>
  <dimension ref="A1:AE4174"/>
  <sheetViews>
    <sheetView tabSelected="1" zoomScale="85" zoomScaleNormal="85" workbookViewId="0">
      <selection activeCell="P31" sqref="P31"/>
    </sheetView>
  </sheetViews>
  <sheetFormatPr defaultColWidth="9" defaultRowHeight="19.5" customHeight="1" x14ac:dyDescent="0.45"/>
  <cols>
    <col min="1" max="1" width="13" style="73" customWidth="1"/>
    <col min="2" max="2" width="8.33203125" style="73" customWidth="1"/>
    <col min="3" max="3" width="7.58203125" style="73" customWidth="1"/>
    <col min="4" max="4" width="10.1640625" style="74" customWidth="1"/>
    <col min="5" max="5" width="25.33203125" style="73" customWidth="1"/>
    <col min="6" max="6" width="7.6640625" style="73" customWidth="1"/>
    <col min="7" max="8" width="11.33203125" style="73" customWidth="1"/>
    <col min="9" max="9" width="13.1640625" style="73" customWidth="1"/>
    <col min="10" max="10" width="12.1640625" style="73" customWidth="1"/>
    <col min="11" max="11" width="17.1640625" style="73" customWidth="1"/>
    <col min="12" max="12" width="10.6640625" style="73" customWidth="1"/>
    <col min="13" max="14" width="11.33203125" style="75" customWidth="1"/>
    <col min="15" max="15" width="13.5" style="74" customWidth="1"/>
    <col min="16" max="16" width="17.33203125" style="74" customWidth="1"/>
    <col min="17" max="17" width="17.6640625" style="75" customWidth="1"/>
    <col min="18" max="18" width="13.6640625" style="76" customWidth="1"/>
    <col min="19" max="19" width="14" style="41" customWidth="1"/>
    <col min="20" max="20" width="10.6640625" style="77" customWidth="1"/>
    <col min="21" max="21" width="18" style="77" customWidth="1"/>
    <col min="22" max="22" width="20.5" style="73" bestFit="1" customWidth="1"/>
    <col min="23" max="23" width="15.1640625" style="77" customWidth="1"/>
    <col min="24" max="24" width="14.83203125" style="77" customWidth="1"/>
    <col min="25" max="25" width="17.1640625" style="77" customWidth="1"/>
    <col min="26" max="26" width="19.6640625" style="77" customWidth="1"/>
    <col min="27" max="27" width="27.58203125" style="77" customWidth="1"/>
    <col min="28" max="28" width="17.5" style="78" bestFit="1" customWidth="1"/>
    <col min="29" max="16384" width="9" style="41"/>
  </cols>
  <sheetData>
    <row r="1" spans="1:29" s="8" customFormat="1" ht="37.5" customHeight="1" x14ac:dyDescent="0.45">
      <c r="A1" s="1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2"/>
      <c r="R1" s="2"/>
      <c r="S1" s="4"/>
      <c r="T1" s="5"/>
      <c r="U1" s="6"/>
      <c r="V1" s="6"/>
      <c r="W1" s="6"/>
      <c r="X1" s="6"/>
      <c r="Y1" s="6"/>
      <c r="Z1" s="6"/>
      <c r="AA1" s="6"/>
      <c r="AB1" s="7"/>
    </row>
    <row r="2" spans="1:29" s="21" customFormat="1" ht="21.75" customHeight="1" x14ac:dyDescent="0.45">
      <c r="A2" s="9" t="s">
        <v>1</v>
      </c>
      <c r="B2" s="10" t="s">
        <v>2</v>
      </c>
      <c r="C2" s="10" t="s">
        <v>3</v>
      </c>
      <c r="D2" s="11" t="s">
        <v>4</v>
      </c>
      <c r="E2" s="12" t="s">
        <v>5</v>
      </c>
      <c r="F2" s="10" t="s">
        <v>6</v>
      </c>
      <c r="G2" s="13" t="s">
        <v>7</v>
      </c>
      <c r="H2" s="13" t="s">
        <v>8</v>
      </c>
      <c r="I2" s="12" t="s">
        <v>9</v>
      </c>
      <c r="J2" s="14" t="s">
        <v>10</v>
      </c>
      <c r="K2" s="14" t="s">
        <v>11</v>
      </c>
      <c r="L2" s="10" t="s">
        <v>12</v>
      </c>
      <c r="M2" s="15" t="s">
        <v>13</v>
      </c>
      <c r="N2" s="15" t="s">
        <v>14</v>
      </c>
      <c r="O2" s="11" t="s">
        <v>15</v>
      </c>
      <c r="P2" s="16" t="s">
        <v>16</v>
      </c>
      <c r="Q2" s="16" t="s">
        <v>17</v>
      </c>
      <c r="R2" s="17" t="s">
        <v>18</v>
      </c>
      <c r="S2" s="12" t="s">
        <v>19</v>
      </c>
      <c r="T2" s="18" t="s">
        <v>20</v>
      </c>
      <c r="U2" s="18" t="s">
        <v>21</v>
      </c>
      <c r="V2" s="10" t="s">
        <v>22</v>
      </c>
      <c r="W2" s="18" t="s">
        <v>23</v>
      </c>
      <c r="X2" s="18" t="s">
        <v>24</v>
      </c>
      <c r="Y2" s="18" t="s">
        <v>25</v>
      </c>
      <c r="Z2" s="18" t="s">
        <v>26</v>
      </c>
      <c r="AA2" s="18" t="s">
        <v>27</v>
      </c>
      <c r="AB2" s="19" t="s">
        <v>28</v>
      </c>
      <c r="AC2" s="20"/>
    </row>
    <row r="3" spans="1:29" ht="19.5" hidden="1" customHeight="1" x14ac:dyDescent="0.45">
      <c r="A3" s="22">
        <v>46145</v>
      </c>
      <c r="B3" s="23" t="s">
        <v>29</v>
      </c>
      <c r="C3" s="24" t="s">
        <v>30</v>
      </c>
      <c r="D3" s="25" t="s">
        <v>31</v>
      </c>
      <c r="E3" s="26" t="s">
        <v>32</v>
      </c>
      <c r="F3" s="27" t="str">
        <f>VLOOKUP(표1[[#This Row],[품번]],[1]!품번구분[#Data],2,0)</f>
        <v>S</v>
      </c>
      <c r="G3" s="28">
        <v>220</v>
      </c>
      <c r="H3" s="28">
        <v>55</v>
      </c>
      <c r="I3" s="28">
        <v>55</v>
      </c>
      <c r="J3" s="29">
        <f>표1[[#This Row],[C/V]]*표1[[#This Row],[판수]]-표1[[#This Row],[불량수량]]</f>
        <v>12045</v>
      </c>
      <c r="K3" s="28" t="s">
        <v>33</v>
      </c>
      <c r="L3" s="28" t="s">
        <v>34</v>
      </c>
      <c r="M3" s="30">
        <v>0.33333333333333331</v>
      </c>
      <c r="N3" s="30">
        <v>0.75</v>
      </c>
      <c r="O3" s="31">
        <f>IF(M3-N3=0,0,ABS(IF(OR(L3="야간",L3="특야"),IF(N3&gt;M3,(N3-M3)*1440,(N3+1-M3)*1440),(N3-M3)*1440))-IF($L3="연장",IF(AND([1]근무시간!$F$6&gt;$M3,[1]근무시간!$G$6&lt;$N3,[1]근무시간!$F$5&lt;$M3),40,IF(AND([1]근무시간!$F$5&gt;$M3,[1]근무시간!$G$6&lt;$N3),100,IF(AND([1]근무시간!$F$5&gt;$M3,[1]근무시간!$G$5&lt;$N3,[1]근무시간!$G$6&gt;$N3),60,0))),IF($L3="주간",IF(AND([1]근무시간!$F$10&gt;$M3,[1]근무시간!$G$10&lt;$N3),60,0),IF($L3="야간",IF($M3&lt;[1]근무시간!$G$7,IF(AND([1]근무시간!$F$8&gt;$M3,[1]근무시간!$G$8&lt;$N3),60,0),IF(AND($M3&gt;=[1]근무시간!$F$7,$N3&lt;=[1]근무시간!$G$7,$N3&lt;[1]근무시간!$G$14),IF([1]근무시간!$G$8&lt;$N3,60,0),0)),IF($L3="특야",IF(AND($M3&gt;[1]근무시간!#REF!,$M3&lt;[1]근무시간!$F$12,$N3&gt;[1]근무시간!$G$12),60,IF(AND(OR($M3&gt;=[1]근무시간!$F$11,$M3&lt;[1]근무시간!#REF!),$N3&gt;[1]근무시간!$G$12),90,IF(AND(OR($M3&gt;=[1]근무시간!$F$11,$M3&lt;[1]근무시간!#REF!),$N3&gt;[1]근무시간!#REF!),30,0))),0))))-IF(L3="비가동",IF(AND(WEEKDAY(A3)&lt;&gt;1,WEEKDAY(A3)&lt;&gt;7),IF(AND([1]근무시간!$F$6&gt;$M3,[1]근무시간!$F$5&lt;$M3,[1]근무시간!$G$6&lt;$N3),40,IF(AND([1]근무시간!$F$5&gt;$M3,[1]근무시간!$F$4&lt;=$M3,[1]근무시간!$G$6&lt;$N3),100,IF(AND([1]근무시간!$F$5&gt;$M3,[1]근무시간!$F$4&lt;=$M3,[1]근무시간!$G$5&lt;$N3),60,IF(AND(OR([1]근무시간!$F$7&lt;=$M3,[1]근무시간!$F$8&gt;$M3),[1]근무시간!$G$8&lt;IF($N3&gt;=1,$N3-1,$N3),[1]근무시간!$G$7&gt;=IF($N3&gt;=1,$N3-1,$N3)),60,0)))),IF(OR(AND([1]근무시간!$F$10&gt;$M3,[1]근무시간!$F$9&lt;=$M3,[1]근무시간!$G$10&lt;$N3),AND($M3&gt;[1]근무시간!#REF!,$M3&lt;[1]근무시간!$F$12,$N3&gt;[1]근무시간!$G$12)),60,IF(AND(OR([1]근무시간!$F$11&lt;=$M3,[1]근무시간!$F$12&gt;IF($M3&gt;1,$M3-1, $M3)),[1]근무시간!$G$12&lt;IF($N3&gt;=1,$N3-1,$N3)),90,IF(AND(OR([1]근무시간!$F$11&lt;=$M3,[1]근무시간!#REF!&gt;$M3),[1]근무시간!#REF!&lt;IF($N3&gt;1,$N3-1,$N3)),30,0)))),SUMIFS(O:O,$A:$A,A3,$D:$D,D3,$K:$K,K3,$L:$L,"비가동",$E:$E,E3)))</f>
        <v>395</v>
      </c>
      <c r="P3" s="31">
        <f>IF(L3="비가동",0,SUMIFS(O:O,$A:$A,A3,$D:$D,D3,$K:$K,K3,$L:$L,"비가동",$E:$E,E3))</f>
        <v>144.99999999999997</v>
      </c>
      <c r="Q3" s="32"/>
      <c r="R3" s="33">
        <f t="shared" ref="R3:R66" si="0">IF(H3=0,"",H3/O3*60)</f>
        <v>8.3544303797468356</v>
      </c>
      <c r="S3" s="34">
        <f t="shared" ref="S3:S66" si="1">SUMIFS(H:H,$A:$A,A3,$D:$D,D3,$E:$E,E3)</f>
        <v>163</v>
      </c>
      <c r="T3" s="35">
        <f>IF(L3="비가동",0,VLOOKUP(E3,[1]단가!$D$4:$G$1048576,4,0))</f>
        <v>36.72</v>
      </c>
      <c r="U3" s="35">
        <f t="shared" ref="U3:U66" si="2">IF(L3="비가동",0,T3*J3)</f>
        <v>442292.39999999997</v>
      </c>
      <c r="V3" s="36" t="str">
        <f>IF($L3="비가동",0,IF($B3="in",VLOOKUP($E3,[1]투입량!$M:$T,3,FALSE),VLOOKUP($E3,[1]투입량!$D:$I,3,FALSE)))</f>
        <v>SI4022</v>
      </c>
      <c r="W3" s="35">
        <f>IF($L3="비가동",0,IF($B3="in",VLOOKUP($E3,[1]투입량!$M:$T,6,FALSE),VLOOKUP($E3,[1]투입량!$D:$I,5,FALSE)))</f>
        <v>60</v>
      </c>
      <c r="X3" s="35">
        <f t="shared" ref="X3:X66" si="3">IF(L3="비가동",0,(W3*1.1)*H3)</f>
        <v>3630</v>
      </c>
      <c r="Y3" s="37">
        <f>IF(V3=0,0,VLOOKUP(V3,[1]원재료!C:H,3,0)*0.001)</f>
        <v>10.15</v>
      </c>
      <c r="Z3" s="35">
        <f t="shared" ref="Z3:Z66" si="4">Y3*X3</f>
        <v>36844.5</v>
      </c>
      <c r="AA3" s="38"/>
      <c r="AB3" s="39" t="s">
        <v>35</v>
      </c>
      <c r="AC3" s="40"/>
    </row>
    <row r="4" spans="1:29" ht="19.5" hidden="1" customHeight="1" x14ac:dyDescent="0.45">
      <c r="A4" s="22">
        <v>46145</v>
      </c>
      <c r="B4" s="23" t="s">
        <v>29</v>
      </c>
      <c r="C4" s="24" t="s">
        <v>30</v>
      </c>
      <c r="D4" s="25" t="s">
        <v>31</v>
      </c>
      <c r="E4" s="26" t="s">
        <v>32</v>
      </c>
      <c r="F4" s="27" t="str">
        <f>VLOOKUP(표1[[#This Row],[품번]],[1]!품번구분[#Data],2,0)</f>
        <v>S</v>
      </c>
      <c r="G4" s="28"/>
      <c r="H4" s="28"/>
      <c r="I4" s="28"/>
      <c r="J4" s="29">
        <f>표1[[#This Row],[C/V]]*표1[[#This Row],[판수]]-표1[[#This Row],[불량수량]]</f>
        <v>0</v>
      </c>
      <c r="K4" s="28" t="s">
        <v>33</v>
      </c>
      <c r="L4" s="28" t="s">
        <v>36</v>
      </c>
      <c r="M4" s="30">
        <v>0.33333333333333331</v>
      </c>
      <c r="N4" s="30">
        <v>0.43402777777777773</v>
      </c>
      <c r="O4" s="31">
        <v>144.99999999999997</v>
      </c>
      <c r="P4" s="31">
        <v>0</v>
      </c>
      <c r="Q4" s="32" t="s">
        <v>37</v>
      </c>
      <c r="R4" s="33" t="str">
        <f t="shared" si="0"/>
        <v/>
      </c>
      <c r="S4" s="34">
        <f t="shared" si="1"/>
        <v>163</v>
      </c>
      <c r="T4" s="35">
        <f>IF(L4="비가동",0,VLOOKUP(E4,[1]단가!$D$4:$G$1048576,4,0))</f>
        <v>0</v>
      </c>
      <c r="U4" s="35">
        <f t="shared" si="2"/>
        <v>0</v>
      </c>
      <c r="V4" s="36">
        <f>IF($L4="비가동",0,IF($B4="in",VLOOKUP($E4,[1]투입량!$M:$T,3,FALSE),VLOOKUP($E4,[1]투입량!$D:$I,3,FALSE)))</f>
        <v>0</v>
      </c>
      <c r="W4" s="35">
        <f>IF($L4="비가동",0,IF($B4="in",VLOOKUP($E4,[1]투입량!$M:$T,6,FALSE),VLOOKUP($E4,[1]투입량!$D:$I,5,FALSE)))</f>
        <v>0</v>
      </c>
      <c r="X4" s="35">
        <f t="shared" si="3"/>
        <v>0</v>
      </c>
      <c r="Y4" s="37">
        <f>IF(V4=0,0,VLOOKUP(V4,[1]원재료!C:H,3,0)*0.001)</f>
        <v>0</v>
      </c>
      <c r="Z4" s="35">
        <f t="shared" si="4"/>
        <v>0</v>
      </c>
      <c r="AA4" s="38" t="s">
        <v>38</v>
      </c>
      <c r="AB4" s="39" t="s">
        <v>35</v>
      </c>
      <c r="AC4" s="40"/>
    </row>
    <row r="5" spans="1:29" ht="19.5" customHeight="1" x14ac:dyDescent="0.45">
      <c r="A5" s="22">
        <v>46145</v>
      </c>
      <c r="B5" s="23" t="s">
        <v>29</v>
      </c>
      <c r="C5" s="24" t="s">
        <v>30</v>
      </c>
      <c r="D5" s="25" t="s">
        <v>39</v>
      </c>
      <c r="E5" s="26" t="s">
        <v>40</v>
      </c>
      <c r="F5" s="27" t="str">
        <f>VLOOKUP(표1[[#This Row],[품번]],[1]!품번구분[#Data],2,0)</f>
        <v>S</v>
      </c>
      <c r="G5" s="28">
        <v>190</v>
      </c>
      <c r="H5" s="28">
        <v>77</v>
      </c>
      <c r="I5" s="28">
        <v>77</v>
      </c>
      <c r="J5" s="29">
        <f>표1[[#This Row],[C/V]]*표1[[#This Row],[판수]]-표1[[#This Row],[불량수량]]</f>
        <v>14553</v>
      </c>
      <c r="K5" s="28" t="s">
        <v>33</v>
      </c>
      <c r="L5" s="28" t="s">
        <v>34</v>
      </c>
      <c r="M5" s="30">
        <v>0.33333333333333331</v>
      </c>
      <c r="N5" s="30">
        <v>0.75</v>
      </c>
      <c r="O5" s="31">
        <v>540</v>
      </c>
      <c r="P5" s="31">
        <v>0</v>
      </c>
      <c r="Q5" s="32"/>
      <c r="R5" s="33">
        <f t="shared" si="0"/>
        <v>8.5555555555555571</v>
      </c>
      <c r="S5" s="34">
        <f t="shared" si="1"/>
        <v>185</v>
      </c>
      <c r="T5" s="35">
        <f>IF(L5="비가동",0,VLOOKUP(E5,[1]단가!$D$4:$G$1048576,4,0))</f>
        <v>24</v>
      </c>
      <c r="U5" s="35">
        <f t="shared" si="2"/>
        <v>349272</v>
      </c>
      <c r="V5" s="36" t="str">
        <f>IF($L5="비가동",0,IF($B5="in",VLOOKUP($E5,[1]투입량!$M:$T,3,FALSE),VLOOKUP($E5,[1]투입량!$D:$I,3,FALSE)))</f>
        <v>SI3020</v>
      </c>
      <c r="W5" s="35">
        <f>IF($L5="비가동",0,IF($B5="in",VLOOKUP($E5,[1]투입량!$M:$T,6,FALSE),VLOOKUP($E5,[1]투입량!$D:$I,5,FALSE)))</f>
        <v>208</v>
      </c>
      <c r="X5" s="35">
        <f t="shared" si="3"/>
        <v>17617.600000000002</v>
      </c>
      <c r="Y5" s="37">
        <f>IF(V5=0,0,VLOOKUP(V5,[1]원재료!C:H,3,0)*0.001)</f>
        <v>9.85</v>
      </c>
      <c r="Z5" s="35">
        <f t="shared" si="4"/>
        <v>173533.36000000002</v>
      </c>
      <c r="AA5" s="38"/>
      <c r="AB5" s="39" t="s">
        <v>35</v>
      </c>
      <c r="AC5" s="40"/>
    </row>
    <row r="6" spans="1:29" ht="19.5" customHeight="1" x14ac:dyDescent="0.45">
      <c r="A6" s="22">
        <v>46145</v>
      </c>
      <c r="B6" s="23" t="s">
        <v>29</v>
      </c>
      <c r="C6" s="24" t="s">
        <v>30</v>
      </c>
      <c r="D6" s="25" t="s">
        <v>41</v>
      </c>
      <c r="E6" s="26" t="s">
        <v>42</v>
      </c>
      <c r="F6" s="27" t="str">
        <f>VLOOKUP(표1[[#This Row],[품번]],[1]!품번구분[#Data],2,0)</f>
        <v>G</v>
      </c>
      <c r="G6" s="28">
        <v>90</v>
      </c>
      <c r="H6" s="28">
        <v>77</v>
      </c>
      <c r="I6" s="28"/>
      <c r="J6" s="29">
        <f>표1[[#This Row],[C/V]]*표1[[#This Row],[판수]]-표1[[#This Row],[불량수량]]</f>
        <v>6930</v>
      </c>
      <c r="K6" s="28" t="s">
        <v>33</v>
      </c>
      <c r="L6" s="28" t="s">
        <v>34</v>
      </c>
      <c r="M6" s="30">
        <v>0.33333333333333331</v>
      </c>
      <c r="N6" s="30">
        <v>0.75</v>
      </c>
      <c r="O6" s="31">
        <v>540</v>
      </c>
      <c r="P6" s="31">
        <v>0</v>
      </c>
      <c r="Q6" s="32"/>
      <c r="R6" s="33">
        <f t="shared" si="0"/>
        <v>8.5555555555555571</v>
      </c>
      <c r="S6" s="34">
        <f t="shared" si="1"/>
        <v>185</v>
      </c>
      <c r="T6" s="35">
        <f>IF(L6="비가동",0,VLOOKUP(E6,[1]단가!$D$4:$G$1048576,4,0))</f>
        <v>60</v>
      </c>
      <c r="U6" s="35">
        <f t="shared" si="2"/>
        <v>415800</v>
      </c>
      <c r="V6" s="36" t="str">
        <f>IF($L6="비가동",0,IF($B6="in",VLOOKUP($E6,[1]투입량!$M:$T,3,FALSE),VLOOKUP($E6,[1]투입량!$D:$I,3,FALSE)))</f>
        <v>SI4027K</v>
      </c>
      <c r="W6" s="35">
        <f>IF($L6="비가동",0,IF($B6="in",VLOOKUP($E6,[1]투입량!$M:$T,6,FALSE),VLOOKUP($E6,[1]투입량!$D:$I,5,FALSE)))</f>
        <v>330</v>
      </c>
      <c r="X6" s="35">
        <f t="shared" si="3"/>
        <v>27951.000000000004</v>
      </c>
      <c r="Y6" s="37">
        <f>IF(V6=0,0,VLOOKUP(V6,[1]원재료!C:H,3,0)*0.001)</f>
        <v>9</v>
      </c>
      <c r="Z6" s="35">
        <f t="shared" si="4"/>
        <v>251559.00000000003</v>
      </c>
      <c r="AA6" s="38"/>
      <c r="AB6" s="39" t="s">
        <v>35</v>
      </c>
      <c r="AC6" s="40"/>
    </row>
    <row r="7" spans="1:29" ht="19.5" customHeight="1" x14ac:dyDescent="0.45">
      <c r="A7" s="22">
        <v>46145</v>
      </c>
      <c r="B7" s="23" t="s">
        <v>29</v>
      </c>
      <c r="C7" s="24" t="s">
        <v>30</v>
      </c>
      <c r="D7" s="25" t="s">
        <v>31</v>
      </c>
      <c r="E7" s="26" t="s">
        <v>32</v>
      </c>
      <c r="F7" s="27" t="str">
        <f>VLOOKUP(표1[[#This Row],[품번]],[1]!품번구분[#Data],2,0)</f>
        <v>S</v>
      </c>
      <c r="G7" s="28">
        <v>220</v>
      </c>
      <c r="H7" s="28">
        <v>108</v>
      </c>
      <c r="I7" s="28">
        <v>108</v>
      </c>
      <c r="J7" s="29">
        <f>표1[[#This Row],[C/V]]*표1[[#This Row],[판수]]-표1[[#This Row],[불량수량]]</f>
        <v>23652</v>
      </c>
      <c r="K7" s="28" t="s">
        <v>43</v>
      </c>
      <c r="L7" s="28" t="s">
        <v>44</v>
      </c>
      <c r="M7" s="30">
        <v>0.75</v>
      </c>
      <c r="N7" s="30">
        <v>0.33333333333333331</v>
      </c>
      <c r="O7" s="31">
        <v>749.99999999999989</v>
      </c>
      <c r="P7" s="31">
        <v>0</v>
      </c>
      <c r="Q7" s="32"/>
      <c r="R7" s="33">
        <f t="shared" si="0"/>
        <v>8.64</v>
      </c>
      <c r="S7" s="34">
        <f t="shared" si="1"/>
        <v>163</v>
      </c>
      <c r="T7" s="35">
        <f>IF(L7="비가동",0,VLOOKUP(E7,[1]단가!$D$4:$G$1048576,4,0))</f>
        <v>36.72</v>
      </c>
      <c r="U7" s="35">
        <f t="shared" si="2"/>
        <v>868501.44</v>
      </c>
      <c r="V7" s="36" t="str">
        <f>IF($L7="비가동",0,IF($B7="in",VLOOKUP($E7,[1]투입량!$M:$T,3,FALSE),VLOOKUP($E7,[1]투입량!$D:$I,3,FALSE)))</f>
        <v>SI4022</v>
      </c>
      <c r="W7" s="35">
        <f>IF($L7="비가동",0,IF($B7="in",VLOOKUP($E7,[1]투입량!$M:$T,6,FALSE),VLOOKUP($E7,[1]투입량!$D:$I,5,FALSE)))</f>
        <v>60</v>
      </c>
      <c r="X7" s="35">
        <f t="shared" si="3"/>
        <v>7128</v>
      </c>
      <c r="Y7" s="37">
        <f>IF(V7=0,0,VLOOKUP(V7,[1]원재료!C:H,3,0)*0.001)</f>
        <v>10.15</v>
      </c>
      <c r="Z7" s="35">
        <f t="shared" si="4"/>
        <v>72349.2</v>
      </c>
      <c r="AA7" s="38"/>
      <c r="AB7" s="39" t="s">
        <v>35</v>
      </c>
      <c r="AC7" s="40"/>
    </row>
    <row r="8" spans="1:29" ht="19.5" customHeight="1" x14ac:dyDescent="0.45">
      <c r="A8" s="22">
        <v>46145</v>
      </c>
      <c r="B8" s="23" t="s">
        <v>29</v>
      </c>
      <c r="C8" s="24" t="s">
        <v>30</v>
      </c>
      <c r="D8" s="25" t="s">
        <v>39</v>
      </c>
      <c r="E8" s="26" t="s">
        <v>40</v>
      </c>
      <c r="F8" s="27" t="str">
        <f>VLOOKUP(표1[[#This Row],[품번]],[1]!품번구분[#Data],2,0)</f>
        <v>S</v>
      </c>
      <c r="G8" s="28">
        <v>190</v>
      </c>
      <c r="H8" s="28">
        <v>108</v>
      </c>
      <c r="I8" s="28">
        <v>108</v>
      </c>
      <c r="J8" s="29">
        <f>표1[[#This Row],[C/V]]*표1[[#This Row],[판수]]-표1[[#This Row],[불량수량]]</f>
        <v>20412</v>
      </c>
      <c r="K8" s="28" t="s">
        <v>43</v>
      </c>
      <c r="L8" s="28" t="s">
        <v>44</v>
      </c>
      <c r="M8" s="30">
        <v>0.75</v>
      </c>
      <c r="N8" s="30">
        <v>0.33333333333333331</v>
      </c>
      <c r="O8" s="31">
        <v>749.99999999999989</v>
      </c>
      <c r="P8" s="31">
        <v>0</v>
      </c>
      <c r="Q8" s="32"/>
      <c r="R8" s="33">
        <f t="shared" si="0"/>
        <v>8.64</v>
      </c>
      <c r="S8" s="34">
        <f t="shared" si="1"/>
        <v>185</v>
      </c>
      <c r="T8" s="35">
        <f>IF(L8="비가동",0,VLOOKUP(E8,[1]단가!$D$4:$G$1048576,4,0))</f>
        <v>24</v>
      </c>
      <c r="U8" s="35">
        <f t="shared" si="2"/>
        <v>489888</v>
      </c>
      <c r="V8" s="36" t="str">
        <f>IF($L8="비가동",0,IF($B8="in",VLOOKUP($E8,[1]투입량!$M:$T,3,FALSE),VLOOKUP($E8,[1]투입량!$D:$I,3,FALSE)))</f>
        <v>SI3020</v>
      </c>
      <c r="W8" s="35">
        <f>IF($L8="비가동",0,IF($B8="in",VLOOKUP($E8,[1]투입량!$M:$T,6,FALSE),VLOOKUP($E8,[1]투입량!$D:$I,5,FALSE)))</f>
        <v>208</v>
      </c>
      <c r="X8" s="35">
        <f t="shared" si="3"/>
        <v>24710.400000000001</v>
      </c>
      <c r="Y8" s="37">
        <f>IF(V8=0,0,VLOOKUP(V8,[1]원재료!C:H,3,0)*0.001)</f>
        <v>9.85</v>
      </c>
      <c r="Z8" s="35">
        <f t="shared" si="4"/>
        <v>243397.44</v>
      </c>
      <c r="AA8" s="38"/>
      <c r="AB8" s="39" t="s">
        <v>35</v>
      </c>
      <c r="AC8" s="40"/>
    </row>
    <row r="9" spans="1:29" ht="19.5" customHeight="1" x14ac:dyDescent="0.45">
      <c r="A9" s="22">
        <v>46145</v>
      </c>
      <c r="B9" s="23" t="s">
        <v>29</v>
      </c>
      <c r="C9" s="24" t="s">
        <v>30</v>
      </c>
      <c r="D9" s="25" t="s">
        <v>41</v>
      </c>
      <c r="E9" s="26" t="s">
        <v>42</v>
      </c>
      <c r="F9" s="27" t="str">
        <f>VLOOKUP(표1[[#This Row],[품번]],[1]!품번구분[#Data],2,0)</f>
        <v>G</v>
      </c>
      <c r="G9" s="28">
        <v>90</v>
      </c>
      <c r="H9" s="28">
        <v>108</v>
      </c>
      <c r="I9" s="28"/>
      <c r="J9" s="29">
        <f>표1[[#This Row],[C/V]]*표1[[#This Row],[판수]]-표1[[#This Row],[불량수량]]</f>
        <v>9720</v>
      </c>
      <c r="K9" s="28" t="s">
        <v>43</v>
      </c>
      <c r="L9" s="28" t="s">
        <v>44</v>
      </c>
      <c r="M9" s="30">
        <v>0.75</v>
      </c>
      <c r="N9" s="30">
        <v>0.33333333333333331</v>
      </c>
      <c r="O9" s="31">
        <v>749.99999999999989</v>
      </c>
      <c r="P9" s="31">
        <v>0</v>
      </c>
      <c r="Q9" s="32"/>
      <c r="R9" s="33">
        <f t="shared" si="0"/>
        <v>8.64</v>
      </c>
      <c r="S9" s="34">
        <f t="shared" si="1"/>
        <v>185</v>
      </c>
      <c r="T9" s="35">
        <f>IF(L9="비가동",0,VLOOKUP(E9,[1]단가!$D$4:$G$1048576,4,0))</f>
        <v>60</v>
      </c>
      <c r="U9" s="35">
        <f t="shared" si="2"/>
        <v>583200</v>
      </c>
      <c r="V9" s="36" t="str">
        <f>IF($L9="비가동",0,IF($B9="in",VLOOKUP($E9,[1]투입량!$M:$T,3,FALSE),VLOOKUP($E9,[1]투입량!$D:$I,3,FALSE)))</f>
        <v>SI4027K</v>
      </c>
      <c r="W9" s="35">
        <f>IF($L9="비가동",0,IF($B9="in",VLOOKUP($E9,[1]투입량!$M:$T,6,FALSE),VLOOKUP($E9,[1]투입량!$D:$I,5,FALSE)))</f>
        <v>330</v>
      </c>
      <c r="X9" s="35">
        <f t="shared" si="3"/>
        <v>39204.000000000007</v>
      </c>
      <c r="Y9" s="37">
        <f>IF(V9=0,0,VLOOKUP(V9,[1]원재료!C:H,3,0)*0.001)</f>
        <v>9</v>
      </c>
      <c r="Z9" s="35">
        <f t="shared" si="4"/>
        <v>352836.00000000006</v>
      </c>
      <c r="AA9" s="38"/>
      <c r="AB9" s="39" t="s">
        <v>35</v>
      </c>
      <c r="AC9" s="40"/>
    </row>
    <row r="10" spans="1:29" ht="19.5" hidden="1" customHeight="1" x14ac:dyDescent="0.45">
      <c r="A10" s="22">
        <v>46145</v>
      </c>
      <c r="B10" s="23" t="s">
        <v>29</v>
      </c>
      <c r="C10" s="24" t="s">
        <v>30</v>
      </c>
      <c r="D10" s="25" t="s">
        <v>45</v>
      </c>
      <c r="E10" s="26">
        <v>230202</v>
      </c>
      <c r="F10" s="27" t="str">
        <f>VLOOKUP(표1[[#This Row],[품번]],[1]!품번구분[#Data],2,0)</f>
        <v>G</v>
      </c>
      <c r="G10" s="28">
        <v>900</v>
      </c>
      <c r="H10" s="28">
        <v>32</v>
      </c>
      <c r="I10" s="28">
        <v>224</v>
      </c>
      <c r="J10" s="29">
        <f>표1[[#This Row],[C/V]]*표1[[#This Row],[판수]]-표1[[#This Row],[불량수량]]</f>
        <v>28576</v>
      </c>
      <c r="K10" s="28" t="s">
        <v>46</v>
      </c>
      <c r="L10" s="28" t="s">
        <v>44</v>
      </c>
      <c r="M10" s="30">
        <v>0.75</v>
      </c>
      <c r="N10" s="30">
        <v>0.33333333333333331</v>
      </c>
      <c r="O10" s="31">
        <v>610</v>
      </c>
      <c r="P10" s="31">
        <v>139.99999999999989</v>
      </c>
      <c r="Q10" s="32"/>
      <c r="R10" s="33">
        <f t="shared" si="0"/>
        <v>3.1475409836065573</v>
      </c>
      <c r="S10" s="34">
        <f t="shared" si="1"/>
        <v>32</v>
      </c>
      <c r="T10" s="35">
        <f>IF(L10="비가동",0,VLOOKUP(E10,[1]단가!$D$4:$G$1048576,4,0))</f>
        <v>100</v>
      </c>
      <c r="U10" s="35">
        <f t="shared" si="2"/>
        <v>2857600</v>
      </c>
      <c r="V10" s="36" t="str">
        <f>IF($L10="비가동",0,IF($B10="in",VLOOKUP($E10,[1]투입량!$M:$T,3,FALSE),VLOOKUP($E10,[1]투입량!$D:$I,3,FALSE)))</f>
        <v>Q4020</v>
      </c>
      <c r="W10" s="35">
        <f>IF($L10="비가동",0,IF($B10="in",VLOOKUP($E10,[1]투입량!$M:$T,6,FALSE),VLOOKUP($E10,[1]투입량!$D:$I,5,FALSE)))</f>
        <v>60</v>
      </c>
      <c r="X10" s="35">
        <f t="shared" si="3"/>
        <v>2112</v>
      </c>
      <c r="Y10" s="37">
        <f>IF(V10=0,0,VLOOKUP(V10,[1]원재료!C:H,3,0)*0.001)</f>
        <v>10.450000000000001</v>
      </c>
      <c r="Z10" s="35">
        <f t="shared" si="4"/>
        <v>22070.400000000001</v>
      </c>
      <c r="AA10" s="38"/>
      <c r="AB10" s="39" t="s">
        <v>35</v>
      </c>
      <c r="AC10" s="40"/>
    </row>
    <row r="11" spans="1:29" ht="19.5" hidden="1" customHeight="1" x14ac:dyDescent="0.45">
      <c r="A11" s="22">
        <v>46145</v>
      </c>
      <c r="B11" s="23" t="s">
        <v>29</v>
      </c>
      <c r="C11" s="24" t="s">
        <v>30</v>
      </c>
      <c r="D11" s="25" t="s">
        <v>45</v>
      </c>
      <c r="E11" s="26">
        <v>230202</v>
      </c>
      <c r="F11" s="27" t="str">
        <f>VLOOKUP(표1[[#This Row],[품번]],[1]!품번구분[#Data],2,0)</f>
        <v>G</v>
      </c>
      <c r="G11" s="28"/>
      <c r="H11" s="28"/>
      <c r="I11" s="28"/>
      <c r="J11" s="29">
        <f>표1[[#This Row],[C/V]]*표1[[#This Row],[판수]]-표1[[#This Row],[불량수량]]</f>
        <v>0</v>
      </c>
      <c r="K11" s="28" t="s">
        <v>46</v>
      </c>
      <c r="L11" s="28" t="s">
        <v>36</v>
      </c>
      <c r="M11" s="30">
        <v>0.75</v>
      </c>
      <c r="N11" s="30">
        <v>0.79166666666666663</v>
      </c>
      <c r="O11" s="31">
        <v>59.999999999999943</v>
      </c>
      <c r="P11" s="31">
        <v>0</v>
      </c>
      <c r="Q11" s="32" t="s">
        <v>47</v>
      </c>
      <c r="R11" s="33" t="str">
        <f t="shared" si="0"/>
        <v/>
      </c>
      <c r="S11" s="34">
        <f t="shared" si="1"/>
        <v>32</v>
      </c>
      <c r="T11" s="35">
        <f>IF(L11="비가동",0,VLOOKUP(E11,[1]단가!$D$4:$G$1048576,4,0))</f>
        <v>0</v>
      </c>
      <c r="U11" s="35">
        <f t="shared" si="2"/>
        <v>0</v>
      </c>
      <c r="V11" s="36">
        <f>IF($L11="비가동",0,IF($B11="in",VLOOKUP($E11,[1]투입량!$M:$T,3,FALSE),VLOOKUP($E11,[1]투입량!$D:$I,3,FALSE)))</f>
        <v>0</v>
      </c>
      <c r="W11" s="35">
        <f>IF($L11="비가동",0,IF($B11="in",VLOOKUP($E11,[1]투입량!$M:$T,6,FALSE),VLOOKUP($E11,[1]투입량!$D:$I,5,FALSE)))</f>
        <v>0</v>
      </c>
      <c r="X11" s="35">
        <f t="shared" si="3"/>
        <v>0</v>
      </c>
      <c r="Y11" s="37">
        <f>IF(V11=0,0,VLOOKUP(V11,[1]원재료!C:H,3,0)*0.001)</f>
        <v>0</v>
      </c>
      <c r="Z11" s="35">
        <f t="shared" si="4"/>
        <v>0</v>
      </c>
      <c r="AA11" s="38" t="s">
        <v>48</v>
      </c>
      <c r="AB11" s="39" t="s">
        <v>35</v>
      </c>
      <c r="AC11" s="40"/>
    </row>
    <row r="12" spans="1:29" ht="19.5" hidden="1" customHeight="1" x14ac:dyDescent="0.45">
      <c r="A12" s="22">
        <v>46145</v>
      </c>
      <c r="B12" s="23" t="s">
        <v>29</v>
      </c>
      <c r="C12" s="24" t="s">
        <v>30</v>
      </c>
      <c r="D12" s="25" t="s">
        <v>45</v>
      </c>
      <c r="E12" s="26">
        <v>230202</v>
      </c>
      <c r="F12" s="27" t="str">
        <f>VLOOKUP(표1[[#This Row],[품번]],[1]!품번구분[#Data],2,0)</f>
        <v>G</v>
      </c>
      <c r="G12" s="28"/>
      <c r="H12" s="28"/>
      <c r="I12" s="28"/>
      <c r="J12" s="29">
        <f>표1[[#This Row],[C/V]]*표1[[#This Row],[판수]]-표1[[#This Row],[불량수량]]</f>
        <v>0</v>
      </c>
      <c r="K12" s="28" t="s">
        <v>46</v>
      </c>
      <c r="L12" s="28" t="s">
        <v>36</v>
      </c>
      <c r="M12" s="30">
        <v>0.27777777777777779</v>
      </c>
      <c r="N12" s="30">
        <v>0.33333333333333331</v>
      </c>
      <c r="O12" s="31">
        <v>79.999999999999957</v>
      </c>
      <c r="P12" s="31">
        <v>0</v>
      </c>
      <c r="Q12" s="32" t="s">
        <v>47</v>
      </c>
      <c r="R12" s="33" t="str">
        <f t="shared" si="0"/>
        <v/>
      </c>
      <c r="S12" s="34">
        <f t="shared" si="1"/>
        <v>32</v>
      </c>
      <c r="T12" s="35">
        <f>IF(L12="비가동",0,VLOOKUP(E12,[1]단가!$D$4:$G$1048576,4,0))</f>
        <v>0</v>
      </c>
      <c r="U12" s="35">
        <f t="shared" si="2"/>
        <v>0</v>
      </c>
      <c r="V12" s="36">
        <f>IF($L12="비가동",0,IF($B12="in",VLOOKUP($E12,[1]투입량!$M:$T,3,FALSE),VLOOKUP($E12,[1]투입량!$D:$I,3,FALSE)))</f>
        <v>0</v>
      </c>
      <c r="W12" s="35">
        <f>IF($L12="비가동",0,IF($B12="in",VLOOKUP($E12,[1]투입량!$M:$T,6,FALSE),VLOOKUP($E12,[1]투입량!$D:$I,5,FALSE)))</f>
        <v>0</v>
      </c>
      <c r="X12" s="35">
        <f t="shared" si="3"/>
        <v>0</v>
      </c>
      <c r="Y12" s="37">
        <f>IF(V12=0,0,VLOOKUP(V12,[1]원재료!C:H,3,0)*0.001)</f>
        <v>0</v>
      </c>
      <c r="Z12" s="35">
        <f t="shared" si="4"/>
        <v>0</v>
      </c>
      <c r="AA12" s="38" t="s">
        <v>48</v>
      </c>
      <c r="AB12" s="39" t="s">
        <v>35</v>
      </c>
      <c r="AC12" s="40"/>
    </row>
    <row r="13" spans="1:29" ht="19.5" customHeight="1" x14ac:dyDescent="0.45">
      <c r="A13" s="22">
        <v>46145</v>
      </c>
      <c r="B13" s="23" t="s">
        <v>29</v>
      </c>
      <c r="C13" s="24" t="s">
        <v>30</v>
      </c>
      <c r="D13" s="25" t="s">
        <v>49</v>
      </c>
      <c r="E13" s="26" t="s">
        <v>50</v>
      </c>
      <c r="F13" s="27" t="str">
        <f>VLOOKUP(표1[[#This Row],[품번]],[1]!품번구분[#Data],2,0)</f>
        <v>S</v>
      </c>
      <c r="G13" s="28">
        <v>252</v>
      </c>
      <c r="H13" s="28">
        <v>83</v>
      </c>
      <c r="I13" s="28"/>
      <c r="J13" s="29">
        <f>표1[[#This Row],[C/V]]*표1[[#This Row],[판수]]-표1[[#This Row],[불량수량]]</f>
        <v>20916</v>
      </c>
      <c r="K13" s="28" t="s">
        <v>51</v>
      </c>
      <c r="L13" s="28" t="s">
        <v>34</v>
      </c>
      <c r="M13" s="30">
        <v>0.33333333333333331</v>
      </c>
      <c r="N13" s="30">
        <v>0.75</v>
      </c>
      <c r="O13" s="31">
        <v>540</v>
      </c>
      <c r="P13" s="31">
        <v>0</v>
      </c>
      <c r="Q13" s="32"/>
      <c r="R13" s="33">
        <f t="shared" si="0"/>
        <v>9.2222222222222214</v>
      </c>
      <c r="S13" s="34">
        <f t="shared" si="1"/>
        <v>201</v>
      </c>
      <c r="T13" s="35">
        <f>IF(L13="비가동",0,VLOOKUP(E13,[1]단가!$D$4:$G$1048576,4,0))</f>
        <v>25.09</v>
      </c>
      <c r="U13" s="35">
        <f t="shared" si="2"/>
        <v>524782.43999999994</v>
      </c>
      <c r="V13" s="36" t="str">
        <f>IF($L13="비가동",0,IF($B13="in",VLOOKUP($E13,[1]투입량!$M:$T,3,FALSE),VLOOKUP($E13,[1]투입량!$D:$I,3,FALSE)))</f>
        <v>SI4022</v>
      </c>
      <c r="W13" s="35">
        <f>IF($L13="비가동",0,IF($B13="in",VLOOKUP($E13,[1]투입량!$M:$T,6,FALSE),VLOOKUP($E13,[1]투입량!$D:$I,5,FALSE)))</f>
        <v>354</v>
      </c>
      <c r="X13" s="35">
        <f t="shared" si="3"/>
        <v>32320.200000000004</v>
      </c>
      <c r="Y13" s="37">
        <f>IF(V13=0,0,VLOOKUP(V13,[1]원재료!C:H,3,0)*0.001)</f>
        <v>10.15</v>
      </c>
      <c r="Z13" s="35">
        <f t="shared" si="4"/>
        <v>328050.03000000003</v>
      </c>
      <c r="AA13" s="38"/>
      <c r="AB13" s="39" t="s">
        <v>35</v>
      </c>
      <c r="AC13" s="40"/>
    </row>
    <row r="14" spans="1:29" ht="19.5" customHeight="1" x14ac:dyDescent="0.45">
      <c r="A14" s="22">
        <v>46145</v>
      </c>
      <c r="B14" s="23" t="s">
        <v>29</v>
      </c>
      <c r="C14" s="24" t="s">
        <v>30</v>
      </c>
      <c r="D14" s="25" t="s">
        <v>52</v>
      </c>
      <c r="E14" s="26" t="s">
        <v>53</v>
      </c>
      <c r="F14" s="27" t="str">
        <f>VLOOKUP(표1[[#This Row],[품번]],[1]!품번구분[#Data],2,0)</f>
        <v>S</v>
      </c>
      <c r="G14" s="28">
        <v>170</v>
      </c>
      <c r="H14" s="28">
        <v>83</v>
      </c>
      <c r="I14" s="28">
        <v>83</v>
      </c>
      <c r="J14" s="29">
        <f>표1[[#This Row],[C/V]]*표1[[#This Row],[판수]]-표1[[#This Row],[불량수량]]</f>
        <v>14027</v>
      </c>
      <c r="K14" s="28" t="s">
        <v>51</v>
      </c>
      <c r="L14" s="28" t="s">
        <v>34</v>
      </c>
      <c r="M14" s="30">
        <v>0.33333333333333331</v>
      </c>
      <c r="N14" s="30">
        <v>0.75</v>
      </c>
      <c r="O14" s="31">
        <v>540</v>
      </c>
      <c r="P14" s="31">
        <v>0</v>
      </c>
      <c r="Q14" s="32"/>
      <c r="R14" s="33">
        <f t="shared" si="0"/>
        <v>9.2222222222222214</v>
      </c>
      <c r="S14" s="34">
        <f t="shared" si="1"/>
        <v>201</v>
      </c>
      <c r="T14" s="35">
        <f>IF(L14="비가동",0,VLOOKUP(E14,[1]단가!$D$4:$G$1048576,4,0))</f>
        <v>19.73</v>
      </c>
      <c r="U14" s="35">
        <f t="shared" si="2"/>
        <v>276752.71000000002</v>
      </c>
      <c r="V14" s="36" t="str">
        <f>IF($L14="비가동",0,IF($B14="in",VLOOKUP($E14,[1]투입량!$M:$T,3,FALSE),VLOOKUP($E14,[1]투입량!$D:$I,3,FALSE)))</f>
        <v>SI4022</v>
      </c>
      <c r="W14" s="35">
        <f>IF($L14="비가동",0,IF($B14="in",VLOOKUP($E14,[1]투입량!$M:$T,6,FALSE),VLOOKUP($E14,[1]투입량!$D:$I,5,FALSE)))</f>
        <v>130</v>
      </c>
      <c r="X14" s="35">
        <f t="shared" si="3"/>
        <v>11869</v>
      </c>
      <c r="Y14" s="37">
        <f>IF(V14=0,0,VLOOKUP(V14,[1]원재료!C:H,3,0)*0.001)</f>
        <v>10.15</v>
      </c>
      <c r="Z14" s="35">
        <f t="shared" si="4"/>
        <v>120470.35</v>
      </c>
      <c r="AA14" s="38"/>
      <c r="AB14" s="39" t="s">
        <v>35</v>
      </c>
      <c r="AC14" s="40"/>
    </row>
    <row r="15" spans="1:29" ht="19.5" customHeight="1" x14ac:dyDescent="0.45">
      <c r="A15" s="22">
        <v>46145</v>
      </c>
      <c r="B15" s="23" t="s">
        <v>29</v>
      </c>
      <c r="C15" s="24" t="s">
        <v>30</v>
      </c>
      <c r="D15" s="25" t="s">
        <v>54</v>
      </c>
      <c r="E15" s="26" t="s">
        <v>55</v>
      </c>
      <c r="F15" s="27" t="str">
        <f>VLOOKUP(표1[[#This Row],[품번]],[1]!품번구분[#Data],2,0)</f>
        <v>G</v>
      </c>
      <c r="G15" s="28">
        <v>160</v>
      </c>
      <c r="H15" s="28">
        <v>83</v>
      </c>
      <c r="I15" s="28"/>
      <c r="J15" s="29">
        <f>표1[[#This Row],[C/V]]*표1[[#This Row],[판수]]-표1[[#This Row],[불량수량]]</f>
        <v>13280</v>
      </c>
      <c r="K15" s="28" t="s">
        <v>51</v>
      </c>
      <c r="L15" s="28" t="s">
        <v>34</v>
      </c>
      <c r="M15" s="30">
        <v>0.33333333333333331</v>
      </c>
      <c r="N15" s="30">
        <v>0.75</v>
      </c>
      <c r="O15" s="31">
        <v>540</v>
      </c>
      <c r="P15" s="31">
        <v>0</v>
      </c>
      <c r="Q15" s="32"/>
      <c r="R15" s="33">
        <f t="shared" si="0"/>
        <v>9.2222222222222214</v>
      </c>
      <c r="S15" s="34">
        <f t="shared" si="1"/>
        <v>201</v>
      </c>
      <c r="T15" s="35">
        <f>IF(L15="비가동",0,VLOOKUP(E15,[1]단가!$D$4:$G$1048576,4,0))</f>
        <v>41</v>
      </c>
      <c r="U15" s="35">
        <f t="shared" si="2"/>
        <v>544480</v>
      </c>
      <c r="V15" s="36" t="str">
        <f>IF($L15="비가동",0,IF($B15="in",VLOOKUP($E15,[1]투입량!$M:$T,3,FALSE),VLOOKUP($E15,[1]투입량!$D:$I,3,FALSE)))</f>
        <v>Q4020</v>
      </c>
      <c r="W15" s="35">
        <f>IF($L15="비가동",0,IF($B15="in",VLOOKUP($E15,[1]투입량!$M:$T,6,FALSE),VLOOKUP($E15,[1]투입량!$D:$I,5,FALSE)))</f>
        <v>200</v>
      </c>
      <c r="X15" s="35">
        <f t="shared" si="3"/>
        <v>18260.000000000004</v>
      </c>
      <c r="Y15" s="37">
        <f>IF(V15=0,0,VLOOKUP(V15,[1]원재료!C:H,3,0)*0.001)</f>
        <v>10.450000000000001</v>
      </c>
      <c r="Z15" s="35">
        <f t="shared" si="4"/>
        <v>190817.00000000006</v>
      </c>
      <c r="AA15" s="38"/>
      <c r="AB15" s="39" t="s">
        <v>35</v>
      </c>
      <c r="AC15" s="40"/>
    </row>
    <row r="16" spans="1:29" ht="19.5" customHeight="1" x14ac:dyDescent="0.45">
      <c r="A16" s="22">
        <v>46145</v>
      </c>
      <c r="B16" s="23" t="s">
        <v>29</v>
      </c>
      <c r="C16" s="24" t="s">
        <v>30</v>
      </c>
      <c r="D16" s="25" t="s">
        <v>49</v>
      </c>
      <c r="E16" s="26" t="s">
        <v>50</v>
      </c>
      <c r="F16" s="27" t="str">
        <f>VLOOKUP(표1[[#This Row],[품번]],[1]!품번구분[#Data],2,0)</f>
        <v>S</v>
      </c>
      <c r="G16" s="28">
        <v>252</v>
      </c>
      <c r="H16" s="28">
        <v>118</v>
      </c>
      <c r="I16" s="28"/>
      <c r="J16" s="29">
        <f>표1[[#This Row],[C/V]]*표1[[#This Row],[판수]]-표1[[#This Row],[불량수량]]</f>
        <v>29736</v>
      </c>
      <c r="K16" s="28" t="s">
        <v>56</v>
      </c>
      <c r="L16" s="28" t="s">
        <v>44</v>
      </c>
      <c r="M16" s="30">
        <v>0.75</v>
      </c>
      <c r="N16" s="30">
        <v>0.33333333333333331</v>
      </c>
      <c r="O16" s="31">
        <v>749.99999999999989</v>
      </c>
      <c r="P16" s="31">
        <v>0</v>
      </c>
      <c r="Q16" s="32"/>
      <c r="R16" s="33">
        <f t="shared" si="0"/>
        <v>9.4400000000000013</v>
      </c>
      <c r="S16" s="34">
        <f t="shared" si="1"/>
        <v>201</v>
      </c>
      <c r="T16" s="35">
        <f>IF(L16="비가동",0,VLOOKUP(E16,[1]단가!$D$4:$G$1048576,4,0))</f>
        <v>25.09</v>
      </c>
      <c r="U16" s="35">
        <f t="shared" si="2"/>
        <v>746076.24</v>
      </c>
      <c r="V16" s="36" t="str">
        <f>IF($L16="비가동",0,IF($B16="in",VLOOKUP($E16,[1]투입량!$M:$T,3,FALSE),VLOOKUP($E16,[1]투입량!$D:$I,3,FALSE)))</f>
        <v>SI4022</v>
      </c>
      <c r="W16" s="35">
        <f>IF($L16="비가동",0,IF($B16="in",VLOOKUP($E16,[1]투입량!$M:$T,6,FALSE),VLOOKUP($E16,[1]투입량!$D:$I,5,FALSE)))</f>
        <v>354</v>
      </c>
      <c r="X16" s="35">
        <f t="shared" si="3"/>
        <v>45949.200000000004</v>
      </c>
      <c r="Y16" s="37">
        <f>IF(V16=0,0,VLOOKUP(V16,[1]원재료!C:H,3,0)*0.001)</f>
        <v>10.15</v>
      </c>
      <c r="Z16" s="35">
        <f t="shared" si="4"/>
        <v>466384.38000000006</v>
      </c>
      <c r="AA16" s="38"/>
      <c r="AB16" s="39" t="s">
        <v>35</v>
      </c>
      <c r="AC16" s="40"/>
    </row>
    <row r="17" spans="1:31" ht="19.5" customHeight="1" x14ac:dyDescent="0.45">
      <c r="A17" s="22">
        <v>46145</v>
      </c>
      <c r="B17" s="23" t="s">
        <v>29</v>
      </c>
      <c r="C17" s="24" t="s">
        <v>30</v>
      </c>
      <c r="D17" s="25" t="s">
        <v>52</v>
      </c>
      <c r="E17" s="26" t="s">
        <v>53</v>
      </c>
      <c r="F17" s="27" t="str">
        <f>VLOOKUP(표1[[#This Row],[품번]],[1]!품번구분[#Data],2,0)</f>
        <v>S</v>
      </c>
      <c r="G17" s="28">
        <v>170</v>
      </c>
      <c r="H17" s="28">
        <v>118</v>
      </c>
      <c r="I17" s="28">
        <v>118</v>
      </c>
      <c r="J17" s="29">
        <f>표1[[#This Row],[C/V]]*표1[[#This Row],[판수]]-표1[[#This Row],[불량수량]]</f>
        <v>19942</v>
      </c>
      <c r="K17" s="28" t="s">
        <v>56</v>
      </c>
      <c r="L17" s="28" t="s">
        <v>44</v>
      </c>
      <c r="M17" s="30">
        <v>0.75</v>
      </c>
      <c r="N17" s="30">
        <v>0.33333333333333331</v>
      </c>
      <c r="O17" s="31">
        <v>749.99999999999989</v>
      </c>
      <c r="P17" s="31">
        <v>0</v>
      </c>
      <c r="Q17" s="32"/>
      <c r="R17" s="33">
        <f t="shared" si="0"/>
        <v>9.4400000000000013</v>
      </c>
      <c r="S17" s="34">
        <f t="shared" si="1"/>
        <v>201</v>
      </c>
      <c r="T17" s="35">
        <f>IF(L17="비가동",0,VLOOKUP(E17,[1]단가!$D$4:$G$1048576,4,0))</f>
        <v>19.73</v>
      </c>
      <c r="U17" s="35">
        <f t="shared" si="2"/>
        <v>393455.66000000003</v>
      </c>
      <c r="V17" s="36" t="str">
        <f>IF($L17="비가동",0,IF($B17="in",VLOOKUP($E17,[1]투입량!$M:$T,3,FALSE),VLOOKUP($E17,[1]투입량!$D:$I,3,FALSE)))</f>
        <v>SI4022</v>
      </c>
      <c r="W17" s="35">
        <f>IF($L17="비가동",0,IF($B17="in",VLOOKUP($E17,[1]투입량!$M:$T,6,FALSE),VLOOKUP($E17,[1]투입량!$D:$I,5,FALSE)))</f>
        <v>130</v>
      </c>
      <c r="X17" s="35">
        <f t="shared" si="3"/>
        <v>16874</v>
      </c>
      <c r="Y17" s="37">
        <f>IF(V17=0,0,VLOOKUP(V17,[1]원재료!C:H,3,0)*0.001)</f>
        <v>10.15</v>
      </c>
      <c r="Z17" s="35">
        <f t="shared" si="4"/>
        <v>171271.1</v>
      </c>
      <c r="AA17" s="38"/>
      <c r="AB17" s="39" t="s">
        <v>35</v>
      </c>
      <c r="AC17" s="40"/>
    </row>
    <row r="18" spans="1:31" ht="19.5" customHeight="1" x14ac:dyDescent="0.45">
      <c r="A18" s="22">
        <v>46145</v>
      </c>
      <c r="B18" s="23" t="s">
        <v>29</v>
      </c>
      <c r="C18" s="24" t="s">
        <v>30</v>
      </c>
      <c r="D18" s="25" t="s">
        <v>54</v>
      </c>
      <c r="E18" s="26" t="s">
        <v>55</v>
      </c>
      <c r="F18" s="27" t="str">
        <f>VLOOKUP(표1[[#This Row],[품번]],[1]!품번구분[#Data],2,0)</f>
        <v>G</v>
      </c>
      <c r="G18" s="28">
        <v>160</v>
      </c>
      <c r="H18" s="28">
        <v>118</v>
      </c>
      <c r="I18" s="28"/>
      <c r="J18" s="29">
        <f>표1[[#This Row],[C/V]]*표1[[#This Row],[판수]]-표1[[#This Row],[불량수량]]</f>
        <v>18880</v>
      </c>
      <c r="K18" s="28" t="s">
        <v>56</v>
      </c>
      <c r="L18" s="28" t="s">
        <v>44</v>
      </c>
      <c r="M18" s="30">
        <v>0.75</v>
      </c>
      <c r="N18" s="30">
        <v>0.33333333333333331</v>
      </c>
      <c r="O18" s="31">
        <v>749.99999999999989</v>
      </c>
      <c r="P18" s="31">
        <v>0</v>
      </c>
      <c r="Q18" s="32"/>
      <c r="R18" s="33">
        <f t="shared" si="0"/>
        <v>9.4400000000000013</v>
      </c>
      <c r="S18" s="34">
        <f t="shared" si="1"/>
        <v>201</v>
      </c>
      <c r="T18" s="35">
        <f>IF(L18="비가동",0,VLOOKUP(E18,[1]단가!$D$4:$G$1048576,4,0))</f>
        <v>41</v>
      </c>
      <c r="U18" s="35">
        <f t="shared" si="2"/>
        <v>774080</v>
      </c>
      <c r="V18" s="36" t="str">
        <f>IF($L18="비가동",0,IF($B18="in",VLOOKUP($E18,[1]투입량!$M:$T,3,FALSE),VLOOKUP($E18,[1]투입량!$D:$I,3,FALSE)))</f>
        <v>Q4020</v>
      </c>
      <c r="W18" s="35">
        <f>IF($L18="비가동",0,IF($B18="in",VLOOKUP($E18,[1]투입량!$M:$T,6,FALSE),VLOOKUP($E18,[1]투입량!$D:$I,5,FALSE)))</f>
        <v>200</v>
      </c>
      <c r="X18" s="35">
        <f t="shared" si="3"/>
        <v>25960.000000000004</v>
      </c>
      <c r="Y18" s="37">
        <f>IF(V18=0,0,VLOOKUP(V18,[1]원재료!C:H,3,0)*0.001)</f>
        <v>10.450000000000001</v>
      </c>
      <c r="Z18" s="35">
        <f t="shared" si="4"/>
        <v>271282.00000000006</v>
      </c>
      <c r="AA18" s="38"/>
      <c r="AB18" s="39" t="s">
        <v>35</v>
      </c>
      <c r="AC18" s="42"/>
      <c r="AE18" s="43"/>
    </row>
    <row r="19" spans="1:31" ht="19.5" customHeight="1" x14ac:dyDescent="0.45">
      <c r="A19" s="22">
        <v>46145</v>
      </c>
      <c r="B19" s="23" t="s">
        <v>29</v>
      </c>
      <c r="C19" s="24" t="s">
        <v>30</v>
      </c>
      <c r="D19" s="25" t="s">
        <v>57</v>
      </c>
      <c r="E19" s="26">
        <v>681114</v>
      </c>
      <c r="F19" s="27" t="str">
        <f>VLOOKUP(표1[[#This Row],[품번]],[1]!품번구분[#Data],2,0)</f>
        <v>S</v>
      </c>
      <c r="G19" s="28">
        <v>1156</v>
      </c>
      <c r="H19" s="28">
        <v>90</v>
      </c>
      <c r="I19" s="28">
        <v>270</v>
      </c>
      <c r="J19" s="29">
        <f>표1[[#This Row],[C/V]]*표1[[#This Row],[판수]]-표1[[#This Row],[불량수량]]</f>
        <v>103770</v>
      </c>
      <c r="K19" s="28" t="s">
        <v>58</v>
      </c>
      <c r="L19" s="28" t="s">
        <v>34</v>
      </c>
      <c r="M19" s="30">
        <v>0.33333333333333331</v>
      </c>
      <c r="N19" s="30">
        <v>0.75</v>
      </c>
      <c r="O19" s="31">
        <v>540</v>
      </c>
      <c r="P19" s="31">
        <v>0</v>
      </c>
      <c r="Q19" s="32"/>
      <c r="R19" s="33">
        <f t="shared" si="0"/>
        <v>10</v>
      </c>
      <c r="S19" s="34">
        <f t="shared" si="1"/>
        <v>220</v>
      </c>
      <c r="T19" s="35">
        <f>IF(L19="비가동",0,VLOOKUP(E19,[1]단가!$D$4:$G$1048576,4,0))</f>
        <v>8.76</v>
      </c>
      <c r="U19" s="35">
        <f t="shared" si="2"/>
        <v>909025.2</v>
      </c>
      <c r="V19" s="36" t="str">
        <f>IF($L19="비가동",0,IF($B19="in",VLOOKUP($E19,[1]투입량!$M:$T,3,FALSE),VLOOKUP($E19,[1]투입량!$D:$I,3,FALSE)))</f>
        <v>SI5521</v>
      </c>
      <c r="W19" s="35">
        <f>IF($L19="비가동",0,IF($B19="in",VLOOKUP($E19,[1]투입량!$M:$T,6,FALSE),VLOOKUP($E19,[1]투입량!$D:$I,5,FALSE)))</f>
        <v>330</v>
      </c>
      <c r="X19" s="35">
        <f t="shared" si="3"/>
        <v>32670.000000000004</v>
      </c>
      <c r="Y19" s="37">
        <f>IF(V19=0,0,VLOOKUP(V19,[1]원재료!C:H,3,0)*0.001)</f>
        <v>8.25</v>
      </c>
      <c r="Z19" s="35">
        <f t="shared" si="4"/>
        <v>269527.50000000006</v>
      </c>
      <c r="AA19" s="38"/>
      <c r="AB19" s="39" t="s">
        <v>35</v>
      </c>
      <c r="AC19" s="40"/>
    </row>
    <row r="20" spans="1:31" ht="19.5" customHeight="1" x14ac:dyDescent="0.45">
      <c r="A20" s="22">
        <v>46145</v>
      </c>
      <c r="B20" s="23" t="s">
        <v>29</v>
      </c>
      <c r="C20" s="24" t="s">
        <v>30</v>
      </c>
      <c r="D20" s="25" t="s">
        <v>59</v>
      </c>
      <c r="E20" s="26">
        <v>410001</v>
      </c>
      <c r="F20" s="27" t="str">
        <f>VLOOKUP(표1[[#This Row],[품번]],[1]!품번구분[#Data],2,0)</f>
        <v>G</v>
      </c>
      <c r="G20" s="28">
        <v>1600</v>
      </c>
      <c r="H20" s="28">
        <v>83</v>
      </c>
      <c r="I20" s="28"/>
      <c r="J20" s="29">
        <f>표1[[#This Row],[C/V]]*표1[[#This Row],[판수]]-표1[[#This Row],[불량수량]]</f>
        <v>132800</v>
      </c>
      <c r="K20" s="28" t="s">
        <v>60</v>
      </c>
      <c r="L20" s="28" t="s">
        <v>34</v>
      </c>
      <c r="M20" s="30">
        <v>0.33333333333333331</v>
      </c>
      <c r="N20" s="30">
        <v>0.75</v>
      </c>
      <c r="O20" s="31">
        <v>540</v>
      </c>
      <c r="P20" s="31">
        <v>0</v>
      </c>
      <c r="Q20" s="32"/>
      <c r="R20" s="33">
        <f t="shared" si="0"/>
        <v>9.2222222222222214</v>
      </c>
      <c r="S20" s="34">
        <f t="shared" si="1"/>
        <v>202</v>
      </c>
      <c r="T20" s="35">
        <f>IF(L20="비가동",0,VLOOKUP(E20,[1]단가!$D$4:$G$1048576,4,0))</f>
        <v>9.5</v>
      </c>
      <c r="U20" s="35">
        <f t="shared" si="2"/>
        <v>1261600</v>
      </c>
      <c r="V20" s="36" t="str">
        <f>IF($L20="비가동",0,IF($B20="in",VLOOKUP($E20,[1]투입량!$M:$T,3,FALSE),VLOOKUP($E20,[1]투입량!$D:$I,3,FALSE)))</f>
        <v>Q4004-2</v>
      </c>
      <c r="W20" s="35">
        <f>IF($L20="비가동",0,IF($B20="in",VLOOKUP($E20,[1]투입량!$M:$T,6,FALSE),VLOOKUP($E20,[1]투입량!$D:$I,5,FALSE)))</f>
        <v>46</v>
      </c>
      <c r="X20" s="35">
        <f t="shared" si="3"/>
        <v>4199.8</v>
      </c>
      <c r="Y20" s="37">
        <f>IF(V20=0,0,VLOOKUP(V20,[1]원재료!C:H,3,0)*0.001)</f>
        <v>10.450000000000001</v>
      </c>
      <c r="Z20" s="35">
        <f t="shared" si="4"/>
        <v>43887.91</v>
      </c>
      <c r="AA20" s="38"/>
      <c r="AB20" s="39" t="s">
        <v>35</v>
      </c>
      <c r="AC20" s="40"/>
    </row>
    <row r="21" spans="1:31" ht="19.5" customHeight="1" x14ac:dyDescent="0.45">
      <c r="A21" s="22">
        <v>46145</v>
      </c>
      <c r="B21" s="23" t="s">
        <v>29</v>
      </c>
      <c r="C21" s="24" t="s">
        <v>30</v>
      </c>
      <c r="D21" s="25" t="s">
        <v>57</v>
      </c>
      <c r="E21" s="26">
        <v>681114</v>
      </c>
      <c r="F21" s="27" t="str">
        <f>VLOOKUP(표1[[#This Row],[품번]],[1]!품번구분[#Data],2,0)</f>
        <v>S</v>
      </c>
      <c r="G21" s="28">
        <v>1156</v>
      </c>
      <c r="H21" s="28">
        <v>130</v>
      </c>
      <c r="I21" s="28">
        <v>390</v>
      </c>
      <c r="J21" s="29">
        <f>표1[[#This Row],[C/V]]*표1[[#This Row],[판수]]-표1[[#This Row],[불량수량]]</f>
        <v>149890</v>
      </c>
      <c r="K21" s="28" t="s">
        <v>61</v>
      </c>
      <c r="L21" s="28" t="s">
        <v>44</v>
      </c>
      <c r="M21" s="30">
        <v>0.75</v>
      </c>
      <c r="N21" s="30">
        <v>0.33333333333333331</v>
      </c>
      <c r="O21" s="31">
        <v>749.99999999999989</v>
      </c>
      <c r="P21" s="31">
        <v>0</v>
      </c>
      <c r="Q21" s="32"/>
      <c r="R21" s="33">
        <f t="shared" si="0"/>
        <v>10.400000000000002</v>
      </c>
      <c r="S21" s="34">
        <f t="shared" si="1"/>
        <v>220</v>
      </c>
      <c r="T21" s="35">
        <f>IF(L21="비가동",0,VLOOKUP(E21,[1]단가!$D$4:$G$1048576,4,0))</f>
        <v>8.76</v>
      </c>
      <c r="U21" s="35">
        <f t="shared" si="2"/>
        <v>1313036.3999999999</v>
      </c>
      <c r="V21" s="36" t="str">
        <f>IF($L21="비가동",0,IF($B21="in",VLOOKUP($E21,[1]투입량!$M:$T,3,FALSE),VLOOKUP($E21,[1]투입량!$D:$I,3,FALSE)))</f>
        <v>SI5521</v>
      </c>
      <c r="W21" s="35">
        <f>IF($L21="비가동",0,IF($B21="in",VLOOKUP($E21,[1]투입량!$M:$T,6,FALSE),VLOOKUP($E21,[1]투입량!$D:$I,5,FALSE)))</f>
        <v>330</v>
      </c>
      <c r="X21" s="35">
        <f t="shared" si="3"/>
        <v>47190.000000000007</v>
      </c>
      <c r="Y21" s="37">
        <f>IF(V21=0,0,VLOOKUP(V21,[1]원재료!C:H,3,0)*0.001)</f>
        <v>8.25</v>
      </c>
      <c r="Z21" s="35">
        <f t="shared" si="4"/>
        <v>389317.50000000006</v>
      </c>
      <c r="AA21" s="38"/>
      <c r="AB21" s="39" t="s">
        <v>35</v>
      </c>
      <c r="AC21" s="40"/>
    </row>
    <row r="22" spans="1:31" ht="19.5" customHeight="1" x14ac:dyDescent="0.45">
      <c r="A22" s="22">
        <v>46145</v>
      </c>
      <c r="B22" s="23" t="s">
        <v>29</v>
      </c>
      <c r="C22" s="24" t="s">
        <v>30</v>
      </c>
      <c r="D22" s="25" t="s">
        <v>59</v>
      </c>
      <c r="E22" s="26">
        <v>410001</v>
      </c>
      <c r="F22" s="27" t="str">
        <f>VLOOKUP(표1[[#This Row],[품번]],[1]!품번구분[#Data],2,0)</f>
        <v>G</v>
      </c>
      <c r="G22" s="28">
        <v>1600</v>
      </c>
      <c r="H22" s="28">
        <v>119</v>
      </c>
      <c r="I22" s="28"/>
      <c r="J22" s="29">
        <f>표1[[#This Row],[C/V]]*표1[[#This Row],[판수]]-표1[[#This Row],[불량수량]]</f>
        <v>190400</v>
      </c>
      <c r="K22" s="28" t="s">
        <v>62</v>
      </c>
      <c r="L22" s="28" t="s">
        <v>44</v>
      </c>
      <c r="M22" s="30">
        <v>0.75</v>
      </c>
      <c r="N22" s="30">
        <v>0.33333333333333331</v>
      </c>
      <c r="O22" s="31">
        <v>749.99999999999989</v>
      </c>
      <c r="P22" s="31">
        <v>0</v>
      </c>
      <c r="Q22" s="32"/>
      <c r="R22" s="33">
        <f t="shared" si="0"/>
        <v>9.5200000000000014</v>
      </c>
      <c r="S22" s="34">
        <f t="shared" si="1"/>
        <v>202</v>
      </c>
      <c r="T22" s="35">
        <f>IF(L22="비가동",0,VLOOKUP(E22,[1]단가!$D$4:$G$1048576,4,0))</f>
        <v>9.5</v>
      </c>
      <c r="U22" s="35">
        <f t="shared" si="2"/>
        <v>1808800</v>
      </c>
      <c r="V22" s="36" t="str">
        <f>IF($L22="비가동",0,IF($B22="in",VLOOKUP($E22,[1]투입량!$M:$T,3,FALSE),VLOOKUP($E22,[1]투입량!$D:$I,3,FALSE)))</f>
        <v>Q4004-2</v>
      </c>
      <c r="W22" s="35">
        <f>IF($L22="비가동",0,IF($B22="in",VLOOKUP($E22,[1]투입량!$M:$T,6,FALSE),VLOOKUP($E22,[1]투입량!$D:$I,5,FALSE)))</f>
        <v>46</v>
      </c>
      <c r="X22" s="35">
        <f t="shared" si="3"/>
        <v>6021.4000000000005</v>
      </c>
      <c r="Y22" s="37">
        <f>IF(V22=0,0,VLOOKUP(V22,[1]원재료!C:H,3,0)*0.001)</f>
        <v>10.450000000000001</v>
      </c>
      <c r="Z22" s="35">
        <f t="shared" si="4"/>
        <v>62923.630000000012</v>
      </c>
      <c r="AA22" s="38"/>
      <c r="AB22" s="39" t="s">
        <v>35</v>
      </c>
      <c r="AC22" s="40"/>
    </row>
    <row r="23" spans="1:31" ht="19.5" customHeight="1" x14ac:dyDescent="0.45">
      <c r="A23" s="22">
        <v>46145</v>
      </c>
      <c r="B23" s="23" t="s">
        <v>29</v>
      </c>
      <c r="C23" s="24" t="s">
        <v>30</v>
      </c>
      <c r="D23" s="25" t="s">
        <v>63</v>
      </c>
      <c r="E23" s="26">
        <v>682622</v>
      </c>
      <c r="F23" s="27" t="str">
        <f>VLOOKUP(표1[[#This Row],[품번]],[1]!품번구분[#Data],2,0)</f>
        <v>S</v>
      </c>
      <c r="G23" s="28">
        <v>1152</v>
      </c>
      <c r="H23" s="28">
        <v>80</v>
      </c>
      <c r="I23" s="28"/>
      <c r="J23" s="29">
        <f>표1[[#This Row],[C/V]]*표1[[#This Row],[판수]]-표1[[#This Row],[불량수량]]</f>
        <v>92160</v>
      </c>
      <c r="K23" s="28" t="s">
        <v>64</v>
      </c>
      <c r="L23" s="28" t="s">
        <v>34</v>
      </c>
      <c r="M23" s="30">
        <v>0.33333333333333331</v>
      </c>
      <c r="N23" s="30">
        <v>0.75</v>
      </c>
      <c r="O23" s="31">
        <v>540</v>
      </c>
      <c r="P23" s="31">
        <v>0</v>
      </c>
      <c r="Q23" s="32"/>
      <c r="R23" s="33">
        <f t="shared" si="0"/>
        <v>8.8888888888888893</v>
      </c>
      <c r="S23" s="34">
        <f t="shared" si="1"/>
        <v>200</v>
      </c>
      <c r="T23" s="35">
        <f>IF(L23="비가동",0,VLOOKUP(E23,[1]단가!$D$4:$G$1048576,4,0))</f>
        <v>7.47</v>
      </c>
      <c r="U23" s="35">
        <f t="shared" si="2"/>
        <v>688435.19999999995</v>
      </c>
      <c r="V23" s="36" t="str">
        <f>IF($L23="비가동",0,IF($B23="in",VLOOKUP($E23,[1]투입량!$M:$T,3,FALSE),VLOOKUP($E23,[1]투입량!$D:$I,3,FALSE)))</f>
        <v>SI4021</v>
      </c>
      <c r="W23" s="35">
        <f>IF($L23="비가동",0,IF($B23="in",VLOOKUP($E23,[1]투입량!$M:$T,6,FALSE),VLOOKUP($E23,[1]투입량!$D:$I,5,FALSE)))</f>
        <v>252</v>
      </c>
      <c r="X23" s="35">
        <f t="shared" si="3"/>
        <v>22176.000000000004</v>
      </c>
      <c r="Y23" s="37">
        <f>IF(V23=0,0,VLOOKUP(V23,[1]원재료!C:H,3,0)*0.001)</f>
        <v>8.8000000000000007</v>
      </c>
      <c r="Z23" s="35">
        <f t="shared" si="4"/>
        <v>195148.80000000005</v>
      </c>
      <c r="AA23" s="38"/>
      <c r="AB23" s="39" t="s">
        <v>35</v>
      </c>
      <c r="AC23" s="40"/>
    </row>
    <row r="24" spans="1:31" ht="19.5" customHeight="1" x14ac:dyDescent="0.45">
      <c r="A24" s="22">
        <v>46145</v>
      </c>
      <c r="B24" s="23" t="s">
        <v>29</v>
      </c>
      <c r="C24" s="24" t="s">
        <v>30</v>
      </c>
      <c r="D24" s="25" t="s">
        <v>65</v>
      </c>
      <c r="E24" s="26">
        <v>430001</v>
      </c>
      <c r="F24" s="27" t="str">
        <f>VLOOKUP(표1[[#This Row],[품번]],[1]!품번구분[#Data],2,0)</f>
        <v>G</v>
      </c>
      <c r="G24" s="28">
        <v>1600</v>
      </c>
      <c r="H24" s="28">
        <v>82</v>
      </c>
      <c r="I24" s="28"/>
      <c r="J24" s="29">
        <f>표1[[#This Row],[C/V]]*표1[[#This Row],[판수]]-표1[[#This Row],[불량수량]]</f>
        <v>131200</v>
      </c>
      <c r="K24" s="28" t="s">
        <v>66</v>
      </c>
      <c r="L24" s="28" t="s">
        <v>34</v>
      </c>
      <c r="M24" s="30">
        <v>0.33333333333333331</v>
      </c>
      <c r="N24" s="30">
        <v>0.75</v>
      </c>
      <c r="O24" s="31">
        <v>540</v>
      </c>
      <c r="P24" s="31">
        <v>0</v>
      </c>
      <c r="Q24" s="32"/>
      <c r="R24" s="33">
        <f t="shared" si="0"/>
        <v>9.1111111111111107</v>
      </c>
      <c r="S24" s="34">
        <f t="shared" si="1"/>
        <v>197</v>
      </c>
      <c r="T24" s="35">
        <f>IF(L24="비가동",0,VLOOKUP(E24,[1]단가!$D$4:$G$1048576,4,0))</f>
        <v>15.5</v>
      </c>
      <c r="U24" s="35">
        <f t="shared" si="2"/>
        <v>2033600</v>
      </c>
      <c r="V24" s="36" t="str">
        <f>IF($L24="비가동",0,IF($B24="in",VLOOKUP($E24,[1]투입량!$M:$T,3,FALSE),VLOOKUP($E24,[1]투입량!$D:$I,3,FALSE)))</f>
        <v>Q4007</v>
      </c>
      <c r="W24" s="35">
        <f>IF($L24="비가동",0,IF($B24="in",VLOOKUP($E24,[1]투입량!$M:$T,6,FALSE),VLOOKUP($E24,[1]투입량!$D:$I,5,FALSE)))</f>
        <v>76</v>
      </c>
      <c r="X24" s="35">
        <f t="shared" si="3"/>
        <v>6855.2000000000007</v>
      </c>
      <c r="Y24" s="37">
        <f>IF(V24=0,0,VLOOKUP(V24,[1]원재료!C:H,3,0)*0.001)</f>
        <v>6.8</v>
      </c>
      <c r="Z24" s="35">
        <f t="shared" si="4"/>
        <v>46615.360000000001</v>
      </c>
      <c r="AA24" s="38"/>
      <c r="AB24" s="39" t="s">
        <v>35</v>
      </c>
      <c r="AC24" s="40"/>
    </row>
    <row r="25" spans="1:31" ht="19.5" customHeight="1" x14ac:dyDescent="0.45">
      <c r="A25" s="22">
        <v>46145</v>
      </c>
      <c r="B25" s="23" t="s">
        <v>29</v>
      </c>
      <c r="C25" s="24" t="s">
        <v>30</v>
      </c>
      <c r="D25" s="25" t="s">
        <v>63</v>
      </c>
      <c r="E25" s="26">
        <v>682622</v>
      </c>
      <c r="F25" s="27" t="str">
        <f>VLOOKUP(표1[[#This Row],[품번]],[1]!품번구분[#Data],2,0)</f>
        <v>S</v>
      </c>
      <c r="G25" s="28">
        <v>1152</v>
      </c>
      <c r="H25" s="28">
        <v>120</v>
      </c>
      <c r="I25" s="28"/>
      <c r="J25" s="29">
        <f>표1[[#This Row],[C/V]]*표1[[#This Row],[판수]]-표1[[#This Row],[불량수량]]</f>
        <v>138240</v>
      </c>
      <c r="K25" s="28" t="s">
        <v>67</v>
      </c>
      <c r="L25" s="28" t="s">
        <v>44</v>
      </c>
      <c r="M25" s="30">
        <v>0.75</v>
      </c>
      <c r="N25" s="30">
        <v>0.33333333333333331</v>
      </c>
      <c r="O25" s="31">
        <v>749.99999999999989</v>
      </c>
      <c r="P25" s="31">
        <v>0</v>
      </c>
      <c r="Q25" s="32"/>
      <c r="R25" s="33">
        <f t="shared" si="0"/>
        <v>9.6000000000000014</v>
      </c>
      <c r="S25" s="34">
        <f t="shared" si="1"/>
        <v>200</v>
      </c>
      <c r="T25" s="35">
        <f>IF(L25="비가동",0,VLOOKUP(E25,[1]단가!$D$4:$G$1048576,4,0))</f>
        <v>7.47</v>
      </c>
      <c r="U25" s="35">
        <f t="shared" si="2"/>
        <v>1032652.7999999999</v>
      </c>
      <c r="V25" s="36" t="str">
        <f>IF($L25="비가동",0,IF($B25="in",VLOOKUP($E25,[1]투입량!$M:$T,3,FALSE),VLOOKUP($E25,[1]투입량!$D:$I,3,FALSE)))</f>
        <v>SI4021</v>
      </c>
      <c r="W25" s="35">
        <f>IF($L25="비가동",0,IF($B25="in",VLOOKUP($E25,[1]투입량!$M:$T,6,FALSE),VLOOKUP($E25,[1]투입량!$D:$I,5,FALSE)))</f>
        <v>252</v>
      </c>
      <c r="X25" s="35">
        <f t="shared" si="3"/>
        <v>33264.000000000007</v>
      </c>
      <c r="Y25" s="37">
        <f>IF(V25=0,0,VLOOKUP(V25,[1]원재료!C:H,3,0)*0.001)</f>
        <v>8.8000000000000007</v>
      </c>
      <c r="Z25" s="35">
        <f t="shared" si="4"/>
        <v>292723.20000000007</v>
      </c>
      <c r="AA25" s="38"/>
      <c r="AB25" s="39" t="s">
        <v>35</v>
      </c>
      <c r="AC25" s="40"/>
    </row>
    <row r="26" spans="1:31" ht="19.5" customHeight="1" x14ac:dyDescent="0.45">
      <c r="A26" s="22">
        <v>46145</v>
      </c>
      <c r="B26" s="23" t="s">
        <v>29</v>
      </c>
      <c r="C26" s="24" t="s">
        <v>30</v>
      </c>
      <c r="D26" s="25" t="s">
        <v>65</v>
      </c>
      <c r="E26" s="26">
        <v>430001</v>
      </c>
      <c r="F26" s="27" t="str">
        <f>VLOOKUP(표1[[#This Row],[품번]],[1]!품번구분[#Data],2,0)</f>
        <v>G</v>
      </c>
      <c r="G26" s="28">
        <v>1600</v>
      </c>
      <c r="H26" s="28">
        <v>115</v>
      </c>
      <c r="I26" s="28"/>
      <c r="J26" s="29">
        <f>표1[[#This Row],[C/V]]*표1[[#This Row],[판수]]-표1[[#This Row],[불량수량]]</f>
        <v>184000</v>
      </c>
      <c r="K26" s="28" t="s">
        <v>68</v>
      </c>
      <c r="L26" s="28" t="s">
        <v>44</v>
      </c>
      <c r="M26" s="30">
        <v>0.75</v>
      </c>
      <c r="N26" s="30">
        <v>0.33333333333333331</v>
      </c>
      <c r="O26" s="31">
        <v>749.99999999999989</v>
      </c>
      <c r="P26" s="31">
        <v>0</v>
      </c>
      <c r="Q26" s="32"/>
      <c r="R26" s="33">
        <f t="shared" si="0"/>
        <v>9.2000000000000011</v>
      </c>
      <c r="S26" s="34">
        <f t="shared" si="1"/>
        <v>197</v>
      </c>
      <c r="T26" s="35">
        <f>IF(L26="비가동",0,VLOOKUP(E26,[1]단가!$D$4:$G$1048576,4,0))</f>
        <v>15.5</v>
      </c>
      <c r="U26" s="35">
        <f t="shared" si="2"/>
        <v>2852000</v>
      </c>
      <c r="V26" s="36" t="str">
        <f>IF($L26="비가동",0,IF($B26="in",VLOOKUP($E26,[1]투입량!$M:$T,3,FALSE),VLOOKUP($E26,[1]투입량!$D:$I,3,FALSE)))</f>
        <v>Q4007</v>
      </c>
      <c r="W26" s="35">
        <f>IF($L26="비가동",0,IF($B26="in",VLOOKUP($E26,[1]투입량!$M:$T,6,FALSE),VLOOKUP($E26,[1]투입량!$D:$I,5,FALSE)))</f>
        <v>76</v>
      </c>
      <c r="X26" s="35">
        <f t="shared" si="3"/>
        <v>9614.0000000000018</v>
      </c>
      <c r="Y26" s="37">
        <f>IF(V26=0,0,VLOOKUP(V26,[1]원재료!C:H,3,0)*0.001)</f>
        <v>6.8</v>
      </c>
      <c r="Z26" s="35">
        <f t="shared" si="4"/>
        <v>65375.200000000012</v>
      </c>
      <c r="AA26" s="38"/>
      <c r="AB26" s="39" t="s">
        <v>35</v>
      </c>
      <c r="AC26" s="40"/>
    </row>
    <row r="27" spans="1:31" ht="19.5" customHeight="1" x14ac:dyDescent="0.45">
      <c r="A27" s="22">
        <v>46145</v>
      </c>
      <c r="B27" s="23" t="s">
        <v>29</v>
      </c>
      <c r="C27" s="24" t="s">
        <v>30</v>
      </c>
      <c r="D27" s="25" t="s">
        <v>69</v>
      </c>
      <c r="E27" s="26" t="s">
        <v>70</v>
      </c>
      <c r="F27" s="27" t="str">
        <f>VLOOKUP(표1[[#This Row],[품번]],[1]!품번구분[#Data],2,0)</f>
        <v>S</v>
      </c>
      <c r="G27" s="28">
        <v>80</v>
      </c>
      <c r="H27" s="28">
        <v>67</v>
      </c>
      <c r="I27" s="28"/>
      <c r="J27" s="29">
        <f>표1[[#This Row],[C/V]]*표1[[#This Row],[판수]]-표1[[#This Row],[불량수량]]</f>
        <v>5360</v>
      </c>
      <c r="K27" s="28" t="s">
        <v>71</v>
      </c>
      <c r="L27" s="28" t="s">
        <v>34</v>
      </c>
      <c r="M27" s="30">
        <v>0.33333333333333331</v>
      </c>
      <c r="N27" s="30">
        <v>0.75</v>
      </c>
      <c r="O27" s="31">
        <v>540</v>
      </c>
      <c r="P27" s="31">
        <v>0</v>
      </c>
      <c r="Q27" s="32"/>
      <c r="R27" s="33">
        <f t="shared" si="0"/>
        <v>7.4444444444444446</v>
      </c>
      <c r="S27" s="34">
        <f t="shared" si="1"/>
        <v>163</v>
      </c>
      <c r="T27" s="35">
        <f>IF(L27="비가동",0,VLOOKUP(E27,[1]단가!$D$4:$G$1048576,4,0))</f>
        <v>150</v>
      </c>
      <c r="U27" s="35">
        <f t="shared" si="2"/>
        <v>804000</v>
      </c>
      <c r="V27" s="36" t="str">
        <f>IF($L27="비가동",0,IF($B27="in",VLOOKUP($E27,[1]투입량!$M:$T,3,FALSE),VLOOKUP($E27,[1]투입량!$D:$I,3,FALSE)))</f>
        <v>SI3020</v>
      </c>
      <c r="W27" s="35">
        <f>IF($L27="비가동",0,IF($B27="in",VLOOKUP($E27,[1]투입량!$M:$T,6,FALSE),VLOOKUP($E27,[1]투입량!$D:$I,5,FALSE)))</f>
        <v>18</v>
      </c>
      <c r="X27" s="35">
        <f t="shared" si="3"/>
        <v>1326.6000000000001</v>
      </c>
      <c r="Y27" s="37">
        <f>IF(V27=0,0,VLOOKUP(V27,[1]원재료!C:H,3,0)*0.001)</f>
        <v>9.85</v>
      </c>
      <c r="Z27" s="35">
        <f t="shared" si="4"/>
        <v>13067.01</v>
      </c>
      <c r="AA27" s="38"/>
      <c r="AB27" s="39" t="s">
        <v>35</v>
      </c>
      <c r="AC27" s="40"/>
    </row>
    <row r="28" spans="1:31" ht="19.5" customHeight="1" x14ac:dyDescent="0.45">
      <c r="A28" s="22">
        <v>46145</v>
      </c>
      <c r="B28" s="23" t="s">
        <v>29</v>
      </c>
      <c r="C28" s="24" t="s">
        <v>30</v>
      </c>
      <c r="D28" s="25" t="s">
        <v>72</v>
      </c>
      <c r="E28" s="26" t="s">
        <v>73</v>
      </c>
      <c r="F28" s="27" t="str">
        <f>VLOOKUP(표1[[#This Row],[품번]],[1]!품번구분[#Data],2,0)</f>
        <v>S</v>
      </c>
      <c r="G28" s="28">
        <v>168</v>
      </c>
      <c r="H28" s="28">
        <v>67</v>
      </c>
      <c r="I28" s="28">
        <v>67</v>
      </c>
      <c r="J28" s="29">
        <f>표1[[#This Row],[C/V]]*표1[[#This Row],[판수]]-표1[[#This Row],[불량수량]]</f>
        <v>11189</v>
      </c>
      <c r="K28" s="28" t="s">
        <v>71</v>
      </c>
      <c r="L28" s="28" t="s">
        <v>34</v>
      </c>
      <c r="M28" s="30">
        <v>0.33333333333333331</v>
      </c>
      <c r="N28" s="30">
        <v>0.75</v>
      </c>
      <c r="O28" s="31">
        <v>540</v>
      </c>
      <c r="P28" s="31">
        <v>0</v>
      </c>
      <c r="Q28" s="32"/>
      <c r="R28" s="33">
        <f t="shared" si="0"/>
        <v>7.4444444444444446</v>
      </c>
      <c r="S28" s="34">
        <f t="shared" si="1"/>
        <v>163</v>
      </c>
      <c r="T28" s="35">
        <f>IF(L28="비가동",0,VLOOKUP(E28,[1]단가!$D$4:$G$1048576,4,0))</f>
        <v>12.74</v>
      </c>
      <c r="U28" s="35">
        <f t="shared" si="2"/>
        <v>142547.86000000002</v>
      </c>
      <c r="V28" s="36" t="str">
        <f>IF($L28="비가동",0,IF($B28="in",VLOOKUP($E28,[1]투입량!$M:$T,3,FALSE),VLOOKUP($E28,[1]투입량!$D:$I,3,FALSE)))</f>
        <v>SI4022-2</v>
      </c>
      <c r="W28" s="35">
        <f>IF($L28="비가동",0,IF($B28="in",VLOOKUP($E28,[1]투입량!$M:$T,6,FALSE),VLOOKUP($E28,[1]투입량!$D:$I,5,FALSE)))</f>
        <v>150</v>
      </c>
      <c r="X28" s="35">
        <f t="shared" si="3"/>
        <v>11055</v>
      </c>
      <c r="Y28" s="37">
        <f>IF(V28=0,0,VLOOKUP(V28,[1]원재료!C:H,3,0)*0.001)</f>
        <v>8.75</v>
      </c>
      <c r="Z28" s="35">
        <f t="shared" si="4"/>
        <v>96731.25</v>
      </c>
      <c r="AA28" s="38"/>
      <c r="AB28" s="39" t="s">
        <v>35</v>
      </c>
      <c r="AC28" s="40"/>
    </row>
    <row r="29" spans="1:31" ht="19.5" customHeight="1" x14ac:dyDescent="0.45">
      <c r="A29" s="22">
        <v>46145</v>
      </c>
      <c r="B29" s="23" t="s">
        <v>29</v>
      </c>
      <c r="C29" s="24" t="s">
        <v>30</v>
      </c>
      <c r="D29" s="25" t="s">
        <v>69</v>
      </c>
      <c r="E29" s="26" t="s">
        <v>70</v>
      </c>
      <c r="F29" s="27" t="str">
        <f>VLOOKUP(표1[[#This Row],[품번]],[1]!품번구분[#Data],2,0)</f>
        <v>S</v>
      </c>
      <c r="G29" s="28">
        <v>80</v>
      </c>
      <c r="H29" s="28">
        <v>96</v>
      </c>
      <c r="I29" s="28"/>
      <c r="J29" s="29">
        <f>표1[[#This Row],[C/V]]*표1[[#This Row],[판수]]-표1[[#This Row],[불량수량]]</f>
        <v>7680</v>
      </c>
      <c r="K29" s="28" t="s">
        <v>74</v>
      </c>
      <c r="L29" s="28" t="s">
        <v>44</v>
      </c>
      <c r="M29" s="30">
        <v>0.75</v>
      </c>
      <c r="N29" s="30">
        <v>0.33333333333333331</v>
      </c>
      <c r="O29" s="31">
        <v>749.99999999999989</v>
      </c>
      <c r="P29" s="31">
        <v>0</v>
      </c>
      <c r="Q29" s="32"/>
      <c r="R29" s="33">
        <f t="shared" si="0"/>
        <v>7.6800000000000015</v>
      </c>
      <c r="S29" s="34">
        <f t="shared" si="1"/>
        <v>163</v>
      </c>
      <c r="T29" s="35">
        <f>IF(L29="비가동",0,VLOOKUP(E29,[1]단가!$D$4:$G$1048576,4,0))</f>
        <v>150</v>
      </c>
      <c r="U29" s="35">
        <f t="shared" si="2"/>
        <v>1152000</v>
      </c>
      <c r="V29" s="36" t="str">
        <f>IF($L29="비가동",0,IF($B29="in",VLOOKUP($E29,[1]투입량!$M:$T,3,FALSE),VLOOKUP($E29,[1]투입량!$D:$I,3,FALSE)))</f>
        <v>SI3020</v>
      </c>
      <c r="W29" s="35">
        <f>IF($L29="비가동",0,IF($B29="in",VLOOKUP($E29,[1]투입량!$M:$T,6,FALSE),VLOOKUP($E29,[1]투입량!$D:$I,5,FALSE)))</f>
        <v>18</v>
      </c>
      <c r="X29" s="35">
        <f t="shared" si="3"/>
        <v>1900.8000000000002</v>
      </c>
      <c r="Y29" s="37">
        <f>IF(V29=0,0,VLOOKUP(V29,[1]원재료!C:H,3,0)*0.001)</f>
        <v>9.85</v>
      </c>
      <c r="Z29" s="35">
        <f t="shared" si="4"/>
        <v>18722.88</v>
      </c>
      <c r="AA29" s="38"/>
      <c r="AB29" s="39" t="s">
        <v>35</v>
      </c>
      <c r="AC29" s="40"/>
    </row>
    <row r="30" spans="1:31" ht="19.5" customHeight="1" x14ac:dyDescent="0.45">
      <c r="A30" s="22">
        <v>46145</v>
      </c>
      <c r="B30" s="23" t="s">
        <v>29</v>
      </c>
      <c r="C30" s="24" t="s">
        <v>30</v>
      </c>
      <c r="D30" s="25" t="s">
        <v>72</v>
      </c>
      <c r="E30" s="26" t="s">
        <v>73</v>
      </c>
      <c r="F30" s="27" t="str">
        <f>VLOOKUP(표1[[#This Row],[품번]],[1]!품번구분[#Data],2,0)</f>
        <v>S</v>
      </c>
      <c r="G30" s="28">
        <v>168</v>
      </c>
      <c r="H30" s="28">
        <v>96</v>
      </c>
      <c r="I30" s="28">
        <v>96</v>
      </c>
      <c r="J30" s="29">
        <f>표1[[#This Row],[C/V]]*표1[[#This Row],[판수]]-표1[[#This Row],[불량수량]]</f>
        <v>16032</v>
      </c>
      <c r="K30" s="28" t="s">
        <v>74</v>
      </c>
      <c r="L30" s="28" t="s">
        <v>44</v>
      </c>
      <c r="M30" s="30">
        <v>0.75</v>
      </c>
      <c r="N30" s="30">
        <v>0.33333333333333331</v>
      </c>
      <c r="O30" s="31">
        <v>749.99999999999989</v>
      </c>
      <c r="P30" s="31">
        <v>0</v>
      </c>
      <c r="Q30" s="32"/>
      <c r="R30" s="33">
        <f t="shared" si="0"/>
        <v>7.6800000000000015</v>
      </c>
      <c r="S30" s="34">
        <f t="shared" si="1"/>
        <v>163</v>
      </c>
      <c r="T30" s="35">
        <f>IF(L30="비가동",0,VLOOKUP(E30,[1]단가!$D$4:$G$1048576,4,0))</f>
        <v>12.74</v>
      </c>
      <c r="U30" s="35">
        <f t="shared" si="2"/>
        <v>204247.67999999999</v>
      </c>
      <c r="V30" s="36" t="str">
        <f>IF($L30="비가동",0,IF($B30="in",VLOOKUP($E30,[1]투입량!$M:$T,3,FALSE),VLOOKUP($E30,[1]투입량!$D:$I,3,FALSE)))</f>
        <v>SI4022-2</v>
      </c>
      <c r="W30" s="35">
        <f>IF($L30="비가동",0,IF($B30="in",VLOOKUP($E30,[1]투입량!$M:$T,6,FALSE),VLOOKUP($E30,[1]투입량!$D:$I,5,FALSE)))</f>
        <v>150</v>
      </c>
      <c r="X30" s="35">
        <f t="shared" si="3"/>
        <v>15840</v>
      </c>
      <c r="Y30" s="37">
        <f>IF(V30=0,0,VLOOKUP(V30,[1]원재료!C:H,3,0)*0.001)</f>
        <v>8.75</v>
      </c>
      <c r="Z30" s="35">
        <f t="shared" si="4"/>
        <v>138600</v>
      </c>
      <c r="AA30" s="38"/>
      <c r="AB30" s="39" t="s">
        <v>35</v>
      </c>
      <c r="AC30" s="40"/>
    </row>
    <row r="31" spans="1:31" ht="19.5" customHeight="1" x14ac:dyDescent="0.45">
      <c r="A31" s="22">
        <v>46145</v>
      </c>
      <c r="B31" s="23" t="s">
        <v>29</v>
      </c>
      <c r="C31" s="24" t="s">
        <v>30</v>
      </c>
      <c r="D31" s="25" t="s">
        <v>75</v>
      </c>
      <c r="E31" s="26" t="s">
        <v>76</v>
      </c>
      <c r="F31" s="27" t="str">
        <f>VLOOKUP(표1[[#This Row],[품번]],[1]!품번구분[#Data],2,0)</f>
        <v>G</v>
      </c>
      <c r="G31" s="28">
        <v>6</v>
      </c>
      <c r="H31" s="28">
        <v>80</v>
      </c>
      <c r="I31" s="28"/>
      <c r="J31" s="29">
        <f>표1[[#This Row],[C/V]]*표1[[#This Row],[판수]]-표1[[#This Row],[불량수량]]</f>
        <v>480</v>
      </c>
      <c r="K31" s="28" t="s">
        <v>77</v>
      </c>
      <c r="L31" s="28" t="s">
        <v>34</v>
      </c>
      <c r="M31" s="30">
        <v>0.33333333333333331</v>
      </c>
      <c r="N31" s="30">
        <v>0.75</v>
      </c>
      <c r="O31" s="31">
        <v>540</v>
      </c>
      <c r="P31" s="31">
        <v>0</v>
      </c>
      <c r="Q31" s="32"/>
      <c r="R31" s="33">
        <f t="shared" si="0"/>
        <v>8.8888888888888893</v>
      </c>
      <c r="S31" s="34">
        <f t="shared" si="1"/>
        <v>192</v>
      </c>
      <c r="T31" s="35">
        <f>IF(L31="비가동",0,VLOOKUP(E31,[1]단가!$D$4:$G$1048576,4,0))</f>
        <v>700</v>
      </c>
      <c r="U31" s="35">
        <f t="shared" si="2"/>
        <v>336000</v>
      </c>
      <c r="V31" s="36" t="str">
        <f>IF($L31="비가동",0,IF($B31="in",VLOOKUP($E31,[1]투입량!$M:$T,3,FALSE),VLOOKUP($E31,[1]투입량!$D:$I,3,FALSE)))</f>
        <v>Q5009</v>
      </c>
      <c r="W31" s="35">
        <f>IF($L31="비가동",0,IF($B31="in",VLOOKUP($E31,[1]투입량!$M:$T,6,FALSE),VLOOKUP($E31,[1]투입량!$D:$I,5,FALSE)))</f>
        <v>28</v>
      </c>
      <c r="X31" s="35">
        <f t="shared" si="3"/>
        <v>2464.0000000000005</v>
      </c>
      <c r="Y31" s="37">
        <f>IF(V31=0,0,VLOOKUP(V31,[1]원재료!C:H,3,0)*0.001)</f>
        <v>8.14</v>
      </c>
      <c r="Z31" s="35">
        <f t="shared" si="4"/>
        <v>20056.960000000006</v>
      </c>
      <c r="AA31" s="38"/>
      <c r="AB31" s="39" t="s">
        <v>35</v>
      </c>
      <c r="AC31" s="40"/>
    </row>
    <row r="32" spans="1:31" ht="19.5" customHeight="1" x14ac:dyDescent="0.45">
      <c r="A32" s="22">
        <v>46145</v>
      </c>
      <c r="B32" s="23" t="s">
        <v>29</v>
      </c>
      <c r="C32" s="24" t="s">
        <v>30</v>
      </c>
      <c r="D32" s="25" t="s">
        <v>78</v>
      </c>
      <c r="E32" s="26" t="s">
        <v>76</v>
      </c>
      <c r="F32" s="27" t="str">
        <f>VLOOKUP(표1[[#This Row],[품번]],[1]!품번구분[#Data],2,0)</f>
        <v>G</v>
      </c>
      <c r="G32" s="28">
        <v>2</v>
      </c>
      <c r="H32" s="28">
        <v>80</v>
      </c>
      <c r="I32" s="28"/>
      <c r="J32" s="29">
        <f>표1[[#This Row],[C/V]]*표1[[#This Row],[판수]]-표1[[#This Row],[불량수량]]</f>
        <v>160</v>
      </c>
      <c r="K32" s="28" t="s">
        <v>77</v>
      </c>
      <c r="L32" s="28" t="s">
        <v>34</v>
      </c>
      <c r="M32" s="30">
        <v>0.33333333333333331</v>
      </c>
      <c r="N32" s="30">
        <v>0.75</v>
      </c>
      <c r="O32" s="31">
        <v>540</v>
      </c>
      <c r="P32" s="31">
        <v>0</v>
      </c>
      <c r="Q32" s="32"/>
      <c r="R32" s="33">
        <f t="shared" si="0"/>
        <v>8.8888888888888893</v>
      </c>
      <c r="S32" s="34">
        <f t="shared" si="1"/>
        <v>192</v>
      </c>
      <c r="T32" s="35">
        <f>IF(L32="비가동",0,VLOOKUP(E32,[1]단가!$D$4:$G$1048576,4,0))</f>
        <v>700</v>
      </c>
      <c r="U32" s="35">
        <f t="shared" si="2"/>
        <v>112000</v>
      </c>
      <c r="V32" s="36" t="str">
        <f>IF($L32="비가동",0,IF($B32="in",VLOOKUP($E32,[1]투입량!$M:$T,3,FALSE),VLOOKUP($E32,[1]투입량!$D:$I,3,FALSE)))</f>
        <v>Q5009</v>
      </c>
      <c r="W32" s="35">
        <f>IF($L32="비가동",0,IF($B32="in",VLOOKUP($E32,[1]투입량!$M:$T,6,FALSE),VLOOKUP($E32,[1]투입량!$D:$I,5,FALSE)))</f>
        <v>28</v>
      </c>
      <c r="X32" s="35">
        <f t="shared" si="3"/>
        <v>2464.0000000000005</v>
      </c>
      <c r="Y32" s="37">
        <f>IF(V32=0,0,VLOOKUP(V32,[1]원재료!C:H,3,0)*0.001)</f>
        <v>8.14</v>
      </c>
      <c r="Z32" s="35">
        <f t="shared" si="4"/>
        <v>20056.960000000006</v>
      </c>
      <c r="AA32" s="38"/>
      <c r="AB32" s="39" t="s">
        <v>35</v>
      </c>
      <c r="AC32" s="40"/>
    </row>
    <row r="33" spans="1:29" ht="19.5" customHeight="1" x14ac:dyDescent="0.45">
      <c r="A33" s="22">
        <v>46145</v>
      </c>
      <c r="B33" s="23" t="s">
        <v>29</v>
      </c>
      <c r="C33" s="24" t="s">
        <v>30</v>
      </c>
      <c r="D33" s="25" t="s">
        <v>75</v>
      </c>
      <c r="E33" s="26" t="s">
        <v>76</v>
      </c>
      <c r="F33" s="27" t="str">
        <f>VLOOKUP(표1[[#This Row],[품번]],[1]!품번구분[#Data],2,0)</f>
        <v>G</v>
      </c>
      <c r="G33" s="28">
        <v>6</v>
      </c>
      <c r="H33" s="28">
        <v>112</v>
      </c>
      <c r="I33" s="28"/>
      <c r="J33" s="29">
        <f>표1[[#This Row],[C/V]]*표1[[#This Row],[판수]]-표1[[#This Row],[불량수량]]</f>
        <v>672</v>
      </c>
      <c r="K33" s="28" t="s">
        <v>79</v>
      </c>
      <c r="L33" s="28" t="s">
        <v>44</v>
      </c>
      <c r="M33" s="30">
        <v>0.75</v>
      </c>
      <c r="N33" s="30">
        <v>0.33333333333333331</v>
      </c>
      <c r="O33" s="31">
        <v>749.99999999999989</v>
      </c>
      <c r="P33" s="31">
        <v>0</v>
      </c>
      <c r="Q33" s="32"/>
      <c r="R33" s="33">
        <f t="shared" si="0"/>
        <v>8.9600000000000009</v>
      </c>
      <c r="S33" s="34">
        <f t="shared" si="1"/>
        <v>192</v>
      </c>
      <c r="T33" s="35">
        <f>IF(L33="비가동",0,VLOOKUP(E33,[1]단가!$D$4:$G$1048576,4,0))</f>
        <v>700</v>
      </c>
      <c r="U33" s="35">
        <f t="shared" si="2"/>
        <v>470400</v>
      </c>
      <c r="V33" s="36" t="str">
        <f>IF($L33="비가동",0,IF($B33="in",VLOOKUP($E33,[1]투입량!$M:$T,3,FALSE),VLOOKUP($E33,[1]투입량!$D:$I,3,FALSE)))</f>
        <v>Q5009</v>
      </c>
      <c r="W33" s="35">
        <f>IF($L33="비가동",0,IF($B33="in",VLOOKUP($E33,[1]투입량!$M:$T,6,FALSE),VLOOKUP($E33,[1]투입량!$D:$I,5,FALSE)))</f>
        <v>28</v>
      </c>
      <c r="X33" s="35">
        <f t="shared" si="3"/>
        <v>3449.6000000000004</v>
      </c>
      <c r="Y33" s="37">
        <f>IF(V33=0,0,VLOOKUP(V33,[1]원재료!C:H,3,0)*0.001)</f>
        <v>8.14</v>
      </c>
      <c r="Z33" s="35">
        <f t="shared" si="4"/>
        <v>28079.744000000006</v>
      </c>
      <c r="AA33" s="38"/>
      <c r="AB33" s="39" t="s">
        <v>35</v>
      </c>
      <c r="AC33" s="40"/>
    </row>
    <row r="34" spans="1:29" ht="19.5" customHeight="1" x14ac:dyDescent="0.45">
      <c r="A34" s="22">
        <v>46145</v>
      </c>
      <c r="B34" s="23" t="s">
        <v>29</v>
      </c>
      <c r="C34" s="24" t="s">
        <v>30</v>
      </c>
      <c r="D34" s="25" t="s">
        <v>78</v>
      </c>
      <c r="E34" s="26" t="s">
        <v>76</v>
      </c>
      <c r="F34" s="27" t="str">
        <f>VLOOKUP(표1[[#This Row],[품번]],[1]!품번구분[#Data],2,0)</f>
        <v>G</v>
      </c>
      <c r="G34" s="28">
        <v>2</v>
      </c>
      <c r="H34" s="28">
        <v>112</v>
      </c>
      <c r="I34" s="28"/>
      <c r="J34" s="29">
        <f>표1[[#This Row],[C/V]]*표1[[#This Row],[판수]]-표1[[#This Row],[불량수량]]</f>
        <v>224</v>
      </c>
      <c r="K34" s="28" t="s">
        <v>79</v>
      </c>
      <c r="L34" s="28" t="s">
        <v>44</v>
      </c>
      <c r="M34" s="30">
        <v>0.75</v>
      </c>
      <c r="N34" s="30">
        <v>0.33333333333333331</v>
      </c>
      <c r="O34" s="31">
        <v>749.99999999999989</v>
      </c>
      <c r="P34" s="31">
        <v>0</v>
      </c>
      <c r="Q34" s="32"/>
      <c r="R34" s="33">
        <f t="shared" si="0"/>
        <v>8.9600000000000009</v>
      </c>
      <c r="S34" s="34">
        <f t="shared" si="1"/>
        <v>192</v>
      </c>
      <c r="T34" s="35">
        <f>IF(L34="비가동",0,VLOOKUP(E34,[1]단가!$D$4:$G$1048576,4,0))</f>
        <v>700</v>
      </c>
      <c r="U34" s="35">
        <f t="shared" si="2"/>
        <v>156800</v>
      </c>
      <c r="V34" s="36" t="str">
        <f>IF($L34="비가동",0,IF($B34="in",VLOOKUP($E34,[1]투입량!$M:$T,3,FALSE),VLOOKUP($E34,[1]투입량!$D:$I,3,FALSE)))</f>
        <v>Q5009</v>
      </c>
      <c r="W34" s="35">
        <f>IF($L34="비가동",0,IF($B34="in",VLOOKUP($E34,[1]투입량!$M:$T,6,FALSE),VLOOKUP($E34,[1]투입량!$D:$I,5,FALSE)))</f>
        <v>28</v>
      </c>
      <c r="X34" s="35">
        <f t="shared" si="3"/>
        <v>3449.6000000000004</v>
      </c>
      <c r="Y34" s="37">
        <f>IF(V34=0,0,VLOOKUP(V34,[1]원재료!C:H,3,0)*0.001)</f>
        <v>8.14</v>
      </c>
      <c r="Z34" s="35">
        <f t="shared" si="4"/>
        <v>28079.744000000006</v>
      </c>
      <c r="AA34" s="38"/>
      <c r="AB34" s="39" t="s">
        <v>35</v>
      </c>
      <c r="AC34" s="40"/>
    </row>
    <row r="35" spans="1:29" ht="19.5" customHeight="1" x14ac:dyDescent="0.45">
      <c r="A35" s="22">
        <v>46145</v>
      </c>
      <c r="B35" s="23" t="s">
        <v>29</v>
      </c>
      <c r="C35" s="24" t="s">
        <v>30</v>
      </c>
      <c r="D35" s="25" t="s">
        <v>80</v>
      </c>
      <c r="E35" s="26">
        <v>680275</v>
      </c>
      <c r="F35" s="27" t="str">
        <f>VLOOKUP(표1[[#This Row],[품번]],[1]!품번구분[#Data],2,0)</f>
        <v>S</v>
      </c>
      <c r="G35" s="28">
        <v>400</v>
      </c>
      <c r="H35" s="28">
        <v>75</v>
      </c>
      <c r="I35" s="28"/>
      <c r="J35" s="29">
        <f>표1[[#This Row],[C/V]]*표1[[#This Row],[판수]]-표1[[#This Row],[불량수량]]</f>
        <v>30000</v>
      </c>
      <c r="K35" s="28" t="s">
        <v>81</v>
      </c>
      <c r="L35" s="28" t="s">
        <v>34</v>
      </c>
      <c r="M35" s="30">
        <v>0.33333333333333331</v>
      </c>
      <c r="N35" s="30">
        <v>0.75</v>
      </c>
      <c r="O35" s="31">
        <v>540</v>
      </c>
      <c r="P35" s="31">
        <v>0</v>
      </c>
      <c r="Q35" s="32"/>
      <c r="R35" s="33">
        <f t="shared" si="0"/>
        <v>8.3333333333333339</v>
      </c>
      <c r="S35" s="34">
        <f t="shared" si="1"/>
        <v>180</v>
      </c>
      <c r="T35" s="35">
        <f>IF(L35="비가동",0,VLOOKUP(E35,[1]단가!$D$4:$G$1048576,4,0))</f>
        <v>10.58</v>
      </c>
      <c r="U35" s="35">
        <f t="shared" si="2"/>
        <v>317400</v>
      </c>
      <c r="V35" s="36" t="str">
        <f>IF($L35="비가동",0,IF($B35="in",VLOOKUP($E35,[1]투입량!$M:$T,3,FALSE),VLOOKUP($E35,[1]투입량!$D:$I,3,FALSE)))</f>
        <v>SI4021</v>
      </c>
      <c r="W35" s="35">
        <f>IF($L35="비가동",0,IF($B35="in",VLOOKUP($E35,[1]투입량!$M:$T,6,FALSE),VLOOKUP($E35,[1]투입량!$D:$I,5,FALSE)))</f>
        <v>37</v>
      </c>
      <c r="X35" s="35">
        <f t="shared" si="3"/>
        <v>3052.5</v>
      </c>
      <c r="Y35" s="37">
        <f>IF(V35=0,0,VLOOKUP(V35,[1]원재료!C:H,3,0)*0.001)</f>
        <v>8.8000000000000007</v>
      </c>
      <c r="Z35" s="35">
        <f t="shared" si="4"/>
        <v>26862.000000000004</v>
      </c>
      <c r="AA35" s="38"/>
      <c r="AB35" s="39" t="s">
        <v>35</v>
      </c>
      <c r="AC35" s="40"/>
    </row>
    <row r="36" spans="1:29" ht="19.5" customHeight="1" x14ac:dyDescent="0.45">
      <c r="A36" s="22">
        <v>46145</v>
      </c>
      <c r="B36" s="23" t="s">
        <v>29</v>
      </c>
      <c r="C36" s="24" t="s">
        <v>30</v>
      </c>
      <c r="D36" s="25" t="s">
        <v>82</v>
      </c>
      <c r="E36" s="26">
        <v>682027</v>
      </c>
      <c r="F36" s="27" t="str">
        <f>VLOOKUP(표1[[#This Row],[품번]],[1]!품번구분[#Data],2,0)</f>
        <v>S</v>
      </c>
      <c r="G36" s="28">
        <v>400</v>
      </c>
      <c r="H36" s="28">
        <v>75</v>
      </c>
      <c r="I36" s="28">
        <v>300</v>
      </c>
      <c r="J36" s="29">
        <f>표1[[#This Row],[C/V]]*표1[[#This Row],[판수]]-표1[[#This Row],[불량수량]]</f>
        <v>29700</v>
      </c>
      <c r="K36" s="28" t="s">
        <v>81</v>
      </c>
      <c r="L36" s="28" t="s">
        <v>34</v>
      </c>
      <c r="M36" s="30">
        <v>0.33333333333333331</v>
      </c>
      <c r="N36" s="30">
        <v>0.75</v>
      </c>
      <c r="O36" s="31">
        <v>540</v>
      </c>
      <c r="P36" s="31">
        <v>0</v>
      </c>
      <c r="Q36" s="32"/>
      <c r="R36" s="33">
        <f t="shared" si="0"/>
        <v>8.3333333333333339</v>
      </c>
      <c r="S36" s="34">
        <f t="shared" si="1"/>
        <v>180</v>
      </c>
      <c r="T36" s="35">
        <f>IF(L36="비가동",0,VLOOKUP(E36,[1]단가!$D$4:$G$1048576,4,0))</f>
        <v>14.6</v>
      </c>
      <c r="U36" s="35">
        <f t="shared" si="2"/>
        <v>433620</v>
      </c>
      <c r="V36" s="36" t="str">
        <f>IF($L36="비가동",0,IF($B36="in",VLOOKUP($E36,[1]투입량!$M:$T,3,FALSE),VLOOKUP($E36,[1]투입량!$D:$I,3,FALSE)))</f>
        <v>SI4023</v>
      </c>
      <c r="W36" s="35">
        <f>IF($L36="비가동",0,IF($B36="in",VLOOKUP($E36,[1]투입량!$M:$T,6,FALSE),VLOOKUP($E36,[1]투입량!$D:$I,5,FALSE)))</f>
        <v>240</v>
      </c>
      <c r="X36" s="35">
        <f t="shared" si="3"/>
        <v>19800</v>
      </c>
      <c r="Y36" s="37">
        <f>IF(V36=0,0,VLOOKUP(V36,[1]원재료!C:H,3,0)*0.001)</f>
        <v>9.3000000000000007</v>
      </c>
      <c r="Z36" s="35">
        <f t="shared" si="4"/>
        <v>184140</v>
      </c>
      <c r="AA36" s="38"/>
      <c r="AB36" s="39" t="s">
        <v>35</v>
      </c>
      <c r="AC36" s="40"/>
    </row>
    <row r="37" spans="1:29" ht="19.5" customHeight="1" x14ac:dyDescent="0.45">
      <c r="A37" s="22">
        <v>46145</v>
      </c>
      <c r="B37" s="23" t="s">
        <v>29</v>
      </c>
      <c r="C37" s="24" t="s">
        <v>30</v>
      </c>
      <c r="D37" s="25" t="s">
        <v>80</v>
      </c>
      <c r="E37" s="26">
        <v>680275</v>
      </c>
      <c r="F37" s="27" t="str">
        <f>VLOOKUP(표1[[#This Row],[품번]],[1]!품번구분[#Data],2,0)</f>
        <v>S</v>
      </c>
      <c r="G37" s="28">
        <v>400</v>
      </c>
      <c r="H37" s="28">
        <v>105</v>
      </c>
      <c r="I37" s="28"/>
      <c r="J37" s="29">
        <f>표1[[#This Row],[C/V]]*표1[[#This Row],[판수]]-표1[[#This Row],[불량수량]]</f>
        <v>42000</v>
      </c>
      <c r="K37" s="28" t="s">
        <v>83</v>
      </c>
      <c r="L37" s="28" t="s">
        <v>44</v>
      </c>
      <c r="M37" s="30">
        <v>0.75</v>
      </c>
      <c r="N37" s="30">
        <v>0.33333333333333331</v>
      </c>
      <c r="O37" s="31">
        <v>749.99999999999989</v>
      </c>
      <c r="P37" s="31">
        <v>0</v>
      </c>
      <c r="Q37" s="32"/>
      <c r="R37" s="33">
        <f t="shared" si="0"/>
        <v>8.4</v>
      </c>
      <c r="S37" s="34">
        <f t="shared" si="1"/>
        <v>180</v>
      </c>
      <c r="T37" s="35">
        <f>IF(L37="비가동",0,VLOOKUP(E37,[1]단가!$D$4:$G$1048576,4,0))</f>
        <v>10.58</v>
      </c>
      <c r="U37" s="35">
        <f t="shared" si="2"/>
        <v>444360</v>
      </c>
      <c r="V37" s="36" t="str">
        <f>IF($L37="비가동",0,IF($B37="in",VLOOKUP($E37,[1]투입량!$M:$T,3,FALSE),VLOOKUP($E37,[1]투입량!$D:$I,3,FALSE)))</f>
        <v>SI4021</v>
      </c>
      <c r="W37" s="35">
        <f>IF($L37="비가동",0,IF($B37="in",VLOOKUP($E37,[1]투입량!$M:$T,6,FALSE),VLOOKUP($E37,[1]투입량!$D:$I,5,FALSE)))</f>
        <v>37</v>
      </c>
      <c r="X37" s="35">
        <f t="shared" si="3"/>
        <v>4273.5</v>
      </c>
      <c r="Y37" s="37">
        <f>IF(V37=0,0,VLOOKUP(V37,[1]원재료!C:H,3,0)*0.001)</f>
        <v>8.8000000000000007</v>
      </c>
      <c r="Z37" s="35">
        <f t="shared" si="4"/>
        <v>37606.800000000003</v>
      </c>
      <c r="AA37" s="38"/>
      <c r="AB37" s="39" t="s">
        <v>35</v>
      </c>
      <c r="AC37" s="40"/>
    </row>
    <row r="38" spans="1:29" ht="19.5" customHeight="1" x14ac:dyDescent="0.45">
      <c r="A38" s="22">
        <v>46145</v>
      </c>
      <c r="B38" s="23" t="s">
        <v>29</v>
      </c>
      <c r="C38" s="24" t="s">
        <v>30</v>
      </c>
      <c r="D38" s="25" t="s">
        <v>82</v>
      </c>
      <c r="E38" s="26">
        <v>682027</v>
      </c>
      <c r="F38" s="27" t="str">
        <f>VLOOKUP(표1[[#This Row],[품번]],[1]!품번구분[#Data],2,0)</f>
        <v>S</v>
      </c>
      <c r="G38" s="28">
        <v>400</v>
      </c>
      <c r="H38" s="28">
        <v>105</v>
      </c>
      <c r="I38" s="28">
        <v>420</v>
      </c>
      <c r="J38" s="29">
        <f>표1[[#This Row],[C/V]]*표1[[#This Row],[판수]]-표1[[#This Row],[불량수량]]</f>
        <v>41580</v>
      </c>
      <c r="K38" s="28" t="s">
        <v>83</v>
      </c>
      <c r="L38" s="28" t="s">
        <v>44</v>
      </c>
      <c r="M38" s="30">
        <v>0.75</v>
      </c>
      <c r="N38" s="30">
        <v>0.33333333333333331</v>
      </c>
      <c r="O38" s="31">
        <v>749.99999999999989</v>
      </c>
      <c r="P38" s="31">
        <v>0</v>
      </c>
      <c r="Q38" s="32"/>
      <c r="R38" s="33">
        <f t="shared" si="0"/>
        <v>8.4</v>
      </c>
      <c r="S38" s="34">
        <f t="shared" si="1"/>
        <v>180</v>
      </c>
      <c r="T38" s="35">
        <f>IF(L38="비가동",0,VLOOKUP(E38,[1]단가!$D$4:$G$1048576,4,0))</f>
        <v>14.6</v>
      </c>
      <c r="U38" s="35">
        <f t="shared" si="2"/>
        <v>607068</v>
      </c>
      <c r="V38" s="36" t="str">
        <f>IF($L38="비가동",0,IF($B38="in",VLOOKUP($E38,[1]투입량!$M:$T,3,FALSE),VLOOKUP($E38,[1]투입량!$D:$I,3,FALSE)))</f>
        <v>SI4023</v>
      </c>
      <c r="W38" s="35">
        <f>IF($L38="비가동",0,IF($B38="in",VLOOKUP($E38,[1]투입량!$M:$T,6,FALSE),VLOOKUP($E38,[1]투입량!$D:$I,5,FALSE)))</f>
        <v>240</v>
      </c>
      <c r="X38" s="35">
        <f t="shared" si="3"/>
        <v>27720</v>
      </c>
      <c r="Y38" s="37">
        <f>IF(V38=0,0,VLOOKUP(V38,[1]원재료!C:H,3,0)*0.001)</f>
        <v>9.3000000000000007</v>
      </c>
      <c r="Z38" s="35">
        <f t="shared" si="4"/>
        <v>257796.00000000003</v>
      </c>
      <c r="AA38" s="38"/>
      <c r="AB38" s="39" t="s">
        <v>35</v>
      </c>
      <c r="AC38" s="40"/>
    </row>
    <row r="39" spans="1:29" ht="19.5" customHeight="1" x14ac:dyDescent="0.45">
      <c r="A39" s="22">
        <v>46145</v>
      </c>
      <c r="B39" s="23" t="s">
        <v>29</v>
      </c>
      <c r="C39" s="24" t="s">
        <v>30</v>
      </c>
      <c r="D39" s="25" t="s">
        <v>84</v>
      </c>
      <c r="E39" s="26">
        <v>681371</v>
      </c>
      <c r="F39" s="27" t="str">
        <f>VLOOKUP(표1[[#This Row],[품번]],[1]!품번구분[#Data],2,0)</f>
        <v>S</v>
      </c>
      <c r="G39" s="28">
        <v>400</v>
      </c>
      <c r="H39" s="28">
        <v>86</v>
      </c>
      <c r="I39" s="28">
        <v>172</v>
      </c>
      <c r="J39" s="29">
        <f>표1[[#This Row],[C/V]]*표1[[#This Row],[판수]]-표1[[#This Row],[불량수량]]</f>
        <v>34228</v>
      </c>
      <c r="K39" s="28" t="s">
        <v>85</v>
      </c>
      <c r="L39" s="28" t="s">
        <v>34</v>
      </c>
      <c r="M39" s="30">
        <v>0.33333333333333331</v>
      </c>
      <c r="N39" s="30">
        <v>0.75</v>
      </c>
      <c r="O39" s="31">
        <v>540</v>
      </c>
      <c r="P39" s="31">
        <v>0</v>
      </c>
      <c r="Q39" s="32"/>
      <c r="R39" s="33">
        <f t="shared" si="0"/>
        <v>9.5555555555555554</v>
      </c>
      <c r="S39" s="34">
        <f t="shared" si="1"/>
        <v>211</v>
      </c>
      <c r="T39" s="35">
        <f>IF(L39="비가동",0,VLOOKUP(E39,[1]단가!$D$4:$G$1048576,4,0))</f>
        <v>11.89</v>
      </c>
      <c r="U39" s="35">
        <f t="shared" si="2"/>
        <v>406970.92000000004</v>
      </c>
      <c r="V39" s="36" t="str">
        <f>IF($L39="비가동",0,IF($B39="in",VLOOKUP($E39,[1]투입량!$M:$T,3,FALSE),VLOOKUP($E39,[1]투입량!$D:$I,3,FALSE)))</f>
        <v>SI4023</v>
      </c>
      <c r="W39" s="35">
        <f>IF($L39="비가동",0,IF($B39="in",VLOOKUP($E39,[1]투입량!$M:$T,6,FALSE),VLOOKUP($E39,[1]투입량!$D:$I,5,FALSE)))</f>
        <v>169.5</v>
      </c>
      <c r="X39" s="35">
        <f t="shared" si="3"/>
        <v>16034.7</v>
      </c>
      <c r="Y39" s="37">
        <f>IF(V39=0,0,VLOOKUP(V39,[1]원재료!C:H,3,0)*0.001)</f>
        <v>9.3000000000000007</v>
      </c>
      <c r="Z39" s="35">
        <f t="shared" si="4"/>
        <v>149122.71000000002</v>
      </c>
      <c r="AA39" s="38"/>
      <c r="AB39" s="39" t="s">
        <v>35</v>
      </c>
      <c r="AC39" s="40"/>
    </row>
    <row r="40" spans="1:29" ht="19.5" customHeight="1" x14ac:dyDescent="0.45">
      <c r="A40" s="22">
        <v>46145</v>
      </c>
      <c r="B40" s="23" t="s">
        <v>29</v>
      </c>
      <c r="C40" s="24" t="s">
        <v>30</v>
      </c>
      <c r="D40" s="25" t="s">
        <v>86</v>
      </c>
      <c r="E40" s="26">
        <v>680772</v>
      </c>
      <c r="F40" s="27" t="str">
        <f>VLOOKUP(표1[[#This Row],[품번]],[1]!품번구분[#Data],2,0)</f>
        <v>S</v>
      </c>
      <c r="G40" s="28">
        <v>324</v>
      </c>
      <c r="H40" s="28">
        <v>86</v>
      </c>
      <c r="I40" s="28">
        <v>86</v>
      </c>
      <c r="J40" s="29">
        <f>표1[[#This Row],[C/V]]*표1[[#This Row],[판수]]-표1[[#This Row],[불량수량]]</f>
        <v>27778</v>
      </c>
      <c r="K40" s="28" t="s">
        <v>85</v>
      </c>
      <c r="L40" s="28" t="s">
        <v>34</v>
      </c>
      <c r="M40" s="30">
        <v>0.33333333333333331</v>
      </c>
      <c r="N40" s="30">
        <v>0.75</v>
      </c>
      <c r="O40" s="31">
        <v>540</v>
      </c>
      <c r="P40" s="31">
        <v>0</v>
      </c>
      <c r="Q40" s="32"/>
      <c r="R40" s="33">
        <f t="shared" si="0"/>
        <v>9.5555555555555554</v>
      </c>
      <c r="S40" s="34">
        <f t="shared" si="1"/>
        <v>211</v>
      </c>
      <c r="T40" s="35">
        <f>IF(L40="비가동",0,VLOOKUP(E40,[1]단가!$D$4:$G$1048576,4,0))</f>
        <v>8.94</v>
      </c>
      <c r="U40" s="35">
        <f t="shared" si="2"/>
        <v>248335.31999999998</v>
      </c>
      <c r="V40" s="36" t="str">
        <f>IF($L40="비가동",0,IF($B40="in",VLOOKUP($E40,[1]투입량!$M:$T,3,FALSE),VLOOKUP($E40,[1]투입량!$D:$I,3,FALSE)))</f>
        <v>SI4020</v>
      </c>
      <c r="W40" s="35">
        <f>IF($L40="비가동",0,IF($B40="in",VLOOKUP($E40,[1]투입량!$M:$T,6,FALSE),VLOOKUP($E40,[1]투입량!$D:$I,5,FALSE)))</f>
        <v>88</v>
      </c>
      <c r="X40" s="35">
        <f t="shared" si="3"/>
        <v>8324.8000000000011</v>
      </c>
      <c r="Y40" s="37">
        <f>IF(V40=0,0,VLOOKUP(V40,[1]원재료!C:H,3,0)*0.001)</f>
        <v>8.7000000000000011</v>
      </c>
      <c r="Z40" s="35">
        <f t="shared" si="4"/>
        <v>72425.760000000024</v>
      </c>
      <c r="AA40" s="38"/>
      <c r="AB40" s="39" t="s">
        <v>35</v>
      </c>
      <c r="AC40" s="40"/>
    </row>
    <row r="41" spans="1:29" ht="19.5" customHeight="1" x14ac:dyDescent="0.45">
      <c r="A41" s="22">
        <v>46145</v>
      </c>
      <c r="B41" s="23" t="s">
        <v>29</v>
      </c>
      <c r="C41" s="24" t="s">
        <v>30</v>
      </c>
      <c r="D41" s="25" t="s">
        <v>84</v>
      </c>
      <c r="E41" s="26">
        <v>681371</v>
      </c>
      <c r="F41" s="27" t="str">
        <f>VLOOKUP(표1[[#This Row],[품번]],[1]!품번구분[#Data],2,0)</f>
        <v>S</v>
      </c>
      <c r="G41" s="28">
        <v>400</v>
      </c>
      <c r="H41" s="28">
        <v>125</v>
      </c>
      <c r="I41" s="28">
        <v>250</v>
      </c>
      <c r="J41" s="29">
        <f>표1[[#This Row],[C/V]]*표1[[#This Row],[판수]]-표1[[#This Row],[불량수량]]</f>
        <v>49750</v>
      </c>
      <c r="K41" s="28" t="s">
        <v>87</v>
      </c>
      <c r="L41" s="28" t="s">
        <v>44</v>
      </c>
      <c r="M41" s="30">
        <v>0.75</v>
      </c>
      <c r="N41" s="30">
        <v>0.33333333333333331</v>
      </c>
      <c r="O41" s="31">
        <v>749.99999999999989</v>
      </c>
      <c r="P41" s="31">
        <v>0</v>
      </c>
      <c r="Q41" s="32"/>
      <c r="R41" s="33">
        <f t="shared" si="0"/>
        <v>10.000000000000002</v>
      </c>
      <c r="S41" s="34">
        <f t="shared" si="1"/>
        <v>211</v>
      </c>
      <c r="T41" s="35">
        <f>IF(L41="비가동",0,VLOOKUP(E41,[1]단가!$D$4:$G$1048576,4,0))</f>
        <v>11.89</v>
      </c>
      <c r="U41" s="35">
        <f t="shared" si="2"/>
        <v>591527.5</v>
      </c>
      <c r="V41" s="36" t="str">
        <f>IF($L41="비가동",0,IF($B41="in",VLOOKUP($E41,[1]투입량!$M:$T,3,FALSE),VLOOKUP($E41,[1]투입량!$D:$I,3,FALSE)))</f>
        <v>SI4023</v>
      </c>
      <c r="W41" s="35">
        <f>IF($L41="비가동",0,IF($B41="in",VLOOKUP($E41,[1]투입량!$M:$T,6,FALSE),VLOOKUP($E41,[1]투입량!$D:$I,5,FALSE)))</f>
        <v>169.5</v>
      </c>
      <c r="X41" s="35">
        <f t="shared" si="3"/>
        <v>23306.250000000004</v>
      </c>
      <c r="Y41" s="37">
        <f>IF(V41=0,0,VLOOKUP(V41,[1]원재료!C:H,3,0)*0.001)</f>
        <v>9.3000000000000007</v>
      </c>
      <c r="Z41" s="35">
        <f t="shared" si="4"/>
        <v>216748.12500000006</v>
      </c>
      <c r="AA41" s="38"/>
      <c r="AB41" s="39" t="s">
        <v>35</v>
      </c>
      <c r="AC41" s="40"/>
    </row>
    <row r="42" spans="1:29" ht="19.5" customHeight="1" x14ac:dyDescent="0.45">
      <c r="A42" s="22">
        <v>46145</v>
      </c>
      <c r="B42" s="23" t="s">
        <v>29</v>
      </c>
      <c r="C42" s="24" t="s">
        <v>30</v>
      </c>
      <c r="D42" s="25" t="s">
        <v>86</v>
      </c>
      <c r="E42" s="26">
        <v>680772</v>
      </c>
      <c r="F42" s="27" t="str">
        <f>VLOOKUP(표1[[#This Row],[품번]],[1]!품번구분[#Data],2,0)</f>
        <v>S</v>
      </c>
      <c r="G42" s="28">
        <v>324</v>
      </c>
      <c r="H42" s="28">
        <v>125</v>
      </c>
      <c r="I42" s="28">
        <v>125</v>
      </c>
      <c r="J42" s="29">
        <f>표1[[#This Row],[C/V]]*표1[[#This Row],[판수]]-표1[[#This Row],[불량수량]]</f>
        <v>40375</v>
      </c>
      <c r="K42" s="28" t="s">
        <v>87</v>
      </c>
      <c r="L42" s="28" t="s">
        <v>44</v>
      </c>
      <c r="M42" s="30">
        <v>0.75</v>
      </c>
      <c r="N42" s="30">
        <v>0.33333333333333331</v>
      </c>
      <c r="O42" s="31">
        <v>749.99999999999989</v>
      </c>
      <c r="P42" s="31">
        <v>0</v>
      </c>
      <c r="Q42" s="32"/>
      <c r="R42" s="33">
        <f t="shared" si="0"/>
        <v>10.000000000000002</v>
      </c>
      <c r="S42" s="34">
        <f t="shared" si="1"/>
        <v>211</v>
      </c>
      <c r="T42" s="35">
        <f>IF(L42="비가동",0,VLOOKUP(E42,[1]단가!$D$4:$G$1048576,4,0))</f>
        <v>8.94</v>
      </c>
      <c r="U42" s="35">
        <f t="shared" si="2"/>
        <v>360952.5</v>
      </c>
      <c r="V42" s="36" t="str">
        <f>IF($L42="비가동",0,IF($B42="in",VLOOKUP($E42,[1]투입량!$M:$T,3,FALSE),VLOOKUP($E42,[1]투입량!$D:$I,3,FALSE)))</f>
        <v>SI4020</v>
      </c>
      <c r="W42" s="35">
        <f>IF($L42="비가동",0,IF($B42="in",VLOOKUP($E42,[1]투입량!$M:$T,6,FALSE),VLOOKUP($E42,[1]투입량!$D:$I,5,FALSE)))</f>
        <v>88</v>
      </c>
      <c r="X42" s="35">
        <f t="shared" si="3"/>
        <v>12100.000000000002</v>
      </c>
      <c r="Y42" s="37">
        <f>IF(V42=0,0,VLOOKUP(V42,[1]원재료!C:H,3,0)*0.001)</f>
        <v>8.7000000000000011</v>
      </c>
      <c r="Z42" s="35">
        <f t="shared" si="4"/>
        <v>105270.00000000003</v>
      </c>
      <c r="AA42" s="38"/>
      <c r="AB42" s="39" t="s">
        <v>35</v>
      </c>
      <c r="AC42" s="40"/>
    </row>
    <row r="43" spans="1:29" ht="19.5" customHeight="1" x14ac:dyDescent="0.45">
      <c r="A43" s="22">
        <v>46145</v>
      </c>
      <c r="B43" s="23" t="s">
        <v>29</v>
      </c>
      <c r="C43" s="24" t="s">
        <v>30</v>
      </c>
      <c r="D43" s="25" t="s">
        <v>88</v>
      </c>
      <c r="E43" s="26">
        <v>685390</v>
      </c>
      <c r="F43" s="27" t="str">
        <f>VLOOKUP(표1[[#This Row],[품번]],[1]!품번구분[#Data],2,0)</f>
        <v>S</v>
      </c>
      <c r="G43" s="28">
        <v>1444</v>
      </c>
      <c r="H43" s="28">
        <v>95</v>
      </c>
      <c r="I43" s="28">
        <v>95</v>
      </c>
      <c r="J43" s="29">
        <f>표1[[#This Row],[C/V]]*표1[[#This Row],[판수]]-표1[[#This Row],[불량수량]]</f>
        <v>137085</v>
      </c>
      <c r="K43" s="28" t="s">
        <v>89</v>
      </c>
      <c r="L43" s="28" t="s">
        <v>34</v>
      </c>
      <c r="M43" s="30">
        <v>0.33333333333333331</v>
      </c>
      <c r="N43" s="30">
        <v>0.75</v>
      </c>
      <c r="O43" s="31">
        <v>540</v>
      </c>
      <c r="P43" s="31">
        <v>0</v>
      </c>
      <c r="Q43" s="32"/>
      <c r="R43" s="33">
        <f t="shared" si="0"/>
        <v>10.555555555555555</v>
      </c>
      <c r="S43" s="34">
        <f t="shared" si="1"/>
        <v>222</v>
      </c>
      <c r="T43" s="35">
        <f>IF(L43="비가동",0,VLOOKUP(E43,[1]단가!$D$4:$G$1048576,4,0))</f>
        <v>8</v>
      </c>
      <c r="U43" s="35">
        <f t="shared" si="2"/>
        <v>1096680</v>
      </c>
      <c r="V43" s="36" t="str">
        <f>IF($L43="비가동",0,IF($B43="in",VLOOKUP($E43,[1]투입량!$M:$T,3,FALSE),VLOOKUP($E43,[1]투입량!$D:$I,3,FALSE)))</f>
        <v>SI4022</v>
      </c>
      <c r="W43" s="35">
        <f>IF($L43="비가동",0,IF($B43="in",VLOOKUP($E43,[1]투입량!$M:$T,6,FALSE),VLOOKUP($E43,[1]투입량!$D:$I,5,FALSE)))</f>
        <v>260</v>
      </c>
      <c r="X43" s="35">
        <f t="shared" si="3"/>
        <v>27170</v>
      </c>
      <c r="Y43" s="37">
        <f>IF(V43=0,0,VLOOKUP(V43,[1]원재료!C:H,3,0)*0.001)</f>
        <v>10.15</v>
      </c>
      <c r="Z43" s="35">
        <f t="shared" si="4"/>
        <v>275775.5</v>
      </c>
      <c r="AA43" s="38"/>
      <c r="AB43" s="39" t="s">
        <v>35</v>
      </c>
      <c r="AC43" s="40"/>
    </row>
    <row r="44" spans="1:29" ht="19.5" customHeight="1" x14ac:dyDescent="0.45">
      <c r="A44" s="22">
        <v>46145</v>
      </c>
      <c r="B44" s="23" t="s">
        <v>29</v>
      </c>
      <c r="C44" s="24" t="s">
        <v>30</v>
      </c>
      <c r="D44" s="25" t="s">
        <v>90</v>
      </c>
      <c r="E44" s="26" t="s">
        <v>91</v>
      </c>
      <c r="F44" s="27" t="str">
        <f>VLOOKUP(표1[[#This Row],[품번]],[1]!품번구분[#Data],2,0)</f>
        <v>S</v>
      </c>
      <c r="G44" s="28">
        <v>256</v>
      </c>
      <c r="H44" s="28">
        <v>55</v>
      </c>
      <c r="I44" s="28"/>
      <c r="J44" s="29">
        <f>표1[[#This Row],[C/V]]*표1[[#This Row],[판수]]-표1[[#This Row],[불량수량]]</f>
        <v>14080</v>
      </c>
      <c r="K44" s="28" t="s">
        <v>92</v>
      </c>
      <c r="L44" s="28" t="s">
        <v>34</v>
      </c>
      <c r="M44" s="44">
        <v>0.33333333333333331</v>
      </c>
      <c r="N44" s="44">
        <v>0.75</v>
      </c>
      <c r="O44" s="31">
        <v>540</v>
      </c>
      <c r="P44" s="31">
        <v>0</v>
      </c>
      <c r="Q44" s="32"/>
      <c r="R44" s="33">
        <f t="shared" si="0"/>
        <v>6.1111111111111107</v>
      </c>
      <c r="S44" s="34">
        <f t="shared" si="1"/>
        <v>130</v>
      </c>
      <c r="T44" s="35">
        <f>IF(L44="비가동",0,VLOOKUP(E44,[1]단가!$D$4:$G$1048576,4,0))</f>
        <v>39.44</v>
      </c>
      <c r="U44" s="35">
        <f t="shared" si="2"/>
        <v>555315.19999999995</v>
      </c>
      <c r="V44" s="36" t="str">
        <f>IF($L44="비가동",0,IF($B44="in",VLOOKUP($E44,[1]투입량!$M:$T,3,FALSE),VLOOKUP($E44,[1]투입량!$D:$I,3,FALSE)))</f>
        <v>SI4023-1</v>
      </c>
      <c r="W44" s="35">
        <f>IF($L44="비가동",0,IF($B44="in",VLOOKUP($E44,[1]투입량!$M:$T,6,FALSE),VLOOKUP($E44,[1]투입량!$D:$I,5,FALSE)))</f>
        <v>172</v>
      </c>
      <c r="X44" s="35">
        <f t="shared" si="3"/>
        <v>10406.000000000002</v>
      </c>
      <c r="Y44" s="37">
        <f>IF(V44=0,0,VLOOKUP(V44,[1]원재료!C:H,3,0)*0.001)</f>
        <v>8.1999999999999993</v>
      </c>
      <c r="Z44" s="35">
        <f t="shared" si="4"/>
        <v>85329.200000000012</v>
      </c>
      <c r="AA44" s="38"/>
      <c r="AB44" s="39" t="s">
        <v>35</v>
      </c>
      <c r="AC44" s="40"/>
    </row>
    <row r="45" spans="1:29" ht="19.5" customHeight="1" x14ac:dyDescent="0.45">
      <c r="A45" s="22">
        <v>46145</v>
      </c>
      <c r="B45" s="23" t="s">
        <v>29</v>
      </c>
      <c r="C45" s="24" t="s">
        <v>30</v>
      </c>
      <c r="D45" s="25" t="s">
        <v>88</v>
      </c>
      <c r="E45" s="26">
        <v>685390</v>
      </c>
      <c r="F45" s="27" t="str">
        <f>VLOOKUP(표1[[#This Row],[품번]],[1]!품번구분[#Data],2,0)</f>
        <v>S</v>
      </c>
      <c r="G45" s="28">
        <v>1444</v>
      </c>
      <c r="H45" s="28">
        <v>127</v>
      </c>
      <c r="I45" s="28">
        <v>127</v>
      </c>
      <c r="J45" s="29">
        <f>표1[[#This Row],[C/V]]*표1[[#This Row],[판수]]-표1[[#This Row],[불량수량]]</f>
        <v>183261</v>
      </c>
      <c r="K45" s="28" t="s">
        <v>93</v>
      </c>
      <c r="L45" s="28" t="s">
        <v>44</v>
      </c>
      <c r="M45" s="44">
        <v>0.75</v>
      </c>
      <c r="N45" s="44">
        <v>0.33333333333333331</v>
      </c>
      <c r="O45" s="31">
        <v>749.99999999999989</v>
      </c>
      <c r="P45" s="31">
        <v>0</v>
      </c>
      <c r="Q45" s="32"/>
      <c r="R45" s="33">
        <f t="shared" si="0"/>
        <v>10.160000000000002</v>
      </c>
      <c r="S45" s="34">
        <f t="shared" si="1"/>
        <v>222</v>
      </c>
      <c r="T45" s="35">
        <f>IF(L45="비가동",0,VLOOKUP(E45,[1]단가!$D$4:$G$1048576,4,0))</f>
        <v>8</v>
      </c>
      <c r="U45" s="35">
        <f t="shared" si="2"/>
        <v>1466088</v>
      </c>
      <c r="V45" s="36" t="str">
        <f>IF($L45="비가동",0,IF($B45="in",VLOOKUP($E45,[1]투입량!$M:$T,3,FALSE),VLOOKUP($E45,[1]투입량!$D:$I,3,FALSE)))</f>
        <v>SI4022</v>
      </c>
      <c r="W45" s="35">
        <f>IF($L45="비가동",0,IF($B45="in",VLOOKUP($E45,[1]투입량!$M:$T,6,FALSE),VLOOKUP($E45,[1]투입량!$D:$I,5,FALSE)))</f>
        <v>260</v>
      </c>
      <c r="X45" s="35">
        <f t="shared" si="3"/>
        <v>36322</v>
      </c>
      <c r="Y45" s="37">
        <f>IF(V45=0,0,VLOOKUP(V45,[1]원재료!C:H,3,0)*0.001)</f>
        <v>10.15</v>
      </c>
      <c r="Z45" s="35">
        <f t="shared" si="4"/>
        <v>368668.3</v>
      </c>
      <c r="AA45" s="38"/>
      <c r="AB45" s="39" t="s">
        <v>35</v>
      </c>
      <c r="AC45" s="40"/>
    </row>
    <row r="46" spans="1:29" ht="19.5" customHeight="1" x14ac:dyDescent="0.45">
      <c r="A46" s="22">
        <v>46145</v>
      </c>
      <c r="B46" s="23" t="s">
        <v>29</v>
      </c>
      <c r="C46" s="24" t="s">
        <v>30</v>
      </c>
      <c r="D46" s="25" t="s">
        <v>90</v>
      </c>
      <c r="E46" s="26" t="s">
        <v>91</v>
      </c>
      <c r="F46" s="27" t="str">
        <f>VLOOKUP(표1[[#This Row],[품번]],[1]!품번구분[#Data],2,0)</f>
        <v>S</v>
      </c>
      <c r="G46" s="28">
        <v>256</v>
      </c>
      <c r="H46" s="28">
        <v>75</v>
      </c>
      <c r="I46" s="28"/>
      <c r="J46" s="29">
        <f>표1[[#This Row],[C/V]]*표1[[#This Row],[판수]]-표1[[#This Row],[불량수량]]</f>
        <v>19200</v>
      </c>
      <c r="K46" s="28" t="s">
        <v>94</v>
      </c>
      <c r="L46" s="28" t="s">
        <v>44</v>
      </c>
      <c r="M46" s="44">
        <v>0.75</v>
      </c>
      <c r="N46" s="44">
        <v>0.33333333333333331</v>
      </c>
      <c r="O46" s="31">
        <v>749.99999999999989</v>
      </c>
      <c r="P46" s="31">
        <v>0</v>
      </c>
      <c r="Q46" s="32"/>
      <c r="R46" s="33">
        <f t="shared" si="0"/>
        <v>6.0000000000000009</v>
      </c>
      <c r="S46" s="34">
        <f t="shared" si="1"/>
        <v>130</v>
      </c>
      <c r="T46" s="35">
        <f>IF(L46="비가동",0,VLOOKUP(E46,[1]단가!$D$4:$G$1048576,4,0))</f>
        <v>39.44</v>
      </c>
      <c r="U46" s="35">
        <f t="shared" si="2"/>
        <v>757248</v>
      </c>
      <c r="V46" s="36" t="str">
        <f>IF($L46="비가동",0,IF($B46="in",VLOOKUP($E46,[1]투입량!$M:$T,3,FALSE),VLOOKUP($E46,[1]투입량!$D:$I,3,FALSE)))</f>
        <v>SI4023-1</v>
      </c>
      <c r="W46" s="35">
        <f>IF($L46="비가동",0,IF($B46="in",VLOOKUP($E46,[1]투입량!$M:$T,6,FALSE),VLOOKUP($E46,[1]투입량!$D:$I,5,FALSE)))</f>
        <v>172</v>
      </c>
      <c r="X46" s="35">
        <f t="shared" si="3"/>
        <v>14190.000000000002</v>
      </c>
      <c r="Y46" s="37">
        <f>IF(V46=0,0,VLOOKUP(V46,[1]원재료!C:H,3,0)*0.001)</f>
        <v>8.1999999999999993</v>
      </c>
      <c r="Z46" s="35">
        <f t="shared" si="4"/>
        <v>116358</v>
      </c>
      <c r="AA46" s="38"/>
      <c r="AB46" s="39" t="s">
        <v>35</v>
      </c>
      <c r="AC46" s="40"/>
    </row>
    <row r="47" spans="1:29" ht="19.5" customHeight="1" x14ac:dyDescent="0.45">
      <c r="A47" s="22">
        <v>46145</v>
      </c>
      <c r="B47" s="23" t="s">
        <v>29</v>
      </c>
      <c r="C47" s="24" t="s">
        <v>30</v>
      </c>
      <c r="D47" s="25" t="s">
        <v>95</v>
      </c>
      <c r="E47" s="26">
        <v>682620</v>
      </c>
      <c r="F47" s="27" t="str">
        <f>VLOOKUP(표1[[#This Row],[품번]],[1]!품번구분[#Data],2,0)</f>
        <v>S</v>
      </c>
      <c r="G47" s="28">
        <v>1156</v>
      </c>
      <c r="H47" s="28">
        <v>74</v>
      </c>
      <c r="I47" s="28">
        <v>518</v>
      </c>
      <c r="J47" s="29">
        <f>표1[[#This Row],[C/V]]*표1[[#This Row],[판수]]-표1[[#This Row],[불량수량]]</f>
        <v>85026</v>
      </c>
      <c r="K47" s="28" t="s">
        <v>96</v>
      </c>
      <c r="L47" s="28" t="s">
        <v>34</v>
      </c>
      <c r="M47" s="44">
        <v>0.33333333333333331</v>
      </c>
      <c r="N47" s="44">
        <v>0.75</v>
      </c>
      <c r="O47" s="31">
        <v>540</v>
      </c>
      <c r="P47" s="31">
        <v>0</v>
      </c>
      <c r="Q47" s="32"/>
      <c r="R47" s="33">
        <f t="shared" si="0"/>
        <v>8.2222222222222232</v>
      </c>
      <c r="S47" s="34">
        <f t="shared" si="1"/>
        <v>182</v>
      </c>
      <c r="T47" s="35">
        <f>IF(L47="비가동",0,VLOOKUP(E47,[1]단가!$D$4:$G$1048576,4,0))</f>
        <v>7.47</v>
      </c>
      <c r="U47" s="35">
        <f t="shared" si="2"/>
        <v>635144.22</v>
      </c>
      <c r="V47" s="36" t="str">
        <f>IF($L47="비가동",0,IF($B47="in",VLOOKUP($E47,[1]투입량!$M:$T,3,FALSE),VLOOKUP($E47,[1]투입량!$D:$I,3,FALSE)))</f>
        <v>SI4020-2</v>
      </c>
      <c r="W47" s="35">
        <f>IF($L47="비가동",0,IF($B47="in",VLOOKUP($E47,[1]투입량!$M:$T,6,FALSE),VLOOKUP($E47,[1]투입량!$D:$I,5,FALSE)))</f>
        <v>230</v>
      </c>
      <c r="X47" s="35">
        <f t="shared" si="3"/>
        <v>18722.000000000004</v>
      </c>
      <c r="Y47" s="37">
        <f>IF(V47=0,0,VLOOKUP(V47,[1]원재료!C:H,3,0)*0.001)</f>
        <v>10.5</v>
      </c>
      <c r="Z47" s="35">
        <f t="shared" si="4"/>
        <v>196581.00000000003</v>
      </c>
      <c r="AA47" s="38"/>
      <c r="AB47" s="39" t="s">
        <v>35</v>
      </c>
      <c r="AC47" s="40"/>
    </row>
    <row r="48" spans="1:29" ht="19.5" hidden="1" customHeight="1" x14ac:dyDescent="0.45">
      <c r="A48" s="22">
        <v>46145</v>
      </c>
      <c r="B48" s="23" t="s">
        <v>29</v>
      </c>
      <c r="C48" s="24" t="s">
        <v>30</v>
      </c>
      <c r="D48" s="25" t="s">
        <v>97</v>
      </c>
      <c r="E48" s="26" t="s">
        <v>98</v>
      </c>
      <c r="F48" s="27" t="str">
        <f>VLOOKUP(표1[[#This Row],[품번]],[1]!품번구분[#Data],2,0)</f>
        <v>S</v>
      </c>
      <c r="G48" s="28">
        <v>64</v>
      </c>
      <c r="H48" s="28">
        <v>28</v>
      </c>
      <c r="I48" s="28"/>
      <c r="J48" s="29">
        <f>표1[[#This Row],[C/V]]*표1[[#This Row],[판수]]-표1[[#This Row],[불량수량]]</f>
        <v>1792</v>
      </c>
      <c r="K48" s="28" t="s">
        <v>99</v>
      </c>
      <c r="L48" s="28" t="s">
        <v>34</v>
      </c>
      <c r="M48" s="44">
        <v>0.33333333333333331</v>
      </c>
      <c r="N48" s="44">
        <v>0.54166666666666663</v>
      </c>
      <c r="O48" s="31">
        <v>210.00000000000009</v>
      </c>
      <c r="P48" s="31">
        <v>29.999999999999915</v>
      </c>
      <c r="Q48" s="32"/>
      <c r="R48" s="33">
        <f t="shared" si="0"/>
        <v>7.9999999999999964</v>
      </c>
      <c r="S48" s="34">
        <f t="shared" si="1"/>
        <v>28</v>
      </c>
      <c r="T48" s="35">
        <f>IF(L48="비가동",0,VLOOKUP(E48,[1]단가!$D$4:$G$1048576,4,0))</f>
        <v>42.03</v>
      </c>
      <c r="U48" s="35">
        <f t="shared" si="2"/>
        <v>75317.760000000009</v>
      </c>
      <c r="V48" s="36" t="str">
        <f>IF($L48="비가동",0,IF($B48="in",VLOOKUP($E48,[1]투입량!$M:$T,3,FALSE),VLOOKUP($E48,[1]투입량!$D:$I,3,FALSE)))</f>
        <v>SI4023-1</v>
      </c>
      <c r="W48" s="35">
        <f>IF($L48="비가동",0,IF($B48="in",VLOOKUP($E48,[1]투입량!$M:$T,6,FALSE),VLOOKUP($E48,[1]투입량!$D:$I,5,FALSE)))</f>
        <v>82</v>
      </c>
      <c r="X48" s="35">
        <f t="shared" si="3"/>
        <v>2525.6</v>
      </c>
      <c r="Y48" s="37">
        <f>IF(V48=0,0,VLOOKUP(V48,[1]원재료!C:H,3,0)*0.001)</f>
        <v>8.1999999999999993</v>
      </c>
      <c r="Z48" s="35">
        <f t="shared" si="4"/>
        <v>20709.919999999998</v>
      </c>
      <c r="AA48" s="38"/>
      <c r="AB48" s="39" t="s">
        <v>35</v>
      </c>
      <c r="AC48" s="40"/>
    </row>
    <row r="49" spans="1:29" ht="19.5" hidden="1" customHeight="1" x14ac:dyDescent="0.45">
      <c r="A49" s="22">
        <v>46145</v>
      </c>
      <c r="B49" s="23" t="s">
        <v>29</v>
      </c>
      <c r="C49" s="24" t="s">
        <v>30</v>
      </c>
      <c r="D49" s="25" t="s">
        <v>97</v>
      </c>
      <c r="E49" s="26" t="s">
        <v>98</v>
      </c>
      <c r="F49" s="27" t="str">
        <f>VLOOKUP(표1[[#This Row],[품번]],[1]!품번구분[#Data],2,0)</f>
        <v>S</v>
      </c>
      <c r="G49" s="28"/>
      <c r="H49" s="28"/>
      <c r="I49" s="28"/>
      <c r="J49" s="29">
        <f>표1[[#This Row],[C/V]]*표1[[#This Row],[판수]]-표1[[#This Row],[불량수량]]</f>
        <v>0</v>
      </c>
      <c r="K49" s="28" t="s">
        <v>99</v>
      </c>
      <c r="L49" s="28" t="s">
        <v>36</v>
      </c>
      <c r="M49" s="44">
        <v>0.47916666666666669</v>
      </c>
      <c r="N49" s="44">
        <v>0.54166666666666663</v>
      </c>
      <c r="O49" s="31">
        <v>29.999999999999915</v>
      </c>
      <c r="P49" s="31">
        <v>0</v>
      </c>
      <c r="Q49" s="32" t="s">
        <v>100</v>
      </c>
      <c r="R49" s="33" t="str">
        <f t="shared" si="0"/>
        <v/>
      </c>
      <c r="S49" s="34">
        <f t="shared" si="1"/>
        <v>28</v>
      </c>
      <c r="T49" s="35">
        <f>IF(L49="비가동",0,VLOOKUP(E49,[1]단가!$D$4:$G$1048576,4,0))</f>
        <v>0</v>
      </c>
      <c r="U49" s="35">
        <f t="shared" si="2"/>
        <v>0</v>
      </c>
      <c r="V49" s="36">
        <f>IF($L49="비가동",0,IF($B49="in",VLOOKUP($E49,[1]투입량!$M:$T,3,FALSE),VLOOKUP($E49,[1]투입량!$D:$I,3,FALSE)))</f>
        <v>0</v>
      </c>
      <c r="W49" s="35">
        <f>IF($L49="비가동",0,IF($B49="in",VLOOKUP($E49,[1]투입량!$M:$T,6,FALSE),VLOOKUP($E49,[1]투입량!$D:$I,5,FALSE)))</f>
        <v>0</v>
      </c>
      <c r="X49" s="35">
        <f t="shared" si="3"/>
        <v>0</v>
      </c>
      <c r="Y49" s="37">
        <f>IF(V49=0,0,VLOOKUP(V49,[1]원재료!C:H,3,0)*0.001)</f>
        <v>0</v>
      </c>
      <c r="Z49" s="35">
        <f t="shared" si="4"/>
        <v>0</v>
      </c>
      <c r="AA49" s="38"/>
      <c r="AB49" s="39" t="s">
        <v>35</v>
      </c>
      <c r="AC49" s="40"/>
    </row>
    <row r="50" spans="1:29" ht="19.5" customHeight="1" x14ac:dyDescent="0.45">
      <c r="A50" s="22">
        <v>46145</v>
      </c>
      <c r="B50" s="23" t="s">
        <v>29</v>
      </c>
      <c r="C50" s="24" t="s">
        <v>30</v>
      </c>
      <c r="D50" s="25" t="s">
        <v>97</v>
      </c>
      <c r="E50" s="26" t="s">
        <v>91</v>
      </c>
      <c r="F50" s="27" t="str">
        <f>VLOOKUP(표1[[#This Row],[품번]],[1]!품번구분[#Data],2,0)</f>
        <v>S</v>
      </c>
      <c r="G50" s="28">
        <v>168</v>
      </c>
      <c r="H50" s="28">
        <v>28</v>
      </c>
      <c r="I50" s="28"/>
      <c r="J50" s="29">
        <f>표1[[#This Row],[C/V]]*표1[[#This Row],[판수]]-표1[[#This Row],[불량수량]]</f>
        <v>4704</v>
      </c>
      <c r="K50" s="28" t="s">
        <v>99</v>
      </c>
      <c r="L50" s="28" t="s">
        <v>34</v>
      </c>
      <c r="M50" s="44">
        <v>0.54166666666666663</v>
      </c>
      <c r="N50" s="44">
        <v>0.75</v>
      </c>
      <c r="O50" s="31">
        <v>300.00000000000006</v>
      </c>
      <c r="P50" s="31">
        <v>0</v>
      </c>
      <c r="Q50" s="32"/>
      <c r="R50" s="33">
        <f t="shared" si="0"/>
        <v>5.5999999999999988</v>
      </c>
      <c r="S50" s="34">
        <f t="shared" si="1"/>
        <v>102</v>
      </c>
      <c r="T50" s="35">
        <f>IF(L50="비가동",0,VLOOKUP(E50,[1]단가!$D$4:$G$1048576,4,0))</f>
        <v>39.44</v>
      </c>
      <c r="U50" s="35">
        <f t="shared" si="2"/>
        <v>185525.75999999998</v>
      </c>
      <c r="V50" s="36" t="str">
        <f>IF($L50="비가동",0,IF($B50="in",VLOOKUP($E50,[1]투입량!$M:$T,3,FALSE),VLOOKUP($E50,[1]투입량!$D:$I,3,FALSE)))</f>
        <v>SI4023-1</v>
      </c>
      <c r="W50" s="35">
        <f>IF($L50="비가동",0,IF($B50="in",VLOOKUP($E50,[1]투입량!$M:$T,6,FALSE),VLOOKUP($E50,[1]투입량!$D:$I,5,FALSE)))</f>
        <v>172</v>
      </c>
      <c r="X50" s="35">
        <f t="shared" si="3"/>
        <v>5297.6</v>
      </c>
      <c r="Y50" s="37">
        <f>IF(V50=0,0,VLOOKUP(V50,[1]원재료!C:H,3,0)*0.001)</f>
        <v>8.1999999999999993</v>
      </c>
      <c r="Z50" s="35">
        <f t="shared" si="4"/>
        <v>43440.32</v>
      </c>
      <c r="AA50" s="38"/>
      <c r="AB50" s="39" t="s">
        <v>35</v>
      </c>
      <c r="AC50" s="40"/>
    </row>
    <row r="51" spans="1:29" ht="19.5" customHeight="1" x14ac:dyDescent="0.45">
      <c r="A51" s="22">
        <v>46145</v>
      </c>
      <c r="B51" s="23" t="s">
        <v>29</v>
      </c>
      <c r="C51" s="24" t="s">
        <v>30</v>
      </c>
      <c r="D51" s="25" t="s">
        <v>95</v>
      </c>
      <c r="E51" s="26">
        <v>682620</v>
      </c>
      <c r="F51" s="27" t="str">
        <f>VLOOKUP(표1[[#This Row],[품번]],[1]!품번구분[#Data],2,0)</f>
        <v>S</v>
      </c>
      <c r="G51" s="28">
        <v>1156</v>
      </c>
      <c r="H51" s="28">
        <v>108</v>
      </c>
      <c r="I51" s="28">
        <v>756</v>
      </c>
      <c r="J51" s="29">
        <f>표1[[#This Row],[C/V]]*표1[[#This Row],[판수]]-표1[[#This Row],[불량수량]]</f>
        <v>124092</v>
      </c>
      <c r="K51" s="28" t="s">
        <v>101</v>
      </c>
      <c r="L51" s="28" t="s">
        <v>44</v>
      </c>
      <c r="M51" s="44">
        <v>0.75</v>
      </c>
      <c r="N51" s="44">
        <v>0.33333333333333331</v>
      </c>
      <c r="O51" s="31">
        <v>749.99999999999989</v>
      </c>
      <c r="P51" s="31">
        <v>0</v>
      </c>
      <c r="Q51" s="32"/>
      <c r="R51" s="33">
        <f t="shared" si="0"/>
        <v>8.64</v>
      </c>
      <c r="S51" s="34">
        <f t="shared" si="1"/>
        <v>182</v>
      </c>
      <c r="T51" s="35">
        <f>IF(L51="비가동",0,VLOOKUP(E51,[1]단가!$D$4:$G$1048576,4,0))</f>
        <v>7.47</v>
      </c>
      <c r="U51" s="35">
        <f t="shared" si="2"/>
        <v>926967.24</v>
      </c>
      <c r="V51" s="36" t="str">
        <f>IF($L51="비가동",0,IF($B51="in",VLOOKUP($E51,[1]투입량!$M:$T,3,FALSE),VLOOKUP($E51,[1]투입량!$D:$I,3,FALSE)))</f>
        <v>SI4020-2</v>
      </c>
      <c r="W51" s="35">
        <f>IF($L51="비가동",0,IF($B51="in",VLOOKUP($E51,[1]투입량!$M:$T,6,FALSE),VLOOKUP($E51,[1]투입량!$D:$I,5,FALSE)))</f>
        <v>230</v>
      </c>
      <c r="X51" s="35">
        <f t="shared" si="3"/>
        <v>27324.000000000004</v>
      </c>
      <c r="Y51" s="37">
        <f>IF(V51=0,0,VLOOKUP(V51,[1]원재료!C:H,3,0)*0.001)</f>
        <v>10.5</v>
      </c>
      <c r="Z51" s="35">
        <f t="shared" si="4"/>
        <v>286902.00000000006</v>
      </c>
      <c r="AA51" s="38"/>
      <c r="AB51" s="39" t="s">
        <v>35</v>
      </c>
      <c r="AC51" s="40"/>
    </row>
    <row r="52" spans="1:29" ht="19.5" customHeight="1" x14ac:dyDescent="0.45">
      <c r="A52" s="22">
        <v>46145</v>
      </c>
      <c r="B52" s="23" t="s">
        <v>29</v>
      </c>
      <c r="C52" s="24" t="s">
        <v>30</v>
      </c>
      <c r="D52" s="25" t="s">
        <v>97</v>
      </c>
      <c r="E52" s="26" t="s">
        <v>91</v>
      </c>
      <c r="F52" s="27" t="str">
        <f>VLOOKUP(표1[[#This Row],[품번]],[1]!품번구분[#Data],2,0)</f>
        <v>S</v>
      </c>
      <c r="G52" s="28">
        <v>168</v>
      </c>
      <c r="H52" s="28">
        <v>74</v>
      </c>
      <c r="I52" s="28"/>
      <c r="J52" s="29">
        <f>표1[[#This Row],[C/V]]*표1[[#This Row],[판수]]-표1[[#This Row],[불량수량]]</f>
        <v>12432</v>
      </c>
      <c r="K52" s="28" t="s">
        <v>102</v>
      </c>
      <c r="L52" s="28" t="s">
        <v>44</v>
      </c>
      <c r="M52" s="44">
        <v>0.75</v>
      </c>
      <c r="N52" s="44">
        <v>0.33333333333333331</v>
      </c>
      <c r="O52" s="31">
        <v>749.99999999999989</v>
      </c>
      <c r="P52" s="31">
        <v>0</v>
      </c>
      <c r="Q52" s="32"/>
      <c r="R52" s="33">
        <f t="shared" si="0"/>
        <v>5.9200000000000008</v>
      </c>
      <c r="S52" s="34">
        <f t="shared" si="1"/>
        <v>102</v>
      </c>
      <c r="T52" s="35">
        <f>IF(L52="비가동",0,VLOOKUP(E52,[1]단가!$D$4:$G$1048576,4,0))</f>
        <v>39.44</v>
      </c>
      <c r="U52" s="35">
        <f t="shared" si="2"/>
        <v>490318.07999999996</v>
      </c>
      <c r="V52" s="36" t="str">
        <f>IF($L52="비가동",0,IF($B52="in",VLOOKUP($E52,[1]투입량!$M:$T,3,FALSE),VLOOKUP($E52,[1]투입량!$D:$I,3,FALSE)))</f>
        <v>SI4023-1</v>
      </c>
      <c r="W52" s="35">
        <f>IF($L52="비가동",0,IF($B52="in",VLOOKUP($E52,[1]투입량!$M:$T,6,FALSE),VLOOKUP($E52,[1]투입량!$D:$I,5,FALSE)))</f>
        <v>172</v>
      </c>
      <c r="X52" s="35">
        <f t="shared" si="3"/>
        <v>14000.800000000001</v>
      </c>
      <c r="Y52" s="37">
        <f>IF(V52=0,0,VLOOKUP(V52,[1]원재료!C:H,3,0)*0.001)</f>
        <v>8.1999999999999993</v>
      </c>
      <c r="Z52" s="35">
        <f t="shared" si="4"/>
        <v>114806.56</v>
      </c>
      <c r="AA52" s="38"/>
      <c r="AB52" s="39" t="s">
        <v>35</v>
      </c>
      <c r="AC52" s="40"/>
    </row>
    <row r="53" spans="1:29" ht="19.5" customHeight="1" x14ac:dyDescent="0.45">
      <c r="A53" s="22">
        <v>46145</v>
      </c>
      <c r="B53" s="23" t="s">
        <v>29</v>
      </c>
      <c r="C53" s="24" t="s">
        <v>30</v>
      </c>
      <c r="D53" s="25" t="s">
        <v>103</v>
      </c>
      <c r="E53" s="26">
        <v>681266</v>
      </c>
      <c r="F53" s="27" t="str">
        <f>VLOOKUP(표1[[#This Row],[품번]],[1]!품번구분[#Data],2,0)</f>
        <v>S</v>
      </c>
      <c r="G53" s="28">
        <v>1152</v>
      </c>
      <c r="H53" s="28">
        <v>89</v>
      </c>
      <c r="I53" s="28">
        <v>356</v>
      </c>
      <c r="J53" s="29">
        <f>표1[[#This Row],[C/V]]*표1[[#This Row],[판수]]-표1[[#This Row],[불량수량]]</f>
        <v>102172</v>
      </c>
      <c r="K53" s="28" t="s">
        <v>104</v>
      </c>
      <c r="L53" s="28" t="s">
        <v>34</v>
      </c>
      <c r="M53" s="30">
        <v>0.33333333333333331</v>
      </c>
      <c r="N53" s="30">
        <v>0.75</v>
      </c>
      <c r="O53" s="31">
        <v>540</v>
      </c>
      <c r="P53" s="31">
        <v>0</v>
      </c>
      <c r="Q53" s="32"/>
      <c r="R53" s="33">
        <f t="shared" si="0"/>
        <v>9.8888888888888875</v>
      </c>
      <c r="S53" s="34">
        <f t="shared" si="1"/>
        <v>214</v>
      </c>
      <c r="T53" s="35">
        <f>IF(L53="비가동",0,VLOOKUP(E53,[1]단가!$D$4:$G$1048576,4,0))</f>
        <v>9.27</v>
      </c>
      <c r="U53" s="35">
        <f t="shared" si="2"/>
        <v>947134.44</v>
      </c>
      <c r="V53" s="36" t="str">
        <f>IF($L53="비가동",0,IF($B53="in",VLOOKUP($E53,[1]투입량!$M:$T,3,FALSE),VLOOKUP($E53,[1]투입량!$D:$I,3,FALSE)))</f>
        <v>SI4020-2</v>
      </c>
      <c r="W53" s="35">
        <f>IF($L53="비가동",0,IF($B53="in",VLOOKUP($E53,[1]투입량!$M:$T,6,FALSE),VLOOKUP($E53,[1]투입량!$D:$I,5,FALSE)))</f>
        <v>364</v>
      </c>
      <c r="X53" s="35">
        <f t="shared" si="3"/>
        <v>35635.600000000006</v>
      </c>
      <c r="Y53" s="37">
        <f>IF(V53=0,0,VLOOKUP(V53,[1]원재료!C:H,3,0)*0.001)</f>
        <v>10.5</v>
      </c>
      <c r="Z53" s="35">
        <f t="shared" si="4"/>
        <v>374173.80000000005</v>
      </c>
      <c r="AA53" s="38"/>
      <c r="AB53" s="39" t="s">
        <v>35</v>
      </c>
      <c r="AC53" s="40"/>
    </row>
    <row r="54" spans="1:29" ht="19.5" customHeight="1" x14ac:dyDescent="0.45">
      <c r="A54" s="22">
        <v>46145</v>
      </c>
      <c r="B54" s="23" t="s">
        <v>29</v>
      </c>
      <c r="C54" s="24" t="s">
        <v>30</v>
      </c>
      <c r="D54" s="25" t="s">
        <v>105</v>
      </c>
      <c r="E54" s="26">
        <v>680449</v>
      </c>
      <c r="F54" s="27" t="str">
        <f>VLOOKUP(표1[[#This Row],[품번]],[1]!품번구분[#Data],2,0)</f>
        <v>S</v>
      </c>
      <c r="G54" s="28">
        <v>1008</v>
      </c>
      <c r="H54" s="28">
        <v>101</v>
      </c>
      <c r="I54" s="28">
        <v>404</v>
      </c>
      <c r="J54" s="29">
        <f>표1[[#This Row],[C/V]]*표1[[#This Row],[판수]]-표1[[#This Row],[불량수량]]</f>
        <v>101404</v>
      </c>
      <c r="K54" s="28" t="s">
        <v>106</v>
      </c>
      <c r="L54" s="28" t="s">
        <v>44</v>
      </c>
      <c r="M54" s="30">
        <v>0.75</v>
      </c>
      <c r="N54" s="30">
        <v>0.33333333333333331</v>
      </c>
      <c r="O54" s="31">
        <v>749.99999999999989</v>
      </c>
      <c r="P54" s="31">
        <v>0</v>
      </c>
      <c r="Q54" s="32"/>
      <c r="R54" s="33">
        <f t="shared" si="0"/>
        <v>8.0800000000000018</v>
      </c>
      <c r="S54" s="34">
        <f t="shared" si="1"/>
        <v>101</v>
      </c>
      <c r="T54" s="35">
        <f>IF(L54="비가동",0,VLOOKUP(E54,[1]단가!$D$4:$G$1048576,4,0))</f>
        <v>14.17</v>
      </c>
      <c r="U54" s="35">
        <f t="shared" si="2"/>
        <v>1436894.68</v>
      </c>
      <c r="V54" s="36" t="str">
        <f>IF($L54="비가동",0,IF($B54="in",VLOOKUP($E54,[1]투입량!$M:$T,3,FALSE),VLOOKUP($E54,[1]투입량!$D:$I,3,FALSE)))</f>
        <v>SI4023-2</v>
      </c>
      <c r="W54" s="35">
        <f>IF($L54="비가동",0,IF($B54="in",VLOOKUP($E54,[1]투입량!$M:$T,6,FALSE),VLOOKUP($E54,[1]투입량!$D:$I,5,FALSE)))</f>
        <v>210</v>
      </c>
      <c r="X54" s="35">
        <f t="shared" si="3"/>
        <v>23331.000000000004</v>
      </c>
      <c r="Y54" s="37">
        <f>IF(V54=0,0,VLOOKUP(V54,[1]원재료!C:H,3,0)*0.001)</f>
        <v>7.8</v>
      </c>
      <c r="Z54" s="35">
        <f t="shared" si="4"/>
        <v>181981.80000000002</v>
      </c>
      <c r="AA54" s="38"/>
      <c r="AB54" s="39" t="s">
        <v>35</v>
      </c>
      <c r="AC54" s="40"/>
    </row>
    <row r="55" spans="1:29" ht="19.5" hidden="1" customHeight="1" x14ac:dyDescent="0.45">
      <c r="A55" s="22">
        <v>46145</v>
      </c>
      <c r="B55" s="23" t="s">
        <v>29</v>
      </c>
      <c r="C55" s="24" t="s">
        <v>30</v>
      </c>
      <c r="D55" s="25" t="s">
        <v>103</v>
      </c>
      <c r="E55" s="26">
        <v>681266</v>
      </c>
      <c r="F55" s="27" t="str">
        <f>VLOOKUP(표1[[#This Row],[품번]],[1]!품번구분[#Data],2,0)</f>
        <v>S</v>
      </c>
      <c r="G55" s="28">
        <v>1152</v>
      </c>
      <c r="H55" s="28">
        <v>125</v>
      </c>
      <c r="I55" s="28">
        <v>500</v>
      </c>
      <c r="J55" s="29">
        <f>표1[[#This Row],[C/V]]*표1[[#This Row],[판수]]-표1[[#This Row],[불량수량]]</f>
        <v>143500</v>
      </c>
      <c r="K55" s="28" t="s">
        <v>107</v>
      </c>
      <c r="L55" s="28" t="s">
        <v>44</v>
      </c>
      <c r="M55" s="30">
        <v>0.75</v>
      </c>
      <c r="N55" s="30">
        <v>0.33333333333333331</v>
      </c>
      <c r="O55" s="31">
        <v>725.99999999999989</v>
      </c>
      <c r="P55" s="31">
        <v>23.999999999999954</v>
      </c>
      <c r="Q55" s="32"/>
      <c r="R55" s="33">
        <f t="shared" si="0"/>
        <v>10.330578512396695</v>
      </c>
      <c r="S55" s="34">
        <f t="shared" si="1"/>
        <v>214</v>
      </c>
      <c r="T55" s="35">
        <f>IF(L55="비가동",0,VLOOKUP(E55,[1]단가!$D$4:$G$1048576,4,0))</f>
        <v>9.27</v>
      </c>
      <c r="U55" s="35">
        <f t="shared" si="2"/>
        <v>1330245</v>
      </c>
      <c r="V55" s="36" t="str">
        <f>IF($L55="비가동",0,IF($B55="in",VLOOKUP($E55,[1]투입량!$M:$T,3,FALSE),VLOOKUP($E55,[1]투입량!$D:$I,3,FALSE)))</f>
        <v>SI4020-2</v>
      </c>
      <c r="W55" s="35">
        <f>IF($L55="비가동",0,IF($B55="in",VLOOKUP($E55,[1]투입량!$M:$T,6,FALSE),VLOOKUP($E55,[1]투입량!$D:$I,5,FALSE)))</f>
        <v>364</v>
      </c>
      <c r="X55" s="35">
        <f t="shared" si="3"/>
        <v>50050.000000000007</v>
      </c>
      <c r="Y55" s="37">
        <f>IF(V55=0,0,VLOOKUP(V55,[1]원재료!C:H,3,0)*0.001)</f>
        <v>10.5</v>
      </c>
      <c r="Z55" s="35">
        <f t="shared" si="4"/>
        <v>525525.00000000012</v>
      </c>
      <c r="AA55" s="38"/>
      <c r="AB55" s="39" t="s">
        <v>35</v>
      </c>
      <c r="AC55" s="40"/>
    </row>
    <row r="56" spans="1:29" ht="19.5" hidden="1" customHeight="1" x14ac:dyDescent="0.45">
      <c r="A56" s="22">
        <v>46145</v>
      </c>
      <c r="B56" s="23" t="s">
        <v>29</v>
      </c>
      <c r="C56" s="24" t="s">
        <v>30</v>
      </c>
      <c r="D56" s="25" t="s">
        <v>103</v>
      </c>
      <c r="E56" s="26">
        <v>681266</v>
      </c>
      <c r="F56" s="27" t="str">
        <f>VLOOKUP(표1[[#This Row],[품번]],[1]!품번구분[#Data],2,0)</f>
        <v>S</v>
      </c>
      <c r="G56" s="28"/>
      <c r="H56" s="28"/>
      <c r="I56" s="28"/>
      <c r="J56" s="29">
        <f>표1[[#This Row],[C/V]]*표1[[#This Row],[판수]]-표1[[#This Row],[불량수량]]</f>
        <v>0</v>
      </c>
      <c r="K56" s="28" t="s">
        <v>107</v>
      </c>
      <c r="L56" s="28" t="s">
        <v>36</v>
      </c>
      <c r="M56" s="30">
        <v>0.17361111111111113</v>
      </c>
      <c r="N56" s="30">
        <v>0.19027777777777777</v>
      </c>
      <c r="O56" s="31">
        <v>23.999999999999954</v>
      </c>
      <c r="P56" s="31">
        <v>0</v>
      </c>
      <c r="Q56" s="32" t="s">
        <v>37</v>
      </c>
      <c r="R56" s="33" t="str">
        <f t="shared" si="0"/>
        <v/>
      </c>
      <c r="S56" s="34">
        <f t="shared" si="1"/>
        <v>214</v>
      </c>
      <c r="T56" s="35">
        <f>IF(L56="비가동",0,VLOOKUP(E56,[1]단가!$D$4:$G$1048576,4,0))</f>
        <v>0</v>
      </c>
      <c r="U56" s="35">
        <f t="shared" si="2"/>
        <v>0</v>
      </c>
      <c r="V56" s="36">
        <f>IF($L56="비가동",0,IF($B56="in",VLOOKUP($E56,[1]투입량!$M:$T,3,FALSE),VLOOKUP($E56,[1]투입량!$D:$I,3,FALSE)))</f>
        <v>0</v>
      </c>
      <c r="W56" s="35">
        <f>IF($L56="비가동",0,IF($B56="in",VLOOKUP($E56,[1]투입량!$M:$T,6,FALSE),VLOOKUP($E56,[1]투입량!$D:$I,5,FALSE)))</f>
        <v>0</v>
      </c>
      <c r="X56" s="35">
        <f t="shared" si="3"/>
        <v>0</v>
      </c>
      <c r="Y56" s="37">
        <f>IF(V56=0,0,VLOOKUP(V56,[1]원재료!C:H,3,0)*0.001)</f>
        <v>0</v>
      </c>
      <c r="Z56" s="35">
        <f t="shared" si="4"/>
        <v>0</v>
      </c>
      <c r="AA56" s="38" t="s">
        <v>108</v>
      </c>
      <c r="AB56" s="39" t="s">
        <v>35</v>
      </c>
      <c r="AC56" s="40"/>
    </row>
    <row r="57" spans="1:29" ht="19.5" customHeight="1" x14ac:dyDescent="0.45">
      <c r="A57" s="22">
        <v>46145</v>
      </c>
      <c r="B57" s="23" t="s">
        <v>29</v>
      </c>
      <c r="C57" s="24" t="s">
        <v>30</v>
      </c>
      <c r="D57" s="25" t="s">
        <v>109</v>
      </c>
      <c r="E57" s="26" t="s">
        <v>110</v>
      </c>
      <c r="F57" s="27" t="str">
        <f>VLOOKUP(표1[[#This Row],[품번]],[1]!품번구분[#Data],2,0)</f>
        <v>S</v>
      </c>
      <c r="G57" s="28">
        <v>48</v>
      </c>
      <c r="H57" s="28">
        <v>114</v>
      </c>
      <c r="I57" s="28"/>
      <c r="J57" s="29">
        <f>표1[[#This Row],[C/V]]*표1[[#This Row],[판수]]-표1[[#This Row],[불량수량]]</f>
        <v>5472</v>
      </c>
      <c r="K57" s="28" t="s">
        <v>111</v>
      </c>
      <c r="L57" s="28" t="s">
        <v>44</v>
      </c>
      <c r="M57" s="30">
        <v>0.75</v>
      </c>
      <c r="N57" s="30">
        <v>0.33333333333333331</v>
      </c>
      <c r="O57" s="31">
        <v>749.99999999999989</v>
      </c>
      <c r="P57" s="31">
        <v>0</v>
      </c>
      <c r="Q57" s="32"/>
      <c r="R57" s="33">
        <f t="shared" si="0"/>
        <v>9.120000000000001</v>
      </c>
      <c r="S57" s="34">
        <f t="shared" si="1"/>
        <v>114</v>
      </c>
      <c r="T57" s="35">
        <f>IF(L57="비가동",0,VLOOKUP(E57,[1]단가!$D$4:$G$1048576,4,0))</f>
        <v>32.99</v>
      </c>
      <c r="U57" s="35">
        <f t="shared" si="2"/>
        <v>180521.28</v>
      </c>
      <c r="V57" s="36" t="str">
        <f>IF($L57="비가동",0,IF($B57="in",VLOOKUP($E57,[1]투입량!$M:$T,3,FALSE),VLOOKUP($E57,[1]투입량!$D:$I,3,FALSE)))</f>
        <v>SI4020</v>
      </c>
      <c r="W57" s="35">
        <f>IF($L57="비가동",0,IF($B57="in",VLOOKUP($E57,[1]투입량!$M:$T,6,FALSE),VLOOKUP($E57,[1]투입량!$D:$I,5,FALSE)))</f>
        <v>63</v>
      </c>
      <c r="X57" s="35">
        <f t="shared" si="3"/>
        <v>7900.2000000000016</v>
      </c>
      <c r="Y57" s="37">
        <f>IF(V57=0,0,VLOOKUP(V57,[1]원재료!C:H,3,0)*0.001)</f>
        <v>8.7000000000000011</v>
      </c>
      <c r="Z57" s="35">
        <f t="shared" si="4"/>
        <v>68731.74000000002</v>
      </c>
      <c r="AA57" s="38"/>
      <c r="AB57" s="39" t="s">
        <v>35</v>
      </c>
      <c r="AC57" s="40"/>
    </row>
    <row r="58" spans="1:29" ht="19.5" customHeight="1" x14ac:dyDescent="0.45">
      <c r="A58" s="22">
        <v>46145</v>
      </c>
      <c r="B58" s="23" t="s">
        <v>29</v>
      </c>
      <c r="C58" s="24" t="s">
        <v>30</v>
      </c>
      <c r="D58" s="25" t="s">
        <v>112</v>
      </c>
      <c r="E58" s="26" t="s">
        <v>113</v>
      </c>
      <c r="F58" s="27" t="str">
        <f>VLOOKUP(표1[[#This Row],[품번]],[1]!품번구분[#Data],2,0)</f>
        <v>S</v>
      </c>
      <c r="G58" s="28">
        <v>288</v>
      </c>
      <c r="H58" s="28">
        <v>114</v>
      </c>
      <c r="I58" s="28"/>
      <c r="J58" s="29">
        <f>표1[[#This Row],[C/V]]*표1[[#This Row],[판수]]-표1[[#This Row],[불량수량]]</f>
        <v>32832</v>
      </c>
      <c r="K58" s="28" t="s">
        <v>111</v>
      </c>
      <c r="L58" s="28" t="s">
        <v>44</v>
      </c>
      <c r="M58" s="30">
        <v>0.75</v>
      </c>
      <c r="N58" s="30">
        <v>0.33333333333333331</v>
      </c>
      <c r="O58" s="31">
        <v>749.99999999999989</v>
      </c>
      <c r="P58" s="31">
        <v>0</v>
      </c>
      <c r="Q58" s="32"/>
      <c r="R58" s="33">
        <f t="shared" si="0"/>
        <v>9.120000000000001</v>
      </c>
      <c r="S58" s="34">
        <f t="shared" si="1"/>
        <v>114</v>
      </c>
      <c r="T58" s="35">
        <f>IF(L58="비가동",0,VLOOKUP(E58,[1]단가!$D$4:$G$1048576,4,0))</f>
        <v>17.600000000000001</v>
      </c>
      <c r="U58" s="35">
        <f t="shared" si="2"/>
        <v>577843.20000000007</v>
      </c>
      <c r="V58" s="36" t="str">
        <f>IF($L58="비가동",0,IF($B58="in",VLOOKUP($E58,[1]투입량!$M:$T,3,FALSE),VLOOKUP($E58,[1]투입량!$D:$I,3,FALSE)))</f>
        <v>SI3020</v>
      </c>
      <c r="W58" s="35">
        <f>IF($L58="비가동",0,IF($B58="in",VLOOKUP($E58,[1]투입량!$M:$T,6,FALSE),VLOOKUP($E58,[1]투입량!$D:$I,5,FALSE)))</f>
        <v>174</v>
      </c>
      <c r="X58" s="35">
        <f t="shared" si="3"/>
        <v>21819.600000000002</v>
      </c>
      <c r="Y58" s="37">
        <f>IF(V58=0,0,VLOOKUP(V58,[1]원재료!C:H,3,0)*0.001)</f>
        <v>9.85</v>
      </c>
      <c r="Z58" s="35">
        <f t="shared" si="4"/>
        <v>214923.06000000003</v>
      </c>
      <c r="AA58" s="38"/>
      <c r="AB58" s="39" t="s">
        <v>35</v>
      </c>
      <c r="AC58" s="40"/>
    </row>
    <row r="59" spans="1:29" ht="19.5" customHeight="1" x14ac:dyDescent="0.45">
      <c r="A59" s="22">
        <v>46145</v>
      </c>
      <c r="B59" s="23" t="s">
        <v>29</v>
      </c>
      <c r="C59" s="24" t="s">
        <v>30</v>
      </c>
      <c r="D59" s="25" t="s">
        <v>114</v>
      </c>
      <c r="E59" s="26" t="s">
        <v>115</v>
      </c>
      <c r="F59" s="27" t="str">
        <f>VLOOKUP(표1[[#This Row],[품번]],[1]!품번구분[#Data],2,0)</f>
        <v>S</v>
      </c>
      <c r="G59" s="28">
        <v>160</v>
      </c>
      <c r="H59" s="28">
        <v>114</v>
      </c>
      <c r="I59" s="28"/>
      <c r="J59" s="29">
        <f>표1[[#This Row],[C/V]]*표1[[#This Row],[판수]]-표1[[#This Row],[불량수량]]</f>
        <v>18240</v>
      </c>
      <c r="K59" s="28" t="s">
        <v>111</v>
      </c>
      <c r="L59" s="28" t="s">
        <v>44</v>
      </c>
      <c r="M59" s="30">
        <v>0.75</v>
      </c>
      <c r="N59" s="30">
        <v>0.33333333333333331</v>
      </c>
      <c r="O59" s="31">
        <v>749.99999999999989</v>
      </c>
      <c r="P59" s="31">
        <v>0</v>
      </c>
      <c r="Q59" s="32"/>
      <c r="R59" s="33">
        <f t="shared" si="0"/>
        <v>9.120000000000001</v>
      </c>
      <c r="S59" s="34">
        <f t="shared" si="1"/>
        <v>114</v>
      </c>
      <c r="T59" s="35">
        <f>IF(L59="비가동",0,VLOOKUP(E59,[1]단가!$D$4:$G$1048576,4,0))</f>
        <v>49.5</v>
      </c>
      <c r="U59" s="35">
        <f t="shared" si="2"/>
        <v>902880</v>
      </c>
      <c r="V59" s="36" t="str">
        <f>IF($L59="비가동",0,IF($B59="in",VLOOKUP($E59,[1]투입량!$M:$T,3,FALSE),VLOOKUP($E59,[1]투입량!$D:$I,3,FALSE)))</f>
        <v>SI3020K</v>
      </c>
      <c r="W59" s="35">
        <f>IF($L59="비가동",0,IF($B59="in",VLOOKUP($E59,[1]투입량!$M:$T,6,FALSE),VLOOKUP($E59,[1]투입량!$D:$I,5,FALSE)))</f>
        <v>168</v>
      </c>
      <c r="X59" s="35">
        <f t="shared" si="3"/>
        <v>21067.200000000001</v>
      </c>
      <c r="Y59" s="37">
        <f>IF(V59=0,0,VLOOKUP(V59,[1]원재료!C:H,3,0)*0.001)</f>
        <v>9.85</v>
      </c>
      <c r="Z59" s="35">
        <f t="shared" si="4"/>
        <v>207511.92</v>
      </c>
      <c r="AA59" s="38"/>
      <c r="AB59" s="39" t="s">
        <v>35</v>
      </c>
      <c r="AC59" s="40"/>
    </row>
    <row r="60" spans="1:29" ht="19.5" customHeight="1" x14ac:dyDescent="0.45">
      <c r="A60" s="22">
        <v>46146</v>
      </c>
      <c r="B60" s="23" t="s">
        <v>29</v>
      </c>
      <c r="C60" s="24" t="s">
        <v>30</v>
      </c>
      <c r="D60" s="25" t="s">
        <v>31</v>
      </c>
      <c r="E60" s="26" t="s">
        <v>32</v>
      </c>
      <c r="F60" s="27" t="str">
        <f>VLOOKUP(표1[[#This Row],[품번]],[1]!품번구분[#Data],2,0)</f>
        <v>S</v>
      </c>
      <c r="G60" s="28">
        <v>220</v>
      </c>
      <c r="H60" s="28">
        <v>87</v>
      </c>
      <c r="I60" s="28">
        <v>87</v>
      </c>
      <c r="J60" s="29">
        <f>표1[[#This Row],[C/V]]*표1[[#This Row],[판수]]-표1[[#This Row],[불량수량]]</f>
        <v>19053</v>
      </c>
      <c r="K60" s="28" t="s">
        <v>33</v>
      </c>
      <c r="L60" s="28" t="s">
        <v>116</v>
      </c>
      <c r="M60" s="30">
        <v>0.33333333333333331</v>
      </c>
      <c r="N60" s="30">
        <v>0.83333333333333337</v>
      </c>
      <c r="O60" s="31">
        <v>620</v>
      </c>
      <c r="P60" s="31">
        <v>0</v>
      </c>
      <c r="Q60" s="32"/>
      <c r="R60" s="33">
        <f t="shared" si="0"/>
        <v>8.4193548387096779</v>
      </c>
      <c r="S60" s="34">
        <f t="shared" si="1"/>
        <v>180</v>
      </c>
      <c r="T60" s="35">
        <f>IF(L60="비가동",0,VLOOKUP(E60,[1]단가!$D$4:$G$1048576,4,0))</f>
        <v>36.72</v>
      </c>
      <c r="U60" s="35">
        <f t="shared" si="2"/>
        <v>699626.16</v>
      </c>
      <c r="V60" s="36" t="str">
        <f>IF($L60="비가동",0,IF($B60="in",VLOOKUP($E60,[1]투입량!$M:$T,3,FALSE),VLOOKUP($E60,[1]투입량!$D:$I,3,FALSE)))</f>
        <v>SI4022</v>
      </c>
      <c r="W60" s="35">
        <f>IF($L60="비가동",0,IF($B60="in",VLOOKUP($E60,[1]투입량!$M:$T,6,FALSE),VLOOKUP($E60,[1]투입량!$D:$I,5,FALSE)))</f>
        <v>60</v>
      </c>
      <c r="X60" s="35">
        <f t="shared" si="3"/>
        <v>5742</v>
      </c>
      <c r="Y60" s="37">
        <f>IF(V60=0,0,VLOOKUP(V60,[1]원재료!C:H,3,0)*0.001)</f>
        <v>10.15</v>
      </c>
      <c r="Z60" s="35">
        <f t="shared" si="4"/>
        <v>58281.3</v>
      </c>
      <c r="AA60" s="38"/>
      <c r="AB60" s="39" t="s">
        <v>35</v>
      </c>
      <c r="AC60" s="40"/>
    </row>
    <row r="61" spans="1:29" ht="19.5" customHeight="1" x14ac:dyDescent="0.45">
      <c r="A61" s="22">
        <v>46146</v>
      </c>
      <c r="B61" s="23" t="s">
        <v>29</v>
      </c>
      <c r="C61" s="24" t="s">
        <v>30</v>
      </c>
      <c r="D61" s="25" t="s">
        <v>39</v>
      </c>
      <c r="E61" s="26" t="s">
        <v>40</v>
      </c>
      <c r="F61" s="27" t="str">
        <f>VLOOKUP(표1[[#This Row],[품번]],[1]!품번구분[#Data],2,0)</f>
        <v>S</v>
      </c>
      <c r="G61" s="28">
        <v>190</v>
      </c>
      <c r="H61" s="28">
        <v>87</v>
      </c>
      <c r="I61" s="28">
        <v>87</v>
      </c>
      <c r="J61" s="29">
        <f>표1[[#This Row],[C/V]]*표1[[#This Row],[판수]]-표1[[#This Row],[불량수량]]</f>
        <v>16443</v>
      </c>
      <c r="K61" s="28" t="s">
        <v>33</v>
      </c>
      <c r="L61" s="28" t="s">
        <v>116</v>
      </c>
      <c r="M61" s="30">
        <v>0.33333333333333331</v>
      </c>
      <c r="N61" s="30">
        <v>0.83333333333333337</v>
      </c>
      <c r="O61" s="31">
        <v>620</v>
      </c>
      <c r="P61" s="31">
        <v>0</v>
      </c>
      <c r="Q61" s="32"/>
      <c r="R61" s="33">
        <f t="shared" si="0"/>
        <v>8.4193548387096779</v>
      </c>
      <c r="S61" s="34">
        <f t="shared" si="1"/>
        <v>180</v>
      </c>
      <c r="T61" s="35">
        <f>IF(L61="비가동",0,VLOOKUP(E61,[1]단가!$D$4:$G$1048576,4,0))</f>
        <v>24</v>
      </c>
      <c r="U61" s="35">
        <f t="shared" si="2"/>
        <v>394632</v>
      </c>
      <c r="V61" s="36" t="str">
        <f>IF($L61="비가동",0,IF($B61="in",VLOOKUP($E61,[1]투입량!$M:$T,3,FALSE),VLOOKUP($E61,[1]투입량!$D:$I,3,FALSE)))</f>
        <v>SI3020</v>
      </c>
      <c r="W61" s="35">
        <f>IF($L61="비가동",0,IF($B61="in",VLOOKUP($E61,[1]투입량!$M:$T,6,FALSE),VLOOKUP($E61,[1]투입량!$D:$I,5,FALSE)))</f>
        <v>208</v>
      </c>
      <c r="X61" s="35">
        <f t="shared" si="3"/>
        <v>19905.600000000002</v>
      </c>
      <c r="Y61" s="37">
        <f>IF(V61=0,0,VLOOKUP(V61,[1]원재료!C:H,3,0)*0.001)</f>
        <v>9.85</v>
      </c>
      <c r="Z61" s="35">
        <f t="shared" si="4"/>
        <v>196070.16</v>
      </c>
      <c r="AA61" s="38"/>
      <c r="AB61" s="39" t="s">
        <v>35</v>
      </c>
      <c r="AC61" s="40"/>
    </row>
    <row r="62" spans="1:29" ht="19.5" customHeight="1" x14ac:dyDescent="0.45">
      <c r="A62" s="22">
        <v>46146</v>
      </c>
      <c r="B62" s="23" t="s">
        <v>29</v>
      </c>
      <c r="C62" s="24" t="s">
        <v>30</v>
      </c>
      <c r="D62" s="25" t="s">
        <v>41</v>
      </c>
      <c r="E62" s="26" t="s">
        <v>42</v>
      </c>
      <c r="F62" s="27" t="str">
        <f>VLOOKUP(표1[[#This Row],[품번]],[1]!품번구분[#Data],2,0)</f>
        <v>G</v>
      </c>
      <c r="G62" s="28">
        <v>90</v>
      </c>
      <c r="H62" s="28">
        <v>87</v>
      </c>
      <c r="I62" s="28"/>
      <c r="J62" s="29">
        <f>표1[[#This Row],[C/V]]*표1[[#This Row],[판수]]-표1[[#This Row],[불량수량]]</f>
        <v>7830</v>
      </c>
      <c r="K62" s="28" t="s">
        <v>33</v>
      </c>
      <c r="L62" s="28" t="s">
        <v>116</v>
      </c>
      <c r="M62" s="30">
        <v>0.33333333333333331</v>
      </c>
      <c r="N62" s="30">
        <v>0.83333333333333337</v>
      </c>
      <c r="O62" s="31">
        <v>620</v>
      </c>
      <c r="P62" s="31">
        <v>0</v>
      </c>
      <c r="Q62" s="32"/>
      <c r="R62" s="33">
        <f t="shared" si="0"/>
        <v>8.4193548387096779</v>
      </c>
      <c r="S62" s="34">
        <f t="shared" si="1"/>
        <v>180</v>
      </c>
      <c r="T62" s="35">
        <f>IF(L62="비가동",0,VLOOKUP(E62,[1]단가!$D$4:$G$1048576,4,0))</f>
        <v>60</v>
      </c>
      <c r="U62" s="35">
        <f t="shared" si="2"/>
        <v>469800</v>
      </c>
      <c r="V62" s="36" t="str">
        <f>IF($L62="비가동",0,IF($B62="in",VLOOKUP($E62,[1]투입량!$M:$T,3,FALSE),VLOOKUP($E62,[1]투입량!$D:$I,3,FALSE)))</f>
        <v>SI4027K</v>
      </c>
      <c r="W62" s="35">
        <f>IF($L62="비가동",0,IF($B62="in",VLOOKUP($E62,[1]투입량!$M:$T,6,FALSE),VLOOKUP($E62,[1]투입량!$D:$I,5,FALSE)))</f>
        <v>330</v>
      </c>
      <c r="X62" s="35">
        <f t="shared" si="3"/>
        <v>31581.000000000004</v>
      </c>
      <c r="Y62" s="37">
        <f>IF(V62=0,0,VLOOKUP(V62,[1]원재료!C:H,3,0)*0.001)</f>
        <v>9</v>
      </c>
      <c r="Z62" s="35">
        <f t="shared" si="4"/>
        <v>284229.00000000006</v>
      </c>
      <c r="AA62" s="38"/>
      <c r="AB62" s="39" t="s">
        <v>35</v>
      </c>
      <c r="AC62" s="40"/>
    </row>
    <row r="63" spans="1:29" ht="19.5" customHeight="1" x14ac:dyDescent="0.45">
      <c r="A63" s="22">
        <v>46146</v>
      </c>
      <c r="B63" s="23" t="s">
        <v>29</v>
      </c>
      <c r="C63" s="24" t="s">
        <v>30</v>
      </c>
      <c r="D63" s="25" t="s">
        <v>31</v>
      </c>
      <c r="E63" s="26" t="s">
        <v>32</v>
      </c>
      <c r="F63" s="27" t="str">
        <f>VLOOKUP(표1[[#This Row],[품번]],[1]!품번구분[#Data],2,0)</f>
        <v>S</v>
      </c>
      <c r="G63" s="28">
        <v>220</v>
      </c>
      <c r="H63" s="28">
        <v>93</v>
      </c>
      <c r="I63" s="28">
        <v>93</v>
      </c>
      <c r="J63" s="29">
        <f>표1[[#This Row],[C/V]]*표1[[#This Row],[판수]]-표1[[#This Row],[불량수량]]</f>
        <v>20367</v>
      </c>
      <c r="K63" s="28" t="s">
        <v>43</v>
      </c>
      <c r="L63" s="28" t="s">
        <v>117</v>
      </c>
      <c r="M63" s="30">
        <v>0.83333333333333337</v>
      </c>
      <c r="N63" s="30">
        <v>0.33333333333333331</v>
      </c>
      <c r="O63" s="31">
        <v>659.99999999999989</v>
      </c>
      <c r="P63" s="31">
        <v>0</v>
      </c>
      <c r="Q63" s="32"/>
      <c r="R63" s="33">
        <f t="shared" si="0"/>
        <v>8.454545454545455</v>
      </c>
      <c r="S63" s="34">
        <f t="shared" si="1"/>
        <v>180</v>
      </c>
      <c r="T63" s="35">
        <f>IF(L63="비가동",0,VLOOKUP(E63,[1]단가!$D$4:$G$1048576,4,0))</f>
        <v>36.72</v>
      </c>
      <c r="U63" s="35">
        <f t="shared" si="2"/>
        <v>747876.24</v>
      </c>
      <c r="V63" s="36" t="str">
        <f>IF($L63="비가동",0,IF($B63="in",VLOOKUP($E63,[1]투입량!$M:$T,3,FALSE),VLOOKUP($E63,[1]투입량!$D:$I,3,FALSE)))</f>
        <v>SI4022</v>
      </c>
      <c r="W63" s="35">
        <f>IF($L63="비가동",0,IF($B63="in",VLOOKUP($E63,[1]투입량!$M:$T,6,FALSE),VLOOKUP($E63,[1]투입량!$D:$I,5,FALSE)))</f>
        <v>60</v>
      </c>
      <c r="X63" s="35">
        <f t="shared" si="3"/>
        <v>6138</v>
      </c>
      <c r="Y63" s="37">
        <f>IF(V63=0,0,VLOOKUP(V63,[1]원재료!C:H,3,0)*0.001)</f>
        <v>10.15</v>
      </c>
      <c r="Z63" s="35">
        <f t="shared" si="4"/>
        <v>62300.700000000004</v>
      </c>
      <c r="AA63" s="38"/>
      <c r="AB63" s="39" t="s">
        <v>35</v>
      </c>
      <c r="AC63" s="40"/>
    </row>
    <row r="64" spans="1:29" ht="19.5" customHeight="1" x14ac:dyDescent="0.45">
      <c r="A64" s="22">
        <v>46146</v>
      </c>
      <c r="B64" s="23" t="s">
        <v>29</v>
      </c>
      <c r="C64" s="24" t="s">
        <v>30</v>
      </c>
      <c r="D64" s="25" t="s">
        <v>39</v>
      </c>
      <c r="E64" s="26" t="s">
        <v>40</v>
      </c>
      <c r="F64" s="27" t="str">
        <f>VLOOKUP(표1[[#This Row],[품번]],[1]!품번구분[#Data],2,0)</f>
        <v>S</v>
      </c>
      <c r="G64" s="28">
        <v>190</v>
      </c>
      <c r="H64" s="28">
        <v>93</v>
      </c>
      <c r="I64" s="28">
        <v>93</v>
      </c>
      <c r="J64" s="29">
        <f>표1[[#This Row],[C/V]]*표1[[#This Row],[판수]]-표1[[#This Row],[불량수량]]</f>
        <v>17577</v>
      </c>
      <c r="K64" s="28" t="s">
        <v>43</v>
      </c>
      <c r="L64" s="28" t="s">
        <v>117</v>
      </c>
      <c r="M64" s="30">
        <v>0.83333333333333337</v>
      </c>
      <c r="N64" s="30">
        <v>0.33333333333333331</v>
      </c>
      <c r="O64" s="31">
        <v>659.99999999999989</v>
      </c>
      <c r="P64" s="31">
        <v>0</v>
      </c>
      <c r="Q64" s="32"/>
      <c r="R64" s="33">
        <f t="shared" si="0"/>
        <v>8.454545454545455</v>
      </c>
      <c r="S64" s="34">
        <f t="shared" si="1"/>
        <v>180</v>
      </c>
      <c r="T64" s="35">
        <f>IF(L64="비가동",0,VLOOKUP(E64,[1]단가!$D$4:$G$1048576,4,0))</f>
        <v>24</v>
      </c>
      <c r="U64" s="35">
        <f t="shared" si="2"/>
        <v>421848</v>
      </c>
      <c r="V64" s="36" t="str">
        <f>IF($L64="비가동",0,IF($B64="in",VLOOKUP($E64,[1]투입량!$M:$T,3,FALSE),VLOOKUP($E64,[1]투입량!$D:$I,3,FALSE)))</f>
        <v>SI3020</v>
      </c>
      <c r="W64" s="35">
        <f>IF($L64="비가동",0,IF($B64="in",VLOOKUP($E64,[1]투입량!$M:$T,6,FALSE),VLOOKUP($E64,[1]투입량!$D:$I,5,FALSE)))</f>
        <v>208</v>
      </c>
      <c r="X64" s="35">
        <f t="shared" si="3"/>
        <v>21278.400000000001</v>
      </c>
      <c r="Y64" s="37">
        <f>IF(V64=0,0,VLOOKUP(V64,[1]원재료!C:H,3,0)*0.001)</f>
        <v>9.85</v>
      </c>
      <c r="Z64" s="35">
        <f t="shared" si="4"/>
        <v>209592.24000000002</v>
      </c>
      <c r="AA64" s="38"/>
      <c r="AB64" s="39" t="s">
        <v>35</v>
      </c>
      <c r="AC64" s="40"/>
    </row>
    <row r="65" spans="1:29" ht="19.5" customHeight="1" x14ac:dyDescent="0.45">
      <c r="A65" s="22">
        <v>46146</v>
      </c>
      <c r="B65" s="23" t="s">
        <v>29</v>
      </c>
      <c r="C65" s="24" t="s">
        <v>30</v>
      </c>
      <c r="D65" s="25" t="s">
        <v>41</v>
      </c>
      <c r="E65" s="26" t="s">
        <v>42</v>
      </c>
      <c r="F65" s="27" t="str">
        <f>VLOOKUP(표1[[#This Row],[품번]],[1]!품번구분[#Data],2,0)</f>
        <v>G</v>
      </c>
      <c r="G65" s="28">
        <v>90</v>
      </c>
      <c r="H65" s="28">
        <v>93</v>
      </c>
      <c r="I65" s="28"/>
      <c r="J65" s="29">
        <f>표1[[#This Row],[C/V]]*표1[[#This Row],[판수]]-표1[[#This Row],[불량수량]]</f>
        <v>8370</v>
      </c>
      <c r="K65" s="28" t="s">
        <v>43</v>
      </c>
      <c r="L65" s="28" t="s">
        <v>117</v>
      </c>
      <c r="M65" s="30">
        <v>0.83333333333333337</v>
      </c>
      <c r="N65" s="30">
        <v>0.33333333333333331</v>
      </c>
      <c r="O65" s="31">
        <v>659.99999999999989</v>
      </c>
      <c r="P65" s="31">
        <v>0</v>
      </c>
      <c r="Q65" s="32"/>
      <c r="R65" s="33">
        <f t="shared" si="0"/>
        <v>8.454545454545455</v>
      </c>
      <c r="S65" s="34">
        <f t="shared" si="1"/>
        <v>180</v>
      </c>
      <c r="T65" s="35">
        <f>IF(L65="비가동",0,VLOOKUP(E65,[1]단가!$D$4:$G$1048576,4,0))</f>
        <v>60</v>
      </c>
      <c r="U65" s="35">
        <f t="shared" si="2"/>
        <v>502200</v>
      </c>
      <c r="V65" s="36" t="str">
        <f>IF($L65="비가동",0,IF($B65="in",VLOOKUP($E65,[1]투입량!$M:$T,3,FALSE),VLOOKUP($E65,[1]투입량!$D:$I,3,FALSE)))</f>
        <v>SI4027K</v>
      </c>
      <c r="W65" s="35">
        <f>IF($L65="비가동",0,IF($B65="in",VLOOKUP($E65,[1]투입량!$M:$T,6,FALSE),VLOOKUP($E65,[1]투입량!$D:$I,5,FALSE)))</f>
        <v>330</v>
      </c>
      <c r="X65" s="35">
        <f t="shared" si="3"/>
        <v>33759.000000000007</v>
      </c>
      <c r="Y65" s="37">
        <f>IF(V65=0,0,VLOOKUP(V65,[1]원재료!C:H,3,0)*0.001)</f>
        <v>9</v>
      </c>
      <c r="Z65" s="35">
        <f t="shared" si="4"/>
        <v>303831.00000000006</v>
      </c>
      <c r="AA65" s="38"/>
      <c r="AB65" s="39" t="s">
        <v>35</v>
      </c>
      <c r="AC65" s="40"/>
    </row>
    <row r="66" spans="1:29" ht="19.5" hidden="1" customHeight="1" x14ac:dyDescent="0.45">
      <c r="A66" s="22">
        <v>46146</v>
      </c>
      <c r="B66" s="23" t="s">
        <v>29</v>
      </c>
      <c r="C66" s="24" t="s">
        <v>30</v>
      </c>
      <c r="D66" s="25" t="s">
        <v>45</v>
      </c>
      <c r="E66" s="26">
        <v>230202</v>
      </c>
      <c r="F66" s="27" t="str">
        <f>VLOOKUP(표1[[#This Row],[품번]],[1]!품번구분[#Data],2,0)</f>
        <v>G</v>
      </c>
      <c r="G66" s="28">
        <v>900</v>
      </c>
      <c r="H66" s="28">
        <v>17</v>
      </c>
      <c r="I66" s="28">
        <v>119</v>
      </c>
      <c r="J66" s="29">
        <f>표1[[#This Row],[C/V]]*표1[[#This Row],[판수]]-표1[[#This Row],[불량수량]]</f>
        <v>15181</v>
      </c>
      <c r="K66" s="28" t="s">
        <v>46</v>
      </c>
      <c r="L66" s="28" t="s">
        <v>117</v>
      </c>
      <c r="M66" s="30">
        <v>0.83333333333333337</v>
      </c>
      <c r="N66" s="30">
        <v>0.33333333333333331</v>
      </c>
      <c r="O66" s="31">
        <v>520</v>
      </c>
      <c r="P66" s="31">
        <v>139.99999999999989</v>
      </c>
      <c r="Q66" s="32"/>
      <c r="R66" s="33">
        <f t="shared" si="0"/>
        <v>1.9615384615384617</v>
      </c>
      <c r="S66" s="34">
        <f t="shared" si="1"/>
        <v>17</v>
      </c>
      <c r="T66" s="35">
        <f>IF(L66="비가동",0,VLOOKUP(E66,[1]단가!$D$4:$G$1048576,4,0))</f>
        <v>100</v>
      </c>
      <c r="U66" s="35">
        <f t="shared" si="2"/>
        <v>1518100</v>
      </c>
      <c r="V66" s="36" t="str">
        <f>IF($L66="비가동",0,IF($B66="in",VLOOKUP($E66,[1]투입량!$M:$T,3,FALSE),VLOOKUP($E66,[1]투입량!$D:$I,3,FALSE)))</f>
        <v>Q4020</v>
      </c>
      <c r="W66" s="35">
        <f>IF($L66="비가동",0,IF($B66="in",VLOOKUP($E66,[1]투입량!$M:$T,6,FALSE),VLOOKUP($E66,[1]투입량!$D:$I,5,FALSE)))</f>
        <v>60</v>
      </c>
      <c r="X66" s="35">
        <f t="shared" si="3"/>
        <v>1122</v>
      </c>
      <c r="Y66" s="37">
        <f>IF(V66=0,0,VLOOKUP(V66,[1]원재료!C:H,3,0)*0.001)</f>
        <v>10.450000000000001</v>
      </c>
      <c r="Z66" s="35">
        <f t="shared" si="4"/>
        <v>11724.900000000001</v>
      </c>
      <c r="AA66" s="38"/>
      <c r="AB66" s="39" t="s">
        <v>35</v>
      </c>
      <c r="AC66" s="40"/>
    </row>
    <row r="67" spans="1:29" ht="19.5" hidden="1" customHeight="1" x14ac:dyDescent="0.45">
      <c r="A67" s="22">
        <v>46146</v>
      </c>
      <c r="B67" s="23" t="s">
        <v>29</v>
      </c>
      <c r="C67" s="24" t="s">
        <v>30</v>
      </c>
      <c r="D67" s="25" t="s">
        <v>45</v>
      </c>
      <c r="E67" s="26">
        <v>230202</v>
      </c>
      <c r="F67" s="27" t="str">
        <f>VLOOKUP(표1[[#This Row],[품번]],[1]!품번구분[#Data],2,0)</f>
        <v>G</v>
      </c>
      <c r="G67" s="28"/>
      <c r="H67" s="28"/>
      <c r="I67" s="28"/>
      <c r="J67" s="29">
        <f>표1[[#This Row],[C/V]]*표1[[#This Row],[판수]]-표1[[#This Row],[불량수량]]</f>
        <v>0</v>
      </c>
      <c r="K67" s="28" t="s">
        <v>46</v>
      </c>
      <c r="L67" s="28" t="s">
        <v>36</v>
      </c>
      <c r="M67" s="30">
        <v>0.83333333333333337</v>
      </c>
      <c r="N67" s="30">
        <v>0.875</v>
      </c>
      <c r="O67" s="31">
        <v>59.999999999999943</v>
      </c>
      <c r="P67" s="31">
        <v>0</v>
      </c>
      <c r="Q67" s="32" t="s">
        <v>47</v>
      </c>
      <c r="R67" s="33" t="str">
        <f t="shared" ref="R67:R130" si="5">IF(H67=0,"",H67/O67*60)</f>
        <v/>
      </c>
      <c r="S67" s="34">
        <f t="shared" ref="S67:S130" si="6">SUMIFS(H:H,$A:$A,A67,$D:$D,D67,$E:$E,E67)</f>
        <v>17</v>
      </c>
      <c r="T67" s="35">
        <f>IF(L67="비가동",0,VLOOKUP(E67,[1]단가!$D$4:$G$1048576,4,0))</f>
        <v>0</v>
      </c>
      <c r="U67" s="35">
        <f t="shared" ref="U67:U130" si="7">IF(L67="비가동",0,T67*J67)</f>
        <v>0</v>
      </c>
      <c r="V67" s="36">
        <f>IF($L67="비가동",0,IF($B67="in",VLOOKUP($E67,[1]투입량!$M:$T,3,FALSE),VLOOKUP($E67,[1]투입량!$D:$I,3,FALSE)))</f>
        <v>0</v>
      </c>
      <c r="W67" s="35">
        <f>IF($L67="비가동",0,IF($B67="in",VLOOKUP($E67,[1]투입량!$M:$T,6,FALSE),VLOOKUP($E67,[1]투입량!$D:$I,5,FALSE)))</f>
        <v>0</v>
      </c>
      <c r="X67" s="35">
        <f t="shared" ref="X67:X130" si="8">IF(L67="비가동",0,(W67*1.1)*H67)</f>
        <v>0</v>
      </c>
      <c r="Y67" s="37">
        <f>IF(V67=0,0,VLOOKUP(V67,[1]원재료!C:H,3,0)*0.001)</f>
        <v>0</v>
      </c>
      <c r="Z67" s="35">
        <f t="shared" ref="Z67:Z130" si="9">Y67*X67</f>
        <v>0</v>
      </c>
      <c r="AA67" s="38" t="s">
        <v>48</v>
      </c>
      <c r="AB67" s="39" t="s">
        <v>35</v>
      </c>
      <c r="AC67" s="40"/>
    </row>
    <row r="68" spans="1:29" ht="19.5" hidden="1" customHeight="1" x14ac:dyDescent="0.45">
      <c r="A68" s="22">
        <v>46146</v>
      </c>
      <c r="B68" s="23" t="s">
        <v>29</v>
      </c>
      <c r="C68" s="24" t="s">
        <v>30</v>
      </c>
      <c r="D68" s="25" t="s">
        <v>45</v>
      </c>
      <c r="E68" s="26">
        <v>230202</v>
      </c>
      <c r="F68" s="27" t="str">
        <f>VLOOKUP(표1[[#This Row],[품번]],[1]!품번구분[#Data],2,0)</f>
        <v>G</v>
      </c>
      <c r="G68" s="28"/>
      <c r="H68" s="28"/>
      <c r="I68" s="28"/>
      <c r="J68" s="29">
        <f>표1[[#This Row],[C/V]]*표1[[#This Row],[판수]]-표1[[#This Row],[불량수량]]</f>
        <v>0</v>
      </c>
      <c r="K68" s="28" t="s">
        <v>46</v>
      </c>
      <c r="L68" s="28" t="s">
        <v>36</v>
      </c>
      <c r="M68" s="30">
        <v>0.27777777777777779</v>
      </c>
      <c r="N68" s="30">
        <v>0.33333333333333331</v>
      </c>
      <c r="O68" s="31">
        <v>79.999999999999957</v>
      </c>
      <c r="P68" s="31">
        <v>0</v>
      </c>
      <c r="Q68" s="32" t="s">
        <v>47</v>
      </c>
      <c r="R68" s="33" t="str">
        <f t="shared" si="5"/>
        <v/>
      </c>
      <c r="S68" s="34">
        <f t="shared" si="6"/>
        <v>17</v>
      </c>
      <c r="T68" s="35">
        <f>IF(L68="비가동",0,VLOOKUP(E68,[1]단가!$D$4:$G$1048576,4,0))</f>
        <v>0</v>
      </c>
      <c r="U68" s="35">
        <f t="shared" si="7"/>
        <v>0</v>
      </c>
      <c r="V68" s="36">
        <f>IF($L68="비가동",0,IF($B68="in",VLOOKUP($E68,[1]투입량!$M:$T,3,FALSE),VLOOKUP($E68,[1]투입량!$D:$I,3,FALSE)))</f>
        <v>0</v>
      </c>
      <c r="W68" s="35">
        <f>IF($L68="비가동",0,IF($B68="in",VLOOKUP($E68,[1]투입량!$M:$T,6,FALSE),VLOOKUP($E68,[1]투입량!$D:$I,5,FALSE)))</f>
        <v>0</v>
      </c>
      <c r="X68" s="35">
        <f t="shared" si="8"/>
        <v>0</v>
      </c>
      <c r="Y68" s="37">
        <f>IF(V68=0,0,VLOOKUP(V68,[1]원재료!C:H,3,0)*0.001)</f>
        <v>0</v>
      </c>
      <c r="Z68" s="35">
        <f t="shared" si="9"/>
        <v>0</v>
      </c>
      <c r="AA68" s="38" t="s">
        <v>48</v>
      </c>
      <c r="AB68" s="39" t="s">
        <v>35</v>
      </c>
      <c r="AC68" s="40"/>
    </row>
    <row r="69" spans="1:29" ht="19.5" customHeight="1" x14ac:dyDescent="0.45">
      <c r="A69" s="22">
        <v>46146</v>
      </c>
      <c r="B69" s="23" t="s">
        <v>29</v>
      </c>
      <c r="C69" s="24" t="s">
        <v>30</v>
      </c>
      <c r="D69" s="25" t="s">
        <v>49</v>
      </c>
      <c r="E69" s="26" t="s">
        <v>50</v>
      </c>
      <c r="F69" s="27" t="str">
        <f>VLOOKUP(표1[[#This Row],[품번]],[1]!품번구분[#Data],2,0)</f>
        <v>S</v>
      </c>
      <c r="G69" s="28">
        <v>252</v>
      </c>
      <c r="H69" s="28">
        <v>95</v>
      </c>
      <c r="I69" s="28"/>
      <c r="J69" s="29">
        <f>표1[[#This Row],[C/V]]*표1[[#This Row],[판수]]-표1[[#This Row],[불량수량]]</f>
        <v>23940</v>
      </c>
      <c r="K69" s="28" t="s">
        <v>51</v>
      </c>
      <c r="L69" s="28" t="s">
        <v>116</v>
      </c>
      <c r="M69" s="30">
        <v>0.33333333333333331</v>
      </c>
      <c r="N69" s="30">
        <v>0.83333333333333337</v>
      </c>
      <c r="O69" s="31">
        <v>620</v>
      </c>
      <c r="P69" s="31">
        <v>0</v>
      </c>
      <c r="Q69" s="32"/>
      <c r="R69" s="33">
        <f t="shared" si="5"/>
        <v>9.193548387096774</v>
      </c>
      <c r="S69" s="34">
        <f t="shared" si="6"/>
        <v>195</v>
      </c>
      <c r="T69" s="35">
        <f>IF(L69="비가동",0,VLOOKUP(E69,[1]단가!$D$4:$G$1048576,4,0))</f>
        <v>25.09</v>
      </c>
      <c r="U69" s="35">
        <f t="shared" si="7"/>
        <v>600654.6</v>
      </c>
      <c r="V69" s="36" t="str">
        <f>IF($L69="비가동",0,IF($B69="in",VLOOKUP($E69,[1]투입량!$M:$T,3,FALSE),VLOOKUP($E69,[1]투입량!$D:$I,3,FALSE)))</f>
        <v>SI4022</v>
      </c>
      <c r="W69" s="35">
        <f>IF($L69="비가동",0,IF($B69="in",VLOOKUP($E69,[1]투입량!$M:$T,6,FALSE),VLOOKUP($E69,[1]투입량!$D:$I,5,FALSE)))</f>
        <v>354</v>
      </c>
      <c r="X69" s="35">
        <f t="shared" si="8"/>
        <v>36993</v>
      </c>
      <c r="Y69" s="37">
        <f>IF(V69=0,0,VLOOKUP(V69,[1]원재료!C:H,3,0)*0.001)</f>
        <v>10.15</v>
      </c>
      <c r="Z69" s="35">
        <f t="shared" si="9"/>
        <v>375478.95</v>
      </c>
      <c r="AA69" s="38"/>
      <c r="AB69" s="39" t="s">
        <v>35</v>
      </c>
      <c r="AC69" s="40"/>
    </row>
    <row r="70" spans="1:29" ht="19.5" customHeight="1" x14ac:dyDescent="0.45">
      <c r="A70" s="22">
        <v>46146</v>
      </c>
      <c r="B70" s="23" t="s">
        <v>29</v>
      </c>
      <c r="C70" s="24" t="s">
        <v>30</v>
      </c>
      <c r="D70" s="25" t="s">
        <v>52</v>
      </c>
      <c r="E70" s="26" t="s">
        <v>53</v>
      </c>
      <c r="F70" s="27" t="str">
        <f>VLOOKUP(표1[[#This Row],[품번]],[1]!품번구분[#Data],2,0)</f>
        <v>S</v>
      </c>
      <c r="G70" s="28">
        <v>170</v>
      </c>
      <c r="H70" s="28">
        <v>95</v>
      </c>
      <c r="I70" s="28">
        <v>95</v>
      </c>
      <c r="J70" s="29">
        <f>표1[[#This Row],[C/V]]*표1[[#This Row],[판수]]-표1[[#This Row],[불량수량]]</f>
        <v>16055</v>
      </c>
      <c r="K70" s="28" t="s">
        <v>51</v>
      </c>
      <c r="L70" s="28" t="s">
        <v>116</v>
      </c>
      <c r="M70" s="30">
        <v>0.33333333333333331</v>
      </c>
      <c r="N70" s="30">
        <v>0.83333333333333337</v>
      </c>
      <c r="O70" s="31">
        <v>620</v>
      </c>
      <c r="P70" s="31">
        <v>0</v>
      </c>
      <c r="Q70" s="32"/>
      <c r="R70" s="33">
        <f t="shared" si="5"/>
        <v>9.193548387096774</v>
      </c>
      <c r="S70" s="34">
        <f t="shared" si="6"/>
        <v>195</v>
      </c>
      <c r="T70" s="35">
        <f>IF(L70="비가동",0,VLOOKUP(E70,[1]단가!$D$4:$G$1048576,4,0))</f>
        <v>19.73</v>
      </c>
      <c r="U70" s="35">
        <f t="shared" si="7"/>
        <v>316765.15000000002</v>
      </c>
      <c r="V70" s="36" t="str">
        <f>IF($L70="비가동",0,IF($B70="in",VLOOKUP($E70,[1]투입량!$M:$T,3,FALSE),VLOOKUP($E70,[1]투입량!$D:$I,3,FALSE)))</f>
        <v>SI4022</v>
      </c>
      <c r="W70" s="35">
        <f>IF($L70="비가동",0,IF($B70="in",VLOOKUP($E70,[1]투입량!$M:$T,6,FALSE),VLOOKUP($E70,[1]투입량!$D:$I,5,FALSE)))</f>
        <v>130</v>
      </c>
      <c r="X70" s="35">
        <f t="shared" si="8"/>
        <v>13585</v>
      </c>
      <c r="Y70" s="37">
        <f>IF(V70=0,0,VLOOKUP(V70,[1]원재료!C:H,3,0)*0.001)</f>
        <v>10.15</v>
      </c>
      <c r="Z70" s="35">
        <f t="shared" si="9"/>
        <v>137887.75</v>
      </c>
      <c r="AA70" s="38"/>
      <c r="AB70" s="39" t="s">
        <v>35</v>
      </c>
      <c r="AC70" s="40"/>
    </row>
    <row r="71" spans="1:29" ht="19.5" customHeight="1" x14ac:dyDescent="0.45">
      <c r="A71" s="22">
        <v>46146</v>
      </c>
      <c r="B71" s="23" t="s">
        <v>29</v>
      </c>
      <c r="C71" s="24" t="s">
        <v>30</v>
      </c>
      <c r="D71" s="25" t="s">
        <v>54</v>
      </c>
      <c r="E71" s="26" t="s">
        <v>55</v>
      </c>
      <c r="F71" s="27" t="str">
        <f>VLOOKUP(표1[[#This Row],[품번]],[1]!품번구분[#Data],2,0)</f>
        <v>G</v>
      </c>
      <c r="G71" s="28">
        <v>160</v>
      </c>
      <c r="H71" s="28">
        <v>95</v>
      </c>
      <c r="I71" s="28"/>
      <c r="J71" s="29">
        <f>표1[[#This Row],[C/V]]*표1[[#This Row],[판수]]-표1[[#This Row],[불량수량]]</f>
        <v>15200</v>
      </c>
      <c r="K71" s="28" t="s">
        <v>51</v>
      </c>
      <c r="L71" s="28" t="s">
        <v>116</v>
      </c>
      <c r="M71" s="30">
        <v>0.33333333333333331</v>
      </c>
      <c r="N71" s="30">
        <v>0.83333333333333337</v>
      </c>
      <c r="O71" s="31">
        <v>620</v>
      </c>
      <c r="P71" s="31">
        <v>0</v>
      </c>
      <c r="Q71" s="32"/>
      <c r="R71" s="33">
        <f t="shared" si="5"/>
        <v>9.193548387096774</v>
      </c>
      <c r="S71" s="34">
        <f t="shared" si="6"/>
        <v>195</v>
      </c>
      <c r="T71" s="35">
        <f>IF(L71="비가동",0,VLOOKUP(E71,[1]단가!$D$4:$G$1048576,4,0))</f>
        <v>41</v>
      </c>
      <c r="U71" s="35">
        <f t="shared" si="7"/>
        <v>623200</v>
      </c>
      <c r="V71" s="36" t="str">
        <f>IF($L71="비가동",0,IF($B71="in",VLOOKUP($E71,[1]투입량!$M:$T,3,FALSE),VLOOKUP($E71,[1]투입량!$D:$I,3,FALSE)))</f>
        <v>Q4020</v>
      </c>
      <c r="W71" s="35">
        <f>IF($L71="비가동",0,IF($B71="in",VLOOKUP($E71,[1]투입량!$M:$T,6,FALSE),VLOOKUP($E71,[1]투입량!$D:$I,5,FALSE)))</f>
        <v>200</v>
      </c>
      <c r="X71" s="35">
        <f t="shared" si="8"/>
        <v>20900.000000000004</v>
      </c>
      <c r="Y71" s="37">
        <f>IF(V71=0,0,VLOOKUP(V71,[1]원재료!C:H,3,0)*0.001)</f>
        <v>10.450000000000001</v>
      </c>
      <c r="Z71" s="35">
        <f t="shared" si="9"/>
        <v>218405.00000000006</v>
      </c>
      <c r="AA71" s="38"/>
      <c r="AB71" s="39" t="s">
        <v>35</v>
      </c>
      <c r="AC71" s="40"/>
    </row>
    <row r="72" spans="1:29" ht="19.5" customHeight="1" x14ac:dyDescent="0.45">
      <c r="A72" s="22">
        <v>46146</v>
      </c>
      <c r="B72" s="23" t="s">
        <v>29</v>
      </c>
      <c r="C72" s="24" t="s">
        <v>30</v>
      </c>
      <c r="D72" s="25" t="s">
        <v>49</v>
      </c>
      <c r="E72" s="26" t="s">
        <v>50</v>
      </c>
      <c r="F72" s="27" t="str">
        <f>VLOOKUP(표1[[#This Row],[품번]],[1]!품번구분[#Data],2,0)</f>
        <v>S</v>
      </c>
      <c r="G72" s="28">
        <v>252</v>
      </c>
      <c r="H72" s="28">
        <v>100</v>
      </c>
      <c r="I72" s="28"/>
      <c r="J72" s="29">
        <f>표1[[#This Row],[C/V]]*표1[[#This Row],[판수]]-표1[[#This Row],[불량수량]]</f>
        <v>25200</v>
      </c>
      <c r="K72" s="28" t="s">
        <v>56</v>
      </c>
      <c r="L72" s="28" t="s">
        <v>117</v>
      </c>
      <c r="M72" s="30">
        <v>0.83333333333333337</v>
      </c>
      <c r="N72" s="30">
        <v>0.33333333333333331</v>
      </c>
      <c r="O72" s="31">
        <v>659.99999999999989</v>
      </c>
      <c r="P72" s="31">
        <v>0</v>
      </c>
      <c r="Q72" s="32"/>
      <c r="R72" s="33">
        <f t="shared" si="5"/>
        <v>9.0909090909090935</v>
      </c>
      <c r="S72" s="34">
        <f t="shared" si="6"/>
        <v>195</v>
      </c>
      <c r="T72" s="35">
        <f>IF(L72="비가동",0,VLOOKUP(E72,[1]단가!$D$4:$G$1048576,4,0))</f>
        <v>25.09</v>
      </c>
      <c r="U72" s="35">
        <f t="shared" si="7"/>
        <v>632268</v>
      </c>
      <c r="V72" s="36" t="str">
        <f>IF($L72="비가동",0,IF($B72="in",VLOOKUP($E72,[1]투입량!$M:$T,3,FALSE),VLOOKUP($E72,[1]투입량!$D:$I,3,FALSE)))</f>
        <v>SI4022</v>
      </c>
      <c r="W72" s="35">
        <f>IF($L72="비가동",0,IF($B72="in",VLOOKUP($E72,[1]투입량!$M:$T,6,FALSE),VLOOKUP($E72,[1]투입량!$D:$I,5,FALSE)))</f>
        <v>354</v>
      </c>
      <c r="X72" s="35">
        <f t="shared" si="8"/>
        <v>38940</v>
      </c>
      <c r="Y72" s="37">
        <f>IF(V72=0,0,VLOOKUP(V72,[1]원재료!C:H,3,0)*0.001)</f>
        <v>10.15</v>
      </c>
      <c r="Z72" s="35">
        <f t="shared" si="9"/>
        <v>395241</v>
      </c>
      <c r="AA72" s="38"/>
      <c r="AB72" s="39" t="s">
        <v>35</v>
      </c>
      <c r="AC72" s="40"/>
    </row>
    <row r="73" spans="1:29" ht="19.5" customHeight="1" x14ac:dyDescent="0.45">
      <c r="A73" s="22">
        <v>46146</v>
      </c>
      <c r="B73" s="23" t="s">
        <v>29</v>
      </c>
      <c r="C73" s="24" t="s">
        <v>30</v>
      </c>
      <c r="D73" s="25" t="s">
        <v>52</v>
      </c>
      <c r="E73" s="26" t="s">
        <v>53</v>
      </c>
      <c r="F73" s="27" t="str">
        <f>VLOOKUP(표1[[#This Row],[품번]],[1]!품번구분[#Data],2,0)</f>
        <v>S</v>
      </c>
      <c r="G73" s="28">
        <v>170</v>
      </c>
      <c r="H73" s="28">
        <v>100</v>
      </c>
      <c r="I73" s="28">
        <v>100</v>
      </c>
      <c r="J73" s="29">
        <f>표1[[#This Row],[C/V]]*표1[[#This Row],[판수]]-표1[[#This Row],[불량수량]]</f>
        <v>16900</v>
      </c>
      <c r="K73" s="28" t="s">
        <v>56</v>
      </c>
      <c r="L73" s="28" t="s">
        <v>117</v>
      </c>
      <c r="M73" s="30">
        <v>0.83333333333333337</v>
      </c>
      <c r="N73" s="30">
        <v>0.33333333333333331</v>
      </c>
      <c r="O73" s="31">
        <v>659.99999999999989</v>
      </c>
      <c r="P73" s="31">
        <v>0</v>
      </c>
      <c r="Q73" s="32"/>
      <c r="R73" s="33">
        <f t="shared" si="5"/>
        <v>9.0909090909090935</v>
      </c>
      <c r="S73" s="34">
        <f t="shared" si="6"/>
        <v>195</v>
      </c>
      <c r="T73" s="35">
        <f>IF(L73="비가동",0,VLOOKUP(E73,[1]단가!$D$4:$G$1048576,4,0))</f>
        <v>19.73</v>
      </c>
      <c r="U73" s="35">
        <f t="shared" si="7"/>
        <v>333437</v>
      </c>
      <c r="V73" s="36" t="str">
        <f>IF($L73="비가동",0,IF($B73="in",VLOOKUP($E73,[1]투입량!$M:$T,3,FALSE),VLOOKUP($E73,[1]투입량!$D:$I,3,FALSE)))</f>
        <v>SI4022</v>
      </c>
      <c r="W73" s="35">
        <f>IF($L73="비가동",0,IF($B73="in",VLOOKUP($E73,[1]투입량!$M:$T,6,FALSE),VLOOKUP($E73,[1]투입량!$D:$I,5,FALSE)))</f>
        <v>130</v>
      </c>
      <c r="X73" s="35">
        <f t="shared" si="8"/>
        <v>14300</v>
      </c>
      <c r="Y73" s="37">
        <f>IF(V73=0,0,VLOOKUP(V73,[1]원재료!C:H,3,0)*0.001)</f>
        <v>10.15</v>
      </c>
      <c r="Z73" s="35">
        <f t="shared" si="9"/>
        <v>145145</v>
      </c>
      <c r="AA73" s="38"/>
      <c r="AB73" s="39" t="s">
        <v>35</v>
      </c>
      <c r="AC73" s="40"/>
    </row>
    <row r="74" spans="1:29" ht="19.5" customHeight="1" x14ac:dyDescent="0.45">
      <c r="A74" s="22">
        <v>46146</v>
      </c>
      <c r="B74" s="23" t="s">
        <v>29</v>
      </c>
      <c r="C74" s="24" t="s">
        <v>30</v>
      </c>
      <c r="D74" s="25" t="s">
        <v>54</v>
      </c>
      <c r="E74" s="26" t="s">
        <v>55</v>
      </c>
      <c r="F74" s="27" t="str">
        <f>VLOOKUP(표1[[#This Row],[품번]],[1]!품번구분[#Data],2,0)</f>
        <v>G</v>
      </c>
      <c r="G74" s="28">
        <v>160</v>
      </c>
      <c r="H74" s="28">
        <v>100</v>
      </c>
      <c r="I74" s="28"/>
      <c r="J74" s="29">
        <f>표1[[#This Row],[C/V]]*표1[[#This Row],[판수]]-표1[[#This Row],[불량수량]]</f>
        <v>16000</v>
      </c>
      <c r="K74" s="28" t="s">
        <v>56</v>
      </c>
      <c r="L74" s="28" t="s">
        <v>117</v>
      </c>
      <c r="M74" s="30">
        <v>0.83333333333333337</v>
      </c>
      <c r="N74" s="30">
        <v>0.33333333333333331</v>
      </c>
      <c r="O74" s="31">
        <v>659.99999999999989</v>
      </c>
      <c r="P74" s="31">
        <v>0</v>
      </c>
      <c r="Q74" s="32"/>
      <c r="R74" s="33">
        <f t="shared" si="5"/>
        <v>9.0909090909090935</v>
      </c>
      <c r="S74" s="34">
        <f t="shared" si="6"/>
        <v>195</v>
      </c>
      <c r="T74" s="35">
        <f>IF(L74="비가동",0,VLOOKUP(E74,[1]단가!$D$4:$G$1048576,4,0))</f>
        <v>41</v>
      </c>
      <c r="U74" s="35">
        <f t="shared" si="7"/>
        <v>656000</v>
      </c>
      <c r="V74" s="36" t="str">
        <f>IF($L74="비가동",0,IF($B74="in",VLOOKUP($E74,[1]투입량!$M:$T,3,FALSE),VLOOKUP($E74,[1]투입량!$D:$I,3,FALSE)))</f>
        <v>Q4020</v>
      </c>
      <c r="W74" s="35">
        <f>IF($L74="비가동",0,IF($B74="in",VLOOKUP($E74,[1]투입량!$M:$T,6,FALSE),VLOOKUP($E74,[1]투입량!$D:$I,5,FALSE)))</f>
        <v>200</v>
      </c>
      <c r="X74" s="35">
        <f t="shared" si="8"/>
        <v>22000.000000000004</v>
      </c>
      <c r="Y74" s="37">
        <f>IF(V74=0,0,VLOOKUP(V74,[1]원재료!C:H,3,0)*0.001)</f>
        <v>10.450000000000001</v>
      </c>
      <c r="Z74" s="35">
        <f t="shared" si="9"/>
        <v>229900.00000000006</v>
      </c>
      <c r="AA74" s="38"/>
      <c r="AB74" s="39" t="s">
        <v>35</v>
      </c>
      <c r="AC74" s="40"/>
    </row>
    <row r="75" spans="1:29" ht="19.5" customHeight="1" x14ac:dyDescent="0.45">
      <c r="A75" s="22">
        <v>46146</v>
      </c>
      <c r="B75" s="23" t="s">
        <v>29</v>
      </c>
      <c r="C75" s="24" t="s">
        <v>30</v>
      </c>
      <c r="D75" s="25" t="s">
        <v>57</v>
      </c>
      <c r="E75" s="26">
        <v>681114</v>
      </c>
      <c r="F75" s="27" t="str">
        <f>VLOOKUP(표1[[#This Row],[품번]],[1]!품번구분[#Data],2,0)</f>
        <v>S</v>
      </c>
      <c r="G75" s="28">
        <v>1156</v>
      </c>
      <c r="H75" s="28">
        <v>106</v>
      </c>
      <c r="I75" s="28">
        <v>318</v>
      </c>
      <c r="J75" s="29">
        <f>표1[[#This Row],[C/V]]*표1[[#This Row],[판수]]-표1[[#This Row],[불량수량]]</f>
        <v>122218</v>
      </c>
      <c r="K75" s="28" t="s">
        <v>58</v>
      </c>
      <c r="L75" s="28" t="s">
        <v>116</v>
      </c>
      <c r="M75" s="30">
        <v>0.33333333333333331</v>
      </c>
      <c r="N75" s="30">
        <v>0.83333333333333337</v>
      </c>
      <c r="O75" s="31">
        <v>620</v>
      </c>
      <c r="P75" s="31">
        <v>0</v>
      </c>
      <c r="Q75" s="32"/>
      <c r="R75" s="33">
        <f t="shared" si="5"/>
        <v>10.258064516129032</v>
      </c>
      <c r="S75" s="34">
        <f t="shared" si="6"/>
        <v>219</v>
      </c>
      <c r="T75" s="35">
        <f>IF(L75="비가동",0,VLOOKUP(E75,[1]단가!$D$4:$G$1048576,4,0))</f>
        <v>8.76</v>
      </c>
      <c r="U75" s="35">
        <f t="shared" si="7"/>
        <v>1070629.68</v>
      </c>
      <c r="V75" s="36" t="str">
        <f>IF($L75="비가동",0,IF($B75="in",VLOOKUP($E75,[1]투입량!$M:$T,3,FALSE),VLOOKUP($E75,[1]투입량!$D:$I,3,FALSE)))</f>
        <v>SI5521</v>
      </c>
      <c r="W75" s="35">
        <f>IF($L75="비가동",0,IF($B75="in",VLOOKUP($E75,[1]투입량!$M:$T,6,FALSE),VLOOKUP($E75,[1]투입량!$D:$I,5,FALSE)))</f>
        <v>330</v>
      </c>
      <c r="X75" s="35">
        <f t="shared" si="8"/>
        <v>38478.000000000007</v>
      </c>
      <c r="Y75" s="37">
        <f>IF(V75=0,0,VLOOKUP(V75,[1]원재료!C:H,3,0)*0.001)</f>
        <v>8.25</v>
      </c>
      <c r="Z75" s="35">
        <f t="shared" si="9"/>
        <v>317443.50000000006</v>
      </c>
      <c r="AA75" s="38"/>
      <c r="AB75" s="39" t="s">
        <v>35</v>
      </c>
      <c r="AC75" s="40"/>
    </row>
    <row r="76" spans="1:29" ht="19.5" customHeight="1" x14ac:dyDescent="0.45">
      <c r="A76" s="22">
        <v>46146</v>
      </c>
      <c r="B76" s="23" t="s">
        <v>29</v>
      </c>
      <c r="C76" s="24" t="s">
        <v>30</v>
      </c>
      <c r="D76" s="25" t="s">
        <v>59</v>
      </c>
      <c r="E76" s="26">
        <v>410001</v>
      </c>
      <c r="F76" s="27" t="str">
        <f>VLOOKUP(표1[[#This Row],[품번]],[1]!품번구분[#Data],2,0)</f>
        <v>G</v>
      </c>
      <c r="G76" s="28">
        <v>1600</v>
      </c>
      <c r="H76" s="28">
        <v>95</v>
      </c>
      <c r="I76" s="28"/>
      <c r="J76" s="29">
        <f>표1[[#This Row],[C/V]]*표1[[#This Row],[판수]]-표1[[#This Row],[불량수량]]</f>
        <v>152000</v>
      </c>
      <c r="K76" s="28" t="s">
        <v>60</v>
      </c>
      <c r="L76" s="28" t="s">
        <v>116</v>
      </c>
      <c r="M76" s="30">
        <v>0.33333333333333331</v>
      </c>
      <c r="N76" s="30">
        <v>0.83333333333333337</v>
      </c>
      <c r="O76" s="31">
        <v>620</v>
      </c>
      <c r="P76" s="31">
        <v>0</v>
      </c>
      <c r="Q76" s="32"/>
      <c r="R76" s="33">
        <f t="shared" si="5"/>
        <v>9.193548387096774</v>
      </c>
      <c r="S76" s="34">
        <f t="shared" si="6"/>
        <v>198</v>
      </c>
      <c r="T76" s="35">
        <f>IF(L76="비가동",0,VLOOKUP(E76,[1]단가!$D$4:$G$1048576,4,0))</f>
        <v>9.5</v>
      </c>
      <c r="U76" s="35">
        <f t="shared" si="7"/>
        <v>1444000</v>
      </c>
      <c r="V76" s="36" t="str">
        <f>IF($L76="비가동",0,IF($B76="in",VLOOKUP($E76,[1]투입량!$M:$T,3,FALSE),VLOOKUP($E76,[1]투입량!$D:$I,3,FALSE)))</f>
        <v>Q4004-2</v>
      </c>
      <c r="W76" s="35">
        <f>IF($L76="비가동",0,IF($B76="in",VLOOKUP($E76,[1]투입량!$M:$T,6,FALSE),VLOOKUP($E76,[1]투입량!$D:$I,5,FALSE)))</f>
        <v>46</v>
      </c>
      <c r="X76" s="35">
        <f t="shared" si="8"/>
        <v>4807</v>
      </c>
      <c r="Y76" s="37">
        <f>IF(V76=0,0,VLOOKUP(V76,[1]원재료!C:H,3,0)*0.001)</f>
        <v>10.450000000000001</v>
      </c>
      <c r="Z76" s="35">
        <f t="shared" si="9"/>
        <v>50233.150000000009</v>
      </c>
      <c r="AA76" s="38"/>
      <c r="AB76" s="39" t="s">
        <v>35</v>
      </c>
      <c r="AC76" s="40"/>
    </row>
    <row r="77" spans="1:29" ht="19.5" customHeight="1" x14ac:dyDescent="0.45">
      <c r="A77" s="22">
        <v>46146</v>
      </c>
      <c r="B77" s="23" t="s">
        <v>29</v>
      </c>
      <c r="C77" s="24" t="s">
        <v>30</v>
      </c>
      <c r="D77" s="25" t="s">
        <v>57</v>
      </c>
      <c r="E77" s="26">
        <v>681114</v>
      </c>
      <c r="F77" s="27" t="str">
        <f>VLOOKUP(표1[[#This Row],[품번]],[1]!품번구분[#Data],2,0)</f>
        <v>S</v>
      </c>
      <c r="G77" s="28">
        <v>1156</v>
      </c>
      <c r="H77" s="28">
        <v>113</v>
      </c>
      <c r="I77" s="28">
        <v>339</v>
      </c>
      <c r="J77" s="29">
        <f>표1[[#This Row],[C/V]]*표1[[#This Row],[판수]]-표1[[#This Row],[불량수량]]</f>
        <v>130289</v>
      </c>
      <c r="K77" s="28" t="s">
        <v>61</v>
      </c>
      <c r="L77" s="28" t="s">
        <v>117</v>
      </c>
      <c r="M77" s="30">
        <v>0.83333333333333337</v>
      </c>
      <c r="N77" s="30">
        <v>0.33333333333333331</v>
      </c>
      <c r="O77" s="31">
        <v>659.99999999999989</v>
      </c>
      <c r="P77" s="31">
        <v>0</v>
      </c>
      <c r="Q77" s="32"/>
      <c r="R77" s="33">
        <f t="shared" si="5"/>
        <v>10.272727272727273</v>
      </c>
      <c r="S77" s="34">
        <f t="shared" si="6"/>
        <v>219</v>
      </c>
      <c r="T77" s="35">
        <f>IF(L77="비가동",0,VLOOKUP(E77,[1]단가!$D$4:$G$1048576,4,0))</f>
        <v>8.76</v>
      </c>
      <c r="U77" s="35">
        <f t="shared" si="7"/>
        <v>1141331.6399999999</v>
      </c>
      <c r="V77" s="36" t="str">
        <f>IF($L77="비가동",0,IF($B77="in",VLOOKUP($E77,[1]투입량!$M:$T,3,FALSE),VLOOKUP($E77,[1]투입량!$D:$I,3,FALSE)))</f>
        <v>SI5521</v>
      </c>
      <c r="W77" s="35">
        <f>IF($L77="비가동",0,IF($B77="in",VLOOKUP($E77,[1]투입량!$M:$T,6,FALSE),VLOOKUP($E77,[1]투입량!$D:$I,5,FALSE)))</f>
        <v>330</v>
      </c>
      <c r="X77" s="35">
        <f t="shared" si="8"/>
        <v>41019.000000000007</v>
      </c>
      <c r="Y77" s="37">
        <f>IF(V77=0,0,VLOOKUP(V77,[1]원재료!C:H,3,0)*0.001)</f>
        <v>8.25</v>
      </c>
      <c r="Z77" s="35">
        <f t="shared" si="9"/>
        <v>338406.75000000006</v>
      </c>
      <c r="AA77" s="38"/>
      <c r="AB77" s="39" t="s">
        <v>35</v>
      </c>
      <c r="AC77" s="40"/>
    </row>
    <row r="78" spans="1:29" ht="19.5" customHeight="1" x14ac:dyDescent="0.45">
      <c r="A78" s="22">
        <v>46146</v>
      </c>
      <c r="B78" s="23" t="s">
        <v>29</v>
      </c>
      <c r="C78" s="24" t="s">
        <v>30</v>
      </c>
      <c r="D78" s="25" t="s">
        <v>59</v>
      </c>
      <c r="E78" s="26">
        <v>410001</v>
      </c>
      <c r="F78" s="27" t="str">
        <f>VLOOKUP(표1[[#This Row],[품번]],[1]!품번구분[#Data],2,0)</f>
        <v>G</v>
      </c>
      <c r="G78" s="28">
        <v>1600</v>
      </c>
      <c r="H78" s="28">
        <v>103</v>
      </c>
      <c r="I78" s="28"/>
      <c r="J78" s="29">
        <f>표1[[#This Row],[C/V]]*표1[[#This Row],[판수]]-표1[[#This Row],[불량수량]]</f>
        <v>164800</v>
      </c>
      <c r="K78" s="28" t="s">
        <v>62</v>
      </c>
      <c r="L78" s="28" t="s">
        <v>117</v>
      </c>
      <c r="M78" s="30">
        <v>0.83333333333333337</v>
      </c>
      <c r="N78" s="30">
        <v>0.33333333333333331</v>
      </c>
      <c r="O78" s="45">
        <v>659.99999999999989</v>
      </c>
      <c r="P78" s="31">
        <v>0</v>
      </c>
      <c r="Q78" s="32"/>
      <c r="R78" s="33">
        <f t="shared" si="5"/>
        <v>9.3636363636363651</v>
      </c>
      <c r="S78" s="34">
        <f t="shared" si="6"/>
        <v>198</v>
      </c>
      <c r="T78" s="35">
        <f>IF(L78="비가동",0,VLOOKUP(E78,[1]단가!$D$4:$G$1048576,4,0))</f>
        <v>9.5</v>
      </c>
      <c r="U78" s="35">
        <f t="shared" si="7"/>
        <v>1565600</v>
      </c>
      <c r="V78" s="36" t="str">
        <f>IF($L78="비가동",0,IF($B78="in",VLOOKUP($E78,[1]투입량!$M:$T,3,FALSE),VLOOKUP($E78,[1]투입량!$D:$I,3,FALSE)))</f>
        <v>Q4004-2</v>
      </c>
      <c r="W78" s="35">
        <f>IF($L78="비가동",0,IF($B78="in",VLOOKUP($E78,[1]투입량!$M:$T,6,FALSE),VLOOKUP($E78,[1]투입량!$D:$I,5,FALSE)))</f>
        <v>46</v>
      </c>
      <c r="X78" s="35">
        <f t="shared" si="8"/>
        <v>5211.8</v>
      </c>
      <c r="Y78" s="37">
        <f>IF(V78=0,0,VLOOKUP(V78,[1]원재료!C:H,3,0)*0.001)</f>
        <v>10.450000000000001</v>
      </c>
      <c r="Z78" s="35">
        <f t="shared" si="9"/>
        <v>54463.310000000005</v>
      </c>
      <c r="AA78" s="38"/>
      <c r="AB78" s="39" t="s">
        <v>35</v>
      </c>
      <c r="AC78" s="40"/>
    </row>
    <row r="79" spans="1:29" ht="19.5" customHeight="1" x14ac:dyDescent="0.45">
      <c r="A79" s="22">
        <v>46146</v>
      </c>
      <c r="B79" s="23" t="s">
        <v>29</v>
      </c>
      <c r="C79" s="24" t="s">
        <v>30</v>
      </c>
      <c r="D79" s="25" t="s">
        <v>63</v>
      </c>
      <c r="E79" s="26">
        <v>682622</v>
      </c>
      <c r="F79" s="27" t="str">
        <f>VLOOKUP(표1[[#This Row],[품번]],[1]!품번구분[#Data],2,0)</f>
        <v>S</v>
      </c>
      <c r="G79" s="28">
        <v>1152</v>
      </c>
      <c r="H79" s="28">
        <v>102</v>
      </c>
      <c r="I79" s="28"/>
      <c r="J79" s="29">
        <f>표1[[#This Row],[C/V]]*표1[[#This Row],[판수]]-표1[[#This Row],[불량수량]]</f>
        <v>117504</v>
      </c>
      <c r="K79" s="28" t="s">
        <v>64</v>
      </c>
      <c r="L79" s="28" t="s">
        <v>116</v>
      </c>
      <c r="M79" s="30">
        <v>0.33333333333333331</v>
      </c>
      <c r="N79" s="30">
        <v>0.83333333333333337</v>
      </c>
      <c r="O79" s="31">
        <v>620</v>
      </c>
      <c r="P79" s="31">
        <v>0</v>
      </c>
      <c r="Q79" s="32"/>
      <c r="R79" s="33">
        <f t="shared" si="5"/>
        <v>9.870967741935484</v>
      </c>
      <c r="S79" s="34">
        <f t="shared" si="6"/>
        <v>208</v>
      </c>
      <c r="T79" s="35">
        <f>IF(L79="비가동",0,VLOOKUP(E79,[1]단가!$D$4:$G$1048576,4,0))</f>
        <v>7.47</v>
      </c>
      <c r="U79" s="35">
        <f t="shared" si="7"/>
        <v>877754.88</v>
      </c>
      <c r="V79" s="36" t="str">
        <f>IF($L79="비가동",0,IF($B79="in",VLOOKUP($E79,[1]투입량!$M:$T,3,FALSE),VLOOKUP($E79,[1]투입량!$D:$I,3,FALSE)))</f>
        <v>SI4021</v>
      </c>
      <c r="W79" s="35">
        <f>IF($L79="비가동",0,IF($B79="in",VLOOKUP($E79,[1]투입량!$M:$T,6,FALSE),VLOOKUP($E79,[1]투입량!$D:$I,5,FALSE)))</f>
        <v>252</v>
      </c>
      <c r="X79" s="35">
        <f t="shared" si="8"/>
        <v>28274.400000000005</v>
      </c>
      <c r="Y79" s="37">
        <f>IF(V79=0,0,VLOOKUP(V79,[1]원재료!C:H,3,0)*0.001)</f>
        <v>8.8000000000000007</v>
      </c>
      <c r="Z79" s="35">
        <f t="shared" si="9"/>
        <v>248814.72000000006</v>
      </c>
      <c r="AA79" s="38"/>
      <c r="AB79" s="39" t="s">
        <v>35</v>
      </c>
      <c r="AC79" s="40"/>
    </row>
    <row r="80" spans="1:29" ht="19.5" hidden="1" customHeight="1" x14ac:dyDescent="0.45">
      <c r="A80" s="22">
        <v>46146</v>
      </c>
      <c r="B80" s="23" t="s">
        <v>29</v>
      </c>
      <c r="C80" s="24" t="s">
        <v>30</v>
      </c>
      <c r="D80" s="25" t="s">
        <v>65</v>
      </c>
      <c r="E80" s="26">
        <v>430001</v>
      </c>
      <c r="F80" s="27" t="str">
        <f>VLOOKUP(표1[[#This Row],[품번]],[1]!품번구분[#Data],2,0)</f>
        <v>G</v>
      </c>
      <c r="G80" s="28">
        <v>1600</v>
      </c>
      <c r="H80" s="28">
        <v>26</v>
      </c>
      <c r="I80" s="28"/>
      <c r="J80" s="29">
        <f>표1[[#This Row],[C/V]]*표1[[#This Row],[판수]]-표1[[#This Row],[불량수량]]</f>
        <v>41600</v>
      </c>
      <c r="K80" s="28" t="s">
        <v>66</v>
      </c>
      <c r="L80" s="28" t="s">
        <v>116</v>
      </c>
      <c r="M80" s="30">
        <v>0.33333333333333331</v>
      </c>
      <c r="N80" s="30">
        <v>0.47222222222222227</v>
      </c>
      <c r="O80" s="31">
        <v>150.00000000000003</v>
      </c>
      <c r="P80" s="31">
        <v>50.000000000000064</v>
      </c>
      <c r="Q80" s="32"/>
      <c r="R80" s="33">
        <f t="shared" si="5"/>
        <v>10.399999999999999</v>
      </c>
      <c r="S80" s="34">
        <f t="shared" si="6"/>
        <v>26</v>
      </c>
      <c r="T80" s="35">
        <f>IF(L80="비가동",0,VLOOKUP(E80,[1]단가!$D$4:$G$1048576,4,0))</f>
        <v>15.5</v>
      </c>
      <c r="U80" s="35">
        <f t="shared" si="7"/>
        <v>644800</v>
      </c>
      <c r="V80" s="36" t="str">
        <f>IF($L80="비가동",0,IF($B80="in",VLOOKUP($E80,[1]투입량!$M:$T,3,FALSE),VLOOKUP($E80,[1]투입량!$D:$I,3,FALSE)))</f>
        <v>Q4007</v>
      </c>
      <c r="W80" s="35">
        <f>IF($L80="비가동",0,IF($B80="in",VLOOKUP($E80,[1]투입량!$M:$T,6,FALSE),VLOOKUP($E80,[1]투입량!$D:$I,5,FALSE)))</f>
        <v>76</v>
      </c>
      <c r="X80" s="35">
        <f t="shared" si="8"/>
        <v>2173.6000000000004</v>
      </c>
      <c r="Y80" s="37">
        <f>IF(V80=0,0,VLOOKUP(V80,[1]원재료!C:H,3,0)*0.001)</f>
        <v>6.8</v>
      </c>
      <c r="Z80" s="35">
        <f t="shared" si="9"/>
        <v>14780.480000000001</v>
      </c>
      <c r="AA80" s="38"/>
      <c r="AB80" s="39" t="s">
        <v>35</v>
      </c>
      <c r="AC80" s="40"/>
    </row>
    <row r="81" spans="1:29" ht="19.5" hidden="1" customHeight="1" x14ac:dyDescent="0.45">
      <c r="A81" s="22">
        <v>46146</v>
      </c>
      <c r="B81" s="23" t="s">
        <v>29</v>
      </c>
      <c r="C81" s="24" t="s">
        <v>30</v>
      </c>
      <c r="D81" s="25" t="s">
        <v>65</v>
      </c>
      <c r="E81" s="26">
        <v>430001</v>
      </c>
      <c r="F81" s="27" t="str">
        <f>VLOOKUP(표1[[#This Row],[품번]],[1]!품번구분[#Data],2,0)</f>
        <v>G</v>
      </c>
      <c r="G81" s="28"/>
      <c r="H81" s="28"/>
      <c r="I81" s="28"/>
      <c r="J81" s="29">
        <f>표1[[#This Row],[C/V]]*표1[[#This Row],[판수]]-표1[[#This Row],[불량수량]]</f>
        <v>0</v>
      </c>
      <c r="K81" s="28" t="s">
        <v>66</v>
      </c>
      <c r="L81" s="28" t="s">
        <v>36</v>
      </c>
      <c r="M81" s="30">
        <v>0.4375</v>
      </c>
      <c r="N81" s="30">
        <v>0.47222222222222227</v>
      </c>
      <c r="O81" s="31">
        <v>50.000000000000064</v>
      </c>
      <c r="P81" s="31">
        <v>0</v>
      </c>
      <c r="Q81" s="32" t="s">
        <v>100</v>
      </c>
      <c r="R81" s="33" t="str">
        <f t="shared" si="5"/>
        <v/>
      </c>
      <c r="S81" s="34">
        <f t="shared" si="6"/>
        <v>26</v>
      </c>
      <c r="T81" s="35">
        <f>IF(L81="비가동",0,VLOOKUP(E81,[1]단가!$D$4:$G$1048576,4,0))</f>
        <v>0</v>
      </c>
      <c r="U81" s="35">
        <f t="shared" si="7"/>
        <v>0</v>
      </c>
      <c r="V81" s="36">
        <f>IF($L81="비가동",0,IF($B81="in",VLOOKUP($E81,[1]투입량!$M:$T,3,FALSE),VLOOKUP($E81,[1]투입량!$D:$I,3,FALSE)))</f>
        <v>0</v>
      </c>
      <c r="W81" s="35">
        <f>IF($L81="비가동",0,IF($B81="in",VLOOKUP($E81,[1]투입량!$M:$T,6,FALSE),VLOOKUP($E81,[1]투입량!$D:$I,5,FALSE)))</f>
        <v>0</v>
      </c>
      <c r="X81" s="35">
        <f t="shared" si="8"/>
        <v>0</v>
      </c>
      <c r="Y81" s="37">
        <f>IF(V81=0,0,VLOOKUP(V81,[1]원재료!C:H,3,0)*0.001)</f>
        <v>0</v>
      </c>
      <c r="Z81" s="35">
        <f t="shared" si="9"/>
        <v>0</v>
      </c>
      <c r="AA81" s="38"/>
      <c r="AB81" s="39" t="s">
        <v>35</v>
      </c>
      <c r="AC81" s="40"/>
    </row>
    <row r="82" spans="1:29" ht="19.5" customHeight="1" x14ac:dyDescent="0.45">
      <c r="A82" s="22">
        <v>46146</v>
      </c>
      <c r="B82" s="23" t="s">
        <v>29</v>
      </c>
      <c r="C82" s="24" t="s">
        <v>30</v>
      </c>
      <c r="D82" s="25" t="s">
        <v>65</v>
      </c>
      <c r="E82" s="26">
        <v>681159</v>
      </c>
      <c r="F82" s="27" t="str">
        <f>VLOOKUP(표1[[#This Row],[품번]],[1]!품번구분[#Data],2,0)</f>
        <v>S</v>
      </c>
      <c r="G82" s="28">
        <v>1600</v>
      </c>
      <c r="H82" s="28">
        <v>30</v>
      </c>
      <c r="I82" s="28"/>
      <c r="J82" s="29">
        <f>표1[[#This Row],[C/V]]*표1[[#This Row],[판수]]-표1[[#This Row],[불량수량]]</f>
        <v>48000</v>
      </c>
      <c r="K82" s="28" t="s">
        <v>66</v>
      </c>
      <c r="L82" s="28" t="s">
        <v>116</v>
      </c>
      <c r="M82" s="30">
        <v>0.47222222222222227</v>
      </c>
      <c r="N82" s="30">
        <v>0.83333333333333337</v>
      </c>
      <c r="O82" s="31">
        <v>420</v>
      </c>
      <c r="P82" s="31">
        <v>0</v>
      </c>
      <c r="Q82" s="32"/>
      <c r="R82" s="33">
        <f t="shared" si="5"/>
        <v>4.2857142857142856</v>
      </c>
      <c r="S82" s="34">
        <f t="shared" si="6"/>
        <v>83</v>
      </c>
      <c r="T82" s="35">
        <f>IF(L82="비가동",0,VLOOKUP(E82,[1]단가!$D$4:$G$1048576,4,0))</f>
        <v>10.92</v>
      </c>
      <c r="U82" s="35">
        <f t="shared" si="7"/>
        <v>524160</v>
      </c>
      <c r="V82" s="36" t="str">
        <f>IF($L82="비가동",0,IF($B82="in",VLOOKUP($E82,[1]투입량!$M:$T,3,FALSE),VLOOKUP($E82,[1]투입량!$D:$I,3,FALSE)))</f>
        <v>SI3510</v>
      </c>
      <c r="W82" s="35">
        <f>IF($L82="비가동",0,IF($B82="in",VLOOKUP($E82,[1]투입량!$M:$T,6,FALSE),VLOOKUP($E82,[1]투입량!$D:$I,5,FALSE)))</f>
        <v>484</v>
      </c>
      <c r="X82" s="35">
        <f t="shared" si="8"/>
        <v>15972.000000000004</v>
      </c>
      <c r="Y82" s="37">
        <f>IF(V82=0,0,VLOOKUP(V82,[1]원재료!C:H,3,0)*0.001)</f>
        <v>8.4499999999999993</v>
      </c>
      <c r="Z82" s="35">
        <f t="shared" si="9"/>
        <v>134963.40000000002</v>
      </c>
      <c r="AA82" s="38"/>
      <c r="AB82" s="39" t="s">
        <v>35</v>
      </c>
      <c r="AC82" s="40"/>
    </row>
    <row r="83" spans="1:29" ht="19.5" customHeight="1" x14ac:dyDescent="0.45">
      <c r="A83" s="22">
        <v>46146</v>
      </c>
      <c r="B83" s="23" t="s">
        <v>29</v>
      </c>
      <c r="C83" s="24" t="s">
        <v>30</v>
      </c>
      <c r="D83" s="25" t="s">
        <v>63</v>
      </c>
      <c r="E83" s="26">
        <v>682622</v>
      </c>
      <c r="F83" s="27" t="str">
        <f>VLOOKUP(표1[[#This Row],[품번]],[1]!품번구분[#Data],2,0)</f>
        <v>S</v>
      </c>
      <c r="G83" s="28">
        <v>1152</v>
      </c>
      <c r="H83" s="28">
        <v>106</v>
      </c>
      <c r="I83" s="28"/>
      <c r="J83" s="29">
        <f>표1[[#This Row],[C/V]]*표1[[#This Row],[판수]]-표1[[#This Row],[불량수량]]</f>
        <v>122112</v>
      </c>
      <c r="K83" s="28" t="s">
        <v>67</v>
      </c>
      <c r="L83" s="28" t="s">
        <v>117</v>
      </c>
      <c r="M83" s="30">
        <v>0.83333333333333337</v>
      </c>
      <c r="N83" s="30">
        <v>0.33333333333333331</v>
      </c>
      <c r="O83" s="31">
        <v>659.99999999999989</v>
      </c>
      <c r="P83" s="31">
        <v>0</v>
      </c>
      <c r="Q83" s="32"/>
      <c r="R83" s="33">
        <f t="shared" si="5"/>
        <v>9.6363636363636385</v>
      </c>
      <c r="S83" s="34">
        <f t="shared" si="6"/>
        <v>208</v>
      </c>
      <c r="T83" s="35">
        <f>IF(L83="비가동",0,VLOOKUP(E83,[1]단가!$D$4:$G$1048576,4,0))</f>
        <v>7.47</v>
      </c>
      <c r="U83" s="35">
        <f t="shared" si="7"/>
        <v>912176.64000000001</v>
      </c>
      <c r="V83" s="36" t="str">
        <f>IF($L83="비가동",0,IF($B83="in",VLOOKUP($E83,[1]투입량!$M:$T,3,FALSE),VLOOKUP($E83,[1]투입량!$D:$I,3,FALSE)))</f>
        <v>SI4021</v>
      </c>
      <c r="W83" s="35">
        <f>IF($L83="비가동",0,IF($B83="in",VLOOKUP($E83,[1]투입량!$M:$T,6,FALSE),VLOOKUP($E83,[1]투입량!$D:$I,5,FALSE)))</f>
        <v>252</v>
      </c>
      <c r="X83" s="35">
        <f t="shared" si="8"/>
        <v>29383.200000000004</v>
      </c>
      <c r="Y83" s="37">
        <f>IF(V83=0,0,VLOOKUP(V83,[1]원재료!C:H,3,0)*0.001)</f>
        <v>8.8000000000000007</v>
      </c>
      <c r="Z83" s="35">
        <f t="shared" si="9"/>
        <v>258572.16000000006</v>
      </c>
      <c r="AA83" s="38"/>
      <c r="AB83" s="39" t="s">
        <v>35</v>
      </c>
      <c r="AC83" s="40"/>
    </row>
    <row r="84" spans="1:29" ht="19.5" customHeight="1" x14ac:dyDescent="0.45">
      <c r="A84" s="22">
        <v>46146</v>
      </c>
      <c r="B84" s="23" t="s">
        <v>29</v>
      </c>
      <c r="C84" s="24" t="s">
        <v>30</v>
      </c>
      <c r="D84" s="25" t="s">
        <v>65</v>
      </c>
      <c r="E84" s="26">
        <v>681159</v>
      </c>
      <c r="F84" s="27" t="str">
        <f>VLOOKUP(표1[[#This Row],[품번]],[1]!품번구분[#Data],2,0)</f>
        <v>S</v>
      </c>
      <c r="G84" s="28">
        <v>1600</v>
      </c>
      <c r="H84" s="28">
        <v>53</v>
      </c>
      <c r="I84" s="28"/>
      <c r="J84" s="29">
        <f>표1[[#This Row],[C/V]]*표1[[#This Row],[판수]]-표1[[#This Row],[불량수량]]</f>
        <v>84800</v>
      </c>
      <c r="K84" s="28" t="s">
        <v>68</v>
      </c>
      <c r="L84" s="28" t="s">
        <v>117</v>
      </c>
      <c r="M84" s="30">
        <v>0.83333333333333337</v>
      </c>
      <c r="N84" s="30">
        <v>0.33333333333333331</v>
      </c>
      <c r="O84" s="31">
        <v>659.99999999999989</v>
      </c>
      <c r="P84" s="31">
        <v>0</v>
      </c>
      <c r="Q84" s="32"/>
      <c r="R84" s="33">
        <f t="shared" si="5"/>
        <v>4.8181818181818192</v>
      </c>
      <c r="S84" s="34">
        <f t="shared" si="6"/>
        <v>83</v>
      </c>
      <c r="T84" s="35">
        <f>IF(L84="비가동",0,VLOOKUP(E84,[1]단가!$D$4:$G$1048576,4,0))</f>
        <v>10.92</v>
      </c>
      <c r="U84" s="35">
        <f t="shared" si="7"/>
        <v>926016</v>
      </c>
      <c r="V84" s="36" t="str">
        <f>IF($L84="비가동",0,IF($B84="in",VLOOKUP($E84,[1]투입량!$M:$T,3,FALSE),VLOOKUP($E84,[1]투입량!$D:$I,3,FALSE)))</f>
        <v>SI3510</v>
      </c>
      <c r="W84" s="35">
        <f>IF($L84="비가동",0,IF($B84="in",VLOOKUP($E84,[1]투입량!$M:$T,6,FALSE),VLOOKUP($E84,[1]투입량!$D:$I,5,FALSE)))</f>
        <v>484</v>
      </c>
      <c r="X84" s="35">
        <f t="shared" si="8"/>
        <v>28217.200000000004</v>
      </c>
      <c r="Y84" s="37">
        <f>IF(V84=0,0,VLOOKUP(V84,[1]원재료!C:H,3,0)*0.001)</f>
        <v>8.4499999999999993</v>
      </c>
      <c r="Z84" s="35">
        <f t="shared" si="9"/>
        <v>238435.34000000003</v>
      </c>
      <c r="AA84" s="38"/>
      <c r="AB84" s="39" t="s">
        <v>35</v>
      </c>
      <c r="AC84" s="40"/>
    </row>
    <row r="85" spans="1:29" ht="19.5" hidden="1" customHeight="1" x14ac:dyDescent="0.45">
      <c r="A85" s="22">
        <v>46146</v>
      </c>
      <c r="B85" s="23" t="s">
        <v>29</v>
      </c>
      <c r="C85" s="24" t="s">
        <v>30</v>
      </c>
      <c r="D85" s="25" t="s">
        <v>69</v>
      </c>
      <c r="E85" s="26" t="s">
        <v>70</v>
      </c>
      <c r="F85" s="27" t="str">
        <f>VLOOKUP(표1[[#This Row],[품번]],[1]!품번구분[#Data],2,0)</f>
        <v>S</v>
      </c>
      <c r="G85" s="28">
        <v>80</v>
      </c>
      <c r="H85" s="28">
        <v>33</v>
      </c>
      <c r="I85" s="28"/>
      <c r="J85" s="29">
        <f>표1[[#This Row],[C/V]]*표1[[#This Row],[판수]]-표1[[#This Row],[불량수량]]</f>
        <v>2640</v>
      </c>
      <c r="K85" s="28" t="s">
        <v>71</v>
      </c>
      <c r="L85" s="28" t="s">
        <v>116</v>
      </c>
      <c r="M85" s="30">
        <v>0.33333333333333331</v>
      </c>
      <c r="N85" s="30">
        <v>0.54166666666666663</v>
      </c>
      <c r="O85" s="31">
        <v>225.00000000000003</v>
      </c>
      <c r="P85" s="31">
        <v>14.999999999999972</v>
      </c>
      <c r="Q85" s="32"/>
      <c r="R85" s="33">
        <f t="shared" si="5"/>
        <v>8.7999999999999989</v>
      </c>
      <c r="S85" s="34">
        <f t="shared" si="6"/>
        <v>33</v>
      </c>
      <c r="T85" s="35">
        <f>IF(L85="비가동",0,VLOOKUP(E85,[1]단가!$D$4:$G$1048576,4,0))</f>
        <v>150</v>
      </c>
      <c r="U85" s="35">
        <f t="shared" si="7"/>
        <v>396000</v>
      </c>
      <c r="V85" s="36" t="str">
        <f>IF($L85="비가동",0,IF($B85="in",VLOOKUP($E85,[1]투입량!$M:$T,3,FALSE),VLOOKUP($E85,[1]투입량!$D:$I,3,FALSE)))</f>
        <v>SI3020</v>
      </c>
      <c r="W85" s="35">
        <f>IF($L85="비가동",0,IF($B85="in",VLOOKUP($E85,[1]투입량!$M:$T,6,FALSE),VLOOKUP($E85,[1]투입량!$D:$I,5,FALSE)))</f>
        <v>18</v>
      </c>
      <c r="X85" s="35">
        <f t="shared" si="8"/>
        <v>653.4</v>
      </c>
      <c r="Y85" s="37">
        <f>IF(V85=0,0,VLOOKUP(V85,[1]원재료!C:H,3,0)*0.001)</f>
        <v>9.85</v>
      </c>
      <c r="Z85" s="35">
        <f t="shared" si="9"/>
        <v>6435.99</v>
      </c>
      <c r="AA85" s="38"/>
      <c r="AB85" s="39" t="s">
        <v>35</v>
      </c>
      <c r="AC85" s="40"/>
    </row>
    <row r="86" spans="1:29" ht="19.5" hidden="1" customHeight="1" x14ac:dyDescent="0.45">
      <c r="A86" s="22">
        <v>46146</v>
      </c>
      <c r="B86" s="23" t="s">
        <v>29</v>
      </c>
      <c r="C86" s="24" t="s">
        <v>30</v>
      </c>
      <c r="D86" s="25" t="s">
        <v>69</v>
      </c>
      <c r="E86" s="26" t="s">
        <v>70</v>
      </c>
      <c r="F86" s="27" t="str">
        <f>VLOOKUP(표1[[#This Row],[품번]],[1]!품번구분[#Data],2,0)</f>
        <v>S</v>
      </c>
      <c r="G86" s="28"/>
      <c r="H86" s="28"/>
      <c r="I86" s="28"/>
      <c r="J86" s="29">
        <f>표1[[#This Row],[C/V]]*표1[[#This Row],[판수]]-표1[[#This Row],[불량수량]]</f>
        <v>0</v>
      </c>
      <c r="K86" s="28" t="s">
        <v>71</v>
      </c>
      <c r="L86" s="28" t="s">
        <v>36</v>
      </c>
      <c r="M86" s="30">
        <v>0.48958333333333331</v>
      </c>
      <c r="N86" s="30">
        <v>0.54166666666666663</v>
      </c>
      <c r="O86" s="31">
        <v>14.999999999999972</v>
      </c>
      <c r="P86" s="31">
        <v>0</v>
      </c>
      <c r="Q86" s="32" t="s">
        <v>100</v>
      </c>
      <c r="R86" s="33" t="str">
        <f t="shared" si="5"/>
        <v/>
      </c>
      <c r="S86" s="34">
        <f t="shared" si="6"/>
        <v>33</v>
      </c>
      <c r="T86" s="35">
        <f>IF(L86="비가동",0,VLOOKUP(E86,[1]단가!$D$4:$G$1048576,4,0))</f>
        <v>0</v>
      </c>
      <c r="U86" s="35">
        <f t="shared" si="7"/>
        <v>0</v>
      </c>
      <c r="V86" s="36">
        <f>IF($L86="비가동",0,IF($B86="in",VLOOKUP($E86,[1]투입량!$M:$T,3,FALSE),VLOOKUP($E86,[1]투입량!$D:$I,3,FALSE)))</f>
        <v>0</v>
      </c>
      <c r="W86" s="35">
        <f>IF($L86="비가동",0,IF($B86="in",VLOOKUP($E86,[1]투입량!$M:$T,6,FALSE),VLOOKUP($E86,[1]투입량!$D:$I,5,FALSE)))</f>
        <v>0</v>
      </c>
      <c r="X86" s="35">
        <f t="shared" si="8"/>
        <v>0</v>
      </c>
      <c r="Y86" s="37">
        <f>IF(V86=0,0,VLOOKUP(V86,[1]원재료!C:H,3,0)*0.001)</f>
        <v>0</v>
      </c>
      <c r="Z86" s="35">
        <f t="shared" si="9"/>
        <v>0</v>
      </c>
      <c r="AA86" s="38"/>
      <c r="AB86" s="39" t="s">
        <v>35</v>
      </c>
      <c r="AC86" s="40"/>
    </row>
    <row r="87" spans="1:29" ht="19.5" customHeight="1" x14ac:dyDescent="0.45">
      <c r="A87" s="22">
        <v>46146</v>
      </c>
      <c r="B87" s="23" t="s">
        <v>29</v>
      </c>
      <c r="C87" s="24" t="s">
        <v>30</v>
      </c>
      <c r="D87" s="25" t="s">
        <v>69</v>
      </c>
      <c r="E87" s="26" t="s">
        <v>118</v>
      </c>
      <c r="F87" s="27" t="str">
        <f>VLOOKUP(표1[[#This Row],[품번]],[1]!품번구분[#Data],2,0)</f>
        <v>S</v>
      </c>
      <c r="G87" s="28">
        <v>80</v>
      </c>
      <c r="H87" s="28">
        <v>47</v>
      </c>
      <c r="I87" s="28"/>
      <c r="J87" s="29">
        <f>표1[[#This Row],[C/V]]*표1[[#This Row],[판수]]-표1[[#This Row],[불량수량]]</f>
        <v>3760</v>
      </c>
      <c r="K87" s="28" t="s">
        <v>71</v>
      </c>
      <c r="L87" s="28" t="s">
        <v>116</v>
      </c>
      <c r="M87" s="30">
        <v>0.54166666666666663</v>
      </c>
      <c r="N87" s="30">
        <v>0.83333333333333337</v>
      </c>
      <c r="O87" s="31">
        <v>380.00000000000011</v>
      </c>
      <c r="P87" s="31">
        <v>0</v>
      </c>
      <c r="Q87" s="32"/>
      <c r="R87" s="33">
        <f t="shared" si="5"/>
        <v>7.4210526315789451</v>
      </c>
      <c r="S87" s="34">
        <f t="shared" si="6"/>
        <v>131</v>
      </c>
      <c r="T87" s="35">
        <f>IF(L87="비가동",0,VLOOKUP(E87,[1]단가!$D$4:$G$1048576,4,0))</f>
        <v>150</v>
      </c>
      <c r="U87" s="35">
        <f t="shared" si="7"/>
        <v>564000</v>
      </c>
      <c r="V87" s="36" t="str">
        <f>IF($L87="비가동",0,IF($B87="in",VLOOKUP($E87,[1]투입량!$M:$T,3,FALSE),VLOOKUP($E87,[1]투입량!$D:$I,3,FALSE)))</f>
        <v>SI3026</v>
      </c>
      <c r="W87" s="35">
        <f>IF($L87="비가동",0,IF($B87="in",VLOOKUP($E87,[1]투입량!$M:$T,6,FALSE),VLOOKUP($E87,[1]투입량!$D:$I,5,FALSE)))</f>
        <v>18</v>
      </c>
      <c r="X87" s="35">
        <f t="shared" si="8"/>
        <v>930.6</v>
      </c>
      <c r="Y87" s="37">
        <f>IF(V87=0,0,VLOOKUP(V87,[1]원재료!C:H,3,0)*0.001)</f>
        <v>8.0500000000000007</v>
      </c>
      <c r="Z87" s="35">
        <f t="shared" si="9"/>
        <v>7491.3300000000008</v>
      </c>
      <c r="AA87" s="38"/>
      <c r="AB87" s="39" t="s">
        <v>35</v>
      </c>
      <c r="AC87" s="40"/>
    </row>
    <row r="88" spans="1:29" ht="19.5" customHeight="1" x14ac:dyDescent="0.45">
      <c r="A88" s="22">
        <v>46146</v>
      </c>
      <c r="B88" s="23" t="s">
        <v>29</v>
      </c>
      <c r="C88" s="24" t="s">
        <v>30</v>
      </c>
      <c r="D88" s="25" t="s">
        <v>72</v>
      </c>
      <c r="E88" s="26" t="s">
        <v>73</v>
      </c>
      <c r="F88" s="27" t="str">
        <f>VLOOKUP(표1[[#This Row],[품번]],[1]!품번구분[#Data],2,0)</f>
        <v>S</v>
      </c>
      <c r="G88" s="28">
        <v>168</v>
      </c>
      <c r="H88" s="28">
        <v>79</v>
      </c>
      <c r="I88" s="28">
        <v>79</v>
      </c>
      <c r="J88" s="29">
        <f>표1[[#This Row],[C/V]]*표1[[#This Row],[판수]]-표1[[#This Row],[불량수량]]</f>
        <v>13193</v>
      </c>
      <c r="K88" s="28" t="s">
        <v>71</v>
      </c>
      <c r="L88" s="28" t="s">
        <v>116</v>
      </c>
      <c r="M88" s="30">
        <v>0.33333333333333331</v>
      </c>
      <c r="N88" s="30">
        <v>0.83333333333333337</v>
      </c>
      <c r="O88" s="31">
        <v>620</v>
      </c>
      <c r="P88" s="31">
        <v>0</v>
      </c>
      <c r="Q88" s="32"/>
      <c r="R88" s="33">
        <f t="shared" si="5"/>
        <v>7.6451612903225801</v>
      </c>
      <c r="S88" s="34">
        <f t="shared" si="6"/>
        <v>163</v>
      </c>
      <c r="T88" s="35">
        <f>IF(L88="비가동",0,VLOOKUP(E88,[1]단가!$D$4:$G$1048576,4,0))</f>
        <v>12.74</v>
      </c>
      <c r="U88" s="35">
        <f t="shared" si="7"/>
        <v>168078.82</v>
      </c>
      <c r="V88" s="36" t="str">
        <f>IF($L88="비가동",0,IF($B88="in",VLOOKUP($E88,[1]투입량!$M:$T,3,FALSE),VLOOKUP($E88,[1]투입량!$D:$I,3,FALSE)))</f>
        <v>SI4022-2</v>
      </c>
      <c r="W88" s="35">
        <f>IF($L88="비가동",0,IF($B88="in",VLOOKUP($E88,[1]투입량!$M:$T,6,FALSE),VLOOKUP($E88,[1]투입량!$D:$I,5,FALSE)))</f>
        <v>150</v>
      </c>
      <c r="X88" s="35">
        <f t="shared" si="8"/>
        <v>13035</v>
      </c>
      <c r="Y88" s="37">
        <f>IF(V88=0,0,VLOOKUP(V88,[1]원재료!C:H,3,0)*0.001)</f>
        <v>8.75</v>
      </c>
      <c r="Z88" s="35">
        <f t="shared" si="9"/>
        <v>114056.25</v>
      </c>
      <c r="AA88" s="38"/>
      <c r="AB88" s="39" t="s">
        <v>35</v>
      </c>
      <c r="AC88" s="40"/>
    </row>
    <row r="89" spans="1:29" ht="19.5" customHeight="1" x14ac:dyDescent="0.45">
      <c r="A89" s="22">
        <v>46146</v>
      </c>
      <c r="B89" s="23" t="s">
        <v>29</v>
      </c>
      <c r="C89" s="24" t="s">
        <v>30</v>
      </c>
      <c r="D89" s="25" t="s">
        <v>69</v>
      </c>
      <c r="E89" s="26" t="s">
        <v>118</v>
      </c>
      <c r="F89" s="27" t="str">
        <f>VLOOKUP(표1[[#This Row],[품번]],[1]!품번구분[#Data],2,0)</f>
        <v>S</v>
      </c>
      <c r="G89" s="28">
        <v>80</v>
      </c>
      <c r="H89" s="28">
        <v>84</v>
      </c>
      <c r="I89" s="28"/>
      <c r="J89" s="29">
        <f>표1[[#This Row],[C/V]]*표1[[#This Row],[판수]]-표1[[#This Row],[불량수량]]</f>
        <v>6720</v>
      </c>
      <c r="K89" s="28" t="s">
        <v>74</v>
      </c>
      <c r="L89" s="28" t="s">
        <v>117</v>
      </c>
      <c r="M89" s="30">
        <v>0.83333333333333337</v>
      </c>
      <c r="N89" s="30">
        <v>0.33333333333333331</v>
      </c>
      <c r="O89" s="31">
        <v>659.99999999999989</v>
      </c>
      <c r="P89" s="31">
        <v>0</v>
      </c>
      <c r="Q89" s="32"/>
      <c r="R89" s="33">
        <f t="shared" si="5"/>
        <v>7.6363636363636376</v>
      </c>
      <c r="S89" s="34">
        <f t="shared" si="6"/>
        <v>131</v>
      </c>
      <c r="T89" s="35">
        <f>IF(L89="비가동",0,VLOOKUP(E89,[1]단가!$D$4:$G$1048576,4,0))</f>
        <v>150</v>
      </c>
      <c r="U89" s="35">
        <f t="shared" si="7"/>
        <v>1008000</v>
      </c>
      <c r="V89" s="36" t="str">
        <f>IF($L89="비가동",0,IF($B89="in",VLOOKUP($E89,[1]투입량!$M:$T,3,FALSE),VLOOKUP($E89,[1]투입량!$D:$I,3,FALSE)))</f>
        <v>SI3026</v>
      </c>
      <c r="W89" s="35">
        <f>IF($L89="비가동",0,IF($B89="in",VLOOKUP($E89,[1]투입량!$M:$T,6,FALSE),VLOOKUP($E89,[1]투입량!$D:$I,5,FALSE)))</f>
        <v>18</v>
      </c>
      <c r="X89" s="35">
        <f t="shared" si="8"/>
        <v>1663.2</v>
      </c>
      <c r="Y89" s="37">
        <f>IF(V89=0,0,VLOOKUP(V89,[1]원재료!C:H,3,0)*0.001)</f>
        <v>8.0500000000000007</v>
      </c>
      <c r="Z89" s="35">
        <f t="shared" si="9"/>
        <v>13388.760000000002</v>
      </c>
      <c r="AA89" s="38"/>
      <c r="AB89" s="39" t="s">
        <v>35</v>
      </c>
      <c r="AC89" s="40"/>
    </row>
    <row r="90" spans="1:29" ht="19.5" customHeight="1" x14ac:dyDescent="0.45">
      <c r="A90" s="22">
        <v>46146</v>
      </c>
      <c r="B90" s="23" t="s">
        <v>29</v>
      </c>
      <c r="C90" s="24" t="s">
        <v>30</v>
      </c>
      <c r="D90" s="25" t="s">
        <v>72</v>
      </c>
      <c r="E90" s="26" t="s">
        <v>73</v>
      </c>
      <c r="F90" s="27" t="str">
        <f>VLOOKUP(표1[[#This Row],[품번]],[1]!품번구분[#Data],2,0)</f>
        <v>S</v>
      </c>
      <c r="G90" s="28">
        <v>168</v>
      </c>
      <c r="H90" s="28">
        <v>84</v>
      </c>
      <c r="I90" s="28">
        <v>84</v>
      </c>
      <c r="J90" s="29">
        <f>표1[[#This Row],[C/V]]*표1[[#This Row],[판수]]-표1[[#This Row],[불량수량]]</f>
        <v>14028</v>
      </c>
      <c r="K90" s="28" t="s">
        <v>74</v>
      </c>
      <c r="L90" s="28" t="s">
        <v>117</v>
      </c>
      <c r="M90" s="30">
        <v>0.83333333333333337</v>
      </c>
      <c r="N90" s="30">
        <v>0.33333333333333331</v>
      </c>
      <c r="O90" s="31">
        <v>659.99999999999989</v>
      </c>
      <c r="P90" s="31">
        <v>0</v>
      </c>
      <c r="Q90" s="32"/>
      <c r="R90" s="33">
        <f t="shared" si="5"/>
        <v>7.6363636363636376</v>
      </c>
      <c r="S90" s="34">
        <f t="shared" si="6"/>
        <v>163</v>
      </c>
      <c r="T90" s="35">
        <f>IF(L90="비가동",0,VLOOKUP(E90,[1]단가!$D$4:$G$1048576,4,0))</f>
        <v>12.74</v>
      </c>
      <c r="U90" s="35">
        <f t="shared" si="7"/>
        <v>178716.72</v>
      </c>
      <c r="V90" s="36" t="str">
        <f>IF($L90="비가동",0,IF($B90="in",VLOOKUP($E90,[1]투입량!$M:$T,3,FALSE),VLOOKUP($E90,[1]투입량!$D:$I,3,FALSE)))</f>
        <v>SI4022-2</v>
      </c>
      <c r="W90" s="35">
        <f>IF($L90="비가동",0,IF($B90="in",VLOOKUP($E90,[1]투입량!$M:$T,6,FALSE),VLOOKUP($E90,[1]투입량!$D:$I,5,FALSE)))</f>
        <v>150</v>
      </c>
      <c r="X90" s="35">
        <f t="shared" si="8"/>
        <v>13860</v>
      </c>
      <c r="Y90" s="37">
        <f>IF(V90=0,0,VLOOKUP(V90,[1]원재료!C:H,3,0)*0.001)</f>
        <v>8.75</v>
      </c>
      <c r="Z90" s="35">
        <f t="shared" si="9"/>
        <v>121275</v>
      </c>
      <c r="AA90" s="38"/>
      <c r="AB90" s="39" t="s">
        <v>35</v>
      </c>
      <c r="AC90" s="40"/>
    </row>
    <row r="91" spans="1:29" ht="19.5" customHeight="1" x14ac:dyDescent="0.45">
      <c r="A91" s="22">
        <v>46146</v>
      </c>
      <c r="B91" s="23" t="s">
        <v>29</v>
      </c>
      <c r="C91" s="24" t="s">
        <v>30</v>
      </c>
      <c r="D91" s="25" t="s">
        <v>75</v>
      </c>
      <c r="E91" s="26" t="s">
        <v>76</v>
      </c>
      <c r="F91" s="27" t="str">
        <f>VLOOKUP(표1[[#This Row],[품번]],[1]!품번구분[#Data],2,0)</f>
        <v>G</v>
      </c>
      <c r="G91" s="28">
        <v>6</v>
      </c>
      <c r="H91" s="28">
        <v>93</v>
      </c>
      <c r="I91" s="28"/>
      <c r="J91" s="29">
        <f>표1[[#This Row],[C/V]]*표1[[#This Row],[판수]]-표1[[#This Row],[불량수량]]</f>
        <v>558</v>
      </c>
      <c r="K91" s="28" t="s">
        <v>77</v>
      </c>
      <c r="L91" s="28" t="s">
        <v>116</v>
      </c>
      <c r="M91" s="30">
        <v>0.33333333333333331</v>
      </c>
      <c r="N91" s="30">
        <v>0.83333333333333337</v>
      </c>
      <c r="O91" s="31">
        <v>620</v>
      </c>
      <c r="P91" s="31">
        <v>0</v>
      </c>
      <c r="Q91" s="32"/>
      <c r="R91" s="33">
        <f t="shared" si="5"/>
        <v>9</v>
      </c>
      <c r="S91" s="34">
        <f t="shared" si="6"/>
        <v>191</v>
      </c>
      <c r="T91" s="35">
        <f>IF(L91="비가동",0,VLOOKUP(E91,[1]단가!$D$4:$G$1048576,4,0))</f>
        <v>700</v>
      </c>
      <c r="U91" s="35">
        <f t="shared" si="7"/>
        <v>390600</v>
      </c>
      <c r="V91" s="36" t="str">
        <f>IF($L91="비가동",0,IF($B91="in",VLOOKUP($E91,[1]투입량!$M:$T,3,FALSE),VLOOKUP($E91,[1]투입량!$D:$I,3,FALSE)))</f>
        <v>Q5009</v>
      </c>
      <c r="W91" s="35">
        <f>IF($L91="비가동",0,IF($B91="in",VLOOKUP($E91,[1]투입량!$M:$T,6,FALSE),VLOOKUP($E91,[1]투입량!$D:$I,5,FALSE)))</f>
        <v>28</v>
      </c>
      <c r="X91" s="35">
        <f t="shared" si="8"/>
        <v>2864.4000000000005</v>
      </c>
      <c r="Y91" s="37">
        <f>IF(V91=0,0,VLOOKUP(V91,[1]원재료!C:H,3,0)*0.001)</f>
        <v>8.14</v>
      </c>
      <c r="Z91" s="35">
        <f t="shared" si="9"/>
        <v>23316.216000000008</v>
      </c>
      <c r="AA91" s="38"/>
      <c r="AB91" s="39" t="s">
        <v>35</v>
      </c>
      <c r="AC91" s="40"/>
    </row>
    <row r="92" spans="1:29" ht="19.5" customHeight="1" x14ac:dyDescent="0.45">
      <c r="A92" s="22">
        <v>46146</v>
      </c>
      <c r="B92" s="23" t="s">
        <v>29</v>
      </c>
      <c r="C92" s="24" t="s">
        <v>30</v>
      </c>
      <c r="D92" s="25" t="s">
        <v>78</v>
      </c>
      <c r="E92" s="26" t="s">
        <v>76</v>
      </c>
      <c r="F92" s="27" t="str">
        <f>VLOOKUP(표1[[#This Row],[품번]],[1]!품번구분[#Data],2,0)</f>
        <v>G</v>
      </c>
      <c r="G92" s="28">
        <v>2</v>
      </c>
      <c r="H92" s="28">
        <v>93</v>
      </c>
      <c r="I92" s="28"/>
      <c r="J92" s="29">
        <f>표1[[#This Row],[C/V]]*표1[[#This Row],[판수]]-표1[[#This Row],[불량수량]]</f>
        <v>186</v>
      </c>
      <c r="K92" s="28" t="s">
        <v>77</v>
      </c>
      <c r="L92" s="28" t="s">
        <v>116</v>
      </c>
      <c r="M92" s="30">
        <v>0.33333333333333331</v>
      </c>
      <c r="N92" s="30">
        <v>0.83333333333333337</v>
      </c>
      <c r="O92" s="31">
        <v>620</v>
      </c>
      <c r="P92" s="31">
        <v>0</v>
      </c>
      <c r="Q92" s="32"/>
      <c r="R92" s="33">
        <f t="shared" si="5"/>
        <v>9</v>
      </c>
      <c r="S92" s="34">
        <f t="shared" si="6"/>
        <v>191</v>
      </c>
      <c r="T92" s="35">
        <f>IF(L92="비가동",0,VLOOKUP(E92,[1]단가!$D$4:$G$1048576,4,0))</f>
        <v>700</v>
      </c>
      <c r="U92" s="35">
        <f t="shared" si="7"/>
        <v>130200</v>
      </c>
      <c r="V92" s="36" t="str">
        <f>IF($L92="비가동",0,IF($B92="in",VLOOKUP($E92,[1]투입량!$M:$T,3,FALSE),VLOOKUP($E92,[1]투입량!$D:$I,3,FALSE)))</f>
        <v>Q5009</v>
      </c>
      <c r="W92" s="35">
        <f>IF($L92="비가동",0,IF($B92="in",VLOOKUP($E92,[1]투입량!$M:$T,6,FALSE),VLOOKUP($E92,[1]투입량!$D:$I,5,FALSE)))</f>
        <v>28</v>
      </c>
      <c r="X92" s="35">
        <f t="shared" si="8"/>
        <v>2864.4000000000005</v>
      </c>
      <c r="Y92" s="37">
        <f>IF(V92=0,0,VLOOKUP(V92,[1]원재료!C:H,3,0)*0.001)</f>
        <v>8.14</v>
      </c>
      <c r="Z92" s="35">
        <f t="shared" si="9"/>
        <v>23316.216000000008</v>
      </c>
      <c r="AA92" s="38"/>
      <c r="AB92" s="39" t="s">
        <v>35</v>
      </c>
      <c r="AC92" s="40"/>
    </row>
    <row r="93" spans="1:29" ht="19.5" customHeight="1" x14ac:dyDescent="0.45">
      <c r="A93" s="22">
        <v>46146</v>
      </c>
      <c r="B93" s="23" t="s">
        <v>29</v>
      </c>
      <c r="C93" s="24" t="s">
        <v>30</v>
      </c>
      <c r="D93" s="25" t="s">
        <v>75</v>
      </c>
      <c r="E93" s="26" t="s">
        <v>76</v>
      </c>
      <c r="F93" s="27" t="str">
        <f>VLOOKUP(표1[[#This Row],[품번]],[1]!품번구분[#Data],2,0)</f>
        <v>G</v>
      </c>
      <c r="G93" s="28">
        <v>6</v>
      </c>
      <c r="H93" s="28">
        <v>98</v>
      </c>
      <c r="I93" s="28"/>
      <c r="J93" s="29">
        <f>표1[[#This Row],[C/V]]*표1[[#This Row],[판수]]-표1[[#This Row],[불량수량]]</f>
        <v>588</v>
      </c>
      <c r="K93" s="28" t="s">
        <v>79</v>
      </c>
      <c r="L93" s="28" t="s">
        <v>117</v>
      </c>
      <c r="M93" s="30">
        <v>0.83333333333333337</v>
      </c>
      <c r="N93" s="30">
        <v>0.33333333333333331</v>
      </c>
      <c r="O93" s="31">
        <v>659.99999999999989</v>
      </c>
      <c r="P93" s="31">
        <v>0</v>
      </c>
      <c r="Q93" s="32"/>
      <c r="R93" s="33">
        <f t="shared" si="5"/>
        <v>8.9090909090909101</v>
      </c>
      <c r="S93" s="34">
        <f t="shared" si="6"/>
        <v>191</v>
      </c>
      <c r="T93" s="35">
        <f>IF(L93="비가동",0,VLOOKUP(E93,[1]단가!$D$4:$G$1048576,4,0))</f>
        <v>700</v>
      </c>
      <c r="U93" s="35">
        <f t="shared" si="7"/>
        <v>411600</v>
      </c>
      <c r="V93" s="36" t="str">
        <f>IF($L93="비가동",0,IF($B93="in",VLOOKUP($E93,[1]투입량!$M:$T,3,FALSE),VLOOKUP($E93,[1]투입량!$D:$I,3,FALSE)))</f>
        <v>Q5009</v>
      </c>
      <c r="W93" s="35">
        <f>IF($L93="비가동",0,IF($B93="in",VLOOKUP($E93,[1]투입량!$M:$T,6,FALSE),VLOOKUP($E93,[1]투입량!$D:$I,5,FALSE)))</f>
        <v>28</v>
      </c>
      <c r="X93" s="35">
        <f t="shared" si="8"/>
        <v>3018.4000000000005</v>
      </c>
      <c r="Y93" s="37">
        <f>IF(V93=0,0,VLOOKUP(V93,[1]원재료!C:H,3,0)*0.001)</f>
        <v>8.14</v>
      </c>
      <c r="Z93" s="35">
        <f t="shared" si="9"/>
        <v>24569.776000000005</v>
      </c>
      <c r="AA93" s="38"/>
      <c r="AB93" s="39" t="s">
        <v>35</v>
      </c>
      <c r="AC93" s="40"/>
    </row>
    <row r="94" spans="1:29" ht="19.5" customHeight="1" x14ac:dyDescent="0.45">
      <c r="A94" s="22">
        <v>46146</v>
      </c>
      <c r="B94" s="23" t="s">
        <v>29</v>
      </c>
      <c r="C94" s="24" t="s">
        <v>30</v>
      </c>
      <c r="D94" s="25" t="s">
        <v>78</v>
      </c>
      <c r="E94" s="26" t="s">
        <v>76</v>
      </c>
      <c r="F94" s="27" t="str">
        <f>VLOOKUP(표1[[#This Row],[품번]],[1]!품번구분[#Data],2,0)</f>
        <v>G</v>
      </c>
      <c r="G94" s="28">
        <v>2</v>
      </c>
      <c r="H94" s="28">
        <v>98</v>
      </c>
      <c r="I94" s="28"/>
      <c r="J94" s="29">
        <f>표1[[#This Row],[C/V]]*표1[[#This Row],[판수]]-표1[[#This Row],[불량수량]]</f>
        <v>196</v>
      </c>
      <c r="K94" s="28" t="s">
        <v>79</v>
      </c>
      <c r="L94" s="28" t="s">
        <v>117</v>
      </c>
      <c r="M94" s="30">
        <v>0.83333333333333337</v>
      </c>
      <c r="N94" s="30">
        <v>0.33333333333333331</v>
      </c>
      <c r="O94" s="31">
        <v>659.99999999999989</v>
      </c>
      <c r="P94" s="31">
        <v>0</v>
      </c>
      <c r="Q94" s="32"/>
      <c r="R94" s="33">
        <f t="shared" si="5"/>
        <v>8.9090909090909101</v>
      </c>
      <c r="S94" s="34">
        <f t="shared" si="6"/>
        <v>191</v>
      </c>
      <c r="T94" s="35">
        <f>IF(L94="비가동",0,VLOOKUP(E94,[1]단가!$D$4:$G$1048576,4,0))</f>
        <v>700</v>
      </c>
      <c r="U94" s="35">
        <f t="shared" si="7"/>
        <v>137200</v>
      </c>
      <c r="V94" s="36" t="str">
        <f>IF($L94="비가동",0,IF($B94="in",VLOOKUP($E94,[1]투입량!$M:$T,3,FALSE),VLOOKUP($E94,[1]투입량!$D:$I,3,FALSE)))</f>
        <v>Q5009</v>
      </c>
      <c r="W94" s="35">
        <f>IF($L94="비가동",0,IF($B94="in",VLOOKUP($E94,[1]투입량!$M:$T,6,FALSE),VLOOKUP($E94,[1]투입량!$D:$I,5,FALSE)))</f>
        <v>28</v>
      </c>
      <c r="X94" s="35">
        <f t="shared" si="8"/>
        <v>3018.4000000000005</v>
      </c>
      <c r="Y94" s="37">
        <f>IF(V94=0,0,VLOOKUP(V94,[1]원재료!C:H,3,0)*0.001)</f>
        <v>8.14</v>
      </c>
      <c r="Z94" s="35">
        <f t="shared" si="9"/>
        <v>24569.776000000005</v>
      </c>
      <c r="AA94" s="38"/>
      <c r="AB94" s="39" t="s">
        <v>35</v>
      </c>
      <c r="AC94" s="40"/>
    </row>
    <row r="95" spans="1:29" ht="19.5" customHeight="1" x14ac:dyDescent="0.45">
      <c r="A95" s="22">
        <v>46146</v>
      </c>
      <c r="B95" s="23" t="s">
        <v>29</v>
      </c>
      <c r="C95" s="24" t="s">
        <v>30</v>
      </c>
      <c r="D95" s="25" t="s">
        <v>80</v>
      </c>
      <c r="E95" s="26">
        <v>680275</v>
      </c>
      <c r="F95" s="27" t="str">
        <f>VLOOKUP(표1[[#This Row],[품번]],[1]!품번구분[#Data],2,0)</f>
        <v>S</v>
      </c>
      <c r="G95" s="28">
        <v>400</v>
      </c>
      <c r="H95" s="28">
        <v>86</v>
      </c>
      <c r="I95" s="28"/>
      <c r="J95" s="29">
        <f>표1[[#This Row],[C/V]]*표1[[#This Row],[판수]]-표1[[#This Row],[불량수량]]</f>
        <v>34400</v>
      </c>
      <c r="K95" s="28" t="s">
        <v>81</v>
      </c>
      <c r="L95" s="28" t="s">
        <v>116</v>
      </c>
      <c r="M95" s="30">
        <v>0.33333333333333331</v>
      </c>
      <c r="N95" s="30">
        <v>0.83333333333333337</v>
      </c>
      <c r="O95" s="31">
        <v>620</v>
      </c>
      <c r="P95" s="31">
        <v>0</v>
      </c>
      <c r="Q95" s="32"/>
      <c r="R95" s="33">
        <f t="shared" si="5"/>
        <v>8.32258064516129</v>
      </c>
      <c r="S95" s="34">
        <f t="shared" si="6"/>
        <v>177</v>
      </c>
      <c r="T95" s="35">
        <f>IF(L95="비가동",0,VLOOKUP(E95,[1]단가!$D$4:$G$1048576,4,0))</f>
        <v>10.58</v>
      </c>
      <c r="U95" s="35">
        <f t="shared" si="7"/>
        <v>363952</v>
      </c>
      <c r="V95" s="36" t="str">
        <f>IF($L95="비가동",0,IF($B95="in",VLOOKUP($E95,[1]투입량!$M:$T,3,FALSE),VLOOKUP($E95,[1]투입량!$D:$I,3,FALSE)))</f>
        <v>SI4021</v>
      </c>
      <c r="W95" s="35">
        <f>IF($L95="비가동",0,IF($B95="in",VLOOKUP($E95,[1]투입량!$M:$T,6,FALSE),VLOOKUP($E95,[1]투입량!$D:$I,5,FALSE)))</f>
        <v>37</v>
      </c>
      <c r="X95" s="35">
        <f t="shared" si="8"/>
        <v>3500.2000000000003</v>
      </c>
      <c r="Y95" s="37">
        <f>IF(V95=0,0,VLOOKUP(V95,[1]원재료!C:H,3,0)*0.001)</f>
        <v>8.8000000000000007</v>
      </c>
      <c r="Z95" s="35">
        <f t="shared" si="9"/>
        <v>30801.760000000006</v>
      </c>
      <c r="AA95" s="38"/>
      <c r="AB95" s="39" t="s">
        <v>35</v>
      </c>
      <c r="AC95" s="40"/>
    </row>
    <row r="96" spans="1:29" ht="19.5" customHeight="1" x14ac:dyDescent="0.45">
      <c r="A96" s="22">
        <v>46146</v>
      </c>
      <c r="B96" s="23" t="s">
        <v>29</v>
      </c>
      <c r="C96" s="24" t="s">
        <v>30</v>
      </c>
      <c r="D96" s="25" t="s">
        <v>82</v>
      </c>
      <c r="E96" s="26">
        <v>682027</v>
      </c>
      <c r="F96" s="27" t="str">
        <f>VLOOKUP(표1[[#This Row],[품번]],[1]!품번구분[#Data],2,0)</f>
        <v>S</v>
      </c>
      <c r="G96" s="28">
        <v>400</v>
      </c>
      <c r="H96" s="28">
        <v>86</v>
      </c>
      <c r="I96" s="28">
        <v>344</v>
      </c>
      <c r="J96" s="29">
        <f>표1[[#This Row],[C/V]]*표1[[#This Row],[판수]]-표1[[#This Row],[불량수량]]</f>
        <v>34056</v>
      </c>
      <c r="K96" s="28" t="s">
        <v>81</v>
      </c>
      <c r="L96" s="28" t="s">
        <v>116</v>
      </c>
      <c r="M96" s="30">
        <v>0.33333333333333331</v>
      </c>
      <c r="N96" s="30">
        <v>0.83333333333333337</v>
      </c>
      <c r="O96" s="31">
        <v>620</v>
      </c>
      <c r="P96" s="31">
        <v>0</v>
      </c>
      <c r="Q96" s="32"/>
      <c r="R96" s="33">
        <f t="shared" si="5"/>
        <v>8.32258064516129</v>
      </c>
      <c r="S96" s="34">
        <f t="shared" si="6"/>
        <v>177</v>
      </c>
      <c r="T96" s="35">
        <f>IF(L96="비가동",0,VLOOKUP(E96,[1]단가!$D$4:$G$1048576,4,0))</f>
        <v>14.6</v>
      </c>
      <c r="U96" s="35">
        <f t="shared" si="7"/>
        <v>497217.6</v>
      </c>
      <c r="V96" s="36" t="str">
        <f>IF($L96="비가동",0,IF($B96="in",VLOOKUP($E96,[1]투입량!$M:$T,3,FALSE),VLOOKUP($E96,[1]투입량!$D:$I,3,FALSE)))</f>
        <v>SI4023</v>
      </c>
      <c r="W96" s="35">
        <f>IF($L96="비가동",0,IF($B96="in",VLOOKUP($E96,[1]투입량!$M:$T,6,FALSE),VLOOKUP($E96,[1]투입량!$D:$I,5,FALSE)))</f>
        <v>240</v>
      </c>
      <c r="X96" s="35">
        <f t="shared" si="8"/>
        <v>22704</v>
      </c>
      <c r="Y96" s="37">
        <f>IF(V96=0,0,VLOOKUP(V96,'[1]원재료 (2)'!C:H,3,0)*0.001)</f>
        <v>9.3000000000000007</v>
      </c>
      <c r="Z96" s="35">
        <f t="shared" si="9"/>
        <v>211147.2</v>
      </c>
      <c r="AA96" s="38"/>
      <c r="AB96" s="39" t="s">
        <v>35</v>
      </c>
      <c r="AC96" s="40"/>
    </row>
    <row r="97" spans="1:29" ht="19.5" customHeight="1" x14ac:dyDescent="0.45">
      <c r="A97" s="22">
        <v>46146</v>
      </c>
      <c r="B97" s="23" t="s">
        <v>29</v>
      </c>
      <c r="C97" s="24" t="s">
        <v>30</v>
      </c>
      <c r="D97" s="25" t="s">
        <v>80</v>
      </c>
      <c r="E97" s="26">
        <v>680275</v>
      </c>
      <c r="F97" s="27" t="str">
        <f>VLOOKUP(표1[[#This Row],[품번]],[1]!품번구분[#Data],2,0)</f>
        <v>S</v>
      </c>
      <c r="G97" s="28">
        <v>400</v>
      </c>
      <c r="H97" s="28">
        <v>91</v>
      </c>
      <c r="I97" s="28"/>
      <c r="J97" s="29">
        <f>표1[[#This Row],[C/V]]*표1[[#This Row],[판수]]-표1[[#This Row],[불량수량]]</f>
        <v>36400</v>
      </c>
      <c r="K97" s="28" t="s">
        <v>83</v>
      </c>
      <c r="L97" s="28" t="s">
        <v>117</v>
      </c>
      <c r="M97" s="30">
        <v>0.83333333333333337</v>
      </c>
      <c r="N97" s="30">
        <v>0.33333333333333331</v>
      </c>
      <c r="O97" s="31">
        <v>659.99999999999989</v>
      </c>
      <c r="P97" s="31">
        <v>0</v>
      </c>
      <c r="Q97" s="32"/>
      <c r="R97" s="33">
        <f t="shared" si="5"/>
        <v>8.2727272727272751</v>
      </c>
      <c r="S97" s="34">
        <f t="shared" si="6"/>
        <v>177</v>
      </c>
      <c r="T97" s="35">
        <f>IF(L97="비가동",0,VLOOKUP(E97,[1]단가!$D$4:$G$1048576,4,0))</f>
        <v>10.58</v>
      </c>
      <c r="U97" s="35">
        <f t="shared" si="7"/>
        <v>385112</v>
      </c>
      <c r="V97" s="36" t="str">
        <f>IF($L97="비가동",0,IF($B97="in",VLOOKUP($E97,[1]투입량!$M:$T,3,FALSE),VLOOKUP($E97,[1]투입량!$D:$I,3,FALSE)))</f>
        <v>SI4021</v>
      </c>
      <c r="W97" s="35">
        <f>IF($L97="비가동",0,IF($B97="in",VLOOKUP($E97,[1]투입량!$M:$T,6,FALSE),VLOOKUP($E97,[1]투입량!$D:$I,5,FALSE)))</f>
        <v>37</v>
      </c>
      <c r="X97" s="35">
        <f t="shared" si="8"/>
        <v>3703.7000000000003</v>
      </c>
      <c r="Y97" s="37">
        <f>IF(V97=0,0,VLOOKUP(V97,[1]원재료!C:H,3,0)*0.001)</f>
        <v>8.8000000000000007</v>
      </c>
      <c r="Z97" s="35">
        <f t="shared" si="9"/>
        <v>32592.560000000005</v>
      </c>
      <c r="AA97" s="38"/>
      <c r="AB97" s="39" t="s">
        <v>35</v>
      </c>
      <c r="AC97" s="40"/>
    </row>
    <row r="98" spans="1:29" ht="19.5" customHeight="1" x14ac:dyDescent="0.45">
      <c r="A98" s="22">
        <v>46146</v>
      </c>
      <c r="B98" s="23" t="s">
        <v>29</v>
      </c>
      <c r="C98" s="24" t="s">
        <v>30</v>
      </c>
      <c r="D98" s="25" t="s">
        <v>82</v>
      </c>
      <c r="E98" s="26">
        <v>682027</v>
      </c>
      <c r="F98" s="27" t="str">
        <f>VLOOKUP(표1[[#This Row],[품번]],[1]!품번구분[#Data],2,0)</f>
        <v>S</v>
      </c>
      <c r="G98" s="28">
        <v>400</v>
      </c>
      <c r="H98" s="28">
        <v>91</v>
      </c>
      <c r="I98" s="28">
        <v>364</v>
      </c>
      <c r="J98" s="29">
        <f>표1[[#This Row],[C/V]]*표1[[#This Row],[판수]]-표1[[#This Row],[불량수량]]</f>
        <v>36036</v>
      </c>
      <c r="K98" s="28" t="s">
        <v>83</v>
      </c>
      <c r="L98" s="28" t="s">
        <v>117</v>
      </c>
      <c r="M98" s="30">
        <v>0.83333333333333337</v>
      </c>
      <c r="N98" s="30">
        <v>0.33333333333333331</v>
      </c>
      <c r="O98" s="31">
        <v>659.99999999999989</v>
      </c>
      <c r="P98" s="31">
        <v>0</v>
      </c>
      <c r="Q98" s="32"/>
      <c r="R98" s="33">
        <f t="shared" si="5"/>
        <v>8.2727272727272751</v>
      </c>
      <c r="S98" s="34">
        <f t="shared" si="6"/>
        <v>177</v>
      </c>
      <c r="T98" s="35">
        <f>IF(L98="비가동",0,VLOOKUP(E98,[1]단가!$D$4:$G$1048576,4,0))</f>
        <v>14.6</v>
      </c>
      <c r="U98" s="35">
        <f t="shared" si="7"/>
        <v>526125.6</v>
      </c>
      <c r="V98" s="36" t="str">
        <f>IF($L98="비가동",0,IF($B98="in",VLOOKUP($E98,[1]투입량!$M:$T,3,FALSE),VLOOKUP($E98,[1]투입량!$D:$I,3,FALSE)))</f>
        <v>SI4023</v>
      </c>
      <c r="W98" s="35">
        <f>IF($L98="비가동",0,IF($B98="in",VLOOKUP($E98,[1]투입량!$M:$T,6,FALSE),VLOOKUP($E98,[1]투입량!$D:$I,5,FALSE)))</f>
        <v>240</v>
      </c>
      <c r="X98" s="35">
        <f t="shared" si="8"/>
        <v>24024</v>
      </c>
      <c r="Y98" s="37">
        <f>IF(V98=0,0,VLOOKUP(V98,'[1]원재료 (2)'!C:H,3,0)*0.001)</f>
        <v>9.3000000000000007</v>
      </c>
      <c r="Z98" s="35">
        <f t="shared" si="9"/>
        <v>223423.2</v>
      </c>
      <c r="AA98" s="38"/>
      <c r="AB98" s="39" t="s">
        <v>35</v>
      </c>
      <c r="AC98" s="40"/>
    </row>
    <row r="99" spans="1:29" ht="19.5" customHeight="1" x14ac:dyDescent="0.45">
      <c r="A99" s="22">
        <v>46146</v>
      </c>
      <c r="B99" s="23" t="s">
        <v>29</v>
      </c>
      <c r="C99" s="24" t="s">
        <v>30</v>
      </c>
      <c r="D99" s="25" t="s">
        <v>84</v>
      </c>
      <c r="E99" s="26">
        <v>681371</v>
      </c>
      <c r="F99" s="27" t="str">
        <f>VLOOKUP(표1[[#This Row],[품번]],[1]!품번구분[#Data],2,0)</f>
        <v>S</v>
      </c>
      <c r="G99" s="28">
        <v>400</v>
      </c>
      <c r="H99" s="28">
        <v>103</v>
      </c>
      <c r="I99" s="28">
        <v>206</v>
      </c>
      <c r="J99" s="29">
        <f>표1[[#This Row],[C/V]]*표1[[#This Row],[판수]]-표1[[#This Row],[불량수량]]</f>
        <v>40994</v>
      </c>
      <c r="K99" s="28" t="s">
        <v>85</v>
      </c>
      <c r="L99" s="28" t="s">
        <v>116</v>
      </c>
      <c r="M99" s="30">
        <v>0.33333333333333331</v>
      </c>
      <c r="N99" s="30">
        <v>0.83333333333333337</v>
      </c>
      <c r="O99" s="31">
        <v>620</v>
      </c>
      <c r="P99" s="31">
        <v>0</v>
      </c>
      <c r="Q99" s="32"/>
      <c r="R99" s="33">
        <f t="shared" si="5"/>
        <v>9.9677419354838719</v>
      </c>
      <c r="S99" s="34">
        <f t="shared" si="6"/>
        <v>211</v>
      </c>
      <c r="T99" s="35">
        <f>IF(L99="비가동",0,VLOOKUP(E99,[1]단가!$D$4:$G$1048576,4,0))</f>
        <v>11.89</v>
      </c>
      <c r="U99" s="35">
        <f t="shared" si="7"/>
        <v>487418.66000000003</v>
      </c>
      <c r="V99" s="36" t="str">
        <f>IF($L99="비가동",0,IF($B99="in",VLOOKUP($E99,[1]투입량!$M:$T,3,FALSE),VLOOKUP($E99,[1]투입량!$D:$I,3,FALSE)))</f>
        <v>SI4023</v>
      </c>
      <c r="W99" s="35">
        <f>IF($L99="비가동",0,IF($B99="in",VLOOKUP($E99,[1]투입량!$M:$T,6,FALSE),VLOOKUP($E99,[1]투입량!$D:$I,5,FALSE)))</f>
        <v>169.5</v>
      </c>
      <c r="X99" s="35">
        <f t="shared" si="8"/>
        <v>19204.350000000002</v>
      </c>
      <c r="Y99" s="37">
        <f>IF(V99=0,0,VLOOKUP(V99,'[1]원재료 (2)'!C:H,3,0)*0.001)</f>
        <v>9.3000000000000007</v>
      </c>
      <c r="Z99" s="35">
        <f t="shared" si="9"/>
        <v>178600.45500000005</v>
      </c>
      <c r="AA99" s="38"/>
      <c r="AB99" s="39" t="s">
        <v>35</v>
      </c>
      <c r="AC99" s="40"/>
    </row>
    <row r="100" spans="1:29" ht="19.5" customHeight="1" x14ac:dyDescent="0.45">
      <c r="A100" s="22">
        <v>46146</v>
      </c>
      <c r="B100" s="23" t="s">
        <v>29</v>
      </c>
      <c r="C100" s="24" t="s">
        <v>30</v>
      </c>
      <c r="D100" s="25" t="s">
        <v>86</v>
      </c>
      <c r="E100" s="26">
        <v>680772</v>
      </c>
      <c r="F100" s="27" t="str">
        <f>VLOOKUP(표1[[#This Row],[품번]],[1]!품번구분[#Data],2,0)</f>
        <v>S</v>
      </c>
      <c r="G100" s="28">
        <v>324</v>
      </c>
      <c r="H100" s="28">
        <v>103</v>
      </c>
      <c r="I100" s="28">
        <v>103</v>
      </c>
      <c r="J100" s="29">
        <f>표1[[#This Row],[C/V]]*표1[[#This Row],[판수]]-표1[[#This Row],[불량수량]]</f>
        <v>33269</v>
      </c>
      <c r="K100" s="28" t="s">
        <v>85</v>
      </c>
      <c r="L100" s="28" t="s">
        <v>116</v>
      </c>
      <c r="M100" s="30">
        <v>0.33333333333333331</v>
      </c>
      <c r="N100" s="30">
        <v>0.83333333333333337</v>
      </c>
      <c r="O100" s="31">
        <v>620</v>
      </c>
      <c r="P100" s="31">
        <v>0</v>
      </c>
      <c r="Q100" s="32"/>
      <c r="R100" s="33">
        <f t="shared" si="5"/>
        <v>9.9677419354838719</v>
      </c>
      <c r="S100" s="34">
        <f t="shared" si="6"/>
        <v>211</v>
      </c>
      <c r="T100" s="35">
        <f>IF(L100="비가동",0,VLOOKUP(E100,[1]단가!$D$4:$G$1048576,4,0))</f>
        <v>8.94</v>
      </c>
      <c r="U100" s="35">
        <f t="shared" si="7"/>
        <v>297424.86</v>
      </c>
      <c r="V100" s="36" t="str">
        <f>IF($L100="비가동",0,IF($B100="in",VLOOKUP($E100,[1]투입량!$M:$T,3,FALSE),VLOOKUP($E100,[1]투입량!$D:$I,3,FALSE)))</f>
        <v>SI4020</v>
      </c>
      <c r="W100" s="35">
        <f>IF($L100="비가동",0,IF($B100="in",VLOOKUP($E100,[1]투입량!$M:$T,6,FALSE),VLOOKUP($E100,[1]투입량!$D:$I,5,FALSE)))</f>
        <v>88</v>
      </c>
      <c r="X100" s="35">
        <f t="shared" si="8"/>
        <v>9970.4000000000015</v>
      </c>
      <c r="Y100" s="37">
        <f>IF(V100=0,0,VLOOKUP(V100,[1]원재료!C:H,3,0)*0.001)</f>
        <v>8.7000000000000011</v>
      </c>
      <c r="Z100" s="35">
        <f t="shared" si="9"/>
        <v>86742.480000000025</v>
      </c>
      <c r="AA100" s="38"/>
      <c r="AB100" s="39" t="s">
        <v>35</v>
      </c>
      <c r="AC100" s="40"/>
    </row>
    <row r="101" spans="1:29" ht="19.5" customHeight="1" x14ac:dyDescent="0.45">
      <c r="A101" s="22">
        <v>46146</v>
      </c>
      <c r="B101" s="23" t="s">
        <v>29</v>
      </c>
      <c r="C101" s="24" t="s">
        <v>30</v>
      </c>
      <c r="D101" s="25" t="s">
        <v>84</v>
      </c>
      <c r="E101" s="26">
        <v>681371</v>
      </c>
      <c r="F101" s="27" t="str">
        <f>VLOOKUP(표1[[#This Row],[품번]],[1]!품번구분[#Data],2,0)</f>
        <v>S</v>
      </c>
      <c r="G101" s="28">
        <v>400</v>
      </c>
      <c r="H101" s="28">
        <v>108</v>
      </c>
      <c r="I101" s="28">
        <v>216</v>
      </c>
      <c r="J101" s="29">
        <f>표1[[#This Row],[C/V]]*표1[[#This Row],[판수]]-표1[[#This Row],[불량수량]]</f>
        <v>42984</v>
      </c>
      <c r="K101" s="28" t="s">
        <v>87</v>
      </c>
      <c r="L101" s="28" t="s">
        <v>117</v>
      </c>
      <c r="M101" s="30">
        <v>0.83333333333333337</v>
      </c>
      <c r="N101" s="30">
        <v>0.33333333333333331</v>
      </c>
      <c r="O101" s="31">
        <v>659.99999999999989</v>
      </c>
      <c r="P101" s="31">
        <v>0</v>
      </c>
      <c r="Q101" s="32"/>
      <c r="R101" s="33">
        <f t="shared" si="5"/>
        <v>9.8181818181818201</v>
      </c>
      <c r="S101" s="34">
        <f t="shared" si="6"/>
        <v>211</v>
      </c>
      <c r="T101" s="35">
        <f>IF(L101="비가동",0,VLOOKUP(E101,[1]단가!$D$4:$G$1048576,4,0))</f>
        <v>11.89</v>
      </c>
      <c r="U101" s="35">
        <f t="shared" si="7"/>
        <v>511079.76</v>
      </c>
      <c r="V101" s="36" t="str">
        <f>IF($L101="비가동",0,IF($B101="in",VLOOKUP($E101,[1]투입량!$M:$T,3,FALSE),VLOOKUP($E101,[1]투입량!$D:$I,3,FALSE)))</f>
        <v>SI4023</v>
      </c>
      <c r="W101" s="35">
        <f>IF($L101="비가동",0,IF($B101="in",VLOOKUP($E101,[1]투입량!$M:$T,6,FALSE),VLOOKUP($E101,[1]투입량!$D:$I,5,FALSE)))</f>
        <v>169.5</v>
      </c>
      <c r="X101" s="35">
        <f t="shared" si="8"/>
        <v>20136.600000000002</v>
      </c>
      <c r="Y101" s="37">
        <f>IF(V101=0,0,VLOOKUP(V101,'[1]원재료 (2)'!C:H,3,0)*0.001)</f>
        <v>9.3000000000000007</v>
      </c>
      <c r="Z101" s="35">
        <f t="shared" si="9"/>
        <v>187270.38000000003</v>
      </c>
      <c r="AA101" s="38"/>
      <c r="AB101" s="39" t="s">
        <v>35</v>
      </c>
      <c r="AC101" s="40"/>
    </row>
    <row r="102" spans="1:29" ht="19.5" customHeight="1" x14ac:dyDescent="0.45">
      <c r="A102" s="22">
        <v>46146</v>
      </c>
      <c r="B102" s="23" t="s">
        <v>29</v>
      </c>
      <c r="C102" s="24" t="s">
        <v>30</v>
      </c>
      <c r="D102" s="25" t="s">
        <v>86</v>
      </c>
      <c r="E102" s="26">
        <v>680772</v>
      </c>
      <c r="F102" s="27" t="str">
        <f>VLOOKUP(표1[[#This Row],[품번]],[1]!품번구분[#Data],2,0)</f>
        <v>S</v>
      </c>
      <c r="G102" s="28">
        <v>324</v>
      </c>
      <c r="H102" s="28">
        <v>108</v>
      </c>
      <c r="I102" s="28">
        <v>162</v>
      </c>
      <c r="J102" s="29">
        <f>표1[[#This Row],[C/V]]*표1[[#This Row],[판수]]-표1[[#This Row],[불량수량]]</f>
        <v>34830</v>
      </c>
      <c r="K102" s="28" t="s">
        <v>87</v>
      </c>
      <c r="L102" s="28" t="s">
        <v>117</v>
      </c>
      <c r="M102" s="30">
        <v>0.83333333333333337</v>
      </c>
      <c r="N102" s="30">
        <v>0.33333333333333331</v>
      </c>
      <c r="O102" s="31">
        <v>659.99999999999989</v>
      </c>
      <c r="P102" s="31">
        <v>0</v>
      </c>
      <c r="Q102" s="32"/>
      <c r="R102" s="33">
        <f t="shared" si="5"/>
        <v>9.8181818181818201</v>
      </c>
      <c r="S102" s="34">
        <f t="shared" si="6"/>
        <v>211</v>
      </c>
      <c r="T102" s="35">
        <f>IF(L102="비가동",0,VLOOKUP(E102,[1]단가!$D$4:$G$1048576,4,0))</f>
        <v>8.94</v>
      </c>
      <c r="U102" s="35">
        <f t="shared" si="7"/>
        <v>311380.2</v>
      </c>
      <c r="V102" s="36" t="str">
        <f>IF($L102="비가동",0,IF($B102="in",VLOOKUP($E102,[1]투입량!$M:$T,3,FALSE),VLOOKUP($E102,[1]투입량!$D:$I,3,FALSE)))</f>
        <v>SI4020</v>
      </c>
      <c r="W102" s="35">
        <f>IF($L102="비가동",0,IF($B102="in",VLOOKUP($E102,[1]투입량!$M:$T,6,FALSE),VLOOKUP($E102,[1]투입량!$D:$I,5,FALSE)))</f>
        <v>88</v>
      </c>
      <c r="X102" s="35">
        <f t="shared" si="8"/>
        <v>10454.400000000001</v>
      </c>
      <c r="Y102" s="37">
        <f>IF(V102=0,0,VLOOKUP(V102,[1]원재료!C:H,3,0)*0.001)</f>
        <v>8.7000000000000011</v>
      </c>
      <c r="Z102" s="35">
        <f t="shared" si="9"/>
        <v>90953.280000000028</v>
      </c>
      <c r="AA102" s="38"/>
      <c r="AB102" s="39" t="s">
        <v>35</v>
      </c>
      <c r="AC102" s="40"/>
    </row>
    <row r="103" spans="1:29" ht="19.5" customHeight="1" x14ac:dyDescent="0.45">
      <c r="A103" s="22">
        <v>46146</v>
      </c>
      <c r="B103" s="23" t="s">
        <v>29</v>
      </c>
      <c r="C103" s="24" t="s">
        <v>30</v>
      </c>
      <c r="D103" s="25" t="s">
        <v>88</v>
      </c>
      <c r="E103" s="26">
        <v>685390</v>
      </c>
      <c r="F103" s="27" t="str">
        <f>VLOOKUP(표1[[#This Row],[품번]],[1]!품번구분[#Data],2,0)</f>
        <v>S</v>
      </c>
      <c r="G103" s="28">
        <v>1444</v>
      </c>
      <c r="H103" s="28">
        <v>107</v>
      </c>
      <c r="I103" s="28">
        <v>107</v>
      </c>
      <c r="J103" s="29">
        <f>표1[[#This Row],[C/V]]*표1[[#This Row],[판수]]-표1[[#This Row],[불량수량]]</f>
        <v>154401</v>
      </c>
      <c r="K103" s="28" t="s">
        <v>89</v>
      </c>
      <c r="L103" s="28" t="s">
        <v>116</v>
      </c>
      <c r="M103" s="30">
        <v>0.33333333333333331</v>
      </c>
      <c r="N103" s="30">
        <v>0.83333333333333337</v>
      </c>
      <c r="O103" s="31">
        <v>620</v>
      </c>
      <c r="P103" s="31">
        <v>0</v>
      </c>
      <c r="Q103" s="32"/>
      <c r="R103" s="33">
        <f t="shared" si="5"/>
        <v>10.35483870967742</v>
      </c>
      <c r="S103" s="34">
        <f t="shared" si="6"/>
        <v>118</v>
      </c>
      <c r="T103" s="35">
        <f>IF(L103="비가동",0,VLOOKUP(E103,[1]단가!$D$4:$G$1048576,4,0))</f>
        <v>8</v>
      </c>
      <c r="U103" s="35">
        <f t="shared" si="7"/>
        <v>1235208</v>
      </c>
      <c r="V103" s="36" t="str">
        <f>IF($L103="비가동",0,IF($B103="in",VLOOKUP($E103,[1]투입량!$M:$T,3,FALSE),VLOOKUP($E103,[1]투입량!$D:$I,3,FALSE)))</f>
        <v>SI4022</v>
      </c>
      <c r="W103" s="35">
        <f>IF($L103="비가동",0,IF($B103="in",VLOOKUP($E103,[1]투입량!$M:$T,6,FALSE),VLOOKUP($E103,[1]투입량!$D:$I,5,FALSE)))</f>
        <v>260</v>
      </c>
      <c r="X103" s="35">
        <f t="shared" si="8"/>
        <v>30602</v>
      </c>
      <c r="Y103" s="37">
        <f>IF(V103=0,0,VLOOKUP(V103,[1]원재료!C:H,3,0)*0.001)</f>
        <v>10.15</v>
      </c>
      <c r="Z103" s="35">
        <f t="shared" si="9"/>
        <v>310610.3</v>
      </c>
      <c r="AA103" s="38"/>
      <c r="AB103" s="39" t="s">
        <v>35</v>
      </c>
      <c r="AC103" s="40"/>
    </row>
    <row r="104" spans="1:29" ht="19.5" customHeight="1" x14ac:dyDescent="0.45">
      <c r="A104" s="22">
        <v>46146</v>
      </c>
      <c r="B104" s="23" t="s">
        <v>29</v>
      </c>
      <c r="C104" s="24" t="s">
        <v>30</v>
      </c>
      <c r="D104" s="25" t="s">
        <v>90</v>
      </c>
      <c r="E104" s="26" t="s">
        <v>91</v>
      </c>
      <c r="F104" s="27" t="str">
        <f>VLOOKUP(표1[[#This Row],[품번]],[1]!품번구분[#Data],2,0)</f>
        <v>S</v>
      </c>
      <c r="G104" s="28">
        <v>256</v>
      </c>
      <c r="H104" s="28">
        <v>62</v>
      </c>
      <c r="I104" s="28"/>
      <c r="J104" s="29">
        <f>표1[[#This Row],[C/V]]*표1[[#This Row],[판수]]-표1[[#This Row],[불량수량]]</f>
        <v>15872</v>
      </c>
      <c r="K104" s="28" t="s">
        <v>92</v>
      </c>
      <c r="L104" s="28" t="s">
        <v>116</v>
      </c>
      <c r="M104" s="30">
        <v>0.33333333333333331</v>
      </c>
      <c r="N104" s="30">
        <v>0.83333333333333337</v>
      </c>
      <c r="O104" s="31">
        <v>620</v>
      </c>
      <c r="P104" s="31">
        <v>0</v>
      </c>
      <c r="Q104" s="32"/>
      <c r="R104" s="33">
        <f t="shared" si="5"/>
        <v>6</v>
      </c>
      <c r="S104" s="34">
        <f t="shared" si="6"/>
        <v>127</v>
      </c>
      <c r="T104" s="35">
        <f>IF(L104="비가동",0,VLOOKUP(E104,[1]단가!$D$4:$G$1048576,4,0))</f>
        <v>39.44</v>
      </c>
      <c r="U104" s="35">
        <f t="shared" si="7"/>
        <v>625991.67999999993</v>
      </c>
      <c r="V104" s="36" t="str">
        <f>IF($L104="비가동",0,IF($B104="in",VLOOKUP($E104,[1]투입량!$M:$T,3,FALSE),VLOOKUP($E104,[1]투입량!$D:$I,3,FALSE)))</f>
        <v>SI4023-1</v>
      </c>
      <c r="W104" s="35">
        <f>IF($L104="비가동",0,IF($B104="in",VLOOKUP($E104,[1]투입량!$M:$T,6,FALSE),VLOOKUP($E104,[1]투입량!$D:$I,5,FALSE)))</f>
        <v>172</v>
      </c>
      <c r="X104" s="35">
        <f t="shared" si="8"/>
        <v>11730.400000000001</v>
      </c>
      <c r="Y104" s="37">
        <f>IF(V104=0,0,VLOOKUP(V104,[1]원재료!C:H,3,0)*0.001)</f>
        <v>8.1999999999999993</v>
      </c>
      <c r="Z104" s="35">
        <f t="shared" si="9"/>
        <v>96189.28</v>
      </c>
      <c r="AA104" s="38"/>
      <c r="AB104" s="39" t="s">
        <v>35</v>
      </c>
      <c r="AC104" s="40"/>
    </row>
    <row r="105" spans="1:29" ht="19.5" customHeight="1" x14ac:dyDescent="0.45">
      <c r="A105" s="22">
        <v>46146</v>
      </c>
      <c r="B105" s="23" t="s">
        <v>29</v>
      </c>
      <c r="C105" s="24" t="s">
        <v>30</v>
      </c>
      <c r="D105" s="25" t="s">
        <v>88</v>
      </c>
      <c r="E105" s="26">
        <v>685390</v>
      </c>
      <c r="F105" s="27" t="str">
        <f>VLOOKUP(표1[[#This Row],[품번]],[1]!품번구분[#Data],2,0)</f>
        <v>S</v>
      </c>
      <c r="G105" s="28">
        <v>1444</v>
      </c>
      <c r="H105" s="28">
        <v>11</v>
      </c>
      <c r="I105" s="28">
        <v>111</v>
      </c>
      <c r="J105" s="29">
        <f>표1[[#This Row],[C/V]]*표1[[#This Row],[판수]]-표1[[#This Row],[불량수량]]</f>
        <v>15773</v>
      </c>
      <c r="K105" s="28" t="s">
        <v>93</v>
      </c>
      <c r="L105" s="28" t="s">
        <v>117</v>
      </c>
      <c r="M105" s="30">
        <v>0.83333333333333337</v>
      </c>
      <c r="N105" s="30">
        <v>0.33333333333333331</v>
      </c>
      <c r="O105" s="31">
        <v>659.99999999999989</v>
      </c>
      <c r="P105" s="31">
        <v>0</v>
      </c>
      <c r="Q105" s="32"/>
      <c r="R105" s="33">
        <f t="shared" si="5"/>
        <v>1.0000000000000002</v>
      </c>
      <c r="S105" s="34">
        <f t="shared" si="6"/>
        <v>118</v>
      </c>
      <c r="T105" s="35">
        <f>IF(L105="비가동",0,VLOOKUP(E105,[1]단가!$D$4:$G$1048576,4,0))</f>
        <v>8</v>
      </c>
      <c r="U105" s="35">
        <f t="shared" si="7"/>
        <v>126184</v>
      </c>
      <c r="V105" s="36" t="str">
        <f>IF($L105="비가동",0,IF($B105="in",VLOOKUP($E105,[1]투입량!$M:$T,3,FALSE),VLOOKUP($E105,[1]투입량!$D:$I,3,FALSE)))</f>
        <v>SI4022</v>
      </c>
      <c r="W105" s="35">
        <f>IF($L105="비가동",0,IF($B105="in",VLOOKUP($E105,[1]투입량!$M:$T,6,FALSE),VLOOKUP($E105,[1]투입량!$D:$I,5,FALSE)))</f>
        <v>260</v>
      </c>
      <c r="X105" s="35">
        <f t="shared" si="8"/>
        <v>3146</v>
      </c>
      <c r="Y105" s="37">
        <f>IF(V105=0,0,VLOOKUP(V105,[1]원재료!C:H,3,0)*0.001)</f>
        <v>10.15</v>
      </c>
      <c r="Z105" s="35">
        <f t="shared" si="9"/>
        <v>31931.9</v>
      </c>
      <c r="AA105" s="38"/>
      <c r="AB105" s="39" t="s">
        <v>35</v>
      </c>
      <c r="AC105" s="40"/>
    </row>
    <row r="106" spans="1:29" ht="19.5" customHeight="1" x14ac:dyDescent="0.45">
      <c r="A106" s="22">
        <v>46146</v>
      </c>
      <c r="B106" s="23" t="s">
        <v>29</v>
      </c>
      <c r="C106" s="24" t="s">
        <v>30</v>
      </c>
      <c r="D106" s="25" t="s">
        <v>90</v>
      </c>
      <c r="E106" s="26" t="s">
        <v>91</v>
      </c>
      <c r="F106" s="27" t="str">
        <f>VLOOKUP(표1[[#This Row],[품번]],[1]!품번구분[#Data],2,0)</f>
        <v>S</v>
      </c>
      <c r="G106" s="28">
        <v>256</v>
      </c>
      <c r="H106" s="28">
        <v>65</v>
      </c>
      <c r="I106" s="28"/>
      <c r="J106" s="29">
        <f>표1[[#This Row],[C/V]]*표1[[#This Row],[판수]]-표1[[#This Row],[불량수량]]</f>
        <v>16640</v>
      </c>
      <c r="K106" s="28" t="s">
        <v>94</v>
      </c>
      <c r="L106" s="28" t="s">
        <v>117</v>
      </c>
      <c r="M106" s="30">
        <v>0.83333333333333337</v>
      </c>
      <c r="N106" s="30">
        <v>0.33333333333333331</v>
      </c>
      <c r="O106" s="31">
        <v>659.99999999999989</v>
      </c>
      <c r="P106" s="31">
        <v>0</v>
      </c>
      <c r="Q106" s="32"/>
      <c r="R106" s="33">
        <f t="shared" si="5"/>
        <v>5.9090909090909101</v>
      </c>
      <c r="S106" s="34">
        <f t="shared" si="6"/>
        <v>127</v>
      </c>
      <c r="T106" s="35">
        <f>IF(L106="비가동",0,VLOOKUP(E106,[1]단가!$D$4:$G$1048576,4,0))</f>
        <v>39.44</v>
      </c>
      <c r="U106" s="35">
        <f t="shared" si="7"/>
        <v>656281.59999999998</v>
      </c>
      <c r="V106" s="36" t="str">
        <f>IF($L106="비가동",0,IF($B106="in",VLOOKUP($E106,[1]투입량!$M:$T,3,FALSE),VLOOKUP($E106,[1]투입량!$D:$I,3,FALSE)))</f>
        <v>SI4023-1</v>
      </c>
      <c r="W106" s="35">
        <f>IF($L106="비가동",0,IF($B106="in",VLOOKUP($E106,[1]투입량!$M:$T,6,FALSE),VLOOKUP($E106,[1]투입량!$D:$I,5,FALSE)))</f>
        <v>172</v>
      </c>
      <c r="X106" s="35">
        <f t="shared" si="8"/>
        <v>12298.000000000002</v>
      </c>
      <c r="Y106" s="37">
        <f>IF(V106=0,0,VLOOKUP(V106,[1]원재료!C:H,3,0)*0.001)</f>
        <v>8.1999999999999993</v>
      </c>
      <c r="Z106" s="35">
        <f t="shared" si="9"/>
        <v>100843.6</v>
      </c>
      <c r="AA106" s="38"/>
      <c r="AB106" s="39" t="s">
        <v>35</v>
      </c>
      <c r="AC106" s="40"/>
    </row>
    <row r="107" spans="1:29" ht="19.5" customHeight="1" x14ac:dyDescent="0.45">
      <c r="A107" s="22">
        <v>46146</v>
      </c>
      <c r="B107" s="23" t="s">
        <v>29</v>
      </c>
      <c r="C107" s="24" t="s">
        <v>30</v>
      </c>
      <c r="D107" s="25" t="s">
        <v>95</v>
      </c>
      <c r="E107" s="26">
        <v>682620</v>
      </c>
      <c r="F107" s="27" t="str">
        <f>VLOOKUP(표1[[#This Row],[품번]],[1]!품번구분[#Data],2,0)</f>
        <v>S</v>
      </c>
      <c r="G107" s="28">
        <v>1156</v>
      </c>
      <c r="H107" s="28">
        <v>90</v>
      </c>
      <c r="I107" s="28">
        <v>630</v>
      </c>
      <c r="J107" s="29">
        <f>표1[[#This Row],[C/V]]*표1[[#This Row],[판수]]-표1[[#This Row],[불량수량]]</f>
        <v>103410</v>
      </c>
      <c r="K107" s="28" t="s">
        <v>96</v>
      </c>
      <c r="L107" s="28" t="s">
        <v>116</v>
      </c>
      <c r="M107" s="30">
        <v>0.33333333333333331</v>
      </c>
      <c r="N107" s="30">
        <v>0.83333333333333337</v>
      </c>
      <c r="O107" s="31">
        <v>620</v>
      </c>
      <c r="P107" s="31">
        <v>0</v>
      </c>
      <c r="Q107" s="32"/>
      <c r="R107" s="33">
        <f t="shared" si="5"/>
        <v>8.7096774193548399</v>
      </c>
      <c r="S107" s="34">
        <f t="shared" si="6"/>
        <v>183</v>
      </c>
      <c r="T107" s="35">
        <f>IF(L107="비가동",0,VLOOKUP(E107,[1]단가!$D$4:$G$1048576,4,0))</f>
        <v>7.47</v>
      </c>
      <c r="U107" s="35">
        <f t="shared" si="7"/>
        <v>772472.7</v>
      </c>
      <c r="V107" s="36" t="str">
        <f>IF($L107="비가동",0,IF($B107="in",VLOOKUP($E107,[1]투입량!$M:$T,3,FALSE),VLOOKUP($E107,[1]투입량!$D:$I,3,FALSE)))</f>
        <v>SI4020-2</v>
      </c>
      <c r="W107" s="35">
        <f>IF($L107="비가동",0,IF($B107="in",VLOOKUP($E107,[1]투입량!$M:$T,6,FALSE),VLOOKUP($E107,[1]투입량!$D:$I,5,FALSE)))</f>
        <v>230</v>
      </c>
      <c r="X107" s="35">
        <f t="shared" si="8"/>
        <v>22770.000000000004</v>
      </c>
      <c r="Y107" s="37">
        <f>IF(V107=0,0,VLOOKUP(V107,[1]원재료!C:H,3,0)*0.001)</f>
        <v>10.5</v>
      </c>
      <c r="Z107" s="35">
        <f t="shared" si="9"/>
        <v>239085.00000000003</v>
      </c>
      <c r="AA107" s="38"/>
      <c r="AB107" s="39" t="s">
        <v>35</v>
      </c>
      <c r="AC107" s="40"/>
    </row>
    <row r="108" spans="1:29" ht="19.5" customHeight="1" x14ac:dyDescent="0.45">
      <c r="A108" s="22">
        <v>46146</v>
      </c>
      <c r="B108" s="23" t="s">
        <v>29</v>
      </c>
      <c r="C108" s="24" t="s">
        <v>30</v>
      </c>
      <c r="D108" s="25" t="s">
        <v>97</v>
      </c>
      <c r="E108" s="26" t="s">
        <v>98</v>
      </c>
      <c r="F108" s="27" t="str">
        <f>VLOOKUP(표1[[#This Row],[품번]],[1]!품번구분[#Data],2,0)</f>
        <v>S</v>
      </c>
      <c r="G108" s="28">
        <v>64</v>
      </c>
      <c r="H108" s="28">
        <v>60</v>
      </c>
      <c r="I108" s="28"/>
      <c r="J108" s="29">
        <f>표1[[#This Row],[C/V]]*표1[[#This Row],[판수]]-표1[[#This Row],[불량수량]]</f>
        <v>3840</v>
      </c>
      <c r="K108" s="28" t="s">
        <v>99</v>
      </c>
      <c r="L108" s="28" t="s">
        <v>116</v>
      </c>
      <c r="M108" s="30">
        <v>0.33333333333333331</v>
      </c>
      <c r="N108" s="30">
        <v>0.83333333333333337</v>
      </c>
      <c r="O108" s="31">
        <v>620</v>
      </c>
      <c r="P108" s="31">
        <v>0</v>
      </c>
      <c r="Q108" s="32"/>
      <c r="R108" s="33">
        <f t="shared" si="5"/>
        <v>5.806451612903226</v>
      </c>
      <c r="S108" s="34">
        <f t="shared" si="6"/>
        <v>124</v>
      </c>
      <c r="T108" s="35">
        <f>IF(L108="비가동",0,VLOOKUP(E108,[1]단가!$D$4:$G$1048576,4,0))</f>
        <v>42.03</v>
      </c>
      <c r="U108" s="35">
        <f t="shared" si="7"/>
        <v>161395.20000000001</v>
      </c>
      <c r="V108" s="36" t="str">
        <f>IF($L108="비가동",0,IF($B108="in",VLOOKUP($E108,[1]투입량!$M:$T,3,FALSE),VLOOKUP($E108,[1]투입량!$D:$I,3,FALSE)))</f>
        <v>SI4023-1</v>
      </c>
      <c r="W108" s="35">
        <f>IF($L108="비가동",0,IF($B108="in",VLOOKUP($E108,[1]투입량!$M:$T,6,FALSE),VLOOKUP($E108,[1]투입량!$D:$I,5,FALSE)))</f>
        <v>82</v>
      </c>
      <c r="X108" s="35">
        <f t="shared" si="8"/>
        <v>5412</v>
      </c>
      <c r="Y108" s="37">
        <f>IF(V108=0,0,VLOOKUP(V108,[1]원재료!C:H,3,0)*0.001)</f>
        <v>8.1999999999999993</v>
      </c>
      <c r="Z108" s="35">
        <f t="shared" si="9"/>
        <v>44378.399999999994</v>
      </c>
      <c r="AA108" s="38"/>
      <c r="AB108" s="39" t="s">
        <v>35</v>
      </c>
      <c r="AC108" s="40"/>
    </row>
    <row r="109" spans="1:29" ht="19.5" customHeight="1" x14ac:dyDescent="0.45">
      <c r="A109" s="22">
        <v>46146</v>
      </c>
      <c r="B109" s="23" t="s">
        <v>29</v>
      </c>
      <c r="C109" s="24" t="s">
        <v>30</v>
      </c>
      <c r="D109" s="25" t="s">
        <v>95</v>
      </c>
      <c r="E109" s="26">
        <v>682620</v>
      </c>
      <c r="F109" s="27" t="str">
        <f>VLOOKUP(표1[[#This Row],[품번]],[1]!품번구분[#Data],2,0)</f>
        <v>S</v>
      </c>
      <c r="G109" s="28">
        <v>1156</v>
      </c>
      <c r="H109" s="28">
        <v>93</v>
      </c>
      <c r="I109" s="28">
        <v>651</v>
      </c>
      <c r="J109" s="29">
        <f>표1[[#This Row],[C/V]]*표1[[#This Row],[판수]]-표1[[#This Row],[불량수량]]</f>
        <v>106857</v>
      </c>
      <c r="K109" s="28" t="s">
        <v>101</v>
      </c>
      <c r="L109" s="28" t="s">
        <v>117</v>
      </c>
      <c r="M109" s="30">
        <v>0.83333333333333337</v>
      </c>
      <c r="N109" s="30">
        <v>0.33333333333333331</v>
      </c>
      <c r="O109" s="31">
        <v>659.99999999999989</v>
      </c>
      <c r="P109" s="31">
        <v>0</v>
      </c>
      <c r="Q109" s="32"/>
      <c r="R109" s="33">
        <f t="shared" si="5"/>
        <v>8.454545454545455</v>
      </c>
      <c r="S109" s="34">
        <f t="shared" si="6"/>
        <v>183</v>
      </c>
      <c r="T109" s="35">
        <f>IF(L109="비가동",0,VLOOKUP(E109,[1]단가!$D$4:$G$1048576,4,0))</f>
        <v>7.47</v>
      </c>
      <c r="U109" s="35">
        <f t="shared" si="7"/>
        <v>798221.78999999992</v>
      </c>
      <c r="V109" s="36" t="str">
        <f>IF($L109="비가동",0,IF($B109="in",VLOOKUP($E109,[1]투입량!$M:$T,3,FALSE),VLOOKUP($E109,[1]투입량!$D:$I,3,FALSE)))</f>
        <v>SI4020-2</v>
      </c>
      <c r="W109" s="35">
        <f>IF($L109="비가동",0,IF($B109="in",VLOOKUP($E109,[1]투입량!$M:$T,6,FALSE),VLOOKUP($E109,[1]투입량!$D:$I,5,FALSE)))</f>
        <v>230</v>
      </c>
      <c r="X109" s="35">
        <f t="shared" si="8"/>
        <v>23529.000000000004</v>
      </c>
      <c r="Y109" s="37">
        <f>IF(V109=0,0,VLOOKUP(V109,[1]원재료!C:H,3,0)*0.001)</f>
        <v>10.5</v>
      </c>
      <c r="Z109" s="35">
        <f t="shared" si="9"/>
        <v>247054.50000000003</v>
      </c>
      <c r="AA109" s="38"/>
      <c r="AB109" s="39" t="s">
        <v>35</v>
      </c>
      <c r="AC109" s="40"/>
    </row>
    <row r="110" spans="1:29" ht="19.5" customHeight="1" x14ac:dyDescent="0.45">
      <c r="A110" s="22">
        <v>46146</v>
      </c>
      <c r="B110" s="23" t="s">
        <v>29</v>
      </c>
      <c r="C110" s="24" t="s">
        <v>30</v>
      </c>
      <c r="D110" s="25" t="s">
        <v>97</v>
      </c>
      <c r="E110" s="26" t="s">
        <v>98</v>
      </c>
      <c r="F110" s="27" t="str">
        <f>VLOOKUP(표1[[#This Row],[품번]],[1]!품번구분[#Data],2,0)</f>
        <v>S</v>
      </c>
      <c r="G110" s="28">
        <v>64</v>
      </c>
      <c r="H110" s="28">
        <v>64</v>
      </c>
      <c r="I110" s="28"/>
      <c r="J110" s="29">
        <f>표1[[#This Row],[C/V]]*표1[[#This Row],[판수]]-표1[[#This Row],[불량수량]]</f>
        <v>4096</v>
      </c>
      <c r="K110" s="28" t="s">
        <v>102</v>
      </c>
      <c r="L110" s="28" t="s">
        <v>117</v>
      </c>
      <c r="M110" s="30">
        <v>0.83333333333333337</v>
      </c>
      <c r="N110" s="30">
        <v>0.33333333333333331</v>
      </c>
      <c r="O110" s="31">
        <v>659.99999999999989</v>
      </c>
      <c r="P110" s="31">
        <v>0</v>
      </c>
      <c r="Q110" s="32"/>
      <c r="R110" s="33">
        <f t="shared" si="5"/>
        <v>5.8181818181818192</v>
      </c>
      <c r="S110" s="34">
        <f t="shared" si="6"/>
        <v>124</v>
      </c>
      <c r="T110" s="35">
        <f>IF(L110="비가동",0,VLOOKUP(E110,[1]단가!$D$4:$G$1048576,4,0))</f>
        <v>42.03</v>
      </c>
      <c r="U110" s="35">
        <f t="shared" si="7"/>
        <v>172154.88</v>
      </c>
      <c r="V110" s="36" t="str">
        <f>IF($L110="비가동",0,IF($B110="in",VLOOKUP($E110,[1]투입량!$M:$T,3,FALSE),VLOOKUP($E110,[1]투입량!$D:$I,3,FALSE)))</f>
        <v>SI4023-1</v>
      </c>
      <c r="W110" s="35">
        <f>IF($L110="비가동",0,IF($B110="in",VLOOKUP($E110,[1]투입량!$M:$T,6,FALSE),VLOOKUP($E110,[1]투입량!$D:$I,5,FALSE)))</f>
        <v>82</v>
      </c>
      <c r="X110" s="35">
        <f t="shared" si="8"/>
        <v>5772.8</v>
      </c>
      <c r="Y110" s="37">
        <f>IF(V110=0,0,VLOOKUP(V110,[1]원재료!C:H,3,0)*0.001)</f>
        <v>8.1999999999999993</v>
      </c>
      <c r="Z110" s="35">
        <f t="shared" si="9"/>
        <v>47336.959999999999</v>
      </c>
      <c r="AA110" s="38"/>
      <c r="AB110" s="39" t="s">
        <v>35</v>
      </c>
      <c r="AC110" s="40"/>
    </row>
    <row r="111" spans="1:29" ht="19.5" customHeight="1" x14ac:dyDescent="0.45">
      <c r="A111" s="22">
        <v>46146</v>
      </c>
      <c r="B111" s="23" t="s">
        <v>29</v>
      </c>
      <c r="C111" s="24" t="s">
        <v>30</v>
      </c>
      <c r="D111" s="25" t="s">
        <v>103</v>
      </c>
      <c r="E111" s="26">
        <v>681266</v>
      </c>
      <c r="F111" s="27" t="str">
        <f>VLOOKUP(표1[[#This Row],[품번]],[1]!품번구분[#Data],2,0)</f>
        <v>S</v>
      </c>
      <c r="G111" s="28">
        <v>1152</v>
      </c>
      <c r="H111" s="28">
        <v>103</v>
      </c>
      <c r="I111" s="28">
        <v>412</v>
      </c>
      <c r="J111" s="29">
        <f>표1[[#This Row],[C/V]]*표1[[#This Row],[판수]]-표1[[#This Row],[불량수량]]</f>
        <v>118244</v>
      </c>
      <c r="K111" s="28" t="s">
        <v>104</v>
      </c>
      <c r="L111" s="28" t="s">
        <v>116</v>
      </c>
      <c r="M111" s="30">
        <v>0.33333333333333331</v>
      </c>
      <c r="N111" s="30">
        <v>0.83333333333333337</v>
      </c>
      <c r="O111" s="31">
        <v>620</v>
      </c>
      <c r="P111" s="31">
        <v>0</v>
      </c>
      <c r="Q111" s="32"/>
      <c r="R111" s="33">
        <f t="shared" si="5"/>
        <v>9.9677419354838719</v>
      </c>
      <c r="S111" s="34">
        <f t="shared" si="6"/>
        <v>216</v>
      </c>
      <c r="T111" s="35">
        <f>IF(L111="비가동",0,VLOOKUP(E111,[1]단가!$D$4:$G$1048576,4,0))</f>
        <v>9.27</v>
      </c>
      <c r="U111" s="35">
        <f t="shared" si="7"/>
        <v>1096121.8799999999</v>
      </c>
      <c r="V111" s="36" t="str">
        <f>IF($L111="비가동",0,IF($B111="in",VLOOKUP($E111,[1]투입량!$M:$T,3,FALSE),VLOOKUP($E111,[1]투입량!$D:$I,3,FALSE)))</f>
        <v>SI4020-2</v>
      </c>
      <c r="W111" s="35">
        <f>IF($L111="비가동",0,IF($B111="in",VLOOKUP($E111,[1]투입량!$M:$T,6,FALSE),VLOOKUP($E111,[1]투입량!$D:$I,5,FALSE)))</f>
        <v>364</v>
      </c>
      <c r="X111" s="35">
        <f t="shared" si="8"/>
        <v>41241.200000000004</v>
      </c>
      <c r="Y111" s="37">
        <f>IF(V111=0,0,VLOOKUP(V111,[1]원재료!C:H,3,0)*0.001)</f>
        <v>10.5</v>
      </c>
      <c r="Z111" s="35">
        <f t="shared" si="9"/>
        <v>433032.60000000003</v>
      </c>
      <c r="AA111" s="38"/>
      <c r="AB111" s="39" t="s">
        <v>35</v>
      </c>
      <c r="AC111" s="40"/>
    </row>
    <row r="112" spans="1:29" ht="19.5" customHeight="1" x14ac:dyDescent="0.45">
      <c r="A112" s="22">
        <v>46146</v>
      </c>
      <c r="B112" s="23" t="s">
        <v>29</v>
      </c>
      <c r="C112" s="24" t="s">
        <v>30</v>
      </c>
      <c r="D112" s="25" t="s">
        <v>105</v>
      </c>
      <c r="E112" s="26">
        <v>680449</v>
      </c>
      <c r="F112" s="27" t="str">
        <f>VLOOKUP(표1[[#This Row],[품번]],[1]!품번구분[#Data],2,0)</f>
        <v>S</v>
      </c>
      <c r="G112" s="28">
        <v>1008</v>
      </c>
      <c r="H112" s="28">
        <v>90</v>
      </c>
      <c r="I112" s="28">
        <v>360</v>
      </c>
      <c r="J112" s="29">
        <f>표1[[#This Row],[C/V]]*표1[[#This Row],[판수]]-표1[[#This Row],[불량수량]]</f>
        <v>90360</v>
      </c>
      <c r="K112" s="28" t="s">
        <v>106</v>
      </c>
      <c r="L112" s="28" t="s">
        <v>117</v>
      </c>
      <c r="M112" s="30">
        <v>0.83333333333333337</v>
      </c>
      <c r="N112" s="30">
        <v>0.33333333333333331</v>
      </c>
      <c r="O112" s="31">
        <v>659.99999999999989</v>
      </c>
      <c r="P112" s="31">
        <v>0</v>
      </c>
      <c r="Q112" s="32"/>
      <c r="R112" s="33">
        <f t="shared" si="5"/>
        <v>8.1818181818181834</v>
      </c>
      <c r="S112" s="34">
        <f t="shared" si="6"/>
        <v>90</v>
      </c>
      <c r="T112" s="35">
        <f>IF(L112="비가동",0,VLOOKUP(E112,[1]단가!$D$4:$G$1048576,4,0))</f>
        <v>14.17</v>
      </c>
      <c r="U112" s="35">
        <f t="shared" si="7"/>
        <v>1280401.2</v>
      </c>
      <c r="V112" s="36" t="str">
        <f>IF($L112="비가동",0,IF($B112="in",VLOOKUP($E112,[1]투입량!$M:$T,3,FALSE),VLOOKUP($E112,[1]투입량!$D:$I,3,FALSE)))</f>
        <v>SI4023-2</v>
      </c>
      <c r="W112" s="35">
        <f>IF($L112="비가동",0,IF($B112="in",VLOOKUP($E112,[1]투입량!$M:$T,6,FALSE),VLOOKUP($E112,[1]투입량!$D:$I,5,FALSE)))</f>
        <v>210</v>
      </c>
      <c r="X112" s="35">
        <f t="shared" si="8"/>
        <v>20790.000000000004</v>
      </c>
      <c r="Y112" s="37">
        <f>IF(V112=0,0,VLOOKUP(V112,[1]원재료!C:H,3,0)*0.001)</f>
        <v>7.8</v>
      </c>
      <c r="Z112" s="35">
        <f t="shared" si="9"/>
        <v>162162.00000000003</v>
      </c>
      <c r="AA112" s="38"/>
      <c r="AB112" s="39" t="s">
        <v>35</v>
      </c>
      <c r="AC112" s="40"/>
    </row>
    <row r="113" spans="1:29" ht="19.5" customHeight="1" x14ac:dyDescent="0.45">
      <c r="A113" s="22">
        <v>46146</v>
      </c>
      <c r="B113" s="23" t="s">
        <v>29</v>
      </c>
      <c r="C113" s="24" t="s">
        <v>30</v>
      </c>
      <c r="D113" s="25" t="s">
        <v>103</v>
      </c>
      <c r="E113" s="26">
        <v>681266</v>
      </c>
      <c r="F113" s="27" t="str">
        <f>VLOOKUP(표1[[#This Row],[품번]],[1]!품번구분[#Data],2,0)</f>
        <v>S</v>
      </c>
      <c r="G113" s="28">
        <v>1152</v>
      </c>
      <c r="H113" s="28">
        <v>113</v>
      </c>
      <c r="I113" s="28">
        <v>452</v>
      </c>
      <c r="J113" s="29">
        <f>표1[[#This Row],[C/V]]*표1[[#This Row],[판수]]-표1[[#This Row],[불량수량]]</f>
        <v>129724</v>
      </c>
      <c r="K113" s="28" t="s">
        <v>107</v>
      </c>
      <c r="L113" s="28" t="s">
        <v>117</v>
      </c>
      <c r="M113" s="30">
        <v>0.83333333333333337</v>
      </c>
      <c r="N113" s="30">
        <v>0.33333333333333331</v>
      </c>
      <c r="O113" s="31">
        <v>659.99999999999989</v>
      </c>
      <c r="P113" s="31">
        <v>0</v>
      </c>
      <c r="Q113" s="32"/>
      <c r="R113" s="33">
        <f t="shared" si="5"/>
        <v>10.272727272727273</v>
      </c>
      <c r="S113" s="34">
        <f t="shared" si="6"/>
        <v>216</v>
      </c>
      <c r="T113" s="35">
        <f>IF(L113="비가동",0,VLOOKUP(E113,[1]단가!$D$4:$G$1048576,4,0))</f>
        <v>9.27</v>
      </c>
      <c r="U113" s="35">
        <f t="shared" si="7"/>
        <v>1202541.48</v>
      </c>
      <c r="V113" s="36" t="str">
        <f>IF($L113="비가동",0,IF($B113="in",VLOOKUP($E113,[1]투입량!$M:$T,3,FALSE),VLOOKUP($E113,[1]투입량!$D:$I,3,FALSE)))</f>
        <v>SI4020-2</v>
      </c>
      <c r="W113" s="35">
        <f>IF($L113="비가동",0,IF($B113="in",VLOOKUP($E113,[1]투입량!$M:$T,6,FALSE),VLOOKUP($E113,[1]투입량!$D:$I,5,FALSE)))</f>
        <v>364</v>
      </c>
      <c r="X113" s="35">
        <f t="shared" si="8"/>
        <v>45245.200000000004</v>
      </c>
      <c r="Y113" s="37">
        <f>IF(V113=0,0,VLOOKUP(V113,[1]원재료!C:H,3,0)*0.001)</f>
        <v>10.5</v>
      </c>
      <c r="Z113" s="35">
        <f t="shared" si="9"/>
        <v>475074.60000000003</v>
      </c>
      <c r="AA113" s="38"/>
      <c r="AB113" s="39" t="s">
        <v>35</v>
      </c>
      <c r="AC113" s="40"/>
    </row>
    <row r="114" spans="1:29" ht="19.5" customHeight="1" x14ac:dyDescent="0.45">
      <c r="A114" s="22">
        <v>46146</v>
      </c>
      <c r="B114" s="23" t="s">
        <v>29</v>
      </c>
      <c r="C114" s="24" t="s">
        <v>30</v>
      </c>
      <c r="D114" s="25" t="s">
        <v>109</v>
      </c>
      <c r="E114" s="26" t="s">
        <v>110</v>
      </c>
      <c r="F114" s="27" t="str">
        <f>VLOOKUP(표1[[#This Row],[품번]],[1]!품번구분[#Data],2,0)</f>
        <v>S</v>
      </c>
      <c r="G114" s="28">
        <v>48</v>
      </c>
      <c r="H114" s="28">
        <v>101</v>
      </c>
      <c r="I114" s="28"/>
      <c r="J114" s="29">
        <f>표1[[#This Row],[C/V]]*표1[[#This Row],[판수]]-표1[[#This Row],[불량수량]]</f>
        <v>4848</v>
      </c>
      <c r="K114" s="28" t="s">
        <v>111</v>
      </c>
      <c r="L114" s="28" t="s">
        <v>117</v>
      </c>
      <c r="M114" s="30">
        <v>0.83333333333333337</v>
      </c>
      <c r="N114" s="30">
        <v>0.33333333333333331</v>
      </c>
      <c r="O114" s="31">
        <v>659.99999999999989</v>
      </c>
      <c r="P114" s="31">
        <v>0</v>
      </c>
      <c r="Q114" s="32"/>
      <c r="R114" s="33">
        <f t="shared" si="5"/>
        <v>9.1818181818181834</v>
      </c>
      <c r="S114" s="34">
        <f t="shared" si="6"/>
        <v>101</v>
      </c>
      <c r="T114" s="35">
        <f>IF(L114="비가동",0,VLOOKUP(E114,[1]단가!$D$4:$G$1048576,4,0))</f>
        <v>32.99</v>
      </c>
      <c r="U114" s="35">
        <f t="shared" si="7"/>
        <v>159935.52000000002</v>
      </c>
      <c r="V114" s="36" t="str">
        <f>IF($L114="비가동",0,IF($B114="in",VLOOKUP($E114,[1]투입량!$M:$T,3,FALSE),VLOOKUP($E114,[1]투입량!$D:$I,3,FALSE)))</f>
        <v>SI4020</v>
      </c>
      <c r="W114" s="35">
        <f>IF($L114="비가동",0,IF($B114="in",VLOOKUP($E114,[1]투입량!$M:$T,6,FALSE),VLOOKUP($E114,[1]투입량!$D:$I,5,FALSE)))</f>
        <v>63</v>
      </c>
      <c r="X114" s="35">
        <f t="shared" si="8"/>
        <v>6999.3000000000011</v>
      </c>
      <c r="Y114" s="37">
        <f>IF(V114=0,0,VLOOKUP(V114,[1]원재료!C:H,3,0)*0.001)</f>
        <v>8.7000000000000011</v>
      </c>
      <c r="Z114" s="35">
        <f t="shared" si="9"/>
        <v>60893.910000000018</v>
      </c>
      <c r="AA114" s="38"/>
      <c r="AB114" s="39" t="s">
        <v>35</v>
      </c>
      <c r="AC114" s="40"/>
    </row>
    <row r="115" spans="1:29" ht="19.5" customHeight="1" x14ac:dyDescent="0.45">
      <c r="A115" s="22">
        <v>46146</v>
      </c>
      <c r="B115" s="23" t="s">
        <v>29</v>
      </c>
      <c r="C115" s="24" t="s">
        <v>30</v>
      </c>
      <c r="D115" s="25" t="s">
        <v>112</v>
      </c>
      <c r="E115" s="26" t="s">
        <v>113</v>
      </c>
      <c r="F115" s="27" t="str">
        <f>VLOOKUP(표1[[#This Row],[품번]],[1]!품번구분[#Data],2,0)</f>
        <v>S</v>
      </c>
      <c r="G115" s="28">
        <v>288</v>
      </c>
      <c r="H115" s="28">
        <v>101</v>
      </c>
      <c r="I115" s="28"/>
      <c r="J115" s="29">
        <f>표1[[#This Row],[C/V]]*표1[[#This Row],[판수]]-표1[[#This Row],[불량수량]]</f>
        <v>29088</v>
      </c>
      <c r="K115" s="28" t="s">
        <v>111</v>
      </c>
      <c r="L115" s="28" t="s">
        <v>117</v>
      </c>
      <c r="M115" s="30">
        <v>0.83333333333333337</v>
      </c>
      <c r="N115" s="30">
        <v>0.33333333333333331</v>
      </c>
      <c r="O115" s="31">
        <v>659.99999999999989</v>
      </c>
      <c r="P115" s="31">
        <v>0</v>
      </c>
      <c r="Q115" s="32"/>
      <c r="R115" s="33">
        <f t="shared" si="5"/>
        <v>9.1818181818181834</v>
      </c>
      <c r="S115" s="34">
        <f t="shared" si="6"/>
        <v>101</v>
      </c>
      <c r="T115" s="35">
        <f>IF(L115="비가동",0,VLOOKUP(E115,[1]단가!$D$4:$G$1048576,4,0))</f>
        <v>17.600000000000001</v>
      </c>
      <c r="U115" s="35">
        <f t="shared" si="7"/>
        <v>511948.80000000005</v>
      </c>
      <c r="V115" s="36" t="str">
        <f>IF($L115="비가동",0,IF($B115="in",VLOOKUP($E115,[1]투입량!$M:$T,3,FALSE),VLOOKUP($E115,[1]투입량!$D:$I,3,FALSE)))</f>
        <v>SI3020</v>
      </c>
      <c r="W115" s="35">
        <f>IF($L115="비가동",0,IF($B115="in",VLOOKUP($E115,[1]투입량!$M:$T,6,FALSE),VLOOKUP($E115,[1]투입량!$D:$I,5,FALSE)))</f>
        <v>174</v>
      </c>
      <c r="X115" s="35">
        <f t="shared" si="8"/>
        <v>19331.400000000001</v>
      </c>
      <c r="Y115" s="37">
        <f>IF(V115=0,0,VLOOKUP(V115,[1]원재료!C:H,3,0)*0.001)</f>
        <v>9.85</v>
      </c>
      <c r="Z115" s="35">
        <f t="shared" si="9"/>
        <v>190414.29</v>
      </c>
      <c r="AA115" s="38"/>
      <c r="AB115" s="39" t="s">
        <v>35</v>
      </c>
      <c r="AC115" s="40"/>
    </row>
    <row r="116" spans="1:29" ht="19.5" customHeight="1" x14ac:dyDescent="0.45">
      <c r="A116" s="22">
        <v>46146</v>
      </c>
      <c r="B116" s="23" t="s">
        <v>29</v>
      </c>
      <c r="C116" s="24" t="s">
        <v>30</v>
      </c>
      <c r="D116" s="25" t="s">
        <v>114</v>
      </c>
      <c r="E116" s="26" t="s">
        <v>115</v>
      </c>
      <c r="F116" s="27" t="str">
        <f>VLOOKUP(표1[[#This Row],[품번]],[1]!품번구분[#Data],2,0)</f>
        <v>S</v>
      </c>
      <c r="G116" s="28">
        <v>160</v>
      </c>
      <c r="H116" s="28">
        <v>101</v>
      </c>
      <c r="I116" s="28"/>
      <c r="J116" s="29">
        <f>표1[[#This Row],[C/V]]*표1[[#This Row],[판수]]-표1[[#This Row],[불량수량]]</f>
        <v>16160</v>
      </c>
      <c r="K116" s="28" t="s">
        <v>111</v>
      </c>
      <c r="L116" s="28" t="s">
        <v>117</v>
      </c>
      <c r="M116" s="30">
        <v>0.83333333333333337</v>
      </c>
      <c r="N116" s="30">
        <v>0.33333333333333331</v>
      </c>
      <c r="O116" s="31">
        <v>659.99999999999989</v>
      </c>
      <c r="P116" s="31">
        <v>0</v>
      </c>
      <c r="Q116" s="32"/>
      <c r="R116" s="33">
        <f t="shared" si="5"/>
        <v>9.1818181818181834</v>
      </c>
      <c r="S116" s="34">
        <f t="shared" si="6"/>
        <v>101</v>
      </c>
      <c r="T116" s="35">
        <f>IF(L116="비가동",0,VLOOKUP(E116,[1]단가!$D$4:$G$1048576,4,0))</f>
        <v>49.5</v>
      </c>
      <c r="U116" s="35">
        <f t="shared" si="7"/>
        <v>799920</v>
      </c>
      <c r="V116" s="36" t="str">
        <f>IF($L116="비가동",0,IF($B116="in",VLOOKUP($E116,[1]투입량!$M:$T,3,FALSE),VLOOKUP($E116,[1]투입량!$D:$I,3,FALSE)))</f>
        <v>SI3020K</v>
      </c>
      <c r="W116" s="35">
        <f>IF($L116="비가동",0,IF($B116="in",VLOOKUP($E116,[1]투입량!$M:$T,6,FALSE),VLOOKUP($E116,[1]투입량!$D:$I,5,FALSE)))</f>
        <v>168</v>
      </c>
      <c r="X116" s="35">
        <f t="shared" si="8"/>
        <v>18664.800000000003</v>
      </c>
      <c r="Y116" s="37">
        <f>IF(V116=0,0,VLOOKUP(V116,[1]원재료!C:H,3,0)*0.001)</f>
        <v>9.85</v>
      </c>
      <c r="Z116" s="35">
        <f t="shared" si="9"/>
        <v>183848.28000000003</v>
      </c>
      <c r="AA116" s="38"/>
      <c r="AB116" s="39" t="s">
        <v>35</v>
      </c>
      <c r="AC116" s="40"/>
    </row>
    <row r="117" spans="1:29" ht="19.5" customHeight="1" x14ac:dyDescent="0.45">
      <c r="A117" s="22">
        <v>46147</v>
      </c>
      <c r="B117" s="23" t="s">
        <v>29</v>
      </c>
      <c r="C117" s="24" t="s">
        <v>30</v>
      </c>
      <c r="D117" s="25" t="s">
        <v>31</v>
      </c>
      <c r="E117" s="26" t="s">
        <v>32</v>
      </c>
      <c r="F117" s="27" t="str">
        <f>VLOOKUP(표1[[#This Row],[품번]],[1]!품번구분[#Data],2,0)</f>
        <v>S</v>
      </c>
      <c r="G117" s="28">
        <v>220</v>
      </c>
      <c r="H117" s="28">
        <v>89</v>
      </c>
      <c r="I117" s="28">
        <v>89</v>
      </c>
      <c r="J117" s="29">
        <f>표1[[#This Row],[C/V]]*표1[[#This Row],[판수]]-표1[[#This Row],[불량수량]]</f>
        <v>19491</v>
      </c>
      <c r="K117" s="28" t="s">
        <v>33</v>
      </c>
      <c r="L117" s="28" t="s">
        <v>116</v>
      </c>
      <c r="M117" s="30">
        <v>0.33333333333333331</v>
      </c>
      <c r="N117" s="30">
        <v>0.83333333333333337</v>
      </c>
      <c r="O117" s="31">
        <v>620</v>
      </c>
      <c r="P117" s="31">
        <v>0</v>
      </c>
      <c r="Q117" s="32"/>
      <c r="R117" s="33">
        <f t="shared" si="5"/>
        <v>8.612903225806452</v>
      </c>
      <c r="S117" s="34">
        <f t="shared" si="6"/>
        <v>183</v>
      </c>
      <c r="T117" s="35">
        <f>IF(L117="비가동",0,VLOOKUP(E117,[1]단가!$D$4:$G$1048576,4,0))</f>
        <v>36.72</v>
      </c>
      <c r="U117" s="35">
        <f t="shared" si="7"/>
        <v>715709.52</v>
      </c>
      <c r="V117" s="36" t="str">
        <f>IF($L117="비가동",0,IF($B117="in",VLOOKUP($E117,[1]투입량!$M:$T,3,FALSE),VLOOKUP($E117,[1]투입량!$D:$I,3,FALSE)))</f>
        <v>SI4022</v>
      </c>
      <c r="W117" s="35">
        <f>IF($L117="비가동",0,IF($B117="in",VLOOKUP($E117,[1]투입량!$M:$T,6,FALSE),VLOOKUP($E117,[1]투입량!$D:$I,5,FALSE)))</f>
        <v>60</v>
      </c>
      <c r="X117" s="35">
        <f t="shared" si="8"/>
        <v>5874</v>
      </c>
      <c r="Y117" s="37">
        <f>IF(V117=0,0,VLOOKUP(V117,[1]원재료!C:H,3,0)*0.001)</f>
        <v>10.15</v>
      </c>
      <c r="Z117" s="35">
        <f t="shared" si="9"/>
        <v>59621.1</v>
      </c>
      <c r="AA117" s="38"/>
      <c r="AB117" s="39" t="s">
        <v>35</v>
      </c>
      <c r="AC117" s="40"/>
    </row>
    <row r="118" spans="1:29" ht="19.5" customHeight="1" x14ac:dyDescent="0.45">
      <c r="A118" s="22">
        <v>46147</v>
      </c>
      <c r="B118" s="23" t="s">
        <v>29</v>
      </c>
      <c r="C118" s="24" t="s">
        <v>30</v>
      </c>
      <c r="D118" s="25" t="s">
        <v>39</v>
      </c>
      <c r="E118" s="26" t="s">
        <v>40</v>
      </c>
      <c r="F118" s="27" t="str">
        <f>VLOOKUP(표1[[#This Row],[품번]],[1]!품번구분[#Data],2,0)</f>
        <v>S</v>
      </c>
      <c r="G118" s="28">
        <v>190</v>
      </c>
      <c r="H118" s="28">
        <v>89</v>
      </c>
      <c r="I118" s="28">
        <v>89</v>
      </c>
      <c r="J118" s="29">
        <f>표1[[#This Row],[C/V]]*표1[[#This Row],[판수]]-표1[[#This Row],[불량수량]]</f>
        <v>16821</v>
      </c>
      <c r="K118" s="28" t="s">
        <v>33</v>
      </c>
      <c r="L118" s="28" t="s">
        <v>116</v>
      </c>
      <c r="M118" s="30">
        <v>0.33333333333333331</v>
      </c>
      <c r="N118" s="30">
        <v>0.83333333333333337</v>
      </c>
      <c r="O118" s="31">
        <v>620</v>
      </c>
      <c r="P118" s="31">
        <v>0</v>
      </c>
      <c r="Q118" s="32"/>
      <c r="R118" s="33">
        <f t="shared" si="5"/>
        <v>8.612903225806452</v>
      </c>
      <c r="S118" s="34">
        <f t="shared" si="6"/>
        <v>183</v>
      </c>
      <c r="T118" s="35">
        <f>IF(L118="비가동",0,VLOOKUP(E118,[1]단가!$D$4:$G$1048576,4,0))</f>
        <v>24</v>
      </c>
      <c r="U118" s="35">
        <f t="shared" si="7"/>
        <v>403704</v>
      </c>
      <c r="V118" s="36" t="str">
        <f>IF($L118="비가동",0,IF($B118="in",VLOOKUP($E118,[1]투입량!$M:$T,3,FALSE),VLOOKUP($E118,[1]투입량!$D:$I,3,FALSE)))</f>
        <v>SI3020</v>
      </c>
      <c r="W118" s="35">
        <f>IF($L118="비가동",0,IF($B118="in",VLOOKUP($E118,[1]투입량!$M:$T,6,FALSE),VLOOKUP($E118,[1]투입량!$D:$I,5,FALSE)))</f>
        <v>208</v>
      </c>
      <c r="X118" s="35">
        <f t="shared" si="8"/>
        <v>20363.2</v>
      </c>
      <c r="Y118" s="37">
        <f>IF(V118=0,0,VLOOKUP(V118,[1]원재료!C:H,3,0)*0.001)</f>
        <v>9.85</v>
      </c>
      <c r="Z118" s="35">
        <f t="shared" si="9"/>
        <v>200577.52</v>
      </c>
      <c r="AA118" s="38"/>
      <c r="AB118" s="39" t="s">
        <v>35</v>
      </c>
      <c r="AC118" s="40"/>
    </row>
    <row r="119" spans="1:29" ht="19.5" customHeight="1" x14ac:dyDescent="0.45">
      <c r="A119" s="22">
        <v>46147</v>
      </c>
      <c r="B119" s="23" t="s">
        <v>29</v>
      </c>
      <c r="C119" s="24" t="s">
        <v>30</v>
      </c>
      <c r="D119" s="25" t="s">
        <v>41</v>
      </c>
      <c r="E119" s="26" t="s">
        <v>42</v>
      </c>
      <c r="F119" s="27" t="str">
        <f>VLOOKUP(표1[[#This Row],[품번]],[1]!품번구분[#Data],2,0)</f>
        <v>G</v>
      </c>
      <c r="G119" s="28">
        <v>90</v>
      </c>
      <c r="H119" s="28">
        <v>89</v>
      </c>
      <c r="I119" s="28"/>
      <c r="J119" s="29">
        <f>표1[[#This Row],[C/V]]*표1[[#This Row],[판수]]-표1[[#This Row],[불량수량]]</f>
        <v>8010</v>
      </c>
      <c r="K119" s="28" t="s">
        <v>33</v>
      </c>
      <c r="L119" s="28" t="s">
        <v>116</v>
      </c>
      <c r="M119" s="30">
        <v>0.33333333333333331</v>
      </c>
      <c r="N119" s="30">
        <v>0.83333333333333337</v>
      </c>
      <c r="O119" s="31">
        <v>620</v>
      </c>
      <c r="P119" s="31">
        <v>0</v>
      </c>
      <c r="Q119" s="32"/>
      <c r="R119" s="33">
        <f t="shared" si="5"/>
        <v>8.612903225806452</v>
      </c>
      <c r="S119" s="34">
        <f t="shared" si="6"/>
        <v>183</v>
      </c>
      <c r="T119" s="35">
        <f>IF(L119="비가동",0,VLOOKUP(E119,[1]단가!$D$4:$G$1048576,4,0))</f>
        <v>60</v>
      </c>
      <c r="U119" s="35">
        <f t="shared" si="7"/>
        <v>480600</v>
      </c>
      <c r="V119" s="36" t="str">
        <f>IF($L119="비가동",0,IF($B119="in",VLOOKUP($E119,[1]투입량!$M:$T,3,FALSE),VLOOKUP($E119,[1]투입량!$D:$I,3,FALSE)))</f>
        <v>SI4027K</v>
      </c>
      <c r="W119" s="35">
        <f>IF($L119="비가동",0,IF($B119="in",VLOOKUP($E119,[1]투입량!$M:$T,6,FALSE),VLOOKUP($E119,[1]투입량!$D:$I,5,FALSE)))</f>
        <v>330</v>
      </c>
      <c r="X119" s="35">
        <f t="shared" si="8"/>
        <v>32307.000000000004</v>
      </c>
      <c r="Y119" s="37">
        <f>IF(V119=0,0,VLOOKUP(V119,[1]원재료!C:H,3,0)*0.001)</f>
        <v>9</v>
      </c>
      <c r="Z119" s="35">
        <f t="shared" si="9"/>
        <v>290763.00000000006</v>
      </c>
      <c r="AA119" s="38"/>
      <c r="AB119" s="39" t="s">
        <v>35</v>
      </c>
      <c r="AC119" s="40"/>
    </row>
    <row r="120" spans="1:29" ht="19.5" customHeight="1" x14ac:dyDescent="0.45">
      <c r="A120" s="22">
        <v>46147</v>
      </c>
      <c r="B120" s="23" t="s">
        <v>29</v>
      </c>
      <c r="C120" s="24" t="s">
        <v>30</v>
      </c>
      <c r="D120" s="25" t="s">
        <v>31</v>
      </c>
      <c r="E120" s="26" t="s">
        <v>32</v>
      </c>
      <c r="F120" s="27" t="str">
        <f>VLOOKUP(표1[[#This Row],[품번]],[1]!품번구분[#Data],2,0)</f>
        <v>S</v>
      </c>
      <c r="G120" s="28">
        <v>220</v>
      </c>
      <c r="H120" s="28">
        <v>94</v>
      </c>
      <c r="I120" s="28">
        <v>94</v>
      </c>
      <c r="J120" s="29">
        <f>표1[[#This Row],[C/V]]*표1[[#This Row],[판수]]-표1[[#This Row],[불량수량]]</f>
        <v>20586</v>
      </c>
      <c r="K120" s="28" t="s">
        <v>43</v>
      </c>
      <c r="L120" s="28" t="s">
        <v>117</v>
      </c>
      <c r="M120" s="30">
        <v>0.83333333333333337</v>
      </c>
      <c r="N120" s="30">
        <v>0.33333333333333331</v>
      </c>
      <c r="O120" s="31">
        <v>659.99999999999989</v>
      </c>
      <c r="P120" s="31">
        <v>0</v>
      </c>
      <c r="Q120" s="32"/>
      <c r="R120" s="33">
        <f t="shared" si="5"/>
        <v>8.5454545454545467</v>
      </c>
      <c r="S120" s="34">
        <f t="shared" si="6"/>
        <v>183</v>
      </c>
      <c r="T120" s="35">
        <f>IF(L120="비가동",0,VLOOKUP(E120,[1]단가!$D$4:$G$1048576,4,0))</f>
        <v>36.72</v>
      </c>
      <c r="U120" s="35">
        <f t="shared" si="7"/>
        <v>755917.91999999993</v>
      </c>
      <c r="V120" s="36" t="str">
        <f>IF($L120="비가동",0,IF($B120="in",VLOOKUP($E120,[1]투입량!$M:$T,3,FALSE),VLOOKUP($E120,[1]투입량!$D:$I,3,FALSE)))</f>
        <v>SI4022</v>
      </c>
      <c r="W120" s="35">
        <f>IF($L120="비가동",0,IF($B120="in",VLOOKUP($E120,[1]투입량!$M:$T,6,FALSE),VLOOKUP($E120,[1]투입량!$D:$I,5,FALSE)))</f>
        <v>60</v>
      </c>
      <c r="X120" s="35">
        <f t="shared" si="8"/>
        <v>6204</v>
      </c>
      <c r="Y120" s="37">
        <f>IF(V120=0,0,VLOOKUP(V120,[1]원재료!C:H,3,0)*0.001)</f>
        <v>10.15</v>
      </c>
      <c r="Z120" s="35">
        <f t="shared" si="9"/>
        <v>62970.600000000006</v>
      </c>
      <c r="AA120" s="38"/>
      <c r="AB120" s="39" t="s">
        <v>35</v>
      </c>
      <c r="AC120" s="40"/>
    </row>
    <row r="121" spans="1:29" ht="19.5" customHeight="1" x14ac:dyDescent="0.45">
      <c r="A121" s="22">
        <v>46147</v>
      </c>
      <c r="B121" s="23" t="s">
        <v>29</v>
      </c>
      <c r="C121" s="24" t="s">
        <v>30</v>
      </c>
      <c r="D121" s="25" t="s">
        <v>39</v>
      </c>
      <c r="E121" s="26" t="s">
        <v>40</v>
      </c>
      <c r="F121" s="27" t="str">
        <f>VLOOKUP(표1[[#This Row],[품번]],[1]!품번구분[#Data],2,0)</f>
        <v>S</v>
      </c>
      <c r="G121" s="28">
        <v>190</v>
      </c>
      <c r="H121" s="28">
        <v>94</v>
      </c>
      <c r="I121" s="28">
        <v>94</v>
      </c>
      <c r="J121" s="29">
        <f>표1[[#This Row],[C/V]]*표1[[#This Row],[판수]]-표1[[#This Row],[불량수량]]</f>
        <v>17766</v>
      </c>
      <c r="K121" s="28" t="s">
        <v>43</v>
      </c>
      <c r="L121" s="28" t="s">
        <v>117</v>
      </c>
      <c r="M121" s="44">
        <v>0.83333333333333337</v>
      </c>
      <c r="N121" s="44">
        <v>0.33333333333333331</v>
      </c>
      <c r="O121" s="31">
        <v>659.99999999999989</v>
      </c>
      <c r="P121" s="31">
        <v>0</v>
      </c>
      <c r="Q121" s="32"/>
      <c r="R121" s="33">
        <f t="shared" si="5"/>
        <v>8.5454545454545467</v>
      </c>
      <c r="S121" s="34">
        <f t="shared" si="6"/>
        <v>183</v>
      </c>
      <c r="T121" s="35">
        <f>IF(L121="비가동",0,VLOOKUP(E121,[1]단가!$D$4:$G$1048576,4,0))</f>
        <v>24</v>
      </c>
      <c r="U121" s="35">
        <f t="shared" si="7"/>
        <v>426384</v>
      </c>
      <c r="V121" s="36" t="str">
        <f>IF($L121="비가동",0,IF($B121="in",VLOOKUP($E121,[1]투입량!$M:$T,3,FALSE),VLOOKUP($E121,[1]투입량!$D:$I,3,FALSE)))</f>
        <v>SI3020</v>
      </c>
      <c r="W121" s="35">
        <f>IF($L121="비가동",0,IF($B121="in",VLOOKUP($E121,[1]투입량!$M:$T,6,FALSE),VLOOKUP($E121,[1]투입량!$D:$I,5,FALSE)))</f>
        <v>208</v>
      </c>
      <c r="X121" s="35">
        <f t="shared" si="8"/>
        <v>21507.200000000001</v>
      </c>
      <c r="Y121" s="37">
        <f>IF(V121=0,0,VLOOKUP(V121,[1]원재료!C:H,3,0)*0.001)</f>
        <v>9.85</v>
      </c>
      <c r="Z121" s="35">
        <f t="shared" si="9"/>
        <v>211845.92</v>
      </c>
      <c r="AA121" s="38"/>
      <c r="AB121" s="39" t="s">
        <v>35</v>
      </c>
      <c r="AC121" s="40"/>
    </row>
    <row r="122" spans="1:29" ht="19.5" customHeight="1" x14ac:dyDescent="0.45">
      <c r="A122" s="22">
        <v>46147</v>
      </c>
      <c r="B122" s="23" t="s">
        <v>29</v>
      </c>
      <c r="C122" s="24" t="s">
        <v>30</v>
      </c>
      <c r="D122" s="25" t="s">
        <v>41</v>
      </c>
      <c r="E122" s="26" t="s">
        <v>42</v>
      </c>
      <c r="F122" s="27" t="str">
        <f>VLOOKUP(표1[[#This Row],[품번]],[1]!품번구분[#Data],2,0)</f>
        <v>G</v>
      </c>
      <c r="G122" s="28">
        <v>90</v>
      </c>
      <c r="H122" s="28">
        <v>94</v>
      </c>
      <c r="I122" s="28"/>
      <c r="J122" s="29">
        <f>표1[[#This Row],[C/V]]*표1[[#This Row],[판수]]-표1[[#This Row],[불량수량]]</f>
        <v>8460</v>
      </c>
      <c r="K122" s="28" t="s">
        <v>43</v>
      </c>
      <c r="L122" s="28" t="s">
        <v>117</v>
      </c>
      <c r="M122" s="44">
        <v>0.83333333333333337</v>
      </c>
      <c r="N122" s="44">
        <v>0.33333333333333331</v>
      </c>
      <c r="O122" s="31">
        <v>659.99999999999989</v>
      </c>
      <c r="P122" s="31">
        <v>0</v>
      </c>
      <c r="Q122" s="32"/>
      <c r="R122" s="33">
        <f t="shared" si="5"/>
        <v>8.5454545454545467</v>
      </c>
      <c r="S122" s="34">
        <f t="shared" si="6"/>
        <v>183</v>
      </c>
      <c r="T122" s="35">
        <f>IF(L122="비가동",0,VLOOKUP(E122,[1]단가!$D$4:$G$1048576,4,0))</f>
        <v>60</v>
      </c>
      <c r="U122" s="35">
        <f t="shared" si="7"/>
        <v>507600</v>
      </c>
      <c r="V122" s="36" t="str">
        <f>IF($L122="비가동",0,IF($B122="in",VLOOKUP($E122,[1]투입량!$M:$T,3,FALSE),VLOOKUP($E122,[1]투입량!$D:$I,3,FALSE)))</f>
        <v>SI4027K</v>
      </c>
      <c r="W122" s="35">
        <f>IF($L122="비가동",0,IF($B122="in",VLOOKUP($E122,[1]투입량!$M:$T,6,FALSE),VLOOKUP($E122,[1]투입량!$D:$I,5,FALSE)))</f>
        <v>330</v>
      </c>
      <c r="X122" s="35">
        <f t="shared" si="8"/>
        <v>34122.000000000007</v>
      </c>
      <c r="Y122" s="37">
        <f>IF(V122=0,0,VLOOKUP(V122,[1]원재료!C:H,3,0)*0.001)</f>
        <v>9</v>
      </c>
      <c r="Z122" s="35">
        <f t="shared" si="9"/>
        <v>307098.00000000006</v>
      </c>
      <c r="AA122" s="38"/>
      <c r="AB122" s="39" t="s">
        <v>35</v>
      </c>
      <c r="AC122" s="40"/>
    </row>
    <row r="123" spans="1:29" ht="19.5" hidden="1" customHeight="1" x14ac:dyDescent="0.45">
      <c r="A123" s="22">
        <v>46147</v>
      </c>
      <c r="B123" s="23" t="s">
        <v>29</v>
      </c>
      <c r="C123" s="24" t="s">
        <v>30</v>
      </c>
      <c r="D123" s="25" t="s">
        <v>45</v>
      </c>
      <c r="E123" s="26">
        <v>230202</v>
      </c>
      <c r="F123" s="27" t="str">
        <f>VLOOKUP(표1[[#This Row],[품번]],[1]!품번구분[#Data],2,0)</f>
        <v>G</v>
      </c>
      <c r="G123" s="28">
        <v>900</v>
      </c>
      <c r="H123" s="28">
        <v>21</v>
      </c>
      <c r="I123" s="28">
        <v>147</v>
      </c>
      <c r="J123" s="29">
        <f>표1[[#This Row],[C/V]]*표1[[#This Row],[판수]]-표1[[#This Row],[불량수량]]</f>
        <v>18753</v>
      </c>
      <c r="K123" s="28" t="s">
        <v>46</v>
      </c>
      <c r="L123" s="28" t="s">
        <v>117</v>
      </c>
      <c r="M123" s="30">
        <v>0.83333333333333337</v>
      </c>
      <c r="N123" s="30">
        <v>0.33333333333333331</v>
      </c>
      <c r="O123" s="31">
        <v>520</v>
      </c>
      <c r="P123" s="31">
        <v>139.99999999999989</v>
      </c>
      <c r="Q123" s="32"/>
      <c r="R123" s="33">
        <f t="shared" si="5"/>
        <v>2.4230769230769234</v>
      </c>
      <c r="S123" s="34">
        <f t="shared" si="6"/>
        <v>21</v>
      </c>
      <c r="T123" s="35">
        <f>IF(L123="비가동",0,VLOOKUP(E123,[1]단가!$D$4:$G$1048576,4,0))</f>
        <v>100</v>
      </c>
      <c r="U123" s="35">
        <f t="shared" si="7"/>
        <v>1875300</v>
      </c>
      <c r="V123" s="36" t="str">
        <f>IF($L123="비가동",0,IF($B123="in",VLOOKUP($E123,[1]투입량!$M:$T,3,FALSE),VLOOKUP($E123,[1]투입량!$D:$I,3,FALSE)))</f>
        <v>Q4020</v>
      </c>
      <c r="W123" s="35">
        <f>IF($L123="비가동",0,IF($B123="in",VLOOKUP($E123,[1]투입량!$M:$T,6,FALSE),VLOOKUP($E123,[1]투입량!$D:$I,5,FALSE)))</f>
        <v>60</v>
      </c>
      <c r="X123" s="35">
        <f t="shared" si="8"/>
        <v>1386</v>
      </c>
      <c r="Y123" s="37">
        <f>IF(V123=0,0,VLOOKUP(V123,[1]원재료!C:H,3,0)*0.001)</f>
        <v>10.450000000000001</v>
      </c>
      <c r="Z123" s="35">
        <f t="shared" si="9"/>
        <v>14483.7</v>
      </c>
      <c r="AA123" s="38"/>
      <c r="AB123" s="39" t="s">
        <v>35</v>
      </c>
      <c r="AC123" s="40"/>
    </row>
    <row r="124" spans="1:29" ht="19.5" hidden="1" customHeight="1" x14ac:dyDescent="0.45">
      <c r="A124" s="22">
        <v>46147</v>
      </c>
      <c r="B124" s="23" t="s">
        <v>29</v>
      </c>
      <c r="C124" s="24" t="s">
        <v>30</v>
      </c>
      <c r="D124" s="25" t="s">
        <v>45</v>
      </c>
      <c r="E124" s="26">
        <v>230202</v>
      </c>
      <c r="F124" s="27" t="str">
        <f>VLOOKUP(표1[[#This Row],[품번]],[1]!품번구분[#Data],2,0)</f>
        <v>G</v>
      </c>
      <c r="G124" s="28"/>
      <c r="H124" s="28"/>
      <c r="I124" s="28"/>
      <c r="J124" s="29">
        <f>표1[[#This Row],[C/V]]*표1[[#This Row],[판수]]-표1[[#This Row],[불량수량]]</f>
        <v>0</v>
      </c>
      <c r="K124" s="28" t="s">
        <v>46</v>
      </c>
      <c r="L124" s="28" t="s">
        <v>36</v>
      </c>
      <c r="M124" s="30">
        <v>0.83333333333333337</v>
      </c>
      <c r="N124" s="30">
        <v>0.875</v>
      </c>
      <c r="O124" s="31">
        <v>59.999999999999943</v>
      </c>
      <c r="P124" s="31">
        <v>0</v>
      </c>
      <c r="Q124" s="32" t="s">
        <v>47</v>
      </c>
      <c r="R124" s="33" t="str">
        <f t="shared" si="5"/>
        <v/>
      </c>
      <c r="S124" s="34">
        <f t="shared" si="6"/>
        <v>21</v>
      </c>
      <c r="T124" s="35">
        <f>IF(L124="비가동",0,VLOOKUP(E124,[1]단가!$D$4:$G$1048576,4,0))</f>
        <v>0</v>
      </c>
      <c r="U124" s="35">
        <f t="shared" si="7"/>
        <v>0</v>
      </c>
      <c r="V124" s="36">
        <f>IF($L124="비가동",0,IF($B124="in",VLOOKUP($E124,[1]투입량!$M:$T,3,FALSE),VLOOKUP($E124,[1]투입량!$D:$I,3,FALSE)))</f>
        <v>0</v>
      </c>
      <c r="W124" s="35">
        <f>IF($L124="비가동",0,IF($B124="in",VLOOKUP($E124,[1]투입량!$M:$T,6,FALSE),VLOOKUP($E124,[1]투입량!$D:$I,5,FALSE)))</f>
        <v>0</v>
      </c>
      <c r="X124" s="35">
        <f t="shared" si="8"/>
        <v>0</v>
      </c>
      <c r="Y124" s="37">
        <f>IF(V124=0,0,VLOOKUP(V124,[1]원재료!C:H,3,0)*0.001)</f>
        <v>0</v>
      </c>
      <c r="Z124" s="35">
        <f t="shared" si="9"/>
        <v>0</v>
      </c>
      <c r="AA124" s="38" t="s">
        <v>48</v>
      </c>
      <c r="AB124" s="39" t="s">
        <v>35</v>
      </c>
      <c r="AC124" s="40"/>
    </row>
    <row r="125" spans="1:29" ht="19.5" hidden="1" customHeight="1" x14ac:dyDescent="0.45">
      <c r="A125" s="22">
        <v>46147</v>
      </c>
      <c r="B125" s="23" t="s">
        <v>29</v>
      </c>
      <c r="C125" s="24" t="s">
        <v>30</v>
      </c>
      <c r="D125" s="25" t="s">
        <v>45</v>
      </c>
      <c r="E125" s="26">
        <v>230202</v>
      </c>
      <c r="F125" s="27" t="str">
        <f>VLOOKUP(표1[[#This Row],[품번]],[1]!품번구분[#Data],2,0)</f>
        <v>G</v>
      </c>
      <c r="G125" s="28"/>
      <c r="H125" s="28"/>
      <c r="I125" s="28"/>
      <c r="J125" s="29">
        <f>표1[[#This Row],[C/V]]*표1[[#This Row],[판수]]-표1[[#This Row],[불량수량]]</f>
        <v>0</v>
      </c>
      <c r="K125" s="28" t="s">
        <v>46</v>
      </c>
      <c r="L125" s="28" t="s">
        <v>36</v>
      </c>
      <c r="M125" s="30">
        <v>0.27777777777777779</v>
      </c>
      <c r="N125" s="30">
        <v>0.33333333333333331</v>
      </c>
      <c r="O125" s="31">
        <v>79.999999999999957</v>
      </c>
      <c r="P125" s="31">
        <v>0</v>
      </c>
      <c r="Q125" s="32" t="s">
        <v>47</v>
      </c>
      <c r="R125" s="33" t="str">
        <f t="shared" si="5"/>
        <v/>
      </c>
      <c r="S125" s="34">
        <f t="shared" si="6"/>
        <v>21</v>
      </c>
      <c r="T125" s="35">
        <f>IF(L125="비가동",0,VLOOKUP(E125,[1]단가!$D$4:$G$1048576,4,0))</f>
        <v>0</v>
      </c>
      <c r="U125" s="35">
        <f t="shared" si="7"/>
        <v>0</v>
      </c>
      <c r="V125" s="36">
        <f>IF($L125="비가동",0,IF($B125="in",VLOOKUP($E125,[1]투입량!$M:$T,3,FALSE),VLOOKUP($E125,[1]투입량!$D:$I,3,FALSE)))</f>
        <v>0</v>
      </c>
      <c r="W125" s="35">
        <f>IF($L125="비가동",0,IF($B125="in",VLOOKUP($E125,[1]투입량!$M:$T,6,FALSE),VLOOKUP($E125,[1]투입량!$D:$I,5,FALSE)))</f>
        <v>0</v>
      </c>
      <c r="X125" s="35">
        <f t="shared" si="8"/>
        <v>0</v>
      </c>
      <c r="Y125" s="37">
        <f>IF(V125=0,0,VLOOKUP(V125,[1]원재료!C:H,3,0)*0.001)</f>
        <v>0</v>
      </c>
      <c r="Z125" s="35">
        <f t="shared" si="9"/>
        <v>0</v>
      </c>
      <c r="AA125" s="38" t="s">
        <v>48</v>
      </c>
      <c r="AB125" s="39" t="s">
        <v>35</v>
      </c>
      <c r="AC125" s="40"/>
    </row>
    <row r="126" spans="1:29" ht="19.5" hidden="1" customHeight="1" x14ac:dyDescent="0.45">
      <c r="A126" s="22">
        <v>46147</v>
      </c>
      <c r="B126" s="23" t="s">
        <v>29</v>
      </c>
      <c r="C126" s="24" t="s">
        <v>30</v>
      </c>
      <c r="D126" s="25" t="s">
        <v>49</v>
      </c>
      <c r="E126" s="26" t="s">
        <v>50</v>
      </c>
      <c r="F126" s="27" t="str">
        <f>VLOOKUP(표1[[#This Row],[품번]],[1]!품번구분[#Data],2,0)</f>
        <v>S</v>
      </c>
      <c r="G126" s="28">
        <v>252</v>
      </c>
      <c r="H126" s="28">
        <v>31</v>
      </c>
      <c r="I126" s="28"/>
      <c r="J126" s="29">
        <f>표1[[#This Row],[C/V]]*표1[[#This Row],[판수]]-표1[[#This Row],[불량수량]]</f>
        <v>7812</v>
      </c>
      <c r="K126" s="28" t="s">
        <v>51</v>
      </c>
      <c r="L126" s="28" t="s">
        <v>116</v>
      </c>
      <c r="M126" s="30">
        <v>0.33333333333333331</v>
      </c>
      <c r="N126" s="30">
        <v>0.54166666666666663</v>
      </c>
      <c r="O126" s="31">
        <v>185.00000000000009</v>
      </c>
      <c r="P126" s="31">
        <v>54.999999999999915</v>
      </c>
      <c r="Q126" s="32"/>
      <c r="R126" s="33">
        <f t="shared" si="5"/>
        <v>10.054054054054049</v>
      </c>
      <c r="S126" s="34">
        <f t="shared" si="6"/>
        <v>31</v>
      </c>
      <c r="T126" s="35">
        <f>IF(L126="비가동",0,VLOOKUP(E126,[1]단가!$D$4:$G$1048576,4,0))</f>
        <v>25.09</v>
      </c>
      <c r="U126" s="35">
        <f t="shared" si="7"/>
        <v>196003.08</v>
      </c>
      <c r="V126" s="36" t="str">
        <f>IF($L126="비가동",0,IF($B126="in",VLOOKUP($E126,[1]투입량!$M:$T,3,FALSE),VLOOKUP($E126,[1]투입량!$D:$I,3,FALSE)))</f>
        <v>SI4022</v>
      </c>
      <c r="W126" s="35">
        <f>IF($L126="비가동",0,IF($B126="in",VLOOKUP($E126,[1]투입량!$M:$T,6,FALSE),VLOOKUP($E126,[1]투입량!$D:$I,5,FALSE)))</f>
        <v>354</v>
      </c>
      <c r="X126" s="35">
        <f t="shared" si="8"/>
        <v>12071.400000000001</v>
      </c>
      <c r="Y126" s="37">
        <f>IF(V126=0,0,VLOOKUP(V126,[1]원재료!C:H,3,0)*0.001)</f>
        <v>10.15</v>
      </c>
      <c r="Z126" s="35">
        <f t="shared" si="9"/>
        <v>122524.71000000002</v>
      </c>
      <c r="AA126" s="38"/>
      <c r="AB126" s="39" t="s">
        <v>35</v>
      </c>
      <c r="AC126" s="40"/>
    </row>
    <row r="127" spans="1:29" ht="19.5" hidden="1" customHeight="1" x14ac:dyDescent="0.45">
      <c r="A127" s="22">
        <v>46147</v>
      </c>
      <c r="B127" s="23" t="s">
        <v>29</v>
      </c>
      <c r="C127" s="24" t="s">
        <v>30</v>
      </c>
      <c r="D127" s="25" t="s">
        <v>49</v>
      </c>
      <c r="E127" s="26" t="s">
        <v>50</v>
      </c>
      <c r="F127" s="27" t="str">
        <f>VLOOKUP(표1[[#This Row],[품번]],[1]!품번구분[#Data],2,0)</f>
        <v>S</v>
      </c>
      <c r="G127" s="28"/>
      <c r="H127" s="28"/>
      <c r="I127" s="28"/>
      <c r="J127" s="29">
        <f>표1[[#This Row],[C/V]]*표1[[#This Row],[판수]]-표1[[#This Row],[불량수량]]</f>
        <v>0</v>
      </c>
      <c r="K127" s="28" t="s">
        <v>51</v>
      </c>
      <c r="L127" s="28" t="s">
        <v>36</v>
      </c>
      <c r="M127" s="30">
        <v>0.46180555555555558</v>
      </c>
      <c r="N127" s="30">
        <v>0.54166666666666663</v>
      </c>
      <c r="O127" s="31">
        <v>54.999999999999915</v>
      </c>
      <c r="P127" s="31">
        <v>0</v>
      </c>
      <c r="Q127" s="32" t="s">
        <v>100</v>
      </c>
      <c r="R127" s="33" t="str">
        <f t="shared" si="5"/>
        <v/>
      </c>
      <c r="S127" s="34">
        <f t="shared" si="6"/>
        <v>31</v>
      </c>
      <c r="T127" s="35">
        <f>IF(L127="비가동",0,VLOOKUP(E127,[1]단가!$D$4:$G$1048576,4,0))</f>
        <v>0</v>
      </c>
      <c r="U127" s="35">
        <f t="shared" si="7"/>
        <v>0</v>
      </c>
      <c r="V127" s="36">
        <f>IF($L127="비가동",0,IF($B127="in",VLOOKUP($E127,[1]투입량!$M:$T,3,FALSE),VLOOKUP($E127,[1]투입량!$D:$I,3,FALSE)))</f>
        <v>0</v>
      </c>
      <c r="W127" s="35">
        <f>IF($L127="비가동",0,IF($B127="in",VLOOKUP($E127,[1]투입량!$M:$T,6,FALSE),VLOOKUP($E127,[1]투입량!$D:$I,5,FALSE)))</f>
        <v>0</v>
      </c>
      <c r="X127" s="35">
        <f t="shared" si="8"/>
        <v>0</v>
      </c>
      <c r="Y127" s="37">
        <f>IF(V127=0,0,VLOOKUP(V127,[1]원재료!C:H,3,0)*0.001)</f>
        <v>0</v>
      </c>
      <c r="Z127" s="35">
        <f t="shared" si="9"/>
        <v>0</v>
      </c>
      <c r="AA127" s="38"/>
      <c r="AB127" s="39" t="s">
        <v>35</v>
      </c>
      <c r="AC127" s="40"/>
    </row>
    <row r="128" spans="1:29" ht="19.5" customHeight="1" x14ac:dyDescent="0.45">
      <c r="A128" s="22">
        <v>46147</v>
      </c>
      <c r="B128" s="23" t="s">
        <v>29</v>
      </c>
      <c r="C128" s="24" t="s">
        <v>30</v>
      </c>
      <c r="D128" s="25" t="s">
        <v>49</v>
      </c>
      <c r="E128" s="26" t="s">
        <v>119</v>
      </c>
      <c r="F128" s="27" t="str">
        <f>VLOOKUP(표1[[#This Row],[품번]],[1]!품번구분[#Data],2,0)</f>
        <v>S</v>
      </c>
      <c r="G128" s="28">
        <v>60</v>
      </c>
      <c r="H128" s="28">
        <v>50</v>
      </c>
      <c r="I128" s="28"/>
      <c r="J128" s="29">
        <f>표1[[#This Row],[C/V]]*표1[[#This Row],[판수]]-표1[[#This Row],[불량수량]]</f>
        <v>3000</v>
      </c>
      <c r="K128" s="28" t="s">
        <v>51</v>
      </c>
      <c r="L128" s="28" t="s">
        <v>116</v>
      </c>
      <c r="M128" s="30">
        <v>0.54166666666666663</v>
      </c>
      <c r="N128" s="30">
        <v>0.83333333333333337</v>
      </c>
      <c r="O128" s="31">
        <v>380.00000000000011</v>
      </c>
      <c r="P128" s="31">
        <v>0</v>
      </c>
      <c r="Q128" s="32"/>
      <c r="R128" s="33">
        <f t="shared" si="5"/>
        <v>7.8947368421052611</v>
      </c>
      <c r="S128" s="34">
        <f t="shared" si="6"/>
        <v>143</v>
      </c>
      <c r="T128" s="35">
        <f>IF(L128="비가동",0,VLOOKUP(E128,[1]단가!$D$4:$G$1048576,4,0))</f>
        <v>210</v>
      </c>
      <c r="U128" s="35">
        <f t="shared" si="7"/>
        <v>630000</v>
      </c>
      <c r="V128" s="36" t="str">
        <f>IF($L128="비가동",0,IF($B128="in",VLOOKUP($E128,[1]투입량!$M:$T,3,FALSE),VLOOKUP($E128,[1]투입량!$D:$I,3,FALSE)))</f>
        <v>SI4028</v>
      </c>
      <c r="W128" s="35">
        <f>IF($L128="비가동",0,IF($B128="in",VLOOKUP($E128,[1]투입량!$M:$T,6,FALSE),VLOOKUP($E128,[1]투입량!$D:$I,5,FALSE)))</f>
        <v>192</v>
      </c>
      <c r="X128" s="35">
        <f t="shared" si="8"/>
        <v>10560</v>
      </c>
      <c r="Y128" s="37">
        <f>IF(V128=0,0,VLOOKUP(V128,[1]원재료!C:H,3,0)*0.001)</f>
        <v>9</v>
      </c>
      <c r="Z128" s="35">
        <f t="shared" si="9"/>
        <v>95040</v>
      </c>
      <c r="AA128" s="38"/>
      <c r="AB128" s="39" t="s">
        <v>35</v>
      </c>
      <c r="AC128" s="40"/>
    </row>
    <row r="129" spans="1:29" ht="19.5" customHeight="1" x14ac:dyDescent="0.45">
      <c r="A129" s="22">
        <v>46147</v>
      </c>
      <c r="B129" s="23" t="s">
        <v>29</v>
      </c>
      <c r="C129" s="24" t="s">
        <v>30</v>
      </c>
      <c r="D129" s="25" t="s">
        <v>52</v>
      </c>
      <c r="E129" s="26" t="s">
        <v>53</v>
      </c>
      <c r="F129" s="27" t="str">
        <f>VLOOKUP(표1[[#This Row],[품번]],[1]!품번구분[#Data],2,0)</f>
        <v>S</v>
      </c>
      <c r="G129" s="28">
        <v>170</v>
      </c>
      <c r="H129" s="28">
        <v>88</v>
      </c>
      <c r="I129" s="28">
        <v>88</v>
      </c>
      <c r="J129" s="29">
        <f>표1[[#This Row],[C/V]]*표1[[#This Row],[판수]]-표1[[#This Row],[불량수량]]</f>
        <v>14872</v>
      </c>
      <c r="K129" s="28" t="s">
        <v>51</v>
      </c>
      <c r="L129" s="28" t="s">
        <v>116</v>
      </c>
      <c r="M129" s="30">
        <v>0.33333333333333331</v>
      </c>
      <c r="N129" s="30">
        <v>0.83333333333333337</v>
      </c>
      <c r="O129" s="31">
        <v>620</v>
      </c>
      <c r="P129" s="31">
        <v>0</v>
      </c>
      <c r="Q129" s="32"/>
      <c r="R129" s="33">
        <f t="shared" si="5"/>
        <v>8.5161290322580641</v>
      </c>
      <c r="S129" s="34">
        <f t="shared" si="6"/>
        <v>181</v>
      </c>
      <c r="T129" s="35">
        <f>IF(L129="비가동",0,VLOOKUP(E129,[1]단가!$D$4:$G$1048576,4,0))</f>
        <v>19.73</v>
      </c>
      <c r="U129" s="35">
        <f t="shared" si="7"/>
        <v>293424.56</v>
      </c>
      <c r="V129" s="36" t="str">
        <f>IF($L129="비가동",0,IF($B129="in",VLOOKUP($E129,[1]투입량!$M:$T,3,FALSE),VLOOKUP($E129,[1]투입량!$D:$I,3,FALSE)))</f>
        <v>SI4022</v>
      </c>
      <c r="W129" s="35">
        <f>IF($L129="비가동",0,IF($B129="in",VLOOKUP($E129,[1]투입량!$M:$T,6,FALSE),VLOOKUP($E129,[1]투입량!$D:$I,5,FALSE)))</f>
        <v>130</v>
      </c>
      <c r="X129" s="35">
        <f t="shared" si="8"/>
        <v>12584</v>
      </c>
      <c r="Y129" s="37">
        <f>IF(V129=0,0,VLOOKUP(V129,[1]원재료!C:H,3,0)*0.001)</f>
        <v>10.15</v>
      </c>
      <c r="Z129" s="35">
        <f t="shared" si="9"/>
        <v>127727.6</v>
      </c>
      <c r="AA129" s="38"/>
      <c r="AB129" s="39" t="s">
        <v>35</v>
      </c>
      <c r="AC129" s="40"/>
    </row>
    <row r="130" spans="1:29" ht="19.5" customHeight="1" x14ac:dyDescent="0.45">
      <c r="A130" s="22">
        <v>46147</v>
      </c>
      <c r="B130" s="23" t="s">
        <v>29</v>
      </c>
      <c r="C130" s="24" t="s">
        <v>30</v>
      </c>
      <c r="D130" s="25" t="s">
        <v>54</v>
      </c>
      <c r="E130" s="26" t="s">
        <v>55</v>
      </c>
      <c r="F130" s="27" t="str">
        <f>VLOOKUP(표1[[#This Row],[품번]],[1]!품번구분[#Data],2,0)</f>
        <v>G</v>
      </c>
      <c r="G130" s="28">
        <v>160</v>
      </c>
      <c r="H130" s="28">
        <v>88</v>
      </c>
      <c r="I130" s="28"/>
      <c r="J130" s="29">
        <f>표1[[#This Row],[C/V]]*표1[[#This Row],[판수]]-표1[[#This Row],[불량수량]]</f>
        <v>14080</v>
      </c>
      <c r="K130" s="28" t="s">
        <v>51</v>
      </c>
      <c r="L130" s="28" t="s">
        <v>116</v>
      </c>
      <c r="M130" s="30">
        <v>0.33333333333333331</v>
      </c>
      <c r="N130" s="30">
        <v>0.83333333333333337</v>
      </c>
      <c r="O130" s="31">
        <v>620</v>
      </c>
      <c r="P130" s="31">
        <v>0</v>
      </c>
      <c r="Q130" s="32"/>
      <c r="R130" s="33">
        <f t="shared" si="5"/>
        <v>8.5161290322580641</v>
      </c>
      <c r="S130" s="34">
        <f t="shared" si="6"/>
        <v>181</v>
      </c>
      <c r="T130" s="35">
        <f>IF(L130="비가동",0,VLOOKUP(E130,[1]단가!$D$4:$G$1048576,4,0))</f>
        <v>41</v>
      </c>
      <c r="U130" s="35">
        <f t="shared" si="7"/>
        <v>577280</v>
      </c>
      <c r="V130" s="36" t="str">
        <f>IF($L130="비가동",0,IF($B130="in",VLOOKUP($E130,[1]투입량!$M:$T,3,FALSE),VLOOKUP($E130,[1]투입량!$D:$I,3,FALSE)))</f>
        <v>Q4020</v>
      </c>
      <c r="W130" s="35">
        <f>IF($L130="비가동",0,IF($B130="in",VLOOKUP($E130,[1]투입량!$M:$T,6,FALSE),VLOOKUP($E130,[1]투입량!$D:$I,5,FALSE)))</f>
        <v>200</v>
      </c>
      <c r="X130" s="35">
        <f t="shared" si="8"/>
        <v>19360.000000000004</v>
      </c>
      <c r="Y130" s="37">
        <f>IF(V130=0,0,VLOOKUP(V130,[1]원재료!C:H,3,0)*0.001)</f>
        <v>10.450000000000001</v>
      </c>
      <c r="Z130" s="35">
        <f t="shared" si="9"/>
        <v>202312.00000000006</v>
      </c>
      <c r="AA130" s="38"/>
      <c r="AB130" s="39" t="s">
        <v>35</v>
      </c>
      <c r="AC130" s="40"/>
    </row>
    <row r="131" spans="1:29" ht="19.5" customHeight="1" x14ac:dyDescent="0.45">
      <c r="A131" s="22">
        <v>46147</v>
      </c>
      <c r="B131" s="23" t="s">
        <v>29</v>
      </c>
      <c r="C131" s="24" t="s">
        <v>30</v>
      </c>
      <c r="D131" s="25" t="s">
        <v>49</v>
      </c>
      <c r="E131" s="26" t="s">
        <v>119</v>
      </c>
      <c r="F131" s="27" t="str">
        <f>VLOOKUP(표1[[#This Row],[품번]],[1]!품번구분[#Data],2,0)</f>
        <v>S</v>
      </c>
      <c r="G131" s="28">
        <v>60</v>
      </c>
      <c r="H131" s="28">
        <v>93</v>
      </c>
      <c r="I131" s="28"/>
      <c r="J131" s="29">
        <f>표1[[#This Row],[C/V]]*표1[[#This Row],[판수]]-표1[[#This Row],[불량수량]]</f>
        <v>5580</v>
      </c>
      <c r="K131" s="28" t="s">
        <v>56</v>
      </c>
      <c r="L131" s="28" t="s">
        <v>117</v>
      </c>
      <c r="M131" s="30">
        <v>0.83333333333333337</v>
      </c>
      <c r="N131" s="30">
        <v>0.33333333333333331</v>
      </c>
      <c r="O131" s="31">
        <v>659.99999999999989</v>
      </c>
      <c r="P131" s="31">
        <v>0</v>
      </c>
      <c r="Q131" s="32"/>
      <c r="R131" s="33">
        <f t="shared" ref="R131:R194" si="10">IF(H131=0,"",H131/O131*60)</f>
        <v>8.454545454545455</v>
      </c>
      <c r="S131" s="34">
        <f t="shared" ref="S131:S194" si="11">SUMIFS(H:H,$A:$A,A131,$D:$D,D131,$E:$E,E131)</f>
        <v>143</v>
      </c>
      <c r="T131" s="35">
        <f>IF(L131="비가동",0,VLOOKUP(E131,[1]단가!$D$4:$G$1048576,4,0))</f>
        <v>210</v>
      </c>
      <c r="U131" s="35">
        <f t="shared" ref="U131:U194" si="12">IF(L131="비가동",0,T131*J131)</f>
        <v>1171800</v>
      </c>
      <c r="V131" s="36" t="str">
        <f>IF($L131="비가동",0,IF($B131="in",VLOOKUP($E131,[1]투입량!$M:$T,3,FALSE),VLOOKUP($E131,[1]투입량!$D:$I,3,FALSE)))</f>
        <v>SI4028</v>
      </c>
      <c r="W131" s="35">
        <f>IF($L131="비가동",0,IF($B131="in",VLOOKUP($E131,[1]투입량!$M:$T,6,FALSE),VLOOKUP($E131,[1]투입량!$D:$I,5,FALSE)))</f>
        <v>192</v>
      </c>
      <c r="X131" s="35">
        <f t="shared" ref="X131:X194" si="13">IF(L131="비가동",0,(W131*1.1)*H131)</f>
        <v>19641.600000000002</v>
      </c>
      <c r="Y131" s="37">
        <f>IF(V131=0,0,VLOOKUP(V131,[1]원재료!C:H,3,0)*0.001)</f>
        <v>9</v>
      </c>
      <c r="Z131" s="35">
        <f t="shared" ref="Z131:Z194" si="14">Y131*X131</f>
        <v>176774.40000000002</v>
      </c>
      <c r="AA131" s="38"/>
      <c r="AB131" s="39" t="s">
        <v>35</v>
      </c>
      <c r="AC131" s="40"/>
    </row>
    <row r="132" spans="1:29" ht="19.5" customHeight="1" x14ac:dyDescent="0.45">
      <c r="A132" s="22">
        <v>46147</v>
      </c>
      <c r="B132" s="23" t="s">
        <v>29</v>
      </c>
      <c r="C132" s="24" t="s">
        <v>30</v>
      </c>
      <c r="D132" s="25" t="s">
        <v>52</v>
      </c>
      <c r="E132" s="26" t="s">
        <v>53</v>
      </c>
      <c r="F132" s="27" t="str">
        <f>VLOOKUP(표1[[#This Row],[품번]],[1]!품번구분[#Data],2,0)</f>
        <v>S</v>
      </c>
      <c r="G132" s="28">
        <v>170</v>
      </c>
      <c r="H132" s="28">
        <v>93</v>
      </c>
      <c r="I132" s="28">
        <v>93</v>
      </c>
      <c r="J132" s="29">
        <f>표1[[#This Row],[C/V]]*표1[[#This Row],[판수]]-표1[[#This Row],[불량수량]]</f>
        <v>15717</v>
      </c>
      <c r="K132" s="28" t="s">
        <v>56</v>
      </c>
      <c r="L132" s="28" t="s">
        <v>117</v>
      </c>
      <c r="M132" s="30">
        <v>0.83333333333333337</v>
      </c>
      <c r="N132" s="30">
        <v>0.33333333333333331</v>
      </c>
      <c r="O132" s="31">
        <v>659.99999999999989</v>
      </c>
      <c r="P132" s="31">
        <v>0</v>
      </c>
      <c r="Q132" s="32"/>
      <c r="R132" s="33">
        <f t="shared" si="10"/>
        <v>8.454545454545455</v>
      </c>
      <c r="S132" s="34">
        <f t="shared" si="11"/>
        <v>181</v>
      </c>
      <c r="T132" s="35">
        <f>IF(L132="비가동",0,VLOOKUP(E132,[1]단가!$D$4:$G$1048576,4,0))</f>
        <v>19.73</v>
      </c>
      <c r="U132" s="35">
        <f t="shared" si="12"/>
        <v>310096.41000000003</v>
      </c>
      <c r="V132" s="36" t="str">
        <f>IF($L132="비가동",0,IF($B132="in",VLOOKUP($E132,[1]투입량!$M:$T,3,FALSE),VLOOKUP($E132,[1]투입량!$D:$I,3,FALSE)))</f>
        <v>SI4022</v>
      </c>
      <c r="W132" s="35">
        <f>IF($L132="비가동",0,IF($B132="in",VLOOKUP($E132,[1]투입량!$M:$T,6,FALSE),VLOOKUP($E132,[1]투입량!$D:$I,5,FALSE)))</f>
        <v>130</v>
      </c>
      <c r="X132" s="35">
        <f t="shared" si="13"/>
        <v>13299</v>
      </c>
      <c r="Y132" s="37">
        <f>IF(V132=0,0,VLOOKUP(V132,[1]원재료!C:H,3,0)*0.001)</f>
        <v>10.15</v>
      </c>
      <c r="Z132" s="35">
        <f t="shared" si="14"/>
        <v>134984.85</v>
      </c>
      <c r="AA132" s="38"/>
      <c r="AB132" s="39" t="s">
        <v>35</v>
      </c>
      <c r="AC132" s="40"/>
    </row>
    <row r="133" spans="1:29" ht="19.5" customHeight="1" x14ac:dyDescent="0.45">
      <c r="A133" s="22">
        <v>46147</v>
      </c>
      <c r="B133" s="23" t="s">
        <v>29</v>
      </c>
      <c r="C133" s="24" t="s">
        <v>30</v>
      </c>
      <c r="D133" s="25" t="s">
        <v>54</v>
      </c>
      <c r="E133" s="26" t="s">
        <v>55</v>
      </c>
      <c r="F133" s="27" t="str">
        <f>VLOOKUP(표1[[#This Row],[품번]],[1]!품번구분[#Data],2,0)</f>
        <v>G</v>
      </c>
      <c r="G133" s="28">
        <v>160</v>
      </c>
      <c r="H133" s="28">
        <v>93</v>
      </c>
      <c r="I133" s="28"/>
      <c r="J133" s="29">
        <f>표1[[#This Row],[C/V]]*표1[[#This Row],[판수]]-표1[[#This Row],[불량수량]]</f>
        <v>14880</v>
      </c>
      <c r="K133" s="28" t="s">
        <v>56</v>
      </c>
      <c r="L133" s="28" t="s">
        <v>117</v>
      </c>
      <c r="M133" s="30">
        <v>0.83333333333333337</v>
      </c>
      <c r="N133" s="30">
        <v>0.33333333333333331</v>
      </c>
      <c r="O133" s="31">
        <v>659.99999999999989</v>
      </c>
      <c r="P133" s="31">
        <v>0</v>
      </c>
      <c r="Q133" s="32"/>
      <c r="R133" s="33">
        <f t="shared" si="10"/>
        <v>8.454545454545455</v>
      </c>
      <c r="S133" s="34">
        <f t="shared" si="11"/>
        <v>181</v>
      </c>
      <c r="T133" s="35">
        <f>IF(L133="비가동",0,VLOOKUP(E133,[1]단가!$D$4:$G$1048576,4,0))</f>
        <v>41</v>
      </c>
      <c r="U133" s="35">
        <f t="shared" si="12"/>
        <v>610080</v>
      </c>
      <c r="V133" s="36" t="str">
        <f>IF($L133="비가동",0,IF($B133="in",VLOOKUP($E133,[1]투입량!$M:$T,3,FALSE),VLOOKUP($E133,[1]투입량!$D:$I,3,FALSE)))</f>
        <v>Q4020</v>
      </c>
      <c r="W133" s="35">
        <f>IF($L133="비가동",0,IF($B133="in",VLOOKUP($E133,[1]투입량!$M:$T,6,FALSE),VLOOKUP($E133,[1]투입량!$D:$I,5,FALSE)))</f>
        <v>200</v>
      </c>
      <c r="X133" s="35">
        <f t="shared" si="13"/>
        <v>20460.000000000004</v>
      </c>
      <c r="Y133" s="37">
        <f>IF(V133=0,0,VLOOKUP(V133,[1]원재료!C:H,3,0)*0.001)</f>
        <v>10.450000000000001</v>
      </c>
      <c r="Z133" s="35">
        <f t="shared" si="14"/>
        <v>213807.00000000006</v>
      </c>
      <c r="AA133" s="38"/>
      <c r="AB133" s="39" t="s">
        <v>35</v>
      </c>
      <c r="AC133" s="40"/>
    </row>
    <row r="134" spans="1:29" ht="19.5" customHeight="1" x14ac:dyDescent="0.45">
      <c r="A134" s="22">
        <v>46147</v>
      </c>
      <c r="B134" s="23" t="s">
        <v>29</v>
      </c>
      <c r="C134" s="24" t="s">
        <v>30</v>
      </c>
      <c r="D134" s="25" t="s">
        <v>57</v>
      </c>
      <c r="E134" s="26">
        <v>681114</v>
      </c>
      <c r="F134" s="27" t="str">
        <f>VLOOKUP(표1[[#This Row],[품번]],[1]!품번구분[#Data],2,0)</f>
        <v>S</v>
      </c>
      <c r="G134" s="28">
        <v>1156</v>
      </c>
      <c r="H134" s="28">
        <v>106</v>
      </c>
      <c r="I134" s="28">
        <v>318</v>
      </c>
      <c r="J134" s="29">
        <f>표1[[#This Row],[C/V]]*표1[[#This Row],[판수]]-표1[[#This Row],[불량수량]]</f>
        <v>122218</v>
      </c>
      <c r="K134" s="28" t="s">
        <v>58</v>
      </c>
      <c r="L134" s="28" t="s">
        <v>116</v>
      </c>
      <c r="M134" s="30">
        <v>0.33333333333333331</v>
      </c>
      <c r="N134" s="30">
        <v>0.83333333333333337</v>
      </c>
      <c r="O134" s="31">
        <v>620</v>
      </c>
      <c r="P134" s="31">
        <v>0</v>
      </c>
      <c r="Q134" s="32"/>
      <c r="R134" s="33">
        <f t="shared" si="10"/>
        <v>10.258064516129032</v>
      </c>
      <c r="S134" s="34">
        <f t="shared" si="11"/>
        <v>219</v>
      </c>
      <c r="T134" s="35">
        <f>IF(L134="비가동",0,VLOOKUP(E134,[1]단가!$D$4:$G$1048576,4,0))</f>
        <v>8.76</v>
      </c>
      <c r="U134" s="35">
        <f t="shared" si="12"/>
        <v>1070629.68</v>
      </c>
      <c r="V134" s="36" t="str">
        <f>IF($L134="비가동",0,IF($B134="in",VLOOKUP($E134,[1]투입량!$M:$T,3,FALSE),VLOOKUP($E134,[1]투입량!$D:$I,3,FALSE)))</f>
        <v>SI5521</v>
      </c>
      <c r="W134" s="35">
        <f>IF($L134="비가동",0,IF($B134="in",VLOOKUP($E134,[1]투입량!$M:$T,6,FALSE),VLOOKUP($E134,[1]투입량!$D:$I,5,FALSE)))</f>
        <v>330</v>
      </c>
      <c r="X134" s="35">
        <f t="shared" si="13"/>
        <v>38478.000000000007</v>
      </c>
      <c r="Y134" s="37">
        <f>IF(V134=0,0,VLOOKUP(V134,[1]원재료!C:H,3,0)*0.001)</f>
        <v>8.25</v>
      </c>
      <c r="Z134" s="35">
        <f t="shared" si="14"/>
        <v>317443.50000000006</v>
      </c>
      <c r="AA134" s="38"/>
      <c r="AB134" s="39" t="s">
        <v>35</v>
      </c>
      <c r="AC134" s="40"/>
    </row>
    <row r="135" spans="1:29" ht="19.5" customHeight="1" x14ac:dyDescent="0.45">
      <c r="A135" s="22">
        <v>46147</v>
      </c>
      <c r="B135" s="23" t="s">
        <v>29</v>
      </c>
      <c r="C135" s="24" t="s">
        <v>30</v>
      </c>
      <c r="D135" s="25" t="s">
        <v>59</v>
      </c>
      <c r="E135" s="26">
        <v>410001</v>
      </c>
      <c r="F135" s="27" t="str">
        <f>VLOOKUP(표1[[#This Row],[품번]],[1]!품번구분[#Data],2,0)</f>
        <v>G</v>
      </c>
      <c r="G135" s="28">
        <v>1600</v>
      </c>
      <c r="H135" s="28">
        <v>95</v>
      </c>
      <c r="I135" s="28"/>
      <c r="J135" s="29">
        <f>표1[[#This Row],[C/V]]*표1[[#This Row],[판수]]-표1[[#This Row],[불량수량]]</f>
        <v>152000</v>
      </c>
      <c r="K135" s="28" t="s">
        <v>60</v>
      </c>
      <c r="L135" s="28" t="s">
        <v>116</v>
      </c>
      <c r="M135" s="30">
        <v>0.33333333333333331</v>
      </c>
      <c r="N135" s="30">
        <v>0.83333333333333337</v>
      </c>
      <c r="O135" s="31">
        <v>620</v>
      </c>
      <c r="P135" s="31">
        <v>0</v>
      </c>
      <c r="Q135" s="32"/>
      <c r="R135" s="33">
        <f t="shared" si="10"/>
        <v>9.193548387096774</v>
      </c>
      <c r="S135" s="34">
        <f t="shared" si="11"/>
        <v>199</v>
      </c>
      <c r="T135" s="35">
        <f>IF(L135="비가동",0,VLOOKUP(E135,[1]단가!$D$4:$G$1048576,4,0))</f>
        <v>9.5</v>
      </c>
      <c r="U135" s="35">
        <f t="shared" si="12"/>
        <v>1444000</v>
      </c>
      <c r="V135" s="36" t="str">
        <f>IF($L135="비가동",0,IF($B135="in",VLOOKUP($E135,[1]투입량!$M:$T,3,FALSE),VLOOKUP($E135,[1]투입량!$D:$I,3,FALSE)))</f>
        <v>Q4004-2</v>
      </c>
      <c r="W135" s="35">
        <f>IF($L135="비가동",0,IF($B135="in",VLOOKUP($E135,[1]투입량!$M:$T,6,FALSE),VLOOKUP($E135,[1]투입량!$D:$I,5,FALSE)))</f>
        <v>46</v>
      </c>
      <c r="X135" s="35">
        <f t="shared" si="13"/>
        <v>4807</v>
      </c>
      <c r="Y135" s="37">
        <f>IF(V135=0,0,VLOOKUP(V135,[1]원재료!C:H,3,0)*0.001)</f>
        <v>10.450000000000001</v>
      </c>
      <c r="Z135" s="35">
        <f t="shared" si="14"/>
        <v>50233.150000000009</v>
      </c>
      <c r="AA135" s="38"/>
      <c r="AB135" s="39" t="s">
        <v>35</v>
      </c>
      <c r="AC135" s="40"/>
    </row>
    <row r="136" spans="1:29" ht="19.5" customHeight="1" x14ac:dyDescent="0.45">
      <c r="A136" s="22">
        <v>46147</v>
      </c>
      <c r="B136" s="23" t="s">
        <v>29</v>
      </c>
      <c r="C136" s="24" t="s">
        <v>30</v>
      </c>
      <c r="D136" s="25" t="s">
        <v>57</v>
      </c>
      <c r="E136" s="26">
        <v>681114</v>
      </c>
      <c r="F136" s="27" t="str">
        <f>VLOOKUP(표1[[#This Row],[품번]],[1]!품번구분[#Data],2,0)</f>
        <v>S</v>
      </c>
      <c r="G136" s="28">
        <v>1156</v>
      </c>
      <c r="H136" s="28">
        <v>113</v>
      </c>
      <c r="I136" s="28">
        <v>3390</v>
      </c>
      <c r="J136" s="29">
        <f>표1[[#This Row],[C/V]]*표1[[#This Row],[판수]]-표1[[#This Row],[불량수량]]</f>
        <v>127238</v>
      </c>
      <c r="K136" s="28" t="s">
        <v>61</v>
      </c>
      <c r="L136" s="28" t="s">
        <v>117</v>
      </c>
      <c r="M136" s="30">
        <v>0.83333333333333337</v>
      </c>
      <c r="N136" s="30">
        <v>0.33333333333333331</v>
      </c>
      <c r="O136" s="31">
        <v>659.99999999999989</v>
      </c>
      <c r="P136" s="31">
        <v>0</v>
      </c>
      <c r="Q136" s="32"/>
      <c r="R136" s="33">
        <f t="shared" si="10"/>
        <v>10.272727272727273</v>
      </c>
      <c r="S136" s="34">
        <f t="shared" si="11"/>
        <v>219</v>
      </c>
      <c r="T136" s="35">
        <f>IF(L136="비가동",0,VLOOKUP(E136,[1]단가!$D$4:$G$1048576,4,0))</f>
        <v>8.76</v>
      </c>
      <c r="U136" s="35">
        <f t="shared" si="12"/>
        <v>1114604.8799999999</v>
      </c>
      <c r="V136" s="36" t="str">
        <f>IF($L136="비가동",0,IF($B136="in",VLOOKUP($E136,[1]투입량!$M:$T,3,FALSE),VLOOKUP($E136,[1]투입량!$D:$I,3,FALSE)))</f>
        <v>SI5521</v>
      </c>
      <c r="W136" s="35">
        <f>IF($L136="비가동",0,IF($B136="in",VLOOKUP($E136,[1]투입량!$M:$T,6,FALSE),VLOOKUP($E136,[1]투입량!$D:$I,5,FALSE)))</f>
        <v>330</v>
      </c>
      <c r="X136" s="35">
        <f t="shared" si="13"/>
        <v>41019.000000000007</v>
      </c>
      <c r="Y136" s="37">
        <f>IF(V136=0,0,VLOOKUP(V136,[1]원재료!C:H,3,0)*0.001)</f>
        <v>8.25</v>
      </c>
      <c r="Z136" s="35">
        <f t="shared" si="14"/>
        <v>338406.75000000006</v>
      </c>
      <c r="AA136" s="38"/>
      <c r="AB136" s="39" t="s">
        <v>35</v>
      </c>
      <c r="AC136" s="40"/>
    </row>
    <row r="137" spans="1:29" ht="19.5" customHeight="1" x14ac:dyDescent="0.45">
      <c r="A137" s="22">
        <v>46147</v>
      </c>
      <c r="B137" s="23" t="s">
        <v>29</v>
      </c>
      <c r="C137" s="24" t="s">
        <v>30</v>
      </c>
      <c r="D137" s="25" t="s">
        <v>59</v>
      </c>
      <c r="E137" s="26">
        <v>410001</v>
      </c>
      <c r="F137" s="27" t="str">
        <f>VLOOKUP(표1[[#This Row],[품번]],[1]!품번구분[#Data],2,0)</f>
        <v>G</v>
      </c>
      <c r="G137" s="28">
        <v>1600</v>
      </c>
      <c r="H137" s="28">
        <v>104</v>
      </c>
      <c r="I137" s="28"/>
      <c r="J137" s="29">
        <f>표1[[#This Row],[C/V]]*표1[[#This Row],[판수]]-표1[[#This Row],[불량수량]]</f>
        <v>166400</v>
      </c>
      <c r="K137" s="28" t="s">
        <v>62</v>
      </c>
      <c r="L137" s="28" t="s">
        <v>117</v>
      </c>
      <c r="M137" s="30">
        <v>0.83333333333333337</v>
      </c>
      <c r="N137" s="30">
        <v>0.33333333333333331</v>
      </c>
      <c r="O137" s="31">
        <v>659.99999999999989</v>
      </c>
      <c r="P137" s="31">
        <v>0</v>
      </c>
      <c r="Q137" s="32"/>
      <c r="R137" s="33">
        <f t="shared" si="10"/>
        <v>9.454545454545455</v>
      </c>
      <c r="S137" s="34">
        <f t="shared" si="11"/>
        <v>199</v>
      </c>
      <c r="T137" s="35">
        <f>IF(L137="비가동",0,VLOOKUP(E137,[1]단가!$D$4:$G$1048576,4,0))</f>
        <v>9.5</v>
      </c>
      <c r="U137" s="35">
        <f t="shared" si="12"/>
        <v>1580800</v>
      </c>
      <c r="V137" s="36" t="str">
        <f>IF($L137="비가동",0,IF($B137="in",VLOOKUP($E137,[1]투입량!$M:$T,3,FALSE),VLOOKUP($E137,[1]투입량!$D:$I,3,FALSE)))</f>
        <v>Q4004-2</v>
      </c>
      <c r="W137" s="35">
        <f>IF($L137="비가동",0,IF($B137="in",VLOOKUP($E137,[1]투입량!$M:$T,6,FALSE),VLOOKUP($E137,[1]투입량!$D:$I,5,FALSE)))</f>
        <v>46</v>
      </c>
      <c r="X137" s="35">
        <f t="shared" si="13"/>
        <v>5262.4000000000005</v>
      </c>
      <c r="Y137" s="37">
        <f>IF(V137=0,0,VLOOKUP(V137,[1]원재료!C:H,3,0)*0.001)</f>
        <v>10.450000000000001</v>
      </c>
      <c r="Z137" s="35">
        <f t="shared" si="14"/>
        <v>54992.080000000009</v>
      </c>
      <c r="AA137" s="38"/>
      <c r="AB137" s="39" t="s">
        <v>35</v>
      </c>
      <c r="AC137" s="40"/>
    </row>
    <row r="138" spans="1:29" ht="19.5" customHeight="1" x14ac:dyDescent="0.45">
      <c r="A138" s="22">
        <v>46147</v>
      </c>
      <c r="B138" s="23" t="s">
        <v>29</v>
      </c>
      <c r="C138" s="24" t="s">
        <v>30</v>
      </c>
      <c r="D138" s="25" t="s">
        <v>63</v>
      </c>
      <c r="E138" s="26">
        <v>682622</v>
      </c>
      <c r="F138" s="27" t="str">
        <f>VLOOKUP(표1[[#This Row],[품번]],[1]!품번구분[#Data],2,0)</f>
        <v>S</v>
      </c>
      <c r="G138" s="28">
        <v>1152</v>
      </c>
      <c r="H138" s="28">
        <v>101</v>
      </c>
      <c r="I138" s="28"/>
      <c r="J138" s="29">
        <f>표1[[#This Row],[C/V]]*표1[[#This Row],[판수]]-표1[[#This Row],[불량수량]]</f>
        <v>116352</v>
      </c>
      <c r="K138" s="28" t="s">
        <v>64</v>
      </c>
      <c r="L138" s="28" t="s">
        <v>116</v>
      </c>
      <c r="M138" s="30">
        <v>0.33333333333333331</v>
      </c>
      <c r="N138" s="30">
        <v>0.83333333333333337</v>
      </c>
      <c r="O138" s="31">
        <v>620</v>
      </c>
      <c r="P138" s="31">
        <v>0</v>
      </c>
      <c r="Q138" s="32"/>
      <c r="R138" s="33">
        <f t="shared" si="10"/>
        <v>9.7741935483870961</v>
      </c>
      <c r="S138" s="34">
        <f t="shared" si="11"/>
        <v>204</v>
      </c>
      <c r="T138" s="35">
        <f>IF(L138="비가동",0,VLOOKUP(E138,[1]단가!$D$4:$G$1048576,4,0))</f>
        <v>7.47</v>
      </c>
      <c r="U138" s="35">
        <f t="shared" si="12"/>
        <v>869149.44</v>
      </c>
      <c r="V138" s="36" t="str">
        <f>IF($L138="비가동",0,IF($B138="in",VLOOKUP($E138,[1]투입량!$M:$T,3,FALSE),VLOOKUP($E138,[1]투입량!$D:$I,3,FALSE)))</f>
        <v>SI4021</v>
      </c>
      <c r="W138" s="35">
        <f>IF($L138="비가동",0,IF($B138="in",VLOOKUP($E138,[1]투입량!$M:$T,6,FALSE),VLOOKUP($E138,[1]투입량!$D:$I,5,FALSE)))</f>
        <v>252</v>
      </c>
      <c r="X138" s="35">
        <f t="shared" si="13"/>
        <v>27997.200000000004</v>
      </c>
      <c r="Y138" s="37">
        <f>IF(V138=0,0,VLOOKUP(V138,[1]원재료!C:H,3,0)*0.001)</f>
        <v>8.8000000000000007</v>
      </c>
      <c r="Z138" s="35">
        <f t="shared" si="14"/>
        <v>246375.36000000004</v>
      </c>
      <c r="AA138" s="38"/>
      <c r="AB138" s="39" t="s">
        <v>35</v>
      </c>
      <c r="AC138" s="40"/>
    </row>
    <row r="139" spans="1:29" ht="19.5" customHeight="1" x14ac:dyDescent="0.45">
      <c r="A139" s="22">
        <v>46147</v>
      </c>
      <c r="B139" s="23" t="s">
        <v>29</v>
      </c>
      <c r="C139" s="24" t="s">
        <v>30</v>
      </c>
      <c r="D139" s="25" t="s">
        <v>65</v>
      </c>
      <c r="E139" s="26">
        <v>681159</v>
      </c>
      <c r="F139" s="27" t="str">
        <f>VLOOKUP(표1[[#This Row],[품번]],[1]!품번구분[#Data],2,0)</f>
        <v>S</v>
      </c>
      <c r="G139" s="28">
        <v>1600</v>
      </c>
      <c r="H139" s="28">
        <v>48</v>
      </c>
      <c r="I139" s="28"/>
      <c r="J139" s="29">
        <f>표1[[#This Row],[C/V]]*표1[[#This Row],[판수]]-표1[[#This Row],[불량수량]]</f>
        <v>76800</v>
      </c>
      <c r="K139" s="28" t="s">
        <v>66</v>
      </c>
      <c r="L139" s="28" t="s">
        <v>116</v>
      </c>
      <c r="M139" s="30">
        <v>0.33333333333333331</v>
      </c>
      <c r="N139" s="30">
        <v>0.83333333333333337</v>
      </c>
      <c r="O139" s="31">
        <v>620</v>
      </c>
      <c r="P139" s="31">
        <v>0</v>
      </c>
      <c r="Q139" s="32"/>
      <c r="R139" s="33">
        <f t="shared" si="10"/>
        <v>4.645161290322581</v>
      </c>
      <c r="S139" s="34">
        <f t="shared" si="11"/>
        <v>95</v>
      </c>
      <c r="T139" s="35">
        <f>IF(L139="비가동",0,VLOOKUP(E139,[1]단가!$D$4:$G$1048576,4,0))</f>
        <v>10.92</v>
      </c>
      <c r="U139" s="35">
        <f t="shared" si="12"/>
        <v>838656</v>
      </c>
      <c r="V139" s="36" t="str">
        <f>IF($L139="비가동",0,IF($B139="in",VLOOKUP($E139,[1]투입량!$M:$T,3,FALSE),VLOOKUP($E139,[1]투입량!$D:$I,3,FALSE)))</f>
        <v>SI3510</v>
      </c>
      <c r="W139" s="35">
        <f>IF($L139="비가동",0,IF($B139="in",VLOOKUP($E139,[1]투입량!$M:$T,6,FALSE),VLOOKUP($E139,[1]투입량!$D:$I,5,FALSE)))</f>
        <v>484</v>
      </c>
      <c r="X139" s="35">
        <f t="shared" si="13"/>
        <v>25555.200000000004</v>
      </c>
      <c r="Y139" s="37">
        <f>IF(V139=0,0,VLOOKUP(V139,[1]원재료!C:H,3,0)*0.001)</f>
        <v>8.4499999999999993</v>
      </c>
      <c r="Z139" s="35">
        <f t="shared" si="14"/>
        <v>215941.44000000003</v>
      </c>
      <c r="AA139" s="38"/>
      <c r="AB139" s="39" t="s">
        <v>35</v>
      </c>
      <c r="AC139" s="40"/>
    </row>
    <row r="140" spans="1:29" ht="19.5" hidden="1" customHeight="1" x14ac:dyDescent="0.45">
      <c r="A140" s="22">
        <v>46147</v>
      </c>
      <c r="B140" s="23" t="s">
        <v>29</v>
      </c>
      <c r="C140" s="24" t="s">
        <v>30</v>
      </c>
      <c r="D140" s="25" t="s">
        <v>63</v>
      </c>
      <c r="E140" s="26">
        <v>682622</v>
      </c>
      <c r="F140" s="27" t="str">
        <f>VLOOKUP(표1[[#This Row],[품번]],[1]!품번구분[#Data],2,0)</f>
        <v>S</v>
      </c>
      <c r="G140" s="28">
        <v>1152</v>
      </c>
      <c r="H140" s="28">
        <v>103</v>
      </c>
      <c r="I140" s="28"/>
      <c r="J140" s="29">
        <f>표1[[#This Row],[C/V]]*표1[[#This Row],[판수]]-표1[[#This Row],[불량수량]]</f>
        <v>118656</v>
      </c>
      <c r="K140" s="28" t="s">
        <v>67</v>
      </c>
      <c r="L140" s="28" t="s">
        <v>117</v>
      </c>
      <c r="M140" s="30">
        <v>0.83333333333333337</v>
      </c>
      <c r="N140" s="30">
        <v>0.33333333333333331</v>
      </c>
      <c r="O140" s="31">
        <v>644.99999999999989</v>
      </c>
      <c r="P140" s="31">
        <v>14.999999999999986</v>
      </c>
      <c r="Q140" s="32"/>
      <c r="R140" s="33">
        <f t="shared" si="10"/>
        <v>9.5813953488372121</v>
      </c>
      <c r="S140" s="34">
        <f t="shared" si="11"/>
        <v>204</v>
      </c>
      <c r="T140" s="35">
        <f>IF(L140="비가동",0,VLOOKUP(E140,[1]단가!$D$4:$G$1048576,4,0))</f>
        <v>7.47</v>
      </c>
      <c r="U140" s="35">
        <f t="shared" si="12"/>
        <v>886360.32</v>
      </c>
      <c r="V140" s="36" t="str">
        <f>IF($L140="비가동",0,IF($B140="in",VLOOKUP($E140,[1]투입량!$M:$T,3,FALSE),VLOOKUP($E140,[1]투입량!$D:$I,3,FALSE)))</f>
        <v>SI4021</v>
      </c>
      <c r="W140" s="35">
        <f>IF($L140="비가동",0,IF($B140="in",VLOOKUP($E140,[1]투입량!$M:$T,6,FALSE),VLOOKUP($E140,[1]투입량!$D:$I,5,FALSE)))</f>
        <v>252</v>
      </c>
      <c r="X140" s="35">
        <f t="shared" si="13"/>
        <v>28551.600000000006</v>
      </c>
      <c r="Y140" s="37">
        <f>IF(V140=0,0,VLOOKUP(V140,[1]원재료!C:H,3,0)*0.001)</f>
        <v>8.8000000000000007</v>
      </c>
      <c r="Z140" s="35">
        <f t="shared" si="14"/>
        <v>251254.08000000007</v>
      </c>
      <c r="AA140" s="38"/>
      <c r="AB140" s="39" t="s">
        <v>35</v>
      </c>
      <c r="AC140" s="40"/>
    </row>
    <row r="141" spans="1:29" ht="19.5" hidden="1" customHeight="1" x14ac:dyDescent="0.45">
      <c r="A141" s="22">
        <v>46147</v>
      </c>
      <c r="B141" s="23" t="s">
        <v>29</v>
      </c>
      <c r="C141" s="24" t="s">
        <v>30</v>
      </c>
      <c r="D141" s="25" t="s">
        <v>63</v>
      </c>
      <c r="E141" s="26">
        <v>682622</v>
      </c>
      <c r="F141" s="27" t="str">
        <f>VLOOKUP(표1[[#This Row],[품번]],[1]!품번구분[#Data],2,0)</f>
        <v>S</v>
      </c>
      <c r="G141" s="28"/>
      <c r="H141" s="28"/>
      <c r="I141" s="28"/>
      <c r="J141" s="29">
        <f>표1[[#This Row],[C/V]]*표1[[#This Row],[판수]]-표1[[#This Row],[불량수량]]</f>
        <v>0</v>
      </c>
      <c r="K141" s="28" t="s">
        <v>67</v>
      </c>
      <c r="L141" s="28" t="s">
        <v>36</v>
      </c>
      <c r="M141" s="30">
        <v>0.19097222222222221</v>
      </c>
      <c r="N141" s="30">
        <v>0.20138888888888887</v>
      </c>
      <c r="O141" s="31">
        <v>14.999999999999986</v>
      </c>
      <c r="P141" s="31">
        <v>0</v>
      </c>
      <c r="Q141" s="32" t="s">
        <v>37</v>
      </c>
      <c r="R141" s="33" t="str">
        <f t="shared" si="10"/>
        <v/>
      </c>
      <c r="S141" s="34">
        <f t="shared" si="11"/>
        <v>204</v>
      </c>
      <c r="T141" s="35">
        <f>IF(L141="비가동",0,VLOOKUP(E141,[1]단가!$D$4:$G$1048576,4,0))</f>
        <v>0</v>
      </c>
      <c r="U141" s="35">
        <f t="shared" si="12"/>
        <v>0</v>
      </c>
      <c r="V141" s="36">
        <f>IF($L141="비가동",0,IF($B141="in",VLOOKUP($E141,[1]투입량!$M:$T,3,FALSE),VLOOKUP($E141,[1]투입량!$D:$I,3,FALSE)))</f>
        <v>0</v>
      </c>
      <c r="W141" s="35">
        <f>IF($L141="비가동",0,IF($B141="in",VLOOKUP($E141,[1]투입량!$M:$T,6,FALSE),VLOOKUP($E141,[1]투입량!$D:$I,5,FALSE)))</f>
        <v>0</v>
      </c>
      <c r="X141" s="35">
        <f t="shared" si="13"/>
        <v>0</v>
      </c>
      <c r="Y141" s="37">
        <f>IF(V141=0,0,VLOOKUP(V141,[1]원재료!C:H,3,0)*0.001)</f>
        <v>0</v>
      </c>
      <c r="Z141" s="35">
        <f t="shared" si="14"/>
        <v>0</v>
      </c>
      <c r="AA141" s="38" t="s">
        <v>120</v>
      </c>
      <c r="AB141" s="39" t="s">
        <v>35</v>
      </c>
      <c r="AC141" s="40"/>
    </row>
    <row r="142" spans="1:29" ht="19.5" customHeight="1" x14ac:dyDescent="0.45">
      <c r="A142" s="22">
        <v>46147</v>
      </c>
      <c r="B142" s="23" t="s">
        <v>29</v>
      </c>
      <c r="C142" s="24" t="s">
        <v>30</v>
      </c>
      <c r="D142" s="25" t="s">
        <v>65</v>
      </c>
      <c r="E142" s="26">
        <v>681159</v>
      </c>
      <c r="F142" s="27" t="str">
        <f>VLOOKUP(표1[[#This Row],[품번]],[1]!품번구분[#Data],2,0)</f>
        <v>S</v>
      </c>
      <c r="G142" s="28">
        <v>1600</v>
      </c>
      <c r="H142" s="28">
        <v>47</v>
      </c>
      <c r="I142" s="28"/>
      <c r="J142" s="29">
        <f>표1[[#This Row],[C/V]]*표1[[#This Row],[판수]]-표1[[#This Row],[불량수량]]</f>
        <v>75200</v>
      </c>
      <c r="K142" s="28" t="s">
        <v>68</v>
      </c>
      <c r="L142" s="28" t="s">
        <v>117</v>
      </c>
      <c r="M142" s="30">
        <v>0.83333333333333337</v>
      </c>
      <c r="N142" s="30">
        <v>0.33333333333333331</v>
      </c>
      <c r="O142" s="31">
        <v>659.99999999999989</v>
      </c>
      <c r="P142" s="31">
        <v>0</v>
      </c>
      <c r="Q142" s="32"/>
      <c r="R142" s="33">
        <f t="shared" si="10"/>
        <v>4.2727272727272734</v>
      </c>
      <c r="S142" s="34">
        <f t="shared" si="11"/>
        <v>95</v>
      </c>
      <c r="T142" s="35">
        <f>IF(L142="비가동",0,VLOOKUP(E142,[1]단가!$D$4:$G$1048576,4,0))</f>
        <v>10.92</v>
      </c>
      <c r="U142" s="35">
        <f t="shared" si="12"/>
        <v>821184</v>
      </c>
      <c r="V142" s="36" t="str">
        <f>IF($L142="비가동",0,IF($B142="in",VLOOKUP($E142,[1]투입량!$M:$T,3,FALSE),VLOOKUP($E142,[1]투입량!$D:$I,3,FALSE)))</f>
        <v>SI3510</v>
      </c>
      <c r="W142" s="35">
        <f>IF($L142="비가동",0,IF($B142="in",VLOOKUP($E142,[1]투입량!$M:$T,6,FALSE),VLOOKUP($E142,[1]투입량!$D:$I,5,FALSE)))</f>
        <v>484</v>
      </c>
      <c r="X142" s="35">
        <f t="shared" si="13"/>
        <v>25022.800000000003</v>
      </c>
      <c r="Y142" s="37">
        <f>IF(V142=0,0,VLOOKUP(V142,[1]원재료!C:H,3,0)*0.001)</f>
        <v>8.4499999999999993</v>
      </c>
      <c r="Z142" s="35">
        <f t="shared" si="14"/>
        <v>211442.66</v>
      </c>
      <c r="AA142" s="38"/>
      <c r="AB142" s="39" t="s">
        <v>35</v>
      </c>
      <c r="AC142" s="40"/>
    </row>
    <row r="143" spans="1:29" ht="19.5" customHeight="1" x14ac:dyDescent="0.45">
      <c r="A143" s="22">
        <v>46147</v>
      </c>
      <c r="B143" s="23" t="s">
        <v>29</v>
      </c>
      <c r="C143" s="24" t="s">
        <v>30</v>
      </c>
      <c r="D143" s="25" t="s">
        <v>69</v>
      </c>
      <c r="E143" s="26" t="s">
        <v>118</v>
      </c>
      <c r="F143" s="27" t="str">
        <f>VLOOKUP(표1[[#This Row],[품번]],[1]!품번구분[#Data],2,0)</f>
        <v>S</v>
      </c>
      <c r="G143" s="28">
        <v>80</v>
      </c>
      <c r="H143" s="28">
        <v>80</v>
      </c>
      <c r="I143" s="28"/>
      <c r="J143" s="29">
        <f>표1[[#This Row],[C/V]]*표1[[#This Row],[판수]]-표1[[#This Row],[불량수량]]</f>
        <v>6400</v>
      </c>
      <c r="K143" s="28" t="s">
        <v>71</v>
      </c>
      <c r="L143" s="28" t="s">
        <v>116</v>
      </c>
      <c r="M143" s="30">
        <v>0.33333333333333331</v>
      </c>
      <c r="N143" s="30">
        <v>0.83333333333333337</v>
      </c>
      <c r="O143" s="31">
        <v>620</v>
      </c>
      <c r="P143" s="31">
        <v>0</v>
      </c>
      <c r="Q143" s="32"/>
      <c r="R143" s="33">
        <f t="shared" si="10"/>
        <v>7.741935483870968</v>
      </c>
      <c r="S143" s="34">
        <f t="shared" si="11"/>
        <v>164</v>
      </c>
      <c r="T143" s="35">
        <f>IF(L143="비가동",0,VLOOKUP(E143,[1]단가!$D$4:$G$1048576,4,0))</f>
        <v>150</v>
      </c>
      <c r="U143" s="35">
        <f t="shared" si="12"/>
        <v>960000</v>
      </c>
      <c r="V143" s="36" t="str">
        <f>IF($L143="비가동",0,IF($B143="in",VLOOKUP($E143,[1]투입량!$M:$T,3,FALSE),VLOOKUP($E143,[1]투입량!$D:$I,3,FALSE)))</f>
        <v>SI3026</v>
      </c>
      <c r="W143" s="35">
        <f>IF($L143="비가동",0,IF($B143="in",VLOOKUP($E143,[1]투입량!$M:$T,6,FALSE),VLOOKUP($E143,[1]투입량!$D:$I,5,FALSE)))</f>
        <v>18</v>
      </c>
      <c r="X143" s="35">
        <f t="shared" si="13"/>
        <v>1584</v>
      </c>
      <c r="Y143" s="37">
        <f>IF(V143=0,0,VLOOKUP(V143,[1]원재료!C:H,3,0)*0.001)</f>
        <v>8.0500000000000007</v>
      </c>
      <c r="Z143" s="35">
        <f t="shared" si="14"/>
        <v>12751.2</v>
      </c>
      <c r="AA143" s="38"/>
      <c r="AB143" s="39" t="s">
        <v>35</v>
      </c>
      <c r="AC143" s="40"/>
    </row>
    <row r="144" spans="1:29" ht="19.5" customHeight="1" x14ac:dyDescent="0.45">
      <c r="A144" s="22">
        <v>46147</v>
      </c>
      <c r="B144" s="23" t="s">
        <v>29</v>
      </c>
      <c r="C144" s="24" t="s">
        <v>30</v>
      </c>
      <c r="D144" s="25" t="s">
        <v>72</v>
      </c>
      <c r="E144" s="26" t="s">
        <v>73</v>
      </c>
      <c r="F144" s="27" t="str">
        <f>VLOOKUP(표1[[#This Row],[품번]],[1]!품번구분[#Data],2,0)</f>
        <v>S</v>
      </c>
      <c r="G144" s="28">
        <v>168</v>
      </c>
      <c r="H144" s="28">
        <v>80</v>
      </c>
      <c r="I144" s="28">
        <v>80</v>
      </c>
      <c r="J144" s="29">
        <f>표1[[#This Row],[C/V]]*표1[[#This Row],[판수]]-표1[[#This Row],[불량수량]]</f>
        <v>13360</v>
      </c>
      <c r="K144" s="28" t="s">
        <v>71</v>
      </c>
      <c r="L144" s="28" t="s">
        <v>116</v>
      </c>
      <c r="M144" s="30">
        <v>0.33333333333333331</v>
      </c>
      <c r="N144" s="30">
        <v>0.83333333333333337</v>
      </c>
      <c r="O144" s="31">
        <v>620</v>
      </c>
      <c r="P144" s="31">
        <v>0</v>
      </c>
      <c r="Q144" s="32"/>
      <c r="R144" s="33">
        <f t="shared" si="10"/>
        <v>7.741935483870968</v>
      </c>
      <c r="S144" s="34">
        <f t="shared" si="11"/>
        <v>164</v>
      </c>
      <c r="T144" s="35">
        <f>IF(L144="비가동",0,VLOOKUP(E144,[1]단가!$D$4:$G$1048576,4,0))</f>
        <v>12.74</v>
      </c>
      <c r="U144" s="35">
        <f t="shared" si="12"/>
        <v>170206.4</v>
      </c>
      <c r="V144" s="36" t="str">
        <f>IF($L144="비가동",0,IF($B144="in",VLOOKUP($E144,[1]투입량!$M:$T,3,FALSE),VLOOKUP($E144,[1]투입량!$D:$I,3,FALSE)))</f>
        <v>SI4022-2</v>
      </c>
      <c r="W144" s="35">
        <f>IF($L144="비가동",0,IF($B144="in",VLOOKUP($E144,[1]투입량!$M:$T,6,FALSE),VLOOKUP($E144,[1]투입량!$D:$I,5,FALSE)))</f>
        <v>150</v>
      </c>
      <c r="X144" s="35">
        <f t="shared" si="13"/>
        <v>13200</v>
      </c>
      <c r="Y144" s="37">
        <f>IF(V144=0,0,VLOOKUP(V144,[1]원재료!C:H,3,0)*0.001)</f>
        <v>8.75</v>
      </c>
      <c r="Z144" s="35">
        <f t="shared" si="14"/>
        <v>115500</v>
      </c>
      <c r="AA144" s="38"/>
      <c r="AB144" s="39" t="s">
        <v>35</v>
      </c>
      <c r="AC144" s="40"/>
    </row>
    <row r="145" spans="1:29" ht="19.5" customHeight="1" x14ac:dyDescent="0.45">
      <c r="A145" s="22">
        <v>46147</v>
      </c>
      <c r="B145" s="23" t="s">
        <v>29</v>
      </c>
      <c r="C145" s="24" t="s">
        <v>30</v>
      </c>
      <c r="D145" s="25" t="s">
        <v>69</v>
      </c>
      <c r="E145" s="26" t="s">
        <v>118</v>
      </c>
      <c r="F145" s="27" t="str">
        <f>VLOOKUP(표1[[#This Row],[품번]],[1]!품번구분[#Data],2,0)</f>
        <v>S</v>
      </c>
      <c r="G145" s="28">
        <v>80</v>
      </c>
      <c r="H145" s="28">
        <v>84</v>
      </c>
      <c r="I145" s="28"/>
      <c r="J145" s="29">
        <f>표1[[#This Row],[C/V]]*표1[[#This Row],[판수]]-표1[[#This Row],[불량수량]]</f>
        <v>6720</v>
      </c>
      <c r="K145" s="28" t="s">
        <v>74</v>
      </c>
      <c r="L145" s="28" t="s">
        <v>117</v>
      </c>
      <c r="M145" s="30">
        <v>0.83333333333333337</v>
      </c>
      <c r="N145" s="30">
        <v>0.33333333333333331</v>
      </c>
      <c r="O145" s="31">
        <v>659.99999999999989</v>
      </c>
      <c r="P145" s="31">
        <v>0</v>
      </c>
      <c r="Q145" s="32"/>
      <c r="R145" s="33">
        <f t="shared" si="10"/>
        <v>7.6363636363636376</v>
      </c>
      <c r="S145" s="34">
        <f t="shared" si="11"/>
        <v>164</v>
      </c>
      <c r="T145" s="35">
        <f>IF(L145="비가동",0,VLOOKUP(E145,[1]단가!$D$4:$G$1048576,4,0))</f>
        <v>150</v>
      </c>
      <c r="U145" s="35">
        <f t="shared" si="12"/>
        <v>1008000</v>
      </c>
      <c r="V145" s="36" t="str">
        <f>IF($L145="비가동",0,IF($B145="in",VLOOKUP($E145,[1]투입량!$M:$T,3,FALSE),VLOOKUP($E145,[1]투입량!$D:$I,3,FALSE)))</f>
        <v>SI3026</v>
      </c>
      <c r="W145" s="35">
        <f>IF($L145="비가동",0,IF($B145="in",VLOOKUP($E145,[1]투입량!$M:$T,6,FALSE),VLOOKUP($E145,[1]투입량!$D:$I,5,FALSE)))</f>
        <v>18</v>
      </c>
      <c r="X145" s="35">
        <f t="shared" si="13"/>
        <v>1663.2</v>
      </c>
      <c r="Y145" s="37">
        <f>IF(V145=0,0,VLOOKUP(V145,[1]원재료!C:H,3,0)*0.001)</f>
        <v>8.0500000000000007</v>
      </c>
      <c r="Z145" s="35">
        <f t="shared" si="14"/>
        <v>13388.760000000002</v>
      </c>
      <c r="AA145" s="38"/>
      <c r="AB145" s="39" t="s">
        <v>35</v>
      </c>
      <c r="AC145" s="40"/>
    </row>
    <row r="146" spans="1:29" ht="19.5" customHeight="1" x14ac:dyDescent="0.45">
      <c r="A146" s="22">
        <v>46147</v>
      </c>
      <c r="B146" s="23" t="s">
        <v>29</v>
      </c>
      <c r="C146" s="24" t="s">
        <v>30</v>
      </c>
      <c r="D146" s="25" t="s">
        <v>72</v>
      </c>
      <c r="E146" s="26" t="s">
        <v>73</v>
      </c>
      <c r="F146" s="27" t="str">
        <f>VLOOKUP(표1[[#This Row],[품번]],[1]!품번구분[#Data],2,0)</f>
        <v>S</v>
      </c>
      <c r="G146" s="28">
        <v>168</v>
      </c>
      <c r="H146" s="28">
        <v>84</v>
      </c>
      <c r="I146" s="28">
        <v>84</v>
      </c>
      <c r="J146" s="29">
        <f>표1[[#This Row],[C/V]]*표1[[#This Row],[판수]]-표1[[#This Row],[불량수량]]</f>
        <v>14028</v>
      </c>
      <c r="K146" s="28" t="s">
        <v>74</v>
      </c>
      <c r="L146" s="28" t="s">
        <v>117</v>
      </c>
      <c r="M146" s="30">
        <v>0.83333333333333337</v>
      </c>
      <c r="N146" s="30">
        <v>0.33333333333333331</v>
      </c>
      <c r="O146" s="31">
        <v>659.99999999999989</v>
      </c>
      <c r="P146" s="31">
        <v>0</v>
      </c>
      <c r="Q146" s="32"/>
      <c r="R146" s="33">
        <f t="shared" si="10"/>
        <v>7.6363636363636376</v>
      </c>
      <c r="S146" s="34">
        <f t="shared" si="11"/>
        <v>164</v>
      </c>
      <c r="T146" s="35">
        <f>IF(L146="비가동",0,VLOOKUP(E146,[1]단가!$D$4:$G$1048576,4,0))</f>
        <v>12.74</v>
      </c>
      <c r="U146" s="35">
        <f t="shared" si="12"/>
        <v>178716.72</v>
      </c>
      <c r="V146" s="36" t="str">
        <f>IF($L146="비가동",0,IF($B146="in",VLOOKUP($E146,[1]투입량!$M:$T,3,FALSE),VLOOKUP($E146,[1]투입량!$D:$I,3,FALSE)))</f>
        <v>SI4022-2</v>
      </c>
      <c r="W146" s="35">
        <f>IF($L146="비가동",0,IF($B146="in",VLOOKUP($E146,[1]투입량!$M:$T,6,FALSE),VLOOKUP($E146,[1]투입량!$D:$I,5,FALSE)))</f>
        <v>150</v>
      </c>
      <c r="X146" s="35">
        <f t="shared" si="13"/>
        <v>13860</v>
      </c>
      <c r="Y146" s="37">
        <f>IF(V146=0,0,VLOOKUP(V146,[1]원재료!C:H,3,0)*0.001)</f>
        <v>8.75</v>
      </c>
      <c r="Z146" s="35">
        <f t="shared" si="14"/>
        <v>121275</v>
      </c>
      <c r="AA146" s="38"/>
      <c r="AB146" s="39" t="s">
        <v>35</v>
      </c>
      <c r="AC146" s="40"/>
    </row>
    <row r="147" spans="1:29" ht="19.5" customHeight="1" x14ac:dyDescent="0.45">
      <c r="A147" s="22">
        <v>46147</v>
      </c>
      <c r="B147" s="23" t="s">
        <v>29</v>
      </c>
      <c r="C147" s="24" t="s">
        <v>30</v>
      </c>
      <c r="D147" s="25" t="s">
        <v>75</v>
      </c>
      <c r="E147" s="26" t="s">
        <v>76</v>
      </c>
      <c r="F147" s="27" t="str">
        <f>VLOOKUP(표1[[#This Row],[품번]],[1]!품번구분[#Data],2,0)</f>
        <v>G</v>
      </c>
      <c r="G147" s="28">
        <v>6</v>
      </c>
      <c r="H147" s="28">
        <v>93</v>
      </c>
      <c r="I147" s="28"/>
      <c r="J147" s="29">
        <f>표1[[#This Row],[C/V]]*표1[[#This Row],[판수]]-표1[[#This Row],[불량수량]]</f>
        <v>558</v>
      </c>
      <c r="K147" s="28" t="s">
        <v>77</v>
      </c>
      <c r="L147" s="28" t="s">
        <v>116</v>
      </c>
      <c r="M147" s="30">
        <v>0.33333333333333331</v>
      </c>
      <c r="N147" s="30">
        <v>0.83333333333333337</v>
      </c>
      <c r="O147" s="31">
        <v>620</v>
      </c>
      <c r="P147" s="31">
        <v>0</v>
      </c>
      <c r="Q147" s="32"/>
      <c r="R147" s="33">
        <f t="shared" si="10"/>
        <v>9</v>
      </c>
      <c r="S147" s="34">
        <f t="shared" si="11"/>
        <v>191</v>
      </c>
      <c r="T147" s="35">
        <f>IF(L147="비가동",0,VLOOKUP(E147,[1]단가!$D$4:$G$1048576,4,0))</f>
        <v>700</v>
      </c>
      <c r="U147" s="35">
        <f t="shared" si="12"/>
        <v>390600</v>
      </c>
      <c r="V147" s="36" t="str">
        <f>IF($L147="비가동",0,IF($B147="in",VLOOKUP($E147,[1]투입량!$M:$T,3,FALSE),VLOOKUP($E147,[1]투입량!$D:$I,3,FALSE)))</f>
        <v>Q5009</v>
      </c>
      <c r="W147" s="35">
        <f>IF($L147="비가동",0,IF($B147="in",VLOOKUP($E147,[1]투입량!$M:$T,6,FALSE),VLOOKUP($E147,[1]투입량!$D:$I,5,FALSE)))</f>
        <v>28</v>
      </c>
      <c r="X147" s="35">
        <f t="shared" si="13"/>
        <v>2864.4000000000005</v>
      </c>
      <c r="Y147" s="37">
        <f>IF(V147=0,0,VLOOKUP(V147,[1]원재료!C:H,3,0)*0.001)</f>
        <v>8.14</v>
      </c>
      <c r="Z147" s="35">
        <f t="shared" si="14"/>
        <v>23316.216000000008</v>
      </c>
      <c r="AA147" s="38"/>
      <c r="AB147" s="39" t="s">
        <v>35</v>
      </c>
      <c r="AC147" s="40"/>
    </row>
    <row r="148" spans="1:29" ht="19.5" customHeight="1" x14ac:dyDescent="0.45">
      <c r="A148" s="22">
        <v>46147</v>
      </c>
      <c r="B148" s="23" t="s">
        <v>29</v>
      </c>
      <c r="C148" s="24" t="s">
        <v>30</v>
      </c>
      <c r="D148" s="25" t="s">
        <v>78</v>
      </c>
      <c r="E148" s="26" t="s">
        <v>76</v>
      </c>
      <c r="F148" s="27" t="str">
        <f>VLOOKUP(표1[[#This Row],[품번]],[1]!품번구분[#Data],2,0)</f>
        <v>G</v>
      </c>
      <c r="G148" s="28">
        <v>2</v>
      </c>
      <c r="H148" s="28">
        <v>93</v>
      </c>
      <c r="I148" s="28"/>
      <c r="J148" s="29">
        <f>표1[[#This Row],[C/V]]*표1[[#This Row],[판수]]-표1[[#This Row],[불량수량]]</f>
        <v>186</v>
      </c>
      <c r="K148" s="28" t="s">
        <v>77</v>
      </c>
      <c r="L148" s="28" t="s">
        <v>116</v>
      </c>
      <c r="M148" s="30">
        <v>0.33333333333333331</v>
      </c>
      <c r="N148" s="30">
        <v>0.83333333333333337</v>
      </c>
      <c r="O148" s="31">
        <v>620</v>
      </c>
      <c r="P148" s="31">
        <v>0</v>
      </c>
      <c r="Q148" s="32"/>
      <c r="R148" s="33">
        <f t="shared" si="10"/>
        <v>9</v>
      </c>
      <c r="S148" s="34">
        <f t="shared" si="11"/>
        <v>191</v>
      </c>
      <c r="T148" s="35">
        <f>IF(L148="비가동",0,VLOOKUP(E148,[1]단가!$D$4:$G$1048576,4,0))</f>
        <v>700</v>
      </c>
      <c r="U148" s="35">
        <f t="shared" si="12"/>
        <v>130200</v>
      </c>
      <c r="V148" s="36" t="str">
        <f>IF($L148="비가동",0,IF($B148="in",VLOOKUP($E148,[1]투입량!$M:$T,3,FALSE),VLOOKUP($E148,[1]투입량!$D:$I,3,FALSE)))</f>
        <v>Q5009</v>
      </c>
      <c r="W148" s="35">
        <f>IF($L148="비가동",0,IF($B148="in",VLOOKUP($E148,[1]투입량!$M:$T,6,FALSE),VLOOKUP($E148,[1]투입량!$D:$I,5,FALSE)))</f>
        <v>28</v>
      </c>
      <c r="X148" s="35">
        <f t="shared" si="13"/>
        <v>2864.4000000000005</v>
      </c>
      <c r="Y148" s="37">
        <f>IF(V148=0,0,VLOOKUP(V148,[1]원재료!C:H,3,0)*0.001)</f>
        <v>8.14</v>
      </c>
      <c r="Z148" s="35">
        <f t="shared" si="14"/>
        <v>23316.216000000008</v>
      </c>
      <c r="AA148" s="38"/>
      <c r="AB148" s="39" t="s">
        <v>35</v>
      </c>
      <c r="AC148" s="40"/>
    </row>
    <row r="149" spans="1:29" ht="19.5" customHeight="1" x14ac:dyDescent="0.45">
      <c r="A149" s="22">
        <v>46147</v>
      </c>
      <c r="B149" s="23" t="s">
        <v>29</v>
      </c>
      <c r="C149" s="24" t="s">
        <v>30</v>
      </c>
      <c r="D149" s="25" t="s">
        <v>75</v>
      </c>
      <c r="E149" s="26" t="s">
        <v>76</v>
      </c>
      <c r="F149" s="27" t="str">
        <f>VLOOKUP(표1[[#This Row],[품번]],[1]!품번구분[#Data],2,0)</f>
        <v>G</v>
      </c>
      <c r="G149" s="28">
        <v>6</v>
      </c>
      <c r="H149" s="28">
        <v>98</v>
      </c>
      <c r="I149" s="28"/>
      <c r="J149" s="29">
        <f>표1[[#This Row],[C/V]]*표1[[#This Row],[판수]]-표1[[#This Row],[불량수량]]</f>
        <v>588</v>
      </c>
      <c r="K149" s="28" t="s">
        <v>79</v>
      </c>
      <c r="L149" s="28" t="s">
        <v>117</v>
      </c>
      <c r="M149" s="30">
        <v>0.83333333333333337</v>
      </c>
      <c r="N149" s="30">
        <v>0.33333333333333331</v>
      </c>
      <c r="O149" s="31">
        <v>659.99999999999989</v>
      </c>
      <c r="P149" s="31">
        <v>0</v>
      </c>
      <c r="Q149" s="32"/>
      <c r="R149" s="33">
        <f t="shared" si="10"/>
        <v>8.9090909090909101</v>
      </c>
      <c r="S149" s="34">
        <f t="shared" si="11"/>
        <v>191</v>
      </c>
      <c r="T149" s="35">
        <f>IF(L149="비가동",0,VLOOKUP(E149,[1]단가!$D$4:$G$1048576,4,0))</f>
        <v>700</v>
      </c>
      <c r="U149" s="35">
        <f t="shared" si="12"/>
        <v>411600</v>
      </c>
      <c r="V149" s="36" t="str">
        <f>IF($L149="비가동",0,IF($B149="in",VLOOKUP($E149,[1]투입량!$M:$T,3,FALSE),VLOOKUP($E149,[1]투입량!$D:$I,3,FALSE)))</f>
        <v>Q5009</v>
      </c>
      <c r="W149" s="35">
        <f>IF($L149="비가동",0,IF($B149="in",VLOOKUP($E149,[1]투입량!$M:$T,6,FALSE),VLOOKUP($E149,[1]투입량!$D:$I,5,FALSE)))</f>
        <v>28</v>
      </c>
      <c r="X149" s="35">
        <f t="shared" si="13"/>
        <v>3018.4000000000005</v>
      </c>
      <c r="Y149" s="37">
        <f>IF(V149=0,0,VLOOKUP(V149,[1]원재료!C:H,3,0)*0.001)</f>
        <v>8.14</v>
      </c>
      <c r="Z149" s="35">
        <f t="shared" si="14"/>
        <v>24569.776000000005</v>
      </c>
      <c r="AA149" s="38"/>
      <c r="AB149" s="39" t="s">
        <v>35</v>
      </c>
      <c r="AC149" s="40"/>
    </row>
    <row r="150" spans="1:29" ht="19.5" customHeight="1" x14ac:dyDescent="0.45">
      <c r="A150" s="22">
        <v>46147</v>
      </c>
      <c r="B150" s="23" t="s">
        <v>29</v>
      </c>
      <c r="C150" s="24" t="s">
        <v>30</v>
      </c>
      <c r="D150" s="25" t="s">
        <v>78</v>
      </c>
      <c r="E150" s="26" t="s">
        <v>76</v>
      </c>
      <c r="F150" s="27" t="str">
        <f>VLOOKUP(표1[[#This Row],[품번]],[1]!품번구분[#Data],2,0)</f>
        <v>G</v>
      </c>
      <c r="G150" s="28">
        <v>2</v>
      </c>
      <c r="H150" s="28">
        <v>98</v>
      </c>
      <c r="I150" s="28"/>
      <c r="J150" s="29">
        <f>표1[[#This Row],[C/V]]*표1[[#This Row],[판수]]-표1[[#This Row],[불량수량]]</f>
        <v>196</v>
      </c>
      <c r="K150" s="28" t="s">
        <v>79</v>
      </c>
      <c r="L150" s="28" t="s">
        <v>117</v>
      </c>
      <c r="M150" s="30">
        <v>0.83333333333333337</v>
      </c>
      <c r="N150" s="30">
        <v>0.33333333333333331</v>
      </c>
      <c r="O150" s="31">
        <v>659.99999999999989</v>
      </c>
      <c r="P150" s="31">
        <v>0</v>
      </c>
      <c r="Q150" s="32"/>
      <c r="R150" s="33">
        <f t="shared" si="10"/>
        <v>8.9090909090909101</v>
      </c>
      <c r="S150" s="34">
        <f t="shared" si="11"/>
        <v>191</v>
      </c>
      <c r="T150" s="35">
        <f>IF(L150="비가동",0,VLOOKUP(E150,[1]단가!$D$4:$G$1048576,4,0))</f>
        <v>700</v>
      </c>
      <c r="U150" s="35">
        <f t="shared" si="12"/>
        <v>137200</v>
      </c>
      <c r="V150" s="36" t="str">
        <f>IF($L150="비가동",0,IF($B150="in",VLOOKUP($E150,[1]투입량!$M:$T,3,FALSE),VLOOKUP($E150,[1]투입량!$D:$I,3,FALSE)))</f>
        <v>Q5009</v>
      </c>
      <c r="W150" s="35">
        <f>IF($L150="비가동",0,IF($B150="in",VLOOKUP($E150,[1]투입량!$M:$T,6,FALSE),VLOOKUP($E150,[1]투입량!$D:$I,5,FALSE)))</f>
        <v>28</v>
      </c>
      <c r="X150" s="35">
        <f t="shared" si="13"/>
        <v>3018.4000000000005</v>
      </c>
      <c r="Y150" s="37">
        <f>IF(V150=0,0,VLOOKUP(V150,[1]원재료!C:H,3,0)*0.001)</f>
        <v>8.14</v>
      </c>
      <c r="Z150" s="35">
        <f t="shared" si="14"/>
        <v>24569.776000000005</v>
      </c>
      <c r="AA150" s="38"/>
      <c r="AB150" s="39" t="s">
        <v>35</v>
      </c>
      <c r="AC150" s="40"/>
    </row>
    <row r="151" spans="1:29" ht="19.5" customHeight="1" x14ac:dyDescent="0.45">
      <c r="A151" s="22">
        <v>46147</v>
      </c>
      <c r="B151" s="23" t="s">
        <v>29</v>
      </c>
      <c r="C151" s="24" t="s">
        <v>30</v>
      </c>
      <c r="D151" s="25" t="s">
        <v>80</v>
      </c>
      <c r="E151" s="26">
        <v>680275</v>
      </c>
      <c r="F151" s="27" t="str">
        <f>VLOOKUP(표1[[#This Row],[품번]],[1]!품번구분[#Data],2,0)</f>
        <v>S</v>
      </c>
      <c r="G151" s="28">
        <v>400</v>
      </c>
      <c r="H151" s="28">
        <v>86</v>
      </c>
      <c r="I151" s="28"/>
      <c r="J151" s="29">
        <f>표1[[#This Row],[C/V]]*표1[[#This Row],[판수]]-표1[[#This Row],[불량수량]]</f>
        <v>34400</v>
      </c>
      <c r="K151" s="28" t="s">
        <v>81</v>
      </c>
      <c r="L151" s="28" t="s">
        <v>116</v>
      </c>
      <c r="M151" s="30">
        <v>0.33333333333333331</v>
      </c>
      <c r="N151" s="30">
        <v>0.83333333333333337</v>
      </c>
      <c r="O151" s="31">
        <v>620</v>
      </c>
      <c r="P151" s="31">
        <v>0</v>
      </c>
      <c r="Q151" s="32"/>
      <c r="R151" s="33">
        <f t="shared" si="10"/>
        <v>8.32258064516129</v>
      </c>
      <c r="S151" s="34">
        <f t="shared" si="11"/>
        <v>177</v>
      </c>
      <c r="T151" s="35">
        <f>IF(L151="비가동",0,VLOOKUP(E151,[1]단가!$D$4:$G$1048576,4,0))</f>
        <v>10.58</v>
      </c>
      <c r="U151" s="35">
        <f t="shared" si="12"/>
        <v>363952</v>
      </c>
      <c r="V151" s="36" t="str">
        <f>IF($L151="비가동",0,IF($B151="in",VLOOKUP($E151,[1]투입량!$M:$T,3,FALSE),VLOOKUP($E151,[1]투입량!$D:$I,3,FALSE)))</f>
        <v>SI4021</v>
      </c>
      <c r="W151" s="35">
        <f>IF($L151="비가동",0,IF($B151="in",VLOOKUP($E151,[1]투입량!$M:$T,6,FALSE),VLOOKUP($E151,[1]투입량!$D:$I,5,FALSE)))</f>
        <v>37</v>
      </c>
      <c r="X151" s="35">
        <f t="shared" si="13"/>
        <v>3500.2000000000003</v>
      </c>
      <c r="Y151" s="37">
        <f>IF(V151=0,0,VLOOKUP(V151,[1]원재료!C:H,3,0)*0.001)</f>
        <v>8.8000000000000007</v>
      </c>
      <c r="Z151" s="35">
        <f t="shared" si="14"/>
        <v>30801.760000000006</v>
      </c>
      <c r="AA151" s="38"/>
      <c r="AB151" s="39" t="s">
        <v>35</v>
      </c>
      <c r="AC151" s="40"/>
    </row>
    <row r="152" spans="1:29" ht="19.5" customHeight="1" x14ac:dyDescent="0.45">
      <c r="A152" s="22">
        <v>46147</v>
      </c>
      <c r="B152" s="23" t="s">
        <v>29</v>
      </c>
      <c r="C152" s="24" t="s">
        <v>30</v>
      </c>
      <c r="D152" s="25" t="s">
        <v>82</v>
      </c>
      <c r="E152" s="26">
        <v>682027</v>
      </c>
      <c r="F152" s="27" t="str">
        <f>VLOOKUP(표1[[#This Row],[품번]],[1]!품번구분[#Data],2,0)</f>
        <v>S</v>
      </c>
      <c r="G152" s="28">
        <v>400</v>
      </c>
      <c r="H152" s="28">
        <v>86</v>
      </c>
      <c r="I152" s="28">
        <v>344</v>
      </c>
      <c r="J152" s="29">
        <f>표1[[#This Row],[C/V]]*표1[[#This Row],[판수]]-표1[[#This Row],[불량수량]]</f>
        <v>34056</v>
      </c>
      <c r="K152" s="28" t="s">
        <v>81</v>
      </c>
      <c r="L152" s="28" t="s">
        <v>116</v>
      </c>
      <c r="M152" s="30">
        <v>0.33333333333333331</v>
      </c>
      <c r="N152" s="30">
        <v>0.83333333333333337</v>
      </c>
      <c r="O152" s="31">
        <v>620</v>
      </c>
      <c r="P152" s="31">
        <v>0</v>
      </c>
      <c r="Q152" s="32"/>
      <c r="R152" s="33">
        <f t="shared" si="10"/>
        <v>8.32258064516129</v>
      </c>
      <c r="S152" s="34">
        <f t="shared" si="11"/>
        <v>177</v>
      </c>
      <c r="T152" s="35">
        <f>IF(L152="비가동",0,VLOOKUP(E152,[1]단가!$D$4:$G$1048576,4,0))</f>
        <v>14.6</v>
      </c>
      <c r="U152" s="35">
        <f t="shared" si="12"/>
        <v>497217.6</v>
      </c>
      <c r="V152" s="36" t="str">
        <f>IF($L152="비가동",0,IF($B152="in",VLOOKUP($E152,[1]투입량!$M:$T,3,FALSE),VLOOKUP($E152,[1]투입량!$D:$I,3,FALSE)))</f>
        <v>SI4023</v>
      </c>
      <c r="W152" s="35">
        <f>IF($L152="비가동",0,IF($B152="in",VLOOKUP($E152,[1]투입량!$M:$T,6,FALSE),VLOOKUP($E152,[1]투입량!$D:$I,5,FALSE)))</f>
        <v>240</v>
      </c>
      <c r="X152" s="35">
        <f t="shared" si="13"/>
        <v>22704</v>
      </c>
      <c r="Y152" s="37">
        <f>IF(V152=0,0,VLOOKUP(V152,[1]원재료!C:H,3,0)*0.001)</f>
        <v>9.3000000000000007</v>
      </c>
      <c r="Z152" s="35">
        <f t="shared" si="14"/>
        <v>211147.2</v>
      </c>
      <c r="AA152" s="38"/>
      <c r="AB152" s="39" t="s">
        <v>35</v>
      </c>
      <c r="AC152" s="40"/>
    </row>
    <row r="153" spans="1:29" ht="19.5" customHeight="1" x14ac:dyDescent="0.45">
      <c r="A153" s="22">
        <v>46147</v>
      </c>
      <c r="B153" s="23" t="s">
        <v>29</v>
      </c>
      <c r="C153" s="24" t="s">
        <v>30</v>
      </c>
      <c r="D153" s="25" t="s">
        <v>80</v>
      </c>
      <c r="E153" s="26">
        <v>680275</v>
      </c>
      <c r="F153" s="27" t="str">
        <f>VLOOKUP(표1[[#This Row],[품번]],[1]!품번구분[#Data],2,0)</f>
        <v>S</v>
      </c>
      <c r="G153" s="28">
        <v>400</v>
      </c>
      <c r="H153" s="28">
        <v>91</v>
      </c>
      <c r="I153" s="28"/>
      <c r="J153" s="29">
        <f>표1[[#This Row],[C/V]]*표1[[#This Row],[판수]]-표1[[#This Row],[불량수량]]</f>
        <v>36400</v>
      </c>
      <c r="K153" s="28" t="s">
        <v>83</v>
      </c>
      <c r="L153" s="28" t="s">
        <v>117</v>
      </c>
      <c r="M153" s="30">
        <v>0.83333333333333337</v>
      </c>
      <c r="N153" s="30">
        <v>0.33333333333333331</v>
      </c>
      <c r="O153" s="31">
        <v>659.99999999999989</v>
      </c>
      <c r="P153" s="31">
        <v>0</v>
      </c>
      <c r="Q153" s="32"/>
      <c r="R153" s="33">
        <f t="shared" si="10"/>
        <v>8.2727272727272751</v>
      </c>
      <c r="S153" s="34">
        <f t="shared" si="11"/>
        <v>177</v>
      </c>
      <c r="T153" s="35">
        <f>IF(L153="비가동",0,VLOOKUP(E153,[1]단가!$D$4:$G$1048576,4,0))</f>
        <v>10.58</v>
      </c>
      <c r="U153" s="35">
        <f t="shared" si="12"/>
        <v>385112</v>
      </c>
      <c r="V153" s="36" t="str">
        <f>IF($L153="비가동",0,IF($B153="in",VLOOKUP($E153,[1]투입량!$M:$T,3,FALSE),VLOOKUP($E153,[1]투입량!$D:$I,3,FALSE)))</f>
        <v>SI4021</v>
      </c>
      <c r="W153" s="35">
        <f>IF($L153="비가동",0,IF($B153="in",VLOOKUP($E153,[1]투입량!$M:$T,6,FALSE),VLOOKUP($E153,[1]투입량!$D:$I,5,FALSE)))</f>
        <v>37</v>
      </c>
      <c r="X153" s="35">
        <f t="shared" si="13"/>
        <v>3703.7000000000003</v>
      </c>
      <c r="Y153" s="37">
        <f>IF(V153=0,0,VLOOKUP(V153,[1]원재료!C:H,3,0)*0.001)</f>
        <v>8.8000000000000007</v>
      </c>
      <c r="Z153" s="35">
        <f t="shared" si="14"/>
        <v>32592.560000000005</v>
      </c>
      <c r="AA153" s="38"/>
      <c r="AB153" s="39" t="s">
        <v>35</v>
      </c>
      <c r="AC153" s="40"/>
    </row>
    <row r="154" spans="1:29" ht="19.5" customHeight="1" x14ac:dyDescent="0.45">
      <c r="A154" s="22">
        <v>46147</v>
      </c>
      <c r="B154" s="23" t="s">
        <v>29</v>
      </c>
      <c r="C154" s="24" t="s">
        <v>30</v>
      </c>
      <c r="D154" s="25" t="s">
        <v>82</v>
      </c>
      <c r="E154" s="26">
        <v>682027</v>
      </c>
      <c r="F154" s="27" t="str">
        <f>VLOOKUP(표1[[#This Row],[품번]],[1]!품번구분[#Data],2,0)</f>
        <v>S</v>
      </c>
      <c r="G154" s="28">
        <v>400</v>
      </c>
      <c r="H154" s="28">
        <v>91</v>
      </c>
      <c r="I154" s="28">
        <v>364</v>
      </c>
      <c r="J154" s="29">
        <f>표1[[#This Row],[C/V]]*표1[[#This Row],[판수]]-표1[[#This Row],[불량수량]]</f>
        <v>36036</v>
      </c>
      <c r="K154" s="28" t="s">
        <v>83</v>
      </c>
      <c r="L154" s="28" t="s">
        <v>117</v>
      </c>
      <c r="M154" s="30">
        <v>0.83333333333333337</v>
      </c>
      <c r="N154" s="30">
        <v>0.33333333333333331</v>
      </c>
      <c r="O154" s="31">
        <v>659.99999999999989</v>
      </c>
      <c r="P154" s="31">
        <v>0</v>
      </c>
      <c r="Q154" s="32"/>
      <c r="R154" s="33">
        <f t="shared" si="10"/>
        <v>8.2727272727272751</v>
      </c>
      <c r="S154" s="34">
        <f t="shared" si="11"/>
        <v>177</v>
      </c>
      <c r="T154" s="35">
        <f>IF(L154="비가동",0,VLOOKUP(E154,[1]단가!$D$4:$G$1048576,4,0))</f>
        <v>14.6</v>
      </c>
      <c r="U154" s="35">
        <f t="shared" si="12"/>
        <v>526125.6</v>
      </c>
      <c r="V154" s="36" t="str">
        <f>IF($L154="비가동",0,IF($B154="in",VLOOKUP($E154,[1]투입량!$M:$T,3,FALSE),VLOOKUP($E154,[1]투입량!$D:$I,3,FALSE)))</f>
        <v>SI4023</v>
      </c>
      <c r="W154" s="35">
        <f>IF($L154="비가동",0,IF($B154="in",VLOOKUP($E154,[1]투입량!$M:$T,6,FALSE),VLOOKUP($E154,[1]투입량!$D:$I,5,FALSE)))</f>
        <v>240</v>
      </c>
      <c r="X154" s="35">
        <f t="shared" si="13"/>
        <v>24024</v>
      </c>
      <c r="Y154" s="37">
        <f>IF(V154=0,0,VLOOKUP(V154,[1]원재료!C:H,3,0)*0.001)</f>
        <v>9.3000000000000007</v>
      </c>
      <c r="Z154" s="35">
        <f t="shared" si="14"/>
        <v>223423.2</v>
      </c>
      <c r="AA154" s="38"/>
      <c r="AB154" s="39" t="s">
        <v>35</v>
      </c>
      <c r="AC154" s="40"/>
    </row>
    <row r="155" spans="1:29" ht="19.5" customHeight="1" x14ac:dyDescent="0.45">
      <c r="A155" s="22">
        <v>46147</v>
      </c>
      <c r="B155" s="23" t="s">
        <v>29</v>
      </c>
      <c r="C155" s="24" t="s">
        <v>30</v>
      </c>
      <c r="D155" s="25" t="s">
        <v>84</v>
      </c>
      <c r="E155" s="26">
        <v>681371</v>
      </c>
      <c r="F155" s="27" t="str">
        <f>VLOOKUP(표1[[#This Row],[품번]],[1]!품번구분[#Data],2,0)</f>
        <v>S</v>
      </c>
      <c r="G155" s="28">
        <v>400</v>
      </c>
      <c r="H155" s="28">
        <v>102</v>
      </c>
      <c r="I155" s="28">
        <v>204</v>
      </c>
      <c r="J155" s="29">
        <f>표1[[#This Row],[C/V]]*표1[[#This Row],[판수]]-표1[[#This Row],[불량수량]]</f>
        <v>40596</v>
      </c>
      <c r="K155" s="28" t="s">
        <v>85</v>
      </c>
      <c r="L155" s="28" t="s">
        <v>116</v>
      </c>
      <c r="M155" s="30">
        <v>0.33333333333333331</v>
      </c>
      <c r="N155" s="30">
        <v>0.83333333333333337</v>
      </c>
      <c r="O155" s="31">
        <v>620</v>
      </c>
      <c r="P155" s="31">
        <v>0</v>
      </c>
      <c r="Q155" s="32"/>
      <c r="R155" s="33">
        <f t="shared" si="10"/>
        <v>9.870967741935484</v>
      </c>
      <c r="S155" s="34">
        <f t="shared" si="11"/>
        <v>212</v>
      </c>
      <c r="T155" s="35">
        <f>IF(L155="비가동",0,VLOOKUP(E155,[1]단가!$D$4:$G$1048576,4,0))</f>
        <v>11.89</v>
      </c>
      <c r="U155" s="35">
        <f t="shared" si="12"/>
        <v>482686.44</v>
      </c>
      <c r="V155" s="36" t="str">
        <f>IF($L155="비가동",0,IF($B155="in",VLOOKUP($E155,[1]투입량!$M:$T,3,FALSE),VLOOKUP($E155,[1]투입량!$D:$I,3,FALSE)))</f>
        <v>SI4023</v>
      </c>
      <c r="W155" s="35">
        <f>IF($L155="비가동",0,IF($B155="in",VLOOKUP($E155,[1]투입량!$M:$T,6,FALSE),VLOOKUP($E155,[1]투입량!$D:$I,5,FALSE)))</f>
        <v>169.5</v>
      </c>
      <c r="X155" s="35">
        <f t="shared" si="13"/>
        <v>19017.900000000001</v>
      </c>
      <c r="Y155" s="37">
        <f>IF(V155=0,0,VLOOKUP(V155,[1]원재료!C:H,3,0)*0.001)</f>
        <v>9.3000000000000007</v>
      </c>
      <c r="Z155" s="35">
        <f t="shared" si="14"/>
        <v>176866.47000000003</v>
      </c>
      <c r="AA155" s="38"/>
      <c r="AB155" s="39" t="s">
        <v>35</v>
      </c>
      <c r="AC155" s="40"/>
    </row>
    <row r="156" spans="1:29" ht="19.5" customHeight="1" x14ac:dyDescent="0.45">
      <c r="A156" s="22">
        <v>46147</v>
      </c>
      <c r="B156" s="23" t="s">
        <v>29</v>
      </c>
      <c r="C156" s="24" t="s">
        <v>30</v>
      </c>
      <c r="D156" s="25" t="s">
        <v>86</v>
      </c>
      <c r="E156" s="26">
        <v>680772</v>
      </c>
      <c r="F156" s="27" t="str">
        <f>VLOOKUP(표1[[#This Row],[품번]],[1]!품번구분[#Data],2,0)</f>
        <v>S</v>
      </c>
      <c r="G156" s="28">
        <v>324</v>
      </c>
      <c r="H156" s="28">
        <v>102</v>
      </c>
      <c r="I156" s="28">
        <v>102</v>
      </c>
      <c r="J156" s="29">
        <f>표1[[#This Row],[C/V]]*표1[[#This Row],[판수]]-표1[[#This Row],[불량수량]]</f>
        <v>32946</v>
      </c>
      <c r="K156" s="28" t="s">
        <v>85</v>
      </c>
      <c r="L156" s="28" t="s">
        <v>116</v>
      </c>
      <c r="M156" s="30">
        <v>0.33333333333333331</v>
      </c>
      <c r="N156" s="30">
        <v>0.83333333333333337</v>
      </c>
      <c r="O156" s="31">
        <v>620</v>
      </c>
      <c r="P156" s="31">
        <v>0</v>
      </c>
      <c r="Q156" s="32"/>
      <c r="R156" s="33">
        <f t="shared" si="10"/>
        <v>9.870967741935484</v>
      </c>
      <c r="S156" s="34">
        <f t="shared" si="11"/>
        <v>212</v>
      </c>
      <c r="T156" s="35">
        <f>IF(L156="비가동",0,VLOOKUP(E156,[1]단가!$D$4:$G$1048576,4,0))</f>
        <v>8.94</v>
      </c>
      <c r="U156" s="35">
        <f t="shared" si="12"/>
        <v>294537.24</v>
      </c>
      <c r="V156" s="36" t="str">
        <f>IF($L156="비가동",0,IF($B156="in",VLOOKUP($E156,[1]투입량!$M:$T,3,FALSE),VLOOKUP($E156,[1]투입량!$D:$I,3,FALSE)))</f>
        <v>SI4020</v>
      </c>
      <c r="W156" s="35">
        <f>IF($L156="비가동",0,IF($B156="in",VLOOKUP($E156,[1]투입량!$M:$T,6,FALSE),VLOOKUP($E156,[1]투입량!$D:$I,5,FALSE)))</f>
        <v>88</v>
      </c>
      <c r="X156" s="35">
        <f t="shared" si="13"/>
        <v>9873.6</v>
      </c>
      <c r="Y156" s="37">
        <f>IF(V156=0,0,VLOOKUP(V156,[1]원재료!C:H,3,0)*0.001)</f>
        <v>8.7000000000000011</v>
      </c>
      <c r="Z156" s="35">
        <f t="shared" si="14"/>
        <v>85900.32</v>
      </c>
      <c r="AA156" s="38"/>
      <c r="AB156" s="39" t="s">
        <v>35</v>
      </c>
      <c r="AC156" s="40"/>
    </row>
    <row r="157" spans="1:29" ht="19.5" customHeight="1" x14ac:dyDescent="0.45">
      <c r="A157" s="22">
        <v>46147</v>
      </c>
      <c r="B157" s="23" t="s">
        <v>29</v>
      </c>
      <c r="C157" s="24" t="s">
        <v>30</v>
      </c>
      <c r="D157" s="25" t="s">
        <v>84</v>
      </c>
      <c r="E157" s="26">
        <v>681371</v>
      </c>
      <c r="F157" s="27" t="str">
        <f>VLOOKUP(표1[[#This Row],[품번]],[1]!품번구분[#Data],2,0)</f>
        <v>S</v>
      </c>
      <c r="G157" s="28">
        <v>400</v>
      </c>
      <c r="H157" s="28">
        <v>110</v>
      </c>
      <c r="I157" s="28">
        <v>220</v>
      </c>
      <c r="J157" s="29">
        <f>표1[[#This Row],[C/V]]*표1[[#This Row],[판수]]-표1[[#This Row],[불량수량]]</f>
        <v>43780</v>
      </c>
      <c r="K157" s="28" t="s">
        <v>87</v>
      </c>
      <c r="L157" s="28" t="s">
        <v>117</v>
      </c>
      <c r="M157" s="30">
        <v>0.83333333333333337</v>
      </c>
      <c r="N157" s="30">
        <v>0.33333333333333331</v>
      </c>
      <c r="O157" s="31">
        <v>659.99999999999989</v>
      </c>
      <c r="P157" s="31">
        <v>0</v>
      </c>
      <c r="Q157" s="32"/>
      <c r="R157" s="33">
        <f t="shared" si="10"/>
        <v>10.000000000000002</v>
      </c>
      <c r="S157" s="34">
        <f t="shared" si="11"/>
        <v>212</v>
      </c>
      <c r="T157" s="35">
        <f>IF(L157="비가동",0,VLOOKUP(E157,[1]단가!$D$4:$G$1048576,4,0))</f>
        <v>11.89</v>
      </c>
      <c r="U157" s="35">
        <f t="shared" si="12"/>
        <v>520544.2</v>
      </c>
      <c r="V157" s="36" t="str">
        <f>IF($L157="비가동",0,IF($B157="in",VLOOKUP($E157,[1]투입량!$M:$T,3,FALSE),VLOOKUP($E157,[1]투입량!$D:$I,3,FALSE)))</f>
        <v>SI4023</v>
      </c>
      <c r="W157" s="35">
        <f>IF($L157="비가동",0,IF($B157="in",VLOOKUP($E157,[1]투입량!$M:$T,6,FALSE),VLOOKUP($E157,[1]투입량!$D:$I,5,FALSE)))</f>
        <v>169.5</v>
      </c>
      <c r="X157" s="35">
        <f t="shared" si="13"/>
        <v>20509.500000000004</v>
      </c>
      <c r="Y157" s="37">
        <f>IF(V157=0,0,VLOOKUP(V157,[1]원재료!C:H,3,0)*0.001)</f>
        <v>9.3000000000000007</v>
      </c>
      <c r="Z157" s="35">
        <f t="shared" si="14"/>
        <v>190738.35000000003</v>
      </c>
      <c r="AA157" s="38"/>
      <c r="AB157" s="39" t="s">
        <v>35</v>
      </c>
      <c r="AC157" s="40"/>
    </row>
    <row r="158" spans="1:29" ht="19.5" customHeight="1" x14ac:dyDescent="0.45">
      <c r="A158" s="22">
        <v>46147</v>
      </c>
      <c r="B158" s="23" t="s">
        <v>29</v>
      </c>
      <c r="C158" s="24" t="s">
        <v>30</v>
      </c>
      <c r="D158" s="25" t="s">
        <v>86</v>
      </c>
      <c r="E158" s="26">
        <v>680772</v>
      </c>
      <c r="F158" s="27" t="str">
        <f>VLOOKUP(표1[[#This Row],[품번]],[1]!품번구분[#Data],2,0)</f>
        <v>S</v>
      </c>
      <c r="G158" s="28">
        <v>324</v>
      </c>
      <c r="H158" s="28">
        <v>110</v>
      </c>
      <c r="I158" s="28">
        <v>110</v>
      </c>
      <c r="J158" s="29">
        <f>표1[[#This Row],[C/V]]*표1[[#This Row],[판수]]-표1[[#This Row],[불량수량]]</f>
        <v>35530</v>
      </c>
      <c r="K158" s="28" t="s">
        <v>87</v>
      </c>
      <c r="L158" s="28" t="s">
        <v>117</v>
      </c>
      <c r="M158" s="30">
        <v>0.83333333333333337</v>
      </c>
      <c r="N158" s="30">
        <v>0.33333333333333331</v>
      </c>
      <c r="O158" s="31">
        <v>659.99999999999989</v>
      </c>
      <c r="P158" s="31">
        <v>0</v>
      </c>
      <c r="Q158" s="32"/>
      <c r="R158" s="33">
        <f t="shared" si="10"/>
        <v>10.000000000000002</v>
      </c>
      <c r="S158" s="34">
        <f t="shared" si="11"/>
        <v>212</v>
      </c>
      <c r="T158" s="35">
        <f>IF(L158="비가동",0,VLOOKUP(E158,[1]단가!$D$4:$G$1048576,4,0))</f>
        <v>8.94</v>
      </c>
      <c r="U158" s="35">
        <f t="shared" si="12"/>
        <v>317638.19999999995</v>
      </c>
      <c r="V158" s="36" t="str">
        <f>IF($L158="비가동",0,IF($B158="in",VLOOKUP($E158,[1]투입량!$M:$T,3,FALSE),VLOOKUP($E158,[1]투입량!$D:$I,3,FALSE)))</f>
        <v>SI4020</v>
      </c>
      <c r="W158" s="35">
        <f>IF($L158="비가동",0,IF($B158="in",VLOOKUP($E158,[1]투입량!$M:$T,6,FALSE),VLOOKUP($E158,[1]투입량!$D:$I,5,FALSE)))</f>
        <v>88</v>
      </c>
      <c r="X158" s="35">
        <f t="shared" si="13"/>
        <v>10648.000000000002</v>
      </c>
      <c r="Y158" s="37">
        <f>IF(V158=0,0,VLOOKUP(V158,[1]원재료!C:H,3,0)*0.001)</f>
        <v>8.7000000000000011</v>
      </c>
      <c r="Z158" s="35">
        <f t="shared" si="14"/>
        <v>92637.60000000002</v>
      </c>
      <c r="AA158" s="38"/>
      <c r="AB158" s="39" t="s">
        <v>35</v>
      </c>
      <c r="AC158" s="40"/>
    </row>
    <row r="159" spans="1:29" ht="19.5" customHeight="1" x14ac:dyDescent="0.45">
      <c r="A159" s="22">
        <v>46147</v>
      </c>
      <c r="B159" s="23" t="s">
        <v>29</v>
      </c>
      <c r="C159" s="24" t="s">
        <v>30</v>
      </c>
      <c r="D159" s="25" t="s">
        <v>88</v>
      </c>
      <c r="E159" s="26">
        <v>685390</v>
      </c>
      <c r="F159" s="27" t="str">
        <f>VLOOKUP(표1[[#This Row],[품번]],[1]!품번구분[#Data],2,0)</f>
        <v>S</v>
      </c>
      <c r="G159" s="28">
        <v>1444</v>
      </c>
      <c r="H159" s="28">
        <v>106</v>
      </c>
      <c r="I159" s="28">
        <v>106</v>
      </c>
      <c r="J159" s="29">
        <f>표1[[#This Row],[C/V]]*표1[[#This Row],[판수]]-표1[[#This Row],[불량수량]]</f>
        <v>152958</v>
      </c>
      <c r="K159" s="28" t="s">
        <v>89</v>
      </c>
      <c r="L159" s="28" t="s">
        <v>116</v>
      </c>
      <c r="M159" s="30">
        <v>0.33333333333333331</v>
      </c>
      <c r="N159" s="30">
        <v>0.83333333333333337</v>
      </c>
      <c r="O159" s="31">
        <v>620</v>
      </c>
      <c r="P159" s="31">
        <v>0</v>
      </c>
      <c r="Q159" s="32"/>
      <c r="R159" s="33">
        <f t="shared" si="10"/>
        <v>10.258064516129032</v>
      </c>
      <c r="S159" s="34">
        <f t="shared" si="11"/>
        <v>217</v>
      </c>
      <c r="T159" s="35">
        <f>IF(L159="비가동",0,VLOOKUP(E159,[1]단가!$D$4:$G$1048576,4,0))</f>
        <v>8</v>
      </c>
      <c r="U159" s="35">
        <f t="shared" si="12"/>
        <v>1223664</v>
      </c>
      <c r="V159" s="36" t="str">
        <f>IF($L159="비가동",0,IF($B159="in",VLOOKUP($E159,[1]투입량!$M:$T,3,FALSE),VLOOKUP($E159,[1]투입량!$D:$I,3,FALSE)))</f>
        <v>SI4022</v>
      </c>
      <c r="W159" s="35">
        <f>IF($L159="비가동",0,IF($B159="in",VLOOKUP($E159,[1]투입량!$M:$T,6,FALSE),VLOOKUP($E159,[1]투입량!$D:$I,5,FALSE)))</f>
        <v>260</v>
      </c>
      <c r="X159" s="35">
        <f t="shared" si="13"/>
        <v>30316</v>
      </c>
      <c r="Y159" s="37">
        <f>IF(V159=0,0,VLOOKUP(V159,[1]원재료!C:H,3,0)*0.001)</f>
        <v>10.15</v>
      </c>
      <c r="Z159" s="35">
        <f t="shared" si="14"/>
        <v>307707.40000000002</v>
      </c>
      <c r="AA159" s="38"/>
      <c r="AB159" s="39" t="s">
        <v>35</v>
      </c>
      <c r="AC159" s="40"/>
    </row>
    <row r="160" spans="1:29" ht="19.5" customHeight="1" x14ac:dyDescent="0.45">
      <c r="A160" s="22">
        <v>46147</v>
      </c>
      <c r="B160" s="23" t="s">
        <v>29</v>
      </c>
      <c r="C160" s="24" t="s">
        <v>30</v>
      </c>
      <c r="D160" s="25" t="s">
        <v>90</v>
      </c>
      <c r="E160" s="26" t="s">
        <v>91</v>
      </c>
      <c r="F160" s="27" t="str">
        <f>VLOOKUP(표1[[#This Row],[품번]],[1]!품번구분[#Data],2,0)</f>
        <v>S</v>
      </c>
      <c r="G160" s="28">
        <v>256</v>
      </c>
      <c r="H160" s="28">
        <v>62</v>
      </c>
      <c r="I160" s="28"/>
      <c r="J160" s="29">
        <f>표1[[#This Row],[C/V]]*표1[[#This Row],[판수]]-표1[[#This Row],[불량수량]]</f>
        <v>15872</v>
      </c>
      <c r="K160" s="28" t="s">
        <v>92</v>
      </c>
      <c r="L160" s="28" t="s">
        <v>116</v>
      </c>
      <c r="M160" s="30">
        <v>0.33333333333333331</v>
      </c>
      <c r="N160" s="30">
        <v>0.83333333333333337</v>
      </c>
      <c r="O160" s="31">
        <v>620</v>
      </c>
      <c r="P160" s="31">
        <v>0</v>
      </c>
      <c r="Q160" s="32"/>
      <c r="R160" s="33">
        <f t="shared" si="10"/>
        <v>6</v>
      </c>
      <c r="S160" s="34">
        <f t="shared" si="11"/>
        <v>127</v>
      </c>
      <c r="T160" s="35">
        <f>IF(L160="비가동",0,VLOOKUP(E160,[1]단가!$D$4:$G$1048576,4,0))</f>
        <v>39.44</v>
      </c>
      <c r="U160" s="35">
        <f t="shared" si="12"/>
        <v>625991.67999999993</v>
      </c>
      <c r="V160" s="36" t="str">
        <f>IF($L160="비가동",0,IF($B160="in",VLOOKUP($E160,[1]투입량!$M:$T,3,FALSE),VLOOKUP($E160,[1]투입량!$D:$I,3,FALSE)))</f>
        <v>SI4023-1</v>
      </c>
      <c r="W160" s="35">
        <f>IF($L160="비가동",0,IF($B160="in",VLOOKUP($E160,[1]투입량!$M:$T,6,FALSE),VLOOKUP($E160,[1]투입량!$D:$I,5,FALSE)))</f>
        <v>172</v>
      </c>
      <c r="X160" s="35">
        <f t="shared" si="13"/>
        <v>11730.400000000001</v>
      </c>
      <c r="Y160" s="37">
        <f>IF(V160=0,0,VLOOKUP(V160,[1]원재료!C:H,3,0)*0.001)</f>
        <v>8.1999999999999993</v>
      </c>
      <c r="Z160" s="35">
        <f t="shared" si="14"/>
        <v>96189.28</v>
      </c>
      <c r="AA160" s="38"/>
      <c r="AB160" s="39" t="s">
        <v>35</v>
      </c>
      <c r="AC160" s="40"/>
    </row>
    <row r="161" spans="1:29" ht="19.5" customHeight="1" x14ac:dyDescent="0.45">
      <c r="A161" s="22">
        <v>46147</v>
      </c>
      <c r="B161" s="23" t="s">
        <v>29</v>
      </c>
      <c r="C161" s="24" t="s">
        <v>30</v>
      </c>
      <c r="D161" s="25" t="s">
        <v>88</v>
      </c>
      <c r="E161" s="26">
        <v>685390</v>
      </c>
      <c r="F161" s="27" t="str">
        <f>VLOOKUP(표1[[#This Row],[품번]],[1]!품번구분[#Data],2,0)</f>
        <v>S</v>
      </c>
      <c r="G161" s="28">
        <v>1444</v>
      </c>
      <c r="H161" s="28">
        <v>111</v>
      </c>
      <c r="I161" s="28">
        <v>111</v>
      </c>
      <c r="J161" s="29">
        <f>표1[[#This Row],[C/V]]*표1[[#This Row],[판수]]-표1[[#This Row],[불량수량]]</f>
        <v>160173</v>
      </c>
      <c r="K161" s="28" t="s">
        <v>93</v>
      </c>
      <c r="L161" s="28" t="s">
        <v>117</v>
      </c>
      <c r="M161" s="30">
        <v>0.83333333333333337</v>
      </c>
      <c r="N161" s="30">
        <v>0.33333333333333331</v>
      </c>
      <c r="O161" s="31">
        <v>659.99999999999989</v>
      </c>
      <c r="P161" s="31">
        <v>0</v>
      </c>
      <c r="Q161" s="32"/>
      <c r="R161" s="33">
        <f t="shared" si="10"/>
        <v>10.090909090909093</v>
      </c>
      <c r="S161" s="34">
        <f t="shared" si="11"/>
        <v>217</v>
      </c>
      <c r="T161" s="35">
        <f>IF(L161="비가동",0,VLOOKUP(E161,[1]단가!$D$4:$G$1048576,4,0))</f>
        <v>8</v>
      </c>
      <c r="U161" s="35">
        <f t="shared" si="12"/>
        <v>1281384</v>
      </c>
      <c r="V161" s="36" t="str">
        <f>IF($L161="비가동",0,IF($B161="in",VLOOKUP($E161,[1]투입량!$M:$T,3,FALSE),VLOOKUP($E161,[1]투입량!$D:$I,3,FALSE)))</f>
        <v>SI4022</v>
      </c>
      <c r="W161" s="35">
        <f>IF($L161="비가동",0,IF($B161="in",VLOOKUP($E161,[1]투입량!$M:$T,6,FALSE),VLOOKUP($E161,[1]투입량!$D:$I,5,FALSE)))</f>
        <v>260</v>
      </c>
      <c r="X161" s="35">
        <f t="shared" si="13"/>
        <v>31746</v>
      </c>
      <c r="Y161" s="37">
        <f>IF(V161=0,0,VLOOKUP(V161,[1]원재료!C:H,3,0)*0.001)</f>
        <v>10.15</v>
      </c>
      <c r="Z161" s="35">
        <f t="shared" si="14"/>
        <v>322221.90000000002</v>
      </c>
      <c r="AA161" s="38"/>
      <c r="AB161" s="39" t="s">
        <v>35</v>
      </c>
      <c r="AC161" s="40"/>
    </row>
    <row r="162" spans="1:29" ht="19.5" customHeight="1" x14ac:dyDescent="0.45">
      <c r="A162" s="22">
        <v>46147</v>
      </c>
      <c r="B162" s="23" t="s">
        <v>29</v>
      </c>
      <c r="C162" s="24" t="s">
        <v>30</v>
      </c>
      <c r="D162" s="25" t="s">
        <v>90</v>
      </c>
      <c r="E162" s="26" t="s">
        <v>91</v>
      </c>
      <c r="F162" s="27" t="str">
        <f>VLOOKUP(표1[[#This Row],[품번]],[1]!품번구분[#Data],2,0)</f>
        <v>S</v>
      </c>
      <c r="G162" s="28">
        <v>256</v>
      </c>
      <c r="H162" s="28">
        <v>65</v>
      </c>
      <c r="I162" s="28"/>
      <c r="J162" s="29">
        <f>표1[[#This Row],[C/V]]*표1[[#This Row],[판수]]-표1[[#This Row],[불량수량]]</f>
        <v>16640</v>
      </c>
      <c r="K162" s="28" t="s">
        <v>94</v>
      </c>
      <c r="L162" s="28" t="s">
        <v>117</v>
      </c>
      <c r="M162" s="30">
        <v>0.83333333333333337</v>
      </c>
      <c r="N162" s="30">
        <v>0.33333333333333331</v>
      </c>
      <c r="O162" s="31">
        <v>659.99999999999989</v>
      </c>
      <c r="P162" s="31">
        <v>0</v>
      </c>
      <c r="Q162" s="32"/>
      <c r="R162" s="33">
        <f t="shared" si="10"/>
        <v>5.9090909090909101</v>
      </c>
      <c r="S162" s="34">
        <f t="shared" si="11"/>
        <v>127</v>
      </c>
      <c r="T162" s="35">
        <f>IF(L162="비가동",0,VLOOKUP(E162,[1]단가!$D$4:$G$1048576,4,0))</f>
        <v>39.44</v>
      </c>
      <c r="U162" s="35">
        <f t="shared" si="12"/>
        <v>656281.59999999998</v>
      </c>
      <c r="V162" s="36" t="str">
        <f>IF($L162="비가동",0,IF($B162="in",VLOOKUP($E162,[1]투입량!$M:$T,3,FALSE),VLOOKUP($E162,[1]투입량!$D:$I,3,FALSE)))</f>
        <v>SI4023-1</v>
      </c>
      <c r="W162" s="35">
        <f>IF($L162="비가동",0,IF($B162="in",VLOOKUP($E162,[1]투입량!$M:$T,6,FALSE),VLOOKUP($E162,[1]투입량!$D:$I,5,FALSE)))</f>
        <v>172</v>
      </c>
      <c r="X162" s="35">
        <f t="shared" si="13"/>
        <v>12298.000000000002</v>
      </c>
      <c r="Y162" s="37">
        <f>IF(V162=0,0,VLOOKUP(V162,[1]원재료!C:H,3,0)*0.001)</f>
        <v>8.1999999999999993</v>
      </c>
      <c r="Z162" s="35">
        <f t="shared" si="14"/>
        <v>100843.6</v>
      </c>
      <c r="AA162" s="38"/>
      <c r="AB162" s="39" t="s">
        <v>35</v>
      </c>
      <c r="AC162" s="40"/>
    </row>
    <row r="163" spans="1:29" ht="19.5" hidden="1" customHeight="1" x14ac:dyDescent="0.45">
      <c r="A163" s="22">
        <v>46147</v>
      </c>
      <c r="B163" s="23" t="s">
        <v>29</v>
      </c>
      <c r="C163" s="24" t="s">
        <v>30</v>
      </c>
      <c r="D163" s="25" t="s">
        <v>95</v>
      </c>
      <c r="E163" s="26">
        <v>682620</v>
      </c>
      <c r="F163" s="27" t="str">
        <f>VLOOKUP(표1[[#This Row],[품번]],[1]!품번구분[#Data],2,0)</f>
        <v>S</v>
      </c>
      <c r="G163" s="28">
        <v>1156</v>
      </c>
      <c r="H163" s="28">
        <v>13</v>
      </c>
      <c r="I163" s="28">
        <v>91</v>
      </c>
      <c r="J163" s="29">
        <f>표1[[#This Row],[C/V]]*표1[[#This Row],[판수]]-표1[[#This Row],[불량수량]]</f>
        <v>14937</v>
      </c>
      <c r="K163" s="28" t="s">
        <v>96</v>
      </c>
      <c r="L163" s="28" t="s">
        <v>116</v>
      </c>
      <c r="M163" s="30">
        <v>0.33333333333333331</v>
      </c>
      <c r="N163" s="30">
        <v>0.4375</v>
      </c>
      <c r="O163" s="31">
        <v>85.000000000000014</v>
      </c>
      <c r="P163" s="31">
        <v>65.000000000000014</v>
      </c>
      <c r="Q163" s="32"/>
      <c r="R163" s="33">
        <f t="shared" si="10"/>
        <v>9.1764705882352935</v>
      </c>
      <c r="S163" s="34">
        <f t="shared" si="11"/>
        <v>13</v>
      </c>
      <c r="T163" s="35">
        <f>IF(L163="비가동",0,VLOOKUP(E163,[1]단가!$D$4:$G$1048576,4,0))</f>
        <v>7.47</v>
      </c>
      <c r="U163" s="35">
        <f t="shared" si="12"/>
        <v>111579.39</v>
      </c>
      <c r="V163" s="36" t="str">
        <f>IF($L163="비가동",0,IF($B163="in",VLOOKUP($E163,[1]투입량!$M:$T,3,FALSE),VLOOKUP($E163,[1]투입량!$D:$I,3,FALSE)))</f>
        <v>SI4020-2</v>
      </c>
      <c r="W163" s="35">
        <f>IF($L163="비가동",0,IF($B163="in",VLOOKUP($E163,[1]투입량!$M:$T,6,FALSE),VLOOKUP($E163,[1]투입량!$D:$I,5,FALSE)))</f>
        <v>230</v>
      </c>
      <c r="X163" s="35">
        <f t="shared" si="13"/>
        <v>3289.0000000000005</v>
      </c>
      <c r="Y163" s="37">
        <f>IF(V163=0,0,VLOOKUP(V163,[1]원재료!C:H,3,0)*0.001)</f>
        <v>10.5</v>
      </c>
      <c r="Z163" s="35">
        <f t="shared" si="14"/>
        <v>34534.500000000007</v>
      </c>
      <c r="AA163" s="38"/>
      <c r="AB163" s="39" t="s">
        <v>35</v>
      </c>
      <c r="AC163" s="40"/>
    </row>
    <row r="164" spans="1:29" ht="19.5" hidden="1" customHeight="1" x14ac:dyDescent="0.45">
      <c r="A164" s="22">
        <v>46147</v>
      </c>
      <c r="B164" s="23" t="s">
        <v>29</v>
      </c>
      <c r="C164" s="24" t="s">
        <v>30</v>
      </c>
      <c r="D164" s="25" t="s">
        <v>95</v>
      </c>
      <c r="E164" s="26">
        <v>682620</v>
      </c>
      <c r="F164" s="27" t="str">
        <f>VLOOKUP(표1[[#This Row],[품번]],[1]!품번구분[#Data],2,0)</f>
        <v>S</v>
      </c>
      <c r="G164" s="28"/>
      <c r="H164" s="28"/>
      <c r="I164" s="28"/>
      <c r="J164" s="29">
        <f>표1[[#This Row],[C/V]]*표1[[#This Row],[판수]]-표1[[#This Row],[불량수량]]</f>
        <v>0</v>
      </c>
      <c r="K164" s="28" t="s">
        <v>96</v>
      </c>
      <c r="L164" s="28" t="s">
        <v>36</v>
      </c>
      <c r="M164" s="30">
        <v>0.3923611111111111</v>
      </c>
      <c r="N164" s="30">
        <v>0.4375</v>
      </c>
      <c r="O164" s="31">
        <v>65.000000000000014</v>
      </c>
      <c r="P164" s="31">
        <v>0</v>
      </c>
      <c r="Q164" s="32" t="s">
        <v>100</v>
      </c>
      <c r="R164" s="33" t="str">
        <f t="shared" si="10"/>
        <v/>
      </c>
      <c r="S164" s="34">
        <f t="shared" si="11"/>
        <v>13</v>
      </c>
      <c r="T164" s="35">
        <f>IF(L164="비가동",0,VLOOKUP(E164,[1]단가!$D$4:$G$1048576,4,0))</f>
        <v>0</v>
      </c>
      <c r="U164" s="35">
        <f t="shared" si="12"/>
        <v>0</v>
      </c>
      <c r="V164" s="36">
        <f>IF($L164="비가동",0,IF($B164="in",VLOOKUP($E164,[1]투입량!$M:$T,3,FALSE),VLOOKUP($E164,[1]투입량!$D:$I,3,FALSE)))</f>
        <v>0</v>
      </c>
      <c r="W164" s="35">
        <f>IF($L164="비가동",0,IF($B164="in",VLOOKUP($E164,[1]투입량!$M:$T,6,FALSE),VLOOKUP($E164,[1]투입량!$D:$I,5,FALSE)))</f>
        <v>0</v>
      </c>
      <c r="X164" s="35">
        <f t="shared" si="13"/>
        <v>0</v>
      </c>
      <c r="Y164" s="37">
        <f>IF(V164=0,0,VLOOKUP(V164,[1]원재료!C:H,3,0)*0.001)</f>
        <v>0</v>
      </c>
      <c r="Z164" s="35">
        <f t="shared" si="14"/>
        <v>0</v>
      </c>
      <c r="AA164" s="38"/>
      <c r="AB164" s="39" t="s">
        <v>35</v>
      </c>
      <c r="AC164" s="40"/>
    </row>
    <row r="165" spans="1:29" ht="19.5" customHeight="1" x14ac:dyDescent="0.45">
      <c r="A165" s="22">
        <v>46147</v>
      </c>
      <c r="B165" s="23" t="s">
        <v>29</v>
      </c>
      <c r="C165" s="24" t="s">
        <v>30</v>
      </c>
      <c r="D165" s="25" t="s">
        <v>95</v>
      </c>
      <c r="E165" s="26">
        <v>680522</v>
      </c>
      <c r="F165" s="27" t="str">
        <f>VLOOKUP(표1[[#This Row],[품번]],[1]!품번구분[#Data],2,0)</f>
        <v>S</v>
      </c>
      <c r="G165" s="28">
        <v>1024</v>
      </c>
      <c r="H165" s="28">
        <v>63</v>
      </c>
      <c r="I165" s="28">
        <v>126</v>
      </c>
      <c r="J165" s="29">
        <f>표1[[#This Row],[C/V]]*표1[[#This Row],[판수]]-표1[[#This Row],[불량수량]]</f>
        <v>64386</v>
      </c>
      <c r="K165" s="28" t="s">
        <v>96</v>
      </c>
      <c r="L165" s="28" t="s">
        <v>116</v>
      </c>
      <c r="M165" s="30">
        <v>0.4375</v>
      </c>
      <c r="N165" s="30">
        <v>0.83333333333333337</v>
      </c>
      <c r="O165" s="31">
        <v>470</v>
      </c>
      <c r="P165" s="31">
        <v>0</v>
      </c>
      <c r="Q165" s="32"/>
      <c r="R165" s="33">
        <f t="shared" si="10"/>
        <v>8.0425531914893611</v>
      </c>
      <c r="S165" s="34">
        <f t="shared" si="11"/>
        <v>159</v>
      </c>
      <c r="T165" s="35">
        <f>IF(L165="비가동",0,VLOOKUP(E165,[1]단가!$D$4:$G$1048576,4,0))</f>
        <v>11.68</v>
      </c>
      <c r="U165" s="35">
        <f t="shared" si="12"/>
        <v>752028.48</v>
      </c>
      <c r="V165" s="36" t="str">
        <f>IF($L165="비가동",0,IF($B165="in",VLOOKUP($E165,[1]투입량!$M:$T,3,FALSE),VLOOKUP($E165,[1]투입량!$D:$I,3,FALSE)))</f>
        <v>SI4031</v>
      </c>
      <c r="W165" s="35">
        <f>IF($L165="비가동",0,IF($B165="in",VLOOKUP($E165,[1]투입량!$M:$T,6,FALSE),VLOOKUP($E165,[1]투입량!$D:$I,5,FALSE)))</f>
        <v>340</v>
      </c>
      <c r="X165" s="35">
        <f t="shared" si="13"/>
        <v>23562.000000000004</v>
      </c>
      <c r="Y165" s="37">
        <f>IF(V165=0,0,VLOOKUP(V165,[1]원재료!C:H,3,0)*0.001)</f>
        <v>8.35</v>
      </c>
      <c r="Z165" s="35">
        <f t="shared" si="14"/>
        <v>196742.7</v>
      </c>
      <c r="AA165" s="38"/>
      <c r="AB165" s="39" t="s">
        <v>35</v>
      </c>
      <c r="AC165" s="40"/>
    </row>
    <row r="166" spans="1:29" ht="19.5" customHeight="1" x14ac:dyDescent="0.45">
      <c r="A166" s="22">
        <v>46147</v>
      </c>
      <c r="B166" s="23" t="s">
        <v>29</v>
      </c>
      <c r="C166" s="24" t="s">
        <v>30</v>
      </c>
      <c r="D166" s="25" t="s">
        <v>97</v>
      </c>
      <c r="E166" s="26" t="s">
        <v>98</v>
      </c>
      <c r="F166" s="27" t="str">
        <f>VLOOKUP(표1[[#This Row],[품번]],[1]!품번구분[#Data],2,0)</f>
        <v>S</v>
      </c>
      <c r="G166" s="28">
        <v>64</v>
      </c>
      <c r="H166" s="28">
        <v>60</v>
      </c>
      <c r="I166" s="28"/>
      <c r="J166" s="29">
        <f>표1[[#This Row],[C/V]]*표1[[#This Row],[판수]]-표1[[#This Row],[불량수량]]</f>
        <v>3840</v>
      </c>
      <c r="K166" s="28" t="s">
        <v>99</v>
      </c>
      <c r="L166" s="28" t="s">
        <v>116</v>
      </c>
      <c r="M166" s="30">
        <v>0.33333333333333331</v>
      </c>
      <c r="N166" s="30">
        <v>0.83333333333333337</v>
      </c>
      <c r="O166" s="31">
        <v>620</v>
      </c>
      <c r="P166" s="31">
        <v>0</v>
      </c>
      <c r="Q166" s="32"/>
      <c r="R166" s="33">
        <f t="shared" si="10"/>
        <v>5.806451612903226</v>
      </c>
      <c r="S166" s="34">
        <f t="shared" si="11"/>
        <v>124</v>
      </c>
      <c r="T166" s="35">
        <f>IF(L166="비가동",0,VLOOKUP(E166,[1]단가!$D$4:$G$1048576,4,0))</f>
        <v>42.03</v>
      </c>
      <c r="U166" s="35">
        <f t="shared" si="12"/>
        <v>161395.20000000001</v>
      </c>
      <c r="V166" s="36" t="str">
        <f>IF($L166="비가동",0,IF($B166="in",VLOOKUP($E166,[1]투입량!$M:$T,3,FALSE),VLOOKUP($E166,[1]투입량!$D:$I,3,FALSE)))</f>
        <v>SI4023-1</v>
      </c>
      <c r="W166" s="35">
        <f>IF($L166="비가동",0,IF($B166="in",VLOOKUP($E166,[1]투입량!$M:$T,6,FALSE),VLOOKUP($E166,[1]투입량!$D:$I,5,FALSE)))</f>
        <v>82</v>
      </c>
      <c r="X166" s="35">
        <f t="shared" si="13"/>
        <v>5412</v>
      </c>
      <c r="Y166" s="37">
        <f>IF(V166=0,0,VLOOKUP(V166,[1]원재료!C:H,3,0)*0.001)</f>
        <v>8.1999999999999993</v>
      </c>
      <c r="Z166" s="35">
        <f t="shared" si="14"/>
        <v>44378.399999999994</v>
      </c>
      <c r="AA166" s="38"/>
      <c r="AB166" s="39" t="s">
        <v>35</v>
      </c>
      <c r="AC166" s="40"/>
    </row>
    <row r="167" spans="1:29" ht="19.5" customHeight="1" x14ac:dyDescent="0.45">
      <c r="A167" s="22">
        <v>46147</v>
      </c>
      <c r="B167" s="23" t="s">
        <v>29</v>
      </c>
      <c r="C167" s="24" t="s">
        <v>30</v>
      </c>
      <c r="D167" s="25" t="s">
        <v>95</v>
      </c>
      <c r="E167" s="26">
        <v>680522</v>
      </c>
      <c r="F167" s="27" t="str">
        <f>VLOOKUP(표1[[#This Row],[품번]],[1]!품번구분[#Data],2,0)</f>
        <v>S</v>
      </c>
      <c r="G167" s="28">
        <v>1024</v>
      </c>
      <c r="H167" s="28">
        <v>96</v>
      </c>
      <c r="I167" s="28">
        <v>192</v>
      </c>
      <c r="J167" s="29">
        <f>표1[[#This Row],[C/V]]*표1[[#This Row],[판수]]-표1[[#This Row],[불량수량]]</f>
        <v>98112</v>
      </c>
      <c r="K167" s="28" t="s">
        <v>101</v>
      </c>
      <c r="L167" s="28" t="s">
        <v>117</v>
      </c>
      <c r="M167" s="30">
        <v>0.83333333333333337</v>
      </c>
      <c r="N167" s="30">
        <v>0.33333333333333331</v>
      </c>
      <c r="O167" s="31">
        <v>659.99999999999989</v>
      </c>
      <c r="P167" s="31">
        <v>0</v>
      </c>
      <c r="Q167" s="32"/>
      <c r="R167" s="33">
        <f t="shared" si="10"/>
        <v>8.7272727272727284</v>
      </c>
      <c r="S167" s="34">
        <f t="shared" si="11"/>
        <v>159</v>
      </c>
      <c r="T167" s="35">
        <f>IF(L167="비가동",0,VLOOKUP(E167,[1]단가!$D$4:$G$1048576,4,0))</f>
        <v>11.68</v>
      </c>
      <c r="U167" s="35">
        <f t="shared" si="12"/>
        <v>1145948.1599999999</v>
      </c>
      <c r="V167" s="36" t="str">
        <f>IF($L167="비가동",0,IF($B167="in",VLOOKUP($E167,[1]투입량!$M:$T,3,FALSE),VLOOKUP($E167,[1]투입량!$D:$I,3,FALSE)))</f>
        <v>SI4031</v>
      </c>
      <c r="W167" s="35">
        <f>IF($L167="비가동",0,IF($B167="in",VLOOKUP($E167,[1]투입량!$M:$T,6,FALSE),VLOOKUP($E167,[1]투입량!$D:$I,5,FALSE)))</f>
        <v>340</v>
      </c>
      <c r="X167" s="35">
        <f t="shared" si="13"/>
        <v>35904.000000000007</v>
      </c>
      <c r="Y167" s="37">
        <f>IF(V167=0,0,VLOOKUP(V167,[1]원재료!C:H,3,0)*0.001)</f>
        <v>8.35</v>
      </c>
      <c r="Z167" s="35">
        <f t="shared" si="14"/>
        <v>299798.40000000002</v>
      </c>
      <c r="AA167" s="38"/>
      <c r="AB167" s="39" t="s">
        <v>35</v>
      </c>
      <c r="AC167" s="40"/>
    </row>
    <row r="168" spans="1:29" ht="19.5" customHeight="1" x14ac:dyDescent="0.45">
      <c r="A168" s="22">
        <v>46147</v>
      </c>
      <c r="B168" s="23" t="s">
        <v>29</v>
      </c>
      <c r="C168" s="24" t="s">
        <v>30</v>
      </c>
      <c r="D168" s="25" t="s">
        <v>97</v>
      </c>
      <c r="E168" s="26" t="s">
        <v>98</v>
      </c>
      <c r="F168" s="27" t="str">
        <f>VLOOKUP(표1[[#This Row],[품번]],[1]!품번구분[#Data],2,0)</f>
        <v>S</v>
      </c>
      <c r="G168" s="28">
        <v>64</v>
      </c>
      <c r="H168" s="28">
        <v>64</v>
      </c>
      <c r="I168" s="28"/>
      <c r="J168" s="29">
        <f>표1[[#This Row],[C/V]]*표1[[#This Row],[판수]]-표1[[#This Row],[불량수량]]</f>
        <v>4096</v>
      </c>
      <c r="K168" s="28" t="s">
        <v>102</v>
      </c>
      <c r="L168" s="28" t="s">
        <v>117</v>
      </c>
      <c r="M168" s="30">
        <v>0.83333333333333337</v>
      </c>
      <c r="N168" s="30">
        <v>0.33333333333333331</v>
      </c>
      <c r="O168" s="31">
        <v>659.99999999999989</v>
      </c>
      <c r="P168" s="31">
        <v>0</v>
      </c>
      <c r="Q168" s="32"/>
      <c r="R168" s="33">
        <f t="shared" si="10"/>
        <v>5.8181818181818192</v>
      </c>
      <c r="S168" s="34">
        <f t="shared" si="11"/>
        <v>124</v>
      </c>
      <c r="T168" s="35">
        <f>IF(L168="비가동",0,VLOOKUP(E168,[1]단가!$D$4:$G$1048576,4,0))</f>
        <v>42.03</v>
      </c>
      <c r="U168" s="35">
        <f t="shared" si="12"/>
        <v>172154.88</v>
      </c>
      <c r="V168" s="36" t="str">
        <f>IF($L168="비가동",0,IF($B168="in",VLOOKUP($E168,[1]투입량!$M:$T,3,FALSE),VLOOKUP($E168,[1]투입량!$D:$I,3,FALSE)))</f>
        <v>SI4023-1</v>
      </c>
      <c r="W168" s="35">
        <f>IF($L168="비가동",0,IF($B168="in",VLOOKUP($E168,[1]투입량!$M:$T,6,FALSE),VLOOKUP($E168,[1]투입량!$D:$I,5,FALSE)))</f>
        <v>82</v>
      </c>
      <c r="X168" s="35">
        <f t="shared" si="13"/>
        <v>5772.8</v>
      </c>
      <c r="Y168" s="37">
        <f>IF(V168=0,0,VLOOKUP(V168,[1]원재료!C:H,3,0)*0.001)</f>
        <v>8.1999999999999993</v>
      </c>
      <c r="Z168" s="35">
        <f t="shared" si="14"/>
        <v>47336.959999999999</v>
      </c>
      <c r="AA168" s="38"/>
      <c r="AB168" s="39" t="s">
        <v>35</v>
      </c>
      <c r="AC168" s="40"/>
    </row>
    <row r="169" spans="1:29" ht="19.5" customHeight="1" x14ac:dyDescent="0.45">
      <c r="A169" s="22">
        <v>46147</v>
      </c>
      <c r="B169" s="23" t="s">
        <v>29</v>
      </c>
      <c r="C169" s="24" t="s">
        <v>30</v>
      </c>
      <c r="D169" s="25" t="s">
        <v>103</v>
      </c>
      <c r="E169" s="26">
        <v>681266</v>
      </c>
      <c r="F169" s="27" t="str">
        <f>VLOOKUP(표1[[#This Row],[품번]],[1]!품번구분[#Data],2,0)</f>
        <v>S</v>
      </c>
      <c r="G169" s="28">
        <v>1152</v>
      </c>
      <c r="H169" s="28">
        <v>110</v>
      </c>
      <c r="I169" s="28">
        <v>440</v>
      </c>
      <c r="J169" s="29">
        <f>표1[[#This Row],[C/V]]*표1[[#This Row],[판수]]-표1[[#This Row],[불량수량]]</f>
        <v>126280</v>
      </c>
      <c r="K169" s="28" t="s">
        <v>104</v>
      </c>
      <c r="L169" s="28" t="s">
        <v>116</v>
      </c>
      <c r="M169" s="30">
        <v>0.33333333333333331</v>
      </c>
      <c r="N169" s="30">
        <v>0.83333333333333337</v>
      </c>
      <c r="O169" s="31">
        <v>620</v>
      </c>
      <c r="P169" s="31">
        <v>0</v>
      </c>
      <c r="Q169" s="32"/>
      <c r="R169" s="33">
        <f t="shared" si="10"/>
        <v>10.645161290322582</v>
      </c>
      <c r="S169" s="34">
        <f t="shared" si="11"/>
        <v>228</v>
      </c>
      <c r="T169" s="35">
        <f>IF(L169="비가동",0,VLOOKUP(E169,[1]단가!$D$4:$G$1048576,4,0))</f>
        <v>9.27</v>
      </c>
      <c r="U169" s="35">
        <f t="shared" si="12"/>
        <v>1170615.5999999999</v>
      </c>
      <c r="V169" s="36" t="str">
        <f>IF($L169="비가동",0,IF($B169="in",VLOOKUP($E169,[1]투입량!$M:$T,3,FALSE),VLOOKUP($E169,[1]투입량!$D:$I,3,FALSE)))</f>
        <v>SI4020-2</v>
      </c>
      <c r="W169" s="35">
        <f>IF($L169="비가동",0,IF($B169="in",VLOOKUP($E169,[1]투입량!$M:$T,6,FALSE),VLOOKUP($E169,[1]투입량!$D:$I,5,FALSE)))</f>
        <v>364</v>
      </c>
      <c r="X169" s="35">
        <f t="shared" si="13"/>
        <v>44044.000000000007</v>
      </c>
      <c r="Y169" s="37">
        <f>IF(V169=0,0,VLOOKUP(V169,[1]원재료!C:H,3,0)*0.001)</f>
        <v>10.5</v>
      </c>
      <c r="Z169" s="35">
        <f t="shared" si="14"/>
        <v>462462.00000000006</v>
      </c>
      <c r="AA169" s="38"/>
      <c r="AB169" s="39" t="s">
        <v>35</v>
      </c>
      <c r="AC169" s="40"/>
    </row>
    <row r="170" spans="1:29" ht="19.5" customHeight="1" x14ac:dyDescent="0.45">
      <c r="A170" s="22">
        <v>46147</v>
      </c>
      <c r="B170" s="23" t="s">
        <v>29</v>
      </c>
      <c r="C170" s="24" t="s">
        <v>30</v>
      </c>
      <c r="D170" s="25" t="s">
        <v>105</v>
      </c>
      <c r="E170" s="26">
        <v>680449</v>
      </c>
      <c r="F170" s="27" t="str">
        <f>VLOOKUP(표1[[#This Row],[품번]],[1]!품번구분[#Data],2,0)</f>
        <v>S</v>
      </c>
      <c r="G170" s="28">
        <v>1008</v>
      </c>
      <c r="H170" s="28">
        <v>90</v>
      </c>
      <c r="I170" s="28">
        <v>360</v>
      </c>
      <c r="J170" s="29">
        <f>표1[[#This Row],[C/V]]*표1[[#This Row],[판수]]-표1[[#This Row],[불량수량]]</f>
        <v>90360</v>
      </c>
      <c r="K170" s="28" t="s">
        <v>106</v>
      </c>
      <c r="L170" s="28" t="s">
        <v>117</v>
      </c>
      <c r="M170" s="30">
        <v>0.83333333333333337</v>
      </c>
      <c r="N170" s="30">
        <v>0.33333333333333331</v>
      </c>
      <c r="O170" s="31">
        <v>659.99999999999989</v>
      </c>
      <c r="P170" s="31">
        <v>0</v>
      </c>
      <c r="Q170" s="32"/>
      <c r="R170" s="33">
        <f t="shared" si="10"/>
        <v>8.1818181818181834</v>
      </c>
      <c r="S170" s="34">
        <f t="shared" si="11"/>
        <v>90</v>
      </c>
      <c r="T170" s="35">
        <f>IF(L170="비가동",0,VLOOKUP(E170,[1]단가!$D$4:$G$1048576,4,0))</f>
        <v>14.17</v>
      </c>
      <c r="U170" s="35">
        <f t="shared" si="12"/>
        <v>1280401.2</v>
      </c>
      <c r="V170" s="36" t="str">
        <f>IF($L170="비가동",0,IF($B170="in",VLOOKUP($E170,[1]투입량!$M:$T,3,FALSE),VLOOKUP($E170,[1]투입량!$D:$I,3,FALSE)))</f>
        <v>SI4023-2</v>
      </c>
      <c r="W170" s="35">
        <f>IF($L170="비가동",0,IF($B170="in",VLOOKUP($E170,[1]투입량!$M:$T,6,FALSE),VLOOKUP($E170,[1]투입량!$D:$I,5,FALSE)))</f>
        <v>210</v>
      </c>
      <c r="X170" s="35">
        <f t="shared" si="13"/>
        <v>20790.000000000004</v>
      </c>
      <c r="Y170" s="37">
        <f>IF(V170=0,0,VLOOKUP(V170,[1]원재료!C:H,3,0)*0.001)</f>
        <v>7.8</v>
      </c>
      <c r="Z170" s="35">
        <f t="shared" si="14"/>
        <v>162162.00000000003</v>
      </c>
      <c r="AA170" s="38"/>
      <c r="AB170" s="39" t="s">
        <v>35</v>
      </c>
      <c r="AC170" s="40"/>
    </row>
    <row r="171" spans="1:29" ht="19.5" customHeight="1" x14ac:dyDescent="0.45">
      <c r="A171" s="22">
        <v>46147</v>
      </c>
      <c r="B171" s="23" t="s">
        <v>29</v>
      </c>
      <c r="C171" s="24" t="s">
        <v>30</v>
      </c>
      <c r="D171" s="25" t="s">
        <v>103</v>
      </c>
      <c r="E171" s="26">
        <v>681266</v>
      </c>
      <c r="F171" s="27" t="str">
        <f>VLOOKUP(표1[[#This Row],[품번]],[1]!품번구분[#Data],2,0)</f>
        <v>S</v>
      </c>
      <c r="G171" s="28">
        <v>1152</v>
      </c>
      <c r="H171" s="28">
        <v>118</v>
      </c>
      <c r="I171" s="28">
        <v>472</v>
      </c>
      <c r="J171" s="29">
        <f>표1[[#This Row],[C/V]]*표1[[#This Row],[판수]]-표1[[#This Row],[불량수량]]</f>
        <v>135464</v>
      </c>
      <c r="K171" s="28" t="s">
        <v>107</v>
      </c>
      <c r="L171" s="28" t="s">
        <v>117</v>
      </c>
      <c r="M171" s="30">
        <v>0.83333333333333337</v>
      </c>
      <c r="N171" s="30">
        <v>0.33333333333333331</v>
      </c>
      <c r="O171" s="31">
        <v>659.99999999999989</v>
      </c>
      <c r="P171" s="31">
        <v>0</v>
      </c>
      <c r="Q171" s="32"/>
      <c r="R171" s="33">
        <f t="shared" si="10"/>
        <v>10.72727272727273</v>
      </c>
      <c r="S171" s="34">
        <f t="shared" si="11"/>
        <v>228</v>
      </c>
      <c r="T171" s="35">
        <f>IF(L171="비가동",0,VLOOKUP(E171,[1]단가!$D$4:$G$1048576,4,0))</f>
        <v>9.27</v>
      </c>
      <c r="U171" s="35">
        <f t="shared" si="12"/>
        <v>1255751.28</v>
      </c>
      <c r="V171" s="36" t="str">
        <f>IF($L171="비가동",0,IF($B171="in",VLOOKUP($E171,[1]투입량!$M:$T,3,FALSE),VLOOKUP($E171,[1]투입량!$D:$I,3,FALSE)))</f>
        <v>SI4020-2</v>
      </c>
      <c r="W171" s="35">
        <f>IF($L171="비가동",0,IF($B171="in",VLOOKUP($E171,[1]투입량!$M:$T,6,FALSE),VLOOKUP($E171,[1]투입량!$D:$I,5,FALSE)))</f>
        <v>364</v>
      </c>
      <c r="X171" s="35">
        <f t="shared" si="13"/>
        <v>47247.200000000004</v>
      </c>
      <c r="Y171" s="37">
        <f>IF(V171=0,0,VLOOKUP(V171,[1]원재료!C:H,3,0)*0.001)</f>
        <v>10.5</v>
      </c>
      <c r="Z171" s="35">
        <f t="shared" si="14"/>
        <v>496095.60000000003</v>
      </c>
      <c r="AA171" s="38"/>
      <c r="AB171" s="39" t="s">
        <v>35</v>
      </c>
      <c r="AC171" s="40"/>
    </row>
    <row r="172" spans="1:29" ht="19.5" customHeight="1" x14ac:dyDescent="0.45">
      <c r="A172" s="22">
        <v>46147</v>
      </c>
      <c r="B172" s="23" t="s">
        <v>29</v>
      </c>
      <c r="C172" s="24" t="s">
        <v>30</v>
      </c>
      <c r="D172" s="25" t="s">
        <v>109</v>
      </c>
      <c r="E172" s="26" t="s">
        <v>110</v>
      </c>
      <c r="F172" s="27" t="str">
        <f>VLOOKUP(표1[[#This Row],[품번]],[1]!품번구분[#Data],2,0)</f>
        <v>S</v>
      </c>
      <c r="G172" s="28">
        <v>48</v>
      </c>
      <c r="H172" s="28">
        <v>101</v>
      </c>
      <c r="I172" s="28"/>
      <c r="J172" s="29">
        <f>표1[[#This Row],[C/V]]*표1[[#This Row],[판수]]-표1[[#This Row],[불량수량]]</f>
        <v>4848</v>
      </c>
      <c r="K172" s="28" t="s">
        <v>111</v>
      </c>
      <c r="L172" s="28" t="s">
        <v>117</v>
      </c>
      <c r="M172" s="30">
        <v>0.83333333333333337</v>
      </c>
      <c r="N172" s="30">
        <v>0.33333333333333331</v>
      </c>
      <c r="O172" s="31">
        <v>659.99999999999989</v>
      </c>
      <c r="P172" s="31">
        <v>0</v>
      </c>
      <c r="Q172" s="32"/>
      <c r="R172" s="33">
        <f t="shared" si="10"/>
        <v>9.1818181818181834</v>
      </c>
      <c r="S172" s="34">
        <f t="shared" si="11"/>
        <v>101</v>
      </c>
      <c r="T172" s="35">
        <f>IF(L172="비가동",0,VLOOKUP(E172,[1]단가!$D$4:$G$1048576,4,0))</f>
        <v>32.99</v>
      </c>
      <c r="U172" s="35">
        <f t="shared" si="12"/>
        <v>159935.52000000002</v>
      </c>
      <c r="V172" s="36" t="str">
        <f>IF($L172="비가동",0,IF($B172="in",VLOOKUP($E172,[1]투입량!$M:$T,3,FALSE),VLOOKUP($E172,[1]투입량!$D:$I,3,FALSE)))</f>
        <v>SI4020</v>
      </c>
      <c r="W172" s="35">
        <f>IF($L172="비가동",0,IF($B172="in",VLOOKUP($E172,[1]투입량!$M:$T,6,FALSE),VLOOKUP($E172,[1]투입량!$D:$I,5,FALSE)))</f>
        <v>63</v>
      </c>
      <c r="X172" s="35">
        <f t="shared" si="13"/>
        <v>6999.3000000000011</v>
      </c>
      <c r="Y172" s="37">
        <f>IF(V172=0,0,VLOOKUP(V172,[1]원재료!C:H,3,0)*0.001)</f>
        <v>8.7000000000000011</v>
      </c>
      <c r="Z172" s="35">
        <f t="shared" si="14"/>
        <v>60893.910000000018</v>
      </c>
      <c r="AA172" s="38"/>
      <c r="AB172" s="39" t="s">
        <v>35</v>
      </c>
      <c r="AC172" s="40"/>
    </row>
    <row r="173" spans="1:29" ht="19.5" customHeight="1" x14ac:dyDescent="0.45">
      <c r="A173" s="22">
        <v>46147</v>
      </c>
      <c r="B173" s="23" t="s">
        <v>29</v>
      </c>
      <c r="C173" s="24" t="s">
        <v>30</v>
      </c>
      <c r="D173" s="25" t="s">
        <v>112</v>
      </c>
      <c r="E173" s="26" t="s">
        <v>113</v>
      </c>
      <c r="F173" s="27" t="str">
        <f>VLOOKUP(표1[[#This Row],[품번]],[1]!품번구분[#Data],2,0)</f>
        <v>S</v>
      </c>
      <c r="G173" s="28">
        <v>288</v>
      </c>
      <c r="H173" s="28">
        <v>101</v>
      </c>
      <c r="I173" s="28"/>
      <c r="J173" s="29">
        <f>표1[[#This Row],[C/V]]*표1[[#This Row],[판수]]-표1[[#This Row],[불량수량]]</f>
        <v>29088</v>
      </c>
      <c r="K173" s="28" t="s">
        <v>111</v>
      </c>
      <c r="L173" s="28" t="s">
        <v>117</v>
      </c>
      <c r="M173" s="30">
        <v>0.83333333333333337</v>
      </c>
      <c r="N173" s="30">
        <v>0.33333333333333331</v>
      </c>
      <c r="O173" s="31">
        <v>659.99999999999989</v>
      </c>
      <c r="P173" s="31">
        <v>0</v>
      </c>
      <c r="Q173" s="32"/>
      <c r="R173" s="33">
        <f t="shared" si="10"/>
        <v>9.1818181818181834</v>
      </c>
      <c r="S173" s="34">
        <f t="shared" si="11"/>
        <v>101</v>
      </c>
      <c r="T173" s="35">
        <f>IF(L173="비가동",0,VLOOKUP(E173,[1]단가!$D$4:$G$1048576,4,0))</f>
        <v>17.600000000000001</v>
      </c>
      <c r="U173" s="35">
        <f t="shared" si="12"/>
        <v>511948.80000000005</v>
      </c>
      <c r="V173" s="36" t="str">
        <f>IF($L173="비가동",0,IF($B173="in",VLOOKUP($E173,[1]투입량!$M:$T,3,FALSE),VLOOKUP($E173,[1]투입량!$D:$I,3,FALSE)))</f>
        <v>SI3020</v>
      </c>
      <c r="W173" s="35">
        <f>IF($L173="비가동",0,IF($B173="in",VLOOKUP($E173,[1]투입량!$M:$T,6,FALSE),VLOOKUP($E173,[1]투입량!$D:$I,5,FALSE)))</f>
        <v>174</v>
      </c>
      <c r="X173" s="35">
        <f t="shared" si="13"/>
        <v>19331.400000000001</v>
      </c>
      <c r="Y173" s="37">
        <f>IF(V173=0,0,VLOOKUP(V173,[1]원재료!C:H,3,0)*0.001)</f>
        <v>9.85</v>
      </c>
      <c r="Z173" s="35">
        <f t="shared" si="14"/>
        <v>190414.29</v>
      </c>
      <c r="AA173" s="38"/>
      <c r="AB173" s="39" t="s">
        <v>35</v>
      </c>
      <c r="AC173" s="40"/>
    </row>
    <row r="174" spans="1:29" ht="19.5" customHeight="1" x14ac:dyDescent="0.45">
      <c r="A174" s="22">
        <v>46147</v>
      </c>
      <c r="B174" s="23" t="s">
        <v>29</v>
      </c>
      <c r="C174" s="24" t="s">
        <v>30</v>
      </c>
      <c r="D174" s="25" t="s">
        <v>114</v>
      </c>
      <c r="E174" s="26" t="s">
        <v>115</v>
      </c>
      <c r="F174" s="27" t="str">
        <f>VLOOKUP(표1[[#This Row],[품번]],[1]!품번구분[#Data],2,0)</f>
        <v>S</v>
      </c>
      <c r="G174" s="28">
        <v>160</v>
      </c>
      <c r="H174" s="28">
        <v>101</v>
      </c>
      <c r="I174" s="28"/>
      <c r="J174" s="29">
        <f>표1[[#This Row],[C/V]]*표1[[#This Row],[판수]]-표1[[#This Row],[불량수량]]</f>
        <v>16160</v>
      </c>
      <c r="K174" s="28" t="s">
        <v>111</v>
      </c>
      <c r="L174" s="28" t="s">
        <v>117</v>
      </c>
      <c r="M174" s="30">
        <v>0.83333333333333337</v>
      </c>
      <c r="N174" s="30">
        <v>0.33333333333333331</v>
      </c>
      <c r="O174" s="31">
        <v>659.99999999999989</v>
      </c>
      <c r="P174" s="31">
        <v>0</v>
      </c>
      <c r="Q174" s="32"/>
      <c r="R174" s="33">
        <f t="shared" si="10"/>
        <v>9.1818181818181834</v>
      </c>
      <c r="S174" s="34">
        <f t="shared" si="11"/>
        <v>101</v>
      </c>
      <c r="T174" s="35">
        <f>IF(L174="비가동",0,VLOOKUP(E174,[1]단가!$D$4:$G$1048576,4,0))</f>
        <v>49.5</v>
      </c>
      <c r="U174" s="35">
        <f t="shared" si="12"/>
        <v>799920</v>
      </c>
      <c r="V174" s="36" t="str">
        <f>IF($L174="비가동",0,IF($B174="in",VLOOKUP($E174,[1]투입량!$M:$T,3,FALSE),VLOOKUP($E174,[1]투입량!$D:$I,3,FALSE)))</f>
        <v>SI3020K</v>
      </c>
      <c r="W174" s="35">
        <f>IF($L174="비가동",0,IF($B174="in",VLOOKUP($E174,[1]투입량!$M:$T,6,FALSE),VLOOKUP($E174,[1]투입량!$D:$I,5,FALSE)))</f>
        <v>168</v>
      </c>
      <c r="X174" s="35">
        <f t="shared" si="13"/>
        <v>18664.800000000003</v>
      </c>
      <c r="Y174" s="37">
        <f>IF(V174=0,0,VLOOKUP(V174,[1]원재료!C:H,3,0)*0.001)</f>
        <v>9.85</v>
      </c>
      <c r="Z174" s="35">
        <f t="shared" si="14"/>
        <v>183848.28000000003</v>
      </c>
      <c r="AA174" s="38"/>
      <c r="AB174" s="39" t="s">
        <v>35</v>
      </c>
      <c r="AC174" s="40"/>
    </row>
    <row r="175" spans="1:29" ht="19.5" customHeight="1" x14ac:dyDescent="0.45">
      <c r="A175" s="22">
        <v>46148</v>
      </c>
      <c r="B175" s="23" t="s">
        <v>29</v>
      </c>
      <c r="C175" s="24" t="s">
        <v>30</v>
      </c>
      <c r="D175" s="25" t="s">
        <v>31</v>
      </c>
      <c r="E175" s="26" t="s">
        <v>32</v>
      </c>
      <c r="F175" s="27" t="str">
        <f>VLOOKUP(표1[[#This Row],[품번]],[1]!품번구분[#Data],2,0)</f>
        <v>S</v>
      </c>
      <c r="G175" s="28">
        <v>220</v>
      </c>
      <c r="H175" s="28">
        <v>90</v>
      </c>
      <c r="I175" s="28">
        <v>90</v>
      </c>
      <c r="J175" s="29">
        <f>표1[[#This Row],[C/V]]*표1[[#This Row],[판수]]-표1[[#This Row],[불량수량]]</f>
        <v>19710</v>
      </c>
      <c r="K175" s="28" t="s">
        <v>33</v>
      </c>
      <c r="L175" s="28" t="s">
        <v>116</v>
      </c>
      <c r="M175" s="30">
        <v>0.33333333333333331</v>
      </c>
      <c r="N175" s="30">
        <v>0.83333333333333337</v>
      </c>
      <c r="O175" s="31">
        <v>620</v>
      </c>
      <c r="P175" s="31">
        <v>0</v>
      </c>
      <c r="Q175" s="32"/>
      <c r="R175" s="33">
        <f t="shared" si="10"/>
        <v>8.7096774193548399</v>
      </c>
      <c r="S175" s="34">
        <f t="shared" si="11"/>
        <v>185</v>
      </c>
      <c r="T175" s="35">
        <f>IF(L175="비가동",0,VLOOKUP(E175,[1]단가!$D$4:$G$1048576,4,0))</f>
        <v>36.72</v>
      </c>
      <c r="U175" s="35">
        <f t="shared" si="12"/>
        <v>723751.2</v>
      </c>
      <c r="V175" s="36" t="str">
        <f>IF($L175="비가동",0,IF($B175="in",VLOOKUP($E175,[1]투입량!$M:$T,3,FALSE),VLOOKUP($E175,[1]투입량!$D:$I,3,FALSE)))</f>
        <v>SI4022</v>
      </c>
      <c r="W175" s="35">
        <f>IF($L175="비가동",0,IF($B175="in",VLOOKUP($E175,[1]투입량!$M:$T,6,FALSE),VLOOKUP($E175,[1]투입량!$D:$I,5,FALSE)))</f>
        <v>60</v>
      </c>
      <c r="X175" s="35">
        <f t="shared" si="13"/>
        <v>5940</v>
      </c>
      <c r="Y175" s="37">
        <f>IF(V175=0,0,VLOOKUP(V175,[1]원재료!C:H,3,0)*0.001)</f>
        <v>10.15</v>
      </c>
      <c r="Z175" s="35">
        <f t="shared" si="14"/>
        <v>60291</v>
      </c>
      <c r="AA175" s="38"/>
      <c r="AB175" s="39" t="s">
        <v>35</v>
      </c>
      <c r="AC175" s="40"/>
    </row>
    <row r="176" spans="1:29" ht="19.5" customHeight="1" x14ac:dyDescent="0.45">
      <c r="A176" s="22">
        <v>46148</v>
      </c>
      <c r="B176" s="23" t="s">
        <v>29</v>
      </c>
      <c r="C176" s="24" t="s">
        <v>30</v>
      </c>
      <c r="D176" s="25" t="s">
        <v>39</v>
      </c>
      <c r="E176" s="26" t="s">
        <v>40</v>
      </c>
      <c r="F176" s="27" t="str">
        <f>VLOOKUP(표1[[#This Row],[품번]],[1]!품번구분[#Data],2,0)</f>
        <v>S</v>
      </c>
      <c r="G176" s="28">
        <v>190</v>
      </c>
      <c r="H176" s="28">
        <v>90</v>
      </c>
      <c r="I176" s="28">
        <v>90</v>
      </c>
      <c r="J176" s="29">
        <f>표1[[#This Row],[C/V]]*표1[[#This Row],[판수]]-표1[[#This Row],[불량수량]]</f>
        <v>17010</v>
      </c>
      <c r="K176" s="28" t="s">
        <v>33</v>
      </c>
      <c r="L176" s="28" t="s">
        <v>116</v>
      </c>
      <c r="M176" s="30">
        <v>0.33333333333333331</v>
      </c>
      <c r="N176" s="30">
        <v>0.83333333333333337</v>
      </c>
      <c r="O176" s="31">
        <v>620</v>
      </c>
      <c r="P176" s="31">
        <v>0</v>
      </c>
      <c r="Q176" s="32"/>
      <c r="R176" s="33">
        <f t="shared" si="10"/>
        <v>8.7096774193548399</v>
      </c>
      <c r="S176" s="34">
        <f t="shared" si="11"/>
        <v>185</v>
      </c>
      <c r="T176" s="35">
        <f>IF(L176="비가동",0,VLOOKUP(E176,[1]단가!$D$4:$G$1048576,4,0))</f>
        <v>24</v>
      </c>
      <c r="U176" s="35">
        <f t="shared" si="12"/>
        <v>408240</v>
      </c>
      <c r="V176" s="36" t="str">
        <f>IF($L176="비가동",0,IF($B176="in",VLOOKUP($E176,[1]투입량!$M:$T,3,FALSE),VLOOKUP($E176,[1]투입량!$D:$I,3,FALSE)))</f>
        <v>SI3020</v>
      </c>
      <c r="W176" s="35">
        <f>IF($L176="비가동",0,IF($B176="in",VLOOKUP($E176,[1]투입량!$M:$T,6,FALSE),VLOOKUP($E176,[1]투입량!$D:$I,5,FALSE)))</f>
        <v>208</v>
      </c>
      <c r="X176" s="35">
        <f t="shared" si="13"/>
        <v>20592</v>
      </c>
      <c r="Y176" s="37">
        <f>IF(V176=0,0,VLOOKUP(V176,[1]원재료!C:H,3,0)*0.001)</f>
        <v>9.85</v>
      </c>
      <c r="Z176" s="35">
        <f t="shared" si="14"/>
        <v>202831.19999999998</v>
      </c>
      <c r="AA176" s="38"/>
      <c r="AB176" s="39" t="s">
        <v>35</v>
      </c>
      <c r="AC176" s="40"/>
    </row>
    <row r="177" spans="1:29" ht="19.5" customHeight="1" x14ac:dyDescent="0.45">
      <c r="A177" s="22">
        <v>46148</v>
      </c>
      <c r="B177" s="23" t="s">
        <v>29</v>
      </c>
      <c r="C177" s="24" t="s">
        <v>30</v>
      </c>
      <c r="D177" s="25" t="s">
        <v>41</v>
      </c>
      <c r="E177" s="26" t="s">
        <v>42</v>
      </c>
      <c r="F177" s="27" t="str">
        <f>VLOOKUP(표1[[#This Row],[품번]],[1]!품번구분[#Data],2,0)</f>
        <v>G</v>
      </c>
      <c r="G177" s="28">
        <v>90</v>
      </c>
      <c r="H177" s="28">
        <v>90</v>
      </c>
      <c r="I177" s="28"/>
      <c r="J177" s="29">
        <f>표1[[#This Row],[C/V]]*표1[[#This Row],[판수]]-표1[[#This Row],[불량수량]]</f>
        <v>8100</v>
      </c>
      <c r="K177" s="28" t="s">
        <v>33</v>
      </c>
      <c r="L177" s="28" t="s">
        <v>116</v>
      </c>
      <c r="M177" s="30">
        <v>0.33333333333333331</v>
      </c>
      <c r="N177" s="30">
        <v>0.83333333333333337</v>
      </c>
      <c r="O177" s="31">
        <v>620</v>
      </c>
      <c r="P177" s="31">
        <v>0</v>
      </c>
      <c r="Q177" s="32"/>
      <c r="R177" s="33">
        <f t="shared" si="10"/>
        <v>8.7096774193548399</v>
      </c>
      <c r="S177" s="34">
        <f t="shared" si="11"/>
        <v>185</v>
      </c>
      <c r="T177" s="35">
        <f>IF(L177="비가동",0,VLOOKUP(E177,[1]단가!$D$4:$G$1048576,4,0))</f>
        <v>60</v>
      </c>
      <c r="U177" s="35">
        <f t="shared" si="12"/>
        <v>486000</v>
      </c>
      <c r="V177" s="36" t="str">
        <f>IF($L177="비가동",0,IF($B177="in",VLOOKUP($E177,[1]투입량!$M:$T,3,FALSE),VLOOKUP($E177,[1]투입량!$D:$I,3,FALSE)))</f>
        <v>SI4027K</v>
      </c>
      <c r="W177" s="35">
        <f>IF($L177="비가동",0,IF($B177="in",VLOOKUP($E177,[1]투입량!$M:$T,6,FALSE),VLOOKUP($E177,[1]투입량!$D:$I,5,FALSE)))</f>
        <v>330</v>
      </c>
      <c r="X177" s="35">
        <f t="shared" si="13"/>
        <v>32670.000000000004</v>
      </c>
      <c r="Y177" s="37">
        <f>IF(V177=0,0,VLOOKUP(V177,[1]원재료!C:H,3,0)*0.001)</f>
        <v>9</v>
      </c>
      <c r="Z177" s="35">
        <f t="shared" si="14"/>
        <v>294030.00000000006</v>
      </c>
      <c r="AA177" s="38"/>
      <c r="AB177" s="39" t="s">
        <v>35</v>
      </c>
      <c r="AC177" s="40"/>
    </row>
    <row r="178" spans="1:29" ht="19.5" customHeight="1" x14ac:dyDescent="0.45">
      <c r="A178" s="22">
        <v>46148</v>
      </c>
      <c r="B178" s="23" t="s">
        <v>29</v>
      </c>
      <c r="C178" s="24" t="s">
        <v>30</v>
      </c>
      <c r="D178" s="25" t="s">
        <v>31</v>
      </c>
      <c r="E178" s="26" t="s">
        <v>32</v>
      </c>
      <c r="F178" s="27" t="str">
        <f>VLOOKUP(표1[[#This Row],[품번]],[1]!품번구분[#Data],2,0)</f>
        <v>S</v>
      </c>
      <c r="G178" s="28">
        <v>220</v>
      </c>
      <c r="H178" s="28">
        <v>95</v>
      </c>
      <c r="I178" s="28">
        <v>95</v>
      </c>
      <c r="J178" s="29">
        <f>표1[[#This Row],[C/V]]*표1[[#This Row],[판수]]-표1[[#This Row],[불량수량]]</f>
        <v>20805</v>
      </c>
      <c r="K178" s="28" t="s">
        <v>43</v>
      </c>
      <c r="L178" s="28" t="s">
        <v>117</v>
      </c>
      <c r="M178" s="30">
        <v>0.83333333333333337</v>
      </c>
      <c r="N178" s="30">
        <v>0.33333333333333331</v>
      </c>
      <c r="O178" s="31">
        <v>659.99999999999989</v>
      </c>
      <c r="P178" s="31">
        <v>0</v>
      </c>
      <c r="Q178" s="32"/>
      <c r="R178" s="33">
        <f t="shared" si="10"/>
        <v>8.6363636363636367</v>
      </c>
      <c r="S178" s="34">
        <f t="shared" si="11"/>
        <v>185</v>
      </c>
      <c r="T178" s="35">
        <f>IF(L178="비가동",0,VLOOKUP(E178,[1]단가!$D$4:$G$1048576,4,0))</f>
        <v>36.72</v>
      </c>
      <c r="U178" s="35">
        <f t="shared" si="12"/>
        <v>763959.6</v>
      </c>
      <c r="V178" s="36" t="str">
        <f>IF($L178="비가동",0,IF($B178="in",VLOOKUP($E178,[1]투입량!$M:$T,3,FALSE),VLOOKUP($E178,[1]투입량!$D:$I,3,FALSE)))</f>
        <v>SI4022</v>
      </c>
      <c r="W178" s="35">
        <f>IF($L178="비가동",0,IF($B178="in",VLOOKUP($E178,[1]투입량!$M:$T,6,FALSE),VLOOKUP($E178,[1]투입량!$D:$I,5,FALSE)))</f>
        <v>60</v>
      </c>
      <c r="X178" s="35">
        <f t="shared" si="13"/>
        <v>6270</v>
      </c>
      <c r="Y178" s="37">
        <f>IF(V178=0,0,VLOOKUP(V178,[1]원재료!C:H,3,0)*0.001)</f>
        <v>10.15</v>
      </c>
      <c r="Z178" s="35">
        <f t="shared" si="14"/>
        <v>63640.5</v>
      </c>
      <c r="AA178" s="38"/>
      <c r="AB178" s="39" t="s">
        <v>35</v>
      </c>
      <c r="AC178" s="40"/>
    </row>
    <row r="179" spans="1:29" ht="19.5" customHeight="1" x14ac:dyDescent="0.45">
      <c r="A179" s="22">
        <v>46148</v>
      </c>
      <c r="B179" s="23" t="s">
        <v>29</v>
      </c>
      <c r="C179" s="24" t="s">
        <v>30</v>
      </c>
      <c r="D179" s="25" t="s">
        <v>39</v>
      </c>
      <c r="E179" s="26" t="s">
        <v>40</v>
      </c>
      <c r="F179" s="27" t="str">
        <f>VLOOKUP(표1[[#This Row],[품번]],[1]!품번구분[#Data],2,0)</f>
        <v>S</v>
      </c>
      <c r="G179" s="28">
        <v>190</v>
      </c>
      <c r="H179" s="28">
        <v>95</v>
      </c>
      <c r="I179" s="28">
        <v>95</v>
      </c>
      <c r="J179" s="29">
        <f>표1[[#This Row],[C/V]]*표1[[#This Row],[판수]]-표1[[#This Row],[불량수량]]</f>
        <v>17955</v>
      </c>
      <c r="K179" s="28" t="s">
        <v>43</v>
      </c>
      <c r="L179" s="28" t="s">
        <v>117</v>
      </c>
      <c r="M179" s="30">
        <v>0.83333333333333337</v>
      </c>
      <c r="N179" s="30">
        <v>0.33333333333333331</v>
      </c>
      <c r="O179" s="31">
        <v>659.99999999999989</v>
      </c>
      <c r="P179" s="31">
        <v>0</v>
      </c>
      <c r="Q179" s="32"/>
      <c r="R179" s="33">
        <f t="shared" si="10"/>
        <v>8.6363636363636367</v>
      </c>
      <c r="S179" s="34">
        <f t="shared" si="11"/>
        <v>185</v>
      </c>
      <c r="T179" s="35">
        <f>IF(L179="비가동",0,VLOOKUP(E179,[1]단가!$D$4:$G$1048576,4,0))</f>
        <v>24</v>
      </c>
      <c r="U179" s="35">
        <f t="shared" si="12"/>
        <v>430920</v>
      </c>
      <c r="V179" s="36" t="str">
        <f>IF($L179="비가동",0,IF($B179="in",VLOOKUP($E179,[1]투입량!$M:$T,3,FALSE),VLOOKUP($E179,[1]투입량!$D:$I,3,FALSE)))</f>
        <v>SI3020</v>
      </c>
      <c r="W179" s="35">
        <f>IF($L179="비가동",0,IF($B179="in",VLOOKUP($E179,[1]투입량!$M:$T,6,FALSE),VLOOKUP($E179,[1]투입량!$D:$I,5,FALSE)))</f>
        <v>208</v>
      </c>
      <c r="X179" s="35">
        <f t="shared" si="13"/>
        <v>21736</v>
      </c>
      <c r="Y179" s="37">
        <f>IF(V179=0,0,VLOOKUP(V179,[1]원재료!C:H,3,0)*0.001)</f>
        <v>9.85</v>
      </c>
      <c r="Z179" s="35">
        <f t="shared" si="14"/>
        <v>214099.6</v>
      </c>
      <c r="AA179" s="38"/>
      <c r="AB179" s="39" t="s">
        <v>35</v>
      </c>
      <c r="AC179" s="40"/>
    </row>
    <row r="180" spans="1:29" ht="19.5" customHeight="1" x14ac:dyDescent="0.45">
      <c r="A180" s="22">
        <v>46148</v>
      </c>
      <c r="B180" s="23" t="s">
        <v>29</v>
      </c>
      <c r="C180" s="24" t="s">
        <v>30</v>
      </c>
      <c r="D180" s="25" t="s">
        <v>41</v>
      </c>
      <c r="E180" s="26" t="s">
        <v>42</v>
      </c>
      <c r="F180" s="27" t="str">
        <f>VLOOKUP(표1[[#This Row],[품번]],[1]!품번구분[#Data],2,0)</f>
        <v>G</v>
      </c>
      <c r="G180" s="28">
        <v>90</v>
      </c>
      <c r="H180" s="28">
        <v>95</v>
      </c>
      <c r="I180" s="28"/>
      <c r="J180" s="29">
        <f>표1[[#This Row],[C/V]]*표1[[#This Row],[판수]]-표1[[#This Row],[불량수량]]</f>
        <v>8550</v>
      </c>
      <c r="K180" s="28" t="s">
        <v>43</v>
      </c>
      <c r="L180" s="28" t="s">
        <v>117</v>
      </c>
      <c r="M180" s="30">
        <v>0.83333333333333337</v>
      </c>
      <c r="N180" s="30">
        <v>0.33333333333333331</v>
      </c>
      <c r="O180" s="31">
        <v>659.99999999999989</v>
      </c>
      <c r="P180" s="31">
        <v>0</v>
      </c>
      <c r="Q180" s="32"/>
      <c r="R180" s="33">
        <f t="shared" si="10"/>
        <v>8.6363636363636367</v>
      </c>
      <c r="S180" s="34">
        <f t="shared" si="11"/>
        <v>185</v>
      </c>
      <c r="T180" s="35">
        <f>IF(L180="비가동",0,VLOOKUP(E180,[1]단가!$D$4:$G$1048576,4,0))</f>
        <v>60</v>
      </c>
      <c r="U180" s="35">
        <f t="shared" si="12"/>
        <v>513000</v>
      </c>
      <c r="V180" s="36" t="str">
        <f>IF($L180="비가동",0,IF($B180="in",VLOOKUP($E180,[1]투입량!$M:$T,3,FALSE),VLOOKUP($E180,[1]투입량!$D:$I,3,FALSE)))</f>
        <v>SI4027K</v>
      </c>
      <c r="W180" s="35">
        <f>IF($L180="비가동",0,IF($B180="in",VLOOKUP($E180,[1]투입량!$M:$T,6,FALSE),VLOOKUP($E180,[1]투입량!$D:$I,5,FALSE)))</f>
        <v>330</v>
      </c>
      <c r="X180" s="35">
        <f t="shared" si="13"/>
        <v>34485.000000000007</v>
      </c>
      <c r="Y180" s="37">
        <f>IF(V180=0,0,VLOOKUP(V180,[1]원재료!C:H,3,0)*0.001)</f>
        <v>9</v>
      </c>
      <c r="Z180" s="35">
        <f t="shared" si="14"/>
        <v>310365.00000000006</v>
      </c>
      <c r="AA180" s="38"/>
      <c r="AB180" s="39" t="s">
        <v>35</v>
      </c>
      <c r="AC180" s="40"/>
    </row>
    <row r="181" spans="1:29" ht="19.5" customHeight="1" x14ac:dyDescent="0.45">
      <c r="A181" s="22">
        <v>46148</v>
      </c>
      <c r="B181" s="23" t="s">
        <v>29</v>
      </c>
      <c r="C181" s="24" t="s">
        <v>30</v>
      </c>
      <c r="D181" s="25" t="s">
        <v>121</v>
      </c>
      <c r="E181" s="26" t="s">
        <v>122</v>
      </c>
      <c r="F181" s="27" t="str">
        <f>VLOOKUP(표1[[#This Row],[품번]],[1]!품번구분[#Data],2,0)</f>
        <v>G</v>
      </c>
      <c r="G181" s="28">
        <v>180</v>
      </c>
      <c r="H181" s="28">
        <v>20</v>
      </c>
      <c r="I181" s="28"/>
      <c r="J181" s="29">
        <f>표1[[#This Row],[C/V]]*표1[[#This Row],[판수]]-표1[[#This Row],[불량수량]]</f>
        <v>3600</v>
      </c>
      <c r="K181" s="28" t="s">
        <v>123</v>
      </c>
      <c r="L181" s="28" t="s">
        <v>116</v>
      </c>
      <c r="M181" s="30">
        <v>0.33333333333333331</v>
      </c>
      <c r="N181" s="30">
        <v>0.83333333333333337</v>
      </c>
      <c r="O181" s="31">
        <v>620</v>
      </c>
      <c r="P181" s="31">
        <v>0</v>
      </c>
      <c r="Q181" s="32"/>
      <c r="R181" s="33">
        <f t="shared" si="10"/>
        <v>1.935483870967742</v>
      </c>
      <c r="S181" s="34">
        <f t="shared" si="11"/>
        <v>20</v>
      </c>
      <c r="T181" s="35">
        <f>IF(L181="비가동",0,VLOOKUP(E181,[1]단가!$D$4:$G$1048576,4,0))</f>
        <v>100</v>
      </c>
      <c r="U181" s="35">
        <f t="shared" si="12"/>
        <v>360000</v>
      </c>
      <c r="V181" s="36" t="str">
        <f>IF($L181="비가동",0,IF($B181="in",VLOOKUP($E181,[1]투입량!$M:$T,3,FALSE),VLOOKUP($E181,[1]투입량!$D:$I,3,FALSE)))</f>
        <v>SI4021</v>
      </c>
      <c r="W181" s="35">
        <f>IF($L181="비가동",0,IF($B181="in",VLOOKUP($E181,[1]투입량!$M:$T,6,FALSE),VLOOKUP($E181,[1]투입량!$D:$I,5,FALSE)))</f>
        <v>120</v>
      </c>
      <c r="X181" s="35">
        <f t="shared" si="13"/>
        <v>2640</v>
      </c>
      <c r="Y181" s="37">
        <f>IF(V181=0,0,VLOOKUP(V181,[1]원재료!C:H,3,0)*0.001)</f>
        <v>8.8000000000000007</v>
      </c>
      <c r="Z181" s="35">
        <f t="shared" si="14"/>
        <v>23232.000000000004</v>
      </c>
      <c r="AA181" s="38"/>
      <c r="AB181" s="39" t="s">
        <v>35</v>
      </c>
      <c r="AC181" s="40"/>
    </row>
    <row r="182" spans="1:29" ht="19.5" hidden="1" customHeight="1" x14ac:dyDescent="0.45">
      <c r="A182" s="22">
        <v>46148</v>
      </c>
      <c r="B182" s="23" t="s">
        <v>29</v>
      </c>
      <c r="C182" s="24" t="s">
        <v>30</v>
      </c>
      <c r="D182" s="25" t="s">
        <v>45</v>
      </c>
      <c r="E182" s="26" t="s">
        <v>122</v>
      </c>
      <c r="F182" s="27" t="str">
        <f>VLOOKUP(표1[[#This Row],[품번]],[1]!품번구분[#Data],2,0)</f>
        <v>G</v>
      </c>
      <c r="G182" s="28"/>
      <c r="H182" s="28"/>
      <c r="I182" s="28"/>
      <c r="J182" s="29">
        <f>표1[[#This Row],[C/V]]*표1[[#This Row],[판수]]-표1[[#This Row],[불량수량]]</f>
        <v>0</v>
      </c>
      <c r="K182" s="28" t="s">
        <v>123</v>
      </c>
      <c r="L182" s="28" t="s">
        <v>36</v>
      </c>
      <c r="M182" s="30">
        <v>0.33333333333333331</v>
      </c>
      <c r="N182" s="30">
        <v>0.625</v>
      </c>
      <c r="O182" s="31">
        <v>360</v>
      </c>
      <c r="P182" s="31">
        <v>0</v>
      </c>
      <c r="Q182" s="32" t="s">
        <v>47</v>
      </c>
      <c r="R182" s="33" t="str">
        <f t="shared" si="10"/>
        <v/>
      </c>
      <c r="S182" s="34">
        <f t="shared" si="11"/>
        <v>0</v>
      </c>
      <c r="T182" s="35">
        <f>IF(L182="비가동",0,VLOOKUP(E182,[1]단가!$D$4:$G$1048576,4,0))</f>
        <v>0</v>
      </c>
      <c r="U182" s="35">
        <f t="shared" si="12"/>
        <v>0</v>
      </c>
      <c r="V182" s="36">
        <f>IF($L182="비가동",0,IF($B182="in",VLOOKUP($E182,[1]투입량!$M:$T,3,FALSE),VLOOKUP($E182,[1]투입량!$D:$I,3,FALSE)))</f>
        <v>0</v>
      </c>
      <c r="W182" s="35">
        <f>IF($L182="비가동",0,IF($B182="in",VLOOKUP($E182,[1]투입량!$M:$T,6,FALSE),VLOOKUP($E182,[1]투입량!$D:$I,5,FALSE)))</f>
        <v>0</v>
      </c>
      <c r="X182" s="35">
        <f t="shared" si="13"/>
        <v>0</v>
      </c>
      <c r="Y182" s="37">
        <f>IF(V182=0,0,VLOOKUP(V182,[1]원재료!C:H,3,0)*0.001)</f>
        <v>0</v>
      </c>
      <c r="Z182" s="35">
        <f t="shared" si="14"/>
        <v>0</v>
      </c>
      <c r="AA182" s="38" t="s">
        <v>48</v>
      </c>
      <c r="AB182" s="39" t="s">
        <v>35</v>
      </c>
      <c r="AC182" s="40"/>
    </row>
    <row r="183" spans="1:29" ht="19.5" customHeight="1" x14ac:dyDescent="0.45">
      <c r="A183" s="22">
        <v>46148</v>
      </c>
      <c r="B183" s="23" t="s">
        <v>29</v>
      </c>
      <c r="C183" s="24" t="s">
        <v>30</v>
      </c>
      <c r="D183" s="25" t="s">
        <v>49</v>
      </c>
      <c r="E183" s="26" t="s">
        <v>119</v>
      </c>
      <c r="F183" s="27" t="str">
        <f>VLOOKUP(표1[[#This Row],[품번]],[1]!품번구분[#Data],2,0)</f>
        <v>S</v>
      </c>
      <c r="G183" s="28">
        <v>60</v>
      </c>
      <c r="H183" s="28">
        <v>89</v>
      </c>
      <c r="I183" s="28"/>
      <c r="J183" s="29">
        <f>표1[[#This Row],[C/V]]*표1[[#This Row],[판수]]-표1[[#This Row],[불량수량]]</f>
        <v>5340</v>
      </c>
      <c r="K183" s="28" t="s">
        <v>51</v>
      </c>
      <c r="L183" s="28" t="s">
        <v>116</v>
      </c>
      <c r="M183" s="30">
        <v>0.33333333333333331</v>
      </c>
      <c r="N183" s="30">
        <v>0.83333333333333337</v>
      </c>
      <c r="O183" s="31">
        <v>620</v>
      </c>
      <c r="P183" s="31">
        <v>0</v>
      </c>
      <c r="Q183" s="32"/>
      <c r="R183" s="33">
        <f t="shared" si="10"/>
        <v>8.612903225806452</v>
      </c>
      <c r="S183" s="34">
        <f t="shared" si="11"/>
        <v>183</v>
      </c>
      <c r="T183" s="35">
        <f>IF(L183="비가동",0,VLOOKUP(E183,[1]단가!$D$4:$G$1048576,4,0))</f>
        <v>210</v>
      </c>
      <c r="U183" s="35">
        <f t="shared" si="12"/>
        <v>1121400</v>
      </c>
      <c r="V183" s="36" t="str">
        <f>IF($L183="비가동",0,IF($B183="in",VLOOKUP($E183,[1]투입량!$M:$T,3,FALSE),VLOOKUP($E183,[1]투입량!$D:$I,3,FALSE)))</f>
        <v>SI4028</v>
      </c>
      <c r="W183" s="35">
        <f>IF($L183="비가동",0,IF($B183="in",VLOOKUP($E183,[1]투입량!$M:$T,6,FALSE),VLOOKUP($E183,[1]투입량!$D:$I,5,FALSE)))</f>
        <v>192</v>
      </c>
      <c r="X183" s="35">
        <f t="shared" si="13"/>
        <v>18796.800000000003</v>
      </c>
      <c r="Y183" s="37">
        <f>IF(V183=0,0,VLOOKUP(V183,[1]원재료!C:H,3,0)*0.001)</f>
        <v>9</v>
      </c>
      <c r="Z183" s="35">
        <f t="shared" si="14"/>
        <v>169171.20000000001</v>
      </c>
      <c r="AA183" s="38"/>
      <c r="AB183" s="39" t="s">
        <v>35</v>
      </c>
      <c r="AC183" s="40"/>
    </row>
    <row r="184" spans="1:29" ht="19.5" customHeight="1" x14ac:dyDescent="0.45">
      <c r="A184" s="22">
        <v>46148</v>
      </c>
      <c r="B184" s="23" t="s">
        <v>29</v>
      </c>
      <c r="C184" s="24" t="s">
        <v>30</v>
      </c>
      <c r="D184" s="25" t="s">
        <v>52</v>
      </c>
      <c r="E184" s="26" t="s">
        <v>53</v>
      </c>
      <c r="F184" s="27" t="str">
        <f>VLOOKUP(표1[[#This Row],[품번]],[1]!품번구분[#Data],2,0)</f>
        <v>S</v>
      </c>
      <c r="G184" s="28">
        <v>170</v>
      </c>
      <c r="H184" s="28">
        <v>89</v>
      </c>
      <c r="I184" s="28">
        <v>89</v>
      </c>
      <c r="J184" s="29">
        <f>표1[[#This Row],[C/V]]*표1[[#This Row],[판수]]-표1[[#This Row],[불량수량]]</f>
        <v>15041</v>
      </c>
      <c r="K184" s="28" t="s">
        <v>51</v>
      </c>
      <c r="L184" s="28" t="s">
        <v>116</v>
      </c>
      <c r="M184" s="30">
        <v>0.33333333333333331</v>
      </c>
      <c r="N184" s="30">
        <v>0.83333333333333337</v>
      </c>
      <c r="O184" s="31">
        <v>620</v>
      </c>
      <c r="P184" s="31">
        <v>0</v>
      </c>
      <c r="Q184" s="32"/>
      <c r="R184" s="33">
        <f t="shared" si="10"/>
        <v>8.612903225806452</v>
      </c>
      <c r="S184" s="34">
        <f t="shared" si="11"/>
        <v>183</v>
      </c>
      <c r="T184" s="35">
        <f>IF(L184="비가동",0,VLOOKUP(E184,[1]단가!$D$4:$G$1048576,4,0))</f>
        <v>19.73</v>
      </c>
      <c r="U184" s="35">
        <f t="shared" si="12"/>
        <v>296758.93</v>
      </c>
      <c r="V184" s="36" t="str">
        <f>IF($L184="비가동",0,IF($B184="in",VLOOKUP($E184,[1]투입량!$M:$T,3,FALSE),VLOOKUP($E184,[1]투입량!$D:$I,3,FALSE)))</f>
        <v>SI4022</v>
      </c>
      <c r="W184" s="35">
        <f>IF($L184="비가동",0,IF($B184="in",VLOOKUP($E184,[1]투입량!$M:$T,6,FALSE),VLOOKUP($E184,[1]투입량!$D:$I,5,FALSE)))</f>
        <v>130</v>
      </c>
      <c r="X184" s="35">
        <f t="shared" si="13"/>
        <v>12727</v>
      </c>
      <c r="Y184" s="37">
        <f>IF(V184=0,0,VLOOKUP(V184,[1]원재료!C:H,3,0)*0.001)</f>
        <v>10.15</v>
      </c>
      <c r="Z184" s="35">
        <f t="shared" si="14"/>
        <v>129179.05</v>
      </c>
      <c r="AA184" s="38"/>
      <c r="AB184" s="39" t="s">
        <v>35</v>
      </c>
      <c r="AC184" s="40"/>
    </row>
    <row r="185" spans="1:29" ht="19.5" customHeight="1" x14ac:dyDescent="0.45">
      <c r="A185" s="22">
        <v>46148</v>
      </c>
      <c r="B185" s="23" t="s">
        <v>29</v>
      </c>
      <c r="C185" s="24" t="s">
        <v>30</v>
      </c>
      <c r="D185" s="25" t="s">
        <v>54</v>
      </c>
      <c r="E185" s="26" t="s">
        <v>55</v>
      </c>
      <c r="F185" s="27" t="str">
        <f>VLOOKUP(표1[[#This Row],[품번]],[1]!품번구분[#Data],2,0)</f>
        <v>G</v>
      </c>
      <c r="G185" s="28">
        <v>160</v>
      </c>
      <c r="H185" s="28">
        <v>89</v>
      </c>
      <c r="I185" s="28"/>
      <c r="J185" s="29">
        <f>표1[[#This Row],[C/V]]*표1[[#This Row],[판수]]-표1[[#This Row],[불량수량]]</f>
        <v>14240</v>
      </c>
      <c r="K185" s="28" t="s">
        <v>51</v>
      </c>
      <c r="L185" s="28" t="s">
        <v>116</v>
      </c>
      <c r="M185" s="30">
        <v>0.33333333333333331</v>
      </c>
      <c r="N185" s="30">
        <v>0.83333333333333337</v>
      </c>
      <c r="O185" s="31">
        <v>620</v>
      </c>
      <c r="P185" s="31">
        <v>0</v>
      </c>
      <c r="Q185" s="32"/>
      <c r="R185" s="33">
        <f t="shared" si="10"/>
        <v>8.612903225806452</v>
      </c>
      <c r="S185" s="34">
        <f t="shared" si="11"/>
        <v>183</v>
      </c>
      <c r="T185" s="35">
        <f>IF(L185="비가동",0,VLOOKUP(E185,[1]단가!$D$4:$G$1048576,4,0))</f>
        <v>41</v>
      </c>
      <c r="U185" s="35">
        <f t="shared" si="12"/>
        <v>583840</v>
      </c>
      <c r="V185" s="36" t="str">
        <f>IF($L185="비가동",0,IF($B185="in",VLOOKUP($E185,[1]투입량!$M:$T,3,FALSE),VLOOKUP($E185,[1]투입량!$D:$I,3,FALSE)))</f>
        <v>Q4020</v>
      </c>
      <c r="W185" s="35">
        <f>IF($L185="비가동",0,IF($B185="in",VLOOKUP($E185,[1]투입량!$M:$T,6,FALSE),VLOOKUP($E185,[1]투입량!$D:$I,5,FALSE)))</f>
        <v>200</v>
      </c>
      <c r="X185" s="35">
        <f t="shared" si="13"/>
        <v>19580.000000000004</v>
      </c>
      <c r="Y185" s="37">
        <f>IF(V185=0,0,VLOOKUP(V185,[1]원재료!C:H,3,0)*0.001)</f>
        <v>10.450000000000001</v>
      </c>
      <c r="Z185" s="35">
        <f t="shared" si="14"/>
        <v>204611.00000000006</v>
      </c>
      <c r="AA185" s="38"/>
      <c r="AB185" s="39" t="s">
        <v>35</v>
      </c>
      <c r="AC185" s="40"/>
    </row>
    <row r="186" spans="1:29" ht="19.5" customHeight="1" x14ac:dyDescent="0.45">
      <c r="A186" s="22">
        <v>46148</v>
      </c>
      <c r="B186" s="23" t="s">
        <v>29</v>
      </c>
      <c r="C186" s="24" t="s">
        <v>30</v>
      </c>
      <c r="D186" s="25" t="s">
        <v>49</v>
      </c>
      <c r="E186" s="26" t="s">
        <v>119</v>
      </c>
      <c r="F186" s="27" t="str">
        <f>VLOOKUP(표1[[#This Row],[품번]],[1]!품번구분[#Data],2,0)</f>
        <v>S</v>
      </c>
      <c r="G186" s="28">
        <v>60</v>
      </c>
      <c r="H186" s="28">
        <v>94</v>
      </c>
      <c r="I186" s="28"/>
      <c r="J186" s="29">
        <f>표1[[#This Row],[C/V]]*표1[[#This Row],[판수]]-표1[[#This Row],[불량수량]]</f>
        <v>5640</v>
      </c>
      <c r="K186" s="28" t="s">
        <v>56</v>
      </c>
      <c r="L186" s="28" t="s">
        <v>117</v>
      </c>
      <c r="M186" s="30">
        <v>0.83333333333333337</v>
      </c>
      <c r="N186" s="30">
        <v>0.33333333333333331</v>
      </c>
      <c r="O186" s="31">
        <v>659.99999999999989</v>
      </c>
      <c r="P186" s="31">
        <v>0</v>
      </c>
      <c r="Q186" s="32"/>
      <c r="R186" s="33">
        <f t="shared" si="10"/>
        <v>8.5454545454545467</v>
      </c>
      <c r="S186" s="34">
        <f t="shared" si="11"/>
        <v>183</v>
      </c>
      <c r="T186" s="35">
        <f>IF(L186="비가동",0,VLOOKUP(E186,[1]단가!$D$4:$G$1048576,4,0))</f>
        <v>210</v>
      </c>
      <c r="U186" s="35">
        <f t="shared" si="12"/>
        <v>1184400</v>
      </c>
      <c r="V186" s="36" t="str">
        <f>IF($L186="비가동",0,IF($B186="in",VLOOKUP($E186,[1]투입량!$M:$T,3,FALSE),VLOOKUP($E186,[1]투입량!$D:$I,3,FALSE)))</f>
        <v>SI4028</v>
      </c>
      <c r="W186" s="35">
        <f>IF($L186="비가동",0,IF($B186="in",VLOOKUP($E186,[1]투입량!$M:$T,6,FALSE),VLOOKUP($E186,[1]투입량!$D:$I,5,FALSE)))</f>
        <v>192</v>
      </c>
      <c r="X186" s="35">
        <f t="shared" si="13"/>
        <v>19852.800000000003</v>
      </c>
      <c r="Y186" s="37">
        <f>IF(V186=0,0,VLOOKUP(V186,[1]원재료!C:H,3,0)*0.001)</f>
        <v>9</v>
      </c>
      <c r="Z186" s="35">
        <f t="shared" si="14"/>
        <v>178675.20000000001</v>
      </c>
      <c r="AA186" s="38"/>
      <c r="AB186" s="39" t="s">
        <v>35</v>
      </c>
      <c r="AC186" s="40"/>
    </row>
    <row r="187" spans="1:29" ht="19.5" customHeight="1" x14ac:dyDescent="0.45">
      <c r="A187" s="22">
        <v>46148</v>
      </c>
      <c r="B187" s="23" t="s">
        <v>29</v>
      </c>
      <c r="C187" s="24" t="s">
        <v>30</v>
      </c>
      <c r="D187" s="25" t="s">
        <v>52</v>
      </c>
      <c r="E187" s="26" t="s">
        <v>53</v>
      </c>
      <c r="F187" s="27" t="str">
        <f>VLOOKUP(표1[[#This Row],[품번]],[1]!품번구분[#Data],2,0)</f>
        <v>S</v>
      </c>
      <c r="G187" s="28">
        <v>170</v>
      </c>
      <c r="H187" s="28">
        <v>94</v>
      </c>
      <c r="I187" s="28">
        <v>94</v>
      </c>
      <c r="J187" s="29">
        <f>표1[[#This Row],[C/V]]*표1[[#This Row],[판수]]-표1[[#This Row],[불량수량]]</f>
        <v>15886</v>
      </c>
      <c r="K187" s="28" t="s">
        <v>56</v>
      </c>
      <c r="L187" s="28" t="s">
        <v>117</v>
      </c>
      <c r="M187" s="30">
        <v>0.83333333333333337</v>
      </c>
      <c r="N187" s="30">
        <v>0.33333333333333331</v>
      </c>
      <c r="O187" s="31">
        <v>659.99999999999989</v>
      </c>
      <c r="P187" s="31">
        <v>0</v>
      </c>
      <c r="Q187" s="32"/>
      <c r="R187" s="33">
        <f t="shared" si="10"/>
        <v>8.5454545454545467</v>
      </c>
      <c r="S187" s="34">
        <f t="shared" si="11"/>
        <v>183</v>
      </c>
      <c r="T187" s="35">
        <f>IF(L187="비가동",0,VLOOKUP(E187,[1]단가!$D$4:$G$1048576,4,0))</f>
        <v>19.73</v>
      </c>
      <c r="U187" s="35">
        <f t="shared" si="12"/>
        <v>313430.78000000003</v>
      </c>
      <c r="V187" s="36" t="str">
        <f>IF($L187="비가동",0,IF($B187="in",VLOOKUP($E187,[1]투입량!$M:$T,3,FALSE),VLOOKUP($E187,[1]투입량!$D:$I,3,FALSE)))</f>
        <v>SI4022</v>
      </c>
      <c r="W187" s="35">
        <f>IF($L187="비가동",0,IF($B187="in",VLOOKUP($E187,[1]투입량!$M:$T,6,FALSE),VLOOKUP($E187,[1]투입량!$D:$I,5,FALSE)))</f>
        <v>130</v>
      </c>
      <c r="X187" s="35">
        <f t="shared" si="13"/>
        <v>13442</v>
      </c>
      <c r="Y187" s="37">
        <f>IF(V187=0,0,VLOOKUP(V187,[1]원재료!C:H,3,0)*0.001)</f>
        <v>10.15</v>
      </c>
      <c r="Z187" s="35">
        <f t="shared" si="14"/>
        <v>136436.30000000002</v>
      </c>
      <c r="AA187" s="38"/>
      <c r="AB187" s="39" t="s">
        <v>35</v>
      </c>
      <c r="AC187" s="40"/>
    </row>
    <row r="188" spans="1:29" ht="19.5" customHeight="1" x14ac:dyDescent="0.45">
      <c r="A188" s="22">
        <v>46148</v>
      </c>
      <c r="B188" s="23" t="s">
        <v>29</v>
      </c>
      <c r="C188" s="24" t="s">
        <v>30</v>
      </c>
      <c r="D188" s="25" t="s">
        <v>54</v>
      </c>
      <c r="E188" s="26" t="s">
        <v>55</v>
      </c>
      <c r="F188" s="27" t="str">
        <f>VLOOKUP(표1[[#This Row],[품번]],[1]!품번구분[#Data],2,0)</f>
        <v>G</v>
      </c>
      <c r="G188" s="28">
        <v>160</v>
      </c>
      <c r="H188" s="28">
        <v>94</v>
      </c>
      <c r="I188" s="28"/>
      <c r="J188" s="29">
        <f>표1[[#This Row],[C/V]]*표1[[#This Row],[판수]]-표1[[#This Row],[불량수량]]</f>
        <v>15040</v>
      </c>
      <c r="K188" s="28" t="s">
        <v>56</v>
      </c>
      <c r="L188" s="28" t="s">
        <v>117</v>
      </c>
      <c r="M188" s="30">
        <v>0.83333333333333337</v>
      </c>
      <c r="N188" s="30">
        <v>0.33333333333333331</v>
      </c>
      <c r="O188" s="31">
        <v>659.99999999999989</v>
      </c>
      <c r="P188" s="31">
        <v>0</v>
      </c>
      <c r="Q188" s="32"/>
      <c r="R188" s="33">
        <f t="shared" si="10"/>
        <v>8.5454545454545467</v>
      </c>
      <c r="S188" s="34">
        <f t="shared" si="11"/>
        <v>183</v>
      </c>
      <c r="T188" s="35">
        <f>IF(L188="비가동",0,VLOOKUP(E188,[1]단가!$D$4:$G$1048576,4,0))</f>
        <v>41</v>
      </c>
      <c r="U188" s="35">
        <f t="shared" si="12"/>
        <v>616640</v>
      </c>
      <c r="V188" s="36" t="str">
        <f>IF($L188="비가동",0,IF($B188="in",VLOOKUP($E188,[1]투입량!$M:$T,3,FALSE),VLOOKUP($E188,[1]투입량!$D:$I,3,FALSE)))</f>
        <v>Q4020</v>
      </c>
      <c r="W188" s="35">
        <f>IF($L188="비가동",0,IF($B188="in",VLOOKUP($E188,[1]투입량!$M:$T,6,FALSE),VLOOKUP($E188,[1]투입량!$D:$I,5,FALSE)))</f>
        <v>200</v>
      </c>
      <c r="X188" s="35">
        <f t="shared" si="13"/>
        <v>20680.000000000004</v>
      </c>
      <c r="Y188" s="37">
        <f>IF(V188=0,0,VLOOKUP(V188,[1]원재료!C:H,3,0)*0.001)</f>
        <v>10.450000000000001</v>
      </c>
      <c r="Z188" s="35">
        <f t="shared" si="14"/>
        <v>216106.00000000006</v>
      </c>
      <c r="AA188" s="38"/>
      <c r="AB188" s="39" t="s">
        <v>35</v>
      </c>
      <c r="AC188" s="40"/>
    </row>
    <row r="189" spans="1:29" ht="19.5" customHeight="1" x14ac:dyDescent="0.45">
      <c r="A189" s="22">
        <v>46148</v>
      </c>
      <c r="B189" s="23" t="s">
        <v>29</v>
      </c>
      <c r="C189" s="24" t="s">
        <v>30</v>
      </c>
      <c r="D189" s="25" t="s">
        <v>57</v>
      </c>
      <c r="E189" s="26">
        <v>681114</v>
      </c>
      <c r="F189" s="27" t="str">
        <f>VLOOKUP(표1[[#This Row],[품번]],[1]!품번구분[#Data],2,0)</f>
        <v>S</v>
      </c>
      <c r="G189" s="28">
        <v>1156</v>
      </c>
      <c r="H189" s="28">
        <v>107</v>
      </c>
      <c r="I189" s="28">
        <v>321</v>
      </c>
      <c r="J189" s="29">
        <f>표1[[#This Row],[C/V]]*표1[[#This Row],[판수]]-표1[[#This Row],[불량수량]]</f>
        <v>123371</v>
      </c>
      <c r="K189" s="28" t="s">
        <v>58</v>
      </c>
      <c r="L189" s="28" t="s">
        <v>116</v>
      </c>
      <c r="M189" s="30">
        <v>0.33333333333333331</v>
      </c>
      <c r="N189" s="30">
        <v>0.83333333333333337</v>
      </c>
      <c r="O189" s="31">
        <v>620</v>
      </c>
      <c r="P189" s="31">
        <v>0</v>
      </c>
      <c r="Q189" s="32"/>
      <c r="R189" s="33">
        <f t="shared" si="10"/>
        <v>10.35483870967742</v>
      </c>
      <c r="S189" s="34">
        <f t="shared" si="11"/>
        <v>220</v>
      </c>
      <c r="T189" s="35">
        <f>IF(L189="비가동",0,VLOOKUP(E189,[1]단가!$D$4:$G$1048576,4,0))</f>
        <v>8.76</v>
      </c>
      <c r="U189" s="35">
        <f t="shared" si="12"/>
        <v>1080729.96</v>
      </c>
      <c r="V189" s="36" t="str">
        <f>IF($L189="비가동",0,IF($B189="in",VLOOKUP($E189,[1]투입량!$M:$T,3,FALSE),VLOOKUP($E189,[1]투입량!$D:$I,3,FALSE)))</f>
        <v>SI5521</v>
      </c>
      <c r="W189" s="35">
        <f>IF($L189="비가동",0,IF($B189="in",VLOOKUP($E189,[1]투입량!$M:$T,6,FALSE),VLOOKUP($E189,[1]투입량!$D:$I,5,FALSE)))</f>
        <v>330</v>
      </c>
      <c r="X189" s="35">
        <f t="shared" si="13"/>
        <v>38841.000000000007</v>
      </c>
      <c r="Y189" s="37">
        <f>IF(V189=0,0,VLOOKUP(V189,[1]원재료!C:H,3,0)*0.001)</f>
        <v>8.25</v>
      </c>
      <c r="Z189" s="35">
        <f t="shared" si="14"/>
        <v>320438.25000000006</v>
      </c>
      <c r="AA189" s="38"/>
      <c r="AB189" s="39" t="s">
        <v>35</v>
      </c>
      <c r="AC189" s="40"/>
    </row>
    <row r="190" spans="1:29" ht="19.5" customHeight="1" x14ac:dyDescent="0.45">
      <c r="A190" s="22">
        <v>46148</v>
      </c>
      <c r="B190" s="23" t="s">
        <v>29</v>
      </c>
      <c r="C190" s="24" t="s">
        <v>30</v>
      </c>
      <c r="D190" s="25" t="s">
        <v>59</v>
      </c>
      <c r="E190" s="26">
        <v>410001</v>
      </c>
      <c r="F190" s="27" t="str">
        <f>VLOOKUP(표1[[#This Row],[품번]],[1]!품번구분[#Data],2,0)</f>
        <v>G</v>
      </c>
      <c r="G190" s="28">
        <v>1600</v>
      </c>
      <c r="H190" s="28">
        <v>93</v>
      </c>
      <c r="I190" s="28"/>
      <c r="J190" s="29">
        <f>표1[[#This Row],[C/V]]*표1[[#This Row],[판수]]-표1[[#This Row],[불량수량]]</f>
        <v>148800</v>
      </c>
      <c r="K190" s="28" t="s">
        <v>60</v>
      </c>
      <c r="L190" s="28" t="s">
        <v>116</v>
      </c>
      <c r="M190" s="30">
        <v>0.33333333333333331</v>
      </c>
      <c r="N190" s="30">
        <v>0.83333333333333337</v>
      </c>
      <c r="O190" s="31">
        <v>620</v>
      </c>
      <c r="P190" s="31">
        <v>0</v>
      </c>
      <c r="Q190" s="32"/>
      <c r="R190" s="33">
        <f t="shared" si="10"/>
        <v>9</v>
      </c>
      <c r="S190" s="34">
        <f t="shared" si="11"/>
        <v>196</v>
      </c>
      <c r="T190" s="35">
        <f>IF(L190="비가동",0,VLOOKUP(E190,[1]단가!$D$4:$G$1048576,4,0))</f>
        <v>9.5</v>
      </c>
      <c r="U190" s="35">
        <f t="shared" si="12"/>
        <v>1413600</v>
      </c>
      <c r="V190" s="36" t="str">
        <f>IF($L190="비가동",0,IF($B190="in",VLOOKUP($E190,[1]투입량!$M:$T,3,FALSE),VLOOKUP($E190,[1]투입량!$D:$I,3,FALSE)))</f>
        <v>Q4004-2</v>
      </c>
      <c r="W190" s="35">
        <f>IF($L190="비가동",0,IF($B190="in",VLOOKUP($E190,[1]투입량!$M:$T,6,FALSE),VLOOKUP($E190,[1]투입량!$D:$I,5,FALSE)))</f>
        <v>46</v>
      </c>
      <c r="X190" s="35">
        <f t="shared" si="13"/>
        <v>4705.8</v>
      </c>
      <c r="Y190" s="37">
        <f>IF(V190=0,0,VLOOKUP(V190,[1]원재료!C:H,3,0)*0.001)</f>
        <v>10.450000000000001</v>
      </c>
      <c r="Z190" s="35">
        <f t="shared" si="14"/>
        <v>49175.610000000008</v>
      </c>
      <c r="AA190" s="38"/>
      <c r="AB190" s="39" t="s">
        <v>35</v>
      </c>
      <c r="AC190" s="40"/>
    </row>
    <row r="191" spans="1:29" ht="19.5" customHeight="1" x14ac:dyDescent="0.45">
      <c r="A191" s="22">
        <v>46148</v>
      </c>
      <c r="B191" s="23" t="s">
        <v>29</v>
      </c>
      <c r="C191" s="24" t="s">
        <v>30</v>
      </c>
      <c r="D191" s="25" t="s">
        <v>57</v>
      </c>
      <c r="E191" s="26">
        <v>681114</v>
      </c>
      <c r="F191" s="27" t="str">
        <f>VLOOKUP(표1[[#This Row],[품번]],[1]!품번구분[#Data],2,0)</f>
        <v>S</v>
      </c>
      <c r="G191" s="28">
        <v>1156</v>
      </c>
      <c r="H191" s="28">
        <v>113</v>
      </c>
      <c r="I191" s="28">
        <v>339</v>
      </c>
      <c r="J191" s="29">
        <f>표1[[#This Row],[C/V]]*표1[[#This Row],[판수]]-표1[[#This Row],[불량수량]]</f>
        <v>130289</v>
      </c>
      <c r="K191" s="28" t="s">
        <v>61</v>
      </c>
      <c r="L191" s="28" t="s">
        <v>117</v>
      </c>
      <c r="M191" s="30">
        <v>0.83333333333333337</v>
      </c>
      <c r="N191" s="30">
        <v>0.33333333333333331</v>
      </c>
      <c r="O191" s="31">
        <v>659.99999999999989</v>
      </c>
      <c r="P191" s="31">
        <v>0</v>
      </c>
      <c r="Q191" s="32"/>
      <c r="R191" s="33">
        <f t="shared" si="10"/>
        <v>10.272727272727273</v>
      </c>
      <c r="S191" s="34">
        <f t="shared" si="11"/>
        <v>220</v>
      </c>
      <c r="T191" s="35">
        <f>IF(L191="비가동",0,VLOOKUP(E191,[1]단가!$D$4:$G$1048576,4,0))</f>
        <v>8.76</v>
      </c>
      <c r="U191" s="35">
        <f t="shared" si="12"/>
        <v>1141331.6399999999</v>
      </c>
      <c r="V191" s="36" t="str">
        <f>IF($L191="비가동",0,IF($B191="in",VLOOKUP($E191,[1]투입량!$M:$T,3,FALSE),VLOOKUP($E191,[1]투입량!$D:$I,3,FALSE)))</f>
        <v>SI5521</v>
      </c>
      <c r="W191" s="35">
        <f>IF($L191="비가동",0,IF($B191="in",VLOOKUP($E191,[1]투입량!$M:$T,6,FALSE),VLOOKUP($E191,[1]투입량!$D:$I,5,FALSE)))</f>
        <v>330</v>
      </c>
      <c r="X191" s="35">
        <f t="shared" si="13"/>
        <v>41019.000000000007</v>
      </c>
      <c r="Y191" s="37">
        <f>IF(V191=0,0,VLOOKUP(V191,[1]원재료!C:H,3,0)*0.001)</f>
        <v>8.25</v>
      </c>
      <c r="Z191" s="35">
        <f t="shared" si="14"/>
        <v>338406.75000000006</v>
      </c>
      <c r="AA191" s="38"/>
      <c r="AB191" s="39" t="s">
        <v>35</v>
      </c>
      <c r="AC191" s="40"/>
    </row>
    <row r="192" spans="1:29" ht="19.5" customHeight="1" x14ac:dyDescent="0.45">
      <c r="A192" s="22">
        <v>46148</v>
      </c>
      <c r="B192" s="23" t="s">
        <v>29</v>
      </c>
      <c r="C192" s="24" t="s">
        <v>30</v>
      </c>
      <c r="D192" s="25" t="s">
        <v>59</v>
      </c>
      <c r="E192" s="26">
        <v>410001</v>
      </c>
      <c r="F192" s="27" t="str">
        <f>VLOOKUP(표1[[#This Row],[품번]],[1]!품번구분[#Data],2,0)</f>
        <v>G</v>
      </c>
      <c r="G192" s="28">
        <v>1600</v>
      </c>
      <c r="H192" s="28">
        <v>103</v>
      </c>
      <c r="I192" s="28"/>
      <c r="J192" s="29">
        <f>표1[[#This Row],[C/V]]*표1[[#This Row],[판수]]-표1[[#This Row],[불량수량]]</f>
        <v>164800</v>
      </c>
      <c r="K192" s="28" t="s">
        <v>62</v>
      </c>
      <c r="L192" s="28" t="s">
        <v>117</v>
      </c>
      <c r="M192" s="30">
        <v>0.83333333333333337</v>
      </c>
      <c r="N192" s="30">
        <v>0.33333333333333331</v>
      </c>
      <c r="O192" s="31">
        <v>659.99999999999989</v>
      </c>
      <c r="P192" s="31">
        <v>0</v>
      </c>
      <c r="Q192" s="32"/>
      <c r="R192" s="33">
        <f t="shared" si="10"/>
        <v>9.3636363636363651</v>
      </c>
      <c r="S192" s="34">
        <f t="shared" si="11"/>
        <v>196</v>
      </c>
      <c r="T192" s="35">
        <f>IF(L192="비가동",0,VLOOKUP(E192,[1]단가!$D$4:$G$1048576,4,0))</f>
        <v>9.5</v>
      </c>
      <c r="U192" s="35">
        <f t="shared" si="12"/>
        <v>1565600</v>
      </c>
      <c r="V192" s="36" t="str">
        <f>IF($L192="비가동",0,IF($B192="in",VLOOKUP($E192,[1]투입량!$M:$T,3,FALSE),VLOOKUP($E192,[1]투입량!$D:$I,3,FALSE)))</f>
        <v>Q4004-2</v>
      </c>
      <c r="W192" s="35">
        <f>IF($L192="비가동",0,IF($B192="in",VLOOKUP($E192,[1]투입량!$M:$T,6,FALSE),VLOOKUP($E192,[1]투입량!$D:$I,5,FALSE)))</f>
        <v>46</v>
      </c>
      <c r="X192" s="35">
        <f t="shared" si="13"/>
        <v>5211.8</v>
      </c>
      <c r="Y192" s="37">
        <f>IF(V192=0,0,VLOOKUP(V192,[1]원재료!C:H,3,0)*0.001)</f>
        <v>10.450000000000001</v>
      </c>
      <c r="Z192" s="35">
        <f t="shared" si="14"/>
        <v>54463.310000000005</v>
      </c>
      <c r="AA192" s="38"/>
      <c r="AB192" s="39" t="s">
        <v>35</v>
      </c>
      <c r="AC192" s="40"/>
    </row>
    <row r="193" spans="1:29" ht="19.5" customHeight="1" x14ac:dyDescent="0.45">
      <c r="A193" s="22">
        <v>46148</v>
      </c>
      <c r="B193" s="23" t="s">
        <v>29</v>
      </c>
      <c r="C193" s="24" t="s">
        <v>30</v>
      </c>
      <c r="D193" s="25" t="s">
        <v>63</v>
      </c>
      <c r="E193" s="26">
        <v>682622</v>
      </c>
      <c r="F193" s="27" t="str">
        <f>VLOOKUP(표1[[#This Row],[품번]],[1]!품번구분[#Data],2,0)</f>
        <v>S</v>
      </c>
      <c r="G193" s="28">
        <v>1152</v>
      </c>
      <c r="H193" s="28">
        <v>97</v>
      </c>
      <c r="I193" s="28"/>
      <c r="J193" s="29">
        <f>표1[[#This Row],[C/V]]*표1[[#This Row],[판수]]-표1[[#This Row],[불량수량]]</f>
        <v>111744</v>
      </c>
      <c r="K193" s="28" t="s">
        <v>64</v>
      </c>
      <c r="L193" s="28" t="s">
        <v>116</v>
      </c>
      <c r="M193" s="30">
        <v>0.33333333333333331</v>
      </c>
      <c r="N193" s="30">
        <v>0.83333333333333337</v>
      </c>
      <c r="O193" s="31">
        <v>620</v>
      </c>
      <c r="P193" s="31">
        <v>0</v>
      </c>
      <c r="Q193" s="32"/>
      <c r="R193" s="33">
        <f t="shared" si="10"/>
        <v>9.3870967741935498</v>
      </c>
      <c r="S193" s="34">
        <f t="shared" si="11"/>
        <v>203</v>
      </c>
      <c r="T193" s="35">
        <f>IF(L193="비가동",0,VLOOKUP(E193,[1]단가!$D$4:$G$1048576,4,0))</f>
        <v>7.47</v>
      </c>
      <c r="U193" s="35">
        <f t="shared" si="12"/>
        <v>834727.67999999993</v>
      </c>
      <c r="V193" s="36" t="str">
        <f>IF($L193="비가동",0,IF($B193="in",VLOOKUP($E193,[1]투입량!$M:$T,3,FALSE),VLOOKUP($E193,[1]투입량!$D:$I,3,FALSE)))</f>
        <v>SI4021</v>
      </c>
      <c r="W193" s="35">
        <f>IF($L193="비가동",0,IF($B193="in",VLOOKUP($E193,[1]투입량!$M:$T,6,FALSE),VLOOKUP($E193,[1]투입량!$D:$I,5,FALSE)))</f>
        <v>252</v>
      </c>
      <c r="X193" s="35">
        <f t="shared" si="13"/>
        <v>26888.400000000005</v>
      </c>
      <c r="Y193" s="37">
        <f>IF(V193=0,0,VLOOKUP(V193,[1]원재료!C:H,3,0)*0.001)</f>
        <v>8.8000000000000007</v>
      </c>
      <c r="Z193" s="35">
        <f t="shared" si="14"/>
        <v>236617.92000000007</v>
      </c>
      <c r="AA193" s="38"/>
      <c r="AB193" s="39" t="s">
        <v>35</v>
      </c>
      <c r="AC193" s="40"/>
    </row>
    <row r="194" spans="1:29" ht="19.5" hidden="1" customHeight="1" x14ac:dyDescent="0.45">
      <c r="A194" s="22">
        <v>46148</v>
      </c>
      <c r="B194" s="23" t="s">
        <v>29</v>
      </c>
      <c r="C194" s="24" t="s">
        <v>30</v>
      </c>
      <c r="D194" s="25" t="s">
        <v>65</v>
      </c>
      <c r="E194" s="26">
        <v>681159</v>
      </c>
      <c r="F194" s="27" t="str">
        <f>VLOOKUP(표1[[#This Row],[품번]],[1]!품번구분[#Data],2,0)</f>
        <v>S</v>
      </c>
      <c r="G194" s="28">
        <v>1600</v>
      </c>
      <c r="H194" s="28">
        <v>47</v>
      </c>
      <c r="I194" s="28"/>
      <c r="J194" s="29">
        <f>표1[[#This Row],[C/V]]*표1[[#This Row],[판수]]-표1[[#This Row],[불량수량]]</f>
        <v>75200</v>
      </c>
      <c r="K194" s="28" t="s">
        <v>66</v>
      </c>
      <c r="L194" s="28" t="s">
        <v>116</v>
      </c>
      <c r="M194" s="30">
        <v>0.33333333333333331</v>
      </c>
      <c r="N194" s="30">
        <v>0.83333333333333337</v>
      </c>
      <c r="O194" s="31">
        <v>525</v>
      </c>
      <c r="P194" s="31">
        <v>95.000000000000057</v>
      </c>
      <c r="Q194" s="32"/>
      <c r="R194" s="33">
        <f t="shared" si="10"/>
        <v>5.371428571428571</v>
      </c>
      <c r="S194" s="34">
        <f t="shared" si="11"/>
        <v>103</v>
      </c>
      <c r="T194" s="35">
        <f>IF(L194="비가동",0,VLOOKUP(E194,[1]단가!$D$4:$G$1048576,4,0))</f>
        <v>10.92</v>
      </c>
      <c r="U194" s="35">
        <f t="shared" si="12"/>
        <v>821184</v>
      </c>
      <c r="V194" s="36" t="str">
        <f>IF($L194="비가동",0,IF($B194="in",VLOOKUP($E194,[1]투입량!$M:$T,3,FALSE),VLOOKUP($E194,[1]투입량!$D:$I,3,FALSE)))</f>
        <v>SI3510</v>
      </c>
      <c r="W194" s="35">
        <f>IF($L194="비가동",0,IF($B194="in",VLOOKUP($E194,[1]투입량!$M:$T,6,FALSE),VLOOKUP($E194,[1]투입량!$D:$I,5,FALSE)))</f>
        <v>484</v>
      </c>
      <c r="X194" s="35">
        <f t="shared" si="13"/>
        <v>25022.800000000003</v>
      </c>
      <c r="Y194" s="37">
        <f>IF(V194=0,0,VLOOKUP(V194,[1]원재료!C:H,3,0)*0.001)</f>
        <v>8.4499999999999993</v>
      </c>
      <c r="Z194" s="35">
        <f t="shared" si="14"/>
        <v>211442.66</v>
      </c>
      <c r="AA194" s="38"/>
      <c r="AB194" s="39" t="s">
        <v>35</v>
      </c>
      <c r="AC194" s="40"/>
    </row>
    <row r="195" spans="1:29" ht="19.5" hidden="1" customHeight="1" x14ac:dyDescent="0.45">
      <c r="A195" s="22">
        <v>46148</v>
      </c>
      <c r="B195" s="23" t="s">
        <v>29</v>
      </c>
      <c r="C195" s="24" t="s">
        <v>30</v>
      </c>
      <c r="D195" s="25" t="s">
        <v>65</v>
      </c>
      <c r="E195" s="26">
        <v>681159</v>
      </c>
      <c r="F195" s="27" t="str">
        <f>VLOOKUP(표1[[#This Row],[품번]],[1]!품번구분[#Data],2,0)</f>
        <v>S</v>
      </c>
      <c r="G195" s="28"/>
      <c r="H195" s="28"/>
      <c r="I195" s="28"/>
      <c r="J195" s="29">
        <f>표1[[#This Row],[C/V]]*표1[[#This Row],[판수]]-표1[[#This Row],[불량수량]]</f>
        <v>0</v>
      </c>
      <c r="K195" s="28" t="s">
        <v>66</v>
      </c>
      <c r="L195" s="28" t="s">
        <v>36</v>
      </c>
      <c r="M195" s="30">
        <v>0.36458333333333331</v>
      </c>
      <c r="N195" s="30">
        <v>0.43055555555555558</v>
      </c>
      <c r="O195" s="31">
        <v>95.000000000000057</v>
      </c>
      <c r="P195" s="31">
        <v>0</v>
      </c>
      <c r="Q195" s="32" t="s">
        <v>37</v>
      </c>
      <c r="R195" s="33" t="str">
        <f t="shared" ref="R195:R258" si="15">IF(H195=0,"",H195/O195*60)</f>
        <v/>
      </c>
      <c r="S195" s="34">
        <f t="shared" ref="S195:S258" si="16">SUMIFS(H:H,$A:$A,A195,$D:$D,D195,$E:$E,E195)</f>
        <v>103</v>
      </c>
      <c r="T195" s="35">
        <f>IF(L195="비가동",0,VLOOKUP(E195,[1]단가!$D$4:$G$1048576,4,0))</f>
        <v>0</v>
      </c>
      <c r="U195" s="35">
        <f t="shared" ref="U195:U258" si="17">IF(L195="비가동",0,T195*J195)</f>
        <v>0</v>
      </c>
      <c r="V195" s="36">
        <f>IF($L195="비가동",0,IF($B195="in",VLOOKUP($E195,[1]투입량!$M:$T,3,FALSE),VLOOKUP($E195,[1]투입량!$D:$I,3,FALSE)))</f>
        <v>0</v>
      </c>
      <c r="W195" s="35">
        <f>IF($L195="비가동",0,IF($B195="in",VLOOKUP($E195,[1]투입량!$M:$T,6,FALSE),VLOOKUP($E195,[1]투입량!$D:$I,5,FALSE)))</f>
        <v>0</v>
      </c>
      <c r="X195" s="35">
        <f t="shared" ref="X195:X258" si="18">IF(L195="비가동",0,(W195*1.1)*H195)</f>
        <v>0</v>
      </c>
      <c r="Y195" s="37">
        <f>IF(V195=0,0,VLOOKUP(V195,[1]원재료!C:H,3,0)*0.001)</f>
        <v>0</v>
      </c>
      <c r="Z195" s="35">
        <f t="shared" ref="Z195:Z258" si="19">Y195*X195</f>
        <v>0</v>
      </c>
      <c r="AA195" s="38" t="s">
        <v>124</v>
      </c>
      <c r="AB195" s="39" t="s">
        <v>35</v>
      </c>
      <c r="AC195" s="40"/>
    </row>
    <row r="196" spans="1:29" ht="19.5" customHeight="1" x14ac:dyDescent="0.45">
      <c r="A196" s="22">
        <v>46148</v>
      </c>
      <c r="B196" s="23" t="s">
        <v>29</v>
      </c>
      <c r="C196" s="24" t="s">
        <v>30</v>
      </c>
      <c r="D196" s="25" t="s">
        <v>63</v>
      </c>
      <c r="E196" s="26">
        <v>682622</v>
      </c>
      <c r="F196" s="27" t="str">
        <f>VLOOKUP(표1[[#This Row],[품번]],[1]!품번구분[#Data],2,0)</f>
        <v>S</v>
      </c>
      <c r="G196" s="28">
        <v>1152</v>
      </c>
      <c r="H196" s="28">
        <v>106</v>
      </c>
      <c r="I196" s="28"/>
      <c r="J196" s="29">
        <f>표1[[#This Row],[C/V]]*표1[[#This Row],[판수]]-표1[[#This Row],[불량수량]]</f>
        <v>122112</v>
      </c>
      <c r="K196" s="28" t="s">
        <v>67</v>
      </c>
      <c r="L196" s="28" t="s">
        <v>117</v>
      </c>
      <c r="M196" s="30">
        <v>0.83333333333333337</v>
      </c>
      <c r="N196" s="30">
        <v>0.33333333333333331</v>
      </c>
      <c r="O196" s="31">
        <v>659.99999999999989</v>
      </c>
      <c r="P196" s="31">
        <v>0</v>
      </c>
      <c r="Q196" s="32"/>
      <c r="R196" s="33">
        <f t="shared" si="15"/>
        <v>9.6363636363636385</v>
      </c>
      <c r="S196" s="34">
        <f t="shared" si="16"/>
        <v>203</v>
      </c>
      <c r="T196" s="35">
        <f>IF(L196="비가동",0,VLOOKUP(E196,[1]단가!$D$4:$G$1048576,4,0))</f>
        <v>7.47</v>
      </c>
      <c r="U196" s="35">
        <f t="shared" si="17"/>
        <v>912176.64000000001</v>
      </c>
      <c r="V196" s="36" t="str">
        <f>IF($L196="비가동",0,IF($B196="in",VLOOKUP($E196,[1]투입량!$M:$T,3,FALSE),VLOOKUP($E196,[1]투입량!$D:$I,3,FALSE)))</f>
        <v>SI4021</v>
      </c>
      <c r="W196" s="35">
        <f>IF($L196="비가동",0,IF($B196="in",VLOOKUP($E196,[1]투입량!$M:$T,6,FALSE),VLOOKUP($E196,[1]투입량!$D:$I,5,FALSE)))</f>
        <v>252</v>
      </c>
      <c r="X196" s="35">
        <f t="shared" si="18"/>
        <v>29383.200000000004</v>
      </c>
      <c r="Y196" s="37">
        <f>IF(V196=0,0,VLOOKUP(V196,[1]원재료!C:H,3,0)*0.001)</f>
        <v>8.8000000000000007</v>
      </c>
      <c r="Z196" s="35">
        <f t="shared" si="19"/>
        <v>258572.16000000006</v>
      </c>
      <c r="AA196" s="38"/>
      <c r="AB196" s="39" t="s">
        <v>35</v>
      </c>
      <c r="AC196" s="40"/>
    </row>
    <row r="197" spans="1:29" ht="19.5" customHeight="1" x14ac:dyDescent="0.45">
      <c r="A197" s="22">
        <v>46148</v>
      </c>
      <c r="B197" s="23" t="s">
        <v>29</v>
      </c>
      <c r="C197" s="24" t="s">
        <v>30</v>
      </c>
      <c r="D197" s="25" t="s">
        <v>65</v>
      </c>
      <c r="E197" s="26">
        <v>681159</v>
      </c>
      <c r="F197" s="27" t="str">
        <f>VLOOKUP(표1[[#This Row],[품번]],[1]!품번구분[#Data],2,0)</f>
        <v>S</v>
      </c>
      <c r="G197" s="28">
        <v>1600</v>
      </c>
      <c r="H197" s="28">
        <v>56</v>
      </c>
      <c r="I197" s="28"/>
      <c r="J197" s="29">
        <f>표1[[#This Row],[C/V]]*표1[[#This Row],[판수]]-표1[[#This Row],[불량수량]]</f>
        <v>89600</v>
      </c>
      <c r="K197" s="28" t="s">
        <v>68</v>
      </c>
      <c r="L197" s="28" t="s">
        <v>117</v>
      </c>
      <c r="M197" s="30">
        <v>0.83333333333333337</v>
      </c>
      <c r="N197" s="30">
        <v>0.33333333333333331</v>
      </c>
      <c r="O197" s="31">
        <v>659.99999999999989</v>
      </c>
      <c r="P197" s="31">
        <v>0</v>
      </c>
      <c r="Q197" s="32"/>
      <c r="R197" s="33">
        <f t="shared" si="15"/>
        <v>5.0909090909090917</v>
      </c>
      <c r="S197" s="34">
        <f t="shared" si="16"/>
        <v>103</v>
      </c>
      <c r="T197" s="35">
        <f>IF(L197="비가동",0,VLOOKUP(E197,[1]단가!$D$4:$G$1048576,4,0))</f>
        <v>10.92</v>
      </c>
      <c r="U197" s="35">
        <f t="shared" si="17"/>
        <v>978432</v>
      </c>
      <c r="V197" s="36" t="str">
        <f>IF($L197="비가동",0,IF($B197="in",VLOOKUP($E197,[1]투입량!$M:$T,3,FALSE),VLOOKUP($E197,[1]투입량!$D:$I,3,FALSE)))</f>
        <v>SI3510</v>
      </c>
      <c r="W197" s="35">
        <f>IF($L197="비가동",0,IF($B197="in",VLOOKUP($E197,[1]투입량!$M:$T,6,FALSE),VLOOKUP($E197,[1]투입량!$D:$I,5,FALSE)))</f>
        <v>484</v>
      </c>
      <c r="X197" s="35">
        <f t="shared" si="18"/>
        <v>29814.400000000005</v>
      </c>
      <c r="Y197" s="37">
        <f>IF(V197=0,0,VLOOKUP(V197,[1]원재료!C:H,3,0)*0.001)</f>
        <v>8.4499999999999993</v>
      </c>
      <c r="Z197" s="35">
        <f t="shared" si="19"/>
        <v>251931.68000000002</v>
      </c>
      <c r="AA197" s="38"/>
      <c r="AB197" s="39" t="s">
        <v>35</v>
      </c>
      <c r="AC197" s="40"/>
    </row>
    <row r="198" spans="1:29" ht="19.5" customHeight="1" x14ac:dyDescent="0.45">
      <c r="A198" s="22">
        <v>46148</v>
      </c>
      <c r="B198" s="23" t="s">
        <v>29</v>
      </c>
      <c r="C198" s="24" t="s">
        <v>30</v>
      </c>
      <c r="D198" s="25" t="s">
        <v>69</v>
      </c>
      <c r="E198" s="26" t="s">
        <v>118</v>
      </c>
      <c r="F198" s="27" t="str">
        <f>VLOOKUP(표1[[#This Row],[품번]],[1]!품번구분[#Data],2,0)</f>
        <v>S</v>
      </c>
      <c r="G198" s="28">
        <v>80</v>
      </c>
      <c r="H198" s="28">
        <v>80</v>
      </c>
      <c r="I198" s="28"/>
      <c r="J198" s="29">
        <f>표1[[#This Row],[C/V]]*표1[[#This Row],[판수]]-표1[[#This Row],[불량수량]]</f>
        <v>6400</v>
      </c>
      <c r="K198" s="28" t="s">
        <v>71</v>
      </c>
      <c r="L198" s="28" t="s">
        <v>116</v>
      </c>
      <c r="M198" s="30">
        <v>0.33333333333333331</v>
      </c>
      <c r="N198" s="30">
        <v>0.83333333333333337</v>
      </c>
      <c r="O198" s="31">
        <v>620</v>
      </c>
      <c r="P198" s="31">
        <v>0</v>
      </c>
      <c r="Q198" s="32"/>
      <c r="R198" s="33">
        <f t="shared" si="15"/>
        <v>7.741935483870968</v>
      </c>
      <c r="S198" s="34">
        <f t="shared" si="16"/>
        <v>164</v>
      </c>
      <c r="T198" s="35">
        <f>IF(L198="비가동",0,VLOOKUP(E198,[1]단가!$D$4:$G$1048576,4,0))</f>
        <v>150</v>
      </c>
      <c r="U198" s="35">
        <f t="shared" si="17"/>
        <v>960000</v>
      </c>
      <c r="V198" s="36" t="str">
        <f>IF($L198="비가동",0,IF($B198="in",VLOOKUP($E198,[1]투입량!$M:$T,3,FALSE),VLOOKUP($E198,[1]투입량!$D:$I,3,FALSE)))</f>
        <v>SI3026</v>
      </c>
      <c r="W198" s="35">
        <f>IF($L198="비가동",0,IF($B198="in",VLOOKUP($E198,[1]투입량!$M:$T,6,FALSE),VLOOKUP($E198,[1]투입량!$D:$I,5,FALSE)))</f>
        <v>18</v>
      </c>
      <c r="X198" s="35">
        <f t="shared" si="18"/>
        <v>1584</v>
      </c>
      <c r="Y198" s="37">
        <f>IF(V198=0,0,VLOOKUP(V198,[1]원재료!C:H,3,0)*0.001)</f>
        <v>8.0500000000000007</v>
      </c>
      <c r="Z198" s="35">
        <f t="shared" si="19"/>
        <v>12751.2</v>
      </c>
      <c r="AA198" s="38"/>
      <c r="AB198" s="39" t="s">
        <v>35</v>
      </c>
      <c r="AC198" s="40"/>
    </row>
    <row r="199" spans="1:29" ht="19.5" customHeight="1" x14ac:dyDescent="0.45">
      <c r="A199" s="22">
        <v>46148</v>
      </c>
      <c r="B199" s="23" t="s">
        <v>29</v>
      </c>
      <c r="C199" s="24" t="s">
        <v>30</v>
      </c>
      <c r="D199" s="25" t="s">
        <v>72</v>
      </c>
      <c r="E199" s="26" t="s">
        <v>73</v>
      </c>
      <c r="F199" s="27" t="str">
        <f>VLOOKUP(표1[[#This Row],[품번]],[1]!품번구분[#Data],2,0)</f>
        <v>S</v>
      </c>
      <c r="G199" s="28">
        <v>168</v>
      </c>
      <c r="H199" s="28">
        <v>80</v>
      </c>
      <c r="I199" s="28">
        <v>80</v>
      </c>
      <c r="J199" s="29">
        <f>표1[[#This Row],[C/V]]*표1[[#This Row],[판수]]-표1[[#This Row],[불량수량]]</f>
        <v>13360</v>
      </c>
      <c r="K199" s="28" t="s">
        <v>71</v>
      </c>
      <c r="L199" s="28" t="s">
        <v>116</v>
      </c>
      <c r="M199" s="30">
        <v>0.33333333333333331</v>
      </c>
      <c r="N199" s="30">
        <v>0.83333333333333337</v>
      </c>
      <c r="O199" s="31">
        <v>620</v>
      </c>
      <c r="P199" s="31">
        <v>0</v>
      </c>
      <c r="Q199" s="32"/>
      <c r="R199" s="33">
        <f t="shared" si="15"/>
        <v>7.741935483870968</v>
      </c>
      <c r="S199" s="34">
        <f t="shared" si="16"/>
        <v>164</v>
      </c>
      <c r="T199" s="35">
        <f>IF(L199="비가동",0,VLOOKUP(E199,[1]단가!$D$4:$G$1048576,4,0))</f>
        <v>12.74</v>
      </c>
      <c r="U199" s="35">
        <f t="shared" si="17"/>
        <v>170206.4</v>
      </c>
      <c r="V199" s="36" t="str">
        <f>IF($L199="비가동",0,IF($B199="in",VLOOKUP($E199,[1]투입량!$M:$T,3,FALSE),VLOOKUP($E199,[1]투입량!$D:$I,3,FALSE)))</f>
        <v>SI4022-2</v>
      </c>
      <c r="W199" s="35">
        <f>IF($L199="비가동",0,IF($B199="in",VLOOKUP($E199,[1]투입량!$M:$T,6,FALSE),VLOOKUP($E199,[1]투입량!$D:$I,5,FALSE)))</f>
        <v>150</v>
      </c>
      <c r="X199" s="35">
        <f t="shared" si="18"/>
        <v>13200</v>
      </c>
      <c r="Y199" s="37">
        <f>IF(V199=0,0,VLOOKUP(V199,[1]원재료!C:H,3,0)*0.001)</f>
        <v>8.75</v>
      </c>
      <c r="Z199" s="35">
        <f t="shared" si="19"/>
        <v>115500</v>
      </c>
      <c r="AA199" s="38"/>
      <c r="AB199" s="39" t="s">
        <v>35</v>
      </c>
      <c r="AC199" s="40"/>
    </row>
    <row r="200" spans="1:29" ht="19.5" customHeight="1" x14ac:dyDescent="0.45">
      <c r="A200" s="22">
        <v>46148</v>
      </c>
      <c r="B200" s="23" t="s">
        <v>29</v>
      </c>
      <c r="C200" s="24" t="s">
        <v>30</v>
      </c>
      <c r="D200" s="25" t="s">
        <v>69</v>
      </c>
      <c r="E200" s="26" t="s">
        <v>118</v>
      </c>
      <c r="F200" s="27" t="str">
        <f>VLOOKUP(표1[[#This Row],[품번]],[1]!품번구분[#Data],2,0)</f>
        <v>S</v>
      </c>
      <c r="G200" s="28">
        <v>80</v>
      </c>
      <c r="H200" s="28">
        <v>84</v>
      </c>
      <c r="I200" s="28"/>
      <c r="J200" s="29">
        <f>표1[[#This Row],[C/V]]*표1[[#This Row],[판수]]-표1[[#This Row],[불량수량]]</f>
        <v>6720</v>
      </c>
      <c r="K200" s="28" t="s">
        <v>74</v>
      </c>
      <c r="L200" s="28" t="s">
        <v>117</v>
      </c>
      <c r="M200" s="30">
        <v>0.83333333333333337</v>
      </c>
      <c r="N200" s="30">
        <v>0.33333333333333331</v>
      </c>
      <c r="O200" s="31">
        <v>659.99999999999989</v>
      </c>
      <c r="P200" s="31">
        <v>0</v>
      </c>
      <c r="Q200" s="32"/>
      <c r="R200" s="33">
        <f t="shared" si="15"/>
        <v>7.6363636363636376</v>
      </c>
      <c r="S200" s="34">
        <f t="shared" si="16"/>
        <v>164</v>
      </c>
      <c r="T200" s="35">
        <f>IF(L200="비가동",0,VLOOKUP(E200,[1]단가!$D$4:$G$1048576,4,0))</f>
        <v>150</v>
      </c>
      <c r="U200" s="35">
        <f t="shared" si="17"/>
        <v>1008000</v>
      </c>
      <c r="V200" s="36" t="str">
        <f>IF($L200="비가동",0,IF($B200="in",VLOOKUP($E200,[1]투입량!$M:$T,3,FALSE),VLOOKUP($E200,[1]투입량!$D:$I,3,FALSE)))</f>
        <v>SI3026</v>
      </c>
      <c r="W200" s="35">
        <f>IF($L200="비가동",0,IF($B200="in",VLOOKUP($E200,[1]투입량!$M:$T,6,FALSE),VLOOKUP($E200,[1]투입량!$D:$I,5,FALSE)))</f>
        <v>18</v>
      </c>
      <c r="X200" s="35">
        <f t="shared" si="18"/>
        <v>1663.2</v>
      </c>
      <c r="Y200" s="37">
        <f>IF(V200=0,0,VLOOKUP(V200,[1]원재료!C:H,3,0)*0.001)</f>
        <v>8.0500000000000007</v>
      </c>
      <c r="Z200" s="35">
        <f t="shared" si="19"/>
        <v>13388.760000000002</v>
      </c>
      <c r="AA200" s="38"/>
      <c r="AB200" s="39" t="s">
        <v>35</v>
      </c>
      <c r="AC200" s="40"/>
    </row>
    <row r="201" spans="1:29" ht="19.5" customHeight="1" x14ac:dyDescent="0.45">
      <c r="A201" s="22">
        <v>46148</v>
      </c>
      <c r="B201" s="23" t="s">
        <v>29</v>
      </c>
      <c r="C201" s="24" t="s">
        <v>30</v>
      </c>
      <c r="D201" s="25" t="s">
        <v>72</v>
      </c>
      <c r="E201" s="26" t="s">
        <v>73</v>
      </c>
      <c r="F201" s="27" t="str">
        <f>VLOOKUP(표1[[#This Row],[품번]],[1]!품번구분[#Data],2,0)</f>
        <v>S</v>
      </c>
      <c r="G201" s="28">
        <v>168</v>
      </c>
      <c r="H201" s="28">
        <v>84</v>
      </c>
      <c r="I201" s="28">
        <v>84</v>
      </c>
      <c r="J201" s="29">
        <f>표1[[#This Row],[C/V]]*표1[[#This Row],[판수]]-표1[[#This Row],[불량수량]]</f>
        <v>14028</v>
      </c>
      <c r="K201" s="28" t="s">
        <v>74</v>
      </c>
      <c r="L201" s="28" t="s">
        <v>117</v>
      </c>
      <c r="M201" s="44">
        <v>0.83333333333333337</v>
      </c>
      <c r="N201" s="44">
        <v>0.33333333333333331</v>
      </c>
      <c r="O201" s="31">
        <v>659.99999999999989</v>
      </c>
      <c r="P201" s="31">
        <v>0</v>
      </c>
      <c r="Q201" s="32"/>
      <c r="R201" s="33">
        <f t="shared" si="15"/>
        <v>7.6363636363636376</v>
      </c>
      <c r="S201" s="34">
        <f t="shared" si="16"/>
        <v>164</v>
      </c>
      <c r="T201" s="35">
        <f>IF(L201="비가동",0,VLOOKUP(E201,[1]단가!$D$4:$G$1048576,4,0))</f>
        <v>12.74</v>
      </c>
      <c r="U201" s="35">
        <f t="shared" si="17"/>
        <v>178716.72</v>
      </c>
      <c r="V201" s="36" t="str">
        <f>IF($L201="비가동",0,IF($B201="in",VLOOKUP($E201,[1]투입량!$M:$T,3,FALSE),VLOOKUP($E201,[1]투입량!$D:$I,3,FALSE)))</f>
        <v>SI4022-2</v>
      </c>
      <c r="W201" s="35">
        <f>IF($L201="비가동",0,IF($B201="in",VLOOKUP($E201,[1]투입량!$M:$T,6,FALSE),VLOOKUP($E201,[1]투입량!$D:$I,5,FALSE)))</f>
        <v>150</v>
      </c>
      <c r="X201" s="35">
        <f t="shared" si="18"/>
        <v>13860</v>
      </c>
      <c r="Y201" s="37">
        <f>IF(V201=0,0,VLOOKUP(V201,[1]원재료!C:H,3,0)*0.001)</f>
        <v>8.75</v>
      </c>
      <c r="Z201" s="35">
        <f t="shared" si="19"/>
        <v>121275</v>
      </c>
      <c r="AA201" s="38"/>
      <c r="AB201" s="39" t="s">
        <v>35</v>
      </c>
      <c r="AC201" s="40"/>
    </row>
    <row r="202" spans="1:29" ht="19.5" customHeight="1" x14ac:dyDescent="0.45">
      <c r="A202" s="22">
        <v>46148</v>
      </c>
      <c r="B202" s="23" t="s">
        <v>29</v>
      </c>
      <c r="C202" s="24" t="s">
        <v>30</v>
      </c>
      <c r="D202" s="25" t="s">
        <v>75</v>
      </c>
      <c r="E202" s="26" t="s">
        <v>76</v>
      </c>
      <c r="F202" s="27" t="str">
        <f>VLOOKUP(표1[[#This Row],[품번]],[1]!품번구분[#Data],2,0)</f>
        <v>G</v>
      </c>
      <c r="G202" s="28">
        <v>6</v>
      </c>
      <c r="H202" s="28">
        <v>93</v>
      </c>
      <c r="I202" s="28"/>
      <c r="J202" s="29">
        <f>표1[[#This Row],[C/V]]*표1[[#This Row],[판수]]-표1[[#This Row],[불량수량]]</f>
        <v>558</v>
      </c>
      <c r="K202" s="28" t="s">
        <v>77</v>
      </c>
      <c r="L202" s="28" t="s">
        <v>116</v>
      </c>
      <c r="M202" s="44">
        <v>0.33333333333333331</v>
      </c>
      <c r="N202" s="44">
        <v>0.83333333333333337</v>
      </c>
      <c r="O202" s="31">
        <v>620</v>
      </c>
      <c r="P202" s="31">
        <v>0</v>
      </c>
      <c r="Q202" s="32"/>
      <c r="R202" s="33">
        <f t="shared" si="15"/>
        <v>9</v>
      </c>
      <c r="S202" s="34">
        <f t="shared" si="16"/>
        <v>191</v>
      </c>
      <c r="T202" s="35">
        <f>IF(L202="비가동",0,VLOOKUP(E202,[1]단가!$D$4:$G$1048576,4,0))</f>
        <v>700</v>
      </c>
      <c r="U202" s="35">
        <f t="shared" si="17"/>
        <v>390600</v>
      </c>
      <c r="V202" s="36" t="str">
        <f>IF($L202="비가동",0,IF($B202="in",VLOOKUP($E202,[1]투입량!$M:$T,3,FALSE),VLOOKUP($E202,[1]투입량!$D:$I,3,FALSE)))</f>
        <v>Q5009</v>
      </c>
      <c r="W202" s="35">
        <f>IF($L202="비가동",0,IF($B202="in",VLOOKUP($E202,[1]투입량!$M:$T,6,FALSE),VLOOKUP($E202,[1]투입량!$D:$I,5,FALSE)))</f>
        <v>28</v>
      </c>
      <c r="X202" s="35">
        <f t="shared" si="18"/>
        <v>2864.4000000000005</v>
      </c>
      <c r="Y202" s="37">
        <f>IF(V202=0,0,VLOOKUP(V202,[1]원재료!C:H,3,0)*0.001)</f>
        <v>8.14</v>
      </c>
      <c r="Z202" s="35">
        <f t="shared" si="19"/>
        <v>23316.216000000008</v>
      </c>
      <c r="AA202" s="38"/>
      <c r="AB202" s="39" t="s">
        <v>35</v>
      </c>
      <c r="AC202" s="40"/>
    </row>
    <row r="203" spans="1:29" ht="19.5" customHeight="1" x14ac:dyDescent="0.45">
      <c r="A203" s="22">
        <v>46148</v>
      </c>
      <c r="B203" s="23" t="s">
        <v>29</v>
      </c>
      <c r="C203" s="24" t="s">
        <v>30</v>
      </c>
      <c r="D203" s="25" t="s">
        <v>78</v>
      </c>
      <c r="E203" s="26" t="s">
        <v>76</v>
      </c>
      <c r="F203" s="27" t="str">
        <f>VLOOKUP(표1[[#This Row],[품번]],[1]!품번구분[#Data],2,0)</f>
        <v>G</v>
      </c>
      <c r="G203" s="28">
        <v>2</v>
      </c>
      <c r="H203" s="28">
        <v>93</v>
      </c>
      <c r="I203" s="28"/>
      <c r="J203" s="29">
        <f>표1[[#This Row],[C/V]]*표1[[#This Row],[판수]]-표1[[#This Row],[불량수량]]</f>
        <v>186</v>
      </c>
      <c r="K203" s="28" t="s">
        <v>77</v>
      </c>
      <c r="L203" s="28" t="s">
        <v>116</v>
      </c>
      <c r="M203" s="44">
        <v>0.33333333333333331</v>
      </c>
      <c r="N203" s="44">
        <v>0.83333333333333337</v>
      </c>
      <c r="O203" s="31">
        <v>620</v>
      </c>
      <c r="P203" s="31">
        <v>0</v>
      </c>
      <c r="Q203" s="32"/>
      <c r="R203" s="33">
        <f t="shared" si="15"/>
        <v>9</v>
      </c>
      <c r="S203" s="34">
        <f t="shared" si="16"/>
        <v>191</v>
      </c>
      <c r="T203" s="35">
        <f>IF(L203="비가동",0,VLOOKUP(E203,[1]단가!$D$4:$G$1048576,4,0))</f>
        <v>700</v>
      </c>
      <c r="U203" s="35">
        <f t="shared" si="17"/>
        <v>130200</v>
      </c>
      <c r="V203" s="36" t="str">
        <f>IF($L203="비가동",0,IF($B203="in",VLOOKUP($E203,[1]투입량!$M:$T,3,FALSE),VLOOKUP($E203,[1]투입량!$D:$I,3,FALSE)))</f>
        <v>Q5009</v>
      </c>
      <c r="W203" s="35">
        <f>IF($L203="비가동",0,IF($B203="in",VLOOKUP($E203,[1]투입량!$M:$T,6,FALSE),VLOOKUP($E203,[1]투입량!$D:$I,5,FALSE)))</f>
        <v>28</v>
      </c>
      <c r="X203" s="35">
        <f t="shared" si="18"/>
        <v>2864.4000000000005</v>
      </c>
      <c r="Y203" s="37">
        <f>IF(V203=0,0,VLOOKUP(V203,[1]원재료!C:H,3,0)*0.001)</f>
        <v>8.14</v>
      </c>
      <c r="Z203" s="35">
        <f t="shared" si="19"/>
        <v>23316.216000000008</v>
      </c>
      <c r="AA203" s="38"/>
      <c r="AB203" s="39" t="s">
        <v>35</v>
      </c>
      <c r="AC203" s="40"/>
    </row>
    <row r="204" spans="1:29" ht="19.5" customHeight="1" x14ac:dyDescent="0.45">
      <c r="A204" s="22">
        <v>46148</v>
      </c>
      <c r="B204" s="23" t="s">
        <v>29</v>
      </c>
      <c r="C204" s="24" t="s">
        <v>30</v>
      </c>
      <c r="D204" s="25" t="s">
        <v>75</v>
      </c>
      <c r="E204" s="26" t="s">
        <v>76</v>
      </c>
      <c r="F204" s="27" t="str">
        <f>VLOOKUP(표1[[#This Row],[품번]],[1]!품번구분[#Data],2,0)</f>
        <v>G</v>
      </c>
      <c r="G204" s="28">
        <v>6</v>
      </c>
      <c r="H204" s="28">
        <v>98</v>
      </c>
      <c r="I204" s="28"/>
      <c r="J204" s="29">
        <f>표1[[#This Row],[C/V]]*표1[[#This Row],[판수]]-표1[[#This Row],[불량수량]]</f>
        <v>588</v>
      </c>
      <c r="K204" s="28" t="s">
        <v>79</v>
      </c>
      <c r="L204" s="28" t="s">
        <v>117</v>
      </c>
      <c r="M204" s="44">
        <v>0.83333333333333337</v>
      </c>
      <c r="N204" s="44">
        <v>0.33333333333333331</v>
      </c>
      <c r="O204" s="31">
        <v>659.99999999999989</v>
      </c>
      <c r="P204" s="31">
        <v>0</v>
      </c>
      <c r="Q204" s="32"/>
      <c r="R204" s="33">
        <f t="shared" si="15"/>
        <v>8.9090909090909101</v>
      </c>
      <c r="S204" s="34">
        <f t="shared" si="16"/>
        <v>191</v>
      </c>
      <c r="T204" s="35">
        <f>IF(L204="비가동",0,VLOOKUP(E204,[1]단가!$D$4:$G$1048576,4,0))</f>
        <v>700</v>
      </c>
      <c r="U204" s="35">
        <f t="shared" si="17"/>
        <v>411600</v>
      </c>
      <c r="V204" s="36" t="str">
        <f>IF($L204="비가동",0,IF($B204="in",VLOOKUP($E204,[1]투입량!$M:$T,3,FALSE),VLOOKUP($E204,[1]투입량!$D:$I,3,FALSE)))</f>
        <v>Q5009</v>
      </c>
      <c r="W204" s="35">
        <f>IF($L204="비가동",0,IF($B204="in",VLOOKUP($E204,[1]투입량!$M:$T,6,FALSE),VLOOKUP($E204,[1]투입량!$D:$I,5,FALSE)))</f>
        <v>28</v>
      </c>
      <c r="X204" s="35">
        <f t="shared" si="18"/>
        <v>3018.4000000000005</v>
      </c>
      <c r="Y204" s="37">
        <f>IF(V204=0,0,VLOOKUP(V204,[1]원재료!C:H,3,0)*0.001)</f>
        <v>8.14</v>
      </c>
      <c r="Z204" s="35">
        <f t="shared" si="19"/>
        <v>24569.776000000005</v>
      </c>
      <c r="AA204" s="38"/>
      <c r="AB204" s="39" t="s">
        <v>35</v>
      </c>
      <c r="AC204" s="40"/>
    </row>
    <row r="205" spans="1:29" ht="19.5" customHeight="1" x14ac:dyDescent="0.45">
      <c r="A205" s="22">
        <v>46148</v>
      </c>
      <c r="B205" s="23" t="s">
        <v>29</v>
      </c>
      <c r="C205" s="24" t="s">
        <v>30</v>
      </c>
      <c r="D205" s="25" t="s">
        <v>78</v>
      </c>
      <c r="E205" s="26" t="s">
        <v>76</v>
      </c>
      <c r="F205" s="27" t="str">
        <f>VLOOKUP(표1[[#This Row],[품번]],[1]!품번구분[#Data],2,0)</f>
        <v>G</v>
      </c>
      <c r="G205" s="28">
        <v>2</v>
      </c>
      <c r="H205" s="28">
        <v>98</v>
      </c>
      <c r="I205" s="28"/>
      <c r="J205" s="29">
        <f>표1[[#This Row],[C/V]]*표1[[#This Row],[판수]]-표1[[#This Row],[불량수량]]</f>
        <v>196</v>
      </c>
      <c r="K205" s="28" t="s">
        <v>79</v>
      </c>
      <c r="L205" s="28" t="s">
        <v>117</v>
      </c>
      <c r="M205" s="44">
        <v>0.83333333333333337</v>
      </c>
      <c r="N205" s="44">
        <v>0.33333333333333331</v>
      </c>
      <c r="O205" s="31">
        <v>659.99999999999989</v>
      </c>
      <c r="P205" s="31">
        <v>0</v>
      </c>
      <c r="Q205" s="32"/>
      <c r="R205" s="33">
        <f t="shared" si="15"/>
        <v>8.9090909090909101</v>
      </c>
      <c r="S205" s="34">
        <f t="shared" si="16"/>
        <v>191</v>
      </c>
      <c r="T205" s="35">
        <f>IF(L205="비가동",0,VLOOKUP(E205,[1]단가!$D$4:$G$1048576,4,0))</f>
        <v>700</v>
      </c>
      <c r="U205" s="35">
        <f t="shared" si="17"/>
        <v>137200</v>
      </c>
      <c r="V205" s="36" t="str">
        <f>IF($L205="비가동",0,IF($B205="in",VLOOKUP($E205,[1]투입량!$M:$T,3,FALSE),VLOOKUP($E205,[1]투입량!$D:$I,3,FALSE)))</f>
        <v>Q5009</v>
      </c>
      <c r="W205" s="35">
        <f>IF($L205="비가동",0,IF($B205="in",VLOOKUP($E205,[1]투입량!$M:$T,6,FALSE),VLOOKUP($E205,[1]투입량!$D:$I,5,FALSE)))</f>
        <v>28</v>
      </c>
      <c r="X205" s="35">
        <f t="shared" si="18"/>
        <v>3018.4000000000005</v>
      </c>
      <c r="Y205" s="37">
        <f>IF(V205=0,0,VLOOKUP(V205,[1]원재료!C:H,3,0)*0.001)</f>
        <v>8.14</v>
      </c>
      <c r="Z205" s="35">
        <f t="shared" si="19"/>
        <v>24569.776000000005</v>
      </c>
      <c r="AA205" s="38"/>
      <c r="AB205" s="39" t="s">
        <v>35</v>
      </c>
      <c r="AC205" s="40"/>
    </row>
    <row r="206" spans="1:29" ht="19.5" customHeight="1" x14ac:dyDescent="0.45">
      <c r="A206" s="22">
        <v>46148</v>
      </c>
      <c r="B206" s="23" t="s">
        <v>29</v>
      </c>
      <c r="C206" s="24" t="s">
        <v>30</v>
      </c>
      <c r="D206" s="25" t="s">
        <v>80</v>
      </c>
      <c r="E206" s="26">
        <v>680275</v>
      </c>
      <c r="F206" s="27" t="str">
        <f>VLOOKUP(표1[[#This Row],[품번]],[1]!품번구분[#Data],2,0)</f>
        <v>S</v>
      </c>
      <c r="G206" s="28">
        <v>400</v>
      </c>
      <c r="H206" s="28">
        <v>39</v>
      </c>
      <c r="I206" s="28"/>
      <c r="J206" s="29">
        <f>표1[[#This Row],[C/V]]*표1[[#This Row],[판수]]-표1[[#This Row],[불량수량]]</f>
        <v>15600</v>
      </c>
      <c r="K206" s="28" t="s">
        <v>81</v>
      </c>
      <c r="L206" s="28" t="s">
        <v>116</v>
      </c>
      <c r="M206" s="44">
        <v>0.33333333333333331</v>
      </c>
      <c r="N206" s="44">
        <v>0.54166666666666663</v>
      </c>
      <c r="O206" s="31">
        <v>240</v>
      </c>
      <c r="P206" s="31">
        <v>0</v>
      </c>
      <c r="Q206" s="32"/>
      <c r="R206" s="33">
        <f t="shared" si="15"/>
        <v>9.75</v>
      </c>
      <c r="S206" s="34">
        <f t="shared" si="16"/>
        <v>166</v>
      </c>
      <c r="T206" s="35">
        <f>IF(L206="비가동",0,VLOOKUP(E206,[1]단가!$D$4:$G$1048576,4,0))</f>
        <v>10.58</v>
      </c>
      <c r="U206" s="35">
        <f t="shared" si="17"/>
        <v>165048</v>
      </c>
      <c r="V206" s="36" t="str">
        <f>IF($L206="비가동",0,IF($B206="in",VLOOKUP($E206,[1]투입량!$M:$T,3,FALSE),VLOOKUP($E206,[1]투입량!$D:$I,3,FALSE)))</f>
        <v>SI4021</v>
      </c>
      <c r="W206" s="35">
        <f>IF($L206="비가동",0,IF($B206="in",VLOOKUP($E206,[1]투입량!$M:$T,6,FALSE),VLOOKUP($E206,[1]투입량!$D:$I,5,FALSE)))</f>
        <v>37</v>
      </c>
      <c r="X206" s="35">
        <f t="shared" si="18"/>
        <v>1587.3000000000002</v>
      </c>
      <c r="Y206" s="37">
        <f>IF(V206=0,0,VLOOKUP(V206,[1]원재료!C:H,3,0)*0.001)</f>
        <v>8.8000000000000007</v>
      </c>
      <c r="Z206" s="35">
        <f t="shared" si="19"/>
        <v>13968.240000000003</v>
      </c>
      <c r="AA206" s="38"/>
      <c r="AB206" s="39" t="s">
        <v>35</v>
      </c>
      <c r="AC206" s="40"/>
    </row>
    <row r="207" spans="1:29" ht="19.5" customHeight="1" x14ac:dyDescent="0.45">
      <c r="A207" s="22">
        <v>46148</v>
      </c>
      <c r="B207" s="23" t="s">
        <v>29</v>
      </c>
      <c r="C207" s="24" t="s">
        <v>30</v>
      </c>
      <c r="D207" s="25" t="s">
        <v>80</v>
      </c>
      <c r="E207" s="26">
        <v>680275</v>
      </c>
      <c r="F207" s="27" t="str">
        <f>VLOOKUP(표1[[#This Row],[품번]],[1]!품번구분[#Data],2,0)</f>
        <v>S</v>
      </c>
      <c r="G207" s="28">
        <v>400</v>
      </c>
      <c r="H207" s="28">
        <v>40</v>
      </c>
      <c r="I207" s="28"/>
      <c r="J207" s="29">
        <f>표1[[#This Row],[C/V]]*표1[[#This Row],[판수]]-표1[[#This Row],[불량수량]]</f>
        <v>16000</v>
      </c>
      <c r="K207" s="28" t="s">
        <v>60</v>
      </c>
      <c r="L207" s="28" t="s">
        <v>116</v>
      </c>
      <c r="M207" s="44">
        <v>0.54166666666666663</v>
      </c>
      <c r="N207" s="44">
        <v>0.83333333333333337</v>
      </c>
      <c r="O207" s="31">
        <v>380.00000000000011</v>
      </c>
      <c r="P207" s="31">
        <v>0</v>
      </c>
      <c r="Q207" s="32"/>
      <c r="R207" s="33">
        <f t="shared" si="15"/>
        <v>6.3157894736842088</v>
      </c>
      <c r="S207" s="34">
        <f t="shared" si="16"/>
        <v>166</v>
      </c>
      <c r="T207" s="35">
        <f>IF(L207="비가동",0,VLOOKUP(E207,[1]단가!$D$4:$G$1048576,4,0))</f>
        <v>10.58</v>
      </c>
      <c r="U207" s="35">
        <f t="shared" si="17"/>
        <v>169280</v>
      </c>
      <c r="V207" s="36" t="str">
        <f>IF($L207="비가동",0,IF($B207="in",VLOOKUP($E207,[1]투입량!$M:$T,3,FALSE),VLOOKUP($E207,[1]투입량!$D:$I,3,FALSE)))</f>
        <v>SI4021</v>
      </c>
      <c r="W207" s="35">
        <f>IF($L207="비가동",0,IF($B207="in",VLOOKUP($E207,[1]투입량!$M:$T,6,FALSE),VLOOKUP($E207,[1]투입량!$D:$I,5,FALSE)))</f>
        <v>37</v>
      </c>
      <c r="X207" s="35">
        <f t="shared" si="18"/>
        <v>1628</v>
      </c>
      <c r="Y207" s="37">
        <f>IF(V207=0,0,VLOOKUP(V207,[1]원재료!C:H,3,0)*0.001)</f>
        <v>8.8000000000000007</v>
      </c>
      <c r="Z207" s="35">
        <f t="shared" si="19"/>
        <v>14326.400000000001</v>
      </c>
      <c r="AA207" s="38"/>
      <c r="AB207" s="39" t="s">
        <v>35</v>
      </c>
      <c r="AC207" s="40"/>
    </row>
    <row r="208" spans="1:29" ht="19.5" hidden="1" customHeight="1" x14ac:dyDescent="0.45">
      <c r="A208" s="22">
        <v>46148</v>
      </c>
      <c r="B208" s="23" t="s">
        <v>29</v>
      </c>
      <c r="C208" s="24" t="s">
        <v>30</v>
      </c>
      <c r="D208" s="25" t="s">
        <v>82</v>
      </c>
      <c r="E208" s="26">
        <v>682027</v>
      </c>
      <c r="F208" s="27" t="str">
        <f>VLOOKUP(표1[[#This Row],[품번]],[1]!품번구분[#Data],2,0)</f>
        <v>S</v>
      </c>
      <c r="G208" s="28">
        <v>400</v>
      </c>
      <c r="H208" s="28">
        <v>32</v>
      </c>
      <c r="I208" s="28">
        <v>128</v>
      </c>
      <c r="J208" s="29">
        <f>표1[[#This Row],[C/V]]*표1[[#This Row],[판수]]-표1[[#This Row],[불량수량]]</f>
        <v>12672</v>
      </c>
      <c r="K208" s="28" t="s">
        <v>81</v>
      </c>
      <c r="L208" s="28" t="s">
        <v>116</v>
      </c>
      <c r="M208" s="44">
        <v>0.33333333333333331</v>
      </c>
      <c r="N208" s="44">
        <v>0.54166666666666663</v>
      </c>
      <c r="O208" s="31">
        <v>190</v>
      </c>
      <c r="P208" s="31">
        <v>50.000000000000014</v>
      </c>
      <c r="Q208" s="32"/>
      <c r="R208" s="33">
        <f t="shared" si="15"/>
        <v>10.105263157894736</v>
      </c>
      <c r="S208" s="34">
        <f t="shared" si="16"/>
        <v>32</v>
      </c>
      <c r="T208" s="35">
        <f>IF(L208="비가동",0,VLOOKUP(E208,[1]단가!$D$4:$G$1048576,4,0))</f>
        <v>14.6</v>
      </c>
      <c r="U208" s="35">
        <f t="shared" si="17"/>
        <v>185011.19999999998</v>
      </c>
      <c r="V208" s="36" t="str">
        <f>IF($L208="비가동",0,IF($B208="in",VLOOKUP($E208,[1]투입량!$M:$T,3,FALSE),VLOOKUP($E208,[1]투입량!$D:$I,3,FALSE)))</f>
        <v>SI4023</v>
      </c>
      <c r="W208" s="35">
        <f>IF($L208="비가동",0,IF($B208="in",VLOOKUP($E208,[1]투입량!$M:$T,6,FALSE),VLOOKUP($E208,[1]투입량!$D:$I,5,FALSE)))</f>
        <v>240</v>
      </c>
      <c r="X208" s="35">
        <f t="shared" si="18"/>
        <v>8448</v>
      </c>
      <c r="Y208" s="37">
        <f>IF(V208=0,0,VLOOKUP(V208,[1]원재료!C:H,3,0)*0.001)</f>
        <v>9.3000000000000007</v>
      </c>
      <c r="Z208" s="35">
        <f t="shared" si="19"/>
        <v>78566.400000000009</v>
      </c>
      <c r="AA208" s="38"/>
      <c r="AB208" s="39" t="s">
        <v>35</v>
      </c>
      <c r="AC208" s="40"/>
    </row>
    <row r="209" spans="1:29" ht="19.5" hidden="1" customHeight="1" x14ac:dyDescent="0.45">
      <c r="A209" s="22">
        <v>46148</v>
      </c>
      <c r="B209" s="23" t="s">
        <v>29</v>
      </c>
      <c r="C209" s="24" t="s">
        <v>30</v>
      </c>
      <c r="D209" s="25" t="s">
        <v>82</v>
      </c>
      <c r="E209" s="26">
        <v>682027</v>
      </c>
      <c r="F209" s="27" t="str">
        <f>VLOOKUP(표1[[#This Row],[품번]],[1]!품번구분[#Data],2,0)</f>
        <v>S</v>
      </c>
      <c r="G209" s="28"/>
      <c r="H209" s="28"/>
      <c r="I209" s="28"/>
      <c r="J209" s="29">
        <f>표1[[#This Row],[C/V]]*표1[[#This Row],[판수]]-표1[[#This Row],[불량수량]]</f>
        <v>0</v>
      </c>
      <c r="K209" s="28" t="s">
        <v>81</v>
      </c>
      <c r="L209" s="28" t="s">
        <v>36</v>
      </c>
      <c r="M209" s="44">
        <v>0.46527777777777773</v>
      </c>
      <c r="N209" s="44">
        <v>0.54166666666666663</v>
      </c>
      <c r="O209" s="31">
        <v>50.000000000000014</v>
      </c>
      <c r="P209" s="31">
        <v>0</v>
      </c>
      <c r="Q209" s="32" t="s">
        <v>100</v>
      </c>
      <c r="R209" s="33" t="str">
        <f t="shared" si="15"/>
        <v/>
      </c>
      <c r="S209" s="34">
        <f t="shared" si="16"/>
        <v>32</v>
      </c>
      <c r="T209" s="35">
        <f>IF(L209="비가동",0,VLOOKUP(E209,[1]단가!$D$4:$G$1048576,4,0))</f>
        <v>0</v>
      </c>
      <c r="U209" s="35">
        <f t="shared" si="17"/>
        <v>0</v>
      </c>
      <c r="V209" s="36">
        <f>IF($L209="비가동",0,IF($B209="in",VLOOKUP($E209,[1]투입량!$M:$T,3,FALSE),VLOOKUP($E209,[1]투입량!$D:$I,3,FALSE)))</f>
        <v>0</v>
      </c>
      <c r="W209" s="35">
        <f>IF($L209="비가동",0,IF($B209="in",VLOOKUP($E209,[1]투입량!$M:$T,6,FALSE),VLOOKUP($E209,[1]투입량!$D:$I,5,FALSE)))</f>
        <v>0</v>
      </c>
      <c r="X209" s="35">
        <f t="shared" si="18"/>
        <v>0</v>
      </c>
      <c r="Y209" s="37">
        <f>IF(V209=0,0,VLOOKUP(V209,[1]원재료!C:H,3,0)*0.001)</f>
        <v>0</v>
      </c>
      <c r="Z209" s="35">
        <f t="shared" si="19"/>
        <v>0</v>
      </c>
      <c r="AA209" s="38"/>
      <c r="AB209" s="39" t="s">
        <v>35</v>
      </c>
      <c r="AC209" s="40"/>
    </row>
    <row r="210" spans="1:29" ht="19.5" customHeight="1" x14ac:dyDescent="0.45">
      <c r="A210" s="22">
        <v>46148</v>
      </c>
      <c r="B210" s="23" t="s">
        <v>29</v>
      </c>
      <c r="C210" s="24" t="s">
        <v>30</v>
      </c>
      <c r="D210" s="25" t="s">
        <v>82</v>
      </c>
      <c r="E210" s="26" t="s">
        <v>125</v>
      </c>
      <c r="F210" s="27" t="str">
        <f>VLOOKUP(표1[[#This Row],[품번]],[1]!품번구분[#Data],2,0)</f>
        <v>G</v>
      </c>
      <c r="G210" s="28">
        <v>72</v>
      </c>
      <c r="H210" s="28">
        <v>47</v>
      </c>
      <c r="I210" s="28"/>
      <c r="J210" s="29">
        <f>표1[[#This Row],[C/V]]*표1[[#This Row],[판수]]-표1[[#This Row],[불량수량]]</f>
        <v>3384</v>
      </c>
      <c r="K210" s="28" t="s">
        <v>60</v>
      </c>
      <c r="L210" s="28" t="s">
        <v>116</v>
      </c>
      <c r="M210" s="44">
        <v>0.54166666666666663</v>
      </c>
      <c r="N210" s="44">
        <v>0.83333333333333337</v>
      </c>
      <c r="O210" s="31">
        <v>380.00000000000011</v>
      </c>
      <c r="P210" s="31">
        <v>0</v>
      </c>
      <c r="Q210" s="32"/>
      <c r="R210" s="33">
        <f t="shared" si="15"/>
        <v>7.4210526315789451</v>
      </c>
      <c r="S210" s="34">
        <f t="shared" si="16"/>
        <v>134</v>
      </c>
      <c r="T210" s="35">
        <f>IF(L210="비가동",0,VLOOKUP(E210,[1]단가!$D$4:$G$1048576,4,0))</f>
        <v>0</v>
      </c>
      <c r="U210" s="35">
        <f t="shared" si="17"/>
        <v>0</v>
      </c>
      <c r="V210" s="36" t="str">
        <f>IF($L210="비가동",0,IF($B210="in",VLOOKUP($E210,[1]투입량!$M:$T,3,FALSE),VLOOKUP($E210,[1]투입량!$D:$I,3,FALSE)))</f>
        <v>F7008</v>
      </c>
      <c r="W210" s="35">
        <f>IF($L210="비가동",0,IF($B210="in",VLOOKUP($E210,[1]투입량!$M:$T,6,FALSE),VLOOKUP($E210,[1]투입량!$D:$I,5,FALSE)))</f>
        <v>168</v>
      </c>
      <c r="X210" s="35">
        <f t="shared" si="18"/>
        <v>8685.6</v>
      </c>
      <c r="Y210" s="37">
        <f>IF(V210=0,0,VLOOKUP(V210,[1]원재료!C:H,3,0)*0.001)</f>
        <v>41</v>
      </c>
      <c r="Z210" s="35">
        <f t="shared" si="19"/>
        <v>356109.60000000003</v>
      </c>
      <c r="AA210" s="38"/>
      <c r="AB210" s="39" t="s">
        <v>35</v>
      </c>
      <c r="AC210" s="40"/>
    </row>
    <row r="211" spans="1:29" ht="19.5" customHeight="1" x14ac:dyDescent="0.45">
      <c r="A211" s="22">
        <v>46148</v>
      </c>
      <c r="B211" s="23" t="s">
        <v>29</v>
      </c>
      <c r="C211" s="24" t="s">
        <v>30</v>
      </c>
      <c r="D211" s="25" t="s">
        <v>80</v>
      </c>
      <c r="E211" s="26">
        <v>680275</v>
      </c>
      <c r="F211" s="27" t="str">
        <f>VLOOKUP(표1[[#This Row],[품번]],[1]!품번구분[#Data],2,0)</f>
        <v>S</v>
      </c>
      <c r="G211" s="28">
        <v>400</v>
      </c>
      <c r="H211" s="28">
        <v>87</v>
      </c>
      <c r="I211" s="28"/>
      <c r="J211" s="29">
        <f>표1[[#This Row],[C/V]]*표1[[#This Row],[판수]]-표1[[#This Row],[불량수량]]</f>
        <v>34800</v>
      </c>
      <c r="K211" s="28" t="s">
        <v>83</v>
      </c>
      <c r="L211" s="28" t="s">
        <v>117</v>
      </c>
      <c r="M211" s="44">
        <v>0.83333333333333337</v>
      </c>
      <c r="N211" s="44">
        <v>0.33333333333333331</v>
      </c>
      <c r="O211" s="31">
        <v>659.99999999999989</v>
      </c>
      <c r="P211" s="31">
        <v>0</v>
      </c>
      <c r="Q211" s="32"/>
      <c r="R211" s="33">
        <f t="shared" si="15"/>
        <v>7.9090909090909101</v>
      </c>
      <c r="S211" s="34">
        <f t="shared" si="16"/>
        <v>166</v>
      </c>
      <c r="T211" s="35">
        <f>IF(L211="비가동",0,VLOOKUP(E211,[1]단가!$D$4:$G$1048576,4,0))</f>
        <v>10.58</v>
      </c>
      <c r="U211" s="35">
        <f t="shared" si="17"/>
        <v>368184</v>
      </c>
      <c r="V211" s="36" t="str">
        <f>IF($L211="비가동",0,IF($B211="in",VLOOKUP($E211,[1]투입량!$M:$T,3,FALSE),VLOOKUP($E211,[1]투입량!$D:$I,3,FALSE)))</f>
        <v>SI4021</v>
      </c>
      <c r="W211" s="35">
        <f>IF($L211="비가동",0,IF($B211="in",VLOOKUP($E211,[1]투입량!$M:$T,6,FALSE),VLOOKUP($E211,[1]투입량!$D:$I,5,FALSE)))</f>
        <v>37</v>
      </c>
      <c r="X211" s="35">
        <f t="shared" si="18"/>
        <v>3540.9</v>
      </c>
      <c r="Y211" s="37">
        <f>IF(V211=0,0,VLOOKUP(V211,[1]원재료!C:H,3,0)*0.001)</f>
        <v>8.8000000000000007</v>
      </c>
      <c r="Z211" s="35">
        <f t="shared" si="19"/>
        <v>31159.920000000002</v>
      </c>
      <c r="AA211" s="38"/>
      <c r="AB211" s="39" t="s">
        <v>35</v>
      </c>
      <c r="AC211" s="40"/>
    </row>
    <row r="212" spans="1:29" ht="19.5" customHeight="1" x14ac:dyDescent="0.45">
      <c r="A212" s="22">
        <v>46148</v>
      </c>
      <c r="B212" s="23" t="s">
        <v>29</v>
      </c>
      <c r="C212" s="24" t="s">
        <v>30</v>
      </c>
      <c r="D212" s="25" t="s">
        <v>82</v>
      </c>
      <c r="E212" s="26" t="s">
        <v>125</v>
      </c>
      <c r="F212" s="27" t="str">
        <f>VLOOKUP(표1[[#This Row],[품번]],[1]!품번구분[#Data],2,0)</f>
        <v>G</v>
      </c>
      <c r="G212" s="28">
        <v>72</v>
      </c>
      <c r="H212" s="28">
        <v>87</v>
      </c>
      <c r="I212" s="28"/>
      <c r="J212" s="29">
        <f>표1[[#This Row],[C/V]]*표1[[#This Row],[판수]]-표1[[#This Row],[불량수량]]</f>
        <v>6264</v>
      </c>
      <c r="K212" s="28" t="s">
        <v>83</v>
      </c>
      <c r="L212" s="28" t="s">
        <v>117</v>
      </c>
      <c r="M212" s="44">
        <v>0.83333333333333337</v>
      </c>
      <c r="N212" s="44">
        <v>0.33333333333333331</v>
      </c>
      <c r="O212" s="31">
        <v>659.99999999999989</v>
      </c>
      <c r="P212" s="31">
        <v>0</v>
      </c>
      <c r="Q212" s="32"/>
      <c r="R212" s="33">
        <f t="shared" si="15"/>
        <v>7.9090909090909101</v>
      </c>
      <c r="S212" s="34">
        <f t="shared" si="16"/>
        <v>134</v>
      </c>
      <c r="T212" s="35">
        <f>IF(L212="비가동",0,VLOOKUP(E212,[1]단가!$D$4:$G$1048576,4,0))</f>
        <v>0</v>
      </c>
      <c r="U212" s="35">
        <f t="shared" si="17"/>
        <v>0</v>
      </c>
      <c r="V212" s="36" t="str">
        <f>IF($L212="비가동",0,IF($B212="in",VLOOKUP($E212,[1]투입량!$M:$T,3,FALSE),VLOOKUP($E212,[1]투입량!$D:$I,3,FALSE)))</f>
        <v>F7008</v>
      </c>
      <c r="W212" s="35">
        <f>IF($L212="비가동",0,IF($B212="in",VLOOKUP($E212,[1]투입량!$M:$T,6,FALSE),VLOOKUP($E212,[1]투입량!$D:$I,5,FALSE)))</f>
        <v>168</v>
      </c>
      <c r="X212" s="35">
        <f t="shared" si="18"/>
        <v>16077.6</v>
      </c>
      <c r="Y212" s="37">
        <f>IF(V212=0,0,VLOOKUP(V212,[1]원재료!C:H,3,0)*0.001)</f>
        <v>41</v>
      </c>
      <c r="Z212" s="35">
        <f t="shared" si="19"/>
        <v>659181.6</v>
      </c>
      <c r="AA212" s="38"/>
      <c r="AB212" s="39" t="s">
        <v>35</v>
      </c>
      <c r="AC212" s="40"/>
    </row>
    <row r="213" spans="1:29" ht="19.5" customHeight="1" x14ac:dyDescent="0.45">
      <c r="A213" s="22">
        <v>46148</v>
      </c>
      <c r="B213" s="23" t="s">
        <v>29</v>
      </c>
      <c r="C213" s="24" t="s">
        <v>30</v>
      </c>
      <c r="D213" s="25" t="s">
        <v>84</v>
      </c>
      <c r="E213" s="26">
        <v>681371</v>
      </c>
      <c r="F213" s="27" t="str">
        <f>VLOOKUP(표1[[#This Row],[품번]],[1]!품번구분[#Data],2,0)</f>
        <v>S</v>
      </c>
      <c r="G213" s="28">
        <v>400</v>
      </c>
      <c r="H213" s="28">
        <v>105</v>
      </c>
      <c r="I213" s="28">
        <v>210</v>
      </c>
      <c r="J213" s="29">
        <f>표1[[#This Row],[C/V]]*표1[[#This Row],[판수]]-표1[[#This Row],[불량수량]]</f>
        <v>41790</v>
      </c>
      <c r="K213" s="28" t="s">
        <v>85</v>
      </c>
      <c r="L213" s="28" t="s">
        <v>116</v>
      </c>
      <c r="M213" s="44">
        <v>0.33333333333333331</v>
      </c>
      <c r="N213" s="44">
        <v>0.83333333333333337</v>
      </c>
      <c r="O213" s="31">
        <v>620</v>
      </c>
      <c r="P213" s="31">
        <v>0</v>
      </c>
      <c r="Q213" s="32"/>
      <c r="R213" s="33">
        <f t="shared" si="15"/>
        <v>10.161290322580644</v>
      </c>
      <c r="S213" s="34">
        <f t="shared" si="16"/>
        <v>215</v>
      </c>
      <c r="T213" s="35">
        <f>IF(L213="비가동",0,VLOOKUP(E213,[1]단가!$D$4:$G$1048576,4,0))</f>
        <v>11.89</v>
      </c>
      <c r="U213" s="35">
        <f t="shared" si="17"/>
        <v>496883.10000000003</v>
      </c>
      <c r="V213" s="36" t="str">
        <f>IF($L213="비가동",0,IF($B213="in",VLOOKUP($E213,[1]투입량!$M:$T,3,FALSE),VLOOKUP($E213,[1]투입량!$D:$I,3,FALSE)))</f>
        <v>SI4023</v>
      </c>
      <c r="W213" s="35">
        <f>IF($L213="비가동",0,IF($B213="in",VLOOKUP($E213,[1]투입량!$M:$T,6,FALSE),VLOOKUP($E213,[1]투입량!$D:$I,5,FALSE)))</f>
        <v>169.5</v>
      </c>
      <c r="X213" s="35">
        <f t="shared" si="18"/>
        <v>19577.25</v>
      </c>
      <c r="Y213" s="37">
        <f>IF(V213=0,0,VLOOKUP(V213,[1]원재료!C:H,3,0)*0.001)</f>
        <v>9.3000000000000007</v>
      </c>
      <c r="Z213" s="35">
        <f t="shared" si="19"/>
        <v>182068.42500000002</v>
      </c>
      <c r="AA213" s="38"/>
      <c r="AB213" s="39" t="s">
        <v>35</v>
      </c>
      <c r="AC213" s="40"/>
    </row>
    <row r="214" spans="1:29" ht="19.5" customHeight="1" x14ac:dyDescent="0.45">
      <c r="A214" s="22">
        <v>46148</v>
      </c>
      <c r="B214" s="23" t="s">
        <v>29</v>
      </c>
      <c r="C214" s="24" t="s">
        <v>30</v>
      </c>
      <c r="D214" s="25" t="s">
        <v>86</v>
      </c>
      <c r="E214" s="26">
        <v>680772</v>
      </c>
      <c r="F214" s="27" t="str">
        <f>VLOOKUP(표1[[#This Row],[품번]],[1]!품번구분[#Data],2,0)</f>
        <v>S</v>
      </c>
      <c r="G214" s="28">
        <v>324</v>
      </c>
      <c r="H214" s="28">
        <v>105</v>
      </c>
      <c r="I214" s="28">
        <v>105</v>
      </c>
      <c r="J214" s="29">
        <f>표1[[#This Row],[C/V]]*표1[[#This Row],[판수]]-표1[[#This Row],[불량수량]]</f>
        <v>33915</v>
      </c>
      <c r="K214" s="28" t="s">
        <v>85</v>
      </c>
      <c r="L214" s="28" t="s">
        <v>116</v>
      </c>
      <c r="M214" s="30">
        <v>0.33333333333333331</v>
      </c>
      <c r="N214" s="30">
        <v>0.83333333333333337</v>
      </c>
      <c r="O214" s="31">
        <v>620</v>
      </c>
      <c r="P214" s="31">
        <v>0</v>
      </c>
      <c r="Q214" s="32"/>
      <c r="R214" s="33">
        <f t="shared" si="15"/>
        <v>10.161290322580644</v>
      </c>
      <c r="S214" s="34">
        <f t="shared" si="16"/>
        <v>215</v>
      </c>
      <c r="T214" s="35">
        <f>IF(L214="비가동",0,VLOOKUP(E214,[1]단가!$D$4:$G$1048576,4,0))</f>
        <v>8.94</v>
      </c>
      <c r="U214" s="35">
        <f t="shared" si="17"/>
        <v>303200.09999999998</v>
      </c>
      <c r="V214" s="36" t="str">
        <f>IF($L214="비가동",0,IF($B214="in",VLOOKUP($E214,[1]투입량!$M:$T,3,FALSE),VLOOKUP($E214,[1]투입량!$D:$I,3,FALSE)))</f>
        <v>SI4020</v>
      </c>
      <c r="W214" s="35">
        <f>IF($L214="비가동",0,IF($B214="in",VLOOKUP($E214,[1]투입량!$M:$T,6,FALSE),VLOOKUP($E214,[1]투입량!$D:$I,5,FALSE)))</f>
        <v>88</v>
      </c>
      <c r="X214" s="35">
        <f t="shared" si="18"/>
        <v>10164.000000000002</v>
      </c>
      <c r="Y214" s="37">
        <f>IF(V214=0,0,VLOOKUP(V214,[1]원재료!C:H,3,0)*0.001)</f>
        <v>8.7000000000000011</v>
      </c>
      <c r="Z214" s="35">
        <f t="shared" si="19"/>
        <v>88426.800000000032</v>
      </c>
      <c r="AA214" s="38"/>
      <c r="AB214" s="39" t="s">
        <v>35</v>
      </c>
      <c r="AC214" s="40"/>
    </row>
    <row r="215" spans="1:29" ht="19.5" customHeight="1" x14ac:dyDescent="0.45">
      <c r="A215" s="22">
        <v>46148</v>
      </c>
      <c r="B215" s="23" t="s">
        <v>29</v>
      </c>
      <c r="C215" s="24" t="s">
        <v>30</v>
      </c>
      <c r="D215" s="25" t="s">
        <v>84</v>
      </c>
      <c r="E215" s="26">
        <v>681371</v>
      </c>
      <c r="F215" s="27" t="str">
        <f>VLOOKUP(표1[[#This Row],[품번]],[1]!품번구분[#Data],2,0)</f>
        <v>S</v>
      </c>
      <c r="G215" s="28">
        <v>400</v>
      </c>
      <c r="H215" s="28">
        <v>110</v>
      </c>
      <c r="I215" s="28">
        <v>220</v>
      </c>
      <c r="J215" s="29">
        <f>표1[[#This Row],[C/V]]*표1[[#This Row],[판수]]-표1[[#This Row],[불량수량]]</f>
        <v>43780</v>
      </c>
      <c r="K215" s="28" t="s">
        <v>87</v>
      </c>
      <c r="L215" s="28" t="s">
        <v>117</v>
      </c>
      <c r="M215" s="30">
        <v>0.83333333333333337</v>
      </c>
      <c r="N215" s="30">
        <v>0.33333333333333331</v>
      </c>
      <c r="O215" s="31">
        <v>659.99999999999989</v>
      </c>
      <c r="P215" s="31">
        <v>0</v>
      </c>
      <c r="Q215" s="32"/>
      <c r="R215" s="33">
        <f t="shared" si="15"/>
        <v>10.000000000000002</v>
      </c>
      <c r="S215" s="34">
        <f t="shared" si="16"/>
        <v>215</v>
      </c>
      <c r="T215" s="35">
        <f>IF(L215="비가동",0,VLOOKUP(E215,[1]단가!$D$4:$G$1048576,4,0))</f>
        <v>11.89</v>
      </c>
      <c r="U215" s="35">
        <f t="shared" si="17"/>
        <v>520544.2</v>
      </c>
      <c r="V215" s="36" t="str">
        <f>IF($L215="비가동",0,IF($B215="in",VLOOKUP($E215,[1]투입량!$M:$T,3,FALSE),VLOOKUP($E215,[1]투입량!$D:$I,3,FALSE)))</f>
        <v>SI4023</v>
      </c>
      <c r="W215" s="35">
        <f>IF($L215="비가동",0,IF($B215="in",VLOOKUP($E215,[1]투입량!$M:$T,6,FALSE),VLOOKUP($E215,[1]투입량!$D:$I,5,FALSE)))</f>
        <v>169.5</v>
      </c>
      <c r="X215" s="35">
        <f t="shared" si="18"/>
        <v>20509.500000000004</v>
      </c>
      <c r="Y215" s="37">
        <f>IF(V215=0,0,VLOOKUP(V215,[1]원재료!C:H,3,0)*0.001)</f>
        <v>9.3000000000000007</v>
      </c>
      <c r="Z215" s="35">
        <f t="shared" si="19"/>
        <v>190738.35000000003</v>
      </c>
      <c r="AA215" s="38"/>
      <c r="AB215" s="39" t="s">
        <v>35</v>
      </c>
      <c r="AC215" s="40"/>
    </row>
    <row r="216" spans="1:29" ht="19.5" customHeight="1" x14ac:dyDescent="0.45">
      <c r="A216" s="22">
        <v>46148</v>
      </c>
      <c r="B216" s="23" t="s">
        <v>29</v>
      </c>
      <c r="C216" s="24" t="s">
        <v>30</v>
      </c>
      <c r="D216" s="25" t="s">
        <v>86</v>
      </c>
      <c r="E216" s="26">
        <v>680772</v>
      </c>
      <c r="F216" s="27" t="str">
        <f>VLOOKUP(표1[[#This Row],[품번]],[1]!품번구분[#Data],2,0)</f>
        <v>S</v>
      </c>
      <c r="G216" s="28">
        <v>324</v>
      </c>
      <c r="H216" s="28">
        <v>110</v>
      </c>
      <c r="I216" s="28">
        <v>110</v>
      </c>
      <c r="J216" s="29">
        <f>표1[[#This Row],[C/V]]*표1[[#This Row],[판수]]-표1[[#This Row],[불량수량]]</f>
        <v>35530</v>
      </c>
      <c r="K216" s="28" t="s">
        <v>87</v>
      </c>
      <c r="L216" s="28" t="s">
        <v>117</v>
      </c>
      <c r="M216" s="30">
        <v>0.83333333333333337</v>
      </c>
      <c r="N216" s="30">
        <v>0.33333333333333331</v>
      </c>
      <c r="O216" s="31">
        <v>659.99999999999989</v>
      </c>
      <c r="P216" s="31">
        <v>0</v>
      </c>
      <c r="Q216" s="32"/>
      <c r="R216" s="33">
        <f t="shared" si="15"/>
        <v>10.000000000000002</v>
      </c>
      <c r="S216" s="34">
        <f t="shared" si="16"/>
        <v>215</v>
      </c>
      <c r="T216" s="35">
        <f>IF(L216="비가동",0,VLOOKUP(E216,[1]단가!$D$4:$G$1048576,4,0))</f>
        <v>8.94</v>
      </c>
      <c r="U216" s="35">
        <f t="shared" si="17"/>
        <v>317638.19999999995</v>
      </c>
      <c r="V216" s="36" t="str">
        <f>IF($L216="비가동",0,IF($B216="in",VLOOKUP($E216,[1]투입량!$M:$T,3,FALSE),VLOOKUP($E216,[1]투입량!$D:$I,3,FALSE)))</f>
        <v>SI4020</v>
      </c>
      <c r="W216" s="35">
        <f>IF($L216="비가동",0,IF($B216="in",VLOOKUP($E216,[1]투입량!$M:$T,6,FALSE),VLOOKUP($E216,[1]투입량!$D:$I,5,FALSE)))</f>
        <v>88</v>
      </c>
      <c r="X216" s="35">
        <f t="shared" si="18"/>
        <v>10648.000000000002</v>
      </c>
      <c r="Y216" s="37">
        <f>IF(V216=0,0,VLOOKUP(V216,[1]원재료!C:H,3,0)*0.001)</f>
        <v>8.7000000000000011</v>
      </c>
      <c r="Z216" s="35">
        <f t="shared" si="19"/>
        <v>92637.60000000002</v>
      </c>
      <c r="AA216" s="38"/>
      <c r="AB216" s="39" t="s">
        <v>35</v>
      </c>
      <c r="AC216" s="40"/>
    </row>
    <row r="217" spans="1:29" ht="19.5" customHeight="1" x14ac:dyDescent="0.45">
      <c r="A217" s="22">
        <v>46148</v>
      </c>
      <c r="B217" s="23" t="s">
        <v>29</v>
      </c>
      <c r="C217" s="24" t="s">
        <v>30</v>
      </c>
      <c r="D217" s="25" t="s">
        <v>88</v>
      </c>
      <c r="E217" s="26">
        <v>685390</v>
      </c>
      <c r="F217" s="27" t="str">
        <f>VLOOKUP(표1[[#This Row],[품번]],[1]!품번구분[#Data],2,0)</f>
        <v>S</v>
      </c>
      <c r="G217" s="28">
        <v>1444</v>
      </c>
      <c r="H217" s="28">
        <v>106</v>
      </c>
      <c r="I217" s="28">
        <v>106</v>
      </c>
      <c r="J217" s="29">
        <f>표1[[#This Row],[C/V]]*표1[[#This Row],[판수]]-표1[[#This Row],[불량수량]]</f>
        <v>152958</v>
      </c>
      <c r="K217" s="28" t="s">
        <v>89</v>
      </c>
      <c r="L217" s="28" t="s">
        <v>116</v>
      </c>
      <c r="M217" s="30">
        <v>0.33333333333333331</v>
      </c>
      <c r="N217" s="30">
        <v>0.83333333333333337</v>
      </c>
      <c r="O217" s="31">
        <v>620</v>
      </c>
      <c r="P217" s="31">
        <v>0</v>
      </c>
      <c r="Q217" s="32"/>
      <c r="R217" s="33">
        <f t="shared" si="15"/>
        <v>10.258064516129032</v>
      </c>
      <c r="S217" s="34">
        <f t="shared" si="16"/>
        <v>217</v>
      </c>
      <c r="T217" s="35">
        <f>IF(L217="비가동",0,VLOOKUP(E217,[1]단가!$D$4:$G$1048576,4,0))</f>
        <v>8</v>
      </c>
      <c r="U217" s="35">
        <f t="shared" si="17"/>
        <v>1223664</v>
      </c>
      <c r="V217" s="36" t="str">
        <f>IF($L217="비가동",0,IF($B217="in",VLOOKUP($E217,[1]투입량!$M:$T,3,FALSE),VLOOKUP($E217,[1]투입량!$D:$I,3,FALSE)))</f>
        <v>SI4022</v>
      </c>
      <c r="W217" s="35">
        <f>IF($L217="비가동",0,IF($B217="in",VLOOKUP($E217,[1]투입량!$M:$T,6,FALSE),VLOOKUP($E217,[1]투입량!$D:$I,5,FALSE)))</f>
        <v>260</v>
      </c>
      <c r="X217" s="35">
        <f t="shared" si="18"/>
        <v>30316</v>
      </c>
      <c r="Y217" s="37">
        <f>IF(V217=0,0,VLOOKUP(V217,[1]원재료!C:H,3,0)*0.001)</f>
        <v>10.15</v>
      </c>
      <c r="Z217" s="35">
        <f t="shared" si="19"/>
        <v>307707.40000000002</v>
      </c>
      <c r="AA217" s="38"/>
      <c r="AB217" s="39" t="s">
        <v>35</v>
      </c>
      <c r="AC217" s="40"/>
    </row>
    <row r="218" spans="1:29" ht="19.5" customHeight="1" x14ac:dyDescent="0.45">
      <c r="A218" s="22">
        <v>46148</v>
      </c>
      <c r="B218" s="23" t="s">
        <v>29</v>
      </c>
      <c r="C218" s="24" t="s">
        <v>30</v>
      </c>
      <c r="D218" s="25" t="s">
        <v>90</v>
      </c>
      <c r="E218" s="26" t="s">
        <v>91</v>
      </c>
      <c r="F218" s="27" t="str">
        <f>VLOOKUP(표1[[#This Row],[품번]],[1]!품번구분[#Data],2,0)</f>
        <v>S</v>
      </c>
      <c r="G218" s="28">
        <v>256</v>
      </c>
      <c r="H218" s="28">
        <v>62</v>
      </c>
      <c r="I218" s="28"/>
      <c r="J218" s="29">
        <f>표1[[#This Row],[C/V]]*표1[[#This Row],[판수]]-표1[[#This Row],[불량수량]]</f>
        <v>15872</v>
      </c>
      <c r="K218" s="28" t="s">
        <v>92</v>
      </c>
      <c r="L218" s="28" t="s">
        <v>116</v>
      </c>
      <c r="M218" s="30">
        <v>0.33333333333333331</v>
      </c>
      <c r="N218" s="30">
        <v>0.83333333333333337</v>
      </c>
      <c r="O218" s="31">
        <v>620</v>
      </c>
      <c r="P218" s="31">
        <v>0</v>
      </c>
      <c r="Q218" s="32"/>
      <c r="R218" s="33">
        <f t="shared" si="15"/>
        <v>6</v>
      </c>
      <c r="S218" s="34">
        <f t="shared" si="16"/>
        <v>127</v>
      </c>
      <c r="T218" s="35">
        <f>IF(L218="비가동",0,VLOOKUP(E218,[1]단가!$D$4:$G$1048576,4,0))</f>
        <v>39.44</v>
      </c>
      <c r="U218" s="35">
        <f t="shared" si="17"/>
        <v>625991.67999999993</v>
      </c>
      <c r="V218" s="36" t="str">
        <f>IF($L218="비가동",0,IF($B218="in",VLOOKUP($E218,[1]투입량!$M:$T,3,FALSE),VLOOKUP($E218,[1]투입량!$D:$I,3,FALSE)))</f>
        <v>SI4023-1</v>
      </c>
      <c r="W218" s="35">
        <f>IF($L218="비가동",0,IF($B218="in",VLOOKUP($E218,[1]투입량!$M:$T,6,FALSE),VLOOKUP($E218,[1]투입량!$D:$I,5,FALSE)))</f>
        <v>172</v>
      </c>
      <c r="X218" s="35">
        <f t="shared" si="18"/>
        <v>11730.400000000001</v>
      </c>
      <c r="Y218" s="37">
        <f>IF(V218=0,0,VLOOKUP(V218,[1]원재료!C:H,3,0)*0.001)</f>
        <v>8.1999999999999993</v>
      </c>
      <c r="Z218" s="35">
        <f t="shared" si="19"/>
        <v>96189.28</v>
      </c>
      <c r="AA218" s="38"/>
      <c r="AB218" s="39" t="s">
        <v>35</v>
      </c>
      <c r="AC218" s="40"/>
    </row>
    <row r="219" spans="1:29" ht="19.5" customHeight="1" x14ac:dyDescent="0.45">
      <c r="A219" s="22">
        <v>46148</v>
      </c>
      <c r="B219" s="23" t="s">
        <v>29</v>
      </c>
      <c r="C219" s="24" t="s">
        <v>30</v>
      </c>
      <c r="D219" s="25" t="s">
        <v>88</v>
      </c>
      <c r="E219" s="26">
        <v>685390</v>
      </c>
      <c r="F219" s="27" t="str">
        <f>VLOOKUP(표1[[#This Row],[품번]],[1]!품번구분[#Data],2,0)</f>
        <v>S</v>
      </c>
      <c r="G219" s="28">
        <v>1444</v>
      </c>
      <c r="H219" s="28">
        <v>111</v>
      </c>
      <c r="I219" s="28">
        <v>111</v>
      </c>
      <c r="J219" s="29">
        <f>표1[[#This Row],[C/V]]*표1[[#This Row],[판수]]-표1[[#This Row],[불량수량]]</f>
        <v>160173</v>
      </c>
      <c r="K219" s="28" t="s">
        <v>93</v>
      </c>
      <c r="L219" s="28" t="s">
        <v>117</v>
      </c>
      <c r="M219" s="30">
        <v>0.83333333333333337</v>
      </c>
      <c r="N219" s="30">
        <v>0.33333333333333331</v>
      </c>
      <c r="O219" s="31">
        <v>659.99999999999989</v>
      </c>
      <c r="P219" s="31">
        <v>0</v>
      </c>
      <c r="Q219" s="32"/>
      <c r="R219" s="33">
        <f t="shared" si="15"/>
        <v>10.090909090909093</v>
      </c>
      <c r="S219" s="34">
        <f t="shared" si="16"/>
        <v>217</v>
      </c>
      <c r="T219" s="35">
        <f>IF(L219="비가동",0,VLOOKUP(E219,[1]단가!$D$4:$G$1048576,4,0))</f>
        <v>8</v>
      </c>
      <c r="U219" s="35">
        <f t="shared" si="17"/>
        <v>1281384</v>
      </c>
      <c r="V219" s="36" t="str">
        <f>IF($L219="비가동",0,IF($B219="in",VLOOKUP($E219,[1]투입량!$M:$T,3,FALSE),VLOOKUP($E219,[1]투입량!$D:$I,3,FALSE)))</f>
        <v>SI4022</v>
      </c>
      <c r="W219" s="35">
        <f>IF($L219="비가동",0,IF($B219="in",VLOOKUP($E219,[1]투입량!$M:$T,6,FALSE),VLOOKUP($E219,[1]투입량!$D:$I,5,FALSE)))</f>
        <v>260</v>
      </c>
      <c r="X219" s="35">
        <f t="shared" si="18"/>
        <v>31746</v>
      </c>
      <c r="Y219" s="37">
        <f>IF(V219=0,0,VLOOKUP(V219,[1]원재료!C:H,3,0)*0.001)</f>
        <v>10.15</v>
      </c>
      <c r="Z219" s="35">
        <f t="shared" si="19"/>
        <v>322221.90000000002</v>
      </c>
      <c r="AA219" s="38"/>
      <c r="AB219" s="39" t="s">
        <v>35</v>
      </c>
      <c r="AC219" s="40"/>
    </row>
    <row r="220" spans="1:29" ht="19.5" customHeight="1" x14ac:dyDescent="0.45">
      <c r="A220" s="22">
        <v>46148</v>
      </c>
      <c r="B220" s="23" t="s">
        <v>29</v>
      </c>
      <c r="C220" s="24" t="s">
        <v>30</v>
      </c>
      <c r="D220" s="25" t="s">
        <v>90</v>
      </c>
      <c r="E220" s="26" t="s">
        <v>91</v>
      </c>
      <c r="F220" s="27" t="str">
        <f>VLOOKUP(표1[[#This Row],[품번]],[1]!품번구분[#Data],2,0)</f>
        <v>S</v>
      </c>
      <c r="G220" s="28">
        <v>256</v>
      </c>
      <c r="H220" s="28">
        <v>65</v>
      </c>
      <c r="I220" s="28"/>
      <c r="J220" s="29">
        <f>표1[[#This Row],[C/V]]*표1[[#This Row],[판수]]-표1[[#This Row],[불량수량]]</f>
        <v>16640</v>
      </c>
      <c r="K220" s="28" t="s">
        <v>94</v>
      </c>
      <c r="L220" s="28" t="s">
        <v>117</v>
      </c>
      <c r="M220" s="30">
        <v>0.83333333333333337</v>
      </c>
      <c r="N220" s="30">
        <v>0.33333333333333331</v>
      </c>
      <c r="O220" s="31">
        <v>659.99999999999989</v>
      </c>
      <c r="P220" s="31">
        <v>0</v>
      </c>
      <c r="Q220" s="32"/>
      <c r="R220" s="33">
        <f t="shared" si="15"/>
        <v>5.9090909090909101</v>
      </c>
      <c r="S220" s="34">
        <f t="shared" si="16"/>
        <v>127</v>
      </c>
      <c r="T220" s="35">
        <f>IF(L220="비가동",0,VLOOKUP(E220,[1]단가!$D$4:$G$1048576,4,0))</f>
        <v>39.44</v>
      </c>
      <c r="U220" s="35">
        <f t="shared" si="17"/>
        <v>656281.59999999998</v>
      </c>
      <c r="V220" s="36" t="str">
        <f>IF($L220="비가동",0,IF($B220="in",VLOOKUP($E220,[1]투입량!$M:$T,3,FALSE),VLOOKUP($E220,[1]투입량!$D:$I,3,FALSE)))</f>
        <v>SI4023-1</v>
      </c>
      <c r="W220" s="35">
        <f>IF($L220="비가동",0,IF($B220="in",VLOOKUP($E220,[1]투입량!$M:$T,6,FALSE),VLOOKUP($E220,[1]투입량!$D:$I,5,FALSE)))</f>
        <v>172</v>
      </c>
      <c r="X220" s="35">
        <f t="shared" si="18"/>
        <v>12298.000000000002</v>
      </c>
      <c r="Y220" s="37">
        <f>IF(V220=0,0,VLOOKUP(V220,[1]원재료!C:H,3,0)*0.001)</f>
        <v>8.1999999999999993</v>
      </c>
      <c r="Z220" s="35">
        <f t="shared" si="19"/>
        <v>100843.6</v>
      </c>
      <c r="AA220" s="38"/>
      <c r="AB220" s="39" t="s">
        <v>35</v>
      </c>
      <c r="AC220" s="40"/>
    </row>
    <row r="221" spans="1:29" ht="19.5" customHeight="1" x14ac:dyDescent="0.45">
      <c r="A221" s="22">
        <v>46148</v>
      </c>
      <c r="B221" s="23" t="s">
        <v>29</v>
      </c>
      <c r="C221" s="24" t="s">
        <v>30</v>
      </c>
      <c r="D221" s="25" t="s">
        <v>95</v>
      </c>
      <c r="E221" s="26">
        <v>680522</v>
      </c>
      <c r="F221" s="27" t="str">
        <f>VLOOKUP(표1[[#This Row],[품번]],[1]!품번구분[#Data],2,0)</f>
        <v>S</v>
      </c>
      <c r="G221" s="28">
        <v>1024</v>
      </c>
      <c r="H221" s="28">
        <v>93</v>
      </c>
      <c r="I221" s="28">
        <v>186</v>
      </c>
      <c r="J221" s="29">
        <f>표1[[#This Row],[C/V]]*표1[[#This Row],[판수]]-표1[[#This Row],[불량수량]]</f>
        <v>95046</v>
      </c>
      <c r="K221" s="28" t="s">
        <v>96</v>
      </c>
      <c r="L221" s="28" t="s">
        <v>116</v>
      </c>
      <c r="M221" s="30">
        <v>0.33333333333333331</v>
      </c>
      <c r="N221" s="30">
        <v>0.83333333333333337</v>
      </c>
      <c r="O221" s="31">
        <v>620</v>
      </c>
      <c r="P221" s="31">
        <v>0</v>
      </c>
      <c r="Q221" s="32"/>
      <c r="R221" s="33">
        <f t="shared" si="15"/>
        <v>9</v>
      </c>
      <c r="S221" s="34">
        <f t="shared" si="16"/>
        <v>194</v>
      </c>
      <c r="T221" s="35">
        <f>IF(L221="비가동",0,VLOOKUP(E221,[1]단가!$D$4:$G$1048576,4,0))</f>
        <v>11.68</v>
      </c>
      <c r="U221" s="35">
        <f t="shared" si="17"/>
        <v>1110137.28</v>
      </c>
      <c r="V221" s="36" t="str">
        <f>IF($L221="비가동",0,IF($B221="in",VLOOKUP($E221,[1]투입량!$M:$T,3,FALSE),VLOOKUP($E221,[1]투입량!$D:$I,3,FALSE)))</f>
        <v>SI4031</v>
      </c>
      <c r="W221" s="35">
        <f>IF($L221="비가동",0,IF($B221="in",VLOOKUP($E221,[1]투입량!$M:$T,6,FALSE),VLOOKUP($E221,[1]투입량!$D:$I,5,FALSE)))</f>
        <v>340</v>
      </c>
      <c r="X221" s="35">
        <f t="shared" si="18"/>
        <v>34782.000000000007</v>
      </c>
      <c r="Y221" s="37">
        <f>IF(V221=0,0,VLOOKUP(V221,[1]원재료!C:H,3,0)*0.001)</f>
        <v>8.35</v>
      </c>
      <c r="Z221" s="35">
        <f t="shared" si="19"/>
        <v>290429.70000000007</v>
      </c>
      <c r="AA221" s="38"/>
      <c r="AB221" s="39" t="s">
        <v>35</v>
      </c>
      <c r="AC221" s="40"/>
    </row>
    <row r="222" spans="1:29" ht="19.5" customHeight="1" x14ac:dyDescent="0.45">
      <c r="A222" s="22">
        <v>46148</v>
      </c>
      <c r="B222" s="23" t="s">
        <v>29</v>
      </c>
      <c r="C222" s="24" t="s">
        <v>30</v>
      </c>
      <c r="D222" s="25" t="s">
        <v>97</v>
      </c>
      <c r="E222" s="26" t="s">
        <v>98</v>
      </c>
      <c r="F222" s="27" t="str">
        <f>VLOOKUP(표1[[#This Row],[품번]],[1]!품번구분[#Data],2,0)</f>
        <v>S</v>
      </c>
      <c r="G222" s="28">
        <v>64</v>
      </c>
      <c r="H222" s="28">
        <v>60</v>
      </c>
      <c r="I222" s="28"/>
      <c r="J222" s="29">
        <f>표1[[#This Row],[C/V]]*표1[[#This Row],[판수]]-표1[[#This Row],[불량수량]]</f>
        <v>3840</v>
      </c>
      <c r="K222" s="28" t="s">
        <v>99</v>
      </c>
      <c r="L222" s="28" t="s">
        <v>116</v>
      </c>
      <c r="M222" s="30">
        <v>0.33333333333333331</v>
      </c>
      <c r="N222" s="30">
        <v>0.83333333333333337</v>
      </c>
      <c r="O222" s="31">
        <v>620</v>
      </c>
      <c r="P222" s="31">
        <v>0</v>
      </c>
      <c r="Q222" s="32"/>
      <c r="R222" s="33">
        <f t="shared" si="15"/>
        <v>5.806451612903226</v>
      </c>
      <c r="S222" s="34">
        <f t="shared" si="16"/>
        <v>124</v>
      </c>
      <c r="T222" s="35">
        <f>IF(L222="비가동",0,VLOOKUP(E222,[1]단가!$D$4:$G$1048576,4,0))</f>
        <v>42.03</v>
      </c>
      <c r="U222" s="35">
        <f t="shared" si="17"/>
        <v>161395.20000000001</v>
      </c>
      <c r="V222" s="36" t="str">
        <f>IF($L222="비가동",0,IF($B222="in",VLOOKUP($E222,[1]투입량!$M:$T,3,FALSE),VLOOKUP($E222,[1]투입량!$D:$I,3,FALSE)))</f>
        <v>SI4023-1</v>
      </c>
      <c r="W222" s="35">
        <f>IF($L222="비가동",0,IF($B222="in",VLOOKUP($E222,[1]투입량!$M:$T,6,FALSE),VLOOKUP($E222,[1]투입량!$D:$I,5,FALSE)))</f>
        <v>82</v>
      </c>
      <c r="X222" s="35">
        <f t="shared" si="18"/>
        <v>5412</v>
      </c>
      <c r="Y222" s="37">
        <f>IF(V222=0,0,VLOOKUP(V222,[1]원재료!C:H,3,0)*0.001)</f>
        <v>8.1999999999999993</v>
      </c>
      <c r="Z222" s="35">
        <f t="shared" si="19"/>
        <v>44378.399999999994</v>
      </c>
      <c r="AA222" s="38"/>
      <c r="AB222" s="39" t="s">
        <v>35</v>
      </c>
      <c r="AC222" s="40"/>
    </row>
    <row r="223" spans="1:29" ht="19.5" customHeight="1" x14ac:dyDescent="0.45">
      <c r="A223" s="22">
        <v>46148</v>
      </c>
      <c r="B223" s="23" t="s">
        <v>29</v>
      </c>
      <c r="C223" s="24" t="s">
        <v>30</v>
      </c>
      <c r="D223" s="25" t="s">
        <v>95</v>
      </c>
      <c r="E223" s="26">
        <v>680522</v>
      </c>
      <c r="F223" s="27" t="str">
        <f>VLOOKUP(표1[[#This Row],[품번]],[1]!품번구분[#Data],2,0)</f>
        <v>S</v>
      </c>
      <c r="G223" s="28">
        <v>1024</v>
      </c>
      <c r="H223" s="28">
        <v>101</v>
      </c>
      <c r="I223" s="28">
        <v>202</v>
      </c>
      <c r="J223" s="29">
        <f>표1[[#This Row],[C/V]]*표1[[#This Row],[판수]]-표1[[#This Row],[불량수량]]</f>
        <v>103222</v>
      </c>
      <c r="K223" s="28" t="s">
        <v>101</v>
      </c>
      <c r="L223" s="28" t="s">
        <v>117</v>
      </c>
      <c r="M223" s="30">
        <v>0.83333333333333337</v>
      </c>
      <c r="N223" s="30">
        <v>0.33333333333333331</v>
      </c>
      <c r="O223" s="31">
        <v>659.99999999999989</v>
      </c>
      <c r="P223" s="31">
        <v>0</v>
      </c>
      <c r="Q223" s="32"/>
      <c r="R223" s="33">
        <f t="shared" si="15"/>
        <v>9.1818181818181834</v>
      </c>
      <c r="S223" s="34">
        <f t="shared" si="16"/>
        <v>194</v>
      </c>
      <c r="T223" s="35">
        <f>IF(L223="비가동",0,VLOOKUP(E223,[1]단가!$D$4:$G$1048576,4,0))</f>
        <v>11.68</v>
      </c>
      <c r="U223" s="35">
        <f t="shared" si="17"/>
        <v>1205632.96</v>
      </c>
      <c r="V223" s="36" t="str">
        <f>IF($L223="비가동",0,IF($B223="in",VLOOKUP($E223,[1]투입량!$M:$T,3,FALSE),VLOOKUP($E223,[1]투입량!$D:$I,3,FALSE)))</f>
        <v>SI4031</v>
      </c>
      <c r="W223" s="35">
        <f>IF($L223="비가동",0,IF($B223="in",VLOOKUP($E223,[1]투입량!$M:$T,6,FALSE),VLOOKUP($E223,[1]투입량!$D:$I,5,FALSE)))</f>
        <v>340</v>
      </c>
      <c r="X223" s="35">
        <f t="shared" si="18"/>
        <v>37774.000000000007</v>
      </c>
      <c r="Y223" s="37">
        <f>IF(V223=0,0,VLOOKUP(V223,[1]원재료!C:H,3,0)*0.001)</f>
        <v>8.35</v>
      </c>
      <c r="Z223" s="35">
        <f t="shared" si="19"/>
        <v>315412.90000000002</v>
      </c>
      <c r="AA223" s="38"/>
      <c r="AB223" s="39" t="s">
        <v>35</v>
      </c>
      <c r="AC223" s="40"/>
    </row>
    <row r="224" spans="1:29" ht="19.5" customHeight="1" x14ac:dyDescent="0.45">
      <c r="A224" s="22">
        <v>46148</v>
      </c>
      <c r="B224" s="23" t="s">
        <v>29</v>
      </c>
      <c r="C224" s="24" t="s">
        <v>30</v>
      </c>
      <c r="D224" s="25" t="s">
        <v>97</v>
      </c>
      <c r="E224" s="26" t="s">
        <v>98</v>
      </c>
      <c r="F224" s="27" t="str">
        <f>VLOOKUP(표1[[#This Row],[품번]],[1]!품번구분[#Data],2,0)</f>
        <v>S</v>
      </c>
      <c r="G224" s="28">
        <v>64</v>
      </c>
      <c r="H224" s="28">
        <v>64</v>
      </c>
      <c r="I224" s="28"/>
      <c r="J224" s="29">
        <f>표1[[#This Row],[C/V]]*표1[[#This Row],[판수]]-표1[[#This Row],[불량수량]]</f>
        <v>4096</v>
      </c>
      <c r="K224" s="28" t="s">
        <v>102</v>
      </c>
      <c r="L224" s="28" t="s">
        <v>117</v>
      </c>
      <c r="M224" s="30">
        <v>0.83333333333333337</v>
      </c>
      <c r="N224" s="30">
        <v>0.33333333333333331</v>
      </c>
      <c r="O224" s="31">
        <v>659.99999999999989</v>
      </c>
      <c r="P224" s="31">
        <v>0</v>
      </c>
      <c r="Q224" s="32"/>
      <c r="R224" s="33">
        <f t="shared" si="15"/>
        <v>5.8181818181818192</v>
      </c>
      <c r="S224" s="34">
        <f t="shared" si="16"/>
        <v>124</v>
      </c>
      <c r="T224" s="35">
        <f>IF(L224="비가동",0,VLOOKUP(E224,[1]단가!$D$4:$G$1048576,4,0))</f>
        <v>42.03</v>
      </c>
      <c r="U224" s="35">
        <f t="shared" si="17"/>
        <v>172154.88</v>
      </c>
      <c r="V224" s="36" t="str">
        <f>IF($L224="비가동",0,IF($B224="in",VLOOKUP($E224,[1]투입량!$M:$T,3,FALSE),VLOOKUP($E224,[1]투입량!$D:$I,3,FALSE)))</f>
        <v>SI4023-1</v>
      </c>
      <c r="W224" s="35">
        <f>IF($L224="비가동",0,IF($B224="in",VLOOKUP($E224,[1]투입량!$M:$T,6,FALSE),VLOOKUP($E224,[1]투입량!$D:$I,5,FALSE)))</f>
        <v>82</v>
      </c>
      <c r="X224" s="35">
        <f t="shared" si="18"/>
        <v>5772.8</v>
      </c>
      <c r="Y224" s="37">
        <f>IF(V224=0,0,VLOOKUP(V224,'[1]원재료 (2)'!C:H,3,0)*0.001)</f>
        <v>8.1999999999999993</v>
      </c>
      <c r="Z224" s="35">
        <f t="shared" si="19"/>
        <v>47336.959999999999</v>
      </c>
      <c r="AA224" s="38"/>
      <c r="AB224" s="39" t="s">
        <v>35</v>
      </c>
      <c r="AC224" s="40"/>
    </row>
    <row r="225" spans="1:29" ht="19.5" hidden="1" customHeight="1" x14ac:dyDescent="0.45">
      <c r="A225" s="22">
        <v>46148</v>
      </c>
      <c r="B225" s="23" t="s">
        <v>29</v>
      </c>
      <c r="C225" s="24" t="s">
        <v>30</v>
      </c>
      <c r="D225" s="25" t="s">
        <v>103</v>
      </c>
      <c r="E225" s="26">
        <v>681266</v>
      </c>
      <c r="F225" s="27" t="str">
        <f>VLOOKUP(표1[[#This Row],[품번]],[1]!품번구분[#Data],2,0)</f>
        <v>S</v>
      </c>
      <c r="G225" s="28">
        <v>1152</v>
      </c>
      <c r="H225" s="28">
        <v>109</v>
      </c>
      <c r="I225" s="28">
        <v>436</v>
      </c>
      <c r="J225" s="29">
        <f>표1[[#This Row],[C/V]]*표1[[#This Row],[판수]]-표1[[#This Row],[불량수량]]</f>
        <v>125132</v>
      </c>
      <c r="K225" s="28" t="s">
        <v>104</v>
      </c>
      <c r="L225" s="28" t="s">
        <v>116</v>
      </c>
      <c r="M225" s="30">
        <v>0.33333333333333331</v>
      </c>
      <c r="N225" s="30">
        <v>0.83333333333333337</v>
      </c>
      <c r="O225" s="31">
        <v>595.99999999999989</v>
      </c>
      <c r="P225" s="31">
        <v>24.000000000000075</v>
      </c>
      <c r="Q225" s="32"/>
      <c r="R225" s="33">
        <f t="shared" si="15"/>
        <v>10.973154362416111</v>
      </c>
      <c r="S225" s="34">
        <f t="shared" si="16"/>
        <v>227</v>
      </c>
      <c r="T225" s="35">
        <f>IF(L225="비가동",0,VLOOKUP(E225,[1]단가!$D$4:$G$1048576,4,0))</f>
        <v>9.27</v>
      </c>
      <c r="U225" s="35">
        <f t="shared" si="17"/>
        <v>1159973.6399999999</v>
      </c>
      <c r="V225" s="36" t="str">
        <f>IF($L225="비가동",0,IF($B225="in",VLOOKUP($E225,[1]투입량!$M:$T,3,FALSE),VLOOKUP($E225,[1]투입량!$D:$I,3,FALSE)))</f>
        <v>SI4020-2</v>
      </c>
      <c r="W225" s="35">
        <f>IF($L225="비가동",0,IF($B225="in",VLOOKUP($E225,[1]투입량!$M:$T,6,FALSE),VLOOKUP($E225,[1]투입량!$D:$I,5,FALSE)))</f>
        <v>364</v>
      </c>
      <c r="X225" s="35">
        <f t="shared" si="18"/>
        <v>43643.600000000006</v>
      </c>
      <c r="Y225" s="37">
        <f>IF(V225=0,0,VLOOKUP(V225,'[1]원재료 (2)'!C:H,3,0)*0.001)</f>
        <v>10.5</v>
      </c>
      <c r="Z225" s="35">
        <f t="shared" si="19"/>
        <v>458257.80000000005</v>
      </c>
      <c r="AA225" s="38"/>
      <c r="AB225" s="39" t="s">
        <v>35</v>
      </c>
      <c r="AC225" s="40"/>
    </row>
    <row r="226" spans="1:29" ht="19.5" hidden="1" customHeight="1" x14ac:dyDescent="0.45">
      <c r="A226" s="22">
        <v>46148</v>
      </c>
      <c r="B226" s="23" t="s">
        <v>29</v>
      </c>
      <c r="C226" s="24" t="s">
        <v>30</v>
      </c>
      <c r="D226" s="25" t="s">
        <v>103</v>
      </c>
      <c r="E226" s="26">
        <v>681266</v>
      </c>
      <c r="F226" s="27" t="str">
        <f>VLOOKUP(표1[[#This Row],[품번]],[1]!품번구분[#Data],2,0)</f>
        <v>S</v>
      </c>
      <c r="G226" s="28"/>
      <c r="H226" s="28"/>
      <c r="I226" s="28"/>
      <c r="J226" s="29">
        <f>표1[[#This Row],[C/V]]*표1[[#This Row],[판수]]-표1[[#This Row],[불량수량]]</f>
        <v>0</v>
      </c>
      <c r="K226" s="28" t="s">
        <v>104</v>
      </c>
      <c r="L226" s="28" t="s">
        <v>36</v>
      </c>
      <c r="M226" s="30">
        <v>0.69861111111111107</v>
      </c>
      <c r="N226" s="30">
        <v>0.71527777777777779</v>
      </c>
      <c r="O226" s="31">
        <v>24.000000000000075</v>
      </c>
      <c r="P226" s="31">
        <v>0</v>
      </c>
      <c r="Q226" s="32" t="s">
        <v>37</v>
      </c>
      <c r="R226" s="33" t="str">
        <f t="shared" si="15"/>
        <v/>
      </c>
      <c r="S226" s="34">
        <f t="shared" si="16"/>
        <v>227</v>
      </c>
      <c r="T226" s="35">
        <f>IF(L226="비가동",0,VLOOKUP(E226,[1]단가!$D$4:$G$1048576,4,0))</f>
        <v>0</v>
      </c>
      <c r="U226" s="35">
        <f t="shared" si="17"/>
        <v>0</v>
      </c>
      <c r="V226" s="36">
        <f>IF($L226="비가동",0,IF($B226="in",VLOOKUP($E226,[1]투입량!$M:$T,3,FALSE),VLOOKUP($E226,[1]투입량!$D:$I,3,FALSE)))</f>
        <v>0</v>
      </c>
      <c r="W226" s="35">
        <f>IF($L226="비가동",0,IF($B226="in",VLOOKUP($E226,[1]투입량!$M:$T,6,FALSE),VLOOKUP($E226,[1]투입량!$D:$I,5,FALSE)))</f>
        <v>0</v>
      </c>
      <c r="X226" s="35">
        <f t="shared" si="18"/>
        <v>0</v>
      </c>
      <c r="Y226" s="37">
        <f>IF(V226=0,0,VLOOKUP(V226,[1]원재료!C:H,3,0)*0.001)</f>
        <v>0</v>
      </c>
      <c r="Z226" s="35">
        <f t="shared" si="19"/>
        <v>0</v>
      </c>
      <c r="AA226" s="38" t="s">
        <v>126</v>
      </c>
      <c r="AB226" s="39" t="s">
        <v>35</v>
      </c>
      <c r="AC226" s="40"/>
    </row>
    <row r="227" spans="1:29" ht="19.5" customHeight="1" x14ac:dyDescent="0.45">
      <c r="A227" s="22">
        <v>46148</v>
      </c>
      <c r="B227" s="23" t="s">
        <v>29</v>
      </c>
      <c r="C227" s="24" t="s">
        <v>30</v>
      </c>
      <c r="D227" s="25" t="s">
        <v>105</v>
      </c>
      <c r="E227" s="26">
        <v>680449</v>
      </c>
      <c r="F227" s="27" t="str">
        <f>VLOOKUP(표1[[#This Row],[품번]],[1]!품번구분[#Data],2,0)</f>
        <v>S</v>
      </c>
      <c r="G227" s="28">
        <v>1008</v>
      </c>
      <c r="H227" s="28">
        <v>90</v>
      </c>
      <c r="I227" s="28">
        <v>360</v>
      </c>
      <c r="J227" s="29">
        <f>표1[[#This Row],[C/V]]*표1[[#This Row],[판수]]-표1[[#This Row],[불량수량]]</f>
        <v>90360</v>
      </c>
      <c r="K227" s="28" t="s">
        <v>106</v>
      </c>
      <c r="L227" s="28" t="s">
        <v>117</v>
      </c>
      <c r="M227" s="30">
        <v>0.83333333333333337</v>
      </c>
      <c r="N227" s="30">
        <v>0.33333333333333331</v>
      </c>
      <c r="O227" s="31">
        <v>659.99999999999989</v>
      </c>
      <c r="P227" s="31">
        <v>0</v>
      </c>
      <c r="Q227" s="32"/>
      <c r="R227" s="33">
        <f t="shared" si="15"/>
        <v>8.1818181818181834</v>
      </c>
      <c r="S227" s="34">
        <f t="shared" si="16"/>
        <v>90</v>
      </c>
      <c r="T227" s="35">
        <f>IF(L227="비가동",0,VLOOKUP(E227,[1]단가!$D$4:$G$1048576,4,0))</f>
        <v>14.17</v>
      </c>
      <c r="U227" s="35">
        <f t="shared" si="17"/>
        <v>1280401.2</v>
      </c>
      <c r="V227" s="36" t="str">
        <f>IF($L227="비가동",0,IF($B227="in",VLOOKUP($E227,[1]투입량!$M:$T,3,FALSE),VLOOKUP($E227,[1]투입량!$D:$I,3,FALSE)))</f>
        <v>SI4023-2</v>
      </c>
      <c r="W227" s="35">
        <f>IF($L227="비가동",0,IF($B227="in",VLOOKUP($E227,[1]투입량!$M:$T,6,FALSE),VLOOKUP($E227,[1]투입량!$D:$I,5,FALSE)))</f>
        <v>210</v>
      </c>
      <c r="X227" s="35">
        <f t="shared" si="18"/>
        <v>20790.000000000004</v>
      </c>
      <c r="Y227" s="37">
        <f>IF(V227=0,0,VLOOKUP(V227,[1]원재료!C:H,3,0)*0.001)</f>
        <v>7.8</v>
      </c>
      <c r="Z227" s="35">
        <f t="shared" si="19"/>
        <v>162162.00000000003</v>
      </c>
      <c r="AA227" s="38"/>
      <c r="AB227" s="39" t="s">
        <v>35</v>
      </c>
      <c r="AC227" s="40"/>
    </row>
    <row r="228" spans="1:29" ht="19.5" customHeight="1" x14ac:dyDescent="0.45">
      <c r="A228" s="22">
        <v>46148</v>
      </c>
      <c r="B228" s="23" t="s">
        <v>29</v>
      </c>
      <c r="C228" s="24" t="s">
        <v>30</v>
      </c>
      <c r="D228" s="25" t="s">
        <v>103</v>
      </c>
      <c r="E228" s="26">
        <v>681266</v>
      </c>
      <c r="F228" s="27" t="str">
        <f>VLOOKUP(표1[[#This Row],[품번]],[1]!품번구분[#Data],2,0)</f>
        <v>S</v>
      </c>
      <c r="G228" s="28">
        <v>1152</v>
      </c>
      <c r="H228" s="28">
        <v>118</v>
      </c>
      <c r="I228" s="28">
        <v>472</v>
      </c>
      <c r="J228" s="29">
        <f>표1[[#This Row],[C/V]]*표1[[#This Row],[판수]]-표1[[#This Row],[불량수량]]</f>
        <v>135464</v>
      </c>
      <c r="K228" s="28" t="s">
        <v>107</v>
      </c>
      <c r="L228" s="28" t="s">
        <v>117</v>
      </c>
      <c r="M228" s="30">
        <v>0.83333333333333337</v>
      </c>
      <c r="N228" s="30">
        <v>0.33333333333333331</v>
      </c>
      <c r="O228" s="31">
        <v>659.99999999999989</v>
      </c>
      <c r="P228" s="31">
        <v>0</v>
      </c>
      <c r="Q228" s="32"/>
      <c r="R228" s="33">
        <f t="shared" si="15"/>
        <v>10.72727272727273</v>
      </c>
      <c r="S228" s="34">
        <f t="shared" si="16"/>
        <v>227</v>
      </c>
      <c r="T228" s="35">
        <f>IF(L228="비가동",0,VLOOKUP(E228,[1]단가!$D$4:$G$1048576,4,0))</f>
        <v>9.27</v>
      </c>
      <c r="U228" s="35">
        <f t="shared" si="17"/>
        <v>1255751.28</v>
      </c>
      <c r="V228" s="36" t="str">
        <f>IF($L228="비가동",0,IF($B228="in",VLOOKUP($E228,[1]투입량!$M:$T,3,FALSE),VLOOKUP($E228,[1]투입량!$D:$I,3,FALSE)))</f>
        <v>SI4020-2</v>
      </c>
      <c r="W228" s="35">
        <f>IF($L228="비가동",0,IF($B228="in",VLOOKUP($E228,[1]투입량!$M:$T,6,FALSE),VLOOKUP($E228,[1]투입량!$D:$I,5,FALSE)))</f>
        <v>364</v>
      </c>
      <c r="X228" s="35">
        <f t="shared" si="18"/>
        <v>47247.200000000004</v>
      </c>
      <c r="Y228" s="37">
        <f>IF(V228=0,0,VLOOKUP(V228,'[1]원재료 (2)'!C:H,3,0)*0.001)</f>
        <v>10.5</v>
      </c>
      <c r="Z228" s="35">
        <f t="shared" si="19"/>
        <v>496095.60000000003</v>
      </c>
      <c r="AA228" s="38"/>
      <c r="AB228" s="39" t="s">
        <v>35</v>
      </c>
      <c r="AC228" s="40"/>
    </row>
    <row r="229" spans="1:29" ht="19.5" customHeight="1" x14ac:dyDescent="0.45">
      <c r="A229" s="22">
        <v>46148</v>
      </c>
      <c r="B229" s="23" t="s">
        <v>29</v>
      </c>
      <c r="C229" s="24" t="s">
        <v>30</v>
      </c>
      <c r="D229" s="25" t="s">
        <v>109</v>
      </c>
      <c r="E229" s="26" t="s">
        <v>110</v>
      </c>
      <c r="F229" s="27" t="str">
        <f>VLOOKUP(표1[[#This Row],[품번]],[1]!품번구분[#Data],2,0)</f>
        <v>S</v>
      </c>
      <c r="G229" s="28">
        <v>48</v>
      </c>
      <c r="H229" s="28">
        <v>100</v>
      </c>
      <c r="I229" s="28"/>
      <c r="J229" s="29">
        <f>표1[[#This Row],[C/V]]*표1[[#This Row],[판수]]-표1[[#This Row],[불량수량]]</f>
        <v>4800</v>
      </c>
      <c r="K229" s="28" t="s">
        <v>111</v>
      </c>
      <c r="L229" s="28" t="s">
        <v>117</v>
      </c>
      <c r="M229" s="30">
        <v>0.83333333333333337</v>
      </c>
      <c r="N229" s="30">
        <v>0.33333333333333331</v>
      </c>
      <c r="O229" s="31">
        <v>659.99999999999989</v>
      </c>
      <c r="P229" s="31">
        <v>0</v>
      </c>
      <c r="Q229" s="32"/>
      <c r="R229" s="33">
        <f t="shared" si="15"/>
        <v>9.0909090909090935</v>
      </c>
      <c r="S229" s="34">
        <f t="shared" si="16"/>
        <v>100</v>
      </c>
      <c r="T229" s="35">
        <f>IF(L229="비가동",0,VLOOKUP(E229,[1]단가!$D$4:$G$1048576,4,0))</f>
        <v>32.99</v>
      </c>
      <c r="U229" s="35">
        <f t="shared" si="17"/>
        <v>158352</v>
      </c>
      <c r="V229" s="36" t="str">
        <f>IF($L229="비가동",0,IF($B229="in",VLOOKUP($E229,[1]투입량!$M:$T,3,FALSE),VLOOKUP($E229,[1]투입량!$D:$I,3,FALSE)))</f>
        <v>SI4020</v>
      </c>
      <c r="W229" s="35">
        <f>IF($L229="비가동",0,IF($B229="in",VLOOKUP($E229,[1]투입량!$M:$T,6,FALSE),VLOOKUP($E229,[1]투입량!$D:$I,5,FALSE)))</f>
        <v>63</v>
      </c>
      <c r="X229" s="35">
        <f t="shared" si="18"/>
        <v>6930.0000000000009</v>
      </c>
      <c r="Y229" s="37">
        <f>IF(V229=0,0,VLOOKUP(V229,'[1]원재료 (2)'!C:H,3,0)*0.001)</f>
        <v>8.7000000000000011</v>
      </c>
      <c r="Z229" s="35">
        <f t="shared" si="19"/>
        <v>60291.000000000015</v>
      </c>
      <c r="AA229" s="38"/>
      <c r="AB229" s="39" t="s">
        <v>35</v>
      </c>
      <c r="AC229" s="40"/>
    </row>
    <row r="230" spans="1:29" ht="19.5" customHeight="1" x14ac:dyDescent="0.45">
      <c r="A230" s="22">
        <v>46148</v>
      </c>
      <c r="B230" s="23" t="s">
        <v>29</v>
      </c>
      <c r="C230" s="24" t="s">
        <v>30</v>
      </c>
      <c r="D230" s="25" t="s">
        <v>112</v>
      </c>
      <c r="E230" s="26" t="s">
        <v>113</v>
      </c>
      <c r="F230" s="27" t="str">
        <f>VLOOKUP(표1[[#This Row],[품번]],[1]!품번구분[#Data],2,0)</f>
        <v>S</v>
      </c>
      <c r="G230" s="28">
        <v>288</v>
      </c>
      <c r="H230" s="28">
        <v>100</v>
      </c>
      <c r="I230" s="28"/>
      <c r="J230" s="29">
        <f>표1[[#This Row],[C/V]]*표1[[#This Row],[판수]]-표1[[#This Row],[불량수량]]</f>
        <v>28800</v>
      </c>
      <c r="K230" s="28" t="s">
        <v>111</v>
      </c>
      <c r="L230" s="28" t="s">
        <v>117</v>
      </c>
      <c r="M230" s="30">
        <v>0.83333333333333337</v>
      </c>
      <c r="N230" s="30">
        <v>0.33333333333333331</v>
      </c>
      <c r="O230" s="31">
        <v>659.99999999999989</v>
      </c>
      <c r="P230" s="31">
        <v>0</v>
      </c>
      <c r="Q230" s="32"/>
      <c r="R230" s="33">
        <f t="shared" si="15"/>
        <v>9.0909090909090935</v>
      </c>
      <c r="S230" s="34">
        <f t="shared" si="16"/>
        <v>100</v>
      </c>
      <c r="T230" s="35">
        <f>IF(L230="비가동",0,VLOOKUP(E230,[1]단가!$D$4:$G$1048576,4,0))</f>
        <v>17.600000000000001</v>
      </c>
      <c r="U230" s="35">
        <f t="shared" si="17"/>
        <v>506880.00000000006</v>
      </c>
      <c r="V230" s="36" t="str">
        <f>IF($L230="비가동",0,IF($B230="in",VLOOKUP($E230,[1]투입량!$M:$T,3,FALSE),VLOOKUP($E230,[1]투입량!$D:$I,3,FALSE)))</f>
        <v>SI3020</v>
      </c>
      <c r="W230" s="35">
        <f>IF($L230="비가동",0,IF($B230="in",VLOOKUP($E230,[1]투입량!$M:$T,6,FALSE),VLOOKUP($E230,[1]투입량!$D:$I,5,FALSE)))</f>
        <v>174</v>
      </c>
      <c r="X230" s="35">
        <f t="shared" si="18"/>
        <v>19140</v>
      </c>
      <c r="Y230" s="37">
        <f>IF(V230=0,0,VLOOKUP(V230,[1]원재료!C:H,3,0)*0.001)</f>
        <v>9.85</v>
      </c>
      <c r="Z230" s="35">
        <f t="shared" si="19"/>
        <v>188529</v>
      </c>
      <c r="AA230" s="38"/>
      <c r="AB230" s="39" t="s">
        <v>35</v>
      </c>
      <c r="AC230" s="40"/>
    </row>
    <row r="231" spans="1:29" ht="19.5" customHeight="1" x14ac:dyDescent="0.45">
      <c r="A231" s="22">
        <v>46148</v>
      </c>
      <c r="B231" s="23" t="s">
        <v>29</v>
      </c>
      <c r="C231" s="24" t="s">
        <v>30</v>
      </c>
      <c r="D231" s="25" t="s">
        <v>114</v>
      </c>
      <c r="E231" s="26" t="s">
        <v>115</v>
      </c>
      <c r="F231" s="27" t="str">
        <f>VLOOKUP(표1[[#This Row],[품번]],[1]!품번구분[#Data],2,0)</f>
        <v>S</v>
      </c>
      <c r="G231" s="28">
        <v>160</v>
      </c>
      <c r="H231" s="28">
        <v>100</v>
      </c>
      <c r="I231" s="28"/>
      <c r="J231" s="29">
        <f>표1[[#This Row],[C/V]]*표1[[#This Row],[판수]]-표1[[#This Row],[불량수량]]</f>
        <v>16000</v>
      </c>
      <c r="K231" s="28" t="s">
        <v>111</v>
      </c>
      <c r="L231" s="28" t="s">
        <v>117</v>
      </c>
      <c r="M231" s="30">
        <v>0.83333333333333337</v>
      </c>
      <c r="N231" s="30">
        <v>0.33333333333333331</v>
      </c>
      <c r="O231" s="31">
        <v>659.99999999999989</v>
      </c>
      <c r="P231" s="31">
        <v>0</v>
      </c>
      <c r="Q231" s="32"/>
      <c r="R231" s="33">
        <f t="shared" si="15"/>
        <v>9.0909090909090935</v>
      </c>
      <c r="S231" s="34">
        <f t="shared" si="16"/>
        <v>100</v>
      </c>
      <c r="T231" s="35">
        <f>IF(L231="비가동",0,VLOOKUP(E231,[1]단가!$D$4:$G$1048576,4,0))</f>
        <v>49.5</v>
      </c>
      <c r="U231" s="35">
        <f t="shared" si="17"/>
        <v>792000</v>
      </c>
      <c r="V231" s="36" t="str">
        <f>IF($L231="비가동",0,IF($B231="in",VLOOKUP($E231,[1]투입량!$M:$T,3,FALSE),VLOOKUP($E231,[1]투입량!$D:$I,3,FALSE)))</f>
        <v>SI3020K</v>
      </c>
      <c r="W231" s="35">
        <f>IF($L231="비가동",0,IF($B231="in",VLOOKUP($E231,[1]투입량!$M:$T,6,FALSE),VLOOKUP($E231,[1]투입량!$D:$I,5,FALSE)))</f>
        <v>168</v>
      </c>
      <c r="X231" s="35">
        <f t="shared" si="18"/>
        <v>18480</v>
      </c>
      <c r="Y231" s="37">
        <f>IF(V231=0,0,VLOOKUP(V231,[1]원재료!C:H,3,0)*0.001)</f>
        <v>9.85</v>
      </c>
      <c r="Z231" s="35">
        <f t="shared" si="19"/>
        <v>182028</v>
      </c>
      <c r="AA231" s="38"/>
      <c r="AB231" s="39" t="s">
        <v>35</v>
      </c>
      <c r="AC231" s="40"/>
    </row>
    <row r="232" spans="1:29" ht="19.5" hidden="1" customHeight="1" x14ac:dyDescent="0.45">
      <c r="A232" s="22">
        <v>46149</v>
      </c>
      <c r="B232" s="23" t="s">
        <v>29</v>
      </c>
      <c r="C232" s="24" t="s">
        <v>30</v>
      </c>
      <c r="D232" s="25" t="s">
        <v>31</v>
      </c>
      <c r="E232" s="26" t="s">
        <v>32</v>
      </c>
      <c r="F232" s="27" t="str">
        <f>VLOOKUP(표1[[#This Row],[품번]],[1]!품번구분[#Data],2,0)</f>
        <v>S</v>
      </c>
      <c r="G232" s="28">
        <v>220</v>
      </c>
      <c r="H232" s="28">
        <v>88</v>
      </c>
      <c r="I232" s="28">
        <v>88</v>
      </c>
      <c r="J232" s="29">
        <f>표1[[#This Row],[C/V]]*표1[[#This Row],[판수]]-표1[[#This Row],[불량수량]]</f>
        <v>19272</v>
      </c>
      <c r="K232" s="28" t="s">
        <v>33</v>
      </c>
      <c r="L232" s="28" t="s">
        <v>116</v>
      </c>
      <c r="M232" s="30">
        <v>0.33333333333333331</v>
      </c>
      <c r="N232" s="30">
        <v>0.83333333333333337</v>
      </c>
      <c r="O232" s="31">
        <v>603</v>
      </c>
      <c r="P232" s="31">
        <v>16.999999999999972</v>
      </c>
      <c r="Q232" s="32"/>
      <c r="R232" s="33">
        <f t="shared" si="15"/>
        <v>8.756218905472636</v>
      </c>
      <c r="S232" s="34">
        <f t="shared" si="16"/>
        <v>183</v>
      </c>
      <c r="T232" s="35">
        <f>IF(L232="비가동",0,VLOOKUP(E232,[1]단가!$D$4:$G$1048576,4,0))</f>
        <v>36.72</v>
      </c>
      <c r="U232" s="35">
        <f t="shared" si="17"/>
        <v>707667.84</v>
      </c>
      <c r="V232" s="36" t="str">
        <f>IF($L232="비가동",0,IF($B232="in",VLOOKUP($E232,[1]투입량!$M:$T,3,FALSE),VLOOKUP($E232,[1]투입량!$D:$I,3,FALSE)))</f>
        <v>SI4022</v>
      </c>
      <c r="W232" s="35">
        <f>IF($L232="비가동",0,IF($B232="in",VLOOKUP($E232,[1]투입량!$M:$T,6,FALSE),VLOOKUP($E232,[1]투입량!$D:$I,5,FALSE)))</f>
        <v>60</v>
      </c>
      <c r="X232" s="35">
        <f t="shared" si="18"/>
        <v>5808</v>
      </c>
      <c r="Y232" s="37">
        <f>IF(V232=0,0,VLOOKUP(V232,[1]원재료!C:H,3,0)*0.001)</f>
        <v>10.15</v>
      </c>
      <c r="Z232" s="35">
        <f t="shared" si="19"/>
        <v>58951.200000000004</v>
      </c>
      <c r="AA232" s="38"/>
      <c r="AB232" s="39" t="s">
        <v>35</v>
      </c>
      <c r="AC232" s="40"/>
    </row>
    <row r="233" spans="1:29" ht="19.5" hidden="1" customHeight="1" x14ac:dyDescent="0.45">
      <c r="A233" s="22">
        <v>46149</v>
      </c>
      <c r="B233" s="23" t="s">
        <v>29</v>
      </c>
      <c r="C233" s="24" t="s">
        <v>30</v>
      </c>
      <c r="D233" s="25" t="s">
        <v>31</v>
      </c>
      <c r="E233" s="26" t="s">
        <v>32</v>
      </c>
      <c r="F233" s="27" t="str">
        <f>VLOOKUP(표1[[#This Row],[품번]],[1]!품번구분[#Data],2,0)</f>
        <v>S</v>
      </c>
      <c r="G233" s="28"/>
      <c r="H233" s="28"/>
      <c r="I233" s="28"/>
      <c r="J233" s="29">
        <f>표1[[#This Row],[C/V]]*표1[[#This Row],[판수]]-표1[[#This Row],[불량수량]]</f>
        <v>0</v>
      </c>
      <c r="K233" s="28" t="s">
        <v>33</v>
      </c>
      <c r="L233" s="28" t="s">
        <v>36</v>
      </c>
      <c r="M233" s="30">
        <v>0.48819444444444443</v>
      </c>
      <c r="N233" s="30">
        <v>0.54166666666666663</v>
      </c>
      <c r="O233" s="31">
        <v>16.999999999999972</v>
      </c>
      <c r="P233" s="31">
        <v>0</v>
      </c>
      <c r="Q233" s="32" t="s">
        <v>37</v>
      </c>
      <c r="R233" s="33" t="str">
        <f t="shared" si="15"/>
        <v/>
      </c>
      <c r="S233" s="34">
        <f t="shared" si="16"/>
        <v>183</v>
      </c>
      <c r="T233" s="35">
        <f>IF(L233="비가동",0,VLOOKUP(E233,[1]단가!$D$4:$G$1048576,4,0))</f>
        <v>0</v>
      </c>
      <c r="U233" s="35">
        <f t="shared" si="17"/>
        <v>0</v>
      </c>
      <c r="V233" s="36">
        <f>IF($L233="비가동",0,IF($B233="in",VLOOKUP($E233,[1]투입량!$M:$T,3,FALSE),VLOOKUP($E233,[1]투입량!$D:$I,3,FALSE)))</f>
        <v>0</v>
      </c>
      <c r="W233" s="35">
        <f>IF($L233="비가동",0,IF($B233="in",VLOOKUP($E233,[1]투입량!$M:$T,6,FALSE),VLOOKUP($E233,[1]투입량!$D:$I,5,FALSE)))</f>
        <v>0</v>
      </c>
      <c r="X233" s="35">
        <f t="shared" si="18"/>
        <v>0</v>
      </c>
      <c r="Y233" s="37">
        <f>IF(V233=0,0,VLOOKUP(V233,[1]원재료!C:H,3,0)*0.001)</f>
        <v>0</v>
      </c>
      <c r="Z233" s="35">
        <f t="shared" si="19"/>
        <v>0</v>
      </c>
      <c r="AA233" s="38" t="s">
        <v>127</v>
      </c>
      <c r="AB233" s="39" t="s">
        <v>35</v>
      </c>
      <c r="AC233" s="40"/>
    </row>
    <row r="234" spans="1:29" ht="19.5" customHeight="1" x14ac:dyDescent="0.45">
      <c r="A234" s="22">
        <v>46149</v>
      </c>
      <c r="B234" s="23" t="s">
        <v>29</v>
      </c>
      <c r="C234" s="24" t="s">
        <v>30</v>
      </c>
      <c r="D234" s="25" t="s">
        <v>39</v>
      </c>
      <c r="E234" s="26" t="s">
        <v>40</v>
      </c>
      <c r="F234" s="27" t="str">
        <f>VLOOKUP(표1[[#This Row],[품번]],[1]!품번구분[#Data],2,0)</f>
        <v>S</v>
      </c>
      <c r="G234" s="28">
        <v>190</v>
      </c>
      <c r="H234" s="28">
        <v>90</v>
      </c>
      <c r="I234" s="28">
        <v>90</v>
      </c>
      <c r="J234" s="29">
        <f>표1[[#This Row],[C/V]]*표1[[#This Row],[판수]]-표1[[#This Row],[불량수량]]</f>
        <v>17010</v>
      </c>
      <c r="K234" s="28" t="s">
        <v>33</v>
      </c>
      <c r="L234" s="28" t="s">
        <v>116</v>
      </c>
      <c r="M234" s="30">
        <v>0.33333333333333331</v>
      </c>
      <c r="N234" s="30">
        <v>0.83333333333333337</v>
      </c>
      <c r="O234" s="31">
        <v>620</v>
      </c>
      <c r="P234" s="31">
        <v>0</v>
      </c>
      <c r="Q234" s="32"/>
      <c r="R234" s="33">
        <f t="shared" si="15"/>
        <v>8.7096774193548399</v>
      </c>
      <c r="S234" s="34">
        <f t="shared" si="16"/>
        <v>185</v>
      </c>
      <c r="T234" s="35">
        <f>IF(L234="비가동",0,VLOOKUP(E234,[1]단가!$D$4:$G$1048576,4,0))</f>
        <v>24</v>
      </c>
      <c r="U234" s="35">
        <f t="shared" si="17"/>
        <v>408240</v>
      </c>
      <c r="V234" s="36" t="str">
        <f>IF($L234="비가동",0,IF($B234="in",VLOOKUP($E234,[1]투입량!$M:$T,3,FALSE),VLOOKUP($E234,[1]투입량!$D:$I,3,FALSE)))</f>
        <v>SI3020</v>
      </c>
      <c r="W234" s="35">
        <f>IF($L234="비가동",0,IF($B234="in",VLOOKUP($E234,[1]투입량!$M:$T,6,FALSE),VLOOKUP($E234,[1]투입량!$D:$I,5,FALSE)))</f>
        <v>208</v>
      </c>
      <c r="X234" s="35">
        <f t="shared" si="18"/>
        <v>20592</v>
      </c>
      <c r="Y234" s="37">
        <f>IF(V234=0,0,VLOOKUP(V234,[1]원재료!C:H,3,0)*0.001)</f>
        <v>9.85</v>
      </c>
      <c r="Z234" s="35">
        <f t="shared" si="19"/>
        <v>202831.19999999998</v>
      </c>
      <c r="AA234" s="38"/>
      <c r="AB234" s="39" t="s">
        <v>35</v>
      </c>
      <c r="AC234" s="40"/>
    </row>
    <row r="235" spans="1:29" ht="19.5" customHeight="1" x14ac:dyDescent="0.45">
      <c r="A235" s="22">
        <v>46149</v>
      </c>
      <c r="B235" s="23" t="s">
        <v>29</v>
      </c>
      <c r="C235" s="24" t="s">
        <v>30</v>
      </c>
      <c r="D235" s="25" t="s">
        <v>41</v>
      </c>
      <c r="E235" s="26" t="s">
        <v>42</v>
      </c>
      <c r="F235" s="27" t="str">
        <f>VLOOKUP(표1[[#This Row],[품번]],[1]!품번구분[#Data],2,0)</f>
        <v>G</v>
      </c>
      <c r="G235" s="28">
        <v>90</v>
      </c>
      <c r="H235" s="28">
        <v>90</v>
      </c>
      <c r="I235" s="28"/>
      <c r="J235" s="29">
        <f>표1[[#This Row],[C/V]]*표1[[#This Row],[판수]]-표1[[#This Row],[불량수량]]</f>
        <v>8100</v>
      </c>
      <c r="K235" s="28" t="s">
        <v>33</v>
      </c>
      <c r="L235" s="28" t="s">
        <v>116</v>
      </c>
      <c r="M235" s="30">
        <v>0.33333333333333331</v>
      </c>
      <c r="N235" s="30">
        <v>0.83333333333333337</v>
      </c>
      <c r="O235" s="31">
        <v>620</v>
      </c>
      <c r="P235" s="31">
        <v>0</v>
      </c>
      <c r="Q235" s="32"/>
      <c r="R235" s="33">
        <f t="shared" si="15"/>
        <v>8.7096774193548399</v>
      </c>
      <c r="S235" s="34">
        <f t="shared" si="16"/>
        <v>185</v>
      </c>
      <c r="T235" s="35">
        <f>IF(L235="비가동",0,VLOOKUP(E235,[1]단가!$D$4:$G$1048576,4,0))</f>
        <v>60</v>
      </c>
      <c r="U235" s="35">
        <f t="shared" si="17"/>
        <v>486000</v>
      </c>
      <c r="V235" s="36" t="str">
        <f>IF($L235="비가동",0,IF($B235="in",VLOOKUP($E235,[1]투입량!$M:$T,3,FALSE),VLOOKUP($E235,[1]투입량!$D:$I,3,FALSE)))</f>
        <v>SI4027K</v>
      </c>
      <c r="W235" s="35">
        <f>IF($L235="비가동",0,IF($B235="in",VLOOKUP($E235,[1]투입량!$M:$T,6,FALSE),VLOOKUP($E235,[1]투입량!$D:$I,5,FALSE)))</f>
        <v>330</v>
      </c>
      <c r="X235" s="35">
        <f t="shared" si="18"/>
        <v>32670.000000000004</v>
      </c>
      <c r="Y235" s="37">
        <f>IF(V235=0,0,VLOOKUP(V235,[1]원재료!C:H,3,0)*0.001)</f>
        <v>9</v>
      </c>
      <c r="Z235" s="35">
        <f t="shared" si="19"/>
        <v>294030.00000000006</v>
      </c>
      <c r="AA235" s="38"/>
      <c r="AB235" s="39" t="s">
        <v>35</v>
      </c>
      <c r="AC235" s="40"/>
    </row>
    <row r="236" spans="1:29" ht="19.5" customHeight="1" x14ac:dyDescent="0.45">
      <c r="A236" s="22">
        <v>46149</v>
      </c>
      <c r="B236" s="23" t="s">
        <v>29</v>
      </c>
      <c r="C236" s="24" t="s">
        <v>30</v>
      </c>
      <c r="D236" s="25" t="s">
        <v>31</v>
      </c>
      <c r="E236" s="26" t="s">
        <v>32</v>
      </c>
      <c r="F236" s="27" t="str">
        <f>VLOOKUP(표1[[#This Row],[품번]],[1]!품번구분[#Data],2,0)</f>
        <v>S</v>
      </c>
      <c r="G236" s="28">
        <v>220</v>
      </c>
      <c r="H236" s="28">
        <v>95</v>
      </c>
      <c r="I236" s="28">
        <v>95</v>
      </c>
      <c r="J236" s="29">
        <f>표1[[#This Row],[C/V]]*표1[[#This Row],[판수]]-표1[[#This Row],[불량수량]]</f>
        <v>20805</v>
      </c>
      <c r="K236" s="28" t="s">
        <v>43</v>
      </c>
      <c r="L236" s="28" t="s">
        <v>117</v>
      </c>
      <c r="M236" s="30">
        <v>0.83333333333333337</v>
      </c>
      <c r="N236" s="30">
        <v>0.33333333333333331</v>
      </c>
      <c r="O236" s="31">
        <v>659.99999999999989</v>
      </c>
      <c r="P236" s="31">
        <v>0</v>
      </c>
      <c r="Q236" s="32"/>
      <c r="R236" s="33">
        <f t="shared" si="15"/>
        <v>8.6363636363636367</v>
      </c>
      <c r="S236" s="34">
        <f t="shared" si="16"/>
        <v>183</v>
      </c>
      <c r="T236" s="35">
        <f>IF(L236="비가동",0,VLOOKUP(E236,[1]단가!$D$4:$G$1048576,4,0))</f>
        <v>36.72</v>
      </c>
      <c r="U236" s="35">
        <f t="shared" si="17"/>
        <v>763959.6</v>
      </c>
      <c r="V236" s="36" t="str">
        <f>IF($L236="비가동",0,IF($B236="in",VLOOKUP($E236,[1]투입량!$M:$T,3,FALSE),VLOOKUP($E236,[1]투입량!$D:$I,3,FALSE)))</f>
        <v>SI4022</v>
      </c>
      <c r="W236" s="35">
        <f>IF($L236="비가동",0,IF($B236="in",VLOOKUP($E236,[1]투입량!$M:$T,6,FALSE),VLOOKUP($E236,[1]투입량!$D:$I,5,FALSE)))</f>
        <v>60</v>
      </c>
      <c r="X236" s="35">
        <f t="shared" si="18"/>
        <v>6270</v>
      </c>
      <c r="Y236" s="37">
        <f>IF(V236=0,0,VLOOKUP(V236,[1]원재료!C:H,3,0)*0.001)</f>
        <v>10.15</v>
      </c>
      <c r="Z236" s="35">
        <f t="shared" si="19"/>
        <v>63640.5</v>
      </c>
      <c r="AA236" s="38"/>
      <c r="AB236" s="39" t="s">
        <v>35</v>
      </c>
      <c r="AC236" s="40"/>
    </row>
    <row r="237" spans="1:29" ht="19.5" customHeight="1" x14ac:dyDescent="0.45">
      <c r="A237" s="22">
        <v>46149</v>
      </c>
      <c r="B237" s="23" t="s">
        <v>29</v>
      </c>
      <c r="C237" s="24" t="s">
        <v>30</v>
      </c>
      <c r="D237" s="25" t="s">
        <v>39</v>
      </c>
      <c r="E237" s="26" t="s">
        <v>40</v>
      </c>
      <c r="F237" s="27" t="str">
        <f>VLOOKUP(표1[[#This Row],[품번]],[1]!품번구분[#Data],2,0)</f>
        <v>S</v>
      </c>
      <c r="G237" s="28">
        <v>190</v>
      </c>
      <c r="H237" s="28">
        <v>95</v>
      </c>
      <c r="I237" s="28">
        <v>95</v>
      </c>
      <c r="J237" s="29">
        <f>표1[[#This Row],[C/V]]*표1[[#This Row],[판수]]-표1[[#This Row],[불량수량]]</f>
        <v>17955</v>
      </c>
      <c r="K237" s="28" t="s">
        <v>43</v>
      </c>
      <c r="L237" s="28" t="s">
        <v>117</v>
      </c>
      <c r="M237" s="30">
        <v>0.83333333333333337</v>
      </c>
      <c r="N237" s="30">
        <v>0.33333333333333331</v>
      </c>
      <c r="O237" s="31">
        <v>659.99999999999989</v>
      </c>
      <c r="P237" s="31">
        <v>0</v>
      </c>
      <c r="Q237" s="32"/>
      <c r="R237" s="33">
        <f t="shared" si="15"/>
        <v>8.6363636363636367</v>
      </c>
      <c r="S237" s="34">
        <f t="shared" si="16"/>
        <v>185</v>
      </c>
      <c r="T237" s="35">
        <f>IF(L237="비가동",0,VLOOKUP(E237,[1]단가!$D$4:$G$1048576,4,0))</f>
        <v>24</v>
      </c>
      <c r="U237" s="35">
        <f t="shared" si="17"/>
        <v>430920</v>
      </c>
      <c r="V237" s="36" t="str">
        <f>IF($L237="비가동",0,IF($B237="in",VLOOKUP($E237,[1]투입량!$M:$T,3,FALSE),VLOOKUP($E237,[1]투입량!$D:$I,3,FALSE)))</f>
        <v>SI3020</v>
      </c>
      <c r="W237" s="35">
        <f>IF($L237="비가동",0,IF($B237="in",VLOOKUP($E237,[1]투입량!$M:$T,6,FALSE),VLOOKUP($E237,[1]투입량!$D:$I,5,FALSE)))</f>
        <v>208</v>
      </c>
      <c r="X237" s="35">
        <f t="shared" si="18"/>
        <v>21736</v>
      </c>
      <c r="Y237" s="37">
        <f>IF(V237=0,0,VLOOKUP(V237,[1]원재료!C:H,3,0)*0.001)</f>
        <v>9.85</v>
      </c>
      <c r="Z237" s="35">
        <f t="shared" si="19"/>
        <v>214099.6</v>
      </c>
      <c r="AA237" s="38"/>
      <c r="AB237" s="39" t="s">
        <v>35</v>
      </c>
      <c r="AC237" s="40"/>
    </row>
    <row r="238" spans="1:29" ht="19.5" customHeight="1" x14ac:dyDescent="0.45">
      <c r="A238" s="22">
        <v>46149</v>
      </c>
      <c r="B238" s="23" t="s">
        <v>29</v>
      </c>
      <c r="C238" s="24" t="s">
        <v>30</v>
      </c>
      <c r="D238" s="25" t="s">
        <v>41</v>
      </c>
      <c r="E238" s="26" t="s">
        <v>42</v>
      </c>
      <c r="F238" s="27" t="str">
        <f>VLOOKUP(표1[[#This Row],[품번]],[1]!품번구분[#Data],2,0)</f>
        <v>G</v>
      </c>
      <c r="G238" s="28">
        <v>90</v>
      </c>
      <c r="H238" s="28">
        <v>95</v>
      </c>
      <c r="I238" s="28"/>
      <c r="J238" s="29">
        <f>표1[[#This Row],[C/V]]*표1[[#This Row],[판수]]-표1[[#This Row],[불량수량]]</f>
        <v>8550</v>
      </c>
      <c r="K238" s="28" t="s">
        <v>43</v>
      </c>
      <c r="L238" s="28" t="s">
        <v>117</v>
      </c>
      <c r="M238" s="30">
        <v>0.83333333333333337</v>
      </c>
      <c r="N238" s="30">
        <v>0.33333333333333331</v>
      </c>
      <c r="O238" s="31">
        <v>659.99999999999989</v>
      </c>
      <c r="P238" s="31">
        <v>0</v>
      </c>
      <c r="Q238" s="32"/>
      <c r="R238" s="33">
        <f t="shared" si="15"/>
        <v>8.6363636363636367</v>
      </c>
      <c r="S238" s="34">
        <f t="shared" si="16"/>
        <v>185</v>
      </c>
      <c r="T238" s="35">
        <f>IF(L238="비가동",0,VLOOKUP(E238,[1]단가!$D$4:$G$1048576,4,0))</f>
        <v>60</v>
      </c>
      <c r="U238" s="35">
        <f t="shared" si="17"/>
        <v>513000</v>
      </c>
      <c r="V238" s="36" t="str">
        <f>IF($L238="비가동",0,IF($B238="in",VLOOKUP($E238,[1]투입량!$M:$T,3,FALSE),VLOOKUP($E238,[1]투입량!$D:$I,3,FALSE)))</f>
        <v>SI4027K</v>
      </c>
      <c r="W238" s="35">
        <f>IF($L238="비가동",0,IF($B238="in",VLOOKUP($E238,[1]투입량!$M:$T,6,FALSE),VLOOKUP($E238,[1]투입량!$D:$I,5,FALSE)))</f>
        <v>330</v>
      </c>
      <c r="X238" s="35">
        <f t="shared" si="18"/>
        <v>34485.000000000007</v>
      </c>
      <c r="Y238" s="37">
        <f>IF(V238=0,0,VLOOKUP(V238,[1]원재료!C:H,3,0)*0.001)</f>
        <v>9</v>
      </c>
      <c r="Z238" s="35">
        <f t="shared" si="19"/>
        <v>310365.00000000006</v>
      </c>
      <c r="AA238" s="38"/>
      <c r="AB238" s="39" t="s">
        <v>35</v>
      </c>
      <c r="AC238" s="40"/>
    </row>
    <row r="239" spans="1:29" ht="19.5" customHeight="1" x14ac:dyDescent="0.45">
      <c r="A239" s="22">
        <v>46149</v>
      </c>
      <c r="B239" s="23" t="s">
        <v>29</v>
      </c>
      <c r="C239" s="24" t="s">
        <v>30</v>
      </c>
      <c r="D239" s="25" t="s">
        <v>121</v>
      </c>
      <c r="E239" s="26" t="s">
        <v>122</v>
      </c>
      <c r="F239" s="27" t="str">
        <f>VLOOKUP(표1[[#This Row],[품번]],[1]!품번구분[#Data],2,0)</f>
        <v>G</v>
      </c>
      <c r="G239" s="28">
        <v>180</v>
      </c>
      <c r="H239" s="28">
        <v>20</v>
      </c>
      <c r="I239" s="28"/>
      <c r="J239" s="29">
        <f>표1[[#This Row],[C/V]]*표1[[#This Row],[판수]]-표1[[#This Row],[불량수량]]</f>
        <v>3600</v>
      </c>
      <c r="K239" s="28" t="s">
        <v>123</v>
      </c>
      <c r="L239" s="28" t="s">
        <v>116</v>
      </c>
      <c r="M239" s="30">
        <v>0.33333333333333331</v>
      </c>
      <c r="N239" s="30">
        <v>0.83333333333333337</v>
      </c>
      <c r="O239" s="31">
        <v>620</v>
      </c>
      <c r="P239" s="31">
        <v>0</v>
      </c>
      <c r="Q239" s="32"/>
      <c r="R239" s="33">
        <f t="shared" si="15"/>
        <v>1.935483870967742</v>
      </c>
      <c r="S239" s="34">
        <f t="shared" si="16"/>
        <v>20</v>
      </c>
      <c r="T239" s="35">
        <f>IF(L239="비가동",0,VLOOKUP(E239,[1]단가!$D$4:$G$1048576,4,0))</f>
        <v>100</v>
      </c>
      <c r="U239" s="35">
        <f t="shared" si="17"/>
        <v>360000</v>
      </c>
      <c r="V239" s="36" t="str">
        <f>IF($L239="비가동",0,IF($B239="in",VLOOKUP($E239,[1]투입량!$M:$T,3,FALSE),VLOOKUP($E239,[1]투입량!$D:$I,3,FALSE)))</f>
        <v>SI4021</v>
      </c>
      <c r="W239" s="35">
        <f>IF($L239="비가동",0,IF($B239="in",VLOOKUP($E239,[1]투입량!$M:$T,6,FALSE),VLOOKUP($E239,[1]투입량!$D:$I,5,FALSE)))</f>
        <v>120</v>
      </c>
      <c r="X239" s="35">
        <f t="shared" si="18"/>
        <v>2640</v>
      </c>
      <c r="Y239" s="37">
        <f>IF(V239=0,0,VLOOKUP(V239,[1]원재료!C:H,3,0)*0.001)</f>
        <v>8.8000000000000007</v>
      </c>
      <c r="Z239" s="35">
        <f t="shared" si="19"/>
        <v>23232.000000000004</v>
      </c>
      <c r="AA239" s="38"/>
      <c r="AB239" s="39" t="s">
        <v>35</v>
      </c>
      <c r="AC239" s="40"/>
    </row>
    <row r="240" spans="1:29" ht="19.5" hidden="1" customHeight="1" x14ac:dyDescent="0.45">
      <c r="A240" s="22">
        <v>46149</v>
      </c>
      <c r="B240" s="23" t="s">
        <v>29</v>
      </c>
      <c r="C240" s="24" t="s">
        <v>30</v>
      </c>
      <c r="D240" s="25" t="s">
        <v>45</v>
      </c>
      <c r="E240" s="26" t="s">
        <v>122</v>
      </c>
      <c r="F240" s="27" t="str">
        <f>VLOOKUP(표1[[#This Row],[품번]],[1]!품번구분[#Data],2,0)</f>
        <v>G</v>
      </c>
      <c r="G240" s="28"/>
      <c r="H240" s="28"/>
      <c r="I240" s="28"/>
      <c r="J240" s="29">
        <f>표1[[#This Row],[C/V]]*표1[[#This Row],[판수]]-표1[[#This Row],[불량수량]]</f>
        <v>0</v>
      </c>
      <c r="K240" s="28" t="s">
        <v>123</v>
      </c>
      <c r="L240" s="28" t="s">
        <v>36</v>
      </c>
      <c r="M240" s="30">
        <v>0.33333333333333331</v>
      </c>
      <c r="N240" s="30">
        <v>0.54166666666666663</v>
      </c>
      <c r="O240" s="31">
        <v>240</v>
      </c>
      <c r="P240" s="31">
        <v>0</v>
      </c>
      <c r="Q240" s="32" t="s">
        <v>47</v>
      </c>
      <c r="R240" s="33" t="str">
        <f t="shared" si="15"/>
        <v/>
      </c>
      <c r="S240" s="34">
        <f t="shared" si="16"/>
        <v>0</v>
      </c>
      <c r="T240" s="35">
        <f>IF(L240="비가동",0,VLOOKUP(E240,[1]단가!$D$4:$G$1048576,4,0))</f>
        <v>0</v>
      </c>
      <c r="U240" s="35">
        <f t="shared" si="17"/>
        <v>0</v>
      </c>
      <c r="V240" s="36">
        <f>IF($L240="비가동",0,IF($B240="in",VLOOKUP($E240,[1]투입량!$M:$T,3,FALSE),VLOOKUP($E240,[1]투입량!$D:$I,3,FALSE)))</f>
        <v>0</v>
      </c>
      <c r="W240" s="35">
        <f>IF($L240="비가동",0,IF($B240="in",VLOOKUP($E240,[1]투입량!$M:$T,6,FALSE),VLOOKUP($E240,[1]투입량!$D:$I,5,FALSE)))</f>
        <v>0</v>
      </c>
      <c r="X240" s="35">
        <f t="shared" si="18"/>
        <v>0</v>
      </c>
      <c r="Y240" s="37">
        <f>IF(V240=0,0,VLOOKUP(V240,[1]원재료!C:H,3,0)*0.001)</f>
        <v>0</v>
      </c>
      <c r="Z240" s="35">
        <f t="shared" si="19"/>
        <v>0</v>
      </c>
      <c r="AA240" s="38" t="s">
        <v>48</v>
      </c>
      <c r="AB240" s="39" t="s">
        <v>35</v>
      </c>
      <c r="AC240" s="40"/>
    </row>
    <row r="241" spans="1:29" ht="19.5" customHeight="1" x14ac:dyDescent="0.45">
      <c r="A241" s="22">
        <v>46149</v>
      </c>
      <c r="B241" s="23" t="s">
        <v>29</v>
      </c>
      <c r="C241" s="24" t="s">
        <v>30</v>
      </c>
      <c r="D241" s="25" t="s">
        <v>49</v>
      </c>
      <c r="E241" s="26" t="s">
        <v>119</v>
      </c>
      <c r="F241" s="27" t="str">
        <f>VLOOKUP(표1[[#This Row],[품번]],[1]!품번구분[#Data],2,0)</f>
        <v>S</v>
      </c>
      <c r="G241" s="28">
        <v>60</v>
      </c>
      <c r="H241" s="28">
        <v>89</v>
      </c>
      <c r="I241" s="28"/>
      <c r="J241" s="29">
        <f>표1[[#This Row],[C/V]]*표1[[#This Row],[판수]]-표1[[#This Row],[불량수량]]</f>
        <v>5340</v>
      </c>
      <c r="K241" s="28" t="s">
        <v>51</v>
      </c>
      <c r="L241" s="28" t="s">
        <v>116</v>
      </c>
      <c r="M241" s="30">
        <v>0.33333333333333331</v>
      </c>
      <c r="N241" s="30">
        <v>0.83333333333333337</v>
      </c>
      <c r="O241" s="31">
        <v>620</v>
      </c>
      <c r="P241" s="31">
        <v>0</v>
      </c>
      <c r="Q241" s="32"/>
      <c r="R241" s="33">
        <f t="shared" si="15"/>
        <v>8.612903225806452</v>
      </c>
      <c r="S241" s="34">
        <f t="shared" si="16"/>
        <v>183</v>
      </c>
      <c r="T241" s="35">
        <f>IF(L241="비가동",0,VLOOKUP(E241,[1]단가!$D$4:$G$1048576,4,0))</f>
        <v>210</v>
      </c>
      <c r="U241" s="35">
        <f t="shared" si="17"/>
        <v>1121400</v>
      </c>
      <c r="V241" s="36" t="str">
        <f>IF($L241="비가동",0,IF($B241="in",VLOOKUP($E241,[1]투입량!$M:$T,3,FALSE),VLOOKUP($E241,[1]투입량!$D:$I,3,FALSE)))</f>
        <v>SI4028</v>
      </c>
      <c r="W241" s="35">
        <f>IF($L241="비가동",0,IF($B241="in",VLOOKUP($E241,[1]투입량!$M:$T,6,FALSE),VLOOKUP($E241,[1]투입량!$D:$I,5,FALSE)))</f>
        <v>192</v>
      </c>
      <c r="X241" s="35">
        <f t="shared" si="18"/>
        <v>18796.800000000003</v>
      </c>
      <c r="Y241" s="37">
        <f>IF(V241=0,0,VLOOKUP(V241,[1]원재료!C:H,3,0)*0.001)</f>
        <v>9</v>
      </c>
      <c r="Z241" s="35">
        <f t="shared" si="19"/>
        <v>169171.20000000001</v>
      </c>
      <c r="AA241" s="38"/>
      <c r="AB241" s="39" t="s">
        <v>35</v>
      </c>
      <c r="AC241" s="40"/>
    </row>
    <row r="242" spans="1:29" ht="19.5" customHeight="1" x14ac:dyDescent="0.45">
      <c r="A242" s="22">
        <v>46149</v>
      </c>
      <c r="B242" s="23" t="s">
        <v>29</v>
      </c>
      <c r="C242" s="24" t="s">
        <v>30</v>
      </c>
      <c r="D242" s="25" t="s">
        <v>52</v>
      </c>
      <c r="E242" s="26" t="s">
        <v>53</v>
      </c>
      <c r="F242" s="27" t="str">
        <f>VLOOKUP(표1[[#This Row],[품번]],[1]!품번구분[#Data],2,0)</f>
        <v>S</v>
      </c>
      <c r="G242" s="28">
        <v>170</v>
      </c>
      <c r="H242" s="28">
        <v>89</v>
      </c>
      <c r="I242" s="28">
        <v>89</v>
      </c>
      <c r="J242" s="29">
        <f>표1[[#This Row],[C/V]]*표1[[#This Row],[판수]]-표1[[#This Row],[불량수량]]</f>
        <v>15041</v>
      </c>
      <c r="K242" s="28" t="s">
        <v>51</v>
      </c>
      <c r="L242" s="28" t="s">
        <v>116</v>
      </c>
      <c r="M242" s="30">
        <v>0.33333333333333331</v>
      </c>
      <c r="N242" s="30">
        <v>0.83333333333333337</v>
      </c>
      <c r="O242" s="31">
        <v>620</v>
      </c>
      <c r="P242" s="31">
        <v>0</v>
      </c>
      <c r="Q242" s="32"/>
      <c r="R242" s="33">
        <f t="shared" si="15"/>
        <v>8.612903225806452</v>
      </c>
      <c r="S242" s="34">
        <f t="shared" si="16"/>
        <v>183</v>
      </c>
      <c r="T242" s="35">
        <f>IF(L242="비가동",0,VLOOKUP(E242,[1]단가!$D$4:$G$1048576,4,0))</f>
        <v>19.73</v>
      </c>
      <c r="U242" s="35">
        <f t="shared" si="17"/>
        <v>296758.93</v>
      </c>
      <c r="V242" s="36" t="str">
        <f>IF($L242="비가동",0,IF($B242="in",VLOOKUP($E242,[1]투입량!$M:$T,3,FALSE),VLOOKUP($E242,[1]투입량!$D:$I,3,FALSE)))</f>
        <v>SI4022</v>
      </c>
      <c r="W242" s="35">
        <f>IF($L242="비가동",0,IF($B242="in",VLOOKUP($E242,[1]투입량!$M:$T,6,FALSE),VLOOKUP($E242,[1]투입량!$D:$I,5,FALSE)))</f>
        <v>130</v>
      </c>
      <c r="X242" s="35">
        <f t="shared" si="18"/>
        <v>12727</v>
      </c>
      <c r="Y242" s="37">
        <f>IF(V242=0,0,VLOOKUP(V242,[1]원재료!C:H,3,0)*0.001)</f>
        <v>10.15</v>
      </c>
      <c r="Z242" s="35">
        <f t="shared" si="19"/>
        <v>129179.05</v>
      </c>
      <c r="AA242" s="38"/>
      <c r="AB242" s="39" t="s">
        <v>35</v>
      </c>
      <c r="AC242" s="40"/>
    </row>
    <row r="243" spans="1:29" ht="19.5" customHeight="1" x14ac:dyDescent="0.45">
      <c r="A243" s="22">
        <v>46149</v>
      </c>
      <c r="B243" s="23" t="s">
        <v>29</v>
      </c>
      <c r="C243" s="24" t="s">
        <v>30</v>
      </c>
      <c r="D243" s="25" t="s">
        <v>54</v>
      </c>
      <c r="E243" s="26" t="s">
        <v>55</v>
      </c>
      <c r="F243" s="27" t="str">
        <f>VLOOKUP(표1[[#This Row],[품번]],[1]!품번구분[#Data],2,0)</f>
        <v>G</v>
      </c>
      <c r="G243" s="28">
        <v>160</v>
      </c>
      <c r="H243" s="28">
        <v>89</v>
      </c>
      <c r="I243" s="28"/>
      <c r="J243" s="29">
        <f>표1[[#This Row],[C/V]]*표1[[#This Row],[판수]]-표1[[#This Row],[불량수량]]</f>
        <v>14240</v>
      </c>
      <c r="K243" s="28" t="s">
        <v>51</v>
      </c>
      <c r="L243" s="28" t="s">
        <v>116</v>
      </c>
      <c r="M243" s="30">
        <v>0.33333333333333331</v>
      </c>
      <c r="N243" s="30">
        <v>0.83333333333333337</v>
      </c>
      <c r="O243" s="31">
        <v>620</v>
      </c>
      <c r="P243" s="31">
        <v>0</v>
      </c>
      <c r="Q243" s="32"/>
      <c r="R243" s="33">
        <f t="shared" si="15"/>
        <v>8.612903225806452</v>
      </c>
      <c r="S243" s="34">
        <f t="shared" si="16"/>
        <v>183</v>
      </c>
      <c r="T243" s="35">
        <f>IF(L243="비가동",0,VLOOKUP(E243,[1]단가!$D$4:$G$1048576,4,0))</f>
        <v>41</v>
      </c>
      <c r="U243" s="35">
        <f t="shared" si="17"/>
        <v>583840</v>
      </c>
      <c r="V243" s="36" t="str">
        <f>IF($L243="비가동",0,IF($B243="in",VLOOKUP($E243,[1]투입량!$M:$T,3,FALSE),VLOOKUP($E243,[1]투입량!$D:$I,3,FALSE)))</f>
        <v>Q4020</v>
      </c>
      <c r="W243" s="35">
        <f>IF($L243="비가동",0,IF($B243="in",VLOOKUP($E243,[1]투입량!$M:$T,6,FALSE),VLOOKUP($E243,[1]투입량!$D:$I,5,FALSE)))</f>
        <v>200</v>
      </c>
      <c r="X243" s="35">
        <f t="shared" si="18"/>
        <v>19580.000000000004</v>
      </c>
      <c r="Y243" s="37">
        <f>IF(V243=0,0,VLOOKUP(V243,[1]원재료!C:H,3,0)*0.001)</f>
        <v>10.450000000000001</v>
      </c>
      <c r="Z243" s="35">
        <f t="shared" si="19"/>
        <v>204611.00000000006</v>
      </c>
      <c r="AA243" s="38"/>
      <c r="AB243" s="39" t="s">
        <v>35</v>
      </c>
      <c r="AC243" s="40"/>
    </row>
    <row r="244" spans="1:29" ht="19.5" customHeight="1" x14ac:dyDescent="0.45">
      <c r="A244" s="22">
        <v>46149</v>
      </c>
      <c r="B244" s="23" t="s">
        <v>29</v>
      </c>
      <c r="C244" s="24" t="s">
        <v>30</v>
      </c>
      <c r="D244" s="25" t="s">
        <v>49</v>
      </c>
      <c r="E244" s="26" t="s">
        <v>119</v>
      </c>
      <c r="F244" s="27" t="str">
        <f>VLOOKUP(표1[[#This Row],[품번]],[1]!품번구분[#Data],2,0)</f>
        <v>S</v>
      </c>
      <c r="G244" s="28">
        <v>60</v>
      </c>
      <c r="H244" s="28">
        <v>94</v>
      </c>
      <c r="I244" s="28"/>
      <c r="J244" s="29">
        <f>표1[[#This Row],[C/V]]*표1[[#This Row],[판수]]-표1[[#This Row],[불량수량]]</f>
        <v>5640</v>
      </c>
      <c r="K244" s="28" t="s">
        <v>56</v>
      </c>
      <c r="L244" s="28" t="s">
        <v>117</v>
      </c>
      <c r="M244" s="30">
        <v>0.83333333333333337</v>
      </c>
      <c r="N244" s="30">
        <v>0.33333333333333331</v>
      </c>
      <c r="O244" s="31">
        <v>659.99999999999989</v>
      </c>
      <c r="P244" s="31">
        <v>0</v>
      </c>
      <c r="Q244" s="32"/>
      <c r="R244" s="33">
        <f t="shared" si="15"/>
        <v>8.5454545454545467</v>
      </c>
      <c r="S244" s="34">
        <f t="shared" si="16"/>
        <v>183</v>
      </c>
      <c r="T244" s="35">
        <f>IF(L244="비가동",0,VLOOKUP(E244,[1]단가!$D$4:$G$1048576,4,0))</f>
        <v>210</v>
      </c>
      <c r="U244" s="35">
        <f t="shared" si="17"/>
        <v>1184400</v>
      </c>
      <c r="V244" s="36" t="str">
        <f>IF($L244="비가동",0,IF($B244="in",VLOOKUP($E244,[1]투입량!$M:$T,3,FALSE),VLOOKUP($E244,[1]투입량!$D:$I,3,FALSE)))</f>
        <v>SI4028</v>
      </c>
      <c r="W244" s="35">
        <f>IF($L244="비가동",0,IF($B244="in",VLOOKUP($E244,[1]투입량!$M:$T,6,FALSE),VLOOKUP($E244,[1]투입량!$D:$I,5,FALSE)))</f>
        <v>192</v>
      </c>
      <c r="X244" s="35">
        <f t="shared" si="18"/>
        <v>19852.800000000003</v>
      </c>
      <c r="Y244" s="37">
        <f>IF(V244=0,0,VLOOKUP(V244,[1]원재료!C:H,3,0)*0.001)</f>
        <v>9</v>
      </c>
      <c r="Z244" s="35">
        <f t="shared" si="19"/>
        <v>178675.20000000001</v>
      </c>
      <c r="AA244" s="38"/>
      <c r="AB244" s="39" t="s">
        <v>35</v>
      </c>
      <c r="AC244" s="40"/>
    </row>
    <row r="245" spans="1:29" ht="19.5" customHeight="1" x14ac:dyDescent="0.45">
      <c r="A245" s="22">
        <v>46149</v>
      </c>
      <c r="B245" s="23" t="s">
        <v>29</v>
      </c>
      <c r="C245" s="24" t="s">
        <v>30</v>
      </c>
      <c r="D245" s="25" t="s">
        <v>52</v>
      </c>
      <c r="E245" s="26" t="s">
        <v>53</v>
      </c>
      <c r="F245" s="27" t="str">
        <f>VLOOKUP(표1[[#This Row],[품번]],[1]!품번구분[#Data],2,0)</f>
        <v>S</v>
      </c>
      <c r="G245" s="28">
        <v>170</v>
      </c>
      <c r="H245" s="28">
        <v>94</v>
      </c>
      <c r="I245" s="28">
        <v>94</v>
      </c>
      <c r="J245" s="29">
        <f>표1[[#This Row],[C/V]]*표1[[#This Row],[판수]]-표1[[#This Row],[불량수량]]</f>
        <v>15886</v>
      </c>
      <c r="K245" s="28" t="s">
        <v>56</v>
      </c>
      <c r="L245" s="28" t="s">
        <v>117</v>
      </c>
      <c r="M245" s="30">
        <v>0.83333333333333337</v>
      </c>
      <c r="N245" s="30">
        <v>0.33333333333333331</v>
      </c>
      <c r="O245" s="31">
        <v>659.99999999999989</v>
      </c>
      <c r="P245" s="31">
        <v>0</v>
      </c>
      <c r="Q245" s="32"/>
      <c r="R245" s="33">
        <f t="shared" si="15"/>
        <v>8.5454545454545467</v>
      </c>
      <c r="S245" s="34">
        <f t="shared" si="16"/>
        <v>183</v>
      </c>
      <c r="T245" s="35">
        <f>IF(L245="비가동",0,VLOOKUP(E245,[1]단가!$D$4:$G$1048576,4,0))</f>
        <v>19.73</v>
      </c>
      <c r="U245" s="35">
        <f t="shared" si="17"/>
        <v>313430.78000000003</v>
      </c>
      <c r="V245" s="36" t="str">
        <f>IF($L245="비가동",0,IF($B245="in",VLOOKUP($E245,[1]투입량!$M:$T,3,FALSE),VLOOKUP($E245,[1]투입량!$D:$I,3,FALSE)))</f>
        <v>SI4022</v>
      </c>
      <c r="W245" s="35">
        <f>IF($L245="비가동",0,IF($B245="in",VLOOKUP($E245,[1]투입량!$M:$T,6,FALSE),VLOOKUP($E245,[1]투입량!$D:$I,5,FALSE)))</f>
        <v>130</v>
      </c>
      <c r="X245" s="35">
        <f t="shared" si="18"/>
        <v>13442</v>
      </c>
      <c r="Y245" s="37">
        <f>IF(V245=0,0,VLOOKUP(V245,[1]원재료!C:H,3,0)*0.001)</f>
        <v>10.15</v>
      </c>
      <c r="Z245" s="35">
        <f t="shared" si="19"/>
        <v>136436.30000000002</v>
      </c>
      <c r="AA245" s="38"/>
      <c r="AB245" s="39" t="s">
        <v>35</v>
      </c>
      <c r="AC245" s="40"/>
    </row>
    <row r="246" spans="1:29" ht="19.5" customHeight="1" x14ac:dyDescent="0.45">
      <c r="A246" s="22">
        <v>46149</v>
      </c>
      <c r="B246" s="23" t="s">
        <v>29</v>
      </c>
      <c r="C246" s="24" t="s">
        <v>30</v>
      </c>
      <c r="D246" s="25" t="s">
        <v>54</v>
      </c>
      <c r="E246" s="26" t="s">
        <v>55</v>
      </c>
      <c r="F246" s="27" t="str">
        <f>VLOOKUP(표1[[#This Row],[품번]],[1]!품번구분[#Data],2,0)</f>
        <v>G</v>
      </c>
      <c r="G246" s="28">
        <v>160</v>
      </c>
      <c r="H246" s="28">
        <v>94</v>
      </c>
      <c r="I246" s="28"/>
      <c r="J246" s="29">
        <f>표1[[#This Row],[C/V]]*표1[[#This Row],[판수]]-표1[[#This Row],[불량수량]]</f>
        <v>15040</v>
      </c>
      <c r="K246" s="28" t="s">
        <v>56</v>
      </c>
      <c r="L246" s="28" t="s">
        <v>117</v>
      </c>
      <c r="M246" s="30">
        <v>0.83333333333333337</v>
      </c>
      <c r="N246" s="30">
        <v>0.33333333333333331</v>
      </c>
      <c r="O246" s="31">
        <v>659.99999999999989</v>
      </c>
      <c r="P246" s="31">
        <v>0</v>
      </c>
      <c r="Q246" s="32"/>
      <c r="R246" s="33">
        <f t="shared" si="15"/>
        <v>8.5454545454545467</v>
      </c>
      <c r="S246" s="34">
        <f t="shared" si="16"/>
        <v>183</v>
      </c>
      <c r="T246" s="35">
        <f>IF(L246="비가동",0,VLOOKUP(E246,[1]단가!$D$4:$G$1048576,4,0))</f>
        <v>41</v>
      </c>
      <c r="U246" s="35">
        <f t="shared" si="17"/>
        <v>616640</v>
      </c>
      <c r="V246" s="36" t="str">
        <f>IF($L246="비가동",0,IF($B246="in",VLOOKUP($E246,[1]투입량!$M:$T,3,FALSE),VLOOKUP($E246,[1]투입량!$D:$I,3,FALSE)))</f>
        <v>Q4020</v>
      </c>
      <c r="W246" s="35">
        <f>IF($L246="비가동",0,IF($B246="in",VLOOKUP($E246,[1]투입량!$M:$T,6,FALSE),VLOOKUP($E246,[1]투입량!$D:$I,5,FALSE)))</f>
        <v>200</v>
      </c>
      <c r="X246" s="35">
        <f t="shared" si="18"/>
        <v>20680.000000000004</v>
      </c>
      <c r="Y246" s="37">
        <f>IF(V246=0,0,VLOOKUP(V246,[1]원재료!C:H,3,0)*0.001)</f>
        <v>10.450000000000001</v>
      </c>
      <c r="Z246" s="35">
        <f t="shared" si="19"/>
        <v>216106.00000000006</v>
      </c>
      <c r="AA246" s="38"/>
      <c r="AB246" s="39" t="s">
        <v>35</v>
      </c>
      <c r="AC246" s="40"/>
    </row>
    <row r="247" spans="1:29" ht="19.5" customHeight="1" x14ac:dyDescent="0.45">
      <c r="A247" s="22">
        <v>46149</v>
      </c>
      <c r="B247" s="23" t="s">
        <v>29</v>
      </c>
      <c r="C247" s="24" t="s">
        <v>30</v>
      </c>
      <c r="D247" s="25" t="s">
        <v>57</v>
      </c>
      <c r="E247" s="26">
        <v>681114</v>
      </c>
      <c r="F247" s="27" t="str">
        <f>VLOOKUP(표1[[#This Row],[품번]],[1]!품번구분[#Data],2,0)</f>
        <v>S</v>
      </c>
      <c r="G247" s="28">
        <v>1156</v>
      </c>
      <c r="H247" s="28">
        <v>106</v>
      </c>
      <c r="I247" s="28">
        <v>318</v>
      </c>
      <c r="J247" s="29">
        <f>표1[[#This Row],[C/V]]*표1[[#This Row],[판수]]-표1[[#This Row],[불량수량]]</f>
        <v>122218</v>
      </c>
      <c r="K247" s="28" t="s">
        <v>58</v>
      </c>
      <c r="L247" s="28" t="s">
        <v>116</v>
      </c>
      <c r="M247" s="30">
        <v>0.33333333333333331</v>
      </c>
      <c r="N247" s="30">
        <v>0.83333333333333337</v>
      </c>
      <c r="O247" s="31">
        <v>620</v>
      </c>
      <c r="P247" s="31">
        <v>0</v>
      </c>
      <c r="Q247" s="32"/>
      <c r="R247" s="33">
        <f t="shared" si="15"/>
        <v>10.258064516129032</v>
      </c>
      <c r="S247" s="34">
        <f t="shared" si="16"/>
        <v>219</v>
      </c>
      <c r="T247" s="35">
        <f>IF(L247="비가동",0,VLOOKUP(E247,[1]단가!$D$4:$G$1048576,4,0))</f>
        <v>8.76</v>
      </c>
      <c r="U247" s="35">
        <f t="shared" si="17"/>
        <v>1070629.68</v>
      </c>
      <c r="V247" s="36" t="str">
        <f>IF($L247="비가동",0,IF($B247="in",VLOOKUP($E247,[1]투입량!$M:$T,3,FALSE),VLOOKUP($E247,[1]투입량!$D:$I,3,FALSE)))</f>
        <v>SI5521</v>
      </c>
      <c r="W247" s="35">
        <f>IF($L247="비가동",0,IF($B247="in",VLOOKUP($E247,[1]투입량!$M:$T,6,FALSE),VLOOKUP($E247,[1]투입량!$D:$I,5,FALSE)))</f>
        <v>330</v>
      </c>
      <c r="X247" s="35">
        <f t="shared" si="18"/>
        <v>38478.000000000007</v>
      </c>
      <c r="Y247" s="37">
        <f>IF(V247=0,0,VLOOKUP(V247,[1]원재료!C:H,3,0)*0.001)</f>
        <v>8.25</v>
      </c>
      <c r="Z247" s="35">
        <f t="shared" si="19"/>
        <v>317443.50000000006</v>
      </c>
      <c r="AA247" s="38"/>
      <c r="AB247" s="39" t="s">
        <v>35</v>
      </c>
      <c r="AC247" s="40"/>
    </row>
    <row r="248" spans="1:29" ht="19.5" hidden="1" customHeight="1" x14ac:dyDescent="0.45">
      <c r="A248" s="22">
        <v>46149</v>
      </c>
      <c r="B248" s="23" t="s">
        <v>29</v>
      </c>
      <c r="C248" s="24" t="s">
        <v>30</v>
      </c>
      <c r="D248" s="25" t="s">
        <v>59</v>
      </c>
      <c r="E248" s="26">
        <v>410001</v>
      </c>
      <c r="F248" s="27" t="str">
        <f>VLOOKUP(표1[[#This Row],[품번]],[1]!품번구분[#Data],2,0)</f>
        <v>G</v>
      </c>
      <c r="G248" s="28">
        <v>1600</v>
      </c>
      <c r="H248" s="28">
        <v>30</v>
      </c>
      <c r="I248" s="28"/>
      <c r="J248" s="29">
        <f>표1[[#This Row],[C/V]]*표1[[#This Row],[판수]]-표1[[#This Row],[불량수량]]</f>
        <v>48000</v>
      </c>
      <c r="K248" s="28" t="s">
        <v>81</v>
      </c>
      <c r="L248" s="28" t="s">
        <v>116</v>
      </c>
      <c r="M248" s="30">
        <v>0.33333333333333331</v>
      </c>
      <c r="N248" s="30">
        <v>0.54166666666666663</v>
      </c>
      <c r="O248" s="31">
        <v>180.00000000000003</v>
      </c>
      <c r="P248" s="31">
        <v>59.999999999999972</v>
      </c>
      <c r="Q248" s="32"/>
      <c r="R248" s="33">
        <f t="shared" si="15"/>
        <v>9.9999999999999982</v>
      </c>
      <c r="S248" s="34">
        <f t="shared" si="16"/>
        <v>30</v>
      </c>
      <c r="T248" s="35">
        <f>IF(L248="비가동",0,VLOOKUP(E248,[1]단가!$D$4:$G$1048576,4,0))</f>
        <v>9.5</v>
      </c>
      <c r="U248" s="35">
        <f t="shared" si="17"/>
        <v>456000</v>
      </c>
      <c r="V248" s="36" t="str">
        <f>IF($L248="비가동",0,IF($B248="in",VLOOKUP($E248,[1]투입량!$M:$T,3,FALSE),VLOOKUP($E248,[1]투입량!$D:$I,3,FALSE)))</f>
        <v>Q4004-2</v>
      </c>
      <c r="W248" s="35">
        <f>IF($L248="비가동",0,IF($B248="in",VLOOKUP($E248,[1]투입량!$M:$T,6,FALSE),VLOOKUP($E248,[1]투입량!$D:$I,5,FALSE)))</f>
        <v>46</v>
      </c>
      <c r="X248" s="35">
        <f t="shared" si="18"/>
        <v>1518</v>
      </c>
      <c r="Y248" s="37">
        <f>IF(V248=0,0,VLOOKUP(V248,[1]원재료!C:H,3,0)*0.001)</f>
        <v>10.450000000000001</v>
      </c>
      <c r="Z248" s="35">
        <f t="shared" si="19"/>
        <v>15863.100000000002</v>
      </c>
      <c r="AA248" s="38"/>
      <c r="AB248" s="39" t="s">
        <v>35</v>
      </c>
      <c r="AC248" s="40"/>
    </row>
    <row r="249" spans="1:29" ht="19.5" hidden="1" customHeight="1" x14ac:dyDescent="0.45">
      <c r="A249" s="22">
        <v>46149</v>
      </c>
      <c r="B249" s="23" t="s">
        <v>29</v>
      </c>
      <c r="C249" s="24" t="s">
        <v>30</v>
      </c>
      <c r="D249" s="25" t="s">
        <v>59</v>
      </c>
      <c r="E249" s="26">
        <v>410001</v>
      </c>
      <c r="F249" s="27" t="str">
        <f>VLOOKUP(표1[[#This Row],[품번]],[1]!품번구분[#Data],2,0)</f>
        <v>G</v>
      </c>
      <c r="G249" s="28"/>
      <c r="H249" s="28"/>
      <c r="I249" s="28"/>
      <c r="J249" s="29">
        <f>표1[[#This Row],[C/V]]*표1[[#This Row],[판수]]-표1[[#This Row],[불량수량]]</f>
        <v>0</v>
      </c>
      <c r="K249" s="28" t="s">
        <v>81</v>
      </c>
      <c r="L249" s="28" t="s">
        <v>36</v>
      </c>
      <c r="M249" s="30">
        <v>0.45833333333333331</v>
      </c>
      <c r="N249" s="30">
        <v>0.54166666666666663</v>
      </c>
      <c r="O249" s="31">
        <v>59.999999999999972</v>
      </c>
      <c r="P249" s="31">
        <v>0</v>
      </c>
      <c r="Q249" s="32" t="s">
        <v>100</v>
      </c>
      <c r="R249" s="33" t="str">
        <f t="shared" si="15"/>
        <v/>
      </c>
      <c r="S249" s="34">
        <f t="shared" si="16"/>
        <v>30</v>
      </c>
      <c r="T249" s="35">
        <f>IF(L249="비가동",0,VLOOKUP(E249,[1]단가!$D$4:$G$1048576,4,0))</f>
        <v>0</v>
      </c>
      <c r="U249" s="35">
        <f t="shared" si="17"/>
        <v>0</v>
      </c>
      <c r="V249" s="36">
        <f>IF($L249="비가동",0,IF($B249="in",VLOOKUP($E249,[1]투입량!$M:$T,3,FALSE),VLOOKUP($E249,[1]투입량!$D:$I,3,FALSE)))</f>
        <v>0</v>
      </c>
      <c r="W249" s="35">
        <f>IF($L249="비가동",0,IF($B249="in",VLOOKUP($E249,[1]투입량!$M:$T,6,FALSE),VLOOKUP($E249,[1]투입량!$D:$I,5,FALSE)))</f>
        <v>0</v>
      </c>
      <c r="X249" s="35">
        <f t="shared" si="18"/>
        <v>0</v>
      </c>
      <c r="Y249" s="37">
        <f>IF(V249=0,0,VLOOKUP(V249,[1]원재료!C:H,3,0)*0.001)</f>
        <v>0</v>
      </c>
      <c r="Z249" s="35">
        <f t="shared" si="19"/>
        <v>0</v>
      </c>
      <c r="AA249" s="38"/>
      <c r="AB249" s="39" t="s">
        <v>35</v>
      </c>
      <c r="AC249" s="40"/>
    </row>
    <row r="250" spans="1:29" ht="19.5" customHeight="1" x14ac:dyDescent="0.45">
      <c r="A250" s="22">
        <v>46149</v>
      </c>
      <c r="B250" s="23" t="s">
        <v>29</v>
      </c>
      <c r="C250" s="24" t="s">
        <v>30</v>
      </c>
      <c r="D250" s="25" t="s">
        <v>59</v>
      </c>
      <c r="E250" s="26">
        <v>680952</v>
      </c>
      <c r="F250" s="27" t="str">
        <f>VLOOKUP(표1[[#This Row],[품번]],[1]!품번구분[#Data],2,0)</f>
        <v>S</v>
      </c>
      <c r="G250" s="28">
        <v>1156</v>
      </c>
      <c r="H250" s="28">
        <v>58</v>
      </c>
      <c r="I250" s="28">
        <v>174</v>
      </c>
      <c r="J250" s="29">
        <f>표1[[#This Row],[C/V]]*표1[[#This Row],[판수]]-표1[[#This Row],[불량수량]]</f>
        <v>66874</v>
      </c>
      <c r="K250" s="28" t="s">
        <v>81</v>
      </c>
      <c r="L250" s="28" t="s">
        <v>116</v>
      </c>
      <c r="M250" s="30">
        <v>0.54166666666666663</v>
      </c>
      <c r="N250" s="30">
        <v>0.83333333333333337</v>
      </c>
      <c r="O250" s="31">
        <v>380.00000000000011</v>
      </c>
      <c r="P250" s="31">
        <v>0</v>
      </c>
      <c r="Q250" s="32"/>
      <c r="R250" s="33">
        <f t="shared" si="15"/>
        <v>9.1578947368421026</v>
      </c>
      <c r="S250" s="34">
        <f t="shared" si="16"/>
        <v>161</v>
      </c>
      <c r="T250" s="35">
        <f>IF(L250="비가동",0,VLOOKUP(E250,[1]단가!$D$4:$G$1048576,4,0))</f>
        <v>10.17</v>
      </c>
      <c r="U250" s="35">
        <f t="shared" si="17"/>
        <v>680108.58</v>
      </c>
      <c r="V250" s="36" t="str">
        <f>IF($L250="비가동",0,IF($B250="in",VLOOKUP($E250,[1]투입량!$M:$T,3,FALSE),VLOOKUP($E250,[1]투입량!$D:$I,3,FALSE)))</f>
        <v>SI4022</v>
      </c>
      <c r="W250" s="35">
        <f>IF($L250="비가동",0,IF($B250="in",VLOOKUP($E250,[1]투입량!$M:$T,6,FALSE),VLOOKUP($E250,[1]투입량!$D:$I,5,FALSE)))</f>
        <v>75</v>
      </c>
      <c r="X250" s="35">
        <f t="shared" si="18"/>
        <v>4785</v>
      </c>
      <c r="Y250" s="37">
        <f>IF(V250=0,0,VLOOKUP(V250,[1]원재료!C:H,3,0)*0.001)</f>
        <v>10.15</v>
      </c>
      <c r="Z250" s="35">
        <f t="shared" si="19"/>
        <v>48567.75</v>
      </c>
      <c r="AA250" s="38"/>
      <c r="AB250" s="39" t="s">
        <v>35</v>
      </c>
      <c r="AC250" s="40"/>
    </row>
    <row r="251" spans="1:29" ht="19.5" customHeight="1" x14ac:dyDescent="0.45">
      <c r="A251" s="22">
        <v>46149</v>
      </c>
      <c r="B251" s="23" t="s">
        <v>29</v>
      </c>
      <c r="C251" s="24" t="s">
        <v>30</v>
      </c>
      <c r="D251" s="25" t="s">
        <v>57</v>
      </c>
      <c r="E251" s="26">
        <v>681114</v>
      </c>
      <c r="F251" s="27" t="str">
        <f>VLOOKUP(표1[[#This Row],[품번]],[1]!품번구분[#Data],2,0)</f>
        <v>S</v>
      </c>
      <c r="G251" s="28">
        <v>1156</v>
      </c>
      <c r="H251" s="28">
        <v>113</v>
      </c>
      <c r="I251" s="28">
        <v>339</v>
      </c>
      <c r="J251" s="29">
        <f>표1[[#This Row],[C/V]]*표1[[#This Row],[판수]]-표1[[#This Row],[불량수량]]</f>
        <v>130289</v>
      </c>
      <c r="K251" s="28" t="s">
        <v>61</v>
      </c>
      <c r="L251" s="28" t="s">
        <v>117</v>
      </c>
      <c r="M251" s="30">
        <v>0.83333333333333337</v>
      </c>
      <c r="N251" s="30">
        <v>0.33333333333333331</v>
      </c>
      <c r="O251" s="31">
        <v>659.99999999999989</v>
      </c>
      <c r="P251" s="31">
        <v>0</v>
      </c>
      <c r="Q251" s="32"/>
      <c r="R251" s="33">
        <f t="shared" si="15"/>
        <v>10.272727272727273</v>
      </c>
      <c r="S251" s="34">
        <f t="shared" si="16"/>
        <v>219</v>
      </c>
      <c r="T251" s="35">
        <f>IF(L251="비가동",0,VLOOKUP(E251,[1]단가!$D$4:$G$1048576,4,0))</f>
        <v>8.76</v>
      </c>
      <c r="U251" s="35">
        <f t="shared" si="17"/>
        <v>1141331.6399999999</v>
      </c>
      <c r="V251" s="36" t="str">
        <f>IF($L251="비가동",0,IF($B251="in",VLOOKUP($E251,[1]투입량!$M:$T,3,FALSE),VLOOKUP($E251,[1]투입량!$D:$I,3,FALSE)))</f>
        <v>SI5521</v>
      </c>
      <c r="W251" s="35">
        <f>IF($L251="비가동",0,IF($B251="in",VLOOKUP($E251,[1]투입량!$M:$T,6,FALSE),VLOOKUP($E251,[1]투입량!$D:$I,5,FALSE)))</f>
        <v>330</v>
      </c>
      <c r="X251" s="35">
        <f t="shared" si="18"/>
        <v>41019.000000000007</v>
      </c>
      <c r="Y251" s="37">
        <f>IF(V251=0,0,VLOOKUP(V251,[1]원재료!C:H,3,0)*0.001)</f>
        <v>8.25</v>
      </c>
      <c r="Z251" s="35">
        <f t="shared" si="19"/>
        <v>338406.75000000006</v>
      </c>
      <c r="AA251" s="38"/>
      <c r="AB251" s="39" t="s">
        <v>35</v>
      </c>
      <c r="AC251" s="40"/>
    </row>
    <row r="252" spans="1:29" ht="19.5" customHeight="1" x14ac:dyDescent="0.45">
      <c r="A252" s="22">
        <v>46149</v>
      </c>
      <c r="B252" s="23" t="s">
        <v>29</v>
      </c>
      <c r="C252" s="24" t="s">
        <v>30</v>
      </c>
      <c r="D252" s="25" t="s">
        <v>59</v>
      </c>
      <c r="E252" s="26">
        <v>680952</v>
      </c>
      <c r="F252" s="27" t="str">
        <f>VLOOKUP(표1[[#This Row],[품번]],[1]!품번구분[#Data],2,0)</f>
        <v>S</v>
      </c>
      <c r="G252" s="28">
        <v>1156</v>
      </c>
      <c r="H252" s="28">
        <v>103</v>
      </c>
      <c r="I252" s="28">
        <v>309</v>
      </c>
      <c r="J252" s="29">
        <f>표1[[#This Row],[C/V]]*표1[[#This Row],[판수]]-표1[[#This Row],[불량수량]]</f>
        <v>118759</v>
      </c>
      <c r="K252" s="28" t="s">
        <v>62</v>
      </c>
      <c r="L252" s="28" t="s">
        <v>117</v>
      </c>
      <c r="M252" s="30">
        <v>0.83333333333333337</v>
      </c>
      <c r="N252" s="30">
        <v>0.33333333333333331</v>
      </c>
      <c r="O252" s="31">
        <v>659.99999999999989</v>
      </c>
      <c r="P252" s="31">
        <v>0</v>
      </c>
      <c r="Q252" s="32"/>
      <c r="R252" s="33">
        <f t="shared" si="15"/>
        <v>9.3636363636363651</v>
      </c>
      <c r="S252" s="34">
        <f t="shared" si="16"/>
        <v>161</v>
      </c>
      <c r="T252" s="35">
        <f>IF(L252="비가동",0,VLOOKUP(E252,[1]단가!$D$4:$G$1048576,4,0))</f>
        <v>10.17</v>
      </c>
      <c r="U252" s="35">
        <f t="shared" si="17"/>
        <v>1207779.03</v>
      </c>
      <c r="V252" s="36" t="str">
        <f>IF($L252="비가동",0,IF($B252="in",VLOOKUP($E252,[1]투입량!$M:$T,3,FALSE),VLOOKUP($E252,[1]투입량!$D:$I,3,FALSE)))</f>
        <v>SI4022</v>
      </c>
      <c r="W252" s="35">
        <f>IF($L252="비가동",0,IF($B252="in",VLOOKUP($E252,[1]투입량!$M:$T,6,FALSE),VLOOKUP($E252,[1]투입량!$D:$I,5,FALSE)))</f>
        <v>75</v>
      </c>
      <c r="X252" s="35">
        <f t="shared" si="18"/>
        <v>8497.5</v>
      </c>
      <c r="Y252" s="37">
        <f>IF(V252=0,0,VLOOKUP(V252,[1]원재료!C:H,3,0)*0.001)</f>
        <v>10.15</v>
      </c>
      <c r="Z252" s="35">
        <f t="shared" si="19"/>
        <v>86249.625</v>
      </c>
      <c r="AA252" s="38"/>
      <c r="AB252" s="39" t="s">
        <v>35</v>
      </c>
      <c r="AC252" s="40"/>
    </row>
    <row r="253" spans="1:29" ht="19.5" customHeight="1" x14ac:dyDescent="0.45">
      <c r="A253" s="22">
        <v>46149</v>
      </c>
      <c r="B253" s="23" t="s">
        <v>29</v>
      </c>
      <c r="C253" s="24" t="s">
        <v>30</v>
      </c>
      <c r="D253" s="25" t="s">
        <v>63</v>
      </c>
      <c r="E253" s="26">
        <v>682622</v>
      </c>
      <c r="F253" s="27" t="str">
        <f>VLOOKUP(표1[[#This Row],[품번]],[1]!품번구분[#Data],2,0)</f>
        <v>S</v>
      </c>
      <c r="G253" s="28">
        <v>1152</v>
      </c>
      <c r="H253" s="28">
        <v>97</v>
      </c>
      <c r="I253" s="28"/>
      <c r="J253" s="29">
        <f>표1[[#This Row],[C/V]]*표1[[#This Row],[판수]]-표1[[#This Row],[불량수량]]</f>
        <v>111744</v>
      </c>
      <c r="K253" s="28" t="s">
        <v>64</v>
      </c>
      <c r="L253" s="28" t="s">
        <v>116</v>
      </c>
      <c r="M253" s="30">
        <v>0.33333333333333331</v>
      </c>
      <c r="N253" s="30">
        <v>0.83333333333333337</v>
      </c>
      <c r="O253" s="31">
        <v>620</v>
      </c>
      <c r="P253" s="31">
        <v>0</v>
      </c>
      <c r="Q253" s="32"/>
      <c r="R253" s="33">
        <f t="shared" si="15"/>
        <v>9.3870967741935498</v>
      </c>
      <c r="S253" s="34">
        <f t="shared" si="16"/>
        <v>202</v>
      </c>
      <c r="T253" s="35">
        <f>IF(L253="비가동",0,VLOOKUP(E253,[1]단가!$D$4:$G$1048576,4,0))</f>
        <v>7.47</v>
      </c>
      <c r="U253" s="35">
        <f t="shared" si="17"/>
        <v>834727.67999999993</v>
      </c>
      <c r="V253" s="36" t="str">
        <f>IF($L253="비가동",0,IF($B253="in",VLOOKUP($E253,[1]투입량!$M:$T,3,FALSE),VLOOKUP($E253,[1]투입량!$D:$I,3,FALSE)))</f>
        <v>SI4021</v>
      </c>
      <c r="W253" s="35">
        <f>IF($L253="비가동",0,IF($B253="in",VLOOKUP($E253,[1]투입량!$M:$T,6,FALSE),VLOOKUP($E253,[1]투입량!$D:$I,5,FALSE)))</f>
        <v>252</v>
      </c>
      <c r="X253" s="35">
        <f t="shared" si="18"/>
        <v>26888.400000000005</v>
      </c>
      <c r="Y253" s="37">
        <f>IF(V253=0,0,VLOOKUP(V253,[1]원재료!C:H,3,0)*0.001)</f>
        <v>8.8000000000000007</v>
      </c>
      <c r="Z253" s="35">
        <f t="shared" si="19"/>
        <v>236617.92000000007</v>
      </c>
      <c r="AA253" s="38"/>
      <c r="AB253" s="39" t="s">
        <v>35</v>
      </c>
      <c r="AC253" s="40"/>
    </row>
    <row r="254" spans="1:29" ht="19.5" customHeight="1" x14ac:dyDescent="0.45">
      <c r="A254" s="22">
        <v>46149</v>
      </c>
      <c r="B254" s="23" t="s">
        <v>29</v>
      </c>
      <c r="C254" s="24" t="s">
        <v>30</v>
      </c>
      <c r="D254" s="25" t="s">
        <v>65</v>
      </c>
      <c r="E254" s="26">
        <v>681159</v>
      </c>
      <c r="F254" s="27" t="str">
        <f>VLOOKUP(표1[[#This Row],[품번]],[1]!품번구분[#Data],2,0)</f>
        <v>S</v>
      </c>
      <c r="G254" s="28">
        <v>1600</v>
      </c>
      <c r="H254" s="28">
        <v>50</v>
      </c>
      <c r="I254" s="28"/>
      <c r="J254" s="29">
        <f>표1[[#This Row],[C/V]]*표1[[#This Row],[판수]]-표1[[#This Row],[불량수량]]</f>
        <v>80000</v>
      </c>
      <c r="K254" s="28" t="s">
        <v>66</v>
      </c>
      <c r="L254" s="28" t="s">
        <v>116</v>
      </c>
      <c r="M254" s="30">
        <v>0.33333333333333331</v>
      </c>
      <c r="N254" s="30">
        <v>0.83333333333333337</v>
      </c>
      <c r="O254" s="31">
        <v>620</v>
      </c>
      <c r="P254" s="31">
        <v>0</v>
      </c>
      <c r="Q254" s="32"/>
      <c r="R254" s="33">
        <f t="shared" si="15"/>
        <v>4.838709677419355</v>
      </c>
      <c r="S254" s="34">
        <f t="shared" si="16"/>
        <v>106</v>
      </c>
      <c r="T254" s="35">
        <f>IF(L254="비가동",0,VLOOKUP(E254,[1]단가!$D$4:$G$1048576,4,0))</f>
        <v>10.92</v>
      </c>
      <c r="U254" s="35">
        <f t="shared" si="17"/>
        <v>873600</v>
      </c>
      <c r="V254" s="36" t="str">
        <f>IF($L254="비가동",0,IF($B254="in",VLOOKUP($E254,[1]투입량!$M:$T,3,FALSE),VLOOKUP($E254,[1]투입량!$D:$I,3,FALSE)))</f>
        <v>SI3510</v>
      </c>
      <c r="W254" s="35">
        <f>IF($L254="비가동",0,IF($B254="in",VLOOKUP($E254,[1]투입량!$M:$T,6,FALSE),VLOOKUP($E254,[1]투입량!$D:$I,5,FALSE)))</f>
        <v>484</v>
      </c>
      <c r="X254" s="35">
        <f t="shared" si="18"/>
        <v>26620.000000000004</v>
      </c>
      <c r="Y254" s="37">
        <f>IF(V254=0,0,VLOOKUP(V254,[1]원재료!C:H,3,0)*0.001)</f>
        <v>8.4499999999999993</v>
      </c>
      <c r="Z254" s="35">
        <f t="shared" si="19"/>
        <v>224939</v>
      </c>
      <c r="AA254" s="38"/>
      <c r="AB254" s="39" t="s">
        <v>35</v>
      </c>
      <c r="AC254" s="40"/>
    </row>
    <row r="255" spans="1:29" ht="19.5" customHeight="1" x14ac:dyDescent="0.45">
      <c r="A255" s="22">
        <v>46149</v>
      </c>
      <c r="B255" s="23" t="s">
        <v>29</v>
      </c>
      <c r="C255" s="24" t="s">
        <v>30</v>
      </c>
      <c r="D255" s="25" t="s">
        <v>63</v>
      </c>
      <c r="E255" s="26">
        <v>682622</v>
      </c>
      <c r="F255" s="27" t="str">
        <f>VLOOKUP(표1[[#This Row],[품번]],[1]!품번구분[#Data],2,0)</f>
        <v>S</v>
      </c>
      <c r="G255" s="28">
        <v>1152</v>
      </c>
      <c r="H255" s="28">
        <v>105</v>
      </c>
      <c r="I255" s="28"/>
      <c r="J255" s="29">
        <f>표1[[#This Row],[C/V]]*표1[[#This Row],[판수]]-표1[[#This Row],[불량수량]]</f>
        <v>120960</v>
      </c>
      <c r="K255" s="28" t="s">
        <v>67</v>
      </c>
      <c r="L255" s="28" t="s">
        <v>117</v>
      </c>
      <c r="M255" s="30">
        <v>0.83333333333333337</v>
      </c>
      <c r="N255" s="30">
        <v>0.33333333333333331</v>
      </c>
      <c r="O255" s="31">
        <v>659.99999999999989</v>
      </c>
      <c r="P255" s="31">
        <v>0</v>
      </c>
      <c r="Q255" s="32"/>
      <c r="R255" s="33">
        <f t="shared" si="15"/>
        <v>9.5454545454545467</v>
      </c>
      <c r="S255" s="34">
        <f t="shared" si="16"/>
        <v>202</v>
      </c>
      <c r="T255" s="35">
        <f>IF(L255="비가동",0,VLOOKUP(E255,[1]단가!$D$4:$G$1048576,4,0))</f>
        <v>7.47</v>
      </c>
      <c r="U255" s="35">
        <f t="shared" si="17"/>
        <v>903571.2</v>
      </c>
      <c r="V255" s="36" t="str">
        <f>IF($L255="비가동",0,IF($B255="in",VLOOKUP($E255,[1]투입량!$M:$T,3,FALSE),VLOOKUP($E255,[1]투입량!$D:$I,3,FALSE)))</f>
        <v>SI4021</v>
      </c>
      <c r="W255" s="35">
        <f>IF($L255="비가동",0,IF($B255="in",VLOOKUP($E255,[1]투입량!$M:$T,6,FALSE),VLOOKUP($E255,[1]투입량!$D:$I,5,FALSE)))</f>
        <v>252</v>
      </c>
      <c r="X255" s="35">
        <f t="shared" si="18"/>
        <v>29106.000000000004</v>
      </c>
      <c r="Y255" s="37">
        <f>IF(V255=0,0,VLOOKUP(V255,[1]원재료!C:H,3,0)*0.001)</f>
        <v>8.8000000000000007</v>
      </c>
      <c r="Z255" s="35">
        <f t="shared" si="19"/>
        <v>256132.80000000005</v>
      </c>
      <c r="AA255" s="38"/>
      <c r="AB255" s="39" t="s">
        <v>35</v>
      </c>
      <c r="AC255" s="40"/>
    </row>
    <row r="256" spans="1:29" ht="19.5" customHeight="1" x14ac:dyDescent="0.45">
      <c r="A256" s="22">
        <v>46149</v>
      </c>
      <c r="B256" s="23" t="s">
        <v>29</v>
      </c>
      <c r="C256" s="24" t="s">
        <v>30</v>
      </c>
      <c r="D256" s="25" t="s">
        <v>65</v>
      </c>
      <c r="E256" s="26">
        <v>681159</v>
      </c>
      <c r="F256" s="27" t="str">
        <f>VLOOKUP(표1[[#This Row],[품번]],[1]!품번구분[#Data],2,0)</f>
        <v>S</v>
      </c>
      <c r="G256" s="28">
        <v>1600</v>
      </c>
      <c r="H256" s="28">
        <v>56</v>
      </c>
      <c r="I256" s="28"/>
      <c r="J256" s="29">
        <f>표1[[#This Row],[C/V]]*표1[[#This Row],[판수]]-표1[[#This Row],[불량수량]]</f>
        <v>89600</v>
      </c>
      <c r="K256" s="28" t="s">
        <v>68</v>
      </c>
      <c r="L256" s="28" t="s">
        <v>117</v>
      </c>
      <c r="M256" s="30">
        <v>0.83333333333333337</v>
      </c>
      <c r="N256" s="30">
        <v>0.33333333333333331</v>
      </c>
      <c r="O256" s="31">
        <v>659.99999999999989</v>
      </c>
      <c r="P256" s="31">
        <v>0</v>
      </c>
      <c r="Q256" s="32"/>
      <c r="R256" s="33">
        <f t="shared" si="15"/>
        <v>5.0909090909090917</v>
      </c>
      <c r="S256" s="34">
        <f t="shared" si="16"/>
        <v>106</v>
      </c>
      <c r="T256" s="35">
        <f>IF(L256="비가동",0,VLOOKUP(E256,[1]단가!$D$4:$G$1048576,4,0))</f>
        <v>10.92</v>
      </c>
      <c r="U256" s="35">
        <f t="shared" si="17"/>
        <v>978432</v>
      </c>
      <c r="V256" s="36" t="str">
        <f>IF($L256="비가동",0,IF($B256="in",VLOOKUP($E256,[1]투입량!$M:$T,3,FALSE),VLOOKUP($E256,[1]투입량!$D:$I,3,FALSE)))</f>
        <v>SI3510</v>
      </c>
      <c r="W256" s="35">
        <f>IF($L256="비가동",0,IF($B256="in",VLOOKUP($E256,[1]투입량!$M:$T,6,FALSE),VLOOKUP($E256,[1]투입량!$D:$I,5,FALSE)))</f>
        <v>484</v>
      </c>
      <c r="X256" s="35">
        <f t="shared" si="18"/>
        <v>29814.400000000005</v>
      </c>
      <c r="Y256" s="37">
        <f>IF(V256=0,0,VLOOKUP(V256,[1]원재료!C:H,3,0)*0.001)</f>
        <v>8.4499999999999993</v>
      </c>
      <c r="Z256" s="35">
        <f t="shared" si="19"/>
        <v>251931.68000000002</v>
      </c>
      <c r="AA256" s="38"/>
      <c r="AB256" s="39" t="s">
        <v>35</v>
      </c>
      <c r="AC256" s="40"/>
    </row>
    <row r="257" spans="1:29" ht="19.5" customHeight="1" x14ac:dyDescent="0.45">
      <c r="A257" s="22">
        <v>46149</v>
      </c>
      <c r="B257" s="23" t="s">
        <v>29</v>
      </c>
      <c r="C257" s="24" t="s">
        <v>30</v>
      </c>
      <c r="D257" s="25" t="s">
        <v>69</v>
      </c>
      <c r="E257" s="26" t="s">
        <v>118</v>
      </c>
      <c r="F257" s="27" t="str">
        <f>VLOOKUP(표1[[#This Row],[품번]],[1]!품번구분[#Data],2,0)</f>
        <v>S</v>
      </c>
      <c r="G257" s="28">
        <v>80</v>
      </c>
      <c r="H257" s="28">
        <v>80</v>
      </c>
      <c r="I257" s="28">
        <v>80</v>
      </c>
      <c r="J257" s="29">
        <f>표1[[#This Row],[C/V]]*표1[[#This Row],[판수]]-표1[[#This Row],[불량수량]]</f>
        <v>6320</v>
      </c>
      <c r="K257" s="28" t="s">
        <v>71</v>
      </c>
      <c r="L257" s="28" t="s">
        <v>116</v>
      </c>
      <c r="M257" s="30">
        <v>0.33333333333333331</v>
      </c>
      <c r="N257" s="30">
        <v>0.83333333333333337</v>
      </c>
      <c r="O257" s="31">
        <v>620</v>
      </c>
      <c r="P257" s="31">
        <v>0</v>
      </c>
      <c r="Q257" s="32"/>
      <c r="R257" s="33">
        <f t="shared" si="15"/>
        <v>7.741935483870968</v>
      </c>
      <c r="S257" s="34">
        <f t="shared" si="16"/>
        <v>164</v>
      </c>
      <c r="T257" s="35">
        <f>IF(L257="비가동",0,VLOOKUP(E257,[1]단가!$D$4:$G$1048576,4,0))</f>
        <v>150</v>
      </c>
      <c r="U257" s="35">
        <f t="shared" si="17"/>
        <v>948000</v>
      </c>
      <c r="V257" s="36" t="str">
        <f>IF($L257="비가동",0,IF($B257="in",VLOOKUP($E257,[1]투입량!$M:$T,3,FALSE),VLOOKUP($E257,[1]투입량!$D:$I,3,FALSE)))</f>
        <v>SI3026</v>
      </c>
      <c r="W257" s="35">
        <f>IF($L257="비가동",0,IF($B257="in",VLOOKUP($E257,[1]투입량!$M:$T,6,FALSE),VLOOKUP($E257,[1]투입량!$D:$I,5,FALSE)))</f>
        <v>18</v>
      </c>
      <c r="X257" s="35">
        <f t="shared" si="18"/>
        <v>1584</v>
      </c>
      <c r="Y257" s="37">
        <f>IF(V257=0,0,VLOOKUP(V257,[1]원재료!C:H,3,0)*0.001)</f>
        <v>8.0500000000000007</v>
      </c>
      <c r="Z257" s="35">
        <f t="shared" si="19"/>
        <v>12751.2</v>
      </c>
      <c r="AA257" s="38"/>
      <c r="AB257" s="39" t="s">
        <v>35</v>
      </c>
      <c r="AC257" s="40"/>
    </row>
    <row r="258" spans="1:29" ht="19.5" customHeight="1" x14ac:dyDescent="0.45">
      <c r="A258" s="22">
        <v>46149</v>
      </c>
      <c r="B258" s="23" t="s">
        <v>29</v>
      </c>
      <c r="C258" s="24" t="s">
        <v>30</v>
      </c>
      <c r="D258" s="25" t="s">
        <v>72</v>
      </c>
      <c r="E258" s="26" t="s">
        <v>73</v>
      </c>
      <c r="F258" s="27" t="str">
        <f>VLOOKUP(표1[[#This Row],[품번]],[1]!품번구분[#Data],2,0)</f>
        <v>S</v>
      </c>
      <c r="G258" s="28">
        <v>168</v>
      </c>
      <c r="H258" s="28">
        <v>80</v>
      </c>
      <c r="I258" s="28">
        <v>80</v>
      </c>
      <c r="J258" s="29">
        <f>표1[[#This Row],[C/V]]*표1[[#This Row],[판수]]-표1[[#This Row],[불량수량]]</f>
        <v>13360</v>
      </c>
      <c r="K258" s="28" t="s">
        <v>71</v>
      </c>
      <c r="L258" s="28" t="s">
        <v>116</v>
      </c>
      <c r="M258" s="30">
        <v>0.33333333333333331</v>
      </c>
      <c r="N258" s="30">
        <v>0.83333333333333337</v>
      </c>
      <c r="O258" s="31">
        <v>620</v>
      </c>
      <c r="P258" s="31">
        <v>0</v>
      </c>
      <c r="Q258" s="32"/>
      <c r="R258" s="33">
        <f t="shared" si="15"/>
        <v>7.741935483870968</v>
      </c>
      <c r="S258" s="34">
        <f t="shared" si="16"/>
        <v>164</v>
      </c>
      <c r="T258" s="35">
        <f>IF(L258="비가동",0,VLOOKUP(E258,[1]단가!$D$4:$G$1048576,4,0))</f>
        <v>12.74</v>
      </c>
      <c r="U258" s="35">
        <f t="shared" si="17"/>
        <v>170206.4</v>
      </c>
      <c r="V258" s="36" t="str">
        <f>IF($L258="비가동",0,IF($B258="in",VLOOKUP($E258,[1]투입량!$M:$T,3,FALSE),VLOOKUP($E258,[1]투입량!$D:$I,3,FALSE)))</f>
        <v>SI4022-2</v>
      </c>
      <c r="W258" s="35">
        <f>IF($L258="비가동",0,IF($B258="in",VLOOKUP($E258,[1]투입량!$M:$T,6,FALSE),VLOOKUP($E258,[1]투입량!$D:$I,5,FALSE)))</f>
        <v>150</v>
      </c>
      <c r="X258" s="35">
        <f t="shared" si="18"/>
        <v>13200</v>
      </c>
      <c r="Y258" s="37">
        <f>IF(V258=0,0,VLOOKUP(V258,[1]원재료!C:H,3,0)*0.001)</f>
        <v>8.75</v>
      </c>
      <c r="Z258" s="35">
        <f t="shared" si="19"/>
        <v>115500</v>
      </c>
      <c r="AA258" s="38"/>
      <c r="AB258" s="39" t="s">
        <v>35</v>
      </c>
      <c r="AC258" s="40"/>
    </row>
    <row r="259" spans="1:29" ht="19.5" customHeight="1" x14ac:dyDescent="0.45">
      <c r="A259" s="22">
        <v>46149</v>
      </c>
      <c r="B259" s="23" t="s">
        <v>29</v>
      </c>
      <c r="C259" s="24" t="s">
        <v>30</v>
      </c>
      <c r="D259" s="25" t="s">
        <v>69</v>
      </c>
      <c r="E259" s="26" t="s">
        <v>118</v>
      </c>
      <c r="F259" s="27" t="str">
        <f>VLOOKUP(표1[[#This Row],[품번]],[1]!품번구분[#Data],2,0)</f>
        <v>S</v>
      </c>
      <c r="G259" s="28">
        <v>80</v>
      </c>
      <c r="H259" s="28">
        <v>84</v>
      </c>
      <c r="I259" s="28">
        <v>84</v>
      </c>
      <c r="J259" s="29">
        <f>표1[[#This Row],[C/V]]*표1[[#This Row],[판수]]-표1[[#This Row],[불량수량]]</f>
        <v>6636</v>
      </c>
      <c r="K259" s="28" t="s">
        <v>74</v>
      </c>
      <c r="L259" s="28" t="s">
        <v>117</v>
      </c>
      <c r="M259" s="30">
        <v>0.83333333333333337</v>
      </c>
      <c r="N259" s="30">
        <v>0.33333333333333331</v>
      </c>
      <c r="O259" s="31">
        <v>659.99999999999989</v>
      </c>
      <c r="P259" s="31">
        <v>0</v>
      </c>
      <c r="Q259" s="32"/>
      <c r="R259" s="33">
        <f t="shared" ref="R259:R322" si="20">IF(H259=0,"",H259/O259*60)</f>
        <v>7.6363636363636376</v>
      </c>
      <c r="S259" s="34">
        <f t="shared" ref="S259:S322" si="21">SUMIFS(H:H,$A:$A,A259,$D:$D,D259,$E:$E,E259)</f>
        <v>164</v>
      </c>
      <c r="T259" s="35">
        <f>IF(L259="비가동",0,VLOOKUP(E259,[1]단가!$D$4:$G$1048576,4,0))</f>
        <v>150</v>
      </c>
      <c r="U259" s="35">
        <f t="shared" ref="U259:U322" si="22">IF(L259="비가동",0,T259*J259)</f>
        <v>995400</v>
      </c>
      <c r="V259" s="36" t="str">
        <f>IF($L259="비가동",0,IF($B259="in",VLOOKUP($E259,[1]투입량!$M:$T,3,FALSE),VLOOKUP($E259,[1]투입량!$D:$I,3,FALSE)))</f>
        <v>SI3026</v>
      </c>
      <c r="W259" s="35">
        <f>IF($L259="비가동",0,IF($B259="in",VLOOKUP($E259,[1]투입량!$M:$T,6,FALSE),VLOOKUP($E259,[1]투입량!$D:$I,5,FALSE)))</f>
        <v>18</v>
      </c>
      <c r="X259" s="35">
        <f t="shared" ref="X259:X322" si="23">IF(L259="비가동",0,(W259*1.1)*H259)</f>
        <v>1663.2</v>
      </c>
      <c r="Y259" s="37">
        <f>IF(V259=0,0,VLOOKUP(V259,[1]원재료!C:H,3,0)*0.001)</f>
        <v>8.0500000000000007</v>
      </c>
      <c r="Z259" s="35">
        <f t="shared" ref="Z259:Z322" si="24">Y259*X259</f>
        <v>13388.760000000002</v>
      </c>
      <c r="AA259" s="38"/>
      <c r="AB259" s="39" t="s">
        <v>35</v>
      </c>
      <c r="AC259" s="40"/>
    </row>
    <row r="260" spans="1:29" ht="19.5" customHeight="1" x14ac:dyDescent="0.45">
      <c r="A260" s="22">
        <v>46149</v>
      </c>
      <c r="B260" s="23" t="s">
        <v>29</v>
      </c>
      <c r="C260" s="24" t="s">
        <v>30</v>
      </c>
      <c r="D260" s="25" t="s">
        <v>72</v>
      </c>
      <c r="E260" s="26" t="s">
        <v>73</v>
      </c>
      <c r="F260" s="27" t="str">
        <f>VLOOKUP(표1[[#This Row],[품번]],[1]!품번구분[#Data],2,0)</f>
        <v>S</v>
      </c>
      <c r="G260" s="28">
        <v>168</v>
      </c>
      <c r="H260" s="28">
        <v>84</v>
      </c>
      <c r="I260" s="28">
        <v>84</v>
      </c>
      <c r="J260" s="29">
        <f>표1[[#This Row],[C/V]]*표1[[#This Row],[판수]]-표1[[#This Row],[불량수량]]</f>
        <v>14028</v>
      </c>
      <c r="K260" s="28" t="s">
        <v>74</v>
      </c>
      <c r="L260" s="28" t="s">
        <v>117</v>
      </c>
      <c r="M260" s="30">
        <v>0.83333333333333337</v>
      </c>
      <c r="N260" s="30">
        <v>0.33333333333333331</v>
      </c>
      <c r="O260" s="31">
        <v>659.99999999999989</v>
      </c>
      <c r="P260" s="31">
        <v>0</v>
      </c>
      <c r="Q260" s="32"/>
      <c r="R260" s="33">
        <f t="shared" si="20"/>
        <v>7.6363636363636376</v>
      </c>
      <c r="S260" s="34">
        <f t="shared" si="21"/>
        <v>164</v>
      </c>
      <c r="T260" s="35">
        <f>IF(L260="비가동",0,VLOOKUP(E260,[1]단가!$D$4:$G$1048576,4,0))</f>
        <v>12.74</v>
      </c>
      <c r="U260" s="35">
        <f t="shared" si="22"/>
        <v>178716.72</v>
      </c>
      <c r="V260" s="36" t="str">
        <f>IF($L260="비가동",0,IF($B260="in",VLOOKUP($E260,[1]투입량!$M:$T,3,FALSE),VLOOKUP($E260,[1]투입량!$D:$I,3,FALSE)))</f>
        <v>SI4022-2</v>
      </c>
      <c r="W260" s="35">
        <f>IF($L260="비가동",0,IF($B260="in",VLOOKUP($E260,[1]투입량!$M:$T,6,FALSE),VLOOKUP($E260,[1]투입량!$D:$I,5,FALSE)))</f>
        <v>150</v>
      </c>
      <c r="X260" s="35">
        <f t="shared" si="23"/>
        <v>13860</v>
      </c>
      <c r="Y260" s="37">
        <f>IF(V260=0,0,VLOOKUP(V260,[1]원재료!C:H,3,0)*0.001)</f>
        <v>8.75</v>
      </c>
      <c r="Z260" s="35">
        <f t="shared" si="24"/>
        <v>121275</v>
      </c>
      <c r="AA260" s="38"/>
      <c r="AB260" s="39" t="s">
        <v>35</v>
      </c>
      <c r="AC260" s="40"/>
    </row>
    <row r="261" spans="1:29" ht="19.5" customHeight="1" x14ac:dyDescent="0.45">
      <c r="A261" s="22">
        <v>46149</v>
      </c>
      <c r="B261" s="23" t="s">
        <v>29</v>
      </c>
      <c r="C261" s="24" t="s">
        <v>30</v>
      </c>
      <c r="D261" s="25" t="s">
        <v>128</v>
      </c>
      <c r="E261" s="26" t="s">
        <v>110</v>
      </c>
      <c r="F261" s="27" t="str">
        <f>VLOOKUP(표1[[#This Row],[품번]],[1]!품번구분[#Data],2,0)</f>
        <v>S</v>
      </c>
      <c r="G261" s="28">
        <v>160</v>
      </c>
      <c r="H261" s="28">
        <v>82</v>
      </c>
      <c r="I261" s="28"/>
      <c r="J261" s="29">
        <f>표1[[#This Row],[C/V]]*표1[[#This Row],[판수]]-표1[[#This Row],[불량수량]]</f>
        <v>13120</v>
      </c>
      <c r="K261" s="28" t="s">
        <v>77</v>
      </c>
      <c r="L261" s="28" t="s">
        <v>116</v>
      </c>
      <c r="M261" s="30">
        <v>0.33333333333333331</v>
      </c>
      <c r="N261" s="30">
        <v>0.83333333333333337</v>
      </c>
      <c r="O261" s="31">
        <v>620</v>
      </c>
      <c r="P261" s="31">
        <v>0</v>
      </c>
      <c r="Q261" s="32"/>
      <c r="R261" s="33">
        <f t="shared" si="20"/>
        <v>7.935483870967742</v>
      </c>
      <c r="S261" s="34">
        <f t="shared" si="21"/>
        <v>170</v>
      </c>
      <c r="T261" s="35">
        <f>IF(L261="비가동",0,VLOOKUP(E261,[1]단가!$D$4:$G$1048576,4,0))</f>
        <v>32.99</v>
      </c>
      <c r="U261" s="35">
        <f t="shared" si="22"/>
        <v>432828.80000000005</v>
      </c>
      <c r="V261" s="36" t="str">
        <f>IF($L261="비가동",0,IF($B261="in",VLOOKUP($E261,[1]투입량!$M:$T,3,FALSE),VLOOKUP($E261,[1]투입량!$D:$I,3,FALSE)))</f>
        <v>SI4020</v>
      </c>
      <c r="W261" s="35">
        <f>IF($L261="비가동",0,IF($B261="in",VLOOKUP($E261,[1]투입량!$M:$T,6,FALSE),VLOOKUP($E261,[1]투입량!$D:$I,5,FALSE)))</f>
        <v>63</v>
      </c>
      <c r="X261" s="35">
        <f t="shared" si="23"/>
        <v>5682.6000000000013</v>
      </c>
      <c r="Y261" s="37">
        <f>IF(V261=0,0,VLOOKUP(V261,[1]원재료!C:H,3,0)*0.001)</f>
        <v>8.7000000000000011</v>
      </c>
      <c r="Z261" s="35">
        <f t="shared" si="24"/>
        <v>49438.620000000017</v>
      </c>
      <c r="AA261" s="38"/>
      <c r="AB261" s="39" t="s">
        <v>35</v>
      </c>
      <c r="AC261" s="40"/>
    </row>
    <row r="262" spans="1:29" ht="19.5" customHeight="1" x14ac:dyDescent="0.45">
      <c r="A262" s="22">
        <v>46149</v>
      </c>
      <c r="B262" s="23" t="s">
        <v>29</v>
      </c>
      <c r="C262" s="24" t="s">
        <v>30</v>
      </c>
      <c r="D262" s="25" t="s">
        <v>75</v>
      </c>
      <c r="E262" s="26" t="s">
        <v>76</v>
      </c>
      <c r="F262" s="27" t="str">
        <f>VLOOKUP(표1[[#This Row],[품번]],[1]!품번구분[#Data],2,0)</f>
        <v>G</v>
      </c>
      <c r="G262" s="28">
        <v>6</v>
      </c>
      <c r="H262" s="28">
        <v>82</v>
      </c>
      <c r="I262" s="28"/>
      <c r="J262" s="29">
        <f>표1[[#This Row],[C/V]]*표1[[#This Row],[판수]]-표1[[#This Row],[불량수량]]</f>
        <v>492</v>
      </c>
      <c r="K262" s="28" t="s">
        <v>77</v>
      </c>
      <c r="L262" s="28" t="s">
        <v>116</v>
      </c>
      <c r="M262" s="30">
        <v>0.33333333333333331</v>
      </c>
      <c r="N262" s="30">
        <v>0.83333333333333337</v>
      </c>
      <c r="O262" s="31">
        <v>620</v>
      </c>
      <c r="P262" s="31">
        <v>0</v>
      </c>
      <c r="Q262" s="32"/>
      <c r="R262" s="33">
        <f t="shared" si="20"/>
        <v>7.935483870967742</v>
      </c>
      <c r="S262" s="34">
        <f t="shared" si="21"/>
        <v>170</v>
      </c>
      <c r="T262" s="35">
        <f>IF(L262="비가동",0,VLOOKUP(E262,[1]단가!$D$4:$G$1048576,4,0))</f>
        <v>700</v>
      </c>
      <c r="U262" s="35">
        <f t="shared" si="22"/>
        <v>344400</v>
      </c>
      <c r="V262" s="36" t="str">
        <f>IF($L262="비가동",0,IF($B262="in",VLOOKUP($E262,[1]투입량!$M:$T,3,FALSE),VLOOKUP($E262,[1]투입량!$D:$I,3,FALSE)))</f>
        <v>Q5009</v>
      </c>
      <c r="W262" s="35">
        <f>IF($L262="비가동",0,IF($B262="in",VLOOKUP($E262,[1]투입량!$M:$T,6,FALSE),VLOOKUP($E262,[1]투입량!$D:$I,5,FALSE)))</f>
        <v>28</v>
      </c>
      <c r="X262" s="35">
        <f t="shared" si="23"/>
        <v>2525.6000000000004</v>
      </c>
      <c r="Y262" s="37">
        <f>IF(V262=0,0,VLOOKUP(V262,[1]원재료!C:H,3,0)*0.001)</f>
        <v>8.14</v>
      </c>
      <c r="Z262" s="35">
        <f t="shared" si="24"/>
        <v>20558.384000000005</v>
      </c>
      <c r="AA262" s="38"/>
      <c r="AB262" s="39" t="s">
        <v>35</v>
      </c>
      <c r="AC262" s="40"/>
    </row>
    <row r="263" spans="1:29" ht="19.5" customHeight="1" x14ac:dyDescent="0.45">
      <c r="A263" s="22">
        <v>46149</v>
      </c>
      <c r="B263" s="23" t="s">
        <v>29</v>
      </c>
      <c r="C263" s="24" t="s">
        <v>30</v>
      </c>
      <c r="D263" s="25" t="s">
        <v>128</v>
      </c>
      <c r="E263" s="26" t="s">
        <v>110</v>
      </c>
      <c r="F263" s="27" t="str">
        <f>VLOOKUP(표1[[#This Row],[품번]],[1]!품번구분[#Data],2,0)</f>
        <v>S</v>
      </c>
      <c r="G263" s="28">
        <v>160</v>
      </c>
      <c r="H263" s="28">
        <v>88</v>
      </c>
      <c r="I263" s="28"/>
      <c r="J263" s="29">
        <f>표1[[#This Row],[C/V]]*표1[[#This Row],[판수]]-표1[[#This Row],[불량수량]]</f>
        <v>14080</v>
      </c>
      <c r="K263" s="28" t="s">
        <v>79</v>
      </c>
      <c r="L263" s="28" t="s">
        <v>117</v>
      </c>
      <c r="M263" s="30">
        <v>0.83333333333333337</v>
      </c>
      <c r="N263" s="30">
        <v>0.33333333333333331</v>
      </c>
      <c r="O263" s="31">
        <v>659.99999999999989</v>
      </c>
      <c r="P263" s="31">
        <v>0</v>
      </c>
      <c r="Q263" s="32"/>
      <c r="R263" s="33">
        <f t="shared" si="20"/>
        <v>8.0000000000000018</v>
      </c>
      <c r="S263" s="34">
        <f t="shared" si="21"/>
        <v>170</v>
      </c>
      <c r="T263" s="35">
        <f>IF(L263="비가동",0,VLOOKUP(E263,[1]단가!$D$4:$G$1048576,4,0))</f>
        <v>32.99</v>
      </c>
      <c r="U263" s="35">
        <f t="shared" si="22"/>
        <v>464499.20000000001</v>
      </c>
      <c r="V263" s="36" t="str">
        <f>IF($L263="비가동",0,IF($B263="in",VLOOKUP($E263,[1]투입량!$M:$T,3,FALSE),VLOOKUP($E263,[1]투입량!$D:$I,3,FALSE)))</f>
        <v>SI4020</v>
      </c>
      <c r="W263" s="35">
        <f>IF($L263="비가동",0,IF($B263="in",VLOOKUP($E263,[1]투입량!$M:$T,6,FALSE),VLOOKUP($E263,[1]투입량!$D:$I,5,FALSE)))</f>
        <v>63</v>
      </c>
      <c r="X263" s="35">
        <f t="shared" si="23"/>
        <v>6098.4000000000015</v>
      </c>
      <c r="Y263" s="37">
        <f>IF(V263=0,0,VLOOKUP(V263,[1]원재료!C:H,3,0)*0.001)</f>
        <v>8.7000000000000011</v>
      </c>
      <c r="Z263" s="35">
        <f t="shared" si="24"/>
        <v>53056.080000000016</v>
      </c>
      <c r="AA263" s="38"/>
      <c r="AB263" s="39" t="s">
        <v>35</v>
      </c>
      <c r="AC263" s="40"/>
    </row>
    <row r="264" spans="1:29" ht="19.5" customHeight="1" x14ac:dyDescent="0.45">
      <c r="A264" s="22">
        <v>46149</v>
      </c>
      <c r="B264" s="23" t="s">
        <v>29</v>
      </c>
      <c r="C264" s="24" t="s">
        <v>30</v>
      </c>
      <c r="D264" s="25" t="s">
        <v>75</v>
      </c>
      <c r="E264" s="26" t="s">
        <v>76</v>
      </c>
      <c r="F264" s="27" t="str">
        <f>VLOOKUP(표1[[#This Row],[품번]],[1]!품번구분[#Data],2,0)</f>
        <v>G</v>
      </c>
      <c r="G264" s="28">
        <v>6</v>
      </c>
      <c r="H264" s="28">
        <v>88</v>
      </c>
      <c r="I264" s="28"/>
      <c r="J264" s="29">
        <f>표1[[#This Row],[C/V]]*표1[[#This Row],[판수]]-표1[[#This Row],[불량수량]]</f>
        <v>528</v>
      </c>
      <c r="K264" s="28" t="s">
        <v>79</v>
      </c>
      <c r="L264" s="28" t="s">
        <v>117</v>
      </c>
      <c r="M264" s="30">
        <v>0.83333333333333337</v>
      </c>
      <c r="N264" s="30">
        <v>0.33333333333333331</v>
      </c>
      <c r="O264" s="31">
        <v>659.99999999999989</v>
      </c>
      <c r="P264" s="31">
        <v>0</v>
      </c>
      <c r="Q264" s="32"/>
      <c r="R264" s="33">
        <f t="shared" si="20"/>
        <v>8.0000000000000018</v>
      </c>
      <c r="S264" s="34">
        <f t="shared" si="21"/>
        <v>170</v>
      </c>
      <c r="T264" s="35">
        <f>IF(L264="비가동",0,VLOOKUP(E264,[1]단가!$D$4:$G$1048576,4,0))</f>
        <v>700</v>
      </c>
      <c r="U264" s="35">
        <f t="shared" si="22"/>
        <v>369600</v>
      </c>
      <c r="V264" s="36" t="str">
        <f>IF($L264="비가동",0,IF($B264="in",VLOOKUP($E264,[1]투입량!$M:$T,3,FALSE),VLOOKUP($E264,[1]투입량!$D:$I,3,FALSE)))</f>
        <v>Q5009</v>
      </c>
      <c r="W264" s="35">
        <f>IF($L264="비가동",0,IF($B264="in",VLOOKUP($E264,[1]투입량!$M:$T,6,FALSE),VLOOKUP($E264,[1]투입량!$D:$I,5,FALSE)))</f>
        <v>28</v>
      </c>
      <c r="X264" s="35">
        <f t="shared" si="23"/>
        <v>2710.4000000000005</v>
      </c>
      <c r="Y264" s="37">
        <f>IF(V264=0,0,VLOOKUP(V264,[1]원재료!C:H,3,0)*0.001)</f>
        <v>8.14</v>
      </c>
      <c r="Z264" s="35">
        <f t="shared" si="24"/>
        <v>22062.656000000006</v>
      </c>
      <c r="AA264" s="38"/>
      <c r="AB264" s="39" t="s">
        <v>35</v>
      </c>
      <c r="AC264" s="40"/>
    </row>
    <row r="265" spans="1:29" ht="19.5" customHeight="1" x14ac:dyDescent="0.45">
      <c r="A265" s="22">
        <v>46149</v>
      </c>
      <c r="B265" s="23" t="s">
        <v>29</v>
      </c>
      <c r="C265" s="24" t="s">
        <v>30</v>
      </c>
      <c r="D265" s="25" t="s">
        <v>80</v>
      </c>
      <c r="E265" s="26">
        <v>680275</v>
      </c>
      <c r="F265" s="27" t="str">
        <f>VLOOKUP(표1[[#This Row],[품번]],[1]!품번구분[#Data],2,0)</f>
        <v>S</v>
      </c>
      <c r="G265" s="28">
        <v>400</v>
      </c>
      <c r="H265" s="28">
        <v>82</v>
      </c>
      <c r="I265" s="28"/>
      <c r="J265" s="29">
        <f>표1[[#This Row],[C/V]]*표1[[#This Row],[판수]]-표1[[#This Row],[불량수량]]</f>
        <v>32800</v>
      </c>
      <c r="K265" s="28" t="s">
        <v>60</v>
      </c>
      <c r="L265" s="28" t="s">
        <v>116</v>
      </c>
      <c r="M265" s="30">
        <v>0.33333333333333331</v>
      </c>
      <c r="N265" s="30">
        <v>0.83333333333333337</v>
      </c>
      <c r="O265" s="31">
        <v>620</v>
      </c>
      <c r="P265" s="31">
        <v>0</v>
      </c>
      <c r="Q265" s="32"/>
      <c r="R265" s="33">
        <f t="shared" si="20"/>
        <v>7.935483870967742</v>
      </c>
      <c r="S265" s="34">
        <f t="shared" si="21"/>
        <v>170</v>
      </c>
      <c r="T265" s="35">
        <f>IF(L265="비가동",0,VLOOKUP(E265,[1]단가!$D$4:$G$1048576,4,0))</f>
        <v>10.58</v>
      </c>
      <c r="U265" s="35">
        <f t="shared" si="22"/>
        <v>347024</v>
      </c>
      <c r="V265" s="36" t="str">
        <f>IF($L265="비가동",0,IF($B265="in",VLOOKUP($E265,[1]투입량!$M:$T,3,FALSE),VLOOKUP($E265,[1]투입량!$D:$I,3,FALSE)))</f>
        <v>SI4021</v>
      </c>
      <c r="W265" s="35">
        <f>IF($L265="비가동",0,IF($B265="in",VLOOKUP($E265,[1]투입량!$M:$T,6,FALSE),VLOOKUP($E265,[1]투입량!$D:$I,5,FALSE)))</f>
        <v>37</v>
      </c>
      <c r="X265" s="35">
        <f t="shared" si="23"/>
        <v>3337.4</v>
      </c>
      <c r="Y265" s="37">
        <f>IF(V265=0,0,VLOOKUP(V265,[1]원재료!C:H,3,0)*0.001)</f>
        <v>8.8000000000000007</v>
      </c>
      <c r="Z265" s="35">
        <f t="shared" si="24"/>
        <v>29369.120000000003</v>
      </c>
      <c r="AA265" s="38"/>
      <c r="AB265" s="39" t="s">
        <v>35</v>
      </c>
      <c r="AC265" s="40"/>
    </row>
    <row r="266" spans="1:29" ht="19.5" customHeight="1" x14ac:dyDescent="0.45">
      <c r="A266" s="22">
        <v>46149</v>
      </c>
      <c r="B266" s="23" t="s">
        <v>29</v>
      </c>
      <c r="C266" s="24" t="s">
        <v>30</v>
      </c>
      <c r="D266" s="25" t="s">
        <v>82</v>
      </c>
      <c r="E266" s="26" t="s">
        <v>125</v>
      </c>
      <c r="F266" s="27" t="str">
        <f>VLOOKUP(표1[[#This Row],[품번]],[1]!품번구분[#Data],2,0)</f>
        <v>G</v>
      </c>
      <c r="G266" s="28">
        <v>72</v>
      </c>
      <c r="H266" s="28">
        <v>80</v>
      </c>
      <c r="I266" s="28"/>
      <c r="J266" s="29">
        <f>표1[[#This Row],[C/V]]*표1[[#This Row],[판수]]-표1[[#This Row],[불량수량]]</f>
        <v>5760</v>
      </c>
      <c r="K266" s="28" t="s">
        <v>60</v>
      </c>
      <c r="L266" s="28" t="s">
        <v>116</v>
      </c>
      <c r="M266" s="44">
        <v>0.33333333333333331</v>
      </c>
      <c r="N266" s="44">
        <v>0.83333333333333337</v>
      </c>
      <c r="O266" s="31">
        <v>620</v>
      </c>
      <c r="P266" s="31">
        <v>0</v>
      </c>
      <c r="Q266" s="32"/>
      <c r="R266" s="33">
        <f t="shared" si="20"/>
        <v>7.741935483870968</v>
      </c>
      <c r="S266" s="34">
        <f t="shared" si="21"/>
        <v>168</v>
      </c>
      <c r="T266" s="35">
        <f>IF(L266="비가동",0,VLOOKUP(E266,[1]단가!$D$4:$G$1048576,4,0))</f>
        <v>0</v>
      </c>
      <c r="U266" s="35">
        <f t="shared" si="22"/>
        <v>0</v>
      </c>
      <c r="V266" s="36" t="str">
        <f>IF($L266="비가동",0,IF($B266="in",VLOOKUP($E266,[1]투입량!$M:$T,3,FALSE),VLOOKUP($E266,[1]투입량!$D:$I,3,FALSE)))</f>
        <v>F7008</v>
      </c>
      <c r="W266" s="35">
        <f>IF($L266="비가동",0,IF($B266="in",VLOOKUP($E266,[1]투입량!$M:$T,6,FALSE),VLOOKUP($E266,[1]투입량!$D:$I,5,FALSE)))</f>
        <v>168</v>
      </c>
      <c r="X266" s="35">
        <f t="shared" si="23"/>
        <v>14784</v>
      </c>
      <c r="Y266" s="37">
        <f>IF(V266=0,0,VLOOKUP(V266,[1]원재료!C:H,3,0)*0.001)</f>
        <v>41</v>
      </c>
      <c r="Z266" s="35">
        <f t="shared" si="24"/>
        <v>606144</v>
      </c>
      <c r="AA266" s="38"/>
      <c r="AB266" s="39" t="s">
        <v>35</v>
      </c>
      <c r="AC266" s="40"/>
    </row>
    <row r="267" spans="1:29" ht="19.5" customHeight="1" x14ac:dyDescent="0.45">
      <c r="A267" s="22">
        <v>46149</v>
      </c>
      <c r="B267" s="23" t="s">
        <v>29</v>
      </c>
      <c r="C267" s="24" t="s">
        <v>30</v>
      </c>
      <c r="D267" s="25" t="s">
        <v>80</v>
      </c>
      <c r="E267" s="26">
        <v>680275</v>
      </c>
      <c r="F267" s="27" t="str">
        <f>VLOOKUP(표1[[#This Row],[품번]],[1]!품번구분[#Data],2,0)</f>
        <v>S</v>
      </c>
      <c r="G267" s="28">
        <v>400</v>
      </c>
      <c r="H267" s="28">
        <v>88</v>
      </c>
      <c r="I267" s="28"/>
      <c r="J267" s="29">
        <f>표1[[#This Row],[C/V]]*표1[[#This Row],[판수]]-표1[[#This Row],[불량수량]]</f>
        <v>35200</v>
      </c>
      <c r="K267" s="28" t="s">
        <v>83</v>
      </c>
      <c r="L267" s="28" t="s">
        <v>117</v>
      </c>
      <c r="M267" s="44">
        <v>0.83333333333333337</v>
      </c>
      <c r="N267" s="44">
        <v>0.33333333333333331</v>
      </c>
      <c r="O267" s="31">
        <v>659.99999999999989</v>
      </c>
      <c r="P267" s="31">
        <v>0</v>
      </c>
      <c r="Q267" s="32"/>
      <c r="R267" s="33">
        <f t="shared" si="20"/>
        <v>8.0000000000000018</v>
      </c>
      <c r="S267" s="34">
        <f t="shared" si="21"/>
        <v>170</v>
      </c>
      <c r="T267" s="35">
        <f>IF(L267="비가동",0,VLOOKUP(E267,[1]단가!$D$4:$G$1048576,4,0))</f>
        <v>10.58</v>
      </c>
      <c r="U267" s="35">
        <f t="shared" si="22"/>
        <v>372416</v>
      </c>
      <c r="V267" s="36" t="str">
        <f>IF($L267="비가동",0,IF($B267="in",VLOOKUP($E267,[1]투입량!$M:$T,3,FALSE),VLOOKUP($E267,[1]투입량!$D:$I,3,FALSE)))</f>
        <v>SI4021</v>
      </c>
      <c r="W267" s="35">
        <f>IF($L267="비가동",0,IF($B267="in",VLOOKUP($E267,[1]투입량!$M:$T,6,FALSE),VLOOKUP($E267,[1]투입량!$D:$I,5,FALSE)))</f>
        <v>37</v>
      </c>
      <c r="X267" s="35">
        <f t="shared" si="23"/>
        <v>3581.6000000000004</v>
      </c>
      <c r="Y267" s="37">
        <f>IF(V267=0,0,VLOOKUP(V267,[1]원재료!C:H,3,0)*0.001)</f>
        <v>8.8000000000000007</v>
      </c>
      <c r="Z267" s="35">
        <f t="shared" si="24"/>
        <v>31518.080000000005</v>
      </c>
      <c r="AA267" s="38"/>
      <c r="AB267" s="39" t="s">
        <v>35</v>
      </c>
      <c r="AC267" s="40"/>
    </row>
    <row r="268" spans="1:29" ht="19.5" customHeight="1" x14ac:dyDescent="0.45">
      <c r="A268" s="22">
        <v>46149</v>
      </c>
      <c r="B268" s="23" t="s">
        <v>29</v>
      </c>
      <c r="C268" s="24" t="s">
        <v>30</v>
      </c>
      <c r="D268" s="25" t="s">
        <v>82</v>
      </c>
      <c r="E268" s="26" t="s">
        <v>125</v>
      </c>
      <c r="F268" s="27" t="str">
        <f>VLOOKUP(표1[[#This Row],[품번]],[1]!품번구분[#Data],2,0)</f>
        <v>G</v>
      </c>
      <c r="G268" s="28">
        <v>72</v>
      </c>
      <c r="H268" s="28">
        <v>88</v>
      </c>
      <c r="I268" s="28"/>
      <c r="J268" s="29">
        <f>표1[[#This Row],[C/V]]*표1[[#This Row],[판수]]-표1[[#This Row],[불량수량]]</f>
        <v>6336</v>
      </c>
      <c r="K268" s="28" t="s">
        <v>83</v>
      </c>
      <c r="L268" s="28" t="s">
        <v>117</v>
      </c>
      <c r="M268" s="44">
        <v>0.83333333333333337</v>
      </c>
      <c r="N268" s="44">
        <v>0.33333333333333331</v>
      </c>
      <c r="O268" s="31">
        <v>659.99999999999989</v>
      </c>
      <c r="P268" s="31">
        <v>0</v>
      </c>
      <c r="Q268" s="32"/>
      <c r="R268" s="33">
        <f t="shared" si="20"/>
        <v>8.0000000000000018</v>
      </c>
      <c r="S268" s="34">
        <f t="shared" si="21"/>
        <v>168</v>
      </c>
      <c r="T268" s="35">
        <f>IF(L268="비가동",0,VLOOKUP(E268,[1]단가!$D$4:$G$1048576,4,0))</f>
        <v>0</v>
      </c>
      <c r="U268" s="35">
        <f t="shared" si="22"/>
        <v>0</v>
      </c>
      <c r="V268" s="36" t="str">
        <f>IF($L268="비가동",0,IF($B268="in",VLOOKUP($E268,[1]투입량!$M:$T,3,FALSE),VLOOKUP($E268,[1]투입량!$D:$I,3,FALSE)))</f>
        <v>F7008</v>
      </c>
      <c r="W268" s="35">
        <f>IF($L268="비가동",0,IF($B268="in",VLOOKUP($E268,[1]투입량!$M:$T,6,FALSE),VLOOKUP($E268,[1]투입량!$D:$I,5,FALSE)))</f>
        <v>168</v>
      </c>
      <c r="X268" s="35">
        <f t="shared" si="23"/>
        <v>16262.400000000001</v>
      </c>
      <c r="Y268" s="37">
        <f>IF(V268=0,0,VLOOKUP(V268,[1]원재료!C:H,3,0)*0.001)</f>
        <v>41</v>
      </c>
      <c r="Z268" s="35">
        <f t="shared" si="24"/>
        <v>666758.40000000002</v>
      </c>
      <c r="AA268" s="38"/>
      <c r="AB268" s="39" t="s">
        <v>35</v>
      </c>
      <c r="AC268" s="40"/>
    </row>
    <row r="269" spans="1:29" ht="19.5" customHeight="1" x14ac:dyDescent="0.45">
      <c r="A269" s="22">
        <v>46149</v>
      </c>
      <c r="B269" s="23" t="s">
        <v>29</v>
      </c>
      <c r="C269" s="24" t="s">
        <v>30</v>
      </c>
      <c r="D269" s="25" t="s">
        <v>84</v>
      </c>
      <c r="E269" s="26">
        <v>681371</v>
      </c>
      <c r="F269" s="27" t="str">
        <f>VLOOKUP(표1[[#This Row],[품번]],[1]!품번구분[#Data],2,0)</f>
        <v>S</v>
      </c>
      <c r="G269" s="28">
        <v>400</v>
      </c>
      <c r="H269" s="28">
        <v>91</v>
      </c>
      <c r="I269" s="28">
        <v>182</v>
      </c>
      <c r="J269" s="29">
        <f>표1[[#This Row],[C/V]]*표1[[#This Row],[판수]]-표1[[#This Row],[불량수량]]</f>
        <v>36218</v>
      </c>
      <c r="K269" s="28" t="s">
        <v>85</v>
      </c>
      <c r="L269" s="28" t="s">
        <v>116</v>
      </c>
      <c r="M269" s="44">
        <v>0.33333333333333331</v>
      </c>
      <c r="N269" s="44">
        <v>0.83333333333333337</v>
      </c>
      <c r="O269" s="31">
        <v>620</v>
      </c>
      <c r="P269" s="31">
        <v>0</v>
      </c>
      <c r="Q269" s="32"/>
      <c r="R269" s="33">
        <f t="shared" si="20"/>
        <v>8.8064516129032242</v>
      </c>
      <c r="S269" s="34">
        <f t="shared" si="21"/>
        <v>195</v>
      </c>
      <c r="T269" s="35">
        <f>IF(L269="비가동",0,VLOOKUP(E269,[1]단가!$D$4:$G$1048576,4,0))</f>
        <v>11.89</v>
      </c>
      <c r="U269" s="35">
        <f t="shared" si="22"/>
        <v>430632.02</v>
      </c>
      <c r="V269" s="36" t="str">
        <f>IF($L269="비가동",0,IF($B269="in",VLOOKUP($E269,[1]투입량!$M:$T,3,FALSE),VLOOKUP($E269,[1]투입량!$D:$I,3,FALSE)))</f>
        <v>SI4023</v>
      </c>
      <c r="W269" s="35">
        <f>IF($L269="비가동",0,IF($B269="in",VLOOKUP($E269,[1]투입량!$M:$T,6,FALSE),VLOOKUP($E269,[1]투입량!$D:$I,5,FALSE)))</f>
        <v>169.5</v>
      </c>
      <c r="X269" s="35">
        <f t="shared" si="23"/>
        <v>16966.95</v>
      </c>
      <c r="Y269" s="37">
        <f>IF(V269=0,0,VLOOKUP(V269,[1]원재료!C:H,3,0)*0.001)</f>
        <v>9.3000000000000007</v>
      </c>
      <c r="Z269" s="35">
        <f t="shared" si="24"/>
        <v>157792.63500000001</v>
      </c>
      <c r="AA269" s="38"/>
      <c r="AB269" s="39" t="s">
        <v>35</v>
      </c>
      <c r="AC269" s="40"/>
    </row>
    <row r="270" spans="1:29" ht="19.5" hidden="1" customHeight="1" x14ac:dyDescent="0.45">
      <c r="A270" s="22">
        <v>46149</v>
      </c>
      <c r="B270" s="23" t="s">
        <v>29</v>
      </c>
      <c r="C270" s="24" t="s">
        <v>30</v>
      </c>
      <c r="D270" s="25" t="s">
        <v>86</v>
      </c>
      <c r="E270" s="26">
        <v>680772</v>
      </c>
      <c r="F270" s="27" t="str">
        <f>VLOOKUP(표1[[#This Row],[품번]],[1]!품번구분[#Data],2,0)</f>
        <v>S</v>
      </c>
      <c r="G270" s="28">
        <v>324</v>
      </c>
      <c r="H270" s="28">
        <v>35</v>
      </c>
      <c r="I270" s="28">
        <v>35</v>
      </c>
      <c r="J270" s="29">
        <f>표1[[#This Row],[C/V]]*표1[[#This Row],[판수]]-표1[[#This Row],[불량수량]]</f>
        <v>11305</v>
      </c>
      <c r="K270" s="28" t="s">
        <v>85</v>
      </c>
      <c r="L270" s="28" t="s">
        <v>116</v>
      </c>
      <c r="M270" s="44">
        <v>0.33333333333333331</v>
      </c>
      <c r="N270" s="44">
        <v>0.54166666666666663</v>
      </c>
      <c r="O270" s="31">
        <v>195.00000000000006</v>
      </c>
      <c r="P270" s="31">
        <v>44.999999999999943</v>
      </c>
      <c r="Q270" s="32"/>
      <c r="R270" s="33">
        <f t="shared" si="20"/>
        <v>10.769230769230766</v>
      </c>
      <c r="S270" s="34">
        <f t="shared" si="21"/>
        <v>35</v>
      </c>
      <c r="T270" s="35">
        <f>IF(L270="비가동",0,VLOOKUP(E270,[1]단가!$D$4:$G$1048576,4,0))</f>
        <v>8.94</v>
      </c>
      <c r="U270" s="35">
        <f t="shared" si="22"/>
        <v>101066.7</v>
      </c>
      <c r="V270" s="36" t="str">
        <f>IF($L270="비가동",0,IF($B270="in",VLOOKUP($E270,[1]투입량!$M:$T,3,FALSE),VLOOKUP($E270,[1]투입량!$D:$I,3,FALSE)))</f>
        <v>SI4020</v>
      </c>
      <c r="W270" s="35">
        <f>IF($L270="비가동",0,IF($B270="in",VLOOKUP($E270,[1]투입량!$M:$T,6,FALSE),VLOOKUP($E270,[1]투입량!$D:$I,5,FALSE)))</f>
        <v>88</v>
      </c>
      <c r="X270" s="35">
        <f t="shared" si="23"/>
        <v>3388.0000000000005</v>
      </c>
      <c r="Y270" s="37">
        <f>IF(V270=0,0,VLOOKUP(V270,[1]원재료!C:H,3,0)*0.001)</f>
        <v>8.7000000000000011</v>
      </c>
      <c r="Z270" s="35">
        <f t="shared" si="24"/>
        <v>29475.600000000006</v>
      </c>
      <c r="AA270" s="38"/>
      <c r="AB270" s="39" t="s">
        <v>35</v>
      </c>
      <c r="AC270" s="40"/>
    </row>
    <row r="271" spans="1:29" ht="19.5" hidden="1" customHeight="1" x14ac:dyDescent="0.45">
      <c r="A271" s="22">
        <v>46149</v>
      </c>
      <c r="B271" s="23" t="s">
        <v>29</v>
      </c>
      <c r="C271" s="24" t="s">
        <v>30</v>
      </c>
      <c r="D271" s="25" t="s">
        <v>86</v>
      </c>
      <c r="E271" s="26">
        <v>680772</v>
      </c>
      <c r="F271" s="27" t="str">
        <f>VLOOKUP(표1[[#This Row],[품번]],[1]!품번구분[#Data],2,0)</f>
        <v>S</v>
      </c>
      <c r="G271" s="28"/>
      <c r="H271" s="28"/>
      <c r="I271" s="28"/>
      <c r="J271" s="29">
        <f>표1[[#This Row],[C/V]]*표1[[#This Row],[판수]]-표1[[#This Row],[불량수량]]</f>
        <v>0</v>
      </c>
      <c r="K271" s="28" t="s">
        <v>85</v>
      </c>
      <c r="L271" s="28" t="s">
        <v>36</v>
      </c>
      <c r="M271" s="44">
        <v>0.46875</v>
      </c>
      <c r="N271" s="44">
        <v>0.54166666666666663</v>
      </c>
      <c r="O271" s="31">
        <v>44.999999999999943</v>
      </c>
      <c r="P271" s="31">
        <v>0</v>
      </c>
      <c r="Q271" s="32" t="s">
        <v>100</v>
      </c>
      <c r="R271" s="33" t="str">
        <f t="shared" si="20"/>
        <v/>
      </c>
      <c r="S271" s="34">
        <f t="shared" si="21"/>
        <v>35</v>
      </c>
      <c r="T271" s="35">
        <f>IF(L271="비가동",0,VLOOKUP(E271,[1]단가!$D$4:$G$1048576,4,0))</f>
        <v>0</v>
      </c>
      <c r="U271" s="35">
        <f t="shared" si="22"/>
        <v>0</v>
      </c>
      <c r="V271" s="36">
        <f>IF($L271="비가동",0,IF($B271="in",VLOOKUP($E271,[1]투입량!$M:$T,3,FALSE),VLOOKUP($E271,[1]투입량!$D:$I,3,FALSE)))</f>
        <v>0</v>
      </c>
      <c r="W271" s="35">
        <f>IF($L271="비가동",0,IF($B271="in",VLOOKUP($E271,[1]투입량!$M:$T,6,FALSE),VLOOKUP($E271,[1]투입량!$D:$I,5,FALSE)))</f>
        <v>0</v>
      </c>
      <c r="X271" s="35">
        <f t="shared" si="23"/>
        <v>0</v>
      </c>
      <c r="Y271" s="37">
        <f>IF(V271=0,0,VLOOKUP(V271,[1]원재료!C:H,3,0)*0.001)</f>
        <v>0</v>
      </c>
      <c r="Z271" s="35">
        <f t="shared" si="24"/>
        <v>0</v>
      </c>
      <c r="AA271" s="38"/>
      <c r="AB271" s="39" t="s">
        <v>35</v>
      </c>
      <c r="AC271" s="40"/>
    </row>
    <row r="272" spans="1:29" ht="19.5" hidden="1" customHeight="1" x14ac:dyDescent="0.45">
      <c r="A272" s="22">
        <v>46149</v>
      </c>
      <c r="B272" s="23" t="s">
        <v>29</v>
      </c>
      <c r="C272" s="24" t="s">
        <v>30</v>
      </c>
      <c r="D272" s="25" t="s">
        <v>86</v>
      </c>
      <c r="E272" s="26" t="s">
        <v>129</v>
      </c>
      <c r="F272" s="27" t="str">
        <f>VLOOKUP(표1[[#This Row],[품번]],[1]!품번구분[#Data],2,0)</f>
        <v>G</v>
      </c>
      <c r="G272" s="28">
        <v>240</v>
      </c>
      <c r="H272" s="28">
        <v>43</v>
      </c>
      <c r="I272" s="28">
        <v>688</v>
      </c>
      <c r="J272" s="29">
        <f>표1[[#This Row],[C/V]]*표1[[#This Row],[판수]]-표1[[#This Row],[불량수량]]</f>
        <v>9632</v>
      </c>
      <c r="K272" s="28" t="s">
        <v>85</v>
      </c>
      <c r="L272" s="28" t="s">
        <v>116</v>
      </c>
      <c r="M272" s="30">
        <v>0.54166666666666663</v>
      </c>
      <c r="N272" s="30">
        <v>0.83333333333333337</v>
      </c>
      <c r="O272" s="31">
        <v>370.00000000000017</v>
      </c>
      <c r="P272" s="31">
        <v>9.9999999999999645</v>
      </c>
      <c r="Q272" s="32"/>
      <c r="R272" s="33">
        <f t="shared" si="20"/>
        <v>6.9729729729729701</v>
      </c>
      <c r="S272" s="34">
        <f t="shared" si="21"/>
        <v>147</v>
      </c>
      <c r="T272" s="35">
        <f>IF(L272="비가동",0,VLOOKUP(E272,[1]단가!$D$4:$G$1048576,4,0))</f>
        <v>50</v>
      </c>
      <c r="U272" s="35">
        <f t="shared" si="22"/>
        <v>481600</v>
      </c>
      <c r="V272" s="36" t="str">
        <f>IF($L272="비가동",0,IF($B272="in",VLOOKUP($E272,[1]투입량!$M:$T,3,FALSE),VLOOKUP($E272,[1]투입량!$D:$I,3,FALSE)))</f>
        <v>F7001</v>
      </c>
      <c r="W272" s="35">
        <f>IF($L272="비가동",0,IF($B272="in",VLOOKUP($E272,[1]투입량!$M:$T,6,FALSE),VLOOKUP($E272,[1]투입량!$D:$I,5,FALSE)))</f>
        <v>192</v>
      </c>
      <c r="X272" s="35">
        <f t="shared" si="23"/>
        <v>9081.6</v>
      </c>
      <c r="Y272" s="37">
        <f>IF(V272=0,0,VLOOKUP(V272,[1]원재료!C:H,3,0)*0.001)</f>
        <v>23</v>
      </c>
      <c r="Z272" s="35">
        <f t="shared" si="24"/>
        <v>208876.80000000002</v>
      </c>
      <c r="AA272" s="38"/>
      <c r="AB272" s="39" t="s">
        <v>35</v>
      </c>
      <c r="AC272" s="40"/>
    </row>
    <row r="273" spans="1:29" ht="19.5" hidden="1" customHeight="1" x14ac:dyDescent="0.45">
      <c r="A273" s="22">
        <v>46149</v>
      </c>
      <c r="B273" s="23" t="s">
        <v>29</v>
      </c>
      <c r="C273" s="24" t="s">
        <v>30</v>
      </c>
      <c r="D273" s="25" t="s">
        <v>86</v>
      </c>
      <c r="E273" s="26" t="s">
        <v>129</v>
      </c>
      <c r="F273" s="27" t="str">
        <f>VLOOKUP(표1[[#This Row],[품번]],[1]!품번구분[#Data],2,0)</f>
        <v>G</v>
      </c>
      <c r="G273" s="28"/>
      <c r="H273" s="28"/>
      <c r="I273" s="28"/>
      <c r="J273" s="29">
        <f>표1[[#This Row],[C/V]]*표1[[#This Row],[판수]]-표1[[#This Row],[불량수량]]</f>
        <v>0</v>
      </c>
      <c r="K273" s="28" t="s">
        <v>85</v>
      </c>
      <c r="L273" s="28" t="s">
        <v>36</v>
      </c>
      <c r="M273" s="30">
        <v>0.64583333333333337</v>
      </c>
      <c r="N273" s="30">
        <v>0.65277777777777779</v>
      </c>
      <c r="O273" s="31">
        <v>9.9999999999999645</v>
      </c>
      <c r="P273" s="31">
        <v>0</v>
      </c>
      <c r="Q273" s="32" t="s">
        <v>130</v>
      </c>
      <c r="R273" s="33" t="str">
        <f t="shared" si="20"/>
        <v/>
      </c>
      <c r="S273" s="34">
        <f t="shared" si="21"/>
        <v>147</v>
      </c>
      <c r="T273" s="35">
        <f>IF(L273="비가동",0,VLOOKUP(E273,[1]단가!$D$4:$G$1048576,4,0))</f>
        <v>0</v>
      </c>
      <c r="U273" s="35">
        <f t="shared" si="22"/>
        <v>0</v>
      </c>
      <c r="V273" s="36">
        <f>IF($L273="비가동",0,IF($B273="in",VLOOKUP($E273,[1]투입량!$M:$T,3,FALSE),VLOOKUP($E273,[1]투입량!$D:$I,3,FALSE)))</f>
        <v>0</v>
      </c>
      <c r="W273" s="35">
        <f>IF($L273="비가동",0,IF($B273="in",VLOOKUP($E273,[1]투입량!$M:$T,6,FALSE),VLOOKUP($E273,[1]투입량!$D:$I,5,FALSE)))</f>
        <v>0</v>
      </c>
      <c r="X273" s="35">
        <f t="shared" si="23"/>
        <v>0</v>
      </c>
      <c r="Y273" s="37">
        <f>IF(V273=0,0,VLOOKUP(V273,[1]원재료!C:H,3,0)*0.001)</f>
        <v>0</v>
      </c>
      <c r="Z273" s="35">
        <f t="shared" si="24"/>
        <v>0</v>
      </c>
      <c r="AA273" s="38"/>
      <c r="AB273" s="39" t="s">
        <v>35</v>
      </c>
      <c r="AC273" s="40"/>
    </row>
    <row r="274" spans="1:29" ht="19.5" customHeight="1" x14ac:dyDescent="0.45">
      <c r="A274" s="22">
        <v>46149</v>
      </c>
      <c r="B274" s="23" t="s">
        <v>29</v>
      </c>
      <c r="C274" s="24" t="s">
        <v>30</v>
      </c>
      <c r="D274" s="25" t="s">
        <v>84</v>
      </c>
      <c r="E274" s="26">
        <v>681371</v>
      </c>
      <c r="F274" s="27" t="str">
        <f>VLOOKUP(표1[[#This Row],[품번]],[1]!품번구분[#Data],2,0)</f>
        <v>S</v>
      </c>
      <c r="G274" s="28">
        <v>400</v>
      </c>
      <c r="H274" s="28">
        <v>104</v>
      </c>
      <c r="I274" s="28">
        <v>208</v>
      </c>
      <c r="J274" s="29">
        <f>표1[[#This Row],[C/V]]*표1[[#This Row],[판수]]-표1[[#This Row],[불량수량]]</f>
        <v>41392</v>
      </c>
      <c r="K274" s="28" t="s">
        <v>87</v>
      </c>
      <c r="L274" s="28" t="s">
        <v>117</v>
      </c>
      <c r="M274" s="30">
        <v>0.83333333333333337</v>
      </c>
      <c r="N274" s="30">
        <v>0.33333333333333331</v>
      </c>
      <c r="O274" s="31">
        <v>659.99999999999989</v>
      </c>
      <c r="P274" s="31">
        <v>0</v>
      </c>
      <c r="Q274" s="32"/>
      <c r="R274" s="33">
        <f t="shared" si="20"/>
        <v>9.454545454545455</v>
      </c>
      <c r="S274" s="34">
        <f t="shared" si="21"/>
        <v>195</v>
      </c>
      <c r="T274" s="35">
        <f>IF(L274="비가동",0,VLOOKUP(E274,[1]단가!$D$4:$G$1048576,4,0))</f>
        <v>11.89</v>
      </c>
      <c r="U274" s="35">
        <f t="shared" si="22"/>
        <v>492150.88</v>
      </c>
      <c r="V274" s="36" t="str">
        <f>IF($L274="비가동",0,IF($B274="in",VLOOKUP($E274,[1]투입량!$M:$T,3,FALSE),VLOOKUP($E274,[1]투입량!$D:$I,3,FALSE)))</f>
        <v>SI4023</v>
      </c>
      <c r="W274" s="35">
        <f>IF($L274="비가동",0,IF($B274="in",VLOOKUP($E274,[1]투입량!$M:$T,6,FALSE),VLOOKUP($E274,[1]투입량!$D:$I,5,FALSE)))</f>
        <v>169.5</v>
      </c>
      <c r="X274" s="35">
        <f t="shared" si="23"/>
        <v>19390.800000000003</v>
      </c>
      <c r="Y274" s="37">
        <f>IF(V274=0,0,VLOOKUP(V274,[1]원재료!C:H,3,0)*0.001)</f>
        <v>9.3000000000000007</v>
      </c>
      <c r="Z274" s="35">
        <f t="shared" si="24"/>
        <v>180334.44000000003</v>
      </c>
      <c r="AA274" s="38"/>
      <c r="AB274" s="39" t="s">
        <v>35</v>
      </c>
      <c r="AC274" s="40"/>
    </row>
    <row r="275" spans="1:29" ht="19.5" customHeight="1" x14ac:dyDescent="0.45">
      <c r="A275" s="22">
        <v>46149</v>
      </c>
      <c r="B275" s="23" t="s">
        <v>29</v>
      </c>
      <c r="C275" s="24" t="s">
        <v>30</v>
      </c>
      <c r="D275" s="25" t="s">
        <v>86</v>
      </c>
      <c r="E275" s="26" t="s">
        <v>129</v>
      </c>
      <c r="F275" s="27" t="str">
        <f>VLOOKUP(표1[[#This Row],[품번]],[1]!품번구분[#Data],2,0)</f>
        <v>G</v>
      </c>
      <c r="G275" s="28">
        <v>240</v>
      </c>
      <c r="H275" s="28">
        <v>104</v>
      </c>
      <c r="I275" s="28">
        <v>1664</v>
      </c>
      <c r="J275" s="29">
        <f>표1[[#This Row],[C/V]]*표1[[#This Row],[판수]]-표1[[#This Row],[불량수량]]</f>
        <v>23296</v>
      </c>
      <c r="K275" s="28" t="s">
        <v>87</v>
      </c>
      <c r="L275" s="28" t="s">
        <v>117</v>
      </c>
      <c r="M275" s="30">
        <v>0.83333333333333337</v>
      </c>
      <c r="N275" s="30">
        <v>0.33333333333333331</v>
      </c>
      <c r="O275" s="31">
        <v>659.99999999999989</v>
      </c>
      <c r="P275" s="31">
        <v>0</v>
      </c>
      <c r="Q275" s="32"/>
      <c r="R275" s="33">
        <f t="shared" si="20"/>
        <v>9.454545454545455</v>
      </c>
      <c r="S275" s="34">
        <f t="shared" si="21"/>
        <v>147</v>
      </c>
      <c r="T275" s="35">
        <f>IF(L275="비가동",0,VLOOKUP(E275,[1]단가!$D$4:$G$1048576,4,0))</f>
        <v>50</v>
      </c>
      <c r="U275" s="35">
        <f t="shared" si="22"/>
        <v>1164800</v>
      </c>
      <c r="V275" s="36" t="str">
        <f>IF($L275="비가동",0,IF($B275="in",VLOOKUP($E275,[1]투입량!$M:$T,3,FALSE),VLOOKUP($E275,[1]투입량!$D:$I,3,FALSE)))</f>
        <v>F7001</v>
      </c>
      <c r="W275" s="35">
        <f>IF($L275="비가동",0,IF($B275="in",VLOOKUP($E275,[1]투입량!$M:$T,6,FALSE),VLOOKUP($E275,[1]투입량!$D:$I,5,FALSE)))</f>
        <v>192</v>
      </c>
      <c r="X275" s="35">
        <f t="shared" si="23"/>
        <v>21964.800000000003</v>
      </c>
      <c r="Y275" s="37">
        <f>IF(V275=0,0,VLOOKUP(V275,[1]원재료!C:H,3,0)*0.001)</f>
        <v>23</v>
      </c>
      <c r="Z275" s="35">
        <f t="shared" si="24"/>
        <v>505190.40000000008</v>
      </c>
      <c r="AA275" s="38"/>
      <c r="AB275" s="39" t="s">
        <v>35</v>
      </c>
      <c r="AC275" s="40"/>
    </row>
    <row r="276" spans="1:29" ht="19.5" customHeight="1" x14ac:dyDescent="0.45">
      <c r="A276" s="22">
        <v>46149</v>
      </c>
      <c r="B276" s="23" t="s">
        <v>29</v>
      </c>
      <c r="C276" s="24" t="s">
        <v>30</v>
      </c>
      <c r="D276" s="25" t="s">
        <v>88</v>
      </c>
      <c r="E276" s="26">
        <v>685390</v>
      </c>
      <c r="F276" s="27" t="str">
        <f>VLOOKUP(표1[[#This Row],[품번]],[1]!품번구분[#Data],2,0)</f>
        <v>S</v>
      </c>
      <c r="G276" s="28">
        <v>1444</v>
      </c>
      <c r="H276" s="28">
        <v>107</v>
      </c>
      <c r="I276" s="28">
        <v>107</v>
      </c>
      <c r="J276" s="29">
        <f>표1[[#This Row],[C/V]]*표1[[#This Row],[판수]]-표1[[#This Row],[불량수량]]</f>
        <v>154401</v>
      </c>
      <c r="K276" s="28" t="s">
        <v>89</v>
      </c>
      <c r="L276" s="28" t="s">
        <v>116</v>
      </c>
      <c r="M276" s="30">
        <v>0.33333333333333331</v>
      </c>
      <c r="N276" s="30">
        <v>0.83333333333333337</v>
      </c>
      <c r="O276" s="31">
        <v>620</v>
      </c>
      <c r="P276" s="31">
        <v>0</v>
      </c>
      <c r="Q276" s="32"/>
      <c r="R276" s="33">
        <f t="shared" si="20"/>
        <v>10.35483870967742</v>
      </c>
      <c r="S276" s="34">
        <f t="shared" si="21"/>
        <v>207</v>
      </c>
      <c r="T276" s="35">
        <f>IF(L276="비가동",0,VLOOKUP(E276,[1]단가!$D$4:$G$1048576,4,0))</f>
        <v>8</v>
      </c>
      <c r="U276" s="35">
        <f t="shared" si="22"/>
        <v>1235208</v>
      </c>
      <c r="V276" s="36" t="str">
        <f>IF($L276="비가동",0,IF($B276="in",VLOOKUP($E276,[1]투입량!$M:$T,3,FALSE),VLOOKUP($E276,[1]투입량!$D:$I,3,FALSE)))</f>
        <v>SI4022</v>
      </c>
      <c r="W276" s="35">
        <f>IF($L276="비가동",0,IF($B276="in",VLOOKUP($E276,[1]투입량!$M:$T,6,FALSE),VLOOKUP($E276,[1]투입량!$D:$I,5,FALSE)))</f>
        <v>260</v>
      </c>
      <c r="X276" s="35">
        <f t="shared" si="23"/>
        <v>30602</v>
      </c>
      <c r="Y276" s="37">
        <f>IF(V276=0,0,VLOOKUP(V276,[1]원재료!C:H,3,0)*0.001)</f>
        <v>10.15</v>
      </c>
      <c r="Z276" s="35">
        <f t="shared" si="24"/>
        <v>310610.3</v>
      </c>
      <c r="AA276" s="38"/>
      <c r="AB276" s="39" t="s">
        <v>35</v>
      </c>
      <c r="AC276" s="40"/>
    </row>
    <row r="277" spans="1:29" ht="19.5" customHeight="1" x14ac:dyDescent="0.45">
      <c r="A277" s="22">
        <v>46149</v>
      </c>
      <c r="B277" s="23" t="s">
        <v>29</v>
      </c>
      <c r="C277" s="24" t="s">
        <v>30</v>
      </c>
      <c r="D277" s="25" t="s">
        <v>90</v>
      </c>
      <c r="E277" s="26" t="s">
        <v>91</v>
      </c>
      <c r="F277" s="27" t="str">
        <f>VLOOKUP(표1[[#This Row],[품번]],[1]!품번구분[#Data],2,0)</f>
        <v>S</v>
      </c>
      <c r="G277" s="28">
        <v>256</v>
      </c>
      <c r="H277" s="28">
        <v>62</v>
      </c>
      <c r="I277" s="28"/>
      <c r="J277" s="29">
        <f>표1[[#This Row],[C/V]]*표1[[#This Row],[판수]]-표1[[#This Row],[불량수량]]</f>
        <v>15872</v>
      </c>
      <c r="K277" s="28" t="s">
        <v>92</v>
      </c>
      <c r="L277" s="28" t="s">
        <v>116</v>
      </c>
      <c r="M277" s="30">
        <v>0.33333333333333331</v>
      </c>
      <c r="N277" s="30">
        <v>0.83333333333333337</v>
      </c>
      <c r="O277" s="31">
        <v>620</v>
      </c>
      <c r="P277" s="31">
        <v>0</v>
      </c>
      <c r="Q277" s="32"/>
      <c r="R277" s="33">
        <f t="shared" si="20"/>
        <v>6</v>
      </c>
      <c r="S277" s="34">
        <f t="shared" si="21"/>
        <v>128</v>
      </c>
      <c r="T277" s="35">
        <f>IF(L277="비가동",0,VLOOKUP(E277,[1]단가!$D$4:$G$1048576,4,0))</f>
        <v>39.44</v>
      </c>
      <c r="U277" s="35">
        <f t="shared" si="22"/>
        <v>625991.67999999993</v>
      </c>
      <c r="V277" s="36" t="str">
        <f>IF($L277="비가동",0,IF($B277="in",VLOOKUP($E277,[1]투입량!$M:$T,3,FALSE),VLOOKUP($E277,[1]투입량!$D:$I,3,FALSE)))</f>
        <v>SI4023-1</v>
      </c>
      <c r="W277" s="35">
        <f>IF($L277="비가동",0,IF($B277="in",VLOOKUP($E277,[1]투입량!$M:$T,6,FALSE),VLOOKUP($E277,[1]투입량!$D:$I,5,FALSE)))</f>
        <v>172</v>
      </c>
      <c r="X277" s="35">
        <f t="shared" si="23"/>
        <v>11730.400000000001</v>
      </c>
      <c r="Y277" s="37">
        <f>IF(V277=0,0,VLOOKUP(V277,[1]원재료!C:H,3,0)*0.001)</f>
        <v>8.1999999999999993</v>
      </c>
      <c r="Z277" s="35">
        <f t="shared" si="24"/>
        <v>96189.28</v>
      </c>
      <c r="AA277" s="38"/>
      <c r="AB277" s="39" t="s">
        <v>35</v>
      </c>
      <c r="AC277" s="40"/>
    </row>
    <row r="278" spans="1:29" ht="19.5" customHeight="1" x14ac:dyDescent="0.45">
      <c r="A278" s="22">
        <v>46149</v>
      </c>
      <c r="B278" s="23" t="s">
        <v>29</v>
      </c>
      <c r="C278" s="24" t="s">
        <v>30</v>
      </c>
      <c r="D278" s="25" t="s">
        <v>88</v>
      </c>
      <c r="E278" s="26">
        <v>685390</v>
      </c>
      <c r="F278" s="27" t="str">
        <f>VLOOKUP(표1[[#This Row],[품번]],[1]!품번구분[#Data],2,0)</f>
        <v>S</v>
      </c>
      <c r="G278" s="28">
        <v>1444</v>
      </c>
      <c r="H278" s="28">
        <v>100</v>
      </c>
      <c r="I278" s="28">
        <v>100</v>
      </c>
      <c r="J278" s="29">
        <f>표1[[#This Row],[C/V]]*표1[[#This Row],[판수]]-표1[[#This Row],[불량수량]]</f>
        <v>144300</v>
      </c>
      <c r="K278" s="28" t="s">
        <v>93</v>
      </c>
      <c r="L278" s="28" t="s">
        <v>117</v>
      </c>
      <c r="M278" s="30">
        <v>0.83333333333333337</v>
      </c>
      <c r="N278" s="30">
        <v>0.33333333333333331</v>
      </c>
      <c r="O278" s="31">
        <v>659.99999999999989</v>
      </c>
      <c r="P278" s="31">
        <v>0</v>
      </c>
      <c r="Q278" s="32"/>
      <c r="R278" s="33">
        <f t="shared" si="20"/>
        <v>9.0909090909090935</v>
      </c>
      <c r="S278" s="34">
        <f t="shared" si="21"/>
        <v>207</v>
      </c>
      <c r="T278" s="35">
        <f>IF(L278="비가동",0,VLOOKUP(E278,[1]단가!$D$4:$G$1048576,4,0))</f>
        <v>8</v>
      </c>
      <c r="U278" s="35">
        <f t="shared" si="22"/>
        <v>1154400</v>
      </c>
      <c r="V278" s="36" t="str">
        <f>IF($L278="비가동",0,IF($B278="in",VLOOKUP($E278,[1]투입량!$M:$T,3,FALSE),VLOOKUP($E278,[1]투입량!$D:$I,3,FALSE)))</f>
        <v>SI4022</v>
      </c>
      <c r="W278" s="35">
        <f>IF($L278="비가동",0,IF($B278="in",VLOOKUP($E278,[1]투입량!$M:$T,6,FALSE),VLOOKUP($E278,[1]투입량!$D:$I,5,FALSE)))</f>
        <v>260</v>
      </c>
      <c r="X278" s="35">
        <f t="shared" si="23"/>
        <v>28600</v>
      </c>
      <c r="Y278" s="37">
        <f>IF(V278=0,0,VLOOKUP(V278,[1]원재료!C:H,3,0)*0.001)</f>
        <v>10.15</v>
      </c>
      <c r="Z278" s="35">
        <f t="shared" si="24"/>
        <v>290290</v>
      </c>
      <c r="AA278" s="38"/>
      <c r="AB278" s="39" t="s">
        <v>35</v>
      </c>
      <c r="AC278" s="40"/>
    </row>
    <row r="279" spans="1:29" ht="19.5" customHeight="1" x14ac:dyDescent="0.45">
      <c r="A279" s="22">
        <v>46149</v>
      </c>
      <c r="B279" s="23" t="s">
        <v>29</v>
      </c>
      <c r="C279" s="24" t="s">
        <v>30</v>
      </c>
      <c r="D279" s="25" t="s">
        <v>90</v>
      </c>
      <c r="E279" s="26" t="s">
        <v>91</v>
      </c>
      <c r="F279" s="27" t="str">
        <f>VLOOKUP(표1[[#This Row],[품번]],[1]!품번구분[#Data],2,0)</f>
        <v>S</v>
      </c>
      <c r="G279" s="28">
        <v>256</v>
      </c>
      <c r="H279" s="28">
        <v>66</v>
      </c>
      <c r="I279" s="28"/>
      <c r="J279" s="29">
        <f>표1[[#This Row],[C/V]]*표1[[#This Row],[판수]]-표1[[#This Row],[불량수량]]</f>
        <v>16896</v>
      </c>
      <c r="K279" s="28" t="s">
        <v>94</v>
      </c>
      <c r="L279" s="28" t="s">
        <v>117</v>
      </c>
      <c r="M279" s="30">
        <v>0.83333333333333337</v>
      </c>
      <c r="N279" s="30">
        <v>0.33333333333333331</v>
      </c>
      <c r="O279" s="31">
        <v>659.99999999999989</v>
      </c>
      <c r="P279" s="31">
        <v>0</v>
      </c>
      <c r="Q279" s="32"/>
      <c r="R279" s="33">
        <f t="shared" si="20"/>
        <v>6.0000000000000009</v>
      </c>
      <c r="S279" s="34">
        <f t="shared" si="21"/>
        <v>128</v>
      </c>
      <c r="T279" s="35">
        <f>IF(L279="비가동",0,VLOOKUP(E279,[1]단가!$D$4:$G$1048576,4,0))</f>
        <v>39.44</v>
      </c>
      <c r="U279" s="35">
        <f t="shared" si="22"/>
        <v>666378.23999999999</v>
      </c>
      <c r="V279" s="36" t="str">
        <f>IF($L279="비가동",0,IF($B279="in",VLOOKUP($E279,[1]투입량!$M:$T,3,FALSE),VLOOKUP($E279,[1]투입량!$D:$I,3,FALSE)))</f>
        <v>SI4023-1</v>
      </c>
      <c r="W279" s="35">
        <f>IF($L279="비가동",0,IF($B279="in",VLOOKUP($E279,[1]투입량!$M:$T,6,FALSE),VLOOKUP($E279,[1]투입량!$D:$I,5,FALSE)))</f>
        <v>172</v>
      </c>
      <c r="X279" s="35">
        <f t="shared" si="23"/>
        <v>12487.2</v>
      </c>
      <c r="Y279" s="37">
        <f>IF(V279=0,0,VLOOKUP(V279,[1]원재료!C:H,3,0)*0.001)</f>
        <v>8.1999999999999993</v>
      </c>
      <c r="Z279" s="35">
        <f t="shared" si="24"/>
        <v>102395.04</v>
      </c>
      <c r="AA279" s="38"/>
      <c r="AB279" s="39" t="s">
        <v>35</v>
      </c>
      <c r="AC279" s="40"/>
    </row>
    <row r="280" spans="1:29" ht="19.5" customHeight="1" x14ac:dyDescent="0.45">
      <c r="A280" s="22">
        <v>46149</v>
      </c>
      <c r="B280" s="23" t="s">
        <v>29</v>
      </c>
      <c r="C280" s="24" t="s">
        <v>30</v>
      </c>
      <c r="D280" s="25" t="s">
        <v>95</v>
      </c>
      <c r="E280" s="26">
        <v>680522</v>
      </c>
      <c r="F280" s="27" t="str">
        <f>VLOOKUP(표1[[#This Row],[품번]],[1]!품번구분[#Data],2,0)</f>
        <v>S</v>
      </c>
      <c r="G280" s="28">
        <v>1024</v>
      </c>
      <c r="H280" s="28">
        <v>95</v>
      </c>
      <c r="I280" s="28">
        <v>190</v>
      </c>
      <c r="J280" s="29">
        <f>표1[[#This Row],[C/V]]*표1[[#This Row],[판수]]-표1[[#This Row],[불량수량]]</f>
        <v>97090</v>
      </c>
      <c r="K280" s="28" t="s">
        <v>96</v>
      </c>
      <c r="L280" s="28" t="s">
        <v>116</v>
      </c>
      <c r="M280" s="30">
        <v>0.33333333333333331</v>
      </c>
      <c r="N280" s="30">
        <v>0.83333333333333337</v>
      </c>
      <c r="O280" s="31">
        <v>620</v>
      </c>
      <c r="P280" s="31">
        <v>0</v>
      </c>
      <c r="Q280" s="32"/>
      <c r="R280" s="33">
        <f t="shared" si="20"/>
        <v>9.193548387096774</v>
      </c>
      <c r="S280" s="34">
        <f t="shared" si="21"/>
        <v>198</v>
      </c>
      <c r="T280" s="35">
        <f>IF(L280="비가동",0,VLOOKUP(E280,[1]단가!$D$4:$G$1048576,4,0))</f>
        <v>11.68</v>
      </c>
      <c r="U280" s="35">
        <f t="shared" si="22"/>
        <v>1134011.2</v>
      </c>
      <c r="V280" s="36" t="str">
        <f>IF($L280="비가동",0,IF($B280="in",VLOOKUP($E280,[1]투입량!$M:$T,3,FALSE),VLOOKUP($E280,[1]투입량!$D:$I,3,FALSE)))</f>
        <v>SI4031</v>
      </c>
      <c r="W280" s="35">
        <f>IF($L280="비가동",0,IF($B280="in",VLOOKUP($E280,[1]투입량!$M:$T,6,FALSE),VLOOKUP($E280,[1]투입량!$D:$I,5,FALSE)))</f>
        <v>340</v>
      </c>
      <c r="X280" s="35">
        <f t="shared" si="23"/>
        <v>35530.000000000007</v>
      </c>
      <c r="Y280" s="37">
        <f>IF(V280=0,0,VLOOKUP(V280,[1]원재료!C:H,3,0)*0.001)</f>
        <v>8.35</v>
      </c>
      <c r="Z280" s="35">
        <f t="shared" si="24"/>
        <v>296675.50000000006</v>
      </c>
      <c r="AA280" s="38"/>
      <c r="AB280" s="39" t="s">
        <v>35</v>
      </c>
      <c r="AC280" s="40"/>
    </row>
    <row r="281" spans="1:29" ht="19.5" customHeight="1" x14ac:dyDescent="0.45">
      <c r="A281" s="22">
        <v>46149</v>
      </c>
      <c r="B281" s="23" t="s">
        <v>29</v>
      </c>
      <c r="C281" s="24" t="s">
        <v>30</v>
      </c>
      <c r="D281" s="25" t="s">
        <v>97</v>
      </c>
      <c r="E281" s="26" t="s">
        <v>98</v>
      </c>
      <c r="F281" s="27" t="str">
        <f>VLOOKUP(표1[[#This Row],[품번]],[1]!품번구분[#Data],2,0)</f>
        <v>S</v>
      </c>
      <c r="G281" s="28">
        <v>64</v>
      </c>
      <c r="H281" s="28">
        <v>60</v>
      </c>
      <c r="I281" s="28"/>
      <c r="J281" s="29">
        <f>표1[[#This Row],[C/V]]*표1[[#This Row],[판수]]-표1[[#This Row],[불량수량]]</f>
        <v>3840</v>
      </c>
      <c r="K281" s="28" t="s">
        <v>99</v>
      </c>
      <c r="L281" s="28" t="s">
        <v>116</v>
      </c>
      <c r="M281" s="30">
        <v>0.33333333333333331</v>
      </c>
      <c r="N281" s="30">
        <v>0.83333333333333337</v>
      </c>
      <c r="O281" s="31">
        <v>620</v>
      </c>
      <c r="P281" s="31">
        <v>0</v>
      </c>
      <c r="Q281" s="32"/>
      <c r="R281" s="33">
        <f t="shared" si="20"/>
        <v>5.806451612903226</v>
      </c>
      <c r="S281" s="34">
        <f t="shared" si="21"/>
        <v>124</v>
      </c>
      <c r="T281" s="35">
        <f>IF(L281="비가동",0,VLOOKUP(E281,[1]단가!$D$4:$G$1048576,4,0))</f>
        <v>42.03</v>
      </c>
      <c r="U281" s="35">
        <f t="shared" si="22"/>
        <v>161395.20000000001</v>
      </c>
      <c r="V281" s="36" t="str">
        <f>IF($L281="비가동",0,IF($B281="in",VLOOKUP($E281,[1]투입량!$M:$T,3,FALSE),VLOOKUP($E281,[1]투입량!$D:$I,3,FALSE)))</f>
        <v>SI4023-1</v>
      </c>
      <c r="W281" s="35">
        <f>IF($L281="비가동",0,IF($B281="in",VLOOKUP($E281,[1]투입량!$M:$T,6,FALSE),VLOOKUP($E281,[1]투입량!$D:$I,5,FALSE)))</f>
        <v>82</v>
      </c>
      <c r="X281" s="35">
        <f t="shared" si="23"/>
        <v>5412</v>
      </c>
      <c r="Y281" s="37">
        <f>IF(V281=0,0,VLOOKUP(V281,[1]원재료!C:H,3,0)*0.001)</f>
        <v>8.1999999999999993</v>
      </c>
      <c r="Z281" s="35">
        <f t="shared" si="24"/>
        <v>44378.399999999994</v>
      </c>
      <c r="AA281" s="38"/>
      <c r="AB281" s="39" t="s">
        <v>35</v>
      </c>
      <c r="AC281" s="40"/>
    </row>
    <row r="282" spans="1:29" ht="19.5" customHeight="1" x14ac:dyDescent="0.45">
      <c r="A282" s="22">
        <v>46149</v>
      </c>
      <c r="B282" s="23" t="s">
        <v>29</v>
      </c>
      <c r="C282" s="24" t="s">
        <v>30</v>
      </c>
      <c r="D282" s="25" t="s">
        <v>95</v>
      </c>
      <c r="E282" s="26">
        <v>680522</v>
      </c>
      <c r="F282" s="27" t="str">
        <f>VLOOKUP(표1[[#This Row],[품번]],[1]!품번구분[#Data],2,0)</f>
        <v>S</v>
      </c>
      <c r="G282" s="28">
        <v>1024</v>
      </c>
      <c r="H282" s="28">
        <v>103</v>
      </c>
      <c r="I282" s="28">
        <v>206</v>
      </c>
      <c r="J282" s="29">
        <f>표1[[#This Row],[C/V]]*표1[[#This Row],[판수]]-표1[[#This Row],[불량수량]]</f>
        <v>105266</v>
      </c>
      <c r="K282" s="28" t="s">
        <v>101</v>
      </c>
      <c r="L282" s="28" t="s">
        <v>117</v>
      </c>
      <c r="M282" s="30">
        <v>0.83333333333333337</v>
      </c>
      <c r="N282" s="30">
        <v>0.33333333333333331</v>
      </c>
      <c r="O282" s="31">
        <v>659.99999999999989</v>
      </c>
      <c r="P282" s="31">
        <v>0</v>
      </c>
      <c r="Q282" s="32"/>
      <c r="R282" s="33">
        <f t="shared" si="20"/>
        <v>9.3636363636363651</v>
      </c>
      <c r="S282" s="34">
        <f t="shared" si="21"/>
        <v>198</v>
      </c>
      <c r="T282" s="35">
        <f>IF(L282="비가동",0,VLOOKUP(E282,[1]단가!$D$4:$G$1048576,4,0))</f>
        <v>11.68</v>
      </c>
      <c r="U282" s="35">
        <f t="shared" si="22"/>
        <v>1229506.8799999999</v>
      </c>
      <c r="V282" s="36" t="str">
        <f>IF($L282="비가동",0,IF($B282="in",VLOOKUP($E282,[1]투입량!$M:$T,3,FALSE),VLOOKUP($E282,[1]투입량!$D:$I,3,FALSE)))</f>
        <v>SI4031</v>
      </c>
      <c r="W282" s="35">
        <f>IF($L282="비가동",0,IF($B282="in",VLOOKUP($E282,[1]투입량!$M:$T,6,FALSE),VLOOKUP($E282,[1]투입량!$D:$I,5,FALSE)))</f>
        <v>340</v>
      </c>
      <c r="X282" s="35">
        <f t="shared" si="23"/>
        <v>38522.000000000007</v>
      </c>
      <c r="Y282" s="37">
        <f>IF(V282=0,0,VLOOKUP(V282,[1]원재료!C:H,3,0)*0.001)</f>
        <v>8.35</v>
      </c>
      <c r="Z282" s="35">
        <f t="shared" si="24"/>
        <v>321658.70000000007</v>
      </c>
      <c r="AA282" s="38"/>
      <c r="AB282" s="39" t="s">
        <v>35</v>
      </c>
      <c r="AC282" s="40"/>
    </row>
    <row r="283" spans="1:29" ht="19.5" customHeight="1" x14ac:dyDescent="0.45">
      <c r="A283" s="22">
        <v>46149</v>
      </c>
      <c r="B283" s="23" t="s">
        <v>29</v>
      </c>
      <c r="C283" s="24" t="s">
        <v>30</v>
      </c>
      <c r="D283" s="25" t="s">
        <v>97</v>
      </c>
      <c r="E283" s="26" t="s">
        <v>98</v>
      </c>
      <c r="F283" s="27" t="str">
        <f>VLOOKUP(표1[[#This Row],[품번]],[1]!품번구분[#Data],2,0)</f>
        <v>S</v>
      </c>
      <c r="G283" s="28">
        <v>64</v>
      </c>
      <c r="H283" s="28">
        <v>64</v>
      </c>
      <c r="I283" s="28"/>
      <c r="J283" s="29">
        <f>표1[[#This Row],[C/V]]*표1[[#This Row],[판수]]-표1[[#This Row],[불량수량]]</f>
        <v>4096</v>
      </c>
      <c r="K283" s="28" t="s">
        <v>102</v>
      </c>
      <c r="L283" s="28" t="s">
        <v>117</v>
      </c>
      <c r="M283" s="30">
        <v>0.83333333333333337</v>
      </c>
      <c r="N283" s="30">
        <v>0.33333333333333331</v>
      </c>
      <c r="O283" s="31">
        <v>659.99999999999989</v>
      </c>
      <c r="P283" s="31">
        <v>0</v>
      </c>
      <c r="Q283" s="32"/>
      <c r="R283" s="33">
        <f t="shared" si="20"/>
        <v>5.8181818181818192</v>
      </c>
      <c r="S283" s="34">
        <f t="shared" si="21"/>
        <v>124</v>
      </c>
      <c r="T283" s="35">
        <f>IF(L283="비가동",0,VLOOKUP(E283,[1]단가!$D$4:$G$1048576,4,0))</f>
        <v>42.03</v>
      </c>
      <c r="U283" s="35">
        <f t="shared" si="22"/>
        <v>172154.88</v>
      </c>
      <c r="V283" s="36" t="str">
        <f>IF($L283="비가동",0,IF($B283="in",VLOOKUP($E283,[1]투입량!$M:$T,3,FALSE),VLOOKUP($E283,[1]투입량!$D:$I,3,FALSE)))</f>
        <v>SI4023-1</v>
      </c>
      <c r="W283" s="35">
        <f>IF($L283="비가동",0,IF($B283="in",VLOOKUP($E283,[1]투입량!$M:$T,6,FALSE),VLOOKUP($E283,[1]투입량!$D:$I,5,FALSE)))</f>
        <v>82</v>
      </c>
      <c r="X283" s="35">
        <f t="shared" si="23"/>
        <v>5772.8</v>
      </c>
      <c r="Y283" s="37">
        <f>IF(V283=0,0,VLOOKUP(V283,[1]원재료!C:H,3,0)*0.001)</f>
        <v>8.1999999999999993</v>
      </c>
      <c r="Z283" s="35">
        <f t="shared" si="24"/>
        <v>47336.959999999999</v>
      </c>
      <c r="AA283" s="38"/>
      <c r="AB283" s="39" t="s">
        <v>35</v>
      </c>
      <c r="AC283" s="40"/>
    </row>
    <row r="284" spans="1:29" ht="19.5" customHeight="1" x14ac:dyDescent="0.45">
      <c r="A284" s="22">
        <v>46149</v>
      </c>
      <c r="B284" s="23" t="s">
        <v>29</v>
      </c>
      <c r="C284" s="24" t="s">
        <v>30</v>
      </c>
      <c r="D284" s="25" t="s">
        <v>103</v>
      </c>
      <c r="E284" s="26">
        <v>681266</v>
      </c>
      <c r="F284" s="27" t="str">
        <f>VLOOKUP(표1[[#This Row],[품번]],[1]!품번구분[#Data],2,0)</f>
        <v>S</v>
      </c>
      <c r="G284" s="28">
        <v>1152</v>
      </c>
      <c r="H284" s="28">
        <v>112</v>
      </c>
      <c r="I284" s="28">
        <v>448</v>
      </c>
      <c r="J284" s="29">
        <f>표1[[#This Row],[C/V]]*표1[[#This Row],[판수]]-표1[[#This Row],[불량수량]]</f>
        <v>128576</v>
      </c>
      <c r="K284" s="28" t="s">
        <v>104</v>
      </c>
      <c r="L284" s="28" t="s">
        <v>116</v>
      </c>
      <c r="M284" s="30">
        <v>0.33333333333333331</v>
      </c>
      <c r="N284" s="30">
        <v>0.83333333333333337</v>
      </c>
      <c r="O284" s="31">
        <v>620</v>
      </c>
      <c r="P284" s="31">
        <v>0</v>
      </c>
      <c r="Q284" s="32"/>
      <c r="R284" s="33">
        <f t="shared" si="20"/>
        <v>10.838709677419354</v>
      </c>
      <c r="S284" s="34">
        <f t="shared" si="21"/>
        <v>231</v>
      </c>
      <c r="T284" s="35">
        <f>IF(L284="비가동",0,VLOOKUP(E284,[1]단가!$D$4:$G$1048576,4,0))</f>
        <v>9.27</v>
      </c>
      <c r="U284" s="35">
        <f t="shared" si="22"/>
        <v>1191899.52</v>
      </c>
      <c r="V284" s="36" t="str">
        <f>IF($L284="비가동",0,IF($B284="in",VLOOKUP($E284,[1]투입량!$M:$T,3,FALSE),VLOOKUP($E284,[1]투입량!$D:$I,3,FALSE)))</f>
        <v>SI4020-2</v>
      </c>
      <c r="W284" s="35">
        <f>IF($L284="비가동",0,IF($B284="in",VLOOKUP($E284,[1]투입량!$M:$T,6,FALSE),VLOOKUP($E284,[1]투입량!$D:$I,5,FALSE)))</f>
        <v>364</v>
      </c>
      <c r="X284" s="35">
        <f t="shared" si="23"/>
        <v>44844.800000000003</v>
      </c>
      <c r="Y284" s="37">
        <f>IF(V284=0,0,VLOOKUP(V284,[1]원재료!C:H,3,0)*0.001)</f>
        <v>10.5</v>
      </c>
      <c r="Z284" s="35">
        <f t="shared" si="24"/>
        <v>470870.4</v>
      </c>
      <c r="AA284" s="38"/>
      <c r="AB284" s="39" t="s">
        <v>35</v>
      </c>
      <c r="AC284" s="40"/>
    </row>
    <row r="285" spans="1:29" ht="19.5" customHeight="1" x14ac:dyDescent="0.45">
      <c r="A285" s="22">
        <v>46149</v>
      </c>
      <c r="B285" s="23" t="s">
        <v>29</v>
      </c>
      <c r="C285" s="24" t="s">
        <v>30</v>
      </c>
      <c r="D285" s="25" t="s">
        <v>105</v>
      </c>
      <c r="E285" s="26">
        <v>680449</v>
      </c>
      <c r="F285" s="27" t="str">
        <f>VLOOKUP(표1[[#This Row],[품번]],[1]!품번구분[#Data],2,0)</f>
        <v>S</v>
      </c>
      <c r="G285" s="28">
        <v>1008</v>
      </c>
      <c r="H285" s="28">
        <v>90</v>
      </c>
      <c r="I285" s="28">
        <v>360</v>
      </c>
      <c r="J285" s="29">
        <f>표1[[#This Row],[C/V]]*표1[[#This Row],[판수]]-표1[[#This Row],[불량수량]]</f>
        <v>90360</v>
      </c>
      <c r="K285" s="28" t="s">
        <v>106</v>
      </c>
      <c r="L285" s="28" t="s">
        <v>117</v>
      </c>
      <c r="M285" s="30">
        <v>0.83333333333333337</v>
      </c>
      <c r="N285" s="30">
        <v>0.33333333333333331</v>
      </c>
      <c r="O285" s="31">
        <v>659.99999999999989</v>
      </c>
      <c r="P285" s="31">
        <v>0</v>
      </c>
      <c r="Q285" s="32"/>
      <c r="R285" s="33">
        <f t="shared" si="20"/>
        <v>8.1818181818181834</v>
      </c>
      <c r="S285" s="34">
        <f t="shared" si="21"/>
        <v>90</v>
      </c>
      <c r="T285" s="35">
        <f>IF(L285="비가동",0,VLOOKUP(E285,[1]단가!$D$4:$G$1048576,4,0))</f>
        <v>14.17</v>
      </c>
      <c r="U285" s="35">
        <f t="shared" si="22"/>
        <v>1280401.2</v>
      </c>
      <c r="V285" s="36" t="str">
        <f>IF($L285="비가동",0,IF($B285="in",VLOOKUP($E285,[1]투입량!$M:$T,3,FALSE),VLOOKUP($E285,[1]투입량!$D:$I,3,FALSE)))</f>
        <v>SI4023-2</v>
      </c>
      <c r="W285" s="35">
        <f>IF($L285="비가동",0,IF($B285="in",VLOOKUP($E285,[1]투입량!$M:$T,6,FALSE),VLOOKUP($E285,[1]투입량!$D:$I,5,FALSE)))</f>
        <v>210</v>
      </c>
      <c r="X285" s="35">
        <f t="shared" si="23"/>
        <v>20790.000000000004</v>
      </c>
      <c r="Y285" s="37">
        <f>IF(V285=0,0,VLOOKUP(V285,[1]원재료!C:H,3,0)*0.001)</f>
        <v>7.8</v>
      </c>
      <c r="Z285" s="35">
        <f t="shared" si="24"/>
        <v>162162.00000000003</v>
      </c>
      <c r="AA285" s="38"/>
      <c r="AB285" s="39" t="s">
        <v>35</v>
      </c>
      <c r="AC285" s="40"/>
    </row>
    <row r="286" spans="1:29" ht="19.5" customHeight="1" x14ac:dyDescent="0.45">
      <c r="A286" s="22">
        <v>46149</v>
      </c>
      <c r="B286" s="23" t="s">
        <v>29</v>
      </c>
      <c r="C286" s="24" t="s">
        <v>30</v>
      </c>
      <c r="D286" s="25" t="s">
        <v>103</v>
      </c>
      <c r="E286" s="26">
        <v>681266</v>
      </c>
      <c r="F286" s="27" t="str">
        <f>VLOOKUP(표1[[#This Row],[품번]],[1]!품번구분[#Data],2,0)</f>
        <v>S</v>
      </c>
      <c r="G286" s="28">
        <v>1152</v>
      </c>
      <c r="H286" s="28">
        <v>119</v>
      </c>
      <c r="I286" s="28">
        <v>476</v>
      </c>
      <c r="J286" s="29">
        <f>표1[[#This Row],[C/V]]*표1[[#This Row],[판수]]-표1[[#This Row],[불량수량]]</f>
        <v>136612</v>
      </c>
      <c r="K286" s="28" t="s">
        <v>107</v>
      </c>
      <c r="L286" s="28" t="s">
        <v>117</v>
      </c>
      <c r="M286" s="30">
        <v>0.83333333333333337</v>
      </c>
      <c r="N286" s="30">
        <v>0.33333333333333331</v>
      </c>
      <c r="O286" s="31">
        <v>659.99999999999989</v>
      </c>
      <c r="P286" s="31">
        <v>0</v>
      </c>
      <c r="Q286" s="32"/>
      <c r="R286" s="33">
        <f t="shared" si="20"/>
        <v>10.81818181818182</v>
      </c>
      <c r="S286" s="34">
        <f t="shared" si="21"/>
        <v>231</v>
      </c>
      <c r="T286" s="35">
        <f>IF(L286="비가동",0,VLOOKUP(E286,[1]단가!$D$4:$G$1048576,4,0))</f>
        <v>9.27</v>
      </c>
      <c r="U286" s="35">
        <f t="shared" si="22"/>
        <v>1266393.24</v>
      </c>
      <c r="V286" s="36" t="str">
        <f>IF($L286="비가동",0,IF($B286="in",VLOOKUP($E286,[1]투입량!$M:$T,3,FALSE),VLOOKUP($E286,[1]투입량!$D:$I,3,FALSE)))</f>
        <v>SI4020-2</v>
      </c>
      <c r="W286" s="35">
        <f>IF($L286="비가동",0,IF($B286="in",VLOOKUP($E286,[1]투입량!$M:$T,6,FALSE),VLOOKUP($E286,[1]투입량!$D:$I,5,FALSE)))</f>
        <v>364</v>
      </c>
      <c r="X286" s="35">
        <f t="shared" si="23"/>
        <v>47647.600000000006</v>
      </c>
      <c r="Y286" s="37">
        <f>IF(V286=0,0,VLOOKUP(V286,[1]원재료!C:H,3,0)*0.001)</f>
        <v>10.5</v>
      </c>
      <c r="Z286" s="35">
        <f t="shared" si="24"/>
        <v>500299.80000000005</v>
      </c>
      <c r="AA286" s="38"/>
      <c r="AB286" s="39" t="s">
        <v>35</v>
      </c>
      <c r="AC286" s="40"/>
    </row>
    <row r="287" spans="1:29" ht="19.5" customHeight="1" x14ac:dyDescent="0.45">
      <c r="A287" s="22">
        <v>46149</v>
      </c>
      <c r="B287" s="23" t="s">
        <v>29</v>
      </c>
      <c r="C287" s="24" t="s">
        <v>30</v>
      </c>
      <c r="D287" s="25" t="s">
        <v>109</v>
      </c>
      <c r="E287" s="26" t="s">
        <v>110</v>
      </c>
      <c r="F287" s="27" t="str">
        <f>VLOOKUP(표1[[#This Row],[품번]],[1]!품번구분[#Data],2,0)</f>
        <v>S</v>
      </c>
      <c r="G287" s="28">
        <v>48</v>
      </c>
      <c r="H287" s="28">
        <v>101</v>
      </c>
      <c r="I287" s="28"/>
      <c r="J287" s="29">
        <f>표1[[#This Row],[C/V]]*표1[[#This Row],[판수]]-표1[[#This Row],[불량수량]]</f>
        <v>4848</v>
      </c>
      <c r="K287" s="28" t="s">
        <v>111</v>
      </c>
      <c r="L287" s="28" t="s">
        <v>117</v>
      </c>
      <c r="M287" s="30">
        <v>0.83333333333333337</v>
      </c>
      <c r="N287" s="30">
        <v>0.33333333333333331</v>
      </c>
      <c r="O287" s="31">
        <v>659.99999999999989</v>
      </c>
      <c r="P287" s="31">
        <v>0</v>
      </c>
      <c r="Q287" s="32"/>
      <c r="R287" s="33">
        <f t="shared" si="20"/>
        <v>9.1818181818181834</v>
      </c>
      <c r="S287" s="34">
        <f t="shared" si="21"/>
        <v>101</v>
      </c>
      <c r="T287" s="35">
        <f>IF(L287="비가동",0,VLOOKUP(E287,[1]단가!$D$4:$G$1048576,4,0))</f>
        <v>32.99</v>
      </c>
      <c r="U287" s="35">
        <f t="shared" si="22"/>
        <v>159935.52000000002</v>
      </c>
      <c r="V287" s="36" t="str">
        <f>IF($L287="비가동",0,IF($B287="in",VLOOKUP($E287,[1]투입량!$M:$T,3,FALSE),VLOOKUP($E287,[1]투입량!$D:$I,3,FALSE)))</f>
        <v>SI4020</v>
      </c>
      <c r="W287" s="35">
        <f>IF($L287="비가동",0,IF($B287="in",VLOOKUP($E287,[1]투입량!$M:$T,6,FALSE),VLOOKUP($E287,[1]투입량!$D:$I,5,FALSE)))</f>
        <v>63</v>
      </c>
      <c r="X287" s="35">
        <f t="shared" si="23"/>
        <v>6999.3000000000011</v>
      </c>
      <c r="Y287" s="37">
        <f>IF(V287=0,0,VLOOKUP(V287,[1]원재료!C:H,3,0)*0.001)</f>
        <v>8.7000000000000011</v>
      </c>
      <c r="Z287" s="35">
        <f t="shared" si="24"/>
        <v>60893.910000000018</v>
      </c>
      <c r="AA287" s="38"/>
      <c r="AB287" s="39" t="s">
        <v>35</v>
      </c>
      <c r="AC287" s="40"/>
    </row>
    <row r="288" spans="1:29" ht="19.5" customHeight="1" x14ac:dyDescent="0.45">
      <c r="A288" s="22">
        <v>46149</v>
      </c>
      <c r="B288" s="23" t="s">
        <v>29</v>
      </c>
      <c r="C288" s="24" t="s">
        <v>30</v>
      </c>
      <c r="D288" s="25" t="s">
        <v>112</v>
      </c>
      <c r="E288" s="26" t="s">
        <v>113</v>
      </c>
      <c r="F288" s="27" t="str">
        <f>VLOOKUP(표1[[#This Row],[품번]],[1]!품번구분[#Data],2,0)</f>
        <v>S</v>
      </c>
      <c r="G288" s="28">
        <v>288</v>
      </c>
      <c r="H288" s="28">
        <v>101</v>
      </c>
      <c r="I288" s="28"/>
      <c r="J288" s="29">
        <f>표1[[#This Row],[C/V]]*표1[[#This Row],[판수]]-표1[[#This Row],[불량수량]]</f>
        <v>29088</v>
      </c>
      <c r="K288" s="28" t="s">
        <v>111</v>
      </c>
      <c r="L288" s="28" t="s">
        <v>117</v>
      </c>
      <c r="M288" s="30">
        <v>0.83333333333333337</v>
      </c>
      <c r="N288" s="30">
        <v>0.33333333333333331</v>
      </c>
      <c r="O288" s="31">
        <v>659.99999999999989</v>
      </c>
      <c r="P288" s="31">
        <v>0</v>
      </c>
      <c r="Q288" s="32"/>
      <c r="R288" s="33">
        <f t="shared" si="20"/>
        <v>9.1818181818181834</v>
      </c>
      <c r="S288" s="34">
        <f t="shared" si="21"/>
        <v>101</v>
      </c>
      <c r="T288" s="35">
        <f>IF(L288="비가동",0,VLOOKUP(E288,[1]단가!$D$4:$G$1048576,4,0))</f>
        <v>17.600000000000001</v>
      </c>
      <c r="U288" s="35">
        <f t="shared" si="22"/>
        <v>511948.80000000005</v>
      </c>
      <c r="V288" s="36" t="str">
        <f>IF($L288="비가동",0,IF($B288="in",VLOOKUP($E288,[1]투입량!$M:$T,3,FALSE),VLOOKUP($E288,[1]투입량!$D:$I,3,FALSE)))</f>
        <v>SI3020</v>
      </c>
      <c r="W288" s="35">
        <f>IF($L288="비가동",0,IF($B288="in",VLOOKUP($E288,[1]투입량!$M:$T,6,FALSE),VLOOKUP($E288,[1]투입량!$D:$I,5,FALSE)))</f>
        <v>174</v>
      </c>
      <c r="X288" s="35">
        <f t="shared" si="23"/>
        <v>19331.400000000001</v>
      </c>
      <c r="Y288" s="37">
        <f>IF(V288=0,0,VLOOKUP(V288,[1]원재료!C:H,3,0)*0.001)</f>
        <v>9.85</v>
      </c>
      <c r="Z288" s="35">
        <f t="shared" si="24"/>
        <v>190414.29</v>
      </c>
      <c r="AA288" s="38"/>
      <c r="AB288" s="39" t="s">
        <v>35</v>
      </c>
      <c r="AC288" s="40"/>
    </row>
    <row r="289" spans="1:29" ht="19.5" customHeight="1" x14ac:dyDescent="0.45">
      <c r="A289" s="22">
        <v>46149</v>
      </c>
      <c r="B289" s="23" t="s">
        <v>29</v>
      </c>
      <c r="C289" s="24" t="s">
        <v>30</v>
      </c>
      <c r="D289" s="25" t="s">
        <v>114</v>
      </c>
      <c r="E289" s="26" t="s">
        <v>115</v>
      </c>
      <c r="F289" s="27" t="str">
        <f>VLOOKUP(표1[[#This Row],[품번]],[1]!품번구분[#Data],2,0)</f>
        <v>S</v>
      </c>
      <c r="G289" s="28">
        <v>160</v>
      </c>
      <c r="H289" s="28">
        <v>101</v>
      </c>
      <c r="I289" s="28"/>
      <c r="J289" s="29">
        <f>표1[[#This Row],[C/V]]*표1[[#This Row],[판수]]-표1[[#This Row],[불량수량]]</f>
        <v>16160</v>
      </c>
      <c r="K289" s="28" t="s">
        <v>111</v>
      </c>
      <c r="L289" s="28" t="s">
        <v>117</v>
      </c>
      <c r="M289" s="30">
        <v>0.83333333333333337</v>
      </c>
      <c r="N289" s="30">
        <v>0.33333333333333331</v>
      </c>
      <c r="O289" s="31">
        <v>659.99999999999989</v>
      </c>
      <c r="P289" s="31">
        <v>0</v>
      </c>
      <c r="Q289" s="32"/>
      <c r="R289" s="33">
        <f t="shared" si="20"/>
        <v>9.1818181818181834</v>
      </c>
      <c r="S289" s="34">
        <f t="shared" si="21"/>
        <v>101</v>
      </c>
      <c r="T289" s="35">
        <f>IF(L289="비가동",0,VLOOKUP(E289,[1]단가!$D$4:$G$1048576,4,0))</f>
        <v>49.5</v>
      </c>
      <c r="U289" s="35">
        <f t="shared" si="22"/>
        <v>799920</v>
      </c>
      <c r="V289" s="36" t="str">
        <f>IF($L289="비가동",0,IF($B289="in",VLOOKUP($E289,[1]투입량!$M:$T,3,FALSE),VLOOKUP($E289,[1]투입량!$D:$I,3,FALSE)))</f>
        <v>SI3020K</v>
      </c>
      <c r="W289" s="35">
        <f>IF($L289="비가동",0,IF($B289="in",VLOOKUP($E289,[1]투입량!$M:$T,6,FALSE),VLOOKUP($E289,[1]투입량!$D:$I,5,FALSE)))</f>
        <v>168</v>
      </c>
      <c r="X289" s="35">
        <f t="shared" si="23"/>
        <v>18664.800000000003</v>
      </c>
      <c r="Y289" s="37">
        <f>IF(V289=0,0,VLOOKUP(V289,[1]원재료!C:H,3,0)*0.001)</f>
        <v>9.85</v>
      </c>
      <c r="Z289" s="35">
        <f t="shared" si="24"/>
        <v>183848.28000000003</v>
      </c>
      <c r="AA289" s="38"/>
      <c r="AB289" s="39" t="s">
        <v>35</v>
      </c>
      <c r="AC289" s="40"/>
    </row>
    <row r="290" spans="1:29" ht="19.5" customHeight="1" x14ac:dyDescent="0.45">
      <c r="A290" s="22">
        <v>46150</v>
      </c>
      <c r="B290" s="23" t="s">
        <v>29</v>
      </c>
      <c r="C290" s="24" t="s">
        <v>30</v>
      </c>
      <c r="D290" s="25" t="s">
        <v>31</v>
      </c>
      <c r="E290" s="26" t="s">
        <v>32</v>
      </c>
      <c r="F290" s="27" t="str">
        <f>VLOOKUP(표1[[#This Row],[품번]],[1]!품번구분[#Data],2,0)</f>
        <v>S</v>
      </c>
      <c r="G290" s="28">
        <v>220</v>
      </c>
      <c r="H290" s="28">
        <v>90</v>
      </c>
      <c r="I290" s="28">
        <v>90</v>
      </c>
      <c r="J290" s="29">
        <f>표1[[#This Row],[C/V]]*표1[[#This Row],[판수]]-표1[[#This Row],[불량수량]]</f>
        <v>19710</v>
      </c>
      <c r="K290" s="28" t="s">
        <v>33</v>
      </c>
      <c r="L290" s="28" t="s">
        <v>116</v>
      </c>
      <c r="M290" s="30">
        <v>0.33333333333333331</v>
      </c>
      <c r="N290" s="30">
        <v>0.83333333333333337</v>
      </c>
      <c r="O290" s="31">
        <v>620</v>
      </c>
      <c r="P290" s="31">
        <v>0</v>
      </c>
      <c r="Q290" s="32"/>
      <c r="R290" s="33">
        <f t="shared" si="20"/>
        <v>8.7096774193548399</v>
      </c>
      <c r="S290" s="34">
        <f t="shared" si="21"/>
        <v>185</v>
      </c>
      <c r="T290" s="35">
        <f>IF(L290="비가동",0,VLOOKUP(E290,[1]단가!$D$4:$G$1048576,4,0))</f>
        <v>36.72</v>
      </c>
      <c r="U290" s="35">
        <f t="shared" si="22"/>
        <v>723751.2</v>
      </c>
      <c r="V290" s="36" t="str">
        <f>IF($L290="비가동",0,IF($B290="in",VLOOKUP($E290,[1]투입량!$M:$T,3,FALSE),VLOOKUP($E290,[1]투입량!$D:$I,3,FALSE)))</f>
        <v>SI4022</v>
      </c>
      <c r="W290" s="35">
        <f>IF($L290="비가동",0,IF($B290="in",VLOOKUP($E290,[1]투입량!$M:$T,6,FALSE),VLOOKUP($E290,[1]투입량!$D:$I,5,FALSE)))</f>
        <v>60</v>
      </c>
      <c r="X290" s="35">
        <f t="shared" si="23"/>
        <v>5940</v>
      </c>
      <c r="Y290" s="37">
        <f>IF(V290=0,0,VLOOKUP(V290,[1]원재료!C:H,3,0)*0.001)</f>
        <v>10.15</v>
      </c>
      <c r="Z290" s="35">
        <f t="shared" si="24"/>
        <v>60291</v>
      </c>
      <c r="AA290" s="38"/>
      <c r="AB290" s="39" t="s">
        <v>35</v>
      </c>
      <c r="AC290" s="40"/>
    </row>
    <row r="291" spans="1:29" ht="19.5" customHeight="1" x14ac:dyDescent="0.45">
      <c r="A291" s="22">
        <v>46150</v>
      </c>
      <c r="B291" s="23" t="s">
        <v>29</v>
      </c>
      <c r="C291" s="24" t="s">
        <v>30</v>
      </c>
      <c r="D291" s="25" t="s">
        <v>39</v>
      </c>
      <c r="E291" s="26" t="s">
        <v>40</v>
      </c>
      <c r="F291" s="27" t="str">
        <f>VLOOKUP(표1[[#This Row],[품번]],[1]!품번구분[#Data],2,0)</f>
        <v>S</v>
      </c>
      <c r="G291" s="28">
        <v>190</v>
      </c>
      <c r="H291" s="28">
        <v>90</v>
      </c>
      <c r="I291" s="28">
        <v>90</v>
      </c>
      <c r="J291" s="29">
        <f>표1[[#This Row],[C/V]]*표1[[#This Row],[판수]]-표1[[#This Row],[불량수량]]</f>
        <v>17010</v>
      </c>
      <c r="K291" s="28" t="s">
        <v>33</v>
      </c>
      <c r="L291" s="28" t="s">
        <v>116</v>
      </c>
      <c r="M291" s="30">
        <v>0.33333333333333331</v>
      </c>
      <c r="N291" s="30">
        <v>0.83333333333333337</v>
      </c>
      <c r="O291" s="31">
        <v>620</v>
      </c>
      <c r="P291" s="31">
        <v>0</v>
      </c>
      <c r="Q291" s="32"/>
      <c r="R291" s="33">
        <f t="shared" si="20"/>
        <v>8.7096774193548399</v>
      </c>
      <c r="S291" s="34">
        <f t="shared" si="21"/>
        <v>185</v>
      </c>
      <c r="T291" s="35">
        <f>IF(L291="비가동",0,VLOOKUP(E291,[1]단가!$D$4:$G$1048576,4,0))</f>
        <v>24</v>
      </c>
      <c r="U291" s="35">
        <f t="shared" si="22"/>
        <v>408240</v>
      </c>
      <c r="V291" s="36" t="str">
        <f>IF($L291="비가동",0,IF($B291="in",VLOOKUP($E291,[1]투입량!$M:$T,3,FALSE),VLOOKUP($E291,[1]투입량!$D:$I,3,FALSE)))</f>
        <v>SI3020</v>
      </c>
      <c r="W291" s="35">
        <f>IF($L291="비가동",0,IF($B291="in",VLOOKUP($E291,[1]투입량!$M:$T,6,FALSE),VLOOKUP($E291,[1]투입량!$D:$I,5,FALSE)))</f>
        <v>208</v>
      </c>
      <c r="X291" s="35">
        <f t="shared" si="23"/>
        <v>20592</v>
      </c>
      <c r="Y291" s="37">
        <f>IF(V291=0,0,VLOOKUP(V291,[1]원재료!C:H,3,0)*0.001)</f>
        <v>9.85</v>
      </c>
      <c r="Z291" s="35">
        <f t="shared" si="24"/>
        <v>202831.19999999998</v>
      </c>
      <c r="AA291" s="38"/>
      <c r="AB291" s="39" t="s">
        <v>35</v>
      </c>
      <c r="AC291" s="40"/>
    </row>
    <row r="292" spans="1:29" ht="19.5" customHeight="1" x14ac:dyDescent="0.45">
      <c r="A292" s="22">
        <v>46150</v>
      </c>
      <c r="B292" s="23" t="s">
        <v>29</v>
      </c>
      <c r="C292" s="24" t="s">
        <v>30</v>
      </c>
      <c r="D292" s="25" t="s">
        <v>41</v>
      </c>
      <c r="E292" s="26" t="s">
        <v>42</v>
      </c>
      <c r="F292" s="27" t="str">
        <f>VLOOKUP(표1[[#This Row],[품번]],[1]!품번구분[#Data],2,0)</f>
        <v>G</v>
      </c>
      <c r="G292" s="28">
        <v>90</v>
      </c>
      <c r="H292" s="28">
        <v>90</v>
      </c>
      <c r="I292" s="28"/>
      <c r="J292" s="29">
        <f>표1[[#This Row],[C/V]]*표1[[#This Row],[판수]]-표1[[#This Row],[불량수량]]</f>
        <v>8100</v>
      </c>
      <c r="K292" s="28" t="s">
        <v>33</v>
      </c>
      <c r="L292" s="28" t="s">
        <v>116</v>
      </c>
      <c r="M292" s="30">
        <v>0.33333333333333331</v>
      </c>
      <c r="N292" s="30">
        <v>0.83333333333333337</v>
      </c>
      <c r="O292" s="31">
        <v>620</v>
      </c>
      <c r="P292" s="31">
        <v>0</v>
      </c>
      <c r="Q292" s="32"/>
      <c r="R292" s="33">
        <f t="shared" si="20"/>
        <v>8.7096774193548399</v>
      </c>
      <c r="S292" s="34">
        <f t="shared" si="21"/>
        <v>185</v>
      </c>
      <c r="T292" s="35">
        <f>IF(L292="비가동",0,VLOOKUP(E292,[1]단가!$D$4:$G$1048576,4,0))</f>
        <v>60</v>
      </c>
      <c r="U292" s="35">
        <f t="shared" si="22"/>
        <v>486000</v>
      </c>
      <c r="V292" s="36" t="str">
        <f>IF($L292="비가동",0,IF($B292="in",VLOOKUP($E292,[1]투입량!$M:$T,3,FALSE),VLOOKUP($E292,[1]투입량!$D:$I,3,FALSE)))</f>
        <v>SI4027K</v>
      </c>
      <c r="W292" s="35">
        <f>IF($L292="비가동",0,IF($B292="in",VLOOKUP($E292,[1]투입량!$M:$T,6,FALSE),VLOOKUP($E292,[1]투입량!$D:$I,5,FALSE)))</f>
        <v>330</v>
      </c>
      <c r="X292" s="35">
        <f t="shared" si="23"/>
        <v>32670.000000000004</v>
      </c>
      <c r="Y292" s="37">
        <f>IF(V292=0,0,VLOOKUP(V292,[1]원재료!C:H,3,0)*0.001)</f>
        <v>9</v>
      </c>
      <c r="Z292" s="35">
        <f t="shared" si="24"/>
        <v>294030.00000000006</v>
      </c>
      <c r="AA292" s="38"/>
      <c r="AB292" s="39" t="s">
        <v>35</v>
      </c>
      <c r="AC292" s="40"/>
    </row>
    <row r="293" spans="1:29" ht="19.5" customHeight="1" x14ac:dyDescent="0.45">
      <c r="A293" s="22">
        <v>46150</v>
      </c>
      <c r="B293" s="23" t="s">
        <v>29</v>
      </c>
      <c r="C293" s="24" t="s">
        <v>30</v>
      </c>
      <c r="D293" s="25" t="s">
        <v>31</v>
      </c>
      <c r="E293" s="26" t="s">
        <v>32</v>
      </c>
      <c r="F293" s="27" t="str">
        <f>VLOOKUP(표1[[#This Row],[품번]],[1]!품번구분[#Data],2,0)</f>
        <v>S</v>
      </c>
      <c r="G293" s="28">
        <v>220</v>
      </c>
      <c r="H293" s="28">
        <v>95</v>
      </c>
      <c r="I293" s="28">
        <v>95</v>
      </c>
      <c r="J293" s="29">
        <f>표1[[#This Row],[C/V]]*표1[[#This Row],[판수]]-표1[[#This Row],[불량수량]]</f>
        <v>20805</v>
      </c>
      <c r="K293" s="28" t="s">
        <v>43</v>
      </c>
      <c r="L293" s="28" t="s">
        <v>117</v>
      </c>
      <c r="M293" s="30">
        <v>0.83333333333333337</v>
      </c>
      <c r="N293" s="30">
        <v>0.33333333333333331</v>
      </c>
      <c r="O293" s="31">
        <v>659.99999999999989</v>
      </c>
      <c r="P293" s="31">
        <v>0</v>
      </c>
      <c r="Q293" s="32"/>
      <c r="R293" s="33">
        <f t="shared" si="20"/>
        <v>8.6363636363636367</v>
      </c>
      <c r="S293" s="34">
        <f t="shared" si="21"/>
        <v>185</v>
      </c>
      <c r="T293" s="35">
        <f>IF(L293="비가동",0,VLOOKUP(E293,[1]단가!$D$4:$G$1048576,4,0))</f>
        <v>36.72</v>
      </c>
      <c r="U293" s="35">
        <f t="shared" si="22"/>
        <v>763959.6</v>
      </c>
      <c r="V293" s="36" t="str">
        <f>IF($L293="비가동",0,IF($B293="in",VLOOKUP($E293,[1]투입량!$M:$T,3,FALSE),VLOOKUP($E293,[1]투입량!$D:$I,3,FALSE)))</f>
        <v>SI4022</v>
      </c>
      <c r="W293" s="35">
        <f>IF($L293="비가동",0,IF($B293="in",VLOOKUP($E293,[1]투입량!$M:$T,6,FALSE),VLOOKUP($E293,[1]투입량!$D:$I,5,FALSE)))</f>
        <v>60</v>
      </c>
      <c r="X293" s="35">
        <f t="shared" si="23"/>
        <v>6270</v>
      </c>
      <c r="Y293" s="37">
        <f>IF(V293=0,0,VLOOKUP(V293,[1]원재료!C:H,3,0)*0.001)</f>
        <v>10.15</v>
      </c>
      <c r="Z293" s="35">
        <f t="shared" si="24"/>
        <v>63640.5</v>
      </c>
      <c r="AA293" s="38"/>
      <c r="AB293" s="39" t="s">
        <v>35</v>
      </c>
      <c r="AC293" s="40"/>
    </row>
    <row r="294" spans="1:29" ht="19.5" customHeight="1" x14ac:dyDescent="0.45">
      <c r="A294" s="22">
        <v>46150</v>
      </c>
      <c r="B294" s="23" t="s">
        <v>29</v>
      </c>
      <c r="C294" s="24" t="s">
        <v>30</v>
      </c>
      <c r="D294" s="25" t="s">
        <v>39</v>
      </c>
      <c r="E294" s="26" t="s">
        <v>40</v>
      </c>
      <c r="F294" s="27" t="str">
        <f>VLOOKUP(표1[[#This Row],[품번]],[1]!품번구분[#Data],2,0)</f>
        <v>S</v>
      </c>
      <c r="G294" s="28">
        <v>190</v>
      </c>
      <c r="H294" s="28">
        <v>95</v>
      </c>
      <c r="I294" s="28">
        <v>95</v>
      </c>
      <c r="J294" s="29">
        <f>표1[[#This Row],[C/V]]*표1[[#This Row],[판수]]-표1[[#This Row],[불량수량]]</f>
        <v>17955</v>
      </c>
      <c r="K294" s="28" t="s">
        <v>43</v>
      </c>
      <c r="L294" s="28" t="s">
        <v>117</v>
      </c>
      <c r="M294" s="30">
        <v>0.83333333333333337</v>
      </c>
      <c r="N294" s="30">
        <v>0.33333333333333331</v>
      </c>
      <c r="O294" s="31">
        <v>659.99999999999989</v>
      </c>
      <c r="P294" s="31">
        <v>0</v>
      </c>
      <c r="Q294" s="32"/>
      <c r="R294" s="33">
        <f t="shared" si="20"/>
        <v>8.6363636363636367</v>
      </c>
      <c r="S294" s="34">
        <f t="shared" si="21"/>
        <v>185</v>
      </c>
      <c r="T294" s="35">
        <f>IF(L294="비가동",0,VLOOKUP(E294,[1]단가!$D$4:$G$1048576,4,0))</f>
        <v>24</v>
      </c>
      <c r="U294" s="35">
        <f t="shared" si="22"/>
        <v>430920</v>
      </c>
      <c r="V294" s="36" t="str">
        <f>IF($L294="비가동",0,IF($B294="in",VLOOKUP($E294,[1]투입량!$M:$T,3,FALSE),VLOOKUP($E294,[1]투입량!$D:$I,3,FALSE)))</f>
        <v>SI3020</v>
      </c>
      <c r="W294" s="35">
        <f>IF($L294="비가동",0,IF($B294="in",VLOOKUP($E294,[1]투입량!$M:$T,6,FALSE),VLOOKUP($E294,[1]투입량!$D:$I,5,FALSE)))</f>
        <v>208</v>
      </c>
      <c r="X294" s="35">
        <f t="shared" si="23"/>
        <v>21736</v>
      </c>
      <c r="Y294" s="37">
        <f>IF(V294=0,0,VLOOKUP(V294,[1]원재료!C:H,3,0)*0.001)</f>
        <v>9.85</v>
      </c>
      <c r="Z294" s="35">
        <f t="shared" si="24"/>
        <v>214099.6</v>
      </c>
      <c r="AA294" s="38"/>
      <c r="AB294" s="39" t="s">
        <v>35</v>
      </c>
      <c r="AC294" s="40"/>
    </row>
    <row r="295" spans="1:29" ht="19.5" customHeight="1" x14ac:dyDescent="0.45">
      <c r="A295" s="22">
        <v>46150</v>
      </c>
      <c r="B295" s="23" t="s">
        <v>29</v>
      </c>
      <c r="C295" s="24" t="s">
        <v>30</v>
      </c>
      <c r="D295" s="25" t="s">
        <v>41</v>
      </c>
      <c r="E295" s="26" t="s">
        <v>42</v>
      </c>
      <c r="F295" s="27" t="str">
        <f>VLOOKUP(표1[[#This Row],[품번]],[1]!품번구분[#Data],2,0)</f>
        <v>G</v>
      </c>
      <c r="G295" s="28">
        <v>90</v>
      </c>
      <c r="H295" s="28">
        <v>95</v>
      </c>
      <c r="I295" s="28"/>
      <c r="J295" s="29">
        <f>표1[[#This Row],[C/V]]*표1[[#This Row],[판수]]-표1[[#This Row],[불량수량]]</f>
        <v>8550</v>
      </c>
      <c r="K295" s="28" t="s">
        <v>43</v>
      </c>
      <c r="L295" s="28" t="s">
        <v>117</v>
      </c>
      <c r="M295" s="30">
        <v>0.83333333333333337</v>
      </c>
      <c r="N295" s="30">
        <v>0.33333333333333331</v>
      </c>
      <c r="O295" s="31">
        <v>659.99999999999989</v>
      </c>
      <c r="P295" s="31">
        <v>0</v>
      </c>
      <c r="Q295" s="32"/>
      <c r="R295" s="33">
        <f t="shared" si="20"/>
        <v>8.6363636363636367</v>
      </c>
      <c r="S295" s="34">
        <f t="shared" si="21"/>
        <v>185</v>
      </c>
      <c r="T295" s="35">
        <f>IF(L295="비가동",0,VLOOKUP(E295,[1]단가!$D$4:$G$1048576,4,0))</f>
        <v>60</v>
      </c>
      <c r="U295" s="35">
        <f t="shared" si="22"/>
        <v>513000</v>
      </c>
      <c r="V295" s="36" t="str">
        <f>IF($L295="비가동",0,IF($B295="in",VLOOKUP($E295,[1]투입량!$M:$T,3,FALSE),VLOOKUP($E295,[1]투입량!$D:$I,3,FALSE)))</f>
        <v>SI4027K</v>
      </c>
      <c r="W295" s="35">
        <f>IF($L295="비가동",0,IF($B295="in",VLOOKUP($E295,[1]투입량!$M:$T,6,FALSE),VLOOKUP($E295,[1]투입량!$D:$I,5,FALSE)))</f>
        <v>330</v>
      </c>
      <c r="X295" s="35">
        <f t="shared" si="23"/>
        <v>34485.000000000007</v>
      </c>
      <c r="Y295" s="37">
        <f>IF(V295=0,0,VLOOKUP(V295,[1]원재료!C:H,3,0)*0.001)</f>
        <v>9</v>
      </c>
      <c r="Z295" s="35">
        <f t="shared" si="24"/>
        <v>310365.00000000006</v>
      </c>
      <c r="AA295" s="38"/>
      <c r="AB295" s="39" t="s">
        <v>35</v>
      </c>
      <c r="AC295" s="40"/>
    </row>
    <row r="296" spans="1:29" ht="19.5" customHeight="1" x14ac:dyDescent="0.45">
      <c r="A296" s="22">
        <v>46150</v>
      </c>
      <c r="B296" s="23" t="s">
        <v>29</v>
      </c>
      <c r="C296" s="24" t="s">
        <v>30</v>
      </c>
      <c r="D296" s="25" t="s">
        <v>121</v>
      </c>
      <c r="E296" s="26" t="s">
        <v>122</v>
      </c>
      <c r="F296" s="27" t="str">
        <f>VLOOKUP(표1[[#This Row],[품번]],[1]!품번구분[#Data],2,0)</f>
        <v>G</v>
      </c>
      <c r="G296" s="28">
        <v>180</v>
      </c>
      <c r="H296" s="28"/>
      <c r="I296" s="28"/>
      <c r="J296" s="29">
        <f>표1[[#This Row],[C/V]]*표1[[#This Row],[판수]]-표1[[#This Row],[불량수량]]</f>
        <v>0</v>
      </c>
      <c r="K296" s="28" t="s">
        <v>123</v>
      </c>
      <c r="L296" s="28" t="s">
        <v>116</v>
      </c>
      <c r="M296" s="30">
        <v>0.33333333333333331</v>
      </c>
      <c r="N296" s="30">
        <v>0.83333333333333337</v>
      </c>
      <c r="O296" s="31">
        <v>620</v>
      </c>
      <c r="P296" s="31">
        <v>0</v>
      </c>
      <c r="Q296" s="32"/>
      <c r="R296" s="33" t="str">
        <f t="shared" si="20"/>
        <v/>
      </c>
      <c r="S296" s="34">
        <f t="shared" si="21"/>
        <v>0</v>
      </c>
      <c r="T296" s="35">
        <f>IF(L296="비가동",0,VLOOKUP(E296,[1]단가!$D$4:$G$1048576,4,0))</f>
        <v>100</v>
      </c>
      <c r="U296" s="35">
        <f t="shared" si="22"/>
        <v>0</v>
      </c>
      <c r="V296" s="36" t="str">
        <f>IF($L296="비가동",0,IF($B296="in",VLOOKUP($E296,[1]투입량!$M:$T,3,FALSE),VLOOKUP($E296,[1]투입량!$D:$I,3,FALSE)))</f>
        <v>SI4021</v>
      </c>
      <c r="W296" s="35">
        <f>IF($L296="비가동",0,IF($B296="in",VLOOKUP($E296,[1]투입량!$M:$T,6,FALSE),VLOOKUP($E296,[1]투입량!$D:$I,5,FALSE)))</f>
        <v>120</v>
      </c>
      <c r="X296" s="35">
        <f t="shared" si="23"/>
        <v>0</v>
      </c>
      <c r="Y296" s="37">
        <f>IF(V296=0,0,VLOOKUP(V296,[1]원재료!C:H,3,0)*0.001)</f>
        <v>8.8000000000000007</v>
      </c>
      <c r="Z296" s="35">
        <f t="shared" si="24"/>
        <v>0</v>
      </c>
      <c r="AA296" s="38"/>
      <c r="AB296" s="39" t="s">
        <v>35</v>
      </c>
      <c r="AC296" s="40"/>
    </row>
    <row r="297" spans="1:29" ht="19.5" hidden="1" customHeight="1" x14ac:dyDescent="0.45">
      <c r="A297" s="22">
        <v>46150</v>
      </c>
      <c r="B297" s="23" t="s">
        <v>29</v>
      </c>
      <c r="C297" s="24" t="s">
        <v>30</v>
      </c>
      <c r="D297" s="25" t="s">
        <v>45</v>
      </c>
      <c r="E297" s="26" t="s">
        <v>122</v>
      </c>
      <c r="F297" s="27" t="str">
        <f>VLOOKUP(표1[[#This Row],[품번]],[1]!품번구분[#Data],2,0)</f>
        <v>G</v>
      </c>
      <c r="G297" s="28"/>
      <c r="H297" s="28"/>
      <c r="I297" s="28"/>
      <c r="J297" s="29">
        <f>표1[[#This Row],[C/V]]*표1[[#This Row],[판수]]-표1[[#This Row],[불량수량]]</f>
        <v>0</v>
      </c>
      <c r="K297" s="28" t="s">
        <v>123</v>
      </c>
      <c r="L297" s="28" t="s">
        <v>36</v>
      </c>
      <c r="M297" s="30">
        <v>0.33333333333333331</v>
      </c>
      <c r="N297" s="30">
        <v>0.54166666666666663</v>
      </c>
      <c r="O297" s="31">
        <v>240</v>
      </c>
      <c r="P297" s="31">
        <v>0</v>
      </c>
      <c r="Q297" s="32" t="s">
        <v>47</v>
      </c>
      <c r="R297" s="33" t="str">
        <f t="shared" si="20"/>
        <v/>
      </c>
      <c r="S297" s="34">
        <f t="shared" si="21"/>
        <v>0</v>
      </c>
      <c r="T297" s="35">
        <f>IF(L297="비가동",0,VLOOKUP(E297,[1]단가!$D$4:$G$1048576,4,0))</f>
        <v>0</v>
      </c>
      <c r="U297" s="35">
        <f t="shared" si="22"/>
        <v>0</v>
      </c>
      <c r="V297" s="36">
        <f>IF($L297="비가동",0,IF($B297="in",VLOOKUP($E297,[1]투입량!$M:$T,3,FALSE),VLOOKUP($E297,[1]투입량!$D:$I,3,FALSE)))</f>
        <v>0</v>
      </c>
      <c r="W297" s="35">
        <f>IF($L297="비가동",0,IF($B297="in",VLOOKUP($E297,[1]투입량!$M:$T,6,FALSE),VLOOKUP($E297,[1]투입량!$D:$I,5,FALSE)))</f>
        <v>0</v>
      </c>
      <c r="X297" s="35">
        <f t="shared" si="23"/>
        <v>0</v>
      </c>
      <c r="Y297" s="37">
        <f>IF(V297=0,0,VLOOKUP(V297,[1]원재료!C:H,3,0)*0.001)</f>
        <v>0</v>
      </c>
      <c r="Z297" s="35">
        <f t="shared" si="24"/>
        <v>0</v>
      </c>
      <c r="AA297" s="38" t="s">
        <v>48</v>
      </c>
      <c r="AB297" s="39" t="s">
        <v>35</v>
      </c>
      <c r="AC297" s="40"/>
    </row>
    <row r="298" spans="1:29" ht="19.5" customHeight="1" x14ac:dyDescent="0.45">
      <c r="A298" s="22">
        <v>46150</v>
      </c>
      <c r="B298" s="23" t="s">
        <v>29</v>
      </c>
      <c r="C298" s="24" t="s">
        <v>30</v>
      </c>
      <c r="D298" s="25" t="s">
        <v>49</v>
      </c>
      <c r="E298" s="26" t="s">
        <v>119</v>
      </c>
      <c r="F298" s="27" t="str">
        <f>VLOOKUP(표1[[#This Row],[품번]],[1]!품번구분[#Data],2,0)</f>
        <v>S</v>
      </c>
      <c r="G298" s="28">
        <v>60</v>
      </c>
      <c r="H298" s="28">
        <v>89</v>
      </c>
      <c r="I298" s="28"/>
      <c r="J298" s="29">
        <f>표1[[#This Row],[C/V]]*표1[[#This Row],[판수]]-표1[[#This Row],[불량수량]]</f>
        <v>5340</v>
      </c>
      <c r="K298" s="28" t="s">
        <v>51</v>
      </c>
      <c r="L298" s="28" t="s">
        <v>116</v>
      </c>
      <c r="M298" s="30">
        <v>0.33333333333333331</v>
      </c>
      <c r="N298" s="30">
        <v>0.83333333333333337</v>
      </c>
      <c r="O298" s="31">
        <v>620</v>
      </c>
      <c r="P298" s="31">
        <v>0</v>
      </c>
      <c r="Q298" s="32"/>
      <c r="R298" s="33">
        <f t="shared" si="20"/>
        <v>8.612903225806452</v>
      </c>
      <c r="S298" s="34">
        <f t="shared" si="21"/>
        <v>183</v>
      </c>
      <c r="T298" s="35">
        <f>IF(L298="비가동",0,VLOOKUP(E298,[1]단가!$D$4:$G$1048576,4,0))</f>
        <v>210</v>
      </c>
      <c r="U298" s="35">
        <f t="shared" si="22"/>
        <v>1121400</v>
      </c>
      <c r="V298" s="36" t="str">
        <f>IF($L298="비가동",0,IF($B298="in",VLOOKUP($E298,[1]투입량!$M:$T,3,FALSE),VLOOKUP($E298,[1]투입량!$D:$I,3,FALSE)))</f>
        <v>SI4028</v>
      </c>
      <c r="W298" s="35">
        <f>IF($L298="비가동",0,IF($B298="in",VLOOKUP($E298,[1]투입량!$M:$T,6,FALSE),VLOOKUP($E298,[1]투입량!$D:$I,5,FALSE)))</f>
        <v>192</v>
      </c>
      <c r="X298" s="35">
        <f t="shared" si="23"/>
        <v>18796.800000000003</v>
      </c>
      <c r="Y298" s="37">
        <f>IF(V298=0,0,VLOOKUP(V298,[1]원재료!C:H,3,0)*0.001)</f>
        <v>9</v>
      </c>
      <c r="Z298" s="35">
        <f t="shared" si="24"/>
        <v>169171.20000000001</v>
      </c>
      <c r="AA298" s="38"/>
      <c r="AB298" s="39" t="s">
        <v>35</v>
      </c>
      <c r="AC298" s="40"/>
    </row>
    <row r="299" spans="1:29" ht="19.5" customHeight="1" x14ac:dyDescent="0.45">
      <c r="A299" s="22">
        <v>46150</v>
      </c>
      <c r="B299" s="23" t="s">
        <v>29</v>
      </c>
      <c r="C299" s="24" t="s">
        <v>30</v>
      </c>
      <c r="D299" s="25" t="s">
        <v>52</v>
      </c>
      <c r="E299" s="26" t="s">
        <v>53</v>
      </c>
      <c r="F299" s="27" t="str">
        <f>VLOOKUP(표1[[#This Row],[품번]],[1]!품번구분[#Data],2,0)</f>
        <v>S</v>
      </c>
      <c r="G299" s="28">
        <v>170</v>
      </c>
      <c r="H299" s="28">
        <v>89</v>
      </c>
      <c r="I299" s="28">
        <v>189</v>
      </c>
      <c r="J299" s="29">
        <f>표1[[#This Row],[C/V]]*표1[[#This Row],[판수]]-표1[[#This Row],[불량수량]]</f>
        <v>14941</v>
      </c>
      <c r="K299" s="28" t="s">
        <v>51</v>
      </c>
      <c r="L299" s="28" t="s">
        <v>116</v>
      </c>
      <c r="M299" s="30">
        <v>0.33333333333333331</v>
      </c>
      <c r="N299" s="30">
        <v>0.83333333333333337</v>
      </c>
      <c r="O299" s="31">
        <v>620</v>
      </c>
      <c r="P299" s="31">
        <v>0</v>
      </c>
      <c r="Q299" s="32"/>
      <c r="R299" s="33">
        <f t="shared" si="20"/>
        <v>8.612903225806452</v>
      </c>
      <c r="S299" s="34">
        <f t="shared" si="21"/>
        <v>183</v>
      </c>
      <c r="T299" s="35">
        <f>IF(L299="비가동",0,VLOOKUP(E299,[1]단가!$D$4:$G$1048576,4,0))</f>
        <v>19.73</v>
      </c>
      <c r="U299" s="35">
        <f t="shared" si="22"/>
        <v>294785.93</v>
      </c>
      <c r="V299" s="36" t="str">
        <f>IF($L299="비가동",0,IF($B299="in",VLOOKUP($E299,[1]투입량!$M:$T,3,FALSE),VLOOKUP($E299,[1]투입량!$D:$I,3,FALSE)))</f>
        <v>SI4022</v>
      </c>
      <c r="W299" s="35">
        <f>IF($L299="비가동",0,IF($B299="in",VLOOKUP($E299,[1]투입량!$M:$T,6,FALSE),VLOOKUP($E299,[1]투입량!$D:$I,5,FALSE)))</f>
        <v>130</v>
      </c>
      <c r="X299" s="35">
        <f t="shared" si="23"/>
        <v>12727</v>
      </c>
      <c r="Y299" s="37">
        <f>IF(V299=0,0,VLOOKUP(V299,[1]원재료!C:H,3,0)*0.001)</f>
        <v>10.15</v>
      </c>
      <c r="Z299" s="35">
        <f t="shared" si="24"/>
        <v>129179.05</v>
      </c>
      <c r="AA299" s="38"/>
      <c r="AB299" s="39" t="s">
        <v>35</v>
      </c>
      <c r="AC299" s="40"/>
    </row>
    <row r="300" spans="1:29" ht="19.5" customHeight="1" x14ac:dyDescent="0.45">
      <c r="A300" s="22">
        <v>46150</v>
      </c>
      <c r="B300" s="23" t="s">
        <v>29</v>
      </c>
      <c r="C300" s="24" t="s">
        <v>30</v>
      </c>
      <c r="D300" s="25" t="s">
        <v>54</v>
      </c>
      <c r="E300" s="26" t="s">
        <v>55</v>
      </c>
      <c r="F300" s="27" t="str">
        <f>VLOOKUP(표1[[#This Row],[품번]],[1]!품번구분[#Data],2,0)</f>
        <v>G</v>
      </c>
      <c r="G300" s="28">
        <v>160</v>
      </c>
      <c r="H300" s="28">
        <v>89</v>
      </c>
      <c r="I300" s="28"/>
      <c r="J300" s="29">
        <f>표1[[#This Row],[C/V]]*표1[[#This Row],[판수]]-표1[[#This Row],[불량수량]]</f>
        <v>14240</v>
      </c>
      <c r="K300" s="28" t="s">
        <v>51</v>
      </c>
      <c r="L300" s="28" t="s">
        <v>116</v>
      </c>
      <c r="M300" s="30">
        <v>0.33333333333333331</v>
      </c>
      <c r="N300" s="30">
        <v>0.83333333333333337</v>
      </c>
      <c r="O300" s="31">
        <v>620</v>
      </c>
      <c r="P300" s="31">
        <v>0</v>
      </c>
      <c r="Q300" s="32"/>
      <c r="R300" s="33">
        <f t="shared" si="20"/>
        <v>8.612903225806452</v>
      </c>
      <c r="S300" s="34">
        <f t="shared" si="21"/>
        <v>183</v>
      </c>
      <c r="T300" s="35">
        <f>IF(L300="비가동",0,VLOOKUP(E300,[1]단가!$D$4:$G$1048576,4,0))</f>
        <v>41</v>
      </c>
      <c r="U300" s="35">
        <f t="shared" si="22"/>
        <v>583840</v>
      </c>
      <c r="V300" s="36" t="str">
        <f>IF($L300="비가동",0,IF($B300="in",VLOOKUP($E300,[1]투입량!$M:$T,3,FALSE),VLOOKUP($E300,[1]투입량!$D:$I,3,FALSE)))</f>
        <v>Q4020</v>
      </c>
      <c r="W300" s="35">
        <f>IF($L300="비가동",0,IF($B300="in",VLOOKUP($E300,[1]투입량!$M:$T,6,FALSE),VLOOKUP($E300,[1]투입량!$D:$I,5,FALSE)))</f>
        <v>200</v>
      </c>
      <c r="X300" s="35">
        <f t="shared" si="23"/>
        <v>19580.000000000004</v>
      </c>
      <c r="Y300" s="37">
        <f>IF(V300=0,0,VLOOKUP(V300,[1]원재료!C:H,3,0)*0.001)</f>
        <v>10.450000000000001</v>
      </c>
      <c r="Z300" s="35">
        <f t="shared" si="24"/>
        <v>204611.00000000006</v>
      </c>
      <c r="AA300" s="38"/>
      <c r="AB300" s="39" t="s">
        <v>35</v>
      </c>
      <c r="AC300" s="40"/>
    </row>
    <row r="301" spans="1:29" ht="19.5" customHeight="1" x14ac:dyDescent="0.45">
      <c r="A301" s="22">
        <v>46150</v>
      </c>
      <c r="B301" s="23" t="s">
        <v>29</v>
      </c>
      <c r="C301" s="24" t="s">
        <v>30</v>
      </c>
      <c r="D301" s="25" t="s">
        <v>49</v>
      </c>
      <c r="E301" s="26" t="s">
        <v>119</v>
      </c>
      <c r="F301" s="27" t="str">
        <f>VLOOKUP(표1[[#This Row],[품번]],[1]!품번구분[#Data],2,0)</f>
        <v>S</v>
      </c>
      <c r="G301" s="28">
        <v>60</v>
      </c>
      <c r="H301" s="28">
        <v>94</v>
      </c>
      <c r="I301" s="28"/>
      <c r="J301" s="29">
        <f>표1[[#This Row],[C/V]]*표1[[#This Row],[판수]]-표1[[#This Row],[불량수량]]</f>
        <v>5640</v>
      </c>
      <c r="K301" s="28" t="s">
        <v>56</v>
      </c>
      <c r="L301" s="28" t="s">
        <v>117</v>
      </c>
      <c r="M301" s="30">
        <v>0.83333333333333337</v>
      </c>
      <c r="N301" s="30">
        <v>0.33333333333333331</v>
      </c>
      <c r="O301" s="31">
        <v>659.99999999999989</v>
      </c>
      <c r="P301" s="31">
        <v>0</v>
      </c>
      <c r="Q301" s="32"/>
      <c r="R301" s="33">
        <f t="shared" si="20"/>
        <v>8.5454545454545467</v>
      </c>
      <c r="S301" s="34">
        <f t="shared" si="21"/>
        <v>183</v>
      </c>
      <c r="T301" s="35">
        <f>IF(L301="비가동",0,VLOOKUP(E301,[1]단가!$D$4:$G$1048576,4,0))</f>
        <v>210</v>
      </c>
      <c r="U301" s="35">
        <f t="shared" si="22"/>
        <v>1184400</v>
      </c>
      <c r="V301" s="36" t="str">
        <f>IF($L301="비가동",0,IF($B301="in",VLOOKUP($E301,[1]투입량!$M:$T,3,FALSE),VLOOKUP($E301,[1]투입량!$D:$I,3,FALSE)))</f>
        <v>SI4028</v>
      </c>
      <c r="W301" s="35">
        <f>IF($L301="비가동",0,IF($B301="in",VLOOKUP($E301,[1]투입량!$M:$T,6,FALSE),VLOOKUP($E301,[1]투입량!$D:$I,5,FALSE)))</f>
        <v>192</v>
      </c>
      <c r="X301" s="35">
        <f t="shared" si="23"/>
        <v>19852.800000000003</v>
      </c>
      <c r="Y301" s="37">
        <f>IF(V301=0,0,VLOOKUP(V301,[1]원재료!C:H,3,0)*0.001)</f>
        <v>9</v>
      </c>
      <c r="Z301" s="35">
        <f t="shared" si="24"/>
        <v>178675.20000000001</v>
      </c>
      <c r="AA301" s="38"/>
      <c r="AB301" s="39" t="s">
        <v>35</v>
      </c>
      <c r="AC301" s="40"/>
    </row>
    <row r="302" spans="1:29" ht="19.5" customHeight="1" x14ac:dyDescent="0.45">
      <c r="A302" s="22">
        <v>46150</v>
      </c>
      <c r="B302" s="23" t="s">
        <v>29</v>
      </c>
      <c r="C302" s="24" t="s">
        <v>30</v>
      </c>
      <c r="D302" s="25" t="s">
        <v>52</v>
      </c>
      <c r="E302" s="26" t="s">
        <v>53</v>
      </c>
      <c r="F302" s="27" t="str">
        <f>VLOOKUP(표1[[#This Row],[품번]],[1]!품번구분[#Data],2,0)</f>
        <v>S</v>
      </c>
      <c r="G302" s="28">
        <v>170</v>
      </c>
      <c r="H302" s="28">
        <v>94</v>
      </c>
      <c r="I302" s="28">
        <v>94</v>
      </c>
      <c r="J302" s="29">
        <f>표1[[#This Row],[C/V]]*표1[[#This Row],[판수]]-표1[[#This Row],[불량수량]]</f>
        <v>15886</v>
      </c>
      <c r="K302" s="28" t="s">
        <v>56</v>
      </c>
      <c r="L302" s="28" t="s">
        <v>117</v>
      </c>
      <c r="M302" s="30">
        <v>0.83333333333333337</v>
      </c>
      <c r="N302" s="30">
        <v>0.33333333333333331</v>
      </c>
      <c r="O302" s="31">
        <v>659.99999999999989</v>
      </c>
      <c r="P302" s="31">
        <v>0</v>
      </c>
      <c r="Q302" s="32"/>
      <c r="R302" s="33">
        <f t="shared" si="20"/>
        <v>8.5454545454545467</v>
      </c>
      <c r="S302" s="34">
        <f t="shared" si="21"/>
        <v>183</v>
      </c>
      <c r="T302" s="35">
        <f>IF(L302="비가동",0,VLOOKUP(E302,[1]단가!$D$4:$G$1048576,4,0))</f>
        <v>19.73</v>
      </c>
      <c r="U302" s="35">
        <f t="shared" si="22"/>
        <v>313430.78000000003</v>
      </c>
      <c r="V302" s="36" t="str">
        <f>IF($L302="비가동",0,IF($B302="in",VLOOKUP($E302,[1]투입량!$M:$T,3,FALSE),VLOOKUP($E302,[1]투입량!$D:$I,3,FALSE)))</f>
        <v>SI4022</v>
      </c>
      <c r="W302" s="35">
        <f>IF($L302="비가동",0,IF($B302="in",VLOOKUP($E302,[1]투입량!$M:$T,6,FALSE),VLOOKUP($E302,[1]투입량!$D:$I,5,FALSE)))</f>
        <v>130</v>
      </c>
      <c r="X302" s="35">
        <f t="shared" si="23"/>
        <v>13442</v>
      </c>
      <c r="Y302" s="37">
        <f>IF(V302=0,0,VLOOKUP(V302,[1]원재료!C:H,3,0)*0.001)</f>
        <v>10.15</v>
      </c>
      <c r="Z302" s="35">
        <f t="shared" si="24"/>
        <v>136436.30000000002</v>
      </c>
      <c r="AA302" s="38"/>
      <c r="AB302" s="39" t="s">
        <v>35</v>
      </c>
      <c r="AC302" s="40"/>
    </row>
    <row r="303" spans="1:29" ht="19.5" customHeight="1" x14ac:dyDescent="0.45">
      <c r="A303" s="22">
        <v>46150</v>
      </c>
      <c r="B303" s="23" t="s">
        <v>29</v>
      </c>
      <c r="C303" s="24" t="s">
        <v>30</v>
      </c>
      <c r="D303" s="25" t="s">
        <v>54</v>
      </c>
      <c r="E303" s="26" t="s">
        <v>55</v>
      </c>
      <c r="F303" s="27" t="str">
        <f>VLOOKUP(표1[[#This Row],[품번]],[1]!품번구분[#Data],2,0)</f>
        <v>G</v>
      </c>
      <c r="G303" s="28">
        <v>160</v>
      </c>
      <c r="H303" s="28">
        <v>94</v>
      </c>
      <c r="I303" s="28"/>
      <c r="J303" s="29">
        <f>표1[[#This Row],[C/V]]*표1[[#This Row],[판수]]-표1[[#This Row],[불량수량]]</f>
        <v>15040</v>
      </c>
      <c r="K303" s="28" t="s">
        <v>56</v>
      </c>
      <c r="L303" s="28" t="s">
        <v>117</v>
      </c>
      <c r="M303" s="30">
        <v>0.83333333333333337</v>
      </c>
      <c r="N303" s="30">
        <v>0.33333333333333331</v>
      </c>
      <c r="O303" s="31">
        <v>659.99999999999989</v>
      </c>
      <c r="P303" s="31">
        <v>0</v>
      </c>
      <c r="Q303" s="32"/>
      <c r="R303" s="33">
        <f t="shared" si="20"/>
        <v>8.5454545454545467</v>
      </c>
      <c r="S303" s="34">
        <f t="shared" si="21"/>
        <v>183</v>
      </c>
      <c r="T303" s="35">
        <f>IF(L303="비가동",0,VLOOKUP(E303,[1]단가!$D$4:$G$1048576,4,0))</f>
        <v>41</v>
      </c>
      <c r="U303" s="35">
        <f t="shared" si="22"/>
        <v>616640</v>
      </c>
      <c r="V303" s="36" t="str">
        <f>IF($L303="비가동",0,IF($B303="in",VLOOKUP($E303,[1]투입량!$M:$T,3,FALSE),VLOOKUP($E303,[1]투입량!$D:$I,3,FALSE)))</f>
        <v>Q4020</v>
      </c>
      <c r="W303" s="35">
        <f>IF($L303="비가동",0,IF($B303="in",VLOOKUP($E303,[1]투입량!$M:$T,6,FALSE),VLOOKUP($E303,[1]투입량!$D:$I,5,FALSE)))</f>
        <v>200</v>
      </c>
      <c r="X303" s="35">
        <f t="shared" si="23"/>
        <v>20680.000000000004</v>
      </c>
      <c r="Y303" s="37">
        <f>IF(V303=0,0,VLOOKUP(V303,[1]원재료!C:H,3,0)*0.001)</f>
        <v>10.450000000000001</v>
      </c>
      <c r="Z303" s="35">
        <f t="shared" si="24"/>
        <v>216106.00000000006</v>
      </c>
      <c r="AA303" s="38"/>
      <c r="AB303" s="39" t="s">
        <v>35</v>
      </c>
      <c r="AC303" s="40"/>
    </row>
    <row r="304" spans="1:29" ht="19.5" customHeight="1" x14ac:dyDescent="0.45">
      <c r="A304" s="22">
        <v>46150</v>
      </c>
      <c r="B304" s="23" t="s">
        <v>29</v>
      </c>
      <c r="C304" s="24" t="s">
        <v>30</v>
      </c>
      <c r="D304" s="25" t="s">
        <v>57</v>
      </c>
      <c r="E304" s="26">
        <v>681114</v>
      </c>
      <c r="F304" s="27" t="str">
        <f>VLOOKUP(표1[[#This Row],[품번]],[1]!품번구분[#Data],2,0)</f>
        <v>S</v>
      </c>
      <c r="G304" s="28">
        <v>1156</v>
      </c>
      <c r="H304" s="28">
        <v>107</v>
      </c>
      <c r="I304" s="28">
        <v>321</v>
      </c>
      <c r="J304" s="29">
        <f>표1[[#This Row],[C/V]]*표1[[#This Row],[판수]]-표1[[#This Row],[불량수량]]</f>
        <v>123371</v>
      </c>
      <c r="K304" s="28" t="s">
        <v>58</v>
      </c>
      <c r="L304" s="28" t="s">
        <v>116</v>
      </c>
      <c r="M304" s="30">
        <v>0.33333333333333331</v>
      </c>
      <c r="N304" s="30">
        <v>0.83333333333333337</v>
      </c>
      <c r="O304" s="31">
        <v>620</v>
      </c>
      <c r="P304" s="31">
        <v>0</v>
      </c>
      <c r="Q304" s="32"/>
      <c r="R304" s="33">
        <f t="shared" si="20"/>
        <v>10.35483870967742</v>
      </c>
      <c r="S304" s="34">
        <f t="shared" si="21"/>
        <v>220</v>
      </c>
      <c r="T304" s="35">
        <f>IF(L304="비가동",0,VLOOKUP(E304,[1]단가!$D$4:$G$1048576,4,0))</f>
        <v>8.76</v>
      </c>
      <c r="U304" s="35">
        <f t="shared" si="22"/>
        <v>1080729.96</v>
      </c>
      <c r="V304" s="36" t="str">
        <f>IF($L304="비가동",0,IF($B304="in",VLOOKUP($E304,[1]투입량!$M:$T,3,FALSE),VLOOKUP($E304,[1]투입량!$D:$I,3,FALSE)))</f>
        <v>SI5521</v>
      </c>
      <c r="W304" s="35">
        <f>IF($L304="비가동",0,IF($B304="in",VLOOKUP($E304,[1]투입량!$M:$T,6,FALSE),VLOOKUP($E304,[1]투입량!$D:$I,5,FALSE)))</f>
        <v>330</v>
      </c>
      <c r="X304" s="35">
        <f t="shared" si="23"/>
        <v>38841.000000000007</v>
      </c>
      <c r="Y304" s="37">
        <f>IF(V304=0,0,VLOOKUP(V304,[1]원재료!C:H,3,0)*0.001)</f>
        <v>8.25</v>
      </c>
      <c r="Z304" s="35">
        <f t="shared" si="24"/>
        <v>320438.25000000006</v>
      </c>
      <c r="AA304" s="38"/>
      <c r="AB304" s="39" t="s">
        <v>35</v>
      </c>
      <c r="AC304" s="40"/>
    </row>
    <row r="305" spans="1:29" ht="19.5" customHeight="1" x14ac:dyDescent="0.45">
      <c r="A305" s="22">
        <v>46150</v>
      </c>
      <c r="B305" s="23" t="s">
        <v>29</v>
      </c>
      <c r="C305" s="24" t="s">
        <v>30</v>
      </c>
      <c r="D305" s="25" t="s">
        <v>59</v>
      </c>
      <c r="E305" s="26">
        <v>680952</v>
      </c>
      <c r="F305" s="27" t="str">
        <f>VLOOKUP(표1[[#This Row],[품번]],[1]!품번구분[#Data],2,0)</f>
        <v>S</v>
      </c>
      <c r="G305" s="28">
        <v>1156</v>
      </c>
      <c r="H305" s="28">
        <v>98</v>
      </c>
      <c r="I305" s="28">
        <v>294</v>
      </c>
      <c r="J305" s="29">
        <f>표1[[#This Row],[C/V]]*표1[[#This Row],[판수]]-표1[[#This Row],[불량수량]]</f>
        <v>112994</v>
      </c>
      <c r="K305" s="28" t="s">
        <v>81</v>
      </c>
      <c r="L305" s="28" t="s">
        <v>116</v>
      </c>
      <c r="M305" s="30">
        <v>0.33333333333333331</v>
      </c>
      <c r="N305" s="30">
        <v>0.83333333333333337</v>
      </c>
      <c r="O305" s="31">
        <v>620</v>
      </c>
      <c r="P305" s="31">
        <v>0</v>
      </c>
      <c r="Q305" s="32"/>
      <c r="R305" s="33">
        <f t="shared" si="20"/>
        <v>9.4838709677419342</v>
      </c>
      <c r="S305" s="34">
        <f t="shared" si="21"/>
        <v>200</v>
      </c>
      <c r="T305" s="35">
        <f>IF(L305="비가동",0,VLOOKUP(E305,[1]단가!$D$4:$G$1048576,4,0))</f>
        <v>10.17</v>
      </c>
      <c r="U305" s="35">
        <f t="shared" si="22"/>
        <v>1149148.98</v>
      </c>
      <c r="V305" s="36" t="str">
        <f>IF($L305="비가동",0,IF($B305="in",VLOOKUP($E305,[1]투입량!$M:$T,3,FALSE),VLOOKUP($E305,[1]투입량!$D:$I,3,FALSE)))</f>
        <v>SI4022</v>
      </c>
      <c r="W305" s="35">
        <f>IF($L305="비가동",0,IF($B305="in",VLOOKUP($E305,[1]투입량!$M:$T,6,FALSE),VLOOKUP($E305,[1]투입량!$D:$I,5,FALSE)))</f>
        <v>75</v>
      </c>
      <c r="X305" s="35">
        <f t="shared" si="23"/>
        <v>8085</v>
      </c>
      <c r="Y305" s="37">
        <f>IF(V305=0,0,VLOOKUP(V305,[1]원재료!C:H,3,0)*0.001)</f>
        <v>10.15</v>
      </c>
      <c r="Z305" s="35">
        <f t="shared" si="24"/>
        <v>82062.75</v>
      </c>
      <c r="AA305" s="38"/>
      <c r="AB305" s="39" t="s">
        <v>35</v>
      </c>
      <c r="AC305" s="40"/>
    </row>
    <row r="306" spans="1:29" ht="19.5" customHeight="1" x14ac:dyDescent="0.45">
      <c r="A306" s="22">
        <v>46150</v>
      </c>
      <c r="B306" s="23" t="s">
        <v>29</v>
      </c>
      <c r="C306" s="24" t="s">
        <v>30</v>
      </c>
      <c r="D306" s="25" t="s">
        <v>57</v>
      </c>
      <c r="E306" s="26">
        <v>681114</v>
      </c>
      <c r="F306" s="27" t="str">
        <f>VLOOKUP(표1[[#This Row],[품번]],[1]!품번구분[#Data],2,0)</f>
        <v>S</v>
      </c>
      <c r="G306" s="28">
        <v>1156</v>
      </c>
      <c r="H306" s="28">
        <v>113</v>
      </c>
      <c r="I306" s="28">
        <v>339</v>
      </c>
      <c r="J306" s="29">
        <f>표1[[#This Row],[C/V]]*표1[[#This Row],[판수]]-표1[[#This Row],[불량수량]]</f>
        <v>130289</v>
      </c>
      <c r="K306" s="28" t="s">
        <v>61</v>
      </c>
      <c r="L306" s="28" t="s">
        <v>117</v>
      </c>
      <c r="M306" s="30">
        <v>0.83333333333333337</v>
      </c>
      <c r="N306" s="30">
        <v>0.33333333333333331</v>
      </c>
      <c r="O306" s="31">
        <v>659.99999999999989</v>
      </c>
      <c r="P306" s="31">
        <v>0</v>
      </c>
      <c r="Q306" s="32"/>
      <c r="R306" s="33">
        <f t="shared" si="20"/>
        <v>10.272727272727273</v>
      </c>
      <c r="S306" s="34">
        <f t="shared" si="21"/>
        <v>220</v>
      </c>
      <c r="T306" s="35">
        <f>IF(L306="비가동",0,VLOOKUP(E306,[1]단가!$D$4:$G$1048576,4,0))</f>
        <v>8.76</v>
      </c>
      <c r="U306" s="35">
        <f t="shared" si="22"/>
        <v>1141331.6399999999</v>
      </c>
      <c r="V306" s="36" t="str">
        <f>IF($L306="비가동",0,IF($B306="in",VLOOKUP($E306,[1]투입량!$M:$T,3,FALSE),VLOOKUP($E306,[1]투입량!$D:$I,3,FALSE)))</f>
        <v>SI5521</v>
      </c>
      <c r="W306" s="35">
        <f>IF($L306="비가동",0,IF($B306="in",VLOOKUP($E306,[1]투입량!$M:$T,6,FALSE),VLOOKUP($E306,[1]투입량!$D:$I,5,FALSE)))</f>
        <v>330</v>
      </c>
      <c r="X306" s="35">
        <f t="shared" si="23"/>
        <v>41019.000000000007</v>
      </c>
      <c r="Y306" s="37">
        <f>IF(V306=0,0,VLOOKUP(V306,[1]원재료!C:H,3,0)*0.001)</f>
        <v>8.25</v>
      </c>
      <c r="Z306" s="35">
        <f t="shared" si="24"/>
        <v>338406.75000000006</v>
      </c>
      <c r="AA306" s="38"/>
      <c r="AB306" s="39" t="s">
        <v>35</v>
      </c>
      <c r="AC306" s="40"/>
    </row>
    <row r="307" spans="1:29" ht="19.5" customHeight="1" x14ac:dyDescent="0.45">
      <c r="A307" s="22">
        <v>46150</v>
      </c>
      <c r="B307" s="23" t="s">
        <v>29</v>
      </c>
      <c r="C307" s="24" t="s">
        <v>30</v>
      </c>
      <c r="D307" s="25" t="s">
        <v>59</v>
      </c>
      <c r="E307" s="26">
        <v>680952</v>
      </c>
      <c r="F307" s="27" t="str">
        <f>VLOOKUP(표1[[#This Row],[품번]],[1]!품번구분[#Data],2,0)</f>
        <v>S</v>
      </c>
      <c r="G307" s="28">
        <v>1156</v>
      </c>
      <c r="H307" s="28">
        <v>102</v>
      </c>
      <c r="I307" s="28">
        <v>306</v>
      </c>
      <c r="J307" s="29">
        <f>표1[[#This Row],[C/V]]*표1[[#This Row],[판수]]-표1[[#This Row],[불량수량]]</f>
        <v>117606</v>
      </c>
      <c r="K307" s="28" t="s">
        <v>62</v>
      </c>
      <c r="L307" s="28" t="s">
        <v>117</v>
      </c>
      <c r="M307" s="30">
        <v>0.83333333333333337</v>
      </c>
      <c r="N307" s="30">
        <v>0.33333333333333331</v>
      </c>
      <c r="O307" s="31">
        <v>659.99999999999989</v>
      </c>
      <c r="P307" s="31">
        <v>0</v>
      </c>
      <c r="Q307" s="32"/>
      <c r="R307" s="33">
        <f t="shared" si="20"/>
        <v>9.2727272727272734</v>
      </c>
      <c r="S307" s="34">
        <f t="shared" si="21"/>
        <v>200</v>
      </c>
      <c r="T307" s="35">
        <f>IF(L307="비가동",0,VLOOKUP(E307,[1]단가!$D$4:$G$1048576,4,0))</f>
        <v>10.17</v>
      </c>
      <c r="U307" s="35">
        <f t="shared" si="22"/>
        <v>1196053.02</v>
      </c>
      <c r="V307" s="36" t="str">
        <f>IF($L307="비가동",0,IF($B307="in",VLOOKUP($E307,[1]투입량!$M:$T,3,FALSE),VLOOKUP($E307,[1]투입량!$D:$I,3,FALSE)))</f>
        <v>SI4022</v>
      </c>
      <c r="W307" s="35">
        <f>IF($L307="비가동",0,IF($B307="in",VLOOKUP($E307,[1]투입량!$M:$T,6,FALSE),VLOOKUP($E307,[1]투입량!$D:$I,5,FALSE)))</f>
        <v>75</v>
      </c>
      <c r="X307" s="35">
        <f t="shared" si="23"/>
        <v>8415</v>
      </c>
      <c r="Y307" s="37">
        <f>IF(V307=0,0,VLOOKUP(V307,[1]원재료!C:H,3,0)*0.001)</f>
        <v>10.15</v>
      </c>
      <c r="Z307" s="35">
        <f t="shared" si="24"/>
        <v>85412.25</v>
      </c>
      <c r="AA307" s="38"/>
      <c r="AB307" s="39" t="s">
        <v>35</v>
      </c>
      <c r="AC307" s="40"/>
    </row>
    <row r="308" spans="1:29" ht="19.5" hidden="1" customHeight="1" x14ac:dyDescent="0.45">
      <c r="A308" s="22">
        <v>46150</v>
      </c>
      <c r="B308" s="23" t="s">
        <v>29</v>
      </c>
      <c r="C308" s="24" t="s">
        <v>30</v>
      </c>
      <c r="D308" s="25" t="s">
        <v>63</v>
      </c>
      <c r="E308" s="26">
        <v>682622</v>
      </c>
      <c r="F308" s="27" t="str">
        <f>VLOOKUP(표1[[#This Row],[품번]],[1]!품번구분[#Data],2,0)</f>
        <v>S</v>
      </c>
      <c r="G308" s="28">
        <v>1152</v>
      </c>
      <c r="H308" s="28">
        <v>13</v>
      </c>
      <c r="I308" s="28"/>
      <c r="J308" s="29">
        <f>표1[[#This Row],[C/V]]*표1[[#This Row],[판수]]-표1[[#This Row],[불량수량]]</f>
        <v>14976</v>
      </c>
      <c r="K308" s="28" t="s">
        <v>64</v>
      </c>
      <c r="L308" s="28" t="s">
        <v>116</v>
      </c>
      <c r="M308" s="30">
        <v>0.33333333333333331</v>
      </c>
      <c r="N308" s="30">
        <v>0.83333333333333337</v>
      </c>
      <c r="O308" s="31">
        <v>139.99999999999989</v>
      </c>
      <c r="P308" s="31">
        <v>480.00000000000011</v>
      </c>
      <c r="Q308" s="32"/>
      <c r="R308" s="33">
        <f t="shared" si="20"/>
        <v>5.5714285714285756</v>
      </c>
      <c r="S308" s="34">
        <f t="shared" si="21"/>
        <v>13</v>
      </c>
      <c r="T308" s="35">
        <f>IF(L308="비가동",0,VLOOKUP(E308,[1]단가!$D$4:$G$1048576,4,0))</f>
        <v>7.47</v>
      </c>
      <c r="U308" s="35">
        <f t="shared" si="22"/>
        <v>111870.72</v>
      </c>
      <c r="V308" s="36" t="str">
        <f>IF($L308="비가동",0,IF($B308="in",VLOOKUP($E308,[1]투입량!$M:$T,3,FALSE),VLOOKUP($E308,[1]투입량!$D:$I,3,FALSE)))</f>
        <v>SI4021</v>
      </c>
      <c r="W308" s="35">
        <f>IF($L308="비가동",0,IF($B308="in",VLOOKUP($E308,[1]투입량!$M:$T,6,FALSE),VLOOKUP($E308,[1]투입량!$D:$I,5,FALSE)))</f>
        <v>252</v>
      </c>
      <c r="X308" s="35">
        <f t="shared" si="23"/>
        <v>3603.6000000000004</v>
      </c>
      <c r="Y308" s="37">
        <f>IF(V308=0,0,VLOOKUP(V308,[1]원재료!C:H,3,0)*0.001)</f>
        <v>8.8000000000000007</v>
      </c>
      <c r="Z308" s="35">
        <f t="shared" si="24"/>
        <v>31711.680000000008</v>
      </c>
      <c r="AA308" s="38"/>
      <c r="AB308" s="39" t="s">
        <v>35</v>
      </c>
      <c r="AC308" s="40"/>
    </row>
    <row r="309" spans="1:29" ht="19.5" hidden="1" customHeight="1" x14ac:dyDescent="0.45">
      <c r="A309" s="22">
        <v>46150</v>
      </c>
      <c r="B309" s="23" t="s">
        <v>29</v>
      </c>
      <c r="C309" s="24" t="s">
        <v>30</v>
      </c>
      <c r="D309" s="25" t="s">
        <v>63</v>
      </c>
      <c r="E309" s="26">
        <v>682622</v>
      </c>
      <c r="F309" s="27" t="str">
        <f>VLOOKUP(표1[[#This Row],[품번]],[1]!품번구분[#Data],2,0)</f>
        <v>S</v>
      </c>
      <c r="G309" s="28"/>
      <c r="H309" s="28"/>
      <c r="I309" s="28"/>
      <c r="J309" s="29">
        <f>표1[[#This Row],[C/V]]*표1[[#This Row],[판수]]-표1[[#This Row],[불량수량]]</f>
        <v>0</v>
      </c>
      <c r="K309" s="28" t="s">
        <v>64</v>
      </c>
      <c r="L309" s="28" t="s">
        <v>36</v>
      </c>
      <c r="M309" s="30">
        <v>0.3888888888888889</v>
      </c>
      <c r="N309" s="30">
        <v>0.70833333333333337</v>
      </c>
      <c r="O309" s="31">
        <v>400.00000000000006</v>
      </c>
      <c r="P309" s="31">
        <v>0</v>
      </c>
      <c r="Q309" s="32" t="s">
        <v>37</v>
      </c>
      <c r="R309" s="33" t="str">
        <f t="shared" si="20"/>
        <v/>
      </c>
      <c r="S309" s="34">
        <f t="shared" si="21"/>
        <v>13</v>
      </c>
      <c r="T309" s="35">
        <f>IF(L309="비가동",0,VLOOKUP(E309,[1]단가!$D$4:$G$1048576,4,0))</f>
        <v>0</v>
      </c>
      <c r="U309" s="35">
        <f t="shared" si="22"/>
        <v>0</v>
      </c>
      <c r="V309" s="36">
        <f>IF($L309="비가동",0,IF($B309="in",VLOOKUP($E309,[1]투입량!$M:$T,3,FALSE),VLOOKUP($E309,[1]투입량!$D:$I,3,FALSE)))</f>
        <v>0</v>
      </c>
      <c r="W309" s="35">
        <f>IF($L309="비가동",0,IF($B309="in",VLOOKUP($E309,[1]투입량!$M:$T,6,FALSE),VLOOKUP($E309,[1]투입량!$D:$I,5,FALSE)))</f>
        <v>0</v>
      </c>
      <c r="X309" s="35">
        <f t="shared" si="23"/>
        <v>0</v>
      </c>
      <c r="Y309" s="37">
        <f>IF(V309=0,0,VLOOKUP(V309,[1]원재료!C:H,3,0)*0.001)</f>
        <v>0</v>
      </c>
      <c r="Z309" s="35">
        <f t="shared" si="24"/>
        <v>0</v>
      </c>
      <c r="AA309" s="38" t="s">
        <v>131</v>
      </c>
      <c r="AB309" s="39" t="s">
        <v>35</v>
      </c>
      <c r="AC309" s="40"/>
    </row>
    <row r="310" spans="1:29" ht="19.5" hidden="1" customHeight="1" x14ac:dyDescent="0.45">
      <c r="A310" s="22">
        <v>46150</v>
      </c>
      <c r="B310" s="23" t="s">
        <v>29</v>
      </c>
      <c r="C310" s="24" t="s">
        <v>30</v>
      </c>
      <c r="D310" s="25" t="s">
        <v>63</v>
      </c>
      <c r="E310" s="26">
        <v>682622</v>
      </c>
      <c r="F310" s="27" t="str">
        <f>VLOOKUP(표1[[#This Row],[품번]],[1]!품번구분[#Data],2,0)</f>
        <v>S</v>
      </c>
      <c r="G310" s="28"/>
      <c r="H310" s="28"/>
      <c r="I310" s="28"/>
      <c r="J310" s="29">
        <f>표1[[#This Row],[C/V]]*표1[[#This Row],[판수]]-표1[[#This Row],[불량수량]]</f>
        <v>0</v>
      </c>
      <c r="K310" s="28" t="s">
        <v>64</v>
      </c>
      <c r="L310" s="28" t="s">
        <v>36</v>
      </c>
      <c r="M310" s="30">
        <v>0.77777777777777779</v>
      </c>
      <c r="N310" s="30">
        <v>0.83333333333333337</v>
      </c>
      <c r="O310" s="31">
        <v>80.000000000000028</v>
      </c>
      <c r="P310" s="31">
        <v>0</v>
      </c>
      <c r="Q310" s="32" t="s">
        <v>37</v>
      </c>
      <c r="R310" s="33" t="str">
        <f t="shared" si="20"/>
        <v/>
      </c>
      <c r="S310" s="34">
        <f t="shared" si="21"/>
        <v>13</v>
      </c>
      <c r="T310" s="35">
        <f>IF(L310="비가동",0,VLOOKUP(E310,[1]단가!$D$4:$G$1048576,4,0))</f>
        <v>0</v>
      </c>
      <c r="U310" s="35">
        <f t="shared" si="22"/>
        <v>0</v>
      </c>
      <c r="V310" s="36">
        <f>IF($L310="비가동",0,IF($B310="in",VLOOKUP($E310,[1]투입량!$M:$T,3,FALSE),VLOOKUP($E310,[1]투입량!$D:$I,3,FALSE)))</f>
        <v>0</v>
      </c>
      <c r="W310" s="35">
        <f>IF($L310="비가동",0,IF($B310="in",VLOOKUP($E310,[1]투입량!$M:$T,6,FALSE),VLOOKUP($E310,[1]투입량!$D:$I,5,FALSE)))</f>
        <v>0</v>
      </c>
      <c r="X310" s="35">
        <f t="shared" si="23"/>
        <v>0</v>
      </c>
      <c r="Y310" s="37">
        <f>IF(V310=0,0,VLOOKUP(V310,[1]원재료!C:H,3,0)*0.001)</f>
        <v>0</v>
      </c>
      <c r="Z310" s="35">
        <f t="shared" si="24"/>
        <v>0</v>
      </c>
      <c r="AA310" s="38" t="s">
        <v>131</v>
      </c>
      <c r="AB310" s="39" t="s">
        <v>35</v>
      </c>
      <c r="AC310" s="40"/>
    </row>
    <row r="311" spans="1:29" ht="19.5" customHeight="1" x14ac:dyDescent="0.45">
      <c r="A311" s="22">
        <v>46150</v>
      </c>
      <c r="B311" s="23" t="s">
        <v>29</v>
      </c>
      <c r="C311" s="24" t="s">
        <v>30</v>
      </c>
      <c r="D311" s="25" t="s">
        <v>65</v>
      </c>
      <c r="E311" s="26">
        <v>681159</v>
      </c>
      <c r="F311" s="27" t="str">
        <f>VLOOKUP(표1[[#This Row],[품번]],[1]!품번구분[#Data],2,0)</f>
        <v>S</v>
      </c>
      <c r="G311" s="28">
        <v>1600</v>
      </c>
      <c r="H311" s="28">
        <v>51</v>
      </c>
      <c r="I311" s="28"/>
      <c r="J311" s="29">
        <f>표1[[#This Row],[C/V]]*표1[[#This Row],[판수]]-표1[[#This Row],[불량수량]]</f>
        <v>81600</v>
      </c>
      <c r="K311" s="28" t="s">
        <v>66</v>
      </c>
      <c r="L311" s="28" t="s">
        <v>116</v>
      </c>
      <c r="M311" s="30">
        <v>0.33333333333333331</v>
      </c>
      <c r="N311" s="30">
        <v>0.83333333333333337</v>
      </c>
      <c r="O311" s="31">
        <v>620</v>
      </c>
      <c r="P311" s="31">
        <v>0</v>
      </c>
      <c r="Q311" s="32"/>
      <c r="R311" s="33">
        <f t="shared" si="20"/>
        <v>4.935483870967742</v>
      </c>
      <c r="S311" s="34">
        <f t="shared" si="21"/>
        <v>113</v>
      </c>
      <c r="T311" s="35">
        <f>IF(L311="비가동",0,VLOOKUP(E311,[1]단가!$D$4:$G$1048576,4,0))</f>
        <v>10.92</v>
      </c>
      <c r="U311" s="35">
        <f t="shared" si="22"/>
        <v>891072</v>
      </c>
      <c r="V311" s="36" t="str">
        <f>IF($L311="비가동",0,IF($B311="in",VLOOKUP($E311,[1]투입량!$M:$T,3,FALSE),VLOOKUP($E311,[1]투입량!$D:$I,3,FALSE)))</f>
        <v>SI3510</v>
      </c>
      <c r="W311" s="35">
        <f>IF($L311="비가동",0,IF($B311="in",VLOOKUP($E311,[1]투입량!$M:$T,6,FALSE),VLOOKUP($E311,[1]투입량!$D:$I,5,FALSE)))</f>
        <v>484</v>
      </c>
      <c r="X311" s="35">
        <f t="shared" si="23"/>
        <v>27152.400000000005</v>
      </c>
      <c r="Y311" s="37">
        <f>IF(V311=0,0,VLOOKUP(V311,[1]원재료!C:H,3,0)*0.001)</f>
        <v>8.4499999999999993</v>
      </c>
      <c r="Z311" s="35">
        <f t="shared" si="24"/>
        <v>229437.78000000003</v>
      </c>
      <c r="AA311" s="38"/>
      <c r="AB311" s="39" t="s">
        <v>35</v>
      </c>
      <c r="AC311" s="40"/>
    </row>
    <row r="312" spans="1:29" ht="19.5" customHeight="1" x14ac:dyDescent="0.45">
      <c r="A312" s="22">
        <v>46150</v>
      </c>
      <c r="B312" s="23" t="s">
        <v>29</v>
      </c>
      <c r="C312" s="24" t="s">
        <v>30</v>
      </c>
      <c r="D312" s="25" t="s">
        <v>65</v>
      </c>
      <c r="E312" s="26">
        <v>681159</v>
      </c>
      <c r="F312" s="27" t="str">
        <f>VLOOKUP(표1[[#This Row],[품번]],[1]!품번구분[#Data],2,0)</f>
        <v>S</v>
      </c>
      <c r="G312" s="28">
        <v>1600</v>
      </c>
      <c r="H312" s="28">
        <v>62</v>
      </c>
      <c r="I312" s="28"/>
      <c r="J312" s="29">
        <f>표1[[#This Row],[C/V]]*표1[[#This Row],[판수]]-표1[[#This Row],[불량수량]]</f>
        <v>99200</v>
      </c>
      <c r="K312" s="28" t="s">
        <v>68</v>
      </c>
      <c r="L312" s="28" t="s">
        <v>117</v>
      </c>
      <c r="M312" s="30">
        <v>0.83333333333333337</v>
      </c>
      <c r="N312" s="30">
        <v>0.33333333333333331</v>
      </c>
      <c r="O312" s="31">
        <v>659.99999999999989</v>
      </c>
      <c r="P312" s="31">
        <v>0</v>
      </c>
      <c r="Q312" s="32"/>
      <c r="R312" s="33">
        <f t="shared" si="20"/>
        <v>5.6363636363636376</v>
      </c>
      <c r="S312" s="34">
        <f t="shared" si="21"/>
        <v>113</v>
      </c>
      <c r="T312" s="35">
        <f>IF(L312="비가동",0,VLOOKUP(E312,[1]단가!$D$4:$G$1048576,4,0))</f>
        <v>10.92</v>
      </c>
      <c r="U312" s="35">
        <f t="shared" si="22"/>
        <v>1083264</v>
      </c>
      <c r="V312" s="36" t="str">
        <f>IF($L312="비가동",0,IF($B312="in",VLOOKUP($E312,[1]투입량!$M:$T,3,FALSE),VLOOKUP($E312,[1]투입량!$D:$I,3,FALSE)))</f>
        <v>SI3510</v>
      </c>
      <c r="W312" s="35">
        <f>IF($L312="비가동",0,IF($B312="in",VLOOKUP($E312,[1]투입량!$M:$T,6,FALSE),VLOOKUP($E312,[1]투입량!$D:$I,5,FALSE)))</f>
        <v>484</v>
      </c>
      <c r="X312" s="35">
        <f t="shared" si="23"/>
        <v>33008.800000000003</v>
      </c>
      <c r="Y312" s="37">
        <f>IF(V312=0,0,VLOOKUP(V312,[1]원재료!C:H,3,0)*0.001)</f>
        <v>8.4499999999999993</v>
      </c>
      <c r="Z312" s="35">
        <f t="shared" si="24"/>
        <v>278924.36</v>
      </c>
      <c r="AA312" s="38"/>
      <c r="AB312" s="39" t="s">
        <v>35</v>
      </c>
      <c r="AC312" s="40"/>
    </row>
    <row r="313" spans="1:29" ht="19.5" customHeight="1" x14ac:dyDescent="0.45">
      <c r="A313" s="22">
        <v>46150</v>
      </c>
      <c r="B313" s="23" t="s">
        <v>29</v>
      </c>
      <c r="C313" s="24" t="s">
        <v>30</v>
      </c>
      <c r="D313" s="25" t="s">
        <v>69</v>
      </c>
      <c r="E313" s="26" t="s">
        <v>118</v>
      </c>
      <c r="F313" s="27" t="str">
        <f>VLOOKUP(표1[[#This Row],[품번]],[1]!품번구분[#Data],2,0)</f>
        <v>S</v>
      </c>
      <c r="G313" s="28">
        <v>80</v>
      </c>
      <c r="H313" s="28">
        <v>25</v>
      </c>
      <c r="I313" s="28">
        <v>25</v>
      </c>
      <c r="J313" s="29">
        <f>표1[[#This Row],[C/V]]*표1[[#This Row],[판수]]-표1[[#This Row],[불량수량]]</f>
        <v>1975</v>
      </c>
      <c r="K313" s="28" t="s">
        <v>71</v>
      </c>
      <c r="L313" s="28" t="s">
        <v>116</v>
      </c>
      <c r="M313" s="30">
        <v>0.33333333333333331</v>
      </c>
      <c r="N313" s="30">
        <v>0.39583333333333331</v>
      </c>
      <c r="O313" s="31">
        <v>90</v>
      </c>
      <c r="P313" s="31">
        <v>0</v>
      </c>
      <c r="Q313" s="32"/>
      <c r="R313" s="33">
        <f t="shared" si="20"/>
        <v>16.666666666666668</v>
      </c>
      <c r="S313" s="34">
        <f t="shared" si="21"/>
        <v>186</v>
      </c>
      <c r="T313" s="35">
        <f>IF(L313="비가동",0,VLOOKUP(E313,[1]단가!$D$4:$G$1048576,4,0))</f>
        <v>150</v>
      </c>
      <c r="U313" s="35">
        <f t="shared" si="22"/>
        <v>296250</v>
      </c>
      <c r="V313" s="36" t="str">
        <f>IF($L313="비가동",0,IF($B313="in",VLOOKUP($E313,[1]투입량!$M:$T,3,FALSE),VLOOKUP($E313,[1]투입량!$D:$I,3,FALSE)))</f>
        <v>SI3026</v>
      </c>
      <c r="W313" s="35">
        <f>IF($L313="비가동",0,IF($B313="in",VLOOKUP($E313,[1]투입량!$M:$T,6,FALSE),VLOOKUP($E313,[1]투입량!$D:$I,5,FALSE)))</f>
        <v>18</v>
      </c>
      <c r="X313" s="35">
        <f t="shared" si="23"/>
        <v>495</v>
      </c>
      <c r="Y313" s="37">
        <f>IF(V313=0,0,VLOOKUP(V313,[1]원재료!C:H,3,0)*0.001)</f>
        <v>8.0500000000000007</v>
      </c>
      <c r="Z313" s="35">
        <f t="shared" si="24"/>
        <v>3984.7500000000005</v>
      </c>
      <c r="AA313" s="38"/>
      <c r="AB313" s="39" t="s">
        <v>35</v>
      </c>
      <c r="AC313" s="40"/>
    </row>
    <row r="314" spans="1:29" ht="19.5" customHeight="1" x14ac:dyDescent="0.45">
      <c r="A314" s="22">
        <v>46150</v>
      </c>
      <c r="B314" s="23" t="s">
        <v>29</v>
      </c>
      <c r="C314" s="24" t="s">
        <v>30</v>
      </c>
      <c r="D314" s="25" t="s">
        <v>69</v>
      </c>
      <c r="E314" s="26" t="s">
        <v>118</v>
      </c>
      <c r="F314" s="27" t="str">
        <f>VLOOKUP(표1[[#This Row],[품번]],[1]!품번구분[#Data],2,0)</f>
        <v>S</v>
      </c>
      <c r="G314" s="28">
        <v>80</v>
      </c>
      <c r="H314" s="28">
        <v>67</v>
      </c>
      <c r="I314" s="28">
        <v>67</v>
      </c>
      <c r="J314" s="29">
        <f>표1[[#This Row],[C/V]]*표1[[#This Row],[판수]]-표1[[#This Row],[불량수량]]</f>
        <v>5293</v>
      </c>
      <c r="K314" s="28" t="s">
        <v>64</v>
      </c>
      <c r="L314" s="28" t="s">
        <v>116</v>
      </c>
      <c r="M314" s="30">
        <v>0.39583333333333331</v>
      </c>
      <c r="N314" s="30">
        <v>0.83333333333333337</v>
      </c>
      <c r="O314" s="31">
        <v>530.00000000000011</v>
      </c>
      <c r="P314" s="31">
        <v>0</v>
      </c>
      <c r="Q314" s="32"/>
      <c r="R314" s="33">
        <f t="shared" si="20"/>
        <v>7.5849056603773573</v>
      </c>
      <c r="S314" s="34">
        <f t="shared" si="21"/>
        <v>186</v>
      </c>
      <c r="T314" s="35">
        <f>IF(L314="비가동",0,VLOOKUP(E314,[1]단가!$D$4:$G$1048576,4,0))</f>
        <v>150</v>
      </c>
      <c r="U314" s="35">
        <f t="shared" si="22"/>
        <v>793950</v>
      </c>
      <c r="V314" s="36" t="str">
        <f>IF($L314="비가동",0,IF($B314="in",VLOOKUP($E314,[1]투입량!$M:$T,3,FALSE),VLOOKUP($E314,[1]투입량!$D:$I,3,FALSE)))</f>
        <v>SI3026</v>
      </c>
      <c r="W314" s="35">
        <f>IF($L314="비가동",0,IF($B314="in",VLOOKUP($E314,[1]투입량!$M:$T,6,FALSE),VLOOKUP($E314,[1]투입량!$D:$I,5,FALSE)))</f>
        <v>18</v>
      </c>
      <c r="X314" s="35">
        <f t="shared" si="23"/>
        <v>1326.6000000000001</v>
      </c>
      <c r="Y314" s="37">
        <f>IF(V314=0,0,VLOOKUP(V314,[1]원재료!C:H,3,0)*0.001)</f>
        <v>8.0500000000000007</v>
      </c>
      <c r="Z314" s="35">
        <f t="shared" si="24"/>
        <v>10679.130000000003</v>
      </c>
      <c r="AA314" s="38"/>
      <c r="AB314" s="39" t="s">
        <v>35</v>
      </c>
      <c r="AC314" s="40"/>
    </row>
    <row r="315" spans="1:29" ht="19.5" customHeight="1" x14ac:dyDescent="0.45">
      <c r="A315" s="22">
        <v>46150</v>
      </c>
      <c r="B315" s="23" t="s">
        <v>29</v>
      </c>
      <c r="C315" s="24" t="s">
        <v>30</v>
      </c>
      <c r="D315" s="25" t="s">
        <v>72</v>
      </c>
      <c r="E315" s="26" t="s">
        <v>73</v>
      </c>
      <c r="F315" s="27" t="str">
        <f>VLOOKUP(표1[[#This Row],[품번]],[1]!품번구분[#Data],2,0)</f>
        <v>S</v>
      </c>
      <c r="G315" s="28">
        <v>168</v>
      </c>
      <c r="H315" s="28">
        <v>82</v>
      </c>
      <c r="I315" s="28">
        <v>123</v>
      </c>
      <c r="J315" s="29">
        <f>표1[[#This Row],[C/V]]*표1[[#This Row],[판수]]-표1[[#This Row],[불량수량]]</f>
        <v>13653</v>
      </c>
      <c r="K315" s="28" t="s">
        <v>71</v>
      </c>
      <c r="L315" s="28" t="s">
        <v>116</v>
      </c>
      <c r="M315" s="30">
        <v>0.33333333333333331</v>
      </c>
      <c r="N315" s="30">
        <v>0.83333333333333337</v>
      </c>
      <c r="O315" s="31">
        <v>620</v>
      </c>
      <c r="P315" s="31">
        <v>0</v>
      </c>
      <c r="Q315" s="32"/>
      <c r="R315" s="33">
        <f t="shared" si="20"/>
        <v>7.935483870967742</v>
      </c>
      <c r="S315" s="34">
        <f t="shared" si="21"/>
        <v>170</v>
      </c>
      <c r="T315" s="35">
        <f>IF(L315="비가동",0,VLOOKUP(E315,[1]단가!$D$4:$G$1048576,4,0))</f>
        <v>12.74</v>
      </c>
      <c r="U315" s="35">
        <f t="shared" si="22"/>
        <v>173939.22</v>
      </c>
      <c r="V315" s="36" t="str">
        <f>IF($L315="비가동",0,IF($B315="in",VLOOKUP($E315,[1]투입량!$M:$T,3,FALSE),VLOOKUP($E315,[1]투입량!$D:$I,3,FALSE)))</f>
        <v>SI4022-2</v>
      </c>
      <c r="W315" s="35">
        <f>IF($L315="비가동",0,IF($B315="in",VLOOKUP($E315,[1]투입량!$M:$T,6,FALSE),VLOOKUP($E315,[1]투입량!$D:$I,5,FALSE)))</f>
        <v>150</v>
      </c>
      <c r="X315" s="35">
        <f t="shared" si="23"/>
        <v>13530</v>
      </c>
      <c r="Y315" s="37">
        <f>IF(V315=0,0,VLOOKUP(V315,[1]원재료!C:H,3,0)*0.001)</f>
        <v>8.75</v>
      </c>
      <c r="Z315" s="35">
        <f t="shared" si="24"/>
        <v>118387.5</v>
      </c>
      <c r="AA315" s="38"/>
      <c r="AB315" s="39" t="s">
        <v>35</v>
      </c>
      <c r="AC315" s="40"/>
    </row>
    <row r="316" spans="1:29" ht="19.5" customHeight="1" x14ac:dyDescent="0.45">
      <c r="A316" s="22">
        <v>46150</v>
      </c>
      <c r="B316" s="23" t="s">
        <v>29</v>
      </c>
      <c r="C316" s="24" t="s">
        <v>30</v>
      </c>
      <c r="D316" s="25" t="s">
        <v>69</v>
      </c>
      <c r="E316" s="26" t="s">
        <v>118</v>
      </c>
      <c r="F316" s="27" t="str">
        <f>VLOOKUP(표1[[#This Row],[품번]],[1]!품번구분[#Data],2,0)</f>
        <v>S</v>
      </c>
      <c r="G316" s="28">
        <v>80</v>
      </c>
      <c r="H316" s="28">
        <v>94</v>
      </c>
      <c r="I316" s="28">
        <v>94</v>
      </c>
      <c r="J316" s="29">
        <f>표1[[#This Row],[C/V]]*표1[[#This Row],[판수]]-표1[[#This Row],[불량수량]]</f>
        <v>7426</v>
      </c>
      <c r="K316" s="28" t="s">
        <v>74</v>
      </c>
      <c r="L316" s="28" t="s">
        <v>117</v>
      </c>
      <c r="M316" s="30">
        <v>0.83333333333333337</v>
      </c>
      <c r="N316" s="30">
        <v>0.33333333333333331</v>
      </c>
      <c r="O316" s="31">
        <v>659.99999999999989</v>
      </c>
      <c r="P316" s="31">
        <v>0</v>
      </c>
      <c r="Q316" s="32"/>
      <c r="R316" s="33">
        <f t="shared" si="20"/>
        <v>8.5454545454545467</v>
      </c>
      <c r="S316" s="34">
        <f t="shared" si="21"/>
        <v>186</v>
      </c>
      <c r="T316" s="35">
        <f>IF(L316="비가동",0,VLOOKUP(E316,[1]단가!$D$4:$G$1048576,4,0))</f>
        <v>150</v>
      </c>
      <c r="U316" s="35">
        <f t="shared" si="22"/>
        <v>1113900</v>
      </c>
      <c r="V316" s="36" t="str">
        <f>IF($L316="비가동",0,IF($B316="in",VLOOKUP($E316,[1]투입량!$M:$T,3,FALSE),VLOOKUP($E316,[1]투입량!$D:$I,3,FALSE)))</f>
        <v>SI3026</v>
      </c>
      <c r="W316" s="35">
        <f>IF($L316="비가동",0,IF($B316="in",VLOOKUP($E316,[1]투입량!$M:$T,6,FALSE),VLOOKUP($E316,[1]투입량!$D:$I,5,FALSE)))</f>
        <v>18</v>
      </c>
      <c r="X316" s="35">
        <f t="shared" si="23"/>
        <v>1861.2</v>
      </c>
      <c r="Y316" s="37">
        <f>IF(V316=0,0,VLOOKUP(V316,[1]원재료!C:H,3,0)*0.001)</f>
        <v>8.0500000000000007</v>
      </c>
      <c r="Z316" s="35">
        <f t="shared" si="24"/>
        <v>14982.660000000002</v>
      </c>
      <c r="AA316" s="38"/>
      <c r="AB316" s="39" t="s">
        <v>35</v>
      </c>
      <c r="AC316" s="40"/>
    </row>
    <row r="317" spans="1:29" ht="19.5" customHeight="1" x14ac:dyDescent="0.45">
      <c r="A317" s="22">
        <v>46150</v>
      </c>
      <c r="B317" s="23" t="s">
        <v>29</v>
      </c>
      <c r="C317" s="24" t="s">
        <v>30</v>
      </c>
      <c r="D317" s="25" t="s">
        <v>72</v>
      </c>
      <c r="E317" s="26" t="s">
        <v>73</v>
      </c>
      <c r="F317" s="27" t="str">
        <f>VLOOKUP(표1[[#This Row],[품번]],[1]!품번구분[#Data],2,0)</f>
        <v>S</v>
      </c>
      <c r="G317" s="28">
        <v>168</v>
      </c>
      <c r="H317" s="28">
        <v>88</v>
      </c>
      <c r="I317" s="28">
        <v>132</v>
      </c>
      <c r="J317" s="29">
        <f>표1[[#This Row],[C/V]]*표1[[#This Row],[판수]]-표1[[#This Row],[불량수량]]</f>
        <v>14652</v>
      </c>
      <c r="K317" s="28" t="s">
        <v>74</v>
      </c>
      <c r="L317" s="28" t="s">
        <v>117</v>
      </c>
      <c r="M317" s="30">
        <v>0.83333333333333337</v>
      </c>
      <c r="N317" s="30">
        <v>0.33333333333333331</v>
      </c>
      <c r="O317" s="31">
        <v>659.99999999999989</v>
      </c>
      <c r="P317" s="31">
        <v>0</v>
      </c>
      <c r="Q317" s="32"/>
      <c r="R317" s="33">
        <f t="shared" si="20"/>
        <v>8.0000000000000018</v>
      </c>
      <c r="S317" s="34">
        <f t="shared" si="21"/>
        <v>170</v>
      </c>
      <c r="T317" s="35">
        <f>IF(L317="비가동",0,VLOOKUP(E317,[1]단가!$D$4:$G$1048576,4,0))</f>
        <v>12.74</v>
      </c>
      <c r="U317" s="35">
        <f t="shared" si="22"/>
        <v>186666.48</v>
      </c>
      <c r="V317" s="36" t="str">
        <f>IF($L317="비가동",0,IF($B317="in",VLOOKUP($E317,[1]투입량!$M:$T,3,FALSE),VLOOKUP($E317,[1]투입량!$D:$I,3,FALSE)))</f>
        <v>SI4022-2</v>
      </c>
      <c r="W317" s="35">
        <f>IF($L317="비가동",0,IF($B317="in",VLOOKUP($E317,[1]투입량!$M:$T,6,FALSE),VLOOKUP($E317,[1]투입량!$D:$I,5,FALSE)))</f>
        <v>150</v>
      </c>
      <c r="X317" s="35">
        <f t="shared" si="23"/>
        <v>14520</v>
      </c>
      <c r="Y317" s="37">
        <f>IF(V317=0,0,VLOOKUP(V317,[1]원재료!C:H,3,0)*0.001)</f>
        <v>8.75</v>
      </c>
      <c r="Z317" s="35">
        <f t="shared" si="24"/>
        <v>127050</v>
      </c>
      <c r="AA317" s="38"/>
      <c r="AB317" s="39" t="s">
        <v>35</v>
      </c>
      <c r="AC317" s="40"/>
    </row>
    <row r="318" spans="1:29" ht="19.5" customHeight="1" x14ac:dyDescent="0.45">
      <c r="A318" s="22">
        <v>46150</v>
      </c>
      <c r="B318" s="23" t="s">
        <v>29</v>
      </c>
      <c r="C318" s="24" t="s">
        <v>30</v>
      </c>
      <c r="D318" s="25" t="s">
        <v>128</v>
      </c>
      <c r="E318" s="26" t="s">
        <v>110</v>
      </c>
      <c r="F318" s="27" t="str">
        <f>VLOOKUP(표1[[#This Row],[품번]],[1]!품번구분[#Data],2,0)</f>
        <v>S</v>
      </c>
      <c r="G318" s="28">
        <v>160</v>
      </c>
      <c r="H318" s="28">
        <v>83</v>
      </c>
      <c r="I318" s="28">
        <v>83</v>
      </c>
      <c r="J318" s="29">
        <f>표1[[#This Row],[C/V]]*표1[[#This Row],[판수]]-표1[[#This Row],[불량수량]]</f>
        <v>13197</v>
      </c>
      <c r="K318" s="28" t="s">
        <v>77</v>
      </c>
      <c r="L318" s="28" t="s">
        <v>116</v>
      </c>
      <c r="M318" s="30">
        <v>0.33333333333333331</v>
      </c>
      <c r="N318" s="30">
        <v>0.83333333333333337</v>
      </c>
      <c r="O318" s="31">
        <v>620</v>
      </c>
      <c r="P318" s="31">
        <v>0</v>
      </c>
      <c r="Q318" s="32"/>
      <c r="R318" s="33">
        <f t="shared" si="20"/>
        <v>8.0322580645161299</v>
      </c>
      <c r="S318" s="34">
        <f t="shared" si="21"/>
        <v>171</v>
      </c>
      <c r="T318" s="35">
        <f>IF(L318="비가동",0,VLOOKUP(E318,[1]단가!$D$4:$G$1048576,4,0))</f>
        <v>32.99</v>
      </c>
      <c r="U318" s="35">
        <f t="shared" si="22"/>
        <v>435369.03</v>
      </c>
      <c r="V318" s="36" t="str">
        <f>IF($L318="비가동",0,IF($B318="in",VLOOKUP($E318,[1]투입량!$M:$T,3,FALSE),VLOOKUP($E318,[1]투입량!$D:$I,3,FALSE)))</f>
        <v>SI4020</v>
      </c>
      <c r="W318" s="35">
        <f>IF($L318="비가동",0,IF($B318="in",VLOOKUP($E318,[1]투입량!$M:$T,6,FALSE),VLOOKUP($E318,[1]투입량!$D:$I,5,FALSE)))</f>
        <v>63</v>
      </c>
      <c r="X318" s="35">
        <f t="shared" si="23"/>
        <v>5751.9000000000005</v>
      </c>
      <c r="Y318" s="37">
        <f>IF(V318=0,0,VLOOKUP(V318,[1]원재료!C:H,3,0)*0.001)</f>
        <v>8.7000000000000011</v>
      </c>
      <c r="Z318" s="35">
        <f t="shared" si="24"/>
        <v>50041.530000000013</v>
      </c>
      <c r="AA318" s="38"/>
      <c r="AB318" s="39" t="s">
        <v>35</v>
      </c>
      <c r="AC318" s="40"/>
    </row>
    <row r="319" spans="1:29" ht="19.5" customHeight="1" x14ac:dyDescent="0.45">
      <c r="A319" s="22">
        <v>46150</v>
      </c>
      <c r="B319" s="23" t="s">
        <v>29</v>
      </c>
      <c r="C319" s="24" t="s">
        <v>30</v>
      </c>
      <c r="D319" s="25" t="s">
        <v>75</v>
      </c>
      <c r="E319" s="26" t="s">
        <v>76</v>
      </c>
      <c r="F319" s="27" t="str">
        <f>VLOOKUP(표1[[#This Row],[품번]],[1]!품번구분[#Data],2,0)</f>
        <v>G</v>
      </c>
      <c r="G319" s="28">
        <v>6</v>
      </c>
      <c r="H319" s="28">
        <v>83</v>
      </c>
      <c r="I319" s="28"/>
      <c r="J319" s="29">
        <f>표1[[#This Row],[C/V]]*표1[[#This Row],[판수]]-표1[[#This Row],[불량수량]]</f>
        <v>498</v>
      </c>
      <c r="K319" s="28" t="s">
        <v>77</v>
      </c>
      <c r="L319" s="28" t="s">
        <v>116</v>
      </c>
      <c r="M319" s="30">
        <v>0.33333333333333331</v>
      </c>
      <c r="N319" s="30">
        <v>0.83333333333333337</v>
      </c>
      <c r="O319" s="31">
        <v>620</v>
      </c>
      <c r="P319" s="31">
        <v>0</v>
      </c>
      <c r="Q319" s="32"/>
      <c r="R319" s="33">
        <f t="shared" si="20"/>
        <v>8.0322580645161299</v>
      </c>
      <c r="S319" s="34">
        <f t="shared" si="21"/>
        <v>171</v>
      </c>
      <c r="T319" s="35">
        <f>IF(L319="비가동",0,VLOOKUP(E319,[1]단가!$D$4:$G$1048576,4,0))</f>
        <v>700</v>
      </c>
      <c r="U319" s="35">
        <f t="shared" si="22"/>
        <v>348600</v>
      </c>
      <c r="V319" s="36" t="str">
        <f>IF($L319="비가동",0,IF($B319="in",VLOOKUP($E319,[1]투입량!$M:$T,3,FALSE),VLOOKUP($E319,[1]투입량!$D:$I,3,FALSE)))</f>
        <v>Q5009</v>
      </c>
      <c r="W319" s="35">
        <f>IF($L319="비가동",0,IF($B319="in",VLOOKUP($E319,[1]투입량!$M:$T,6,FALSE),VLOOKUP($E319,[1]투입량!$D:$I,5,FALSE)))</f>
        <v>28</v>
      </c>
      <c r="X319" s="35">
        <f t="shared" si="23"/>
        <v>2556.4000000000005</v>
      </c>
      <c r="Y319" s="37">
        <f>IF(V319=0,0,VLOOKUP(V319,[1]원재료!C:H,3,0)*0.001)</f>
        <v>8.14</v>
      </c>
      <c r="Z319" s="35">
        <f t="shared" si="24"/>
        <v>20809.096000000005</v>
      </c>
      <c r="AA319" s="38"/>
      <c r="AB319" s="39" t="s">
        <v>35</v>
      </c>
      <c r="AC319" s="40"/>
    </row>
    <row r="320" spans="1:29" ht="19.5" customHeight="1" x14ac:dyDescent="0.45">
      <c r="A320" s="22">
        <v>46150</v>
      </c>
      <c r="B320" s="23" t="s">
        <v>29</v>
      </c>
      <c r="C320" s="24" t="s">
        <v>30</v>
      </c>
      <c r="D320" s="25" t="s">
        <v>128</v>
      </c>
      <c r="E320" s="26" t="s">
        <v>110</v>
      </c>
      <c r="F320" s="27" t="str">
        <f>VLOOKUP(표1[[#This Row],[품번]],[1]!품번구분[#Data],2,0)</f>
        <v>S</v>
      </c>
      <c r="G320" s="28">
        <v>160</v>
      </c>
      <c r="H320" s="28">
        <v>88</v>
      </c>
      <c r="I320" s="28">
        <v>88</v>
      </c>
      <c r="J320" s="29">
        <f>표1[[#This Row],[C/V]]*표1[[#This Row],[판수]]-표1[[#This Row],[불량수량]]</f>
        <v>13992</v>
      </c>
      <c r="K320" s="28" t="s">
        <v>79</v>
      </c>
      <c r="L320" s="28" t="s">
        <v>117</v>
      </c>
      <c r="M320" s="30">
        <v>0.83333333333333337</v>
      </c>
      <c r="N320" s="30">
        <v>0.33333333333333331</v>
      </c>
      <c r="O320" s="31">
        <v>659.99999999999989</v>
      </c>
      <c r="P320" s="31">
        <v>0</v>
      </c>
      <c r="Q320" s="32"/>
      <c r="R320" s="33">
        <f t="shared" si="20"/>
        <v>8.0000000000000018</v>
      </c>
      <c r="S320" s="34">
        <f t="shared" si="21"/>
        <v>171</v>
      </c>
      <c r="T320" s="35">
        <f>IF(L320="비가동",0,VLOOKUP(E320,[1]단가!$D$4:$G$1048576,4,0))</f>
        <v>32.99</v>
      </c>
      <c r="U320" s="35">
        <f t="shared" si="22"/>
        <v>461596.08</v>
      </c>
      <c r="V320" s="36" t="str">
        <f>IF($L320="비가동",0,IF($B320="in",VLOOKUP($E320,[1]투입량!$M:$T,3,FALSE),VLOOKUP($E320,[1]투입량!$D:$I,3,FALSE)))</f>
        <v>SI4020</v>
      </c>
      <c r="W320" s="35">
        <f>IF($L320="비가동",0,IF($B320="in",VLOOKUP($E320,[1]투입량!$M:$T,6,FALSE),VLOOKUP($E320,[1]투입량!$D:$I,5,FALSE)))</f>
        <v>63</v>
      </c>
      <c r="X320" s="35">
        <f t="shared" si="23"/>
        <v>6098.4000000000015</v>
      </c>
      <c r="Y320" s="37">
        <f>IF(V320=0,0,VLOOKUP(V320,[1]원재료!C:H,3,0)*0.001)</f>
        <v>8.7000000000000011</v>
      </c>
      <c r="Z320" s="35">
        <f t="shared" si="24"/>
        <v>53056.080000000016</v>
      </c>
      <c r="AA320" s="38"/>
      <c r="AB320" s="39" t="s">
        <v>35</v>
      </c>
      <c r="AC320" s="40"/>
    </row>
    <row r="321" spans="1:29" ht="19.5" customHeight="1" x14ac:dyDescent="0.45">
      <c r="A321" s="22">
        <v>46150</v>
      </c>
      <c r="B321" s="23" t="s">
        <v>29</v>
      </c>
      <c r="C321" s="24" t="s">
        <v>30</v>
      </c>
      <c r="D321" s="25" t="s">
        <v>75</v>
      </c>
      <c r="E321" s="26" t="s">
        <v>76</v>
      </c>
      <c r="F321" s="27" t="str">
        <f>VLOOKUP(표1[[#This Row],[품번]],[1]!품번구분[#Data],2,0)</f>
        <v>G</v>
      </c>
      <c r="G321" s="28">
        <v>6</v>
      </c>
      <c r="H321" s="28">
        <v>88</v>
      </c>
      <c r="I321" s="28"/>
      <c r="J321" s="29">
        <f>표1[[#This Row],[C/V]]*표1[[#This Row],[판수]]-표1[[#This Row],[불량수량]]</f>
        <v>528</v>
      </c>
      <c r="K321" s="28" t="s">
        <v>79</v>
      </c>
      <c r="L321" s="28" t="s">
        <v>117</v>
      </c>
      <c r="M321" s="30">
        <v>0.83333333333333337</v>
      </c>
      <c r="N321" s="30">
        <v>0.33333333333333331</v>
      </c>
      <c r="O321" s="31">
        <v>659.99999999999989</v>
      </c>
      <c r="P321" s="31">
        <v>0</v>
      </c>
      <c r="Q321" s="32"/>
      <c r="R321" s="33">
        <f t="shared" si="20"/>
        <v>8.0000000000000018</v>
      </c>
      <c r="S321" s="34">
        <f t="shared" si="21"/>
        <v>171</v>
      </c>
      <c r="T321" s="35">
        <f>IF(L321="비가동",0,VLOOKUP(E321,[1]단가!$D$4:$G$1048576,4,0))</f>
        <v>700</v>
      </c>
      <c r="U321" s="35">
        <f t="shared" si="22"/>
        <v>369600</v>
      </c>
      <c r="V321" s="36" t="str">
        <f>IF($L321="비가동",0,IF($B321="in",VLOOKUP($E321,[1]투입량!$M:$T,3,FALSE),VLOOKUP($E321,[1]투입량!$D:$I,3,FALSE)))</f>
        <v>Q5009</v>
      </c>
      <c r="W321" s="35">
        <f>IF($L321="비가동",0,IF($B321="in",VLOOKUP($E321,[1]투입량!$M:$T,6,FALSE),VLOOKUP($E321,[1]투입량!$D:$I,5,FALSE)))</f>
        <v>28</v>
      </c>
      <c r="X321" s="35">
        <f t="shared" si="23"/>
        <v>2710.4000000000005</v>
      </c>
      <c r="Y321" s="37">
        <f>IF(V321=0,0,VLOOKUP(V321,[1]원재료!C:H,3,0)*0.001)</f>
        <v>8.14</v>
      </c>
      <c r="Z321" s="35">
        <f t="shared" si="24"/>
        <v>22062.656000000006</v>
      </c>
      <c r="AA321" s="38"/>
      <c r="AB321" s="39" t="s">
        <v>35</v>
      </c>
      <c r="AC321" s="40"/>
    </row>
    <row r="322" spans="1:29" ht="19.5" customHeight="1" x14ac:dyDescent="0.45">
      <c r="A322" s="22">
        <v>46150</v>
      </c>
      <c r="B322" s="23" t="s">
        <v>29</v>
      </c>
      <c r="C322" s="24" t="s">
        <v>30</v>
      </c>
      <c r="D322" s="25" t="s">
        <v>80</v>
      </c>
      <c r="E322" s="26">
        <v>680275</v>
      </c>
      <c r="F322" s="27" t="str">
        <f>VLOOKUP(표1[[#This Row],[품번]],[1]!품번구분[#Data],2,0)</f>
        <v>S</v>
      </c>
      <c r="G322" s="28">
        <v>400</v>
      </c>
      <c r="H322" s="28">
        <v>81</v>
      </c>
      <c r="I322" s="28"/>
      <c r="J322" s="29">
        <f>표1[[#This Row],[C/V]]*표1[[#This Row],[판수]]-표1[[#This Row],[불량수량]]</f>
        <v>32400</v>
      </c>
      <c r="K322" s="28" t="s">
        <v>60</v>
      </c>
      <c r="L322" s="28" t="s">
        <v>116</v>
      </c>
      <c r="M322" s="30">
        <v>0.33333333333333331</v>
      </c>
      <c r="N322" s="30">
        <v>0.83333333333333337</v>
      </c>
      <c r="O322" s="31">
        <v>620</v>
      </c>
      <c r="P322" s="31">
        <v>0</v>
      </c>
      <c r="Q322" s="32"/>
      <c r="R322" s="33">
        <f t="shared" si="20"/>
        <v>7.838709677419355</v>
      </c>
      <c r="S322" s="34">
        <f t="shared" si="21"/>
        <v>169</v>
      </c>
      <c r="T322" s="35">
        <f>IF(L322="비가동",0,VLOOKUP(E322,[1]단가!$D$4:$G$1048576,4,0))</f>
        <v>10.58</v>
      </c>
      <c r="U322" s="35">
        <f t="shared" si="22"/>
        <v>342792</v>
      </c>
      <c r="V322" s="36" t="str">
        <f>IF($L322="비가동",0,IF($B322="in",VLOOKUP($E322,[1]투입량!$M:$T,3,FALSE),VLOOKUP($E322,[1]투입량!$D:$I,3,FALSE)))</f>
        <v>SI4021</v>
      </c>
      <c r="W322" s="35">
        <f>IF($L322="비가동",0,IF($B322="in",VLOOKUP($E322,[1]투입량!$M:$T,6,FALSE),VLOOKUP($E322,[1]투입량!$D:$I,5,FALSE)))</f>
        <v>37</v>
      </c>
      <c r="X322" s="35">
        <f t="shared" si="23"/>
        <v>3296.7000000000003</v>
      </c>
      <c r="Y322" s="37">
        <f>IF(V322=0,0,VLOOKUP(V322,[1]원재료!C:H,3,0)*0.001)</f>
        <v>8.8000000000000007</v>
      </c>
      <c r="Z322" s="35">
        <f t="shared" si="24"/>
        <v>29010.960000000006</v>
      </c>
      <c r="AA322" s="38"/>
      <c r="AB322" s="39" t="s">
        <v>35</v>
      </c>
      <c r="AC322" s="40"/>
    </row>
    <row r="323" spans="1:29" ht="19.5" customHeight="1" x14ac:dyDescent="0.45">
      <c r="A323" s="22">
        <v>46150</v>
      </c>
      <c r="B323" s="23" t="s">
        <v>29</v>
      </c>
      <c r="C323" s="24" t="s">
        <v>30</v>
      </c>
      <c r="D323" s="25" t="s">
        <v>82</v>
      </c>
      <c r="E323" s="26" t="s">
        <v>125</v>
      </c>
      <c r="F323" s="27" t="str">
        <f>VLOOKUP(표1[[#This Row],[품번]],[1]!품번구분[#Data],2,0)</f>
        <v>G</v>
      </c>
      <c r="G323" s="28">
        <v>72</v>
      </c>
      <c r="H323" s="28">
        <v>81</v>
      </c>
      <c r="I323" s="28"/>
      <c r="J323" s="29">
        <f>표1[[#This Row],[C/V]]*표1[[#This Row],[판수]]-표1[[#This Row],[불량수량]]</f>
        <v>5832</v>
      </c>
      <c r="K323" s="28" t="s">
        <v>60</v>
      </c>
      <c r="L323" s="28" t="s">
        <v>116</v>
      </c>
      <c r="M323" s="30">
        <v>0.33333333333333331</v>
      </c>
      <c r="N323" s="30">
        <v>0.83333333333333337</v>
      </c>
      <c r="O323" s="31">
        <v>620</v>
      </c>
      <c r="P323" s="31">
        <v>0</v>
      </c>
      <c r="Q323" s="32"/>
      <c r="R323" s="33">
        <f t="shared" ref="R323:R386" si="25">IF(H323=0,"",H323/O323*60)</f>
        <v>7.838709677419355</v>
      </c>
      <c r="S323" s="34">
        <f t="shared" ref="S323:S386" si="26">SUMIFS(H:H,$A:$A,A323,$D:$D,D323,$E:$E,E323)</f>
        <v>169</v>
      </c>
      <c r="T323" s="35">
        <f>IF(L323="비가동",0,VLOOKUP(E323,[1]단가!$D$4:$G$1048576,4,0))</f>
        <v>0</v>
      </c>
      <c r="U323" s="35">
        <f t="shared" ref="U323:U386" si="27">IF(L323="비가동",0,T323*J323)</f>
        <v>0</v>
      </c>
      <c r="V323" s="36" t="str">
        <f>IF($L323="비가동",0,IF($B323="in",VLOOKUP($E323,[1]투입량!$M:$T,3,FALSE),VLOOKUP($E323,[1]투입량!$D:$I,3,FALSE)))</f>
        <v>F7008</v>
      </c>
      <c r="W323" s="35">
        <f>IF($L323="비가동",0,IF($B323="in",VLOOKUP($E323,[1]투입량!$M:$T,6,FALSE),VLOOKUP($E323,[1]투입량!$D:$I,5,FALSE)))</f>
        <v>168</v>
      </c>
      <c r="X323" s="35">
        <f t="shared" ref="X323:X386" si="28">IF(L323="비가동",0,(W323*1.1)*H323)</f>
        <v>14968.800000000001</v>
      </c>
      <c r="Y323" s="37">
        <f>IF(V323=0,0,VLOOKUP(V323,[1]원재료!C:H,3,0)*0.001)</f>
        <v>41</v>
      </c>
      <c r="Z323" s="35">
        <f t="shared" ref="Z323:Z386" si="29">Y323*X323</f>
        <v>613720.80000000005</v>
      </c>
      <c r="AA323" s="38"/>
      <c r="AB323" s="39" t="s">
        <v>35</v>
      </c>
      <c r="AC323" s="40"/>
    </row>
    <row r="324" spans="1:29" ht="19.5" customHeight="1" x14ac:dyDescent="0.45">
      <c r="A324" s="22">
        <v>46150</v>
      </c>
      <c r="B324" s="23" t="s">
        <v>29</v>
      </c>
      <c r="C324" s="24" t="s">
        <v>30</v>
      </c>
      <c r="D324" s="25" t="s">
        <v>80</v>
      </c>
      <c r="E324" s="26">
        <v>680275</v>
      </c>
      <c r="F324" s="27" t="str">
        <f>VLOOKUP(표1[[#This Row],[품번]],[1]!품번구분[#Data],2,0)</f>
        <v>S</v>
      </c>
      <c r="G324" s="28">
        <v>400</v>
      </c>
      <c r="H324" s="28">
        <v>88</v>
      </c>
      <c r="I324" s="28"/>
      <c r="J324" s="29">
        <f>표1[[#This Row],[C/V]]*표1[[#This Row],[판수]]-표1[[#This Row],[불량수량]]</f>
        <v>35200</v>
      </c>
      <c r="K324" s="28" t="s">
        <v>83</v>
      </c>
      <c r="L324" s="28" t="s">
        <v>117</v>
      </c>
      <c r="M324" s="30">
        <v>0.83333333333333337</v>
      </c>
      <c r="N324" s="30">
        <v>0.33333333333333331</v>
      </c>
      <c r="O324" s="31">
        <v>659.99999999999989</v>
      </c>
      <c r="P324" s="31">
        <v>0</v>
      </c>
      <c r="Q324" s="32"/>
      <c r="R324" s="33">
        <f t="shared" si="25"/>
        <v>8.0000000000000018</v>
      </c>
      <c r="S324" s="34">
        <f t="shared" si="26"/>
        <v>169</v>
      </c>
      <c r="T324" s="35">
        <f>IF(L324="비가동",0,VLOOKUP(E324,[1]단가!$D$4:$G$1048576,4,0))</f>
        <v>10.58</v>
      </c>
      <c r="U324" s="35">
        <f t="shared" si="27"/>
        <v>372416</v>
      </c>
      <c r="V324" s="36" t="str">
        <f>IF($L324="비가동",0,IF($B324="in",VLOOKUP($E324,[1]투입량!$M:$T,3,FALSE),VLOOKUP($E324,[1]투입량!$D:$I,3,FALSE)))</f>
        <v>SI4021</v>
      </c>
      <c r="W324" s="35">
        <f>IF($L324="비가동",0,IF($B324="in",VLOOKUP($E324,[1]투입량!$M:$T,6,FALSE),VLOOKUP($E324,[1]투입량!$D:$I,5,FALSE)))</f>
        <v>37</v>
      </c>
      <c r="X324" s="35">
        <f t="shared" si="28"/>
        <v>3581.6000000000004</v>
      </c>
      <c r="Y324" s="37">
        <f>IF(V324=0,0,VLOOKUP(V324,[1]원재료!C:H,3,0)*0.001)</f>
        <v>8.8000000000000007</v>
      </c>
      <c r="Z324" s="35">
        <f t="shared" si="29"/>
        <v>31518.080000000005</v>
      </c>
      <c r="AA324" s="38"/>
      <c r="AB324" s="39" t="s">
        <v>35</v>
      </c>
      <c r="AC324" s="40"/>
    </row>
    <row r="325" spans="1:29" ht="19.5" customHeight="1" x14ac:dyDescent="0.45">
      <c r="A325" s="22">
        <v>46150</v>
      </c>
      <c r="B325" s="23" t="s">
        <v>29</v>
      </c>
      <c r="C325" s="24" t="s">
        <v>30</v>
      </c>
      <c r="D325" s="25" t="s">
        <v>82</v>
      </c>
      <c r="E325" s="26" t="s">
        <v>125</v>
      </c>
      <c r="F325" s="27" t="str">
        <f>VLOOKUP(표1[[#This Row],[품번]],[1]!품번구분[#Data],2,0)</f>
        <v>G</v>
      </c>
      <c r="G325" s="28">
        <v>72</v>
      </c>
      <c r="H325" s="28">
        <v>88</v>
      </c>
      <c r="I325" s="28"/>
      <c r="J325" s="29">
        <f>표1[[#This Row],[C/V]]*표1[[#This Row],[판수]]-표1[[#This Row],[불량수량]]</f>
        <v>6336</v>
      </c>
      <c r="K325" s="28" t="s">
        <v>83</v>
      </c>
      <c r="L325" s="28" t="s">
        <v>117</v>
      </c>
      <c r="M325" s="30">
        <v>0.83333333333333337</v>
      </c>
      <c r="N325" s="30">
        <v>0.33333333333333331</v>
      </c>
      <c r="O325" s="31">
        <v>659.99999999999989</v>
      </c>
      <c r="P325" s="31">
        <v>0</v>
      </c>
      <c r="Q325" s="32"/>
      <c r="R325" s="33">
        <f t="shared" si="25"/>
        <v>8.0000000000000018</v>
      </c>
      <c r="S325" s="34">
        <f t="shared" si="26"/>
        <v>169</v>
      </c>
      <c r="T325" s="35">
        <f>IF(L325="비가동",0,VLOOKUP(E325,[1]단가!$D$4:$G$1048576,4,0))</f>
        <v>0</v>
      </c>
      <c r="U325" s="35">
        <f t="shared" si="27"/>
        <v>0</v>
      </c>
      <c r="V325" s="36" t="str">
        <f>IF($L325="비가동",0,IF($B325="in",VLOOKUP($E325,[1]투입량!$M:$T,3,FALSE),VLOOKUP($E325,[1]투입량!$D:$I,3,FALSE)))</f>
        <v>F7008</v>
      </c>
      <c r="W325" s="35">
        <f>IF($L325="비가동",0,IF($B325="in",VLOOKUP($E325,[1]투입량!$M:$T,6,FALSE),VLOOKUP($E325,[1]투입량!$D:$I,5,FALSE)))</f>
        <v>168</v>
      </c>
      <c r="X325" s="35">
        <f t="shared" si="28"/>
        <v>16262.400000000001</v>
      </c>
      <c r="Y325" s="37">
        <f>IF(V325=0,0,VLOOKUP(V325,[1]원재료!C:H,3,0)*0.001)</f>
        <v>41</v>
      </c>
      <c r="Z325" s="35">
        <f t="shared" si="29"/>
        <v>666758.40000000002</v>
      </c>
      <c r="AA325" s="38"/>
      <c r="AB325" s="39" t="s">
        <v>35</v>
      </c>
      <c r="AC325" s="40"/>
    </row>
    <row r="326" spans="1:29" ht="19.5" customHeight="1" x14ac:dyDescent="0.45">
      <c r="A326" s="22">
        <v>46150</v>
      </c>
      <c r="B326" s="23" t="s">
        <v>29</v>
      </c>
      <c r="C326" s="24" t="s">
        <v>30</v>
      </c>
      <c r="D326" s="25" t="s">
        <v>84</v>
      </c>
      <c r="E326" s="26">
        <v>681371</v>
      </c>
      <c r="F326" s="27" t="str">
        <f>VLOOKUP(표1[[#This Row],[품번]],[1]!품번구분[#Data],2,0)</f>
        <v>S</v>
      </c>
      <c r="G326" s="28">
        <v>400</v>
      </c>
      <c r="H326" s="28">
        <v>101</v>
      </c>
      <c r="I326" s="28">
        <v>202</v>
      </c>
      <c r="J326" s="29">
        <f>표1[[#This Row],[C/V]]*표1[[#This Row],[판수]]-표1[[#This Row],[불량수량]]</f>
        <v>40198</v>
      </c>
      <c r="K326" s="28" t="s">
        <v>85</v>
      </c>
      <c r="L326" s="28" t="s">
        <v>116</v>
      </c>
      <c r="M326" s="30">
        <v>0.33333333333333331</v>
      </c>
      <c r="N326" s="30">
        <v>0.83333333333333337</v>
      </c>
      <c r="O326" s="31">
        <v>620</v>
      </c>
      <c r="P326" s="31">
        <v>0</v>
      </c>
      <c r="Q326" s="32"/>
      <c r="R326" s="33">
        <f t="shared" si="25"/>
        <v>9.7741935483870961</v>
      </c>
      <c r="S326" s="34">
        <f t="shared" si="26"/>
        <v>195</v>
      </c>
      <c r="T326" s="35">
        <f>IF(L326="비가동",0,VLOOKUP(E326,[1]단가!$D$4:$G$1048576,4,0))</f>
        <v>11.89</v>
      </c>
      <c r="U326" s="35">
        <f t="shared" si="27"/>
        <v>477954.22000000003</v>
      </c>
      <c r="V326" s="36" t="str">
        <f>IF($L326="비가동",0,IF($B326="in",VLOOKUP($E326,[1]투입량!$M:$T,3,FALSE),VLOOKUP($E326,[1]투입량!$D:$I,3,FALSE)))</f>
        <v>SI4023</v>
      </c>
      <c r="W326" s="35">
        <f>IF($L326="비가동",0,IF($B326="in",VLOOKUP($E326,[1]투입량!$M:$T,6,FALSE),VLOOKUP($E326,[1]투입량!$D:$I,5,FALSE)))</f>
        <v>169.5</v>
      </c>
      <c r="X326" s="35">
        <f t="shared" si="28"/>
        <v>18831.45</v>
      </c>
      <c r="Y326" s="37">
        <f>IF(V326=0,0,VLOOKUP(V326,[1]원재료!C:H,3,0)*0.001)</f>
        <v>9.3000000000000007</v>
      </c>
      <c r="Z326" s="35">
        <f t="shared" si="29"/>
        <v>175132.48500000002</v>
      </c>
      <c r="AA326" s="38"/>
      <c r="AB326" s="39" t="s">
        <v>35</v>
      </c>
      <c r="AC326" s="40"/>
    </row>
    <row r="327" spans="1:29" ht="19.5" customHeight="1" x14ac:dyDescent="0.45">
      <c r="A327" s="22">
        <v>46150</v>
      </c>
      <c r="B327" s="23" t="s">
        <v>29</v>
      </c>
      <c r="C327" s="24" t="s">
        <v>30</v>
      </c>
      <c r="D327" s="25" t="s">
        <v>86</v>
      </c>
      <c r="E327" s="26" t="s">
        <v>129</v>
      </c>
      <c r="F327" s="27" t="str">
        <f>VLOOKUP(표1[[#This Row],[품번]],[1]!품번구분[#Data],2,0)</f>
        <v>G</v>
      </c>
      <c r="G327" s="28">
        <v>240</v>
      </c>
      <c r="H327" s="28">
        <v>100</v>
      </c>
      <c r="I327" s="28">
        <v>1600</v>
      </c>
      <c r="J327" s="29">
        <f>표1[[#This Row],[C/V]]*표1[[#This Row],[판수]]-표1[[#This Row],[불량수량]]</f>
        <v>22400</v>
      </c>
      <c r="K327" s="28" t="s">
        <v>85</v>
      </c>
      <c r="L327" s="28" t="s">
        <v>116</v>
      </c>
      <c r="M327" s="30">
        <v>0.33333333333333331</v>
      </c>
      <c r="N327" s="30">
        <v>0.83333333333333337</v>
      </c>
      <c r="O327" s="31">
        <v>620</v>
      </c>
      <c r="P327" s="31">
        <v>0</v>
      </c>
      <c r="Q327" s="32"/>
      <c r="R327" s="33">
        <f t="shared" si="25"/>
        <v>9.67741935483871</v>
      </c>
      <c r="S327" s="34">
        <f t="shared" si="26"/>
        <v>109</v>
      </c>
      <c r="T327" s="35">
        <f>IF(L327="비가동",0,VLOOKUP(E327,[1]단가!$D$4:$G$1048576,4,0))</f>
        <v>50</v>
      </c>
      <c r="U327" s="35">
        <f t="shared" si="27"/>
        <v>1120000</v>
      </c>
      <c r="V327" s="36" t="str">
        <f>IF($L327="비가동",0,IF($B327="in",VLOOKUP($E327,[1]투입량!$M:$T,3,FALSE),VLOOKUP($E327,[1]투입량!$D:$I,3,FALSE)))</f>
        <v>F7001</v>
      </c>
      <c r="W327" s="35">
        <f>IF($L327="비가동",0,IF($B327="in",VLOOKUP($E327,[1]투입량!$M:$T,6,FALSE),VLOOKUP($E327,[1]투입량!$D:$I,5,FALSE)))</f>
        <v>192</v>
      </c>
      <c r="X327" s="35">
        <f t="shared" si="28"/>
        <v>21120</v>
      </c>
      <c r="Y327" s="37">
        <f>IF(V327=0,0,VLOOKUP(V327,[1]원재료!C:H,3,0)*0.001)</f>
        <v>23</v>
      </c>
      <c r="Z327" s="35">
        <f t="shared" si="29"/>
        <v>485760</v>
      </c>
      <c r="AA327" s="38"/>
      <c r="AB327" s="39" t="s">
        <v>35</v>
      </c>
      <c r="AC327" s="40"/>
    </row>
    <row r="328" spans="1:29" ht="19.5" customHeight="1" x14ac:dyDescent="0.45">
      <c r="A328" s="22">
        <v>46150</v>
      </c>
      <c r="B328" s="23" t="s">
        <v>29</v>
      </c>
      <c r="C328" s="24" t="s">
        <v>30</v>
      </c>
      <c r="D328" s="25" t="s">
        <v>84</v>
      </c>
      <c r="E328" s="26">
        <v>681371</v>
      </c>
      <c r="F328" s="27" t="str">
        <f>VLOOKUP(표1[[#This Row],[품번]],[1]!품번구분[#Data],2,0)</f>
        <v>S</v>
      </c>
      <c r="G328" s="28">
        <v>400</v>
      </c>
      <c r="H328" s="28">
        <v>94</v>
      </c>
      <c r="I328" s="28">
        <v>188</v>
      </c>
      <c r="J328" s="29">
        <f>표1[[#This Row],[C/V]]*표1[[#This Row],[판수]]-표1[[#This Row],[불량수량]]</f>
        <v>37412</v>
      </c>
      <c r="K328" s="28" t="s">
        <v>87</v>
      </c>
      <c r="L328" s="28" t="s">
        <v>117</v>
      </c>
      <c r="M328" s="30">
        <v>0.83333333333333337</v>
      </c>
      <c r="N328" s="30">
        <v>0.33333333333333331</v>
      </c>
      <c r="O328" s="31">
        <v>659.99999999999989</v>
      </c>
      <c r="P328" s="31">
        <v>0</v>
      </c>
      <c r="Q328" s="32"/>
      <c r="R328" s="33">
        <f t="shared" si="25"/>
        <v>8.5454545454545467</v>
      </c>
      <c r="S328" s="34">
        <f t="shared" si="26"/>
        <v>195</v>
      </c>
      <c r="T328" s="35">
        <f>IF(L328="비가동",0,VLOOKUP(E328,[1]단가!$D$4:$G$1048576,4,0))</f>
        <v>11.89</v>
      </c>
      <c r="U328" s="35">
        <f t="shared" si="27"/>
        <v>444828.68</v>
      </c>
      <c r="V328" s="36" t="str">
        <f>IF($L328="비가동",0,IF($B328="in",VLOOKUP($E328,[1]투입량!$M:$T,3,FALSE),VLOOKUP($E328,[1]투입량!$D:$I,3,FALSE)))</f>
        <v>SI4023</v>
      </c>
      <c r="W328" s="35">
        <f>IF($L328="비가동",0,IF($B328="in",VLOOKUP($E328,[1]투입량!$M:$T,6,FALSE),VLOOKUP($E328,[1]투입량!$D:$I,5,FALSE)))</f>
        <v>169.5</v>
      </c>
      <c r="X328" s="35">
        <f t="shared" si="28"/>
        <v>17526.300000000003</v>
      </c>
      <c r="Y328" s="37">
        <f>IF(V328=0,0,VLOOKUP(V328,[1]원재료!C:H,3,0)*0.001)</f>
        <v>9.3000000000000007</v>
      </c>
      <c r="Z328" s="35">
        <f t="shared" si="29"/>
        <v>162994.59000000003</v>
      </c>
      <c r="AA328" s="38"/>
      <c r="AB328" s="39" t="s">
        <v>35</v>
      </c>
      <c r="AC328" s="40"/>
    </row>
    <row r="329" spans="1:29" ht="19.5" hidden="1" customHeight="1" x14ac:dyDescent="0.45">
      <c r="A329" s="22">
        <v>46150</v>
      </c>
      <c r="B329" s="23" t="s">
        <v>29</v>
      </c>
      <c r="C329" s="24" t="s">
        <v>30</v>
      </c>
      <c r="D329" s="25" t="s">
        <v>86</v>
      </c>
      <c r="E329" s="26" t="s">
        <v>129</v>
      </c>
      <c r="F329" s="27" t="str">
        <f>VLOOKUP(표1[[#This Row],[품번]],[1]!품번구분[#Data],2,0)</f>
        <v>G</v>
      </c>
      <c r="G329" s="28">
        <v>240</v>
      </c>
      <c r="H329" s="28">
        <v>9</v>
      </c>
      <c r="I329" s="28">
        <v>117</v>
      </c>
      <c r="J329" s="29">
        <f>표1[[#This Row],[C/V]]*표1[[#This Row],[판수]]-표1[[#This Row],[불량수량]]</f>
        <v>2043</v>
      </c>
      <c r="K329" s="28" t="s">
        <v>87</v>
      </c>
      <c r="L329" s="28" t="s">
        <v>117</v>
      </c>
      <c r="M329" s="30">
        <v>0.83333333333333337</v>
      </c>
      <c r="N329" s="30">
        <v>0.93055555555555547</v>
      </c>
      <c r="O329" s="31">
        <v>40.000000000000028</v>
      </c>
      <c r="P329" s="31">
        <v>99.999999999999801</v>
      </c>
      <c r="Q329" s="32"/>
      <c r="R329" s="33">
        <f t="shared" si="25"/>
        <v>13.499999999999991</v>
      </c>
      <c r="S329" s="34">
        <f t="shared" si="26"/>
        <v>109</v>
      </c>
      <c r="T329" s="35">
        <f>IF(L329="비가동",0,VLOOKUP(E329,[1]단가!$D$4:$G$1048576,4,0))</f>
        <v>50</v>
      </c>
      <c r="U329" s="35">
        <f t="shared" si="27"/>
        <v>102150</v>
      </c>
      <c r="V329" s="36" t="str">
        <f>IF($L329="비가동",0,IF($B329="in",VLOOKUP($E329,[1]투입량!$M:$T,3,FALSE),VLOOKUP($E329,[1]투입량!$D:$I,3,FALSE)))</f>
        <v>F7001</v>
      </c>
      <c r="W329" s="35">
        <f>IF($L329="비가동",0,IF($B329="in",VLOOKUP($E329,[1]투입량!$M:$T,6,FALSE),VLOOKUP($E329,[1]투입량!$D:$I,5,FALSE)))</f>
        <v>192</v>
      </c>
      <c r="X329" s="35">
        <f t="shared" si="28"/>
        <v>1900.8000000000002</v>
      </c>
      <c r="Y329" s="37">
        <f>IF(V329=0,0,VLOOKUP(V329,[1]원재료!C:H,3,0)*0.001)</f>
        <v>23</v>
      </c>
      <c r="Z329" s="35">
        <f t="shared" si="29"/>
        <v>43718.400000000001</v>
      </c>
      <c r="AA329" s="38"/>
      <c r="AB329" s="39" t="s">
        <v>35</v>
      </c>
      <c r="AC329" s="40"/>
    </row>
    <row r="330" spans="1:29" ht="19.5" hidden="1" customHeight="1" x14ac:dyDescent="0.45">
      <c r="A330" s="22">
        <v>46150</v>
      </c>
      <c r="B330" s="23" t="s">
        <v>29</v>
      </c>
      <c r="C330" s="24" t="s">
        <v>30</v>
      </c>
      <c r="D330" s="25" t="s">
        <v>86</v>
      </c>
      <c r="E330" s="26" t="s">
        <v>129</v>
      </c>
      <c r="F330" s="27" t="str">
        <f>VLOOKUP(표1[[#This Row],[품번]],[1]!품번구분[#Data],2,0)</f>
        <v>G</v>
      </c>
      <c r="G330" s="28"/>
      <c r="H330" s="28"/>
      <c r="I330" s="28"/>
      <c r="J330" s="29">
        <f>표1[[#This Row],[C/V]]*표1[[#This Row],[판수]]-표1[[#This Row],[불량수량]]</f>
        <v>0</v>
      </c>
      <c r="K330" s="28" t="s">
        <v>87</v>
      </c>
      <c r="L330" s="28" t="s">
        <v>36</v>
      </c>
      <c r="M330" s="30">
        <v>0.86111111111111116</v>
      </c>
      <c r="N330" s="30">
        <v>0.93055555555555547</v>
      </c>
      <c r="O330" s="45">
        <v>99.999999999999801</v>
      </c>
      <c r="P330" s="31">
        <v>0</v>
      </c>
      <c r="Q330" s="32" t="s">
        <v>100</v>
      </c>
      <c r="R330" s="33" t="str">
        <f t="shared" si="25"/>
        <v/>
      </c>
      <c r="S330" s="34">
        <f t="shared" si="26"/>
        <v>109</v>
      </c>
      <c r="T330" s="35">
        <f>IF(L330="비가동",0,VLOOKUP(E330,[1]단가!$D$4:$G$1048576,4,0))</f>
        <v>0</v>
      </c>
      <c r="U330" s="35">
        <f t="shared" si="27"/>
        <v>0</v>
      </c>
      <c r="V330" s="36">
        <f>IF($L330="비가동",0,IF($B330="in",VLOOKUP($E330,[1]투입량!$M:$T,3,FALSE),VLOOKUP($E330,[1]투입량!$D:$I,3,FALSE)))</f>
        <v>0</v>
      </c>
      <c r="W330" s="35">
        <f>IF($L330="비가동",0,IF($B330="in",VLOOKUP($E330,[1]투입량!$M:$T,6,FALSE),VLOOKUP($E330,[1]투입량!$D:$I,5,FALSE)))</f>
        <v>0</v>
      </c>
      <c r="X330" s="35">
        <f t="shared" si="28"/>
        <v>0</v>
      </c>
      <c r="Y330" s="37">
        <f>IF(V330=0,0,VLOOKUP(V330,[1]원재료!C:H,3,0)*0.001)</f>
        <v>0</v>
      </c>
      <c r="Z330" s="35">
        <f t="shared" si="29"/>
        <v>0</v>
      </c>
      <c r="AA330" s="38"/>
      <c r="AB330" s="39" t="s">
        <v>35</v>
      </c>
      <c r="AC330" s="40"/>
    </row>
    <row r="331" spans="1:29" ht="19.5" customHeight="1" x14ac:dyDescent="0.45">
      <c r="A331" s="22">
        <v>46150</v>
      </c>
      <c r="B331" s="23" t="s">
        <v>29</v>
      </c>
      <c r="C331" s="24" t="s">
        <v>30</v>
      </c>
      <c r="D331" s="25" t="s">
        <v>86</v>
      </c>
      <c r="E331" s="26">
        <v>682027</v>
      </c>
      <c r="F331" s="27" t="str">
        <f>VLOOKUP(표1[[#This Row],[품번]],[1]!품번구분[#Data],2,0)</f>
        <v>S</v>
      </c>
      <c r="G331" s="28">
        <v>400</v>
      </c>
      <c r="H331" s="28">
        <v>69</v>
      </c>
      <c r="I331" s="28">
        <v>201</v>
      </c>
      <c r="J331" s="29">
        <f>표1[[#This Row],[C/V]]*표1[[#This Row],[판수]]-표1[[#This Row],[불량수량]]</f>
        <v>27399</v>
      </c>
      <c r="K331" s="28" t="s">
        <v>87</v>
      </c>
      <c r="L331" s="28" t="s">
        <v>117</v>
      </c>
      <c r="M331" s="30">
        <v>0.93055555555555547</v>
      </c>
      <c r="N331" s="30">
        <v>0.33333333333333331</v>
      </c>
      <c r="O331" s="31">
        <v>520</v>
      </c>
      <c r="P331" s="31">
        <v>0</v>
      </c>
      <c r="Q331" s="32"/>
      <c r="R331" s="33">
        <f t="shared" si="25"/>
        <v>7.9615384615384617</v>
      </c>
      <c r="S331" s="34">
        <f t="shared" si="26"/>
        <v>69</v>
      </c>
      <c r="T331" s="35">
        <f>IF(L331="비가동",0,VLOOKUP(E331,[1]단가!$D$4:$G$1048576,4,0))</f>
        <v>14.6</v>
      </c>
      <c r="U331" s="35">
        <f t="shared" si="27"/>
        <v>400025.39999999997</v>
      </c>
      <c r="V331" s="36" t="str">
        <f>IF($L331="비가동",0,IF($B331="in",VLOOKUP($E331,[1]투입량!$M:$T,3,FALSE),VLOOKUP($E331,[1]투입량!$D:$I,3,FALSE)))</f>
        <v>SI4023</v>
      </c>
      <c r="W331" s="35">
        <f>IF($L331="비가동",0,IF($B331="in",VLOOKUP($E331,[1]투입량!$M:$T,6,FALSE),VLOOKUP($E331,[1]투입량!$D:$I,5,FALSE)))</f>
        <v>240</v>
      </c>
      <c r="X331" s="35">
        <f t="shared" si="28"/>
        <v>18216</v>
      </c>
      <c r="Y331" s="37">
        <f>IF(V331=0,0,VLOOKUP(V331,[1]원재료!C:H,3,0)*0.001)</f>
        <v>9.3000000000000007</v>
      </c>
      <c r="Z331" s="35">
        <f t="shared" si="29"/>
        <v>169408.80000000002</v>
      </c>
      <c r="AA331" s="38"/>
      <c r="AB331" s="39" t="s">
        <v>35</v>
      </c>
      <c r="AC331" s="40"/>
    </row>
    <row r="332" spans="1:29" ht="19.5" customHeight="1" x14ac:dyDescent="0.45">
      <c r="A332" s="22">
        <v>46150</v>
      </c>
      <c r="B332" s="23" t="s">
        <v>29</v>
      </c>
      <c r="C332" s="24" t="s">
        <v>30</v>
      </c>
      <c r="D332" s="25" t="s">
        <v>88</v>
      </c>
      <c r="E332" s="26">
        <v>685390</v>
      </c>
      <c r="F332" s="27" t="str">
        <f>VLOOKUP(표1[[#This Row],[품번]],[1]!품번구분[#Data],2,0)</f>
        <v>S</v>
      </c>
      <c r="G332" s="28">
        <v>1444</v>
      </c>
      <c r="H332" s="28">
        <v>106</v>
      </c>
      <c r="I332" s="28">
        <v>106</v>
      </c>
      <c r="J332" s="29">
        <f>표1[[#This Row],[C/V]]*표1[[#This Row],[판수]]-표1[[#This Row],[불량수량]]</f>
        <v>152958</v>
      </c>
      <c r="K332" s="28" t="s">
        <v>89</v>
      </c>
      <c r="L332" s="28" t="s">
        <v>116</v>
      </c>
      <c r="M332" s="30">
        <v>0.33333333333333331</v>
      </c>
      <c r="N332" s="30">
        <v>0.83333333333333337</v>
      </c>
      <c r="O332" s="31">
        <v>620</v>
      </c>
      <c r="P332" s="31">
        <v>0</v>
      </c>
      <c r="Q332" s="32"/>
      <c r="R332" s="33">
        <f t="shared" si="25"/>
        <v>10.258064516129032</v>
      </c>
      <c r="S332" s="34">
        <f t="shared" si="26"/>
        <v>217</v>
      </c>
      <c r="T332" s="35">
        <f>IF(L332="비가동",0,VLOOKUP(E332,[1]단가!$D$4:$G$1048576,4,0))</f>
        <v>8</v>
      </c>
      <c r="U332" s="35">
        <f t="shared" si="27"/>
        <v>1223664</v>
      </c>
      <c r="V332" s="36" t="str">
        <f>IF($L332="비가동",0,IF($B332="in",VLOOKUP($E332,[1]투입량!$M:$T,3,FALSE),VLOOKUP($E332,[1]투입량!$D:$I,3,FALSE)))</f>
        <v>SI4022</v>
      </c>
      <c r="W332" s="35">
        <f>IF($L332="비가동",0,IF($B332="in",VLOOKUP($E332,[1]투입량!$M:$T,6,FALSE),VLOOKUP($E332,[1]투입량!$D:$I,5,FALSE)))</f>
        <v>260</v>
      </c>
      <c r="X332" s="35">
        <f t="shared" si="28"/>
        <v>30316</v>
      </c>
      <c r="Y332" s="37">
        <f>IF(V332=0,0,VLOOKUP(V332,[1]원재료!C:H,3,0)*0.001)</f>
        <v>10.15</v>
      </c>
      <c r="Z332" s="35">
        <f t="shared" si="29"/>
        <v>307707.40000000002</v>
      </c>
      <c r="AA332" s="38"/>
      <c r="AB332" s="39" t="s">
        <v>35</v>
      </c>
      <c r="AC332" s="40"/>
    </row>
    <row r="333" spans="1:29" ht="19.5" customHeight="1" x14ac:dyDescent="0.45">
      <c r="A333" s="22">
        <v>46150</v>
      </c>
      <c r="B333" s="23" t="s">
        <v>29</v>
      </c>
      <c r="C333" s="24" t="s">
        <v>30</v>
      </c>
      <c r="D333" s="25" t="s">
        <v>90</v>
      </c>
      <c r="E333" s="26" t="s">
        <v>91</v>
      </c>
      <c r="F333" s="27" t="str">
        <f>VLOOKUP(표1[[#This Row],[품번]],[1]!품번구분[#Data],2,0)</f>
        <v>S</v>
      </c>
      <c r="G333" s="28">
        <v>256</v>
      </c>
      <c r="H333" s="28">
        <v>62</v>
      </c>
      <c r="I333" s="28"/>
      <c r="J333" s="29">
        <f>표1[[#This Row],[C/V]]*표1[[#This Row],[판수]]-표1[[#This Row],[불량수량]]</f>
        <v>15872</v>
      </c>
      <c r="K333" s="28" t="s">
        <v>92</v>
      </c>
      <c r="L333" s="28" t="s">
        <v>116</v>
      </c>
      <c r="M333" s="30">
        <v>0.33333333333333331</v>
      </c>
      <c r="N333" s="30">
        <v>0.83333333333333337</v>
      </c>
      <c r="O333" s="31">
        <v>620</v>
      </c>
      <c r="P333" s="31">
        <v>0</v>
      </c>
      <c r="Q333" s="32"/>
      <c r="R333" s="33">
        <f t="shared" si="25"/>
        <v>6</v>
      </c>
      <c r="S333" s="34">
        <f t="shared" si="26"/>
        <v>127</v>
      </c>
      <c r="T333" s="35">
        <f>IF(L333="비가동",0,VLOOKUP(E333,[1]단가!$D$4:$G$1048576,4,0))</f>
        <v>39.44</v>
      </c>
      <c r="U333" s="35">
        <f t="shared" si="27"/>
        <v>625991.67999999993</v>
      </c>
      <c r="V333" s="36" t="str">
        <f>IF($L333="비가동",0,IF($B333="in",VLOOKUP($E333,[1]투입량!$M:$T,3,FALSE),VLOOKUP($E333,[1]투입량!$D:$I,3,FALSE)))</f>
        <v>SI4023-1</v>
      </c>
      <c r="W333" s="35">
        <f>IF($L333="비가동",0,IF($B333="in",VLOOKUP($E333,[1]투입량!$M:$T,6,FALSE),VLOOKUP($E333,[1]투입량!$D:$I,5,FALSE)))</f>
        <v>172</v>
      </c>
      <c r="X333" s="35">
        <f t="shared" si="28"/>
        <v>11730.400000000001</v>
      </c>
      <c r="Y333" s="37">
        <f>IF(V333=0,0,VLOOKUP(V333,[1]원재료!C:H,3,0)*0.001)</f>
        <v>8.1999999999999993</v>
      </c>
      <c r="Z333" s="35">
        <f t="shared" si="29"/>
        <v>96189.28</v>
      </c>
      <c r="AA333" s="38"/>
      <c r="AB333" s="39" t="s">
        <v>35</v>
      </c>
      <c r="AC333" s="40"/>
    </row>
    <row r="334" spans="1:29" ht="19.5" customHeight="1" x14ac:dyDescent="0.45">
      <c r="A334" s="22">
        <v>46150</v>
      </c>
      <c r="B334" s="23" t="s">
        <v>29</v>
      </c>
      <c r="C334" s="24" t="s">
        <v>30</v>
      </c>
      <c r="D334" s="25" t="s">
        <v>88</v>
      </c>
      <c r="E334" s="26">
        <v>685390</v>
      </c>
      <c r="F334" s="27" t="str">
        <f>VLOOKUP(표1[[#This Row],[품번]],[1]!품번구분[#Data],2,0)</f>
        <v>S</v>
      </c>
      <c r="G334" s="28">
        <v>1444</v>
      </c>
      <c r="H334" s="28">
        <v>111</v>
      </c>
      <c r="I334" s="28">
        <v>111</v>
      </c>
      <c r="J334" s="29">
        <f>표1[[#This Row],[C/V]]*표1[[#This Row],[판수]]-표1[[#This Row],[불량수량]]</f>
        <v>160173</v>
      </c>
      <c r="K334" s="28" t="s">
        <v>93</v>
      </c>
      <c r="L334" s="28" t="s">
        <v>117</v>
      </c>
      <c r="M334" s="30">
        <v>0.83333333333333337</v>
      </c>
      <c r="N334" s="30">
        <v>0.33333333333333331</v>
      </c>
      <c r="O334" s="31">
        <v>659.99999999999989</v>
      </c>
      <c r="P334" s="31">
        <v>0</v>
      </c>
      <c r="Q334" s="32"/>
      <c r="R334" s="33">
        <f t="shared" si="25"/>
        <v>10.090909090909093</v>
      </c>
      <c r="S334" s="34">
        <f t="shared" si="26"/>
        <v>217</v>
      </c>
      <c r="T334" s="35">
        <f>IF(L334="비가동",0,VLOOKUP(E334,[1]단가!$D$4:$G$1048576,4,0))</f>
        <v>8</v>
      </c>
      <c r="U334" s="35">
        <f t="shared" si="27"/>
        <v>1281384</v>
      </c>
      <c r="V334" s="36" t="str">
        <f>IF($L334="비가동",0,IF($B334="in",VLOOKUP($E334,[1]투입량!$M:$T,3,FALSE),VLOOKUP($E334,[1]투입량!$D:$I,3,FALSE)))</f>
        <v>SI4022</v>
      </c>
      <c r="W334" s="35">
        <f>IF($L334="비가동",0,IF($B334="in",VLOOKUP($E334,[1]투입량!$M:$T,6,FALSE),VLOOKUP($E334,[1]투입량!$D:$I,5,FALSE)))</f>
        <v>260</v>
      </c>
      <c r="X334" s="35">
        <f t="shared" si="28"/>
        <v>31746</v>
      </c>
      <c r="Y334" s="37">
        <f>IF(V334=0,0,VLOOKUP(V334,[1]원재료!C:H,3,0)*0.001)</f>
        <v>10.15</v>
      </c>
      <c r="Z334" s="35">
        <f t="shared" si="29"/>
        <v>322221.90000000002</v>
      </c>
      <c r="AA334" s="38"/>
      <c r="AB334" s="39" t="s">
        <v>35</v>
      </c>
      <c r="AC334" s="40"/>
    </row>
    <row r="335" spans="1:29" ht="19.5" customHeight="1" x14ac:dyDescent="0.45">
      <c r="A335" s="22">
        <v>46150</v>
      </c>
      <c r="B335" s="23" t="s">
        <v>29</v>
      </c>
      <c r="C335" s="24" t="s">
        <v>30</v>
      </c>
      <c r="D335" s="25" t="s">
        <v>90</v>
      </c>
      <c r="E335" s="26" t="s">
        <v>91</v>
      </c>
      <c r="F335" s="27" t="str">
        <f>VLOOKUP(표1[[#This Row],[품번]],[1]!품번구분[#Data],2,0)</f>
        <v>S</v>
      </c>
      <c r="G335" s="28">
        <v>256</v>
      </c>
      <c r="H335" s="28">
        <v>65</v>
      </c>
      <c r="I335" s="28"/>
      <c r="J335" s="29">
        <f>표1[[#This Row],[C/V]]*표1[[#This Row],[판수]]-표1[[#This Row],[불량수량]]</f>
        <v>16640</v>
      </c>
      <c r="K335" s="28" t="s">
        <v>94</v>
      </c>
      <c r="L335" s="28" t="s">
        <v>117</v>
      </c>
      <c r="M335" s="30">
        <v>0.83333333333333337</v>
      </c>
      <c r="N335" s="30">
        <v>0.33333333333333331</v>
      </c>
      <c r="O335" s="31">
        <v>659.99999999999989</v>
      </c>
      <c r="P335" s="31">
        <v>0</v>
      </c>
      <c r="Q335" s="32"/>
      <c r="R335" s="33">
        <f t="shared" si="25"/>
        <v>5.9090909090909101</v>
      </c>
      <c r="S335" s="34">
        <f t="shared" si="26"/>
        <v>127</v>
      </c>
      <c r="T335" s="35">
        <f>IF(L335="비가동",0,VLOOKUP(E335,[1]단가!$D$4:$G$1048576,4,0))</f>
        <v>39.44</v>
      </c>
      <c r="U335" s="35">
        <f t="shared" si="27"/>
        <v>656281.59999999998</v>
      </c>
      <c r="V335" s="36" t="str">
        <f>IF($L335="비가동",0,IF($B335="in",VLOOKUP($E335,[1]투입량!$M:$T,3,FALSE),VLOOKUP($E335,[1]투입량!$D:$I,3,FALSE)))</f>
        <v>SI4023-1</v>
      </c>
      <c r="W335" s="35">
        <f>IF($L335="비가동",0,IF($B335="in",VLOOKUP($E335,[1]투입량!$M:$T,6,FALSE),VLOOKUP($E335,[1]투입량!$D:$I,5,FALSE)))</f>
        <v>172</v>
      </c>
      <c r="X335" s="35">
        <f t="shared" si="28"/>
        <v>12298.000000000002</v>
      </c>
      <c r="Y335" s="37">
        <f>IF(V335=0,0,VLOOKUP(V335,[1]원재료!C:H,3,0)*0.001)</f>
        <v>8.1999999999999993</v>
      </c>
      <c r="Z335" s="35">
        <f t="shared" si="29"/>
        <v>100843.6</v>
      </c>
      <c r="AA335" s="38"/>
      <c r="AB335" s="39" t="s">
        <v>35</v>
      </c>
      <c r="AC335" s="40"/>
    </row>
    <row r="336" spans="1:29" ht="19.5" customHeight="1" x14ac:dyDescent="0.45">
      <c r="A336" s="22">
        <v>46150</v>
      </c>
      <c r="B336" s="23" t="s">
        <v>29</v>
      </c>
      <c r="C336" s="24" t="s">
        <v>30</v>
      </c>
      <c r="D336" s="25" t="s">
        <v>95</v>
      </c>
      <c r="E336" s="26">
        <v>680522</v>
      </c>
      <c r="F336" s="27" t="str">
        <f>VLOOKUP(표1[[#This Row],[품번]],[1]!품번구분[#Data],2,0)</f>
        <v>S</v>
      </c>
      <c r="G336" s="28">
        <v>1024</v>
      </c>
      <c r="H336" s="28">
        <v>97</v>
      </c>
      <c r="I336" s="28">
        <v>194</v>
      </c>
      <c r="J336" s="29">
        <f>표1[[#This Row],[C/V]]*표1[[#This Row],[판수]]-표1[[#This Row],[불량수량]]</f>
        <v>99134</v>
      </c>
      <c r="K336" s="28" t="s">
        <v>96</v>
      </c>
      <c r="L336" s="28" t="s">
        <v>116</v>
      </c>
      <c r="M336" s="30">
        <v>0.33333333333333331</v>
      </c>
      <c r="N336" s="30">
        <v>0.83333333333333337</v>
      </c>
      <c r="O336" s="31">
        <v>620</v>
      </c>
      <c r="P336" s="31">
        <v>0</v>
      </c>
      <c r="Q336" s="32"/>
      <c r="R336" s="33">
        <f t="shared" si="25"/>
        <v>9.3870967741935498</v>
      </c>
      <c r="S336" s="34">
        <f t="shared" si="26"/>
        <v>199</v>
      </c>
      <c r="T336" s="35">
        <f>IF(L336="비가동",0,VLOOKUP(E336,[1]단가!$D$4:$G$1048576,4,0))</f>
        <v>11.68</v>
      </c>
      <c r="U336" s="35">
        <f t="shared" si="27"/>
        <v>1157885.1199999999</v>
      </c>
      <c r="V336" s="36" t="str">
        <f>IF($L336="비가동",0,IF($B336="in",VLOOKUP($E336,[1]투입량!$M:$T,3,FALSE),VLOOKUP($E336,[1]투입량!$D:$I,3,FALSE)))</f>
        <v>SI4031</v>
      </c>
      <c r="W336" s="35">
        <f>IF($L336="비가동",0,IF($B336="in",VLOOKUP($E336,[1]투입량!$M:$T,6,FALSE),VLOOKUP($E336,[1]투입량!$D:$I,5,FALSE)))</f>
        <v>340</v>
      </c>
      <c r="X336" s="35">
        <f t="shared" si="28"/>
        <v>36278.000000000007</v>
      </c>
      <c r="Y336" s="37">
        <f>IF(V336=0,0,VLOOKUP(V336,[1]원재료!C:H,3,0)*0.001)</f>
        <v>8.35</v>
      </c>
      <c r="Z336" s="35">
        <f t="shared" si="29"/>
        <v>302921.30000000005</v>
      </c>
      <c r="AA336" s="38"/>
      <c r="AB336" s="39" t="s">
        <v>35</v>
      </c>
      <c r="AC336" s="40"/>
    </row>
    <row r="337" spans="1:29" ht="19.5" customHeight="1" x14ac:dyDescent="0.45">
      <c r="A337" s="22">
        <v>46150</v>
      </c>
      <c r="B337" s="23" t="s">
        <v>29</v>
      </c>
      <c r="C337" s="24" t="s">
        <v>30</v>
      </c>
      <c r="D337" s="25" t="s">
        <v>97</v>
      </c>
      <c r="E337" s="26" t="s">
        <v>98</v>
      </c>
      <c r="F337" s="27" t="str">
        <f>VLOOKUP(표1[[#This Row],[품번]],[1]!품번구분[#Data],2,0)</f>
        <v>S</v>
      </c>
      <c r="G337" s="28">
        <v>64</v>
      </c>
      <c r="H337" s="28">
        <v>60</v>
      </c>
      <c r="I337" s="28"/>
      <c r="J337" s="29">
        <f>표1[[#This Row],[C/V]]*표1[[#This Row],[판수]]-표1[[#This Row],[불량수량]]</f>
        <v>3840</v>
      </c>
      <c r="K337" s="28" t="s">
        <v>99</v>
      </c>
      <c r="L337" s="28" t="s">
        <v>116</v>
      </c>
      <c r="M337" s="30">
        <v>0.33333333333333331</v>
      </c>
      <c r="N337" s="30">
        <v>0.83333333333333337</v>
      </c>
      <c r="O337" s="31">
        <v>620</v>
      </c>
      <c r="P337" s="31">
        <v>0</v>
      </c>
      <c r="Q337" s="32"/>
      <c r="R337" s="33">
        <f t="shared" si="25"/>
        <v>5.806451612903226</v>
      </c>
      <c r="S337" s="34">
        <f t="shared" si="26"/>
        <v>124</v>
      </c>
      <c r="T337" s="35">
        <f>IF(L337="비가동",0,VLOOKUP(E337,[1]단가!$D$4:$G$1048576,4,0))</f>
        <v>42.03</v>
      </c>
      <c r="U337" s="35">
        <f t="shared" si="27"/>
        <v>161395.20000000001</v>
      </c>
      <c r="V337" s="36" t="str">
        <f>IF($L337="비가동",0,IF($B337="in",VLOOKUP($E337,[1]투입량!$M:$T,3,FALSE),VLOOKUP($E337,[1]투입량!$D:$I,3,FALSE)))</f>
        <v>SI4023-1</v>
      </c>
      <c r="W337" s="35">
        <f>IF($L337="비가동",0,IF($B337="in",VLOOKUP($E337,[1]투입량!$M:$T,6,FALSE),VLOOKUP($E337,[1]투입량!$D:$I,5,FALSE)))</f>
        <v>82</v>
      </c>
      <c r="X337" s="35">
        <f t="shared" si="28"/>
        <v>5412</v>
      </c>
      <c r="Y337" s="37">
        <f>IF(V337=0,0,VLOOKUP(V337,[1]원재료!C:H,3,0)*0.001)</f>
        <v>8.1999999999999993</v>
      </c>
      <c r="Z337" s="35">
        <f t="shared" si="29"/>
        <v>44378.399999999994</v>
      </c>
      <c r="AA337" s="38"/>
      <c r="AB337" s="39" t="s">
        <v>35</v>
      </c>
      <c r="AC337" s="40"/>
    </row>
    <row r="338" spans="1:29" ht="19.5" customHeight="1" x14ac:dyDescent="0.45">
      <c r="A338" s="22">
        <v>46150</v>
      </c>
      <c r="B338" s="23" t="s">
        <v>29</v>
      </c>
      <c r="C338" s="24" t="s">
        <v>30</v>
      </c>
      <c r="D338" s="25" t="s">
        <v>95</v>
      </c>
      <c r="E338" s="26">
        <v>680522</v>
      </c>
      <c r="F338" s="27" t="str">
        <f>VLOOKUP(표1[[#This Row],[품번]],[1]!품번구분[#Data],2,0)</f>
        <v>S</v>
      </c>
      <c r="G338" s="28">
        <v>1024</v>
      </c>
      <c r="H338" s="28">
        <v>102</v>
      </c>
      <c r="I338" s="28">
        <v>204</v>
      </c>
      <c r="J338" s="29">
        <f>표1[[#This Row],[C/V]]*표1[[#This Row],[판수]]-표1[[#This Row],[불량수량]]</f>
        <v>104244</v>
      </c>
      <c r="K338" s="28" t="s">
        <v>101</v>
      </c>
      <c r="L338" s="28" t="s">
        <v>117</v>
      </c>
      <c r="M338" s="44">
        <v>0.83333333333333337</v>
      </c>
      <c r="N338" s="44">
        <v>0.33333333333333331</v>
      </c>
      <c r="O338" s="31">
        <v>659.99999999999989</v>
      </c>
      <c r="P338" s="31">
        <v>0</v>
      </c>
      <c r="Q338" s="32"/>
      <c r="R338" s="33">
        <f t="shared" si="25"/>
        <v>9.2727272727272734</v>
      </c>
      <c r="S338" s="34">
        <f t="shared" si="26"/>
        <v>199</v>
      </c>
      <c r="T338" s="35">
        <f>IF(L338="비가동",0,VLOOKUP(E338,[1]단가!$D$4:$G$1048576,4,0))</f>
        <v>11.68</v>
      </c>
      <c r="U338" s="35">
        <f t="shared" si="27"/>
        <v>1217569.92</v>
      </c>
      <c r="V338" s="36" t="str">
        <f>IF($L338="비가동",0,IF($B338="in",VLOOKUP($E338,[1]투입량!$M:$T,3,FALSE),VLOOKUP($E338,[1]투입량!$D:$I,3,FALSE)))</f>
        <v>SI4031</v>
      </c>
      <c r="W338" s="35">
        <f>IF($L338="비가동",0,IF($B338="in",VLOOKUP($E338,[1]투입량!$M:$T,6,FALSE),VLOOKUP($E338,[1]투입량!$D:$I,5,FALSE)))</f>
        <v>340</v>
      </c>
      <c r="X338" s="35">
        <f t="shared" si="28"/>
        <v>38148.000000000007</v>
      </c>
      <c r="Y338" s="37">
        <f>IF(V338=0,0,VLOOKUP(V338,[1]원재료!C:H,3,0)*0.001)</f>
        <v>8.35</v>
      </c>
      <c r="Z338" s="35">
        <f t="shared" si="29"/>
        <v>318535.80000000005</v>
      </c>
      <c r="AA338" s="38"/>
      <c r="AB338" s="39" t="s">
        <v>35</v>
      </c>
      <c r="AC338" s="40"/>
    </row>
    <row r="339" spans="1:29" ht="19.5" customHeight="1" x14ac:dyDescent="0.45">
      <c r="A339" s="22">
        <v>46150</v>
      </c>
      <c r="B339" s="23" t="s">
        <v>29</v>
      </c>
      <c r="C339" s="24" t="s">
        <v>30</v>
      </c>
      <c r="D339" s="25" t="s">
        <v>97</v>
      </c>
      <c r="E339" s="26" t="s">
        <v>98</v>
      </c>
      <c r="F339" s="27" t="str">
        <f>VLOOKUP(표1[[#This Row],[품번]],[1]!품번구분[#Data],2,0)</f>
        <v>S</v>
      </c>
      <c r="G339" s="28">
        <v>64</v>
      </c>
      <c r="H339" s="28">
        <v>64</v>
      </c>
      <c r="I339" s="28"/>
      <c r="J339" s="29">
        <f>표1[[#This Row],[C/V]]*표1[[#This Row],[판수]]-표1[[#This Row],[불량수량]]</f>
        <v>4096</v>
      </c>
      <c r="K339" s="28" t="s">
        <v>102</v>
      </c>
      <c r="L339" s="28" t="s">
        <v>117</v>
      </c>
      <c r="M339" s="44">
        <v>0.83333333333333337</v>
      </c>
      <c r="N339" s="44">
        <v>0.33333333333333331</v>
      </c>
      <c r="O339" s="31">
        <v>659.99999999999989</v>
      </c>
      <c r="P339" s="31">
        <v>0</v>
      </c>
      <c r="Q339" s="32"/>
      <c r="R339" s="33">
        <f t="shared" si="25"/>
        <v>5.8181818181818192</v>
      </c>
      <c r="S339" s="34">
        <f t="shared" si="26"/>
        <v>124</v>
      </c>
      <c r="T339" s="35">
        <f>IF(L339="비가동",0,VLOOKUP(E339,[1]단가!$D$4:$G$1048576,4,0))</f>
        <v>42.03</v>
      </c>
      <c r="U339" s="35">
        <f t="shared" si="27"/>
        <v>172154.88</v>
      </c>
      <c r="V339" s="36" t="str">
        <f>IF($L339="비가동",0,IF($B339="in",VLOOKUP($E339,[1]투입량!$M:$T,3,FALSE),VLOOKUP($E339,[1]투입량!$D:$I,3,FALSE)))</f>
        <v>SI4023-1</v>
      </c>
      <c r="W339" s="35">
        <f>IF($L339="비가동",0,IF($B339="in",VLOOKUP($E339,[1]투입량!$M:$T,6,FALSE),VLOOKUP($E339,[1]투입량!$D:$I,5,FALSE)))</f>
        <v>82</v>
      </c>
      <c r="X339" s="35">
        <f t="shared" si="28"/>
        <v>5772.8</v>
      </c>
      <c r="Y339" s="37">
        <f>IF(V339=0,0,VLOOKUP(V339,[1]원재료!C:H,3,0)*0.001)</f>
        <v>8.1999999999999993</v>
      </c>
      <c r="Z339" s="35">
        <f t="shared" si="29"/>
        <v>47336.959999999999</v>
      </c>
      <c r="AA339" s="38"/>
      <c r="AB339" s="39" t="s">
        <v>35</v>
      </c>
      <c r="AC339" s="40"/>
    </row>
    <row r="340" spans="1:29" ht="19.5" customHeight="1" x14ac:dyDescent="0.45">
      <c r="A340" s="22">
        <v>46150</v>
      </c>
      <c r="B340" s="23" t="s">
        <v>29</v>
      </c>
      <c r="C340" s="24" t="s">
        <v>30</v>
      </c>
      <c r="D340" s="25" t="s">
        <v>103</v>
      </c>
      <c r="E340" s="26">
        <v>681266</v>
      </c>
      <c r="F340" s="27" t="str">
        <f>VLOOKUP(표1[[#This Row],[품번]],[1]!품번구분[#Data],2,0)</f>
        <v>S</v>
      </c>
      <c r="G340" s="28">
        <v>1152</v>
      </c>
      <c r="H340" s="28">
        <v>114</v>
      </c>
      <c r="I340" s="28">
        <v>456</v>
      </c>
      <c r="J340" s="29">
        <f>표1[[#This Row],[C/V]]*표1[[#This Row],[판수]]-표1[[#This Row],[불량수량]]</f>
        <v>130872</v>
      </c>
      <c r="K340" s="28" t="s">
        <v>104</v>
      </c>
      <c r="L340" s="28" t="s">
        <v>116</v>
      </c>
      <c r="M340" s="44">
        <v>0.33333333333333331</v>
      </c>
      <c r="N340" s="44">
        <v>0.83333333333333337</v>
      </c>
      <c r="O340" s="31">
        <v>620</v>
      </c>
      <c r="P340" s="31">
        <v>0</v>
      </c>
      <c r="Q340" s="32"/>
      <c r="R340" s="33">
        <f t="shared" si="25"/>
        <v>11.032258064516128</v>
      </c>
      <c r="S340" s="34">
        <f t="shared" si="26"/>
        <v>233</v>
      </c>
      <c r="T340" s="35">
        <f>IF(L340="비가동",0,VLOOKUP(E340,[1]단가!$D$4:$G$1048576,4,0))</f>
        <v>9.27</v>
      </c>
      <c r="U340" s="35">
        <f t="shared" si="27"/>
        <v>1213183.44</v>
      </c>
      <c r="V340" s="36" t="str">
        <f>IF($L340="비가동",0,IF($B340="in",VLOOKUP($E340,[1]투입량!$M:$T,3,FALSE),VLOOKUP($E340,[1]투입량!$D:$I,3,FALSE)))</f>
        <v>SI4020-2</v>
      </c>
      <c r="W340" s="35">
        <f>IF($L340="비가동",0,IF($B340="in",VLOOKUP($E340,[1]투입량!$M:$T,6,FALSE),VLOOKUP($E340,[1]투입량!$D:$I,5,FALSE)))</f>
        <v>364</v>
      </c>
      <c r="X340" s="35">
        <f t="shared" si="28"/>
        <v>45645.600000000006</v>
      </c>
      <c r="Y340" s="37">
        <f>IF(V340=0,0,VLOOKUP(V340,[1]원재료!C:H,3,0)*0.001)</f>
        <v>10.5</v>
      </c>
      <c r="Z340" s="35">
        <f t="shared" si="29"/>
        <v>479278.80000000005</v>
      </c>
      <c r="AA340" s="38"/>
      <c r="AB340" s="39" t="s">
        <v>35</v>
      </c>
      <c r="AC340" s="40"/>
    </row>
    <row r="341" spans="1:29" ht="19.5" customHeight="1" x14ac:dyDescent="0.45">
      <c r="A341" s="22">
        <v>46150</v>
      </c>
      <c r="B341" s="23" t="s">
        <v>29</v>
      </c>
      <c r="C341" s="24" t="s">
        <v>30</v>
      </c>
      <c r="D341" s="25" t="s">
        <v>105</v>
      </c>
      <c r="E341" s="26">
        <v>680449</v>
      </c>
      <c r="F341" s="27" t="str">
        <f>VLOOKUP(표1[[#This Row],[품번]],[1]!품번구분[#Data],2,0)</f>
        <v>S</v>
      </c>
      <c r="G341" s="28">
        <v>1008</v>
      </c>
      <c r="H341" s="28">
        <v>90</v>
      </c>
      <c r="I341" s="28">
        <v>360</v>
      </c>
      <c r="J341" s="29">
        <f>표1[[#This Row],[C/V]]*표1[[#This Row],[판수]]-표1[[#This Row],[불량수량]]</f>
        <v>90360</v>
      </c>
      <c r="K341" s="28" t="s">
        <v>106</v>
      </c>
      <c r="L341" s="28" t="s">
        <v>117</v>
      </c>
      <c r="M341" s="44">
        <v>0.83333333333333337</v>
      </c>
      <c r="N341" s="44">
        <v>0.33333333333333331</v>
      </c>
      <c r="O341" s="31">
        <v>659.99999999999989</v>
      </c>
      <c r="P341" s="31">
        <v>0</v>
      </c>
      <c r="Q341" s="32"/>
      <c r="R341" s="33">
        <f t="shared" si="25"/>
        <v>8.1818181818181834</v>
      </c>
      <c r="S341" s="34">
        <f t="shared" si="26"/>
        <v>90</v>
      </c>
      <c r="T341" s="35">
        <f>IF(L341="비가동",0,VLOOKUP(E341,[1]단가!$D$4:$G$1048576,4,0))</f>
        <v>14.17</v>
      </c>
      <c r="U341" s="35">
        <f t="shared" si="27"/>
        <v>1280401.2</v>
      </c>
      <c r="V341" s="36" t="str">
        <f>IF($L341="비가동",0,IF($B341="in",VLOOKUP($E341,[1]투입량!$M:$T,3,FALSE),VLOOKUP($E341,[1]투입량!$D:$I,3,FALSE)))</f>
        <v>SI4023-2</v>
      </c>
      <c r="W341" s="35">
        <f>IF($L341="비가동",0,IF($B341="in",VLOOKUP($E341,[1]투입량!$M:$T,6,FALSE),VLOOKUP($E341,[1]투입량!$D:$I,5,FALSE)))</f>
        <v>210</v>
      </c>
      <c r="X341" s="35">
        <f t="shared" si="28"/>
        <v>20790.000000000004</v>
      </c>
      <c r="Y341" s="37">
        <f>IF(V341=0,0,VLOOKUP(V341,[1]원재료!C:H,3,0)*0.001)</f>
        <v>7.8</v>
      </c>
      <c r="Z341" s="35">
        <f t="shared" si="29"/>
        <v>162162.00000000003</v>
      </c>
      <c r="AA341" s="38"/>
      <c r="AB341" s="39" t="s">
        <v>35</v>
      </c>
      <c r="AC341" s="40"/>
    </row>
    <row r="342" spans="1:29" ht="19.5" customHeight="1" x14ac:dyDescent="0.45">
      <c r="A342" s="22">
        <v>46150</v>
      </c>
      <c r="B342" s="23" t="s">
        <v>29</v>
      </c>
      <c r="C342" s="24" t="s">
        <v>30</v>
      </c>
      <c r="D342" s="25" t="s">
        <v>103</v>
      </c>
      <c r="E342" s="26">
        <v>681266</v>
      </c>
      <c r="F342" s="27" t="str">
        <f>VLOOKUP(표1[[#This Row],[품번]],[1]!품번구분[#Data],2,0)</f>
        <v>S</v>
      </c>
      <c r="G342" s="28">
        <v>1152</v>
      </c>
      <c r="H342" s="28">
        <v>119</v>
      </c>
      <c r="I342" s="28">
        <v>476</v>
      </c>
      <c r="J342" s="29">
        <f>표1[[#This Row],[C/V]]*표1[[#This Row],[판수]]-표1[[#This Row],[불량수량]]</f>
        <v>136612</v>
      </c>
      <c r="K342" s="28" t="s">
        <v>107</v>
      </c>
      <c r="L342" s="28" t="s">
        <v>117</v>
      </c>
      <c r="M342" s="44">
        <v>0.83333333333333337</v>
      </c>
      <c r="N342" s="44">
        <v>0.33333333333333331</v>
      </c>
      <c r="O342" s="31">
        <v>659.99999999999989</v>
      </c>
      <c r="P342" s="31">
        <v>0</v>
      </c>
      <c r="Q342" s="32"/>
      <c r="R342" s="33">
        <f t="shared" si="25"/>
        <v>10.81818181818182</v>
      </c>
      <c r="S342" s="34">
        <f t="shared" si="26"/>
        <v>233</v>
      </c>
      <c r="T342" s="35">
        <f>IF(L342="비가동",0,VLOOKUP(E342,[1]단가!$D$4:$G$1048576,4,0))</f>
        <v>9.27</v>
      </c>
      <c r="U342" s="35">
        <f t="shared" si="27"/>
        <v>1266393.24</v>
      </c>
      <c r="V342" s="36" t="str">
        <f>IF($L342="비가동",0,IF($B342="in",VLOOKUP($E342,[1]투입량!$M:$T,3,FALSE),VLOOKUP($E342,[1]투입량!$D:$I,3,FALSE)))</f>
        <v>SI4020-2</v>
      </c>
      <c r="W342" s="35">
        <f>IF($L342="비가동",0,IF($B342="in",VLOOKUP($E342,[1]투입량!$M:$T,6,FALSE),VLOOKUP($E342,[1]투입량!$D:$I,5,FALSE)))</f>
        <v>364</v>
      </c>
      <c r="X342" s="35">
        <f t="shared" si="28"/>
        <v>47647.600000000006</v>
      </c>
      <c r="Y342" s="37">
        <f>IF(V342=0,0,VLOOKUP(V342,[1]원재료!C:H,3,0)*0.001)</f>
        <v>10.5</v>
      </c>
      <c r="Z342" s="35">
        <f t="shared" si="29"/>
        <v>500299.80000000005</v>
      </c>
      <c r="AA342" s="38"/>
      <c r="AB342" s="39" t="s">
        <v>35</v>
      </c>
      <c r="AC342" s="40"/>
    </row>
    <row r="343" spans="1:29" ht="19.5" customHeight="1" x14ac:dyDescent="0.45">
      <c r="A343" s="22">
        <v>46150</v>
      </c>
      <c r="B343" s="23" t="s">
        <v>29</v>
      </c>
      <c r="C343" s="24" t="s">
        <v>30</v>
      </c>
      <c r="D343" s="25" t="s">
        <v>109</v>
      </c>
      <c r="E343" s="26" t="s">
        <v>110</v>
      </c>
      <c r="F343" s="27" t="str">
        <f>VLOOKUP(표1[[#This Row],[품번]],[1]!품번구분[#Data],2,0)</f>
        <v>S</v>
      </c>
      <c r="G343" s="28">
        <v>48</v>
      </c>
      <c r="H343" s="28">
        <v>101</v>
      </c>
      <c r="I343" s="28"/>
      <c r="J343" s="29">
        <f>표1[[#This Row],[C/V]]*표1[[#This Row],[판수]]-표1[[#This Row],[불량수량]]</f>
        <v>4848</v>
      </c>
      <c r="K343" s="28" t="s">
        <v>111</v>
      </c>
      <c r="L343" s="28" t="s">
        <v>117</v>
      </c>
      <c r="M343" s="44">
        <v>0.83333333333333337</v>
      </c>
      <c r="N343" s="44">
        <v>0.33333333333333331</v>
      </c>
      <c r="O343" s="31">
        <v>659.99999999999989</v>
      </c>
      <c r="P343" s="31">
        <v>0</v>
      </c>
      <c r="Q343" s="32"/>
      <c r="R343" s="33">
        <f t="shared" si="25"/>
        <v>9.1818181818181834</v>
      </c>
      <c r="S343" s="34">
        <f t="shared" si="26"/>
        <v>101</v>
      </c>
      <c r="T343" s="35">
        <f>IF(L343="비가동",0,VLOOKUP(E343,[1]단가!$D$4:$G$1048576,4,0))</f>
        <v>32.99</v>
      </c>
      <c r="U343" s="35">
        <f t="shared" si="27"/>
        <v>159935.52000000002</v>
      </c>
      <c r="V343" s="36" t="str">
        <f>IF($L343="비가동",0,IF($B343="in",VLOOKUP($E343,[1]투입량!$M:$T,3,FALSE),VLOOKUP($E343,[1]투입량!$D:$I,3,FALSE)))</f>
        <v>SI4020</v>
      </c>
      <c r="W343" s="35">
        <f>IF($L343="비가동",0,IF($B343="in",VLOOKUP($E343,[1]투입량!$M:$T,6,FALSE),VLOOKUP($E343,[1]투입량!$D:$I,5,FALSE)))</f>
        <v>63</v>
      </c>
      <c r="X343" s="35">
        <f t="shared" si="28"/>
        <v>6999.3000000000011</v>
      </c>
      <c r="Y343" s="37">
        <f>IF(V343=0,0,VLOOKUP(V343,[1]원재료!C:H,3,0)*0.001)</f>
        <v>8.7000000000000011</v>
      </c>
      <c r="Z343" s="35">
        <f t="shared" si="29"/>
        <v>60893.910000000018</v>
      </c>
      <c r="AA343" s="38"/>
      <c r="AB343" s="39" t="s">
        <v>35</v>
      </c>
      <c r="AC343" s="40"/>
    </row>
    <row r="344" spans="1:29" ht="19.5" customHeight="1" x14ac:dyDescent="0.45">
      <c r="A344" s="22">
        <v>46150</v>
      </c>
      <c r="B344" s="23" t="s">
        <v>29</v>
      </c>
      <c r="C344" s="24" t="s">
        <v>30</v>
      </c>
      <c r="D344" s="25" t="s">
        <v>112</v>
      </c>
      <c r="E344" s="26" t="s">
        <v>113</v>
      </c>
      <c r="F344" s="27" t="str">
        <f>VLOOKUP(표1[[#This Row],[품번]],[1]!품번구분[#Data],2,0)</f>
        <v>S</v>
      </c>
      <c r="G344" s="28">
        <v>288</v>
      </c>
      <c r="H344" s="28">
        <v>101</v>
      </c>
      <c r="I344" s="28"/>
      <c r="J344" s="29">
        <f>표1[[#This Row],[C/V]]*표1[[#This Row],[판수]]-표1[[#This Row],[불량수량]]</f>
        <v>29088</v>
      </c>
      <c r="K344" s="28" t="s">
        <v>111</v>
      </c>
      <c r="L344" s="28" t="s">
        <v>117</v>
      </c>
      <c r="M344" s="30">
        <v>0.83333333333333337</v>
      </c>
      <c r="N344" s="30">
        <v>0.33333333333333331</v>
      </c>
      <c r="O344" s="31">
        <v>659.99999999999989</v>
      </c>
      <c r="P344" s="31">
        <v>0</v>
      </c>
      <c r="Q344" s="32"/>
      <c r="R344" s="33">
        <f t="shared" si="25"/>
        <v>9.1818181818181834</v>
      </c>
      <c r="S344" s="34">
        <f t="shared" si="26"/>
        <v>101</v>
      </c>
      <c r="T344" s="35">
        <f>IF(L344="비가동",0,VLOOKUP(E344,[1]단가!$D$4:$G$1048576,4,0))</f>
        <v>17.600000000000001</v>
      </c>
      <c r="U344" s="35">
        <f t="shared" si="27"/>
        <v>511948.80000000005</v>
      </c>
      <c r="V344" s="36" t="str">
        <f>IF($L344="비가동",0,IF($B344="in",VLOOKUP($E344,[1]투입량!$M:$T,3,FALSE),VLOOKUP($E344,[1]투입량!$D:$I,3,FALSE)))</f>
        <v>SI3020</v>
      </c>
      <c r="W344" s="35">
        <f>IF($L344="비가동",0,IF($B344="in",VLOOKUP($E344,[1]투입량!$M:$T,6,FALSE),VLOOKUP($E344,[1]투입량!$D:$I,5,FALSE)))</f>
        <v>174</v>
      </c>
      <c r="X344" s="35">
        <f t="shared" si="28"/>
        <v>19331.400000000001</v>
      </c>
      <c r="Y344" s="37">
        <f>IF(V344=0,0,VLOOKUP(V344,[1]원재료!C:H,3,0)*0.001)</f>
        <v>9.85</v>
      </c>
      <c r="Z344" s="35">
        <f t="shared" si="29"/>
        <v>190414.29</v>
      </c>
      <c r="AA344" s="38"/>
      <c r="AB344" s="39" t="s">
        <v>35</v>
      </c>
      <c r="AC344" s="40"/>
    </row>
    <row r="345" spans="1:29" ht="19.5" customHeight="1" x14ac:dyDescent="0.45">
      <c r="A345" s="22">
        <v>46150</v>
      </c>
      <c r="B345" s="23" t="s">
        <v>29</v>
      </c>
      <c r="C345" s="24" t="s">
        <v>30</v>
      </c>
      <c r="D345" s="25" t="s">
        <v>114</v>
      </c>
      <c r="E345" s="26" t="s">
        <v>115</v>
      </c>
      <c r="F345" s="27" t="str">
        <f>VLOOKUP(표1[[#This Row],[품번]],[1]!품번구분[#Data],2,0)</f>
        <v>S</v>
      </c>
      <c r="G345" s="28">
        <v>160</v>
      </c>
      <c r="H345" s="28">
        <v>101</v>
      </c>
      <c r="I345" s="28"/>
      <c r="J345" s="29">
        <f>표1[[#This Row],[C/V]]*표1[[#This Row],[판수]]-표1[[#This Row],[불량수량]]</f>
        <v>16160</v>
      </c>
      <c r="K345" s="28" t="s">
        <v>111</v>
      </c>
      <c r="L345" s="28" t="s">
        <v>117</v>
      </c>
      <c r="M345" s="30">
        <v>0.83333333333333337</v>
      </c>
      <c r="N345" s="30">
        <v>0.33333333333333331</v>
      </c>
      <c r="O345" s="31">
        <v>659.99999999999989</v>
      </c>
      <c r="P345" s="31">
        <v>0</v>
      </c>
      <c r="Q345" s="32"/>
      <c r="R345" s="33">
        <f t="shared" si="25"/>
        <v>9.1818181818181834</v>
      </c>
      <c r="S345" s="34">
        <f t="shared" si="26"/>
        <v>101</v>
      </c>
      <c r="T345" s="35">
        <f>IF(L345="비가동",0,VLOOKUP(E345,[1]단가!$D$4:$G$1048576,4,0))</f>
        <v>49.5</v>
      </c>
      <c r="U345" s="35">
        <f t="shared" si="27"/>
        <v>799920</v>
      </c>
      <c r="V345" s="36" t="str">
        <f>IF($L345="비가동",0,IF($B345="in",VLOOKUP($E345,[1]투입량!$M:$T,3,FALSE),VLOOKUP($E345,[1]투입량!$D:$I,3,FALSE)))</f>
        <v>SI3020K</v>
      </c>
      <c r="W345" s="35">
        <f>IF($L345="비가동",0,IF($B345="in",VLOOKUP($E345,[1]투입량!$M:$T,6,FALSE),VLOOKUP($E345,[1]투입량!$D:$I,5,FALSE)))</f>
        <v>168</v>
      </c>
      <c r="X345" s="35">
        <f t="shared" si="28"/>
        <v>18664.800000000003</v>
      </c>
      <c r="Y345" s="37">
        <f>IF(V345=0,0,VLOOKUP(V345,[1]원재료!C:H,3,0)*0.001)</f>
        <v>9.85</v>
      </c>
      <c r="Z345" s="35">
        <f t="shared" si="29"/>
        <v>183848.28000000003</v>
      </c>
      <c r="AA345" s="38"/>
      <c r="AB345" s="39" t="s">
        <v>35</v>
      </c>
      <c r="AC345" s="40"/>
    </row>
    <row r="346" spans="1:29" ht="19.5" customHeight="1" x14ac:dyDescent="0.45">
      <c r="A346" s="22">
        <v>46151</v>
      </c>
      <c r="B346" s="23" t="s">
        <v>29</v>
      </c>
      <c r="C346" s="24" t="s">
        <v>30</v>
      </c>
      <c r="D346" s="25" t="s">
        <v>31</v>
      </c>
      <c r="E346" s="26" t="s">
        <v>32</v>
      </c>
      <c r="F346" s="27" t="str">
        <f>VLOOKUP(표1[[#This Row],[품번]],[1]!품번구분[#Data],2,0)</f>
        <v>S</v>
      </c>
      <c r="G346" s="28">
        <v>220</v>
      </c>
      <c r="H346" s="28">
        <v>74</v>
      </c>
      <c r="I346" s="28">
        <v>74</v>
      </c>
      <c r="J346" s="29">
        <f>표1[[#This Row],[C/V]]*표1[[#This Row],[판수]]-표1[[#This Row],[불량수량]]</f>
        <v>16206</v>
      </c>
      <c r="K346" s="28" t="s">
        <v>33</v>
      </c>
      <c r="L346" s="28" t="s">
        <v>34</v>
      </c>
      <c r="M346" s="30">
        <v>0.33333333333333331</v>
      </c>
      <c r="N346" s="30">
        <v>0.75</v>
      </c>
      <c r="O346" s="31">
        <v>540</v>
      </c>
      <c r="P346" s="31">
        <v>0</v>
      </c>
      <c r="Q346" s="32"/>
      <c r="R346" s="33">
        <f t="shared" si="25"/>
        <v>8.2222222222222232</v>
      </c>
      <c r="S346" s="34">
        <f t="shared" si="26"/>
        <v>182</v>
      </c>
      <c r="T346" s="35">
        <f>IF(L346="비가동",0,VLOOKUP(E346,[1]단가!$D$4:$G$1048576,4,0))</f>
        <v>36.72</v>
      </c>
      <c r="U346" s="35">
        <f t="shared" si="27"/>
        <v>595084.31999999995</v>
      </c>
      <c r="V346" s="36" t="str">
        <f>IF($L346="비가동",0,IF($B346="in",VLOOKUP($E346,[1]투입량!$M:$T,3,FALSE),VLOOKUP($E346,[1]투입량!$D:$I,3,FALSE)))</f>
        <v>SI4022</v>
      </c>
      <c r="W346" s="35">
        <f>IF($L346="비가동",0,IF($B346="in",VLOOKUP($E346,[1]투입량!$M:$T,6,FALSE),VLOOKUP($E346,[1]투입량!$D:$I,5,FALSE)))</f>
        <v>60</v>
      </c>
      <c r="X346" s="35">
        <f t="shared" si="28"/>
        <v>4884</v>
      </c>
      <c r="Y346" s="37">
        <f>IF(V346=0,0,VLOOKUP(V346,[1]원재료!C:H,3,0)*0.001)</f>
        <v>10.15</v>
      </c>
      <c r="Z346" s="35">
        <f t="shared" si="29"/>
        <v>49572.6</v>
      </c>
      <c r="AA346" s="38"/>
      <c r="AB346" s="39" t="s">
        <v>35</v>
      </c>
      <c r="AC346" s="40"/>
    </row>
    <row r="347" spans="1:29" ht="19.5" customHeight="1" x14ac:dyDescent="0.45">
      <c r="A347" s="22">
        <v>46151</v>
      </c>
      <c r="B347" s="23" t="s">
        <v>29</v>
      </c>
      <c r="C347" s="24" t="s">
        <v>30</v>
      </c>
      <c r="D347" s="25" t="s">
        <v>39</v>
      </c>
      <c r="E347" s="26" t="s">
        <v>40</v>
      </c>
      <c r="F347" s="27" t="str">
        <f>VLOOKUP(표1[[#This Row],[품번]],[1]!품번구분[#Data],2,0)</f>
        <v>S</v>
      </c>
      <c r="G347" s="28">
        <v>190</v>
      </c>
      <c r="H347" s="28">
        <v>74</v>
      </c>
      <c r="I347" s="28">
        <v>74</v>
      </c>
      <c r="J347" s="29">
        <f>표1[[#This Row],[C/V]]*표1[[#This Row],[판수]]-표1[[#This Row],[불량수량]]</f>
        <v>13986</v>
      </c>
      <c r="K347" s="28" t="s">
        <v>33</v>
      </c>
      <c r="L347" s="28" t="s">
        <v>34</v>
      </c>
      <c r="M347" s="30">
        <v>0.33333333333333331</v>
      </c>
      <c r="N347" s="30">
        <v>0.75</v>
      </c>
      <c r="O347" s="31">
        <v>540</v>
      </c>
      <c r="P347" s="31">
        <v>0</v>
      </c>
      <c r="Q347" s="32"/>
      <c r="R347" s="33">
        <f t="shared" si="25"/>
        <v>8.2222222222222232</v>
      </c>
      <c r="S347" s="34">
        <f t="shared" si="26"/>
        <v>183</v>
      </c>
      <c r="T347" s="35">
        <f>IF(L347="비가동",0,VLOOKUP(E347,[1]단가!$D$4:$G$1048576,4,0))</f>
        <v>24</v>
      </c>
      <c r="U347" s="35">
        <f t="shared" si="27"/>
        <v>335664</v>
      </c>
      <c r="V347" s="36" t="str">
        <f>IF($L347="비가동",0,IF($B347="in",VLOOKUP($E347,[1]투입량!$M:$T,3,FALSE),VLOOKUP($E347,[1]투입량!$D:$I,3,FALSE)))</f>
        <v>SI3020</v>
      </c>
      <c r="W347" s="35">
        <f>IF($L347="비가동",0,IF($B347="in",VLOOKUP($E347,[1]투입량!$M:$T,6,FALSE),VLOOKUP($E347,[1]투입량!$D:$I,5,FALSE)))</f>
        <v>208</v>
      </c>
      <c r="X347" s="35">
        <f t="shared" si="28"/>
        <v>16931.2</v>
      </c>
      <c r="Y347" s="37">
        <f>IF(V347=0,0,VLOOKUP(V347,[1]원재료!C:H,3,0)*0.001)</f>
        <v>9.85</v>
      </c>
      <c r="Z347" s="35">
        <f t="shared" si="29"/>
        <v>166772.32</v>
      </c>
      <c r="AA347" s="38"/>
      <c r="AB347" s="39" t="s">
        <v>35</v>
      </c>
      <c r="AC347" s="40"/>
    </row>
    <row r="348" spans="1:29" ht="19.5" customHeight="1" x14ac:dyDescent="0.45">
      <c r="A348" s="22">
        <v>46151</v>
      </c>
      <c r="B348" s="23" t="s">
        <v>29</v>
      </c>
      <c r="C348" s="24" t="s">
        <v>30</v>
      </c>
      <c r="D348" s="25" t="s">
        <v>41</v>
      </c>
      <c r="E348" s="26" t="s">
        <v>42</v>
      </c>
      <c r="F348" s="27" t="str">
        <f>VLOOKUP(표1[[#This Row],[품번]],[1]!품번구분[#Data],2,0)</f>
        <v>G</v>
      </c>
      <c r="G348" s="28">
        <v>90</v>
      </c>
      <c r="H348" s="28">
        <v>74</v>
      </c>
      <c r="I348" s="28"/>
      <c r="J348" s="29">
        <f>표1[[#This Row],[C/V]]*표1[[#This Row],[판수]]-표1[[#This Row],[불량수량]]</f>
        <v>6660</v>
      </c>
      <c r="K348" s="28" t="s">
        <v>33</v>
      </c>
      <c r="L348" s="28" t="s">
        <v>34</v>
      </c>
      <c r="M348" s="30">
        <v>0.33333333333333331</v>
      </c>
      <c r="N348" s="30">
        <v>0.75</v>
      </c>
      <c r="O348" s="31">
        <v>540</v>
      </c>
      <c r="P348" s="31">
        <v>0</v>
      </c>
      <c r="Q348" s="32"/>
      <c r="R348" s="33">
        <f t="shared" si="25"/>
        <v>8.2222222222222232</v>
      </c>
      <c r="S348" s="34">
        <f t="shared" si="26"/>
        <v>183</v>
      </c>
      <c r="T348" s="35">
        <f>IF(L348="비가동",0,VLOOKUP(E348,[1]단가!$D$4:$G$1048576,4,0))</f>
        <v>60</v>
      </c>
      <c r="U348" s="35">
        <f t="shared" si="27"/>
        <v>399600</v>
      </c>
      <c r="V348" s="36" t="str">
        <f>IF($L348="비가동",0,IF($B348="in",VLOOKUP($E348,[1]투입량!$M:$T,3,FALSE),VLOOKUP($E348,[1]투입량!$D:$I,3,FALSE)))</f>
        <v>SI4027K</v>
      </c>
      <c r="W348" s="35">
        <f>IF($L348="비가동",0,IF($B348="in",VLOOKUP($E348,[1]투입량!$M:$T,6,FALSE),VLOOKUP($E348,[1]투입량!$D:$I,5,FALSE)))</f>
        <v>330</v>
      </c>
      <c r="X348" s="35">
        <f t="shared" si="28"/>
        <v>26862.000000000004</v>
      </c>
      <c r="Y348" s="37">
        <f>IF(V348=0,0,VLOOKUP(V348,[1]원재료!C:H,3,0)*0.001)</f>
        <v>9</v>
      </c>
      <c r="Z348" s="35">
        <f t="shared" si="29"/>
        <v>241758.00000000003</v>
      </c>
      <c r="AA348" s="38"/>
      <c r="AB348" s="39" t="s">
        <v>35</v>
      </c>
      <c r="AC348" s="40"/>
    </row>
    <row r="349" spans="1:29" ht="19.5" customHeight="1" x14ac:dyDescent="0.45">
      <c r="A349" s="22">
        <v>46151</v>
      </c>
      <c r="B349" s="23" t="s">
        <v>29</v>
      </c>
      <c r="C349" s="24" t="s">
        <v>30</v>
      </c>
      <c r="D349" s="25" t="s">
        <v>31</v>
      </c>
      <c r="E349" s="26" t="s">
        <v>32</v>
      </c>
      <c r="F349" s="27" t="str">
        <f>VLOOKUP(표1[[#This Row],[품번]],[1]!품번구분[#Data],2,0)</f>
        <v>S</v>
      </c>
      <c r="G349" s="28">
        <v>220</v>
      </c>
      <c r="H349" s="28">
        <v>108</v>
      </c>
      <c r="I349" s="28">
        <v>108</v>
      </c>
      <c r="J349" s="29">
        <f>표1[[#This Row],[C/V]]*표1[[#This Row],[판수]]-표1[[#This Row],[불량수량]]</f>
        <v>23652</v>
      </c>
      <c r="K349" s="28" t="s">
        <v>43</v>
      </c>
      <c r="L349" s="28" t="s">
        <v>44</v>
      </c>
      <c r="M349" s="30">
        <v>0.75</v>
      </c>
      <c r="N349" s="30">
        <v>0.33333333333333331</v>
      </c>
      <c r="O349" s="31">
        <v>749.99999999999989</v>
      </c>
      <c r="P349" s="31">
        <v>0</v>
      </c>
      <c r="Q349" s="32"/>
      <c r="R349" s="33">
        <f t="shared" si="25"/>
        <v>8.64</v>
      </c>
      <c r="S349" s="34">
        <f t="shared" si="26"/>
        <v>182</v>
      </c>
      <c r="T349" s="35">
        <f>IF(L349="비가동",0,VLOOKUP(E349,[1]단가!$D$4:$G$1048576,4,0))</f>
        <v>36.72</v>
      </c>
      <c r="U349" s="35">
        <f t="shared" si="27"/>
        <v>868501.44</v>
      </c>
      <c r="V349" s="36" t="str">
        <f>IF($L349="비가동",0,IF($B349="in",VLOOKUP($E349,[1]투입량!$M:$T,3,FALSE),VLOOKUP($E349,[1]투입량!$D:$I,3,FALSE)))</f>
        <v>SI4022</v>
      </c>
      <c r="W349" s="35">
        <f>IF($L349="비가동",0,IF($B349="in",VLOOKUP($E349,[1]투입량!$M:$T,6,FALSE),VLOOKUP($E349,[1]투입량!$D:$I,5,FALSE)))</f>
        <v>60</v>
      </c>
      <c r="X349" s="35">
        <f t="shared" si="28"/>
        <v>7128</v>
      </c>
      <c r="Y349" s="37">
        <f>IF(V349=0,0,VLOOKUP(V349,[1]원재료!C:H,3,0)*0.001)</f>
        <v>10.15</v>
      </c>
      <c r="Z349" s="35">
        <f t="shared" si="29"/>
        <v>72349.2</v>
      </c>
      <c r="AA349" s="38"/>
      <c r="AB349" s="39" t="s">
        <v>35</v>
      </c>
      <c r="AC349" s="40"/>
    </row>
    <row r="350" spans="1:29" ht="19.5" customHeight="1" x14ac:dyDescent="0.45">
      <c r="A350" s="22">
        <v>46151</v>
      </c>
      <c r="B350" s="23" t="s">
        <v>29</v>
      </c>
      <c r="C350" s="24" t="s">
        <v>30</v>
      </c>
      <c r="D350" s="25" t="s">
        <v>39</v>
      </c>
      <c r="E350" s="26" t="s">
        <v>40</v>
      </c>
      <c r="F350" s="27" t="str">
        <f>VLOOKUP(표1[[#This Row],[품번]],[1]!품번구분[#Data],2,0)</f>
        <v>S</v>
      </c>
      <c r="G350" s="28">
        <v>190</v>
      </c>
      <c r="H350" s="28">
        <v>109</v>
      </c>
      <c r="I350" s="28">
        <v>109</v>
      </c>
      <c r="J350" s="29">
        <f>표1[[#This Row],[C/V]]*표1[[#This Row],[판수]]-표1[[#This Row],[불량수량]]</f>
        <v>20601</v>
      </c>
      <c r="K350" s="28" t="s">
        <v>43</v>
      </c>
      <c r="L350" s="28" t="s">
        <v>44</v>
      </c>
      <c r="M350" s="30">
        <v>0.75</v>
      </c>
      <c r="N350" s="30">
        <v>0.33333333333333331</v>
      </c>
      <c r="O350" s="31">
        <v>749.99999999999989</v>
      </c>
      <c r="P350" s="31">
        <v>0</v>
      </c>
      <c r="Q350" s="32"/>
      <c r="R350" s="33">
        <f t="shared" si="25"/>
        <v>8.7200000000000006</v>
      </c>
      <c r="S350" s="34">
        <f t="shared" si="26"/>
        <v>183</v>
      </c>
      <c r="T350" s="35">
        <f>IF(L350="비가동",0,VLOOKUP(E350,[1]단가!$D$4:$G$1048576,4,0))</f>
        <v>24</v>
      </c>
      <c r="U350" s="35">
        <f t="shared" si="27"/>
        <v>494424</v>
      </c>
      <c r="V350" s="36" t="str">
        <f>IF($L350="비가동",0,IF($B350="in",VLOOKUP($E350,[1]투입량!$M:$T,3,FALSE),VLOOKUP($E350,[1]투입량!$D:$I,3,FALSE)))</f>
        <v>SI3020</v>
      </c>
      <c r="W350" s="35">
        <f>IF($L350="비가동",0,IF($B350="in",VLOOKUP($E350,[1]투입량!$M:$T,6,FALSE),VLOOKUP($E350,[1]투입량!$D:$I,5,FALSE)))</f>
        <v>208</v>
      </c>
      <c r="X350" s="35">
        <f t="shared" si="28"/>
        <v>24939.200000000001</v>
      </c>
      <c r="Y350" s="37">
        <f>IF(V350=0,0,VLOOKUP(V350,[1]원재료!C:H,3,0)*0.001)</f>
        <v>9.85</v>
      </c>
      <c r="Z350" s="35">
        <f t="shared" si="29"/>
        <v>245651.12</v>
      </c>
      <c r="AA350" s="38"/>
      <c r="AB350" s="39" t="s">
        <v>35</v>
      </c>
      <c r="AC350" s="40"/>
    </row>
    <row r="351" spans="1:29" ht="19.5" customHeight="1" x14ac:dyDescent="0.45">
      <c r="A351" s="22">
        <v>46151</v>
      </c>
      <c r="B351" s="23" t="s">
        <v>29</v>
      </c>
      <c r="C351" s="24" t="s">
        <v>30</v>
      </c>
      <c r="D351" s="25" t="s">
        <v>41</v>
      </c>
      <c r="E351" s="26" t="s">
        <v>42</v>
      </c>
      <c r="F351" s="27" t="str">
        <f>VLOOKUP(표1[[#This Row],[품번]],[1]!품번구분[#Data],2,0)</f>
        <v>G</v>
      </c>
      <c r="G351" s="28">
        <v>90</v>
      </c>
      <c r="H351" s="28">
        <v>109</v>
      </c>
      <c r="I351" s="28"/>
      <c r="J351" s="29">
        <f>표1[[#This Row],[C/V]]*표1[[#This Row],[판수]]-표1[[#This Row],[불량수량]]</f>
        <v>9810</v>
      </c>
      <c r="K351" s="28" t="s">
        <v>43</v>
      </c>
      <c r="L351" s="28" t="s">
        <v>44</v>
      </c>
      <c r="M351" s="30">
        <v>0.75</v>
      </c>
      <c r="N351" s="30">
        <v>0.33333333333333331</v>
      </c>
      <c r="O351" s="31">
        <v>749.99999999999989</v>
      </c>
      <c r="P351" s="31">
        <v>0</v>
      </c>
      <c r="Q351" s="32"/>
      <c r="R351" s="33">
        <f t="shared" si="25"/>
        <v>8.7200000000000006</v>
      </c>
      <c r="S351" s="34">
        <f t="shared" si="26"/>
        <v>183</v>
      </c>
      <c r="T351" s="35">
        <f>IF(L351="비가동",0,VLOOKUP(E351,[1]단가!$D$4:$G$1048576,4,0))</f>
        <v>60</v>
      </c>
      <c r="U351" s="35">
        <f t="shared" si="27"/>
        <v>588600</v>
      </c>
      <c r="V351" s="36" t="str">
        <f>IF($L351="비가동",0,IF($B351="in",VLOOKUP($E351,[1]투입량!$M:$T,3,FALSE),VLOOKUP($E351,[1]투입량!$D:$I,3,FALSE)))</f>
        <v>SI4027K</v>
      </c>
      <c r="W351" s="35">
        <f>IF($L351="비가동",0,IF($B351="in",VLOOKUP($E351,[1]투입량!$M:$T,6,FALSE),VLOOKUP($E351,[1]투입량!$D:$I,5,FALSE)))</f>
        <v>330</v>
      </c>
      <c r="X351" s="35">
        <f t="shared" si="28"/>
        <v>39567.000000000007</v>
      </c>
      <c r="Y351" s="37">
        <f>IF(V351=0,0,VLOOKUP(V351,[1]원재료!C:H,3,0)*0.001)</f>
        <v>9</v>
      </c>
      <c r="Z351" s="35">
        <f t="shared" si="29"/>
        <v>356103.00000000006</v>
      </c>
      <c r="AA351" s="38"/>
      <c r="AB351" s="39" t="s">
        <v>35</v>
      </c>
      <c r="AC351" s="40"/>
    </row>
    <row r="352" spans="1:29" ht="19.5" customHeight="1" x14ac:dyDescent="0.45">
      <c r="A352" s="22">
        <v>46151</v>
      </c>
      <c r="B352" s="23" t="s">
        <v>29</v>
      </c>
      <c r="C352" s="24" t="s">
        <v>30</v>
      </c>
      <c r="D352" s="25" t="s">
        <v>121</v>
      </c>
      <c r="E352" s="26" t="s">
        <v>122</v>
      </c>
      <c r="F352" s="27" t="str">
        <f>VLOOKUP(표1[[#This Row],[품번]],[1]!품번구분[#Data],2,0)</f>
        <v>G</v>
      </c>
      <c r="G352" s="28">
        <v>180</v>
      </c>
      <c r="H352" s="28">
        <v>27</v>
      </c>
      <c r="I352" s="28"/>
      <c r="J352" s="29">
        <f>표1[[#This Row],[C/V]]*표1[[#This Row],[판수]]-표1[[#This Row],[불량수량]]</f>
        <v>4860</v>
      </c>
      <c r="K352" s="28" t="s">
        <v>123</v>
      </c>
      <c r="L352" s="28" t="s">
        <v>34</v>
      </c>
      <c r="M352" s="30">
        <v>0.33333333333333331</v>
      </c>
      <c r="N352" s="30">
        <v>0.75</v>
      </c>
      <c r="O352" s="31">
        <v>540</v>
      </c>
      <c r="P352" s="31">
        <v>0</v>
      </c>
      <c r="Q352" s="32"/>
      <c r="R352" s="33">
        <f t="shared" si="25"/>
        <v>3</v>
      </c>
      <c r="S352" s="34">
        <f t="shared" si="26"/>
        <v>27</v>
      </c>
      <c r="T352" s="35">
        <f>IF(L352="비가동",0,VLOOKUP(E352,[1]단가!$D$4:$G$1048576,4,0))</f>
        <v>100</v>
      </c>
      <c r="U352" s="35">
        <f t="shared" si="27"/>
        <v>486000</v>
      </c>
      <c r="V352" s="36" t="str">
        <f>IF($L352="비가동",0,IF($B352="in",VLOOKUP($E352,[1]투입량!$M:$T,3,FALSE),VLOOKUP($E352,[1]투입량!$D:$I,3,FALSE)))</f>
        <v>SI4021</v>
      </c>
      <c r="W352" s="35">
        <f>IF($L352="비가동",0,IF($B352="in",VLOOKUP($E352,[1]투입량!$M:$T,6,FALSE),VLOOKUP($E352,[1]투입량!$D:$I,5,FALSE)))</f>
        <v>120</v>
      </c>
      <c r="X352" s="35">
        <f t="shared" si="28"/>
        <v>3564</v>
      </c>
      <c r="Y352" s="37">
        <f>IF(V352=0,0,VLOOKUP(V352,[1]원재료!C:H,3,0)*0.001)</f>
        <v>8.8000000000000007</v>
      </c>
      <c r="Z352" s="35">
        <f t="shared" si="29"/>
        <v>31363.200000000001</v>
      </c>
      <c r="AA352" s="38"/>
      <c r="AB352" s="39" t="s">
        <v>35</v>
      </c>
      <c r="AC352" s="40"/>
    </row>
    <row r="353" spans="1:29" ht="19.5" hidden="1" customHeight="1" x14ac:dyDescent="0.45">
      <c r="A353" s="22">
        <v>46151</v>
      </c>
      <c r="B353" s="23" t="s">
        <v>29</v>
      </c>
      <c r="C353" s="24" t="s">
        <v>30</v>
      </c>
      <c r="D353" s="25" t="s">
        <v>45</v>
      </c>
      <c r="E353" s="26" t="s">
        <v>122</v>
      </c>
      <c r="F353" s="27" t="str">
        <f>VLOOKUP(표1[[#This Row],[품번]],[1]!품번구분[#Data],2,0)</f>
        <v>G</v>
      </c>
      <c r="G353" s="28"/>
      <c r="H353" s="28"/>
      <c r="I353" s="28"/>
      <c r="J353" s="29">
        <f>표1[[#This Row],[C/V]]*표1[[#This Row],[판수]]-표1[[#This Row],[불량수량]]</f>
        <v>0</v>
      </c>
      <c r="K353" s="28" t="s">
        <v>123</v>
      </c>
      <c r="L353" s="28" t="s">
        <v>36</v>
      </c>
      <c r="M353" s="30">
        <v>0.33333333333333331</v>
      </c>
      <c r="N353" s="30">
        <v>0.55555555555555558</v>
      </c>
      <c r="O353" s="31">
        <v>260.00000000000006</v>
      </c>
      <c r="P353" s="31">
        <v>0</v>
      </c>
      <c r="Q353" s="32" t="s">
        <v>47</v>
      </c>
      <c r="R353" s="33" t="str">
        <f t="shared" si="25"/>
        <v/>
      </c>
      <c r="S353" s="34">
        <f t="shared" si="26"/>
        <v>0</v>
      </c>
      <c r="T353" s="35">
        <f>IF(L353="비가동",0,VLOOKUP(E353,[1]단가!$D$4:$G$1048576,4,0))</f>
        <v>0</v>
      </c>
      <c r="U353" s="35">
        <f t="shared" si="27"/>
        <v>0</v>
      </c>
      <c r="V353" s="36">
        <f>IF($L353="비가동",0,IF($B353="in",VLOOKUP($E353,[1]투입량!$M:$T,3,FALSE),VLOOKUP($E353,[1]투입량!$D:$I,3,FALSE)))</f>
        <v>0</v>
      </c>
      <c r="W353" s="35">
        <f>IF($L353="비가동",0,IF($B353="in",VLOOKUP($E353,[1]투입량!$M:$T,6,FALSE),VLOOKUP($E353,[1]투입량!$D:$I,5,FALSE)))</f>
        <v>0</v>
      </c>
      <c r="X353" s="35">
        <f t="shared" si="28"/>
        <v>0</v>
      </c>
      <c r="Y353" s="37">
        <f>IF(V353=0,0,VLOOKUP(V353,[1]원재료!C:H,3,0)*0.001)</f>
        <v>0</v>
      </c>
      <c r="Z353" s="35">
        <f t="shared" si="29"/>
        <v>0</v>
      </c>
      <c r="AA353" s="38" t="s">
        <v>48</v>
      </c>
      <c r="AB353" s="39" t="s">
        <v>35</v>
      </c>
      <c r="AC353" s="40"/>
    </row>
    <row r="354" spans="1:29" ht="19.5" customHeight="1" x14ac:dyDescent="0.45">
      <c r="A354" s="22">
        <v>46151</v>
      </c>
      <c r="B354" s="23" t="s">
        <v>29</v>
      </c>
      <c r="C354" s="24" t="s">
        <v>30</v>
      </c>
      <c r="D354" s="25" t="s">
        <v>49</v>
      </c>
      <c r="E354" s="26" t="s">
        <v>119</v>
      </c>
      <c r="F354" s="27" t="str">
        <f>VLOOKUP(표1[[#This Row],[품번]],[1]!품번구분[#Data],2,0)</f>
        <v>S</v>
      </c>
      <c r="G354" s="28">
        <v>60</v>
      </c>
      <c r="H354" s="28">
        <v>76</v>
      </c>
      <c r="I354" s="28"/>
      <c r="J354" s="29">
        <f>표1[[#This Row],[C/V]]*표1[[#This Row],[판수]]-표1[[#This Row],[불량수량]]</f>
        <v>4560</v>
      </c>
      <c r="K354" s="28" t="s">
        <v>51</v>
      </c>
      <c r="L354" s="28" t="s">
        <v>34</v>
      </c>
      <c r="M354" s="30">
        <v>0.33333333333333331</v>
      </c>
      <c r="N354" s="30">
        <v>0.75</v>
      </c>
      <c r="O354" s="31">
        <v>540</v>
      </c>
      <c r="P354" s="31">
        <v>0</v>
      </c>
      <c r="Q354" s="32"/>
      <c r="R354" s="33">
        <f t="shared" si="25"/>
        <v>8.4444444444444446</v>
      </c>
      <c r="S354" s="34">
        <f t="shared" si="26"/>
        <v>183</v>
      </c>
      <c r="T354" s="35">
        <f>IF(L354="비가동",0,VLOOKUP(E354,[1]단가!$D$4:$G$1048576,4,0))</f>
        <v>210</v>
      </c>
      <c r="U354" s="35">
        <f t="shared" si="27"/>
        <v>957600</v>
      </c>
      <c r="V354" s="36" t="str">
        <f>IF($L354="비가동",0,IF($B354="in",VLOOKUP($E354,[1]투입량!$M:$T,3,FALSE),VLOOKUP($E354,[1]투입량!$D:$I,3,FALSE)))</f>
        <v>SI4028</v>
      </c>
      <c r="W354" s="35">
        <f>IF($L354="비가동",0,IF($B354="in",VLOOKUP($E354,[1]투입량!$M:$T,6,FALSE),VLOOKUP($E354,[1]투입량!$D:$I,5,FALSE)))</f>
        <v>192</v>
      </c>
      <c r="X354" s="35">
        <f t="shared" si="28"/>
        <v>16051.2</v>
      </c>
      <c r="Y354" s="37">
        <f>IF(V354=0,0,VLOOKUP(V354,[1]원재료!C:H,3,0)*0.001)</f>
        <v>9</v>
      </c>
      <c r="Z354" s="35">
        <f t="shared" si="29"/>
        <v>144460.80000000002</v>
      </c>
      <c r="AA354" s="38"/>
      <c r="AB354" s="39" t="s">
        <v>35</v>
      </c>
      <c r="AC354" s="40"/>
    </row>
    <row r="355" spans="1:29" ht="19.5" hidden="1" customHeight="1" x14ac:dyDescent="0.45">
      <c r="A355" s="22">
        <v>46151</v>
      </c>
      <c r="B355" s="23" t="s">
        <v>29</v>
      </c>
      <c r="C355" s="24" t="s">
        <v>30</v>
      </c>
      <c r="D355" s="25" t="s">
        <v>52</v>
      </c>
      <c r="E355" s="26" t="s">
        <v>53</v>
      </c>
      <c r="F355" s="27" t="str">
        <f>VLOOKUP(표1[[#This Row],[품번]],[1]!품번구분[#Data],2,0)</f>
        <v>S</v>
      </c>
      <c r="G355" s="28">
        <v>170</v>
      </c>
      <c r="H355" s="28">
        <v>28</v>
      </c>
      <c r="I355" s="28">
        <v>28</v>
      </c>
      <c r="J355" s="29">
        <f>표1[[#This Row],[C/V]]*표1[[#This Row],[판수]]-표1[[#This Row],[불량수량]]</f>
        <v>4732</v>
      </c>
      <c r="K355" s="28" t="s">
        <v>51</v>
      </c>
      <c r="L355" s="28" t="s">
        <v>34</v>
      </c>
      <c r="M355" s="30">
        <v>0.33333333333333331</v>
      </c>
      <c r="N355" s="30">
        <v>0.54166666666666663</v>
      </c>
      <c r="O355" s="31">
        <v>185.00000000000009</v>
      </c>
      <c r="P355" s="31">
        <v>54.999999999999915</v>
      </c>
      <c r="Q355" s="32"/>
      <c r="R355" s="33">
        <f t="shared" si="25"/>
        <v>9.0810810810810771</v>
      </c>
      <c r="S355" s="34">
        <f t="shared" si="26"/>
        <v>28</v>
      </c>
      <c r="T355" s="35">
        <f>IF(L355="비가동",0,VLOOKUP(E355,[1]단가!$D$4:$G$1048576,4,0))</f>
        <v>19.73</v>
      </c>
      <c r="U355" s="35">
        <f t="shared" si="27"/>
        <v>93362.36</v>
      </c>
      <c r="V355" s="36" t="str">
        <f>IF($L355="비가동",0,IF($B355="in",VLOOKUP($E355,[1]투입량!$M:$T,3,FALSE),VLOOKUP($E355,[1]투입량!$D:$I,3,FALSE)))</f>
        <v>SI4022</v>
      </c>
      <c r="W355" s="35">
        <f>IF($L355="비가동",0,IF($B355="in",VLOOKUP($E355,[1]투입량!$M:$T,6,FALSE),VLOOKUP($E355,[1]투입량!$D:$I,5,FALSE)))</f>
        <v>130</v>
      </c>
      <c r="X355" s="35">
        <f t="shared" si="28"/>
        <v>4004</v>
      </c>
      <c r="Y355" s="37">
        <f>IF(V355=0,0,VLOOKUP(V355,[1]원재료!C:H,3,0)*0.001)</f>
        <v>10.15</v>
      </c>
      <c r="Z355" s="35">
        <f t="shared" si="29"/>
        <v>40640.6</v>
      </c>
      <c r="AA355" s="38"/>
      <c r="AB355" s="39" t="s">
        <v>35</v>
      </c>
      <c r="AC355" s="40"/>
    </row>
    <row r="356" spans="1:29" ht="19.5" hidden="1" customHeight="1" x14ac:dyDescent="0.45">
      <c r="A356" s="22">
        <v>46151</v>
      </c>
      <c r="B356" s="23" t="s">
        <v>29</v>
      </c>
      <c r="C356" s="24" t="s">
        <v>30</v>
      </c>
      <c r="D356" s="25" t="s">
        <v>52</v>
      </c>
      <c r="E356" s="26" t="s">
        <v>53</v>
      </c>
      <c r="F356" s="27" t="str">
        <f>VLOOKUP(표1[[#This Row],[품번]],[1]!품번구분[#Data],2,0)</f>
        <v>S</v>
      </c>
      <c r="G356" s="28"/>
      <c r="H356" s="28"/>
      <c r="I356" s="28"/>
      <c r="J356" s="29">
        <f>표1[[#This Row],[C/V]]*표1[[#This Row],[판수]]-표1[[#This Row],[불량수량]]</f>
        <v>0</v>
      </c>
      <c r="K356" s="28" t="s">
        <v>51</v>
      </c>
      <c r="L356" s="28" t="s">
        <v>36</v>
      </c>
      <c r="M356" s="30">
        <v>0.46180555555555558</v>
      </c>
      <c r="N356" s="30">
        <v>0.54166666666666663</v>
      </c>
      <c r="O356" s="31">
        <v>54.999999999999915</v>
      </c>
      <c r="P356" s="31">
        <v>0</v>
      </c>
      <c r="Q356" s="32" t="s">
        <v>100</v>
      </c>
      <c r="R356" s="33" t="str">
        <f t="shared" si="25"/>
        <v/>
      </c>
      <c r="S356" s="34">
        <f t="shared" si="26"/>
        <v>28</v>
      </c>
      <c r="T356" s="35">
        <f>IF(L356="비가동",0,VLOOKUP(E356,[1]단가!$D$4:$G$1048576,4,0))</f>
        <v>0</v>
      </c>
      <c r="U356" s="35">
        <f t="shared" si="27"/>
        <v>0</v>
      </c>
      <c r="V356" s="36">
        <f>IF($L356="비가동",0,IF($B356="in",VLOOKUP($E356,[1]투입량!$M:$T,3,FALSE),VLOOKUP($E356,[1]투입량!$D:$I,3,FALSE)))</f>
        <v>0</v>
      </c>
      <c r="W356" s="35">
        <f>IF($L356="비가동",0,IF($B356="in",VLOOKUP($E356,[1]투입량!$M:$T,6,FALSE),VLOOKUP($E356,[1]투입량!$D:$I,5,FALSE)))</f>
        <v>0</v>
      </c>
      <c r="X356" s="35">
        <f t="shared" si="28"/>
        <v>0</v>
      </c>
      <c r="Y356" s="37">
        <f>IF(V356=0,0,VLOOKUP(V356,[1]원재료!C:H,3,0)*0.001)</f>
        <v>0</v>
      </c>
      <c r="Z356" s="35">
        <f t="shared" si="29"/>
        <v>0</v>
      </c>
      <c r="AA356" s="38"/>
      <c r="AB356" s="39" t="s">
        <v>35</v>
      </c>
      <c r="AC356" s="40"/>
    </row>
    <row r="357" spans="1:29" ht="19.5" customHeight="1" x14ac:dyDescent="0.45">
      <c r="A357" s="22">
        <v>46151</v>
      </c>
      <c r="B357" s="23" t="s">
        <v>29</v>
      </c>
      <c r="C357" s="24" t="s">
        <v>30</v>
      </c>
      <c r="D357" s="25" t="s">
        <v>52</v>
      </c>
      <c r="E357" s="26" t="s">
        <v>132</v>
      </c>
      <c r="F357" s="27" t="str">
        <f>VLOOKUP(표1[[#This Row],[품번]],[1]!품번구분[#Data],2,0)</f>
        <v>S</v>
      </c>
      <c r="G357" s="28">
        <v>54</v>
      </c>
      <c r="H357" s="28">
        <v>41</v>
      </c>
      <c r="I357" s="28"/>
      <c r="J357" s="29">
        <f>표1[[#This Row],[C/V]]*표1[[#This Row],[판수]]-표1[[#This Row],[불량수량]]</f>
        <v>2214</v>
      </c>
      <c r="K357" s="28" t="s">
        <v>51</v>
      </c>
      <c r="L357" s="28" t="s">
        <v>34</v>
      </c>
      <c r="M357" s="30">
        <v>0.54166666666666663</v>
      </c>
      <c r="N357" s="30">
        <v>0.75</v>
      </c>
      <c r="O357" s="31">
        <v>300.00000000000006</v>
      </c>
      <c r="P357" s="31">
        <v>0</v>
      </c>
      <c r="Q357" s="32"/>
      <c r="R357" s="33">
        <f t="shared" si="25"/>
        <v>8.1999999999999975</v>
      </c>
      <c r="S357" s="34">
        <f t="shared" si="26"/>
        <v>148</v>
      </c>
      <c r="T357" s="35">
        <f>IF(L357="비가동",0,VLOOKUP(E357,[1]단가!$D$4:$G$1048576,4,0))</f>
        <v>130.19999999999999</v>
      </c>
      <c r="U357" s="35">
        <f t="shared" si="27"/>
        <v>288262.8</v>
      </c>
      <c r="V357" s="36" t="str">
        <f>IF($L357="비가동",0,IF($B357="in",VLOOKUP($E357,[1]투입량!$M:$T,3,FALSE),VLOOKUP($E357,[1]투입량!$D:$I,3,FALSE)))</f>
        <v>SI4028</v>
      </c>
      <c r="W357" s="35">
        <f>IF($L357="비가동",0,IF($B357="in",VLOOKUP($E357,[1]투입량!$M:$T,6,FALSE),VLOOKUP($E357,[1]투입량!$D:$I,5,FALSE)))</f>
        <v>204</v>
      </c>
      <c r="X357" s="35">
        <f t="shared" si="28"/>
        <v>9200.4</v>
      </c>
      <c r="Y357" s="37">
        <f>IF(V357=0,0,VLOOKUP(V357,[1]원재료!C:H,3,0)*0.001)</f>
        <v>9</v>
      </c>
      <c r="Z357" s="35">
        <f t="shared" si="29"/>
        <v>82803.599999999991</v>
      </c>
      <c r="AA357" s="38"/>
      <c r="AB357" s="39" t="s">
        <v>35</v>
      </c>
      <c r="AC357" s="40"/>
    </row>
    <row r="358" spans="1:29" ht="19.5" customHeight="1" x14ac:dyDescent="0.45">
      <c r="A358" s="22">
        <v>46151</v>
      </c>
      <c r="B358" s="23" t="s">
        <v>29</v>
      </c>
      <c r="C358" s="24" t="s">
        <v>30</v>
      </c>
      <c r="D358" s="25" t="s">
        <v>54</v>
      </c>
      <c r="E358" s="26" t="s">
        <v>55</v>
      </c>
      <c r="F358" s="27" t="str">
        <f>VLOOKUP(표1[[#This Row],[품번]],[1]!품번구분[#Data],2,0)</f>
        <v>G</v>
      </c>
      <c r="G358" s="28">
        <v>160</v>
      </c>
      <c r="H358" s="28">
        <v>76</v>
      </c>
      <c r="I358" s="28"/>
      <c r="J358" s="29">
        <f>표1[[#This Row],[C/V]]*표1[[#This Row],[판수]]-표1[[#This Row],[불량수량]]</f>
        <v>12160</v>
      </c>
      <c r="K358" s="28" t="s">
        <v>51</v>
      </c>
      <c r="L358" s="28" t="s">
        <v>34</v>
      </c>
      <c r="M358" s="30">
        <v>0.33333333333333331</v>
      </c>
      <c r="N358" s="30">
        <v>0.75</v>
      </c>
      <c r="O358" s="31">
        <v>540</v>
      </c>
      <c r="P358" s="31">
        <v>0</v>
      </c>
      <c r="Q358" s="32"/>
      <c r="R358" s="33">
        <f t="shared" si="25"/>
        <v>8.4444444444444446</v>
      </c>
      <c r="S358" s="34">
        <f t="shared" si="26"/>
        <v>183</v>
      </c>
      <c r="T358" s="35">
        <f>IF(L358="비가동",0,VLOOKUP(E358,[1]단가!$D$4:$G$1048576,4,0))</f>
        <v>41</v>
      </c>
      <c r="U358" s="35">
        <f t="shared" si="27"/>
        <v>498560</v>
      </c>
      <c r="V358" s="36" t="str">
        <f>IF($L358="비가동",0,IF($B358="in",VLOOKUP($E358,[1]투입량!$M:$T,3,FALSE),VLOOKUP($E358,[1]투입량!$D:$I,3,FALSE)))</f>
        <v>Q4020</v>
      </c>
      <c r="W358" s="35">
        <f>IF($L358="비가동",0,IF($B358="in",VLOOKUP($E358,[1]투입량!$M:$T,6,FALSE),VLOOKUP($E358,[1]투입량!$D:$I,5,FALSE)))</f>
        <v>200</v>
      </c>
      <c r="X358" s="35">
        <f t="shared" si="28"/>
        <v>16720.000000000004</v>
      </c>
      <c r="Y358" s="37">
        <f>IF(V358=0,0,VLOOKUP(V358,[1]원재료!C:H,3,0)*0.001)</f>
        <v>10.450000000000001</v>
      </c>
      <c r="Z358" s="35">
        <f t="shared" si="29"/>
        <v>174724.00000000006</v>
      </c>
      <c r="AA358" s="38"/>
      <c r="AB358" s="39" t="s">
        <v>35</v>
      </c>
      <c r="AC358" s="40"/>
    </row>
    <row r="359" spans="1:29" ht="19.5" customHeight="1" x14ac:dyDescent="0.45">
      <c r="A359" s="22">
        <v>46151</v>
      </c>
      <c r="B359" s="23" t="s">
        <v>29</v>
      </c>
      <c r="C359" s="24" t="s">
        <v>30</v>
      </c>
      <c r="D359" s="25" t="s">
        <v>49</v>
      </c>
      <c r="E359" s="26" t="s">
        <v>119</v>
      </c>
      <c r="F359" s="27" t="str">
        <f>VLOOKUP(표1[[#This Row],[품번]],[1]!품번구분[#Data],2,0)</f>
        <v>S</v>
      </c>
      <c r="G359" s="28">
        <v>60</v>
      </c>
      <c r="H359" s="28">
        <v>107</v>
      </c>
      <c r="I359" s="28"/>
      <c r="J359" s="29">
        <f>표1[[#This Row],[C/V]]*표1[[#This Row],[판수]]-표1[[#This Row],[불량수량]]</f>
        <v>6420</v>
      </c>
      <c r="K359" s="28" t="s">
        <v>56</v>
      </c>
      <c r="L359" s="28" t="s">
        <v>44</v>
      </c>
      <c r="M359" s="30">
        <v>0.75</v>
      </c>
      <c r="N359" s="30">
        <v>0.33333333333333331</v>
      </c>
      <c r="O359" s="31">
        <v>749.99999999999989</v>
      </c>
      <c r="P359" s="31">
        <v>0</v>
      </c>
      <c r="Q359" s="32"/>
      <c r="R359" s="33">
        <f t="shared" si="25"/>
        <v>8.5600000000000023</v>
      </c>
      <c r="S359" s="34">
        <f t="shared" si="26"/>
        <v>183</v>
      </c>
      <c r="T359" s="35">
        <f>IF(L359="비가동",0,VLOOKUP(E359,[1]단가!$D$4:$G$1048576,4,0))</f>
        <v>210</v>
      </c>
      <c r="U359" s="35">
        <f t="shared" si="27"/>
        <v>1348200</v>
      </c>
      <c r="V359" s="36" t="str">
        <f>IF($L359="비가동",0,IF($B359="in",VLOOKUP($E359,[1]투입량!$M:$T,3,FALSE),VLOOKUP($E359,[1]투입량!$D:$I,3,FALSE)))</f>
        <v>SI4028</v>
      </c>
      <c r="W359" s="35">
        <f>IF($L359="비가동",0,IF($B359="in",VLOOKUP($E359,[1]투입량!$M:$T,6,FALSE),VLOOKUP($E359,[1]투입량!$D:$I,5,FALSE)))</f>
        <v>192</v>
      </c>
      <c r="X359" s="35">
        <f t="shared" si="28"/>
        <v>22598.400000000001</v>
      </c>
      <c r="Y359" s="37">
        <f>IF(V359=0,0,VLOOKUP(V359,[1]원재료!C:H,3,0)*0.001)</f>
        <v>9</v>
      </c>
      <c r="Z359" s="35">
        <f t="shared" si="29"/>
        <v>203385.60000000001</v>
      </c>
      <c r="AA359" s="38"/>
      <c r="AB359" s="39" t="s">
        <v>35</v>
      </c>
      <c r="AC359" s="40"/>
    </row>
    <row r="360" spans="1:29" ht="19.5" customHeight="1" x14ac:dyDescent="0.45">
      <c r="A360" s="22">
        <v>46151</v>
      </c>
      <c r="B360" s="23" t="s">
        <v>29</v>
      </c>
      <c r="C360" s="24" t="s">
        <v>30</v>
      </c>
      <c r="D360" s="25" t="s">
        <v>52</v>
      </c>
      <c r="E360" s="26" t="s">
        <v>132</v>
      </c>
      <c r="F360" s="27" t="str">
        <f>VLOOKUP(표1[[#This Row],[품번]],[1]!품번구분[#Data],2,0)</f>
        <v>S</v>
      </c>
      <c r="G360" s="28">
        <v>54</v>
      </c>
      <c r="H360" s="28">
        <v>107</v>
      </c>
      <c r="I360" s="28"/>
      <c r="J360" s="29">
        <f>표1[[#This Row],[C/V]]*표1[[#This Row],[판수]]-표1[[#This Row],[불량수량]]</f>
        <v>5778</v>
      </c>
      <c r="K360" s="28" t="s">
        <v>56</v>
      </c>
      <c r="L360" s="28" t="s">
        <v>44</v>
      </c>
      <c r="M360" s="30">
        <v>0.75</v>
      </c>
      <c r="N360" s="30">
        <v>0.33333333333333331</v>
      </c>
      <c r="O360" s="31">
        <v>749.99999999999989</v>
      </c>
      <c r="P360" s="31">
        <v>0</v>
      </c>
      <c r="Q360" s="32"/>
      <c r="R360" s="33">
        <f t="shared" si="25"/>
        <v>8.5600000000000023</v>
      </c>
      <c r="S360" s="34">
        <f t="shared" si="26"/>
        <v>148</v>
      </c>
      <c r="T360" s="35">
        <f>IF(L360="비가동",0,VLOOKUP(E360,[1]단가!$D$4:$G$1048576,4,0))</f>
        <v>130.19999999999999</v>
      </c>
      <c r="U360" s="35">
        <f t="shared" si="27"/>
        <v>752295.6</v>
      </c>
      <c r="V360" s="36" t="str">
        <f>IF($L360="비가동",0,IF($B360="in",VLOOKUP($E360,[1]투입량!$M:$T,3,FALSE),VLOOKUP($E360,[1]투입량!$D:$I,3,FALSE)))</f>
        <v>SI4028</v>
      </c>
      <c r="W360" s="35">
        <f>IF($L360="비가동",0,IF($B360="in",VLOOKUP($E360,[1]투입량!$M:$T,6,FALSE),VLOOKUP($E360,[1]투입량!$D:$I,5,FALSE)))</f>
        <v>204</v>
      </c>
      <c r="X360" s="35">
        <f t="shared" si="28"/>
        <v>24010.799999999999</v>
      </c>
      <c r="Y360" s="37">
        <f>IF(V360=0,0,VLOOKUP(V360,[1]원재료!C:H,3,0)*0.001)</f>
        <v>9</v>
      </c>
      <c r="Z360" s="35">
        <f t="shared" si="29"/>
        <v>216097.19999999998</v>
      </c>
      <c r="AA360" s="38"/>
      <c r="AB360" s="39" t="s">
        <v>35</v>
      </c>
      <c r="AC360" s="40"/>
    </row>
    <row r="361" spans="1:29" ht="19.5" customHeight="1" x14ac:dyDescent="0.45">
      <c r="A361" s="22">
        <v>46151</v>
      </c>
      <c r="B361" s="23" t="s">
        <v>29</v>
      </c>
      <c r="C361" s="24" t="s">
        <v>30</v>
      </c>
      <c r="D361" s="25" t="s">
        <v>54</v>
      </c>
      <c r="E361" s="26" t="s">
        <v>55</v>
      </c>
      <c r="F361" s="27" t="str">
        <f>VLOOKUP(표1[[#This Row],[품번]],[1]!품번구분[#Data],2,0)</f>
        <v>G</v>
      </c>
      <c r="G361" s="28">
        <v>160</v>
      </c>
      <c r="H361" s="28">
        <v>107</v>
      </c>
      <c r="I361" s="28"/>
      <c r="J361" s="29">
        <f>표1[[#This Row],[C/V]]*표1[[#This Row],[판수]]-표1[[#This Row],[불량수량]]</f>
        <v>17120</v>
      </c>
      <c r="K361" s="28" t="s">
        <v>56</v>
      </c>
      <c r="L361" s="28" t="s">
        <v>44</v>
      </c>
      <c r="M361" s="30">
        <v>0.75</v>
      </c>
      <c r="N361" s="30">
        <v>0.33333333333333331</v>
      </c>
      <c r="O361" s="31">
        <v>749.99999999999989</v>
      </c>
      <c r="P361" s="31">
        <v>0</v>
      </c>
      <c r="Q361" s="32"/>
      <c r="R361" s="33">
        <f t="shared" si="25"/>
        <v>8.5600000000000023</v>
      </c>
      <c r="S361" s="34">
        <f t="shared" si="26"/>
        <v>183</v>
      </c>
      <c r="T361" s="35">
        <f>IF(L361="비가동",0,VLOOKUP(E361,[1]단가!$D$4:$G$1048576,4,0))</f>
        <v>41</v>
      </c>
      <c r="U361" s="35">
        <f t="shared" si="27"/>
        <v>701920</v>
      </c>
      <c r="V361" s="36" t="str">
        <f>IF($L361="비가동",0,IF($B361="in",VLOOKUP($E361,[1]투입량!$M:$T,3,FALSE),VLOOKUP($E361,[1]투입량!$D:$I,3,FALSE)))</f>
        <v>Q4020</v>
      </c>
      <c r="W361" s="35">
        <f>IF($L361="비가동",0,IF($B361="in",VLOOKUP($E361,[1]투입량!$M:$T,6,FALSE),VLOOKUP($E361,[1]투입량!$D:$I,5,FALSE)))</f>
        <v>200</v>
      </c>
      <c r="X361" s="35">
        <f t="shared" si="28"/>
        <v>23540.000000000004</v>
      </c>
      <c r="Y361" s="37">
        <f>IF(V361=0,0,VLOOKUP(V361,[1]원재료!C:H,3,0)*0.001)</f>
        <v>10.450000000000001</v>
      </c>
      <c r="Z361" s="35">
        <f t="shared" si="29"/>
        <v>245993.00000000006</v>
      </c>
      <c r="AA361" s="38"/>
      <c r="AB361" s="39" t="s">
        <v>35</v>
      </c>
      <c r="AC361" s="40"/>
    </row>
    <row r="362" spans="1:29" ht="19.5" customHeight="1" x14ac:dyDescent="0.45">
      <c r="A362" s="22">
        <v>46151</v>
      </c>
      <c r="B362" s="23" t="s">
        <v>29</v>
      </c>
      <c r="C362" s="24" t="s">
        <v>30</v>
      </c>
      <c r="D362" s="25" t="s">
        <v>57</v>
      </c>
      <c r="E362" s="26">
        <v>681114</v>
      </c>
      <c r="F362" s="27" t="str">
        <f>VLOOKUP(표1[[#This Row],[품번]],[1]!품번구분[#Data],2,0)</f>
        <v>S</v>
      </c>
      <c r="G362" s="28">
        <v>1156</v>
      </c>
      <c r="H362" s="28">
        <v>94</v>
      </c>
      <c r="I362" s="28">
        <v>282</v>
      </c>
      <c r="J362" s="29">
        <f>표1[[#This Row],[C/V]]*표1[[#This Row],[판수]]-표1[[#This Row],[불량수량]]</f>
        <v>108382</v>
      </c>
      <c r="K362" s="28" t="s">
        <v>58</v>
      </c>
      <c r="L362" s="28" t="s">
        <v>34</v>
      </c>
      <c r="M362" s="30">
        <v>0.33333333333333331</v>
      </c>
      <c r="N362" s="30">
        <v>0.75</v>
      </c>
      <c r="O362" s="31">
        <v>540</v>
      </c>
      <c r="P362" s="31">
        <v>0</v>
      </c>
      <c r="Q362" s="32"/>
      <c r="R362" s="33">
        <f t="shared" si="25"/>
        <v>10.444444444444445</v>
      </c>
      <c r="S362" s="34">
        <f t="shared" si="26"/>
        <v>224</v>
      </c>
      <c r="T362" s="35">
        <f>IF(L362="비가동",0,VLOOKUP(E362,[1]단가!$D$4:$G$1048576,4,0))</f>
        <v>8.76</v>
      </c>
      <c r="U362" s="35">
        <f t="shared" si="27"/>
        <v>949426.32</v>
      </c>
      <c r="V362" s="36" t="str">
        <f>IF($L362="비가동",0,IF($B362="in",VLOOKUP($E362,[1]투입량!$M:$T,3,FALSE),VLOOKUP($E362,[1]투입량!$D:$I,3,FALSE)))</f>
        <v>SI5521</v>
      </c>
      <c r="W362" s="35">
        <f>IF($L362="비가동",0,IF($B362="in",VLOOKUP($E362,[1]투입량!$M:$T,6,FALSE),VLOOKUP($E362,[1]투입량!$D:$I,5,FALSE)))</f>
        <v>330</v>
      </c>
      <c r="X362" s="35">
        <f t="shared" si="28"/>
        <v>34122.000000000007</v>
      </c>
      <c r="Y362" s="37">
        <f>IF(V362=0,0,VLOOKUP(V362,[1]원재료!C:H,3,0)*0.001)</f>
        <v>8.25</v>
      </c>
      <c r="Z362" s="35">
        <f t="shared" si="29"/>
        <v>281506.50000000006</v>
      </c>
      <c r="AA362" s="38"/>
      <c r="AB362" s="39" t="s">
        <v>35</v>
      </c>
      <c r="AC362" s="40"/>
    </row>
    <row r="363" spans="1:29" ht="19.5" customHeight="1" x14ac:dyDescent="0.45">
      <c r="A363" s="22">
        <v>46151</v>
      </c>
      <c r="B363" s="23" t="s">
        <v>29</v>
      </c>
      <c r="C363" s="24" t="s">
        <v>30</v>
      </c>
      <c r="D363" s="25" t="s">
        <v>59</v>
      </c>
      <c r="E363" s="26">
        <v>680952</v>
      </c>
      <c r="F363" s="27" t="str">
        <f>VLOOKUP(표1[[#This Row],[품번]],[1]!품번구분[#Data],2,0)</f>
        <v>S</v>
      </c>
      <c r="G363" s="28">
        <v>1156</v>
      </c>
      <c r="H363" s="28">
        <v>86</v>
      </c>
      <c r="I363" s="28">
        <v>258</v>
      </c>
      <c r="J363" s="29">
        <f>표1[[#This Row],[C/V]]*표1[[#This Row],[판수]]-표1[[#This Row],[불량수량]]</f>
        <v>99158</v>
      </c>
      <c r="K363" s="28" t="s">
        <v>81</v>
      </c>
      <c r="L363" s="28" t="s">
        <v>34</v>
      </c>
      <c r="M363" s="30">
        <v>0.33333333333333331</v>
      </c>
      <c r="N363" s="30">
        <v>0.75</v>
      </c>
      <c r="O363" s="31">
        <v>540</v>
      </c>
      <c r="P363" s="31">
        <v>0</v>
      </c>
      <c r="Q363" s="32"/>
      <c r="R363" s="33">
        <f t="shared" si="25"/>
        <v>9.5555555555555554</v>
      </c>
      <c r="S363" s="34">
        <f t="shared" si="26"/>
        <v>206</v>
      </c>
      <c r="T363" s="35">
        <f>IF(L363="비가동",0,VLOOKUP(E363,[1]단가!$D$4:$G$1048576,4,0))</f>
        <v>10.17</v>
      </c>
      <c r="U363" s="35">
        <f t="shared" si="27"/>
        <v>1008436.86</v>
      </c>
      <c r="V363" s="36" t="str">
        <f>IF($L363="비가동",0,IF($B363="in",VLOOKUP($E363,[1]투입량!$M:$T,3,FALSE),VLOOKUP($E363,[1]투입량!$D:$I,3,FALSE)))</f>
        <v>SI4022</v>
      </c>
      <c r="W363" s="35">
        <f>IF($L363="비가동",0,IF($B363="in",VLOOKUP($E363,[1]투입량!$M:$T,6,FALSE),VLOOKUP($E363,[1]투입량!$D:$I,5,FALSE)))</f>
        <v>75</v>
      </c>
      <c r="X363" s="35">
        <f t="shared" si="28"/>
        <v>7095</v>
      </c>
      <c r="Y363" s="37">
        <f>IF(V363=0,0,VLOOKUP(V363,[1]원재료!C:H,3,0)*0.001)</f>
        <v>10.15</v>
      </c>
      <c r="Z363" s="35">
        <f t="shared" si="29"/>
        <v>72014.25</v>
      </c>
      <c r="AA363" s="38"/>
      <c r="AB363" s="39" t="s">
        <v>35</v>
      </c>
      <c r="AC363" s="40"/>
    </row>
    <row r="364" spans="1:29" ht="19.5" customHeight="1" x14ac:dyDescent="0.45">
      <c r="A364" s="22">
        <v>46151</v>
      </c>
      <c r="B364" s="23" t="s">
        <v>29</v>
      </c>
      <c r="C364" s="24" t="s">
        <v>30</v>
      </c>
      <c r="D364" s="25" t="s">
        <v>57</v>
      </c>
      <c r="E364" s="26">
        <v>681114</v>
      </c>
      <c r="F364" s="27" t="str">
        <f>VLOOKUP(표1[[#This Row],[품번]],[1]!품번구분[#Data],2,0)</f>
        <v>S</v>
      </c>
      <c r="G364" s="28">
        <v>1156</v>
      </c>
      <c r="H364" s="28">
        <v>130</v>
      </c>
      <c r="I364" s="28">
        <v>390</v>
      </c>
      <c r="J364" s="29">
        <f>표1[[#This Row],[C/V]]*표1[[#This Row],[판수]]-표1[[#This Row],[불량수량]]</f>
        <v>149890</v>
      </c>
      <c r="K364" s="28" t="s">
        <v>61</v>
      </c>
      <c r="L364" s="28" t="s">
        <v>44</v>
      </c>
      <c r="M364" s="30">
        <v>0.75</v>
      </c>
      <c r="N364" s="30">
        <v>0.33333333333333331</v>
      </c>
      <c r="O364" s="31">
        <v>749.99999999999989</v>
      </c>
      <c r="P364" s="31">
        <v>0</v>
      </c>
      <c r="Q364" s="32"/>
      <c r="R364" s="33">
        <f t="shared" si="25"/>
        <v>10.400000000000002</v>
      </c>
      <c r="S364" s="34">
        <f t="shared" si="26"/>
        <v>224</v>
      </c>
      <c r="T364" s="35">
        <f>IF(L364="비가동",0,VLOOKUP(E364,[1]단가!$D$4:$G$1048576,4,0))</f>
        <v>8.76</v>
      </c>
      <c r="U364" s="35">
        <f t="shared" si="27"/>
        <v>1313036.3999999999</v>
      </c>
      <c r="V364" s="36" t="str">
        <f>IF($L364="비가동",0,IF($B364="in",VLOOKUP($E364,[1]투입량!$M:$T,3,FALSE),VLOOKUP($E364,[1]투입량!$D:$I,3,FALSE)))</f>
        <v>SI5521</v>
      </c>
      <c r="W364" s="35">
        <f>IF($L364="비가동",0,IF($B364="in",VLOOKUP($E364,[1]투입량!$M:$T,6,FALSE),VLOOKUP($E364,[1]투입량!$D:$I,5,FALSE)))</f>
        <v>330</v>
      </c>
      <c r="X364" s="35">
        <f t="shared" si="28"/>
        <v>47190.000000000007</v>
      </c>
      <c r="Y364" s="37">
        <f>IF(V364=0,0,VLOOKUP(V364,[1]원재료!C:H,3,0)*0.001)</f>
        <v>8.25</v>
      </c>
      <c r="Z364" s="35">
        <f t="shared" si="29"/>
        <v>389317.50000000006</v>
      </c>
      <c r="AA364" s="38"/>
      <c r="AB364" s="39" t="s">
        <v>35</v>
      </c>
      <c r="AC364" s="40"/>
    </row>
    <row r="365" spans="1:29" ht="19.5" customHeight="1" x14ac:dyDescent="0.45">
      <c r="A365" s="22">
        <v>46151</v>
      </c>
      <c r="B365" s="23" t="s">
        <v>29</v>
      </c>
      <c r="C365" s="24" t="s">
        <v>30</v>
      </c>
      <c r="D365" s="25" t="s">
        <v>59</v>
      </c>
      <c r="E365" s="26">
        <v>680952</v>
      </c>
      <c r="F365" s="27" t="str">
        <f>VLOOKUP(표1[[#This Row],[품번]],[1]!품번구분[#Data],2,0)</f>
        <v>S</v>
      </c>
      <c r="G365" s="28">
        <v>1156</v>
      </c>
      <c r="H365" s="28">
        <v>120</v>
      </c>
      <c r="I365" s="28">
        <v>360</v>
      </c>
      <c r="J365" s="29">
        <f>표1[[#This Row],[C/V]]*표1[[#This Row],[판수]]-표1[[#This Row],[불량수량]]</f>
        <v>138360</v>
      </c>
      <c r="K365" s="28" t="s">
        <v>62</v>
      </c>
      <c r="L365" s="28" t="s">
        <v>44</v>
      </c>
      <c r="M365" s="30">
        <v>0.75</v>
      </c>
      <c r="N365" s="30">
        <v>0.33333333333333331</v>
      </c>
      <c r="O365" s="31">
        <v>749.99999999999989</v>
      </c>
      <c r="P365" s="31">
        <v>0</v>
      </c>
      <c r="Q365" s="32"/>
      <c r="R365" s="33">
        <f t="shared" si="25"/>
        <v>9.6000000000000014</v>
      </c>
      <c r="S365" s="34">
        <f t="shared" si="26"/>
        <v>206</v>
      </c>
      <c r="T365" s="35">
        <f>IF(L365="비가동",0,VLOOKUP(E365,[1]단가!$D$4:$G$1048576,4,0))</f>
        <v>10.17</v>
      </c>
      <c r="U365" s="35">
        <f t="shared" si="27"/>
        <v>1407121.2</v>
      </c>
      <c r="V365" s="36" t="str">
        <f>IF($L365="비가동",0,IF($B365="in",VLOOKUP($E365,[1]투입량!$M:$T,3,FALSE),VLOOKUP($E365,[1]투입량!$D:$I,3,FALSE)))</f>
        <v>SI4022</v>
      </c>
      <c r="W365" s="35">
        <f>IF($L365="비가동",0,IF($B365="in",VLOOKUP($E365,[1]투입량!$M:$T,6,FALSE),VLOOKUP($E365,[1]투입량!$D:$I,5,FALSE)))</f>
        <v>75</v>
      </c>
      <c r="X365" s="35">
        <f t="shared" si="28"/>
        <v>9900</v>
      </c>
      <c r="Y365" s="37">
        <f>IF(V365=0,0,VLOOKUP(V365,[1]원재료!C:H,3,0)*0.001)</f>
        <v>10.15</v>
      </c>
      <c r="Z365" s="35">
        <f t="shared" si="29"/>
        <v>100485</v>
      </c>
      <c r="AA365" s="38"/>
      <c r="AB365" s="39" t="s">
        <v>35</v>
      </c>
      <c r="AC365" s="40"/>
    </row>
    <row r="366" spans="1:29" ht="19.5" customHeight="1" x14ac:dyDescent="0.45">
      <c r="A366" s="22">
        <v>46151</v>
      </c>
      <c r="B366" s="23" t="s">
        <v>29</v>
      </c>
      <c r="C366" s="24" t="s">
        <v>30</v>
      </c>
      <c r="D366" s="25" t="s">
        <v>63</v>
      </c>
      <c r="E366" s="26">
        <v>682622</v>
      </c>
      <c r="F366" s="27" t="str">
        <f>VLOOKUP(표1[[#This Row],[품번]],[1]!품번구분[#Data],2,0)</f>
        <v>S</v>
      </c>
      <c r="G366" s="28">
        <v>1152</v>
      </c>
      <c r="H366" s="28">
        <v>88</v>
      </c>
      <c r="I366" s="28"/>
      <c r="J366" s="29">
        <f>표1[[#This Row],[C/V]]*표1[[#This Row],[판수]]-표1[[#This Row],[불량수량]]</f>
        <v>101376</v>
      </c>
      <c r="K366" s="28" t="s">
        <v>64</v>
      </c>
      <c r="L366" s="28" t="s">
        <v>34</v>
      </c>
      <c r="M366" s="30">
        <v>0.33333333333333331</v>
      </c>
      <c r="N366" s="30">
        <v>0.75</v>
      </c>
      <c r="O366" s="31">
        <v>540</v>
      </c>
      <c r="P366" s="31">
        <v>0</v>
      </c>
      <c r="Q366" s="32"/>
      <c r="R366" s="33">
        <f t="shared" si="25"/>
        <v>9.7777777777777786</v>
      </c>
      <c r="S366" s="34">
        <f t="shared" si="26"/>
        <v>208</v>
      </c>
      <c r="T366" s="35">
        <f>IF(L366="비가동",0,VLOOKUP(E366,[1]단가!$D$4:$G$1048576,4,0))</f>
        <v>7.47</v>
      </c>
      <c r="U366" s="35">
        <f t="shared" si="27"/>
        <v>757278.71999999997</v>
      </c>
      <c r="V366" s="36" t="str">
        <f>IF($L366="비가동",0,IF($B366="in",VLOOKUP($E366,[1]투입량!$M:$T,3,FALSE),VLOOKUP($E366,[1]투입량!$D:$I,3,FALSE)))</f>
        <v>SI4021</v>
      </c>
      <c r="W366" s="35">
        <f>IF($L366="비가동",0,IF($B366="in",VLOOKUP($E366,[1]투입량!$M:$T,6,FALSE),VLOOKUP($E366,[1]투입량!$D:$I,5,FALSE)))</f>
        <v>252</v>
      </c>
      <c r="X366" s="35">
        <f t="shared" si="28"/>
        <v>24393.600000000006</v>
      </c>
      <c r="Y366" s="37">
        <f>IF(V366=0,0,VLOOKUP(V366,[1]원재료!C:H,3,0)*0.001)</f>
        <v>8.8000000000000007</v>
      </c>
      <c r="Z366" s="35">
        <f t="shared" si="29"/>
        <v>214663.68000000008</v>
      </c>
      <c r="AA366" s="38"/>
      <c r="AB366" s="39" t="s">
        <v>35</v>
      </c>
      <c r="AC366" s="40"/>
    </row>
    <row r="367" spans="1:29" ht="19.5" customHeight="1" x14ac:dyDescent="0.45">
      <c r="A367" s="22">
        <v>46151</v>
      </c>
      <c r="B367" s="23" t="s">
        <v>29</v>
      </c>
      <c r="C367" s="24" t="s">
        <v>30</v>
      </c>
      <c r="D367" s="25" t="s">
        <v>65</v>
      </c>
      <c r="E367" s="26">
        <v>681159</v>
      </c>
      <c r="F367" s="27" t="str">
        <f>VLOOKUP(표1[[#This Row],[품번]],[1]!품번구분[#Data],2,0)</f>
        <v>S</v>
      </c>
      <c r="G367" s="28">
        <v>1600</v>
      </c>
      <c r="H367" s="28">
        <v>51</v>
      </c>
      <c r="I367" s="28"/>
      <c r="J367" s="29">
        <f>표1[[#This Row],[C/V]]*표1[[#This Row],[판수]]-표1[[#This Row],[불량수량]]</f>
        <v>81600</v>
      </c>
      <c r="K367" s="28" t="s">
        <v>66</v>
      </c>
      <c r="L367" s="28" t="s">
        <v>34</v>
      </c>
      <c r="M367" s="30">
        <v>0.33333333333333331</v>
      </c>
      <c r="N367" s="30">
        <v>0.75</v>
      </c>
      <c r="O367" s="31">
        <v>540</v>
      </c>
      <c r="P367" s="31">
        <v>0</v>
      </c>
      <c r="Q367" s="32"/>
      <c r="R367" s="33">
        <f t="shared" si="25"/>
        <v>5.6666666666666661</v>
      </c>
      <c r="S367" s="34">
        <f t="shared" si="26"/>
        <v>123</v>
      </c>
      <c r="T367" s="35">
        <f>IF(L367="비가동",0,VLOOKUP(E367,[1]단가!$D$4:$G$1048576,4,0))</f>
        <v>10.92</v>
      </c>
      <c r="U367" s="35">
        <f t="shared" si="27"/>
        <v>891072</v>
      </c>
      <c r="V367" s="36" t="str">
        <f>IF($L367="비가동",0,IF($B367="in",VLOOKUP($E367,[1]투입량!$M:$T,3,FALSE),VLOOKUP($E367,[1]투입량!$D:$I,3,FALSE)))</f>
        <v>SI3510</v>
      </c>
      <c r="W367" s="35">
        <f>IF($L367="비가동",0,IF($B367="in",VLOOKUP($E367,[1]투입량!$M:$T,6,FALSE),VLOOKUP($E367,[1]투입량!$D:$I,5,FALSE)))</f>
        <v>484</v>
      </c>
      <c r="X367" s="35">
        <f t="shared" si="28"/>
        <v>27152.400000000005</v>
      </c>
      <c r="Y367" s="37">
        <f>IF(V367=0,0,VLOOKUP(V367,[1]원재료!C:H,3,0)*0.001)</f>
        <v>8.4499999999999993</v>
      </c>
      <c r="Z367" s="35">
        <f t="shared" si="29"/>
        <v>229437.78000000003</v>
      </c>
      <c r="AA367" s="38"/>
      <c r="AB367" s="39" t="s">
        <v>35</v>
      </c>
      <c r="AC367" s="40"/>
    </row>
    <row r="368" spans="1:29" ht="19.5" customHeight="1" x14ac:dyDescent="0.45">
      <c r="A368" s="22">
        <v>46151</v>
      </c>
      <c r="B368" s="23" t="s">
        <v>29</v>
      </c>
      <c r="C368" s="24" t="s">
        <v>30</v>
      </c>
      <c r="D368" s="25" t="s">
        <v>63</v>
      </c>
      <c r="E368" s="26">
        <v>682622</v>
      </c>
      <c r="F368" s="27" t="str">
        <f>VLOOKUP(표1[[#This Row],[품번]],[1]!품번구분[#Data],2,0)</f>
        <v>S</v>
      </c>
      <c r="G368" s="28">
        <v>1152</v>
      </c>
      <c r="H368" s="28">
        <v>120</v>
      </c>
      <c r="I368" s="28"/>
      <c r="J368" s="29">
        <f>표1[[#This Row],[C/V]]*표1[[#This Row],[판수]]-표1[[#This Row],[불량수량]]</f>
        <v>138240</v>
      </c>
      <c r="K368" s="28" t="s">
        <v>67</v>
      </c>
      <c r="L368" s="28" t="s">
        <v>44</v>
      </c>
      <c r="M368" s="30">
        <v>0.75</v>
      </c>
      <c r="N368" s="30">
        <v>0.33333333333333331</v>
      </c>
      <c r="O368" s="31">
        <v>749.99999999999989</v>
      </c>
      <c r="P368" s="31">
        <v>0</v>
      </c>
      <c r="Q368" s="32"/>
      <c r="R368" s="33">
        <f t="shared" si="25"/>
        <v>9.6000000000000014</v>
      </c>
      <c r="S368" s="34">
        <f t="shared" si="26"/>
        <v>208</v>
      </c>
      <c r="T368" s="35">
        <f>IF(L368="비가동",0,VLOOKUP(E368,[1]단가!$D$4:$G$1048576,4,0))</f>
        <v>7.47</v>
      </c>
      <c r="U368" s="35">
        <f t="shared" si="27"/>
        <v>1032652.7999999999</v>
      </c>
      <c r="V368" s="36" t="str">
        <f>IF($L368="비가동",0,IF($B368="in",VLOOKUP($E368,[1]투입량!$M:$T,3,FALSE),VLOOKUP($E368,[1]투입량!$D:$I,3,FALSE)))</f>
        <v>SI4021</v>
      </c>
      <c r="W368" s="35">
        <f>IF($L368="비가동",0,IF($B368="in",VLOOKUP($E368,[1]투입량!$M:$T,6,FALSE),VLOOKUP($E368,[1]투입량!$D:$I,5,FALSE)))</f>
        <v>252</v>
      </c>
      <c r="X368" s="35">
        <f t="shared" si="28"/>
        <v>33264.000000000007</v>
      </c>
      <c r="Y368" s="37">
        <f>IF(V368=0,0,VLOOKUP(V368,[1]원재료!C:H,3,0)*0.001)</f>
        <v>8.8000000000000007</v>
      </c>
      <c r="Z368" s="35">
        <f t="shared" si="29"/>
        <v>292723.20000000007</v>
      </c>
      <c r="AA368" s="38"/>
      <c r="AB368" s="39" t="s">
        <v>35</v>
      </c>
      <c r="AC368" s="40"/>
    </row>
    <row r="369" spans="1:29" ht="19.5" customHeight="1" x14ac:dyDescent="0.45">
      <c r="A369" s="22">
        <v>46151</v>
      </c>
      <c r="B369" s="23" t="s">
        <v>29</v>
      </c>
      <c r="C369" s="24" t="s">
        <v>30</v>
      </c>
      <c r="D369" s="25" t="s">
        <v>65</v>
      </c>
      <c r="E369" s="26">
        <v>681159</v>
      </c>
      <c r="F369" s="27" t="str">
        <f>VLOOKUP(표1[[#This Row],[품번]],[1]!품번구분[#Data],2,0)</f>
        <v>S</v>
      </c>
      <c r="G369" s="28">
        <v>1600</v>
      </c>
      <c r="H369" s="28">
        <v>72</v>
      </c>
      <c r="I369" s="28"/>
      <c r="J369" s="29">
        <f>표1[[#This Row],[C/V]]*표1[[#This Row],[판수]]-표1[[#This Row],[불량수량]]</f>
        <v>115200</v>
      </c>
      <c r="K369" s="28" t="s">
        <v>68</v>
      </c>
      <c r="L369" s="28" t="s">
        <v>44</v>
      </c>
      <c r="M369" s="30">
        <v>0.75</v>
      </c>
      <c r="N369" s="30">
        <v>0.33333333333333331</v>
      </c>
      <c r="O369" s="31">
        <v>749.99999999999989</v>
      </c>
      <c r="P369" s="31">
        <v>0</v>
      </c>
      <c r="Q369" s="32"/>
      <c r="R369" s="33">
        <f t="shared" si="25"/>
        <v>5.7600000000000007</v>
      </c>
      <c r="S369" s="34">
        <f t="shared" si="26"/>
        <v>123</v>
      </c>
      <c r="T369" s="35">
        <f>IF(L369="비가동",0,VLOOKUP(E369,[1]단가!$D$4:$G$1048576,4,0))</f>
        <v>10.92</v>
      </c>
      <c r="U369" s="35">
        <f t="shared" si="27"/>
        <v>1257984</v>
      </c>
      <c r="V369" s="36" t="str">
        <f>IF($L369="비가동",0,IF($B369="in",VLOOKUP($E369,[1]투입량!$M:$T,3,FALSE),VLOOKUP($E369,[1]투입량!$D:$I,3,FALSE)))</f>
        <v>SI3510</v>
      </c>
      <c r="W369" s="35">
        <f>IF($L369="비가동",0,IF($B369="in",VLOOKUP($E369,[1]투입량!$M:$T,6,FALSE),VLOOKUP($E369,[1]투입량!$D:$I,5,FALSE)))</f>
        <v>484</v>
      </c>
      <c r="X369" s="35">
        <f t="shared" si="28"/>
        <v>38332.800000000003</v>
      </c>
      <c r="Y369" s="37">
        <f>IF(V369=0,0,VLOOKUP(V369,[1]원재료!C:H,3,0)*0.001)</f>
        <v>8.4499999999999993</v>
      </c>
      <c r="Z369" s="35">
        <f t="shared" si="29"/>
        <v>323912.15999999997</v>
      </c>
      <c r="AA369" s="38"/>
      <c r="AB369" s="39" t="s">
        <v>35</v>
      </c>
      <c r="AC369" s="40"/>
    </row>
    <row r="370" spans="1:29" ht="19.5" hidden="1" customHeight="1" x14ac:dyDescent="0.45">
      <c r="A370" s="22">
        <v>46151</v>
      </c>
      <c r="B370" s="23" t="s">
        <v>29</v>
      </c>
      <c r="C370" s="24" t="s">
        <v>30</v>
      </c>
      <c r="D370" s="25" t="s">
        <v>69</v>
      </c>
      <c r="E370" s="26" t="s">
        <v>118</v>
      </c>
      <c r="F370" s="27" t="str">
        <f>VLOOKUP(표1[[#This Row],[품번]],[1]!품번구분[#Data],2,0)</f>
        <v>S</v>
      </c>
      <c r="G370" s="28">
        <v>80</v>
      </c>
      <c r="H370" s="28">
        <v>2</v>
      </c>
      <c r="I370" s="28">
        <v>2</v>
      </c>
      <c r="J370" s="29">
        <f>표1[[#This Row],[C/V]]*표1[[#This Row],[판수]]-표1[[#This Row],[불량수량]]</f>
        <v>158</v>
      </c>
      <c r="K370" s="28" t="s">
        <v>71</v>
      </c>
      <c r="L370" s="28" t="s">
        <v>34</v>
      </c>
      <c r="M370" s="30">
        <v>0.33333333333333331</v>
      </c>
      <c r="N370" s="30">
        <v>0.38541666666666669</v>
      </c>
      <c r="O370" s="31">
        <v>15.000000000000028</v>
      </c>
      <c r="P370" s="31">
        <v>60.000000000000028</v>
      </c>
      <c r="Q370" s="32"/>
      <c r="R370" s="33">
        <f t="shared" si="25"/>
        <v>7.9999999999999849</v>
      </c>
      <c r="S370" s="34">
        <f t="shared" si="26"/>
        <v>2</v>
      </c>
      <c r="T370" s="35">
        <f>IF(L370="비가동",0,VLOOKUP(E370,[1]단가!$D$4:$G$1048576,4,0))</f>
        <v>150</v>
      </c>
      <c r="U370" s="35">
        <f t="shared" si="27"/>
        <v>23700</v>
      </c>
      <c r="V370" s="36" t="str">
        <f>IF($L370="비가동",0,IF($B370="in",VLOOKUP($E370,[1]투입량!$M:$T,3,FALSE),VLOOKUP($E370,[1]투입량!$D:$I,3,FALSE)))</f>
        <v>SI3026</v>
      </c>
      <c r="W370" s="35">
        <f>IF($L370="비가동",0,IF($B370="in",VLOOKUP($E370,[1]투입량!$M:$T,6,FALSE),VLOOKUP($E370,[1]투입량!$D:$I,5,FALSE)))</f>
        <v>18</v>
      </c>
      <c r="X370" s="35">
        <f t="shared" si="28"/>
        <v>39.6</v>
      </c>
      <c r="Y370" s="37">
        <f>IF(V370=0,0,VLOOKUP(V370,[1]원재료!C:H,3,0)*0.001)</f>
        <v>8.0500000000000007</v>
      </c>
      <c r="Z370" s="35">
        <f t="shared" si="29"/>
        <v>318.78000000000003</v>
      </c>
      <c r="AA370" s="38"/>
      <c r="AB370" s="39" t="s">
        <v>35</v>
      </c>
      <c r="AC370" s="40"/>
    </row>
    <row r="371" spans="1:29" ht="19.5" hidden="1" customHeight="1" x14ac:dyDescent="0.45">
      <c r="A371" s="22">
        <v>46151</v>
      </c>
      <c r="B371" s="23" t="s">
        <v>29</v>
      </c>
      <c r="C371" s="24" t="s">
        <v>30</v>
      </c>
      <c r="D371" s="25" t="s">
        <v>69</v>
      </c>
      <c r="E371" s="26" t="s">
        <v>118</v>
      </c>
      <c r="F371" s="27" t="str">
        <f>VLOOKUP(표1[[#This Row],[품번]],[1]!품번구분[#Data],2,0)</f>
        <v>S</v>
      </c>
      <c r="G371" s="28"/>
      <c r="H371" s="28"/>
      <c r="I371" s="28"/>
      <c r="J371" s="29">
        <f>표1[[#This Row],[C/V]]*표1[[#This Row],[판수]]-표1[[#This Row],[불량수량]]</f>
        <v>0</v>
      </c>
      <c r="K371" s="28" t="s">
        <v>71</v>
      </c>
      <c r="L371" s="28" t="s">
        <v>36</v>
      </c>
      <c r="M371" s="30">
        <v>0.34375</v>
      </c>
      <c r="N371" s="30">
        <v>0.38541666666666669</v>
      </c>
      <c r="O371" s="31">
        <v>60.000000000000028</v>
      </c>
      <c r="P371" s="31">
        <v>0</v>
      </c>
      <c r="Q371" s="32" t="s">
        <v>100</v>
      </c>
      <c r="R371" s="33" t="str">
        <f t="shared" si="25"/>
        <v/>
      </c>
      <c r="S371" s="34">
        <f t="shared" si="26"/>
        <v>2</v>
      </c>
      <c r="T371" s="35">
        <f>IF(L371="비가동",0,VLOOKUP(E371,[1]단가!$D$4:$G$1048576,4,0))</f>
        <v>0</v>
      </c>
      <c r="U371" s="35">
        <f t="shared" si="27"/>
        <v>0</v>
      </c>
      <c r="V371" s="36">
        <f>IF($L371="비가동",0,IF($B371="in",VLOOKUP($E371,[1]투입량!$M:$T,3,FALSE),VLOOKUP($E371,[1]투입량!$D:$I,3,FALSE)))</f>
        <v>0</v>
      </c>
      <c r="W371" s="35">
        <f>IF($L371="비가동",0,IF($B371="in",VLOOKUP($E371,[1]투입량!$M:$T,6,FALSE),VLOOKUP($E371,[1]투입량!$D:$I,5,FALSE)))</f>
        <v>0</v>
      </c>
      <c r="X371" s="35">
        <f t="shared" si="28"/>
        <v>0</v>
      </c>
      <c r="Y371" s="37">
        <f>IF(V371=0,0,VLOOKUP(V371,[1]원재료!C:H,3,0)*0.001)</f>
        <v>0</v>
      </c>
      <c r="Z371" s="35">
        <f t="shared" si="29"/>
        <v>0</v>
      </c>
      <c r="AA371" s="38"/>
      <c r="AB371" s="39" t="s">
        <v>35</v>
      </c>
      <c r="AC371" s="40"/>
    </row>
    <row r="372" spans="1:29" ht="19.5" customHeight="1" x14ac:dyDescent="0.45">
      <c r="A372" s="22">
        <v>46151</v>
      </c>
      <c r="B372" s="23" t="s">
        <v>29</v>
      </c>
      <c r="C372" s="24" t="s">
        <v>30</v>
      </c>
      <c r="D372" s="25" t="s">
        <v>69</v>
      </c>
      <c r="E372" s="26" t="s">
        <v>133</v>
      </c>
      <c r="F372" s="27" t="str">
        <f>VLOOKUP(표1[[#This Row],[품번]],[1]!품번구분[#Data],2,0)</f>
        <v>G</v>
      </c>
      <c r="G372" s="28">
        <v>100</v>
      </c>
      <c r="H372" s="28">
        <v>53</v>
      </c>
      <c r="I372" s="28"/>
      <c r="J372" s="29">
        <f>표1[[#This Row],[C/V]]*표1[[#This Row],[판수]]-표1[[#This Row],[불량수량]]</f>
        <v>5300</v>
      </c>
      <c r="K372" s="28" t="s">
        <v>71</v>
      </c>
      <c r="L372" s="28" t="s">
        <v>34</v>
      </c>
      <c r="M372" s="30">
        <v>0.38541666666666669</v>
      </c>
      <c r="N372" s="30">
        <v>0.75</v>
      </c>
      <c r="O372" s="31">
        <v>465</v>
      </c>
      <c r="P372" s="31">
        <v>0</v>
      </c>
      <c r="Q372" s="32"/>
      <c r="R372" s="33">
        <f t="shared" si="25"/>
        <v>6.838709677419355</v>
      </c>
      <c r="S372" s="34">
        <f t="shared" si="26"/>
        <v>137</v>
      </c>
      <c r="T372" s="35">
        <f>IF(L372="비가동",0,VLOOKUP(E372,[1]단가!$D$4:$G$1048576,4,0))</f>
        <v>140</v>
      </c>
      <c r="U372" s="35">
        <f t="shared" si="27"/>
        <v>742000</v>
      </c>
      <c r="V372" s="36" t="str">
        <f>IF($L372="비가동",0,IF($B372="in",VLOOKUP($E372,[1]투입량!$M:$T,3,FALSE),VLOOKUP($E372,[1]투입량!$D:$I,3,FALSE)))</f>
        <v>SI4029</v>
      </c>
      <c r="W372" s="35">
        <f>IF($L372="비가동",0,IF($B372="in",VLOOKUP($E372,[1]투입량!$M:$T,6,FALSE),VLOOKUP($E372,[1]투입량!$D:$I,5,FALSE)))</f>
        <v>250</v>
      </c>
      <c r="X372" s="35">
        <f t="shared" si="28"/>
        <v>14575</v>
      </c>
      <c r="Y372" s="37">
        <f>IF(V372=0,0,VLOOKUP(V372,[1]원재료!C:H,3,0)*0.001)</f>
        <v>9</v>
      </c>
      <c r="Z372" s="35">
        <f t="shared" si="29"/>
        <v>131175</v>
      </c>
      <c r="AA372" s="38"/>
      <c r="AB372" s="39" t="s">
        <v>35</v>
      </c>
      <c r="AC372" s="40"/>
    </row>
    <row r="373" spans="1:29" ht="19.5" hidden="1" customHeight="1" x14ac:dyDescent="0.45">
      <c r="A373" s="22">
        <v>46151</v>
      </c>
      <c r="B373" s="23" t="s">
        <v>29</v>
      </c>
      <c r="C373" s="24" t="s">
        <v>30</v>
      </c>
      <c r="D373" s="25" t="s">
        <v>72</v>
      </c>
      <c r="E373" s="26" t="s">
        <v>73</v>
      </c>
      <c r="F373" s="27" t="str">
        <f>VLOOKUP(표1[[#This Row],[품번]],[1]!품번구분[#Data],2,0)</f>
        <v>S</v>
      </c>
      <c r="G373" s="28">
        <v>168</v>
      </c>
      <c r="H373" s="28">
        <v>10</v>
      </c>
      <c r="I373" s="28">
        <v>15</v>
      </c>
      <c r="J373" s="29">
        <f>표1[[#This Row],[C/V]]*표1[[#This Row],[판수]]-표1[[#This Row],[불량수량]]</f>
        <v>1665</v>
      </c>
      <c r="K373" s="28" t="s">
        <v>71</v>
      </c>
      <c r="L373" s="28" t="s">
        <v>34</v>
      </c>
      <c r="M373" s="30">
        <v>0.33333333333333331</v>
      </c>
      <c r="N373" s="30">
        <v>0.75</v>
      </c>
      <c r="O373" s="31">
        <v>75</v>
      </c>
      <c r="P373" s="31">
        <v>465</v>
      </c>
      <c r="Q373" s="32"/>
      <c r="R373" s="33">
        <f t="shared" si="25"/>
        <v>8</v>
      </c>
      <c r="S373" s="34">
        <f t="shared" si="26"/>
        <v>10</v>
      </c>
      <c r="T373" s="35">
        <f>IF(L373="비가동",0,VLOOKUP(E373,[1]단가!$D$4:$G$1048576,4,0))</f>
        <v>12.74</v>
      </c>
      <c r="U373" s="35">
        <f t="shared" si="27"/>
        <v>21212.1</v>
      </c>
      <c r="V373" s="36" t="str">
        <f>IF($L373="비가동",0,IF($B373="in",VLOOKUP($E373,[1]투입량!$M:$T,3,FALSE),VLOOKUP($E373,[1]투입량!$D:$I,3,FALSE)))</f>
        <v>SI4022-2</v>
      </c>
      <c r="W373" s="35">
        <f>IF($L373="비가동",0,IF($B373="in",VLOOKUP($E373,[1]투입량!$M:$T,6,FALSE),VLOOKUP($E373,[1]투입량!$D:$I,5,FALSE)))</f>
        <v>150</v>
      </c>
      <c r="X373" s="35">
        <f t="shared" si="28"/>
        <v>1650</v>
      </c>
      <c r="Y373" s="37">
        <f>IF(V373=0,0,VLOOKUP(V373,[1]원재료!C:H,3,0)*0.001)</f>
        <v>8.75</v>
      </c>
      <c r="Z373" s="35">
        <f t="shared" si="29"/>
        <v>14437.5</v>
      </c>
      <c r="AA373" s="38"/>
      <c r="AB373" s="39" t="s">
        <v>35</v>
      </c>
      <c r="AC373" s="40"/>
    </row>
    <row r="374" spans="1:29" ht="19.5" hidden="1" customHeight="1" x14ac:dyDescent="0.45">
      <c r="A374" s="22">
        <v>46151</v>
      </c>
      <c r="B374" s="23" t="s">
        <v>29</v>
      </c>
      <c r="C374" s="24" t="s">
        <v>30</v>
      </c>
      <c r="D374" s="25" t="s">
        <v>72</v>
      </c>
      <c r="E374" s="26" t="s">
        <v>73</v>
      </c>
      <c r="F374" s="27" t="str">
        <f>VLOOKUP(표1[[#This Row],[품번]],[1]!품번구분[#Data],2,0)</f>
        <v>S</v>
      </c>
      <c r="G374" s="28"/>
      <c r="H374" s="28"/>
      <c r="I374" s="28"/>
      <c r="J374" s="29">
        <f>표1[[#This Row],[C/V]]*표1[[#This Row],[판수]]-표1[[#This Row],[불량수량]]</f>
        <v>0</v>
      </c>
      <c r="K374" s="28" t="s">
        <v>71</v>
      </c>
      <c r="L374" s="28" t="s">
        <v>36</v>
      </c>
      <c r="M374" s="30">
        <v>0.38541666666666669</v>
      </c>
      <c r="N374" s="30">
        <v>0.75</v>
      </c>
      <c r="O374" s="31">
        <v>465</v>
      </c>
      <c r="P374" s="31">
        <v>0</v>
      </c>
      <c r="Q374" s="32" t="s">
        <v>47</v>
      </c>
      <c r="R374" s="33" t="str">
        <f t="shared" si="25"/>
        <v/>
      </c>
      <c r="S374" s="34">
        <f t="shared" si="26"/>
        <v>10</v>
      </c>
      <c r="T374" s="35">
        <f>IF(L374="비가동",0,VLOOKUP(E374,[1]단가!$D$4:$G$1048576,4,0))</f>
        <v>0</v>
      </c>
      <c r="U374" s="35">
        <f t="shared" si="27"/>
        <v>0</v>
      </c>
      <c r="V374" s="36">
        <f>IF($L374="비가동",0,IF($B374="in",VLOOKUP($E374,[1]투입량!$M:$T,3,FALSE),VLOOKUP($E374,[1]투입량!$D:$I,3,FALSE)))</f>
        <v>0</v>
      </c>
      <c r="W374" s="35">
        <f>IF($L374="비가동",0,IF($B374="in",VLOOKUP($E374,[1]투입량!$M:$T,6,FALSE),VLOOKUP($E374,[1]투입량!$D:$I,5,FALSE)))</f>
        <v>0</v>
      </c>
      <c r="X374" s="35">
        <f t="shared" si="28"/>
        <v>0</v>
      </c>
      <c r="Y374" s="37">
        <f>IF(V374=0,0,VLOOKUP(V374,[1]원재료!C:H,3,0)*0.001)</f>
        <v>0</v>
      </c>
      <c r="Z374" s="35">
        <f t="shared" si="29"/>
        <v>0</v>
      </c>
      <c r="AA374" s="38" t="s">
        <v>134</v>
      </c>
      <c r="AB374" s="39" t="s">
        <v>35</v>
      </c>
      <c r="AC374" s="40"/>
    </row>
    <row r="375" spans="1:29" ht="19.5" customHeight="1" x14ac:dyDescent="0.45">
      <c r="A375" s="22">
        <v>46151</v>
      </c>
      <c r="B375" s="23" t="s">
        <v>29</v>
      </c>
      <c r="C375" s="24" t="s">
        <v>30</v>
      </c>
      <c r="D375" s="25" t="s">
        <v>69</v>
      </c>
      <c r="E375" s="26" t="s">
        <v>133</v>
      </c>
      <c r="F375" s="27" t="str">
        <f>VLOOKUP(표1[[#This Row],[품번]],[1]!품번구분[#Data],2,0)</f>
        <v>G</v>
      </c>
      <c r="G375" s="28">
        <v>100</v>
      </c>
      <c r="H375" s="28">
        <v>84</v>
      </c>
      <c r="I375" s="28"/>
      <c r="J375" s="29">
        <f>표1[[#This Row],[C/V]]*표1[[#This Row],[판수]]-표1[[#This Row],[불량수량]]</f>
        <v>8400</v>
      </c>
      <c r="K375" s="28" t="s">
        <v>74</v>
      </c>
      <c r="L375" s="28" t="s">
        <v>44</v>
      </c>
      <c r="M375" s="30">
        <v>0.75</v>
      </c>
      <c r="N375" s="30">
        <v>0.33333333333333331</v>
      </c>
      <c r="O375" s="31">
        <v>749.99999999999989</v>
      </c>
      <c r="P375" s="31">
        <v>0</v>
      </c>
      <c r="Q375" s="32"/>
      <c r="R375" s="33">
        <f t="shared" si="25"/>
        <v>6.7200000000000006</v>
      </c>
      <c r="S375" s="34">
        <f t="shared" si="26"/>
        <v>137</v>
      </c>
      <c r="T375" s="35">
        <f>IF(L375="비가동",0,VLOOKUP(E375,[1]단가!$D$4:$G$1048576,4,0))</f>
        <v>140</v>
      </c>
      <c r="U375" s="35">
        <f t="shared" si="27"/>
        <v>1176000</v>
      </c>
      <c r="V375" s="36" t="str">
        <f>IF($L375="비가동",0,IF($B375="in",VLOOKUP($E375,[1]투입량!$M:$T,3,FALSE),VLOOKUP($E375,[1]투입량!$D:$I,3,FALSE)))</f>
        <v>SI4029</v>
      </c>
      <c r="W375" s="35">
        <f>IF($L375="비가동",0,IF($B375="in",VLOOKUP($E375,[1]투입량!$M:$T,6,FALSE),VLOOKUP($E375,[1]투입량!$D:$I,5,FALSE)))</f>
        <v>250</v>
      </c>
      <c r="X375" s="35">
        <f t="shared" si="28"/>
        <v>23100</v>
      </c>
      <c r="Y375" s="37">
        <f>IF(V375=0,0,VLOOKUP(V375,[1]원재료!C:H,3,0)*0.001)</f>
        <v>9</v>
      </c>
      <c r="Z375" s="35">
        <f t="shared" si="29"/>
        <v>207900</v>
      </c>
      <c r="AA375" s="38"/>
      <c r="AB375" s="39" t="s">
        <v>35</v>
      </c>
      <c r="AC375" s="40"/>
    </row>
    <row r="376" spans="1:29" ht="19.5" customHeight="1" x14ac:dyDescent="0.45">
      <c r="A376" s="22">
        <v>46151</v>
      </c>
      <c r="B376" s="23" t="s">
        <v>29</v>
      </c>
      <c r="C376" s="24" t="s">
        <v>30</v>
      </c>
      <c r="D376" s="25" t="s">
        <v>128</v>
      </c>
      <c r="E376" s="26" t="s">
        <v>110</v>
      </c>
      <c r="F376" s="27" t="str">
        <f>VLOOKUP(표1[[#This Row],[품번]],[1]!품번구분[#Data],2,0)</f>
        <v>S</v>
      </c>
      <c r="G376" s="28">
        <v>160</v>
      </c>
      <c r="H376" s="28">
        <v>70</v>
      </c>
      <c r="I376" s="28">
        <v>70</v>
      </c>
      <c r="J376" s="29">
        <f>표1[[#This Row],[C/V]]*표1[[#This Row],[판수]]-표1[[#This Row],[불량수량]]</f>
        <v>11130</v>
      </c>
      <c r="K376" s="28" t="s">
        <v>77</v>
      </c>
      <c r="L376" s="28" t="s">
        <v>34</v>
      </c>
      <c r="M376" s="30">
        <v>0.33333333333333331</v>
      </c>
      <c r="N376" s="30">
        <v>0.75</v>
      </c>
      <c r="O376" s="31">
        <v>540</v>
      </c>
      <c r="P376" s="31">
        <v>0</v>
      </c>
      <c r="Q376" s="32"/>
      <c r="R376" s="33">
        <f t="shared" si="25"/>
        <v>7.7777777777777777</v>
      </c>
      <c r="S376" s="34">
        <f t="shared" si="26"/>
        <v>158</v>
      </c>
      <c r="T376" s="35">
        <f>IF(L376="비가동",0,VLOOKUP(E376,[1]단가!$D$4:$G$1048576,4,0))</f>
        <v>32.99</v>
      </c>
      <c r="U376" s="35">
        <f t="shared" si="27"/>
        <v>367178.7</v>
      </c>
      <c r="V376" s="36" t="str">
        <f>IF($L376="비가동",0,IF($B376="in",VLOOKUP($E376,[1]투입량!$M:$T,3,FALSE),VLOOKUP($E376,[1]투입량!$D:$I,3,FALSE)))</f>
        <v>SI4020</v>
      </c>
      <c r="W376" s="35">
        <f>IF($L376="비가동",0,IF($B376="in",VLOOKUP($E376,[1]투입량!$M:$T,6,FALSE),VLOOKUP($E376,[1]투입량!$D:$I,5,FALSE)))</f>
        <v>63</v>
      </c>
      <c r="X376" s="35">
        <f t="shared" si="28"/>
        <v>4851.0000000000009</v>
      </c>
      <c r="Y376" s="37">
        <f>IF(V376=0,0,VLOOKUP(V376,[1]원재료!C:H,3,0)*0.001)</f>
        <v>8.7000000000000011</v>
      </c>
      <c r="Z376" s="35">
        <f t="shared" si="29"/>
        <v>42203.700000000012</v>
      </c>
      <c r="AA376" s="38"/>
      <c r="AB376" s="39" t="s">
        <v>35</v>
      </c>
      <c r="AC376" s="40"/>
    </row>
    <row r="377" spans="1:29" ht="19.5" customHeight="1" x14ac:dyDescent="0.45">
      <c r="A377" s="22">
        <v>46151</v>
      </c>
      <c r="B377" s="23" t="s">
        <v>29</v>
      </c>
      <c r="C377" s="24" t="s">
        <v>30</v>
      </c>
      <c r="D377" s="25" t="s">
        <v>75</v>
      </c>
      <c r="E377" s="26" t="s">
        <v>76</v>
      </c>
      <c r="F377" s="27" t="str">
        <f>VLOOKUP(표1[[#This Row],[품번]],[1]!품번구분[#Data],2,0)</f>
        <v>G</v>
      </c>
      <c r="G377" s="28">
        <v>6</v>
      </c>
      <c r="H377" s="28">
        <v>70</v>
      </c>
      <c r="I377" s="28"/>
      <c r="J377" s="29">
        <f>표1[[#This Row],[C/V]]*표1[[#This Row],[판수]]-표1[[#This Row],[불량수량]]</f>
        <v>420</v>
      </c>
      <c r="K377" s="28" t="s">
        <v>77</v>
      </c>
      <c r="L377" s="28" t="s">
        <v>34</v>
      </c>
      <c r="M377" s="30">
        <v>0.33333333333333331</v>
      </c>
      <c r="N377" s="30">
        <v>0.75</v>
      </c>
      <c r="O377" s="31">
        <v>540</v>
      </c>
      <c r="P377" s="31">
        <v>0</v>
      </c>
      <c r="Q377" s="32"/>
      <c r="R377" s="33">
        <f t="shared" si="25"/>
        <v>7.7777777777777777</v>
      </c>
      <c r="S377" s="34">
        <f t="shared" si="26"/>
        <v>171</v>
      </c>
      <c r="T377" s="35">
        <f>IF(L377="비가동",0,VLOOKUP(E377,[1]단가!$D$4:$G$1048576,4,0))</f>
        <v>700</v>
      </c>
      <c r="U377" s="35">
        <f t="shared" si="27"/>
        <v>294000</v>
      </c>
      <c r="V377" s="36" t="str">
        <f>IF($L377="비가동",0,IF($B377="in",VLOOKUP($E377,[1]투입량!$M:$T,3,FALSE),VLOOKUP($E377,[1]투입량!$D:$I,3,FALSE)))</f>
        <v>Q5009</v>
      </c>
      <c r="W377" s="35">
        <f>IF($L377="비가동",0,IF($B377="in",VLOOKUP($E377,[1]투입량!$M:$T,6,FALSE),VLOOKUP($E377,[1]투입량!$D:$I,5,FALSE)))</f>
        <v>28</v>
      </c>
      <c r="X377" s="35">
        <f t="shared" si="28"/>
        <v>2156.0000000000005</v>
      </c>
      <c r="Y377" s="37">
        <f>IF(V377=0,0,VLOOKUP(V377,[1]원재료!C:H,3,0)*0.001)</f>
        <v>8.14</v>
      </c>
      <c r="Z377" s="35">
        <f t="shared" si="29"/>
        <v>17549.840000000004</v>
      </c>
      <c r="AA377" s="38"/>
      <c r="AB377" s="39" t="s">
        <v>35</v>
      </c>
      <c r="AC377" s="40"/>
    </row>
    <row r="378" spans="1:29" ht="19.5" hidden="1" customHeight="1" x14ac:dyDescent="0.45">
      <c r="A378" s="22">
        <v>46151</v>
      </c>
      <c r="B378" s="23" t="s">
        <v>29</v>
      </c>
      <c r="C378" s="24" t="s">
        <v>30</v>
      </c>
      <c r="D378" s="25" t="s">
        <v>128</v>
      </c>
      <c r="E378" s="26" t="s">
        <v>110</v>
      </c>
      <c r="F378" s="27" t="str">
        <f>VLOOKUP(표1[[#This Row],[품번]],[1]!품번구분[#Data],2,0)</f>
        <v>S</v>
      </c>
      <c r="G378" s="28">
        <v>160</v>
      </c>
      <c r="H378" s="28">
        <v>88</v>
      </c>
      <c r="I378" s="28">
        <v>88</v>
      </c>
      <c r="J378" s="29">
        <f>표1[[#This Row],[C/V]]*표1[[#This Row],[판수]]-표1[[#This Row],[불량수량]]</f>
        <v>13992</v>
      </c>
      <c r="K378" s="28" t="s">
        <v>79</v>
      </c>
      <c r="L378" s="28" t="s">
        <v>44</v>
      </c>
      <c r="M378" s="30">
        <v>0.75</v>
      </c>
      <c r="N378" s="30">
        <v>0.33333333333333331</v>
      </c>
      <c r="O378" s="31">
        <v>645</v>
      </c>
      <c r="P378" s="31">
        <v>104.99999999999994</v>
      </c>
      <c r="Q378" s="32"/>
      <c r="R378" s="33">
        <f t="shared" si="25"/>
        <v>8.1860465116279073</v>
      </c>
      <c r="S378" s="34">
        <f t="shared" si="26"/>
        <v>158</v>
      </c>
      <c r="T378" s="35">
        <f>IF(L378="비가동",0,VLOOKUP(E378,[1]단가!$D$4:$G$1048576,4,0))</f>
        <v>32.99</v>
      </c>
      <c r="U378" s="35">
        <f t="shared" si="27"/>
        <v>461596.08</v>
      </c>
      <c r="V378" s="36" t="str">
        <f>IF($L378="비가동",0,IF($B378="in",VLOOKUP($E378,[1]투입량!$M:$T,3,FALSE),VLOOKUP($E378,[1]투입량!$D:$I,3,FALSE)))</f>
        <v>SI4020</v>
      </c>
      <c r="W378" s="35">
        <f>IF($L378="비가동",0,IF($B378="in",VLOOKUP($E378,[1]투입량!$M:$T,6,FALSE),VLOOKUP($E378,[1]투입량!$D:$I,5,FALSE)))</f>
        <v>63</v>
      </c>
      <c r="X378" s="35">
        <f t="shared" si="28"/>
        <v>6098.4000000000015</v>
      </c>
      <c r="Y378" s="37">
        <f>IF(V378=0,0,VLOOKUP(V378,[1]원재료!C:H,3,0)*0.001)</f>
        <v>8.7000000000000011</v>
      </c>
      <c r="Z378" s="35">
        <f t="shared" si="29"/>
        <v>53056.080000000016</v>
      </c>
      <c r="AA378" s="38"/>
      <c r="AB378" s="39" t="s">
        <v>35</v>
      </c>
      <c r="AC378" s="40"/>
    </row>
    <row r="379" spans="1:29" ht="19.5" hidden="1" customHeight="1" x14ac:dyDescent="0.45">
      <c r="A379" s="22">
        <v>46151</v>
      </c>
      <c r="B379" s="23" t="s">
        <v>29</v>
      </c>
      <c r="C379" s="24" t="s">
        <v>30</v>
      </c>
      <c r="D379" s="25" t="s">
        <v>128</v>
      </c>
      <c r="E379" s="26" t="s">
        <v>110</v>
      </c>
      <c r="F379" s="27" t="str">
        <f>VLOOKUP(표1[[#This Row],[품번]],[1]!품번구분[#Data],2,0)</f>
        <v>S</v>
      </c>
      <c r="G379" s="28"/>
      <c r="H379" s="28"/>
      <c r="I379" s="28"/>
      <c r="J379" s="29">
        <f>표1[[#This Row],[C/V]]*표1[[#This Row],[판수]]-표1[[#This Row],[불량수량]]</f>
        <v>0</v>
      </c>
      <c r="K379" s="28" t="s">
        <v>79</v>
      </c>
      <c r="L379" s="28" t="s">
        <v>36</v>
      </c>
      <c r="M379" s="30">
        <v>0.26041666666666669</v>
      </c>
      <c r="N379" s="30">
        <v>0.33333333333333331</v>
      </c>
      <c r="O379" s="31">
        <v>104.99999999999994</v>
      </c>
      <c r="P379" s="31">
        <v>0</v>
      </c>
      <c r="Q379" s="32" t="s">
        <v>135</v>
      </c>
      <c r="R379" s="33" t="str">
        <f t="shared" si="25"/>
        <v/>
      </c>
      <c r="S379" s="34">
        <f t="shared" si="26"/>
        <v>158</v>
      </c>
      <c r="T379" s="35">
        <f>IF(L379="비가동",0,VLOOKUP(E379,[1]단가!$D$4:$G$1048576,4,0))</f>
        <v>0</v>
      </c>
      <c r="U379" s="35">
        <f t="shared" si="27"/>
        <v>0</v>
      </c>
      <c r="V379" s="36">
        <f>IF($L379="비가동",0,IF($B379="in",VLOOKUP($E379,[1]투입량!$M:$T,3,FALSE),VLOOKUP($E379,[1]투입량!$D:$I,3,FALSE)))</f>
        <v>0</v>
      </c>
      <c r="W379" s="35">
        <f>IF($L379="비가동",0,IF($B379="in",VLOOKUP($E379,[1]투입량!$M:$T,6,FALSE),VLOOKUP($E379,[1]투입량!$D:$I,5,FALSE)))</f>
        <v>0</v>
      </c>
      <c r="X379" s="35">
        <f t="shared" si="28"/>
        <v>0</v>
      </c>
      <c r="Y379" s="37">
        <f>IF(V379=0,0,VLOOKUP(V379,[1]원재료!C:H,3,0)*0.001)</f>
        <v>0</v>
      </c>
      <c r="Z379" s="35">
        <f t="shared" si="29"/>
        <v>0</v>
      </c>
      <c r="AA379" s="38"/>
      <c r="AB379" s="39" t="s">
        <v>35</v>
      </c>
      <c r="AC379" s="40"/>
    </row>
    <row r="380" spans="1:29" ht="19.5" customHeight="1" x14ac:dyDescent="0.45">
      <c r="A380" s="22">
        <v>46151</v>
      </c>
      <c r="B380" s="23" t="s">
        <v>29</v>
      </c>
      <c r="C380" s="24" t="s">
        <v>30</v>
      </c>
      <c r="D380" s="25" t="s">
        <v>75</v>
      </c>
      <c r="E380" s="26" t="s">
        <v>76</v>
      </c>
      <c r="F380" s="27" t="str">
        <f>VLOOKUP(표1[[#This Row],[품번]],[1]!품번구분[#Data],2,0)</f>
        <v>G</v>
      </c>
      <c r="G380" s="28">
        <v>6</v>
      </c>
      <c r="H380" s="28">
        <v>101</v>
      </c>
      <c r="I380" s="28"/>
      <c r="J380" s="29">
        <f>표1[[#This Row],[C/V]]*표1[[#This Row],[판수]]-표1[[#This Row],[불량수량]]</f>
        <v>606</v>
      </c>
      <c r="K380" s="28" t="s">
        <v>79</v>
      </c>
      <c r="L380" s="28" t="s">
        <v>44</v>
      </c>
      <c r="M380" s="30">
        <v>0.75</v>
      </c>
      <c r="N380" s="30">
        <v>0.33333333333333331</v>
      </c>
      <c r="O380" s="31">
        <v>749.99999999999989</v>
      </c>
      <c r="P380" s="31">
        <v>0</v>
      </c>
      <c r="Q380" s="32"/>
      <c r="R380" s="33">
        <f t="shared" si="25"/>
        <v>8.0800000000000018</v>
      </c>
      <c r="S380" s="34">
        <f t="shared" si="26"/>
        <v>171</v>
      </c>
      <c r="T380" s="35">
        <f>IF(L380="비가동",0,VLOOKUP(E380,[1]단가!$D$4:$G$1048576,4,0))</f>
        <v>700</v>
      </c>
      <c r="U380" s="35">
        <f t="shared" si="27"/>
        <v>424200</v>
      </c>
      <c r="V380" s="36" t="str">
        <f>IF($L380="비가동",0,IF($B380="in",VLOOKUP($E380,[1]투입량!$M:$T,3,FALSE),VLOOKUP($E380,[1]투입량!$D:$I,3,FALSE)))</f>
        <v>Q5009</v>
      </c>
      <c r="W380" s="35">
        <f>IF($L380="비가동",0,IF($B380="in",VLOOKUP($E380,[1]투입량!$M:$T,6,FALSE),VLOOKUP($E380,[1]투입량!$D:$I,5,FALSE)))</f>
        <v>28</v>
      </c>
      <c r="X380" s="35">
        <f t="shared" si="28"/>
        <v>3110.8000000000006</v>
      </c>
      <c r="Y380" s="37">
        <f>IF(V380=0,0,VLOOKUP(V380,[1]원재료!C:H,3,0)*0.001)</f>
        <v>8.14</v>
      </c>
      <c r="Z380" s="35">
        <f t="shared" si="29"/>
        <v>25321.912000000008</v>
      </c>
      <c r="AA380" s="38"/>
      <c r="AB380" s="39" t="s">
        <v>35</v>
      </c>
      <c r="AC380" s="40"/>
    </row>
    <row r="381" spans="1:29" ht="19.5" customHeight="1" x14ac:dyDescent="0.45">
      <c r="A381" s="22">
        <v>46151</v>
      </c>
      <c r="B381" s="23" t="s">
        <v>29</v>
      </c>
      <c r="C381" s="24" t="s">
        <v>30</v>
      </c>
      <c r="D381" s="25" t="s">
        <v>80</v>
      </c>
      <c r="E381" s="26">
        <v>680275</v>
      </c>
      <c r="F381" s="27" t="str">
        <f>VLOOKUP(표1[[#This Row],[품번]],[1]!품번구분[#Data],2,0)</f>
        <v>S</v>
      </c>
      <c r="G381" s="28">
        <v>400</v>
      </c>
      <c r="H381" s="28">
        <v>70</v>
      </c>
      <c r="I381" s="28"/>
      <c r="J381" s="29">
        <f>표1[[#This Row],[C/V]]*표1[[#This Row],[판수]]-표1[[#This Row],[불량수량]]</f>
        <v>28000</v>
      </c>
      <c r="K381" s="28" t="s">
        <v>60</v>
      </c>
      <c r="L381" s="28" t="s">
        <v>34</v>
      </c>
      <c r="M381" s="30">
        <v>0.33333333333333331</v>
      </c>
      <c r="N381" s="30">
        <v>0.75</v>
      </c>
      <c r="O381" s="31">
        <v>540</v>
      </c>
      <c r="P381" s="31">
        <v>0</v>
      </c>
      <c r="Q381" s="32"/>
      <c r="R381" s="33">
        <f t="shared" si="25"/>
        <v>7.7777777777777777</v>
      </c>
      <c r="S381" s="34">
        <f t="shared" si="26"/>
        <v>170</v>
      </c>
      <c r="T381" s="35">
        <f>IF(L381="비가동",0,VLOOKUP(E381,[1]단가!$D$4:$G$1048576,4,0))</f>
        <v>10.58</v>
      </c>
      <c r="U381" s="35">
        <f t="shared" si="27"/>
        <v>296240</v>
      </c>
      <c r="V381" s="36" t="str">
        <f>IF($L381="비가동",0,IF($B381="in",VLOOKUP($E381,[1]투입량!$M:$T,3,FALSE),VLOOKUP($E381,[1]투입량!$D:$I,3,FALSE)))</f>
        <v>SI4021</v>
      </c>
      <c r="W381" s="35">
        <f>IF($L381="비가동",0,IF($B381="in",VLOOKUP($E381,[1]투입량!$M:$T,6,FALSE),VLOOKUP($E381,[1]투입량!$D:$I,5,FALSE)))</f>
        <v>37</v>
      </c>
      <c r="X381" s="35">
        <f t="shared" si="28"/>
        <v>2849</v>
      </c>
      <c r="Y381" s="37">
        <f>IF(V381=0,0,VLOOKUP(V381,[1]원재료!C:H,3,0)*0.001)</f>
        <v>8.8000000000000007</v>
      </c>
      <c r="Z381" s="35">
        <f t="shared" si="29"/>
        <v>25071.200000000001</v>
      </c>
      <c r="AA381" s="38"/>
      <c r="AB381" s="39" t="s">
        <v>35</v>
      </c>
      <c r="AC381" s="40"/>
    </row>
    <row r="382" spans="1:29" ht="19.5" customHeight="1" x14ac:dyDescent="0.45">
      <c r="A382" s="22">
        <v>46151</v>
      </c>
      <c r="B382" s="23" t="s">
        <v>29</v>
      </c>
      <c r="C382" s="24" t="s">
        <v>30</v>
      </c>
      <c r="D382" s="25" t="s">
        <v>82</v>
      </c>
      <c r="E382" s="26" t="s">
        <v>125</v>
      </c>
      <c r="F382" s="27" t="str">
        <f>VLOOKUP(표1[[#This Row],[품번]],[1]!품번구분[#Data],2,0)</f>
        <v>G</v>
      </c>
      <c r="G382" s="28">
        <v>72</v>
      </c>
      <c r="H382" s="28">
        <v>70</v>
      </c>
      <c r="I382" s="28"/>
      <c r="J382" s="29">
        <f>표1[[#This Row],[C/V]]*표1[[#This Row],[판수]]-표1[[#This Row],[불량수량]]</f>
        <v>5040</v>
      </c>
      <c r="K382" s="28" t="s">
        <v>60</v>
      </c>
      <c r="L382" s="28" t="s">
        <v>34</v>
      </c>
      <c r="M382" s="30">
        <v>0.33333333333333331</v>
      </c>
      <c r="N382" s="30">
        <v>0.75</v>
      </c>
      <c r="O382" s="31">
        <v>540</v>
      </c>
      <c r="P382" s="31">
        <v>0</v>
      </c>
      <c r="Q382" s="32"/>
      <c r="R382" s="33">
        <f t="shared" si="25"/>
        <v>7.7777777777777777</v>
      </c>
      <c r="S382" s="34">
        <f t="shared" si="26"/>
        <v>171</v>
      </c>
      <c r="T382" s="35">
        <f>IF(L382="비가동",0,VLOOKUP(E382,[1]단가!$D$4:$G$1048576,4,0))</f>
        <v>0</v>
      </c>
      <c r="U382" s="35">
        <f t="shared" si="27"/>
        <v>0</v>
      </c>
      <c r="V382" s="36" t="str">
        <f>IF($L382="비가동",0,IF($B382="in",VLOOKUP($E382,[1]투입량!$M:$T,3,FALSE),VLOOKUP($E382,[1]투입량!$D:$I,3,FALSE)))</f>
        <v>F7008</v>
      </c>
      <c r="W382" s="35">
        <f>IF($L382="비가동",0,IF($B382="in",VLOOKUP($E382,[1]투입량!$M:$T,6,FALSE),VLOOKUP($E382,[1]투입량!$D:$I,5,FALSE)))</f>
        <v>168</v>
      </c>
      <c r="X382" s="35">
        <f t="shared" si="28"/>
        <v>12936</v>
      </c>
      <c r="Y382" s="37">
        <f>IF(V382=0,0,VLOOKUP(V382,[1]원재료!C:H,3,0)*0.001)</f>
        <v>41</v>
      </c>
      <c r="Z382" s="35">
        <f t="shared" si="29"/>
        <v>530376</v>
      </c>
      <c r="AA382" s="38"/>
      <c r="AB382" s="39" t="s">
        <v>35</v>
      </c>
      <c r="AC382" s="40"/>
    </row>
    <row r="383" spans="1:29" ht="19.5" customHeight="1" x14ac:dyDescent="0.45">
      <c r="A383" s="22">
        <v>46151</v>
      </c>
      <c r="B383" s="23" t="s">
        <v>29</v>
      </c>
      <c r="C383" s="24" t="s">
        <v>30</v>
      </c>
      <c r="D383" s="25" t="s">
        <v>136</v>
      </c>
      <c r="E383" s="26" t="s">
        <v>137</v>
      </c>
      <c r="F383" s="27" t="str">
        <f>VLOOKUP(표1[[#This Row],[품번]],[1]!품번구분[#Data],2,0)</f>
        <v>G</v>
      </c>
      <c r="G383" s="28">
        <v>2</v>
      </c>
      <c r="H383" s="28">
        <v>74</v>
      </c>
      <c r="I383" s="28"/>
      <c r="J383" s="29">
        <f>표1[[#This Row],[C/V]]*표1[[#This Row],[판수]]-표1[[#This Row],[불량수량]]</f>
        <v>148</v>
      </c>
      <c r="K383" s="28" t="s">
        <v>46</v>
      </c>
      <c r="L383" s="28" t="s">
        <v>44</v>
      </c>
      <c r="M383" s="30">
        <v>0.75</v>
      </c>
      <c r="N383" s="30">
        <v>0.33333333333333331</v>
      </c>
      <c r="O383" s="31">
        <v>749.99999999999989</v>
      </c>
      <c r="P383" s="31">
        <v>0</v>
      </c>
      <c r="Q383" s="32"/>
      <c r="R383" s="33">
        <f t="shared" si="25"/>
        <v>5.9200000000000008</v>
      </c>
      <c r="S383" s="34">
        <f t="shared" si="26"/>
        <v>74</v>
      </c>
      <c r="T383" s="35">
        <f>IF(L383="비가동",0,VLOOKUP(E383,[1]단가!$D$4:$G$1048576,4,0))</f>
        <v>1710</v>
      </c>
      <c r="U383" s="35">
        <f t="shared" si="27"/>
        <v>253080</v>
      </c>
      <c r="V383" s="36" t="str">
        <f>IF($L383="비가동",0,IF($B383="in",VLOOKUP($E383,[1]투입량!$M:$T,3,FALSE),VLOOKUP($E383,[1]투입량!$D:$I,3,FALSE)))</f>
        <v>SI5027</v>
      </c>
      <c r="W383" s="35">
        <f>IF($L383="비가동",0,IF($B383="in",VLOOKUP($E383,[1]투입량!$M:$T,6,FALSE),VLOOKUP($E383,[1]투입량!$D:$I,5,FALSE)))</f>
        <v>75</v>
      </c>
      <c r="X383" s="35">
        <f t="shared" si="28"/>
        <v>6105</v>
      </c>
      <c r="Y383" s="37">
        <f>IF(V383=0,0,VLOOKUP(V383,[1]원재료!C:H,3,0)*0.001)</f>
        <v>0</v>
      </c>
      <c r="Z383" s="35">
        <f t="shared" si="29"/>
        <v>0</v>
      </c>
      <c r="AA383" s="38"/>
      <c r="AB383" s="39" t="s">
        <v>35</v>
      </c>
      <c r="AC383" s="40"/>
    </row>
    <row r="384" spans="1:29" ht="19.5" customHeight="1" x14ac:dyDescent="0.45">
      <c r="A384" s="22">
        <v>46151</v>
      </c>
      <c r="B384" s="23" t="s">
        <v>29</v>
      </c>
      <c r="C384" s="24" t="s">
        <v>30</v>
      </c>
      <c r="D384" s="25" t="s">
        <v>80</v>
      </c>
      <c r="E384" s="26">
        <v>680275</v>
      </c>
      <c r="F384" s="27" t="str">
        <f>VLOOKUP(표1[[#This Row],[품번]],[1]!품번구분[#Data],2,0)</f>
        <v>S</v>
      </c>
      <c r="G384" s="28">
        <v>400</v>
      </c>
      <c r="H384" s="28">
        <v>100</v>
      </c>
      <c r="I384" s="28"/>
      <c r="J384" s="29">
        <f>표1[[#This Row],[C/V]]*표1[[#This Row],[판수]]-표1[[#This Row],[불량수량]]</f>
        <v>40000</v>
      </c>
      <c r="K384" s="28" t="s">
        <v>83</v>
      </c>
      <c r="L384" s="28" t="s">
        <v>44</v>
      </c>
      <c r="M384" s="30">
        <v>0.75</v>
      </c>
      <c r="N384" s="30">
        <v>0.33333333333333331</v>
      </c>
      <c r="O384" s="31">
        <v>749.99999999999989</v>
      </c>
      <c r="P384" s="31">
        <v>0</v>
      </c>
      <c r="Q384" s="32"/>
      <c r="R384" s="33">
        <f t="shared" si="25"/>
        <v>8.0000000000000018</v>
      </c>
      <c r="S384" s="34">
        <f t="shared" si="26"/>
        <v>170</v>
      </c>
      <c r="T384" s="35">
        <f>IF(L384="비가동",0,VLOOKUP(E384,[1]단가!$D$4:$G$1048576,4,0))</f>
        <v>10.58</v>
      </c>
      <c r="U384" s="35">
        <f t="shared" si="27"/>
        <v>423200</v>
      </c>
      <c r="V384" s="36" t="str">
        <f>IF($L384="비가동",0,IF($B384="in",VLOOKUP($E384,[1]투입량!$M:$T,3,FALSE),VLOOKUP($E384,[1]투입량!$D:$I,3,FALSE)))</f>
        <v>SI4021</v>
      </c>
      <c r="W384" s="35">
        <f>IF($L384="비가동",0,IF($B384="in",VLOOKUP($E384,[1]투입량!$M:$T,6,FALSE),VLOOKUP($E384,[1]투입량!$D:$I,5,FALSE)))</f>
        <v>37</v>
      </c>
      <c r="X384" s="35">
        <f t="shared" si="28"/>
        <v>4070.0000000000005</v>
      </c>
      <c r="Y384" s="37">
        <f>IF(V384=0,0,VLOOKUP(V384,[1]원재료!C:H,3,0)*0.001)</f>
        <v>8.8000000000000007</v>
      </c>
      <c r="Z384" s="35">
        <f t="shared" si="29"/>
        <v>35816.000000000007</v>
      </c>
      <c r="AA384" s="38"/>
      <c r="AB384" s="39" t="s">
        <v>35</v>
      </c>
      <c r="AC384" s="40"/>
    </row>
    <row r="385" spans="1:29" ht="19.5" customHeight="1" x14ac:dyDescent="0.45">
      <c r="A385" s="22">
        <v>46151</v>
      </c>
      <c r="B385" s="23" t="s">
        <v>29</v>
      </c>
      <c r="C385" s="24" t="s">
        <v>30</v>
      </c>
      <c r="D385" s="25" t="s">
        <v>82</v>
      </c>
      <c r="E385" s="26" t="s">
        <v>125</v>
      </c>
      <c r="F385" s="27" t="str">
        <f>VLOOKUP(표1[[#This Row],[품번]],[1]!품번구분[#Data],2,0)</f>
        <v>G</v>
      </c>
      <c r="G385" s="28">
        <v>72</v>
      </c>
      <c r="H385" s="28">
        <v>101</v>
      </c>
      <c r="I385" s="28"/>
      <c r="J385" s="29">
        <f>표1[[#This Row],[C/V]]*표1[[#This Row],[판수]]-표1[[#This Row],[불량수량]]</f>
        <v>7272</v>
      </c>
      <c r="K385" s="28" t="s">
        <v>83</v>
      </c>
      <c r="L385" s="28" t="s">
        <v>44</v>
      </c>
      <c r="M385" s="30">
        <v>0.75</v>
      </c>
      <c r="N385" s="30">
        <v>0.33333333333333331</v>
      </c>
      <c r="O385" s="31">
        <v>749.99999999999989</v>
      </c>
      <c r="P385" s="31">
        <v>0</v>
      </c>
      <c r="Q385" s="32"/>
      <c r="R385" s="33">
        <f t="shared" si="25"/>
        <v>8.0800000000000018</v>
      </c>
      <c r="S385" s="34">
        <f t="shared" si="26"/>
        <v>171</v>
      </c>
      <c r="T385" s="35">
        <f>IF(L385="비가동",0,VLOOKUP(E385,[1]단가!$D$4:$G$1048576,4,0))</f>
        <v>0</v>
      </c>
      <c r="U385" s="35">
        <f t="shared" si="27"/>
        <v>0</v>
      </c>
      <c r="V385" s="36" t="str">
        <f>IF($L385="비가동",0,IF($B385="in",VLOOKUP($E385,[1]투입량!$M:$T,3,FALSE),VLOOKUP($E385,[1]투입량!$D:$I,3,FALSE)))</f>
        <v>F7008</v>
      </c>
      <c r="W385" s="35">
        <f>IF($L385="비가동",0,IF($B385="in",VLOOKUP($E385,[1]투입량!$M:$T,6,FALSE),VLOOKUP($E385,[1]투입량!$D:$I,5,FALSE)))</f>
        <v>168</v>
      </c>
      <c r="X385" s="35">
        <f t="shared" si="28"/>
        <v>18664.800000000003</v>
      </c>
      <c r="Y385" s="37">
        <f>IF(V385=0,0,VLOOKUP(V385,[1]원재료!C:H,3,0)*0.001)</f>
        <v>41</v>
      </c>
      <c r="Z385" s="35">
        <f t="shared" si="29"/>
        <v>765256.80000000016</v>
      </c>
      <c r="AA385" s="38"/>
      <c r="AB385" s="39" t="s">
        <v>35</v>
      </c>
      <c r="AC385" s="40"/>
    </row>
    <row r="386" spans="1:29" ht="19.5" customHeight="1" x14ac:dyDescent="0.45">
      <c r="A386" s="22">
        <v>46151</v>
      </c>
      <c r="B386" s="23" t="s">
        <v>29</v>
      </c>
      <c r="C386" s="24" t="s">
        <v>30</v>
      </c>
      <c r="D386" s="25" t="s">
        <v>84</v>
      </c>
      <c r="E386" s="26">
        <v>681371</v>
      </c>
      <c r="F386" s="27" t="str">
        <f>VLOOKUP(표1[[#This Row],[품번]],[1]!품번구분[#Data],2,0)</f>
        <v>S</v>
      </c>
      <c r="G386" s="28">
        <v>400</v>
      </c>
      <c r="H386" s="28">
        <v>56</v>
      </c>
      <c r="I386" s="28">
        <v>112</v>
      </c>
      <c r="J386" s="29">
        <f>표1[[#This Row],[C/V]]*표1[[#This Row],[판수]]-표1[[#This Row],[불량수량]]</f>
        <v>22288</v>
      </c>
      <c r="K386" s="28" t="s">
        <v>85</v>
      </c>
      <c r="L386" s="28" t="s">
        <v>34</v>
      </c>
      <c r="M386" s="30">
        <v>0.33333333333333331</v>
      </c>
      <c r="N386" s="30">
        <v>0.75</v>
      </c>
      <c r="O386" s="31">
        <v>540</v>
      </c>
      <c r="P386" s="31">
        <v>0</v>
      </c>
      <c r="Q386" s="32"/>
      <c r="R386" s="33">
        <f t="shared" si="25"/>
        <v>6.2222222222222223</v>
      </c>
      <c r="S386" s="34">
        <f t="shared" si="26"/>
        <v>158</v>
      </c>
      <c r="T386" s="35">
        <f>IF(L386="비가동",0,VLOOKUP(E386,[1]단가!$D$4:$G$1048576,4,0))</f>
        <v>11.89</v>
      </c>
      <c r="U386" s="35">
        <f t="shared" si="27"/>
        <v>265004.32</v>
      </c>
      <c r="V386" s="36" t="str">
        <f>IF($L386="비가동",0,IF($B386="in",VLOOKUP($E386,[1]투입량!$M:$T,3,FALSE),VLOOKUP($E386,[1]투입량!$D:$I,3,FALSE)))</f>
        <v>SI4023</v>
      </c>
      <c r="W386" s="35">
        <f>IF($L386="비가동",0,IF($B386="in",VLOOKUP($E386,[1]투입량!$M:$T,6,FALSE),VLOOKUP($E386,[1]투입량!$D:$I,5,FALSE)))</f>
        <v>169.5</v>
      </c>
      <c r="X386" s="35">
        <f t="shared" si="28"/>
        <v>10441.200000000001</v>
      </c>
      <c r="Y386" s="37">
        <f>IF(V386=0,0,VLOOKUP(V386,[1]원재료!C:H,3,0)*0.001)</f>
        <v>9.3000000000000007</v>
      </c>
      <c r="Z386" s="35">
        <f t="shared" si="29"/>
        <v>97103.160000000018</v>
      </c>
      <c r="AA386" s="38"/>
      <c r="AB386" s="39" t="s">
        <v>35</v>
      </c>
      <c r="AC386" s="40"/>
    </row>
    <row r="387" spans="1:29" ht="19.5" customHeight="1" x14ac:dyDescent="0.45">
      <c r="A387" s="22">
        <v>46151</v>
      </c>
      <c r="B387" s="23" t="s">
        <v>29</v>
      </c>
      <c r="C387" s="24" t="s">
        <v>30</v>
      </c>
      <c r="D387" s="25" t="s">
        <v>86</v>
      </c>
      <c r="E387" s="26">
        <v>682027</v>
      </c>
      <c r="F387" s="27" t="str">
        <f>VLOOKUP(표1[[#This Row],[품번]],[1]!품번구분[#Data],2,0)</f>
        <v>S</v>
      </c>
      <c r="G387" s="28">
        <v>400</v>
      </c>
      <c r="H387" s="28">
        <v>56</v>
      </c>
      <c r="I387" s="28">
        <v>168</v>
      </c>
      <c r="J387" s="29">
        <f>표1[[#This Row],[C/V]]*표1[[#This Row],[판수]]-표1[[#This Row],[불량수량]]</f>
        <v>22232</v>
      </c>
      <c r="K387" s="28" t="s">
        <v>85</v>
      </c>
      <c r="L387" s="28" t="s">
        <v>34</v>
      </c>
      <c r="M387" s="30">
        <v>0.33333333333333331</v>
      </c>
      <c r="N387" s="30">
        <v>0.75</v>
      </c>
      <c r="O387" s="31">
        <v>540</v>
      </c>
      <c r="P387" s="31">
        <v>0</v>
      </c>
      <c r="Q387" s="32"/>
      <c r="R387" s="33">
        <f t="shared" ref="R387:R450" si="30">IF(H387=0,"",H387/O387*60)</f>
        <v>6.2222222222222223</v>
      </c>
      <c r="S387" s="34">
        <f t="shared" ref="S387:S450" si="31">SUMIFS(H:H,$A:$A,A387,$D:$D,D387,$E:$E,E387)</f>
        <v>158</v>
      </c>
      <c r="T387" s="35">
        <f>IF(L387="비가동",0,VLOOKUP(E387,[1]단가!$D$4:$G$1048576,4,0))</f>
        <v>14.6</v>
      </c>
      <c r="U387" s="35">
        <f t="shared" ref="U387:U450" si="32">IF(L387="비가동",0,T387*J387)</f>
        <v>324587.2</v>
      </c>
      <c r="V387" s="36" t="str">
        <f>IF($L387="비가동",0,IF($B387="in",VLOOKUP($E387,[1]투입량!$M:$T,3,FALSE),VLOOKUP($E387,[1]투입량!$D:$I,3,FALSE)))</f>
        <v>SI4023</v>
      </c>
      <c r="W387" s="35">
        <f>IF($L387="비가동",0,IF($B387="in",VLOOKUP($E387,[1]투입량!$M:$T,6,FALSE),VLOOKUP($E387,[1]투입량!$D:$I,5,FALSE)))</f>
        <v>240</v>
      </c>
      <c r="X387" s="35">
        <f t="shared" ref="X387:X450" si="33">IF(L387="비가동",0,(W387*1.1)*H387)</f>
        <v>14784</v>
      </c>
      <c r="Y387" s="37">
        <f>IF(V387=0,0,VLOOKUP(V387,[1]원재료!C:H,3,0)*0.001)</f>
        <v>9.3000000000000007</v>
      </c>
      <c r="Z387" s="35">
        <f t="shared" ref="Z387:Z450" si="34">Y387*X387</f>
        <v>137491.20000000001</v>
      </c>
      <c r="AA387" s="38"/>
      <c r="AB387" s="39" t="s">
        <v>35</v>
      </c>
      <c r="AC387" s="40"/>
    </row>
    <row r="388" spans="1:29" ht="19.5" customHeight="1" x14ac:dyDescent="0.45">
      <c r="A388" s="22">
        <v>46151</v>
      </c>
      <c r="B388" s="23" t="s">
        <v>29</v>
      </c>
      <c r="C388" s="24" t="s">
        <v>30</v>
      </c>
      <c r="D388" s="25" t="s">
        <v>84</v>
      </c>
      <c r="E388" s="26">
        <v>681371</v>
      </c>
      <c r="F388" s="27" t="str">
        <f>VLOOKUP(표1[[#This Row],[품번]],[1]!품번구분[#Data],2,0)</f>
        <v>S</v>
      </c>
      <c r="G388" s="28">
        <v>400</v>
      </c>
      <c r="H388" s="28">
        <v>102</v>
      </c>
      <c r="I388" s="28">
        <v>204</v>
      </c>
      <c r="J388" s="29">
        <f>표1[[#This Row],[C/V]]*표1[[#This Row],[판수]]-표1[[#This Row],[불량수량]]</f>
        <v>40596</v>
      </c>
      <c r="K388" s="28" t="s">
        <v>87</v>
      </c>
      <c r="L388" s="28" t="s">
        <v>44</v>
      </c>
      <c r="M388" s="30">
        <v>0.75</v>
      </c>
      <c r="N388" s="30">
        <v>0.33333333333333331</v>
      </c>
      <c r="O388" s="31">
        <v>749.99999999999989</v>
      </c>
      <c r="P388" s="31">
        <v>0</v>
      </c>
      <c r="Q388" s="32"/>
      <c r="R388" s="33">
        <f t="shared" si="30"/>
        <v>8.16</v>
      </c>
      <c r="S388" s="34">
        <f t="shared" si="31"/>
        <v>158</v>
      </c>
      <c r="T388" s="35">
        <f>IF(L388="비가동",0,VLOOKUP(E388,[1]단가!$D$4:$G$1048576,4,0))</f>
        <v>11.89</v>
      </c>
      <c r="U388" s="35">
        <f t="shared" si="32"/>
        <v>482686.44</v>
      </c>
      <c r="V388" s="36" t="str">
        <f>IF($L388="비가동",0,IF($B388="in",VLOOKUP($E388,[1]투입량!$M:$T,3,FALSE),VLOOKUP($E388,[1]투입량!$D:$I,3,FALSE)))</f>
        <v>SI4023</v>
      </c>
      <c r="W388" s="35">
        <f>IF($L388="비가동",0,IF($B388="in",VLOOKUP($E388,[1]투입량!$M:$T,6,FALSE),VLOOKUP($E388,[1]투입량!$D:$I,5,FALSE)))</f>
        <v>169.5</v>
      </c>
      <c r="X388" s="35">
        <f t="shared" si="33"/>
        <v>19017.900000000001</v>
      </c>
      <c r="Y388" s="37">
        <f>IF(V388=0,0,VLOOKUP(V388,[1]원재료!C:H,3,0)*0.001)</f>
        <v>9.3000000000000007</v>
      </c>
      <c r="Z388" s="35">
        <f t="shared" si="34"/>
        <v>176866.47000000003</v>
      </c>
      <c r="AA388" s="38"/>
      <c r="AB388" s="39" t="s">
        <v>35</v>
      </c>
      <c r="AC388" s="40"/>
    </row>
    <row r="389" spans="1:29" ht="19.5" customHeight="1" x14ac:dyDescent="0.45">
      <c r="A389" s="22">
        <v>46151</v>
      </c>
      <c r="B389" s="23" t="s">
        <v>29</v>
      </c>
      <c r="C389" s="24" t="s">
        <v>30</v>
      </c>
      <c r="D389" s="25" t="s">
        <v>86</v>
      </c>
      <c r="E389" s="26">
        <v>682027</v>
      </c>
      <c r="F389" s="27" t="str">
        <f>VLOOKUP(표1[[#This Row],[품번]],[1]!품번구분[#Data],2,0)</f>
        <v>S</v>
      </c>
      <c r="G389" s="28">
        <v>400</v>
      </c>
      <c r="H389" s="28">
        <v>102</v>
      </c>
      <c r="I389" s="28">
        <v>306</v>
      </c>
      <c r="J389" s="29">
        <f>표1[[#This Row],[C/V]]*표1[[#This Row],[판수]]-표1[[#This Row],[불량수량]]</f>
        <v>40494</v>
      </c>
      <c r="K389" s="28" t="s">
        <v>87</v>
      </c>
      <c r="L389" s="28" t="s">
        <v>44</v>
      </c>
      <c r="M389" s="30">
        <v>0.75</v>
      </c>
      <c r="N389" s="30">
        <v>0.33333333333333331</v>
      </c>
      <c r="O389" s="31">
        <v>749.99999999999989</v>
      </c>
      <c r="P389" s="31">
        <v>0</v>
      </c>
      <c r="Q389" s="32"/>
      <c r="R389" s="33">
        <f t="shared" si="30"/>
        <v>8.16</v>
      </c>
      <c r="S389" s="34">
        <f t="shared" si="31"/>
        <v>158</v>
      </c>
      <c r="T389" s="35">
        <f>IF(L389="비가동",0,VLOOKUP(E389,[1]단가!$D$4:$G$1048576,4,0))</f>
        <v>14.6</v>
      </c>
      <c r="U389" s="35">
        <f t="shared" si="32"/>
        <v>591212.4</v>
      </c>
      <c r="V389" s="36" t="str">
        <f>IF($L389="비가동",0,IF($B389="in",VLOOKUP($E389,[1]투입량!$M:$T,3,FALSE),VLOOKUP($E389,[1]투입량!$D:$I,3,FALSE)))</f>
        <v>SI4023</v>
      </c>
      <c r="W389" s="35">
        <f>IF($L389="비가동",0,IF($B389="in",VLOOKUP($E389,[1]투입량!$M:$T,6,FALSE),VLOOKUP($E389,[1]투입량!$D:$I,5,FALSE)))</f>
        <v>240</v>
      </c>
      <c r="X389" s="35">
        <f t="shared" si="33"/>
        <v>26928</v>
      </c>
      <c r="Y389" s="37">
        <f>IF(V389=0,0,VLOOKUP(V389,[1]원재료!C:H,3,0)*0.001)</f>
        <v>9.3000000000000007</v>
      </c>
      <c r="Z389" s="35">
        <f t="shared" si="34"/>
        <v>250430.40000000002</v>
      </c>
      <c r="AA389" s="38"/>
      <c r="AB389" s="39" t="s">
        <v>35</v>
      </c>
      <c r="AC389" s="40"/>
    </row>
    <row r="390" spans="1:29" ht="19.5" customHeight="1" x14ac:dyDescent="0.45">
      <c r="A390" s="22">
        <v>46151</v>
      </c>
      <c r="B390" s="23" t="s">
        <v>29</v>
      </c>
      <c r="C390" s="24" t="s">
        <v>30</v>
      </c>
      <c r="D390" s="25" t="s">
        <v>88</v>
      </c>
      <c r="E390" s="26">
        <v>685390</v>
      </c>
      <c r="F390" s="27" t="str">
        <f>VLOOKUP(표1[[#This Row],[품번]],[1]!품번구분[#Data],2,0)</f>
        <v>S</v>
      </c>
      <c r="G390" s="28">
        <v>1444</v>
      </c>
      <c r="H390" s="28">
        <v>92</v>
      </c>
      <c r="I390" s="28">
        <v>92</v>
      </c>
      <c r="J390" s="29">
        <f>표1[[#This Row],[C/V]]*표1[[#This Row],[판수]]-표1[[#This Row],[불량수량]]</f>
        <v>132756</v>
      </c>
      <c r="K390" s="28" t="s">
        <v>89</v>
      </c>
      <c r="L390" s="28" t="s">
        <v>34</v>
      </c>
      <c r="M390" s="30">
        <v>0.33333333333333331</v>
      </c>
      <c r="N390" s="30">
        <v>0.75</v>
      </c>
      <c r="O390" s="31">
        <v>540</v>
      </c>
      <c r="P390" s="31">
        <v>0</v>
      </c>
      <c r="Q390" s="32"/>
      <c r="R390" s="33">
        <f t="shared" si="30"/>
        <v>10.222222222222221</v>
      </c>
      <c r="S390" s="34">
        <f t="shared" si="31"/>
        <v>219</v>
      </c>
      <c r="T390" s="35">
        <f>IF(L390="비가동",0,VLOOKUP(E390,[1]단가!$D$4:$G$1048576,4,0))</f>
        <v>8</v>
      </c>
      <c r="U390" s="35">
        <f t="shared" si="32"/>
        <v>1062048</v>
      </c>
      <c r="V390" s="36" t="str">
        <f>IF($L390="비가동",0,IF($B390="in",VLOOKUP($E390,[1]투입량!$M:$T,3,FALSE),VLOOKUP($E390,[1]투입량!$D:$I,3,FALSE)))</f>
        <v>SI4022</v>
      </c>
      <c r="W390" s="35">
        <f>IF($L390="비가동",0,IF($B390="in",VLOOKUP($E390,[1]투입량!$M:$T,6,FALSE),VLOOKUP($E390,[1]투입량!$D:$I,5,FALSE)))</f>
        <v>260</v>
      </c>
      <c r="X390" s="35">
        <f t="shared" si="33"/>
        <v>26312</v>
      </c>
      <c r="Y390" s="37">
        <f>IF(V390=0,0,VLOOKUP(V390,[1]원재료!C:H,3,0)*0.001)</f>
        <v>10.15</v>
      </c>
      <c r="Z390" s="35">
        <f t="shared" si="34"/>
        <v>267066.8</v>
      </c>
      <c r="AA390" s="38"/>
      <c r="AB390" s="39" t="s">
        <v>35</v>
      </c>
      <c r="AC390" s="40"/>
    </row>
    <row r="391" spans="1:29" ht="19.5" customHeight="1" x14ac:dyDescent="0.45">
      <c r="A391" s="22">
        <v>46151</v>
      </c>
      <c r="B391" s="23" t="s">
        <v>29</v>
      </c>
      <c r="C391" s="24" t="s">
        <v>30</v>
      </c>
      <c r="D391" s="25" t="s">
        <v>90</v>
      </c>
      <c r="E391" s="26" t="s">
        <v>91</v>
      </c>
      <c r="F391" s="27" t="str">
        <f>VLOOKUP(표1[[#This Row],[품번]],[1]!품번구분[#Data],2,0)</f>
        <v>S</v>
      </c>
      <c r="G391" s="28">
        <v>256</v>
      </c>
      <c r="H391" s="28">
        <v>56</v>
      </c>
      <c r="I391" s="28"/>
      <c r="J391" s="29">
        <f>표1[[#This Row],[C/V]]*표1[[#This Row],[판수]]-표1[[#This Row],[불량수량]]</f>
        <v>14336</v>
      </c>
      <c r="K391" s="28" t="s">
        <v>92</v>
      </c>
      <c r="L391" s="28" t="s">
        <v>34</v>
      </c>
      <c r="M391" s="30">
        <v>0.33333333333333331</v>
      </c>
      <c r="N391" s="30">
        <v>0.75</v>
      </c>
      <c r="O391" s="31">
        <v>540</v>
      </c>
      <c r="P391" s="31">
        <v>0</v>
      </c>
      <c r="Q391" s="32"/>
      <c r="R391" s="33">
        <f t="shared" si="30"/>
        <v>6.2222222222222223</v>
      </c>
      <c r="S391" s="34">
        <f t="shared" si="31"/>
        <v>133</v>
      </c>
      <c r="T391" s="35">
        <f>IF(L391="비가동",0,VLOOKUP(E391,[1]단가!$D$4:$G$1048576,4,0))</f>
        <v>39.44</v>
      </c>
      <c r="U391" s="35">
        <f t="shared" si="32"/>
        <v>565411.83999999997</v>
      </c>
      <c r="V391" s="36" t="str">
        <f>IF($L391="비가동",0,IF($B391="in",VLOOKUP($E391,[1]투입량!$M:$T,3,FALSE),VLOOKUP($E391,[1]투입량!$D:$I,3,FALSE)))</f>
        <v>SI4023-1</v>
      </c>
      <c r="W391" s="35">
        <f>IF($L391="비가동",0,IF($B391="in",VLOOKUP($E391,[1]투입량!$M:$T,6,FALSE),VLOOKUP($E391,[1]투입량!$D:$I,5,FALSE)))</f>
        <v>172</v>
      </c>
      <c r="X391" s="35">
        <f t="shared" si="33"/>
        <v>10595.2</v>
      </c>
      <c r="Y391" s="37">
        <f>IF(V391=0,0,VLOOKUP(V391,[1]원재료!C:H,3,0)*0.001)</f>
        <v>8.1999999999999993</v>
      </c>
      <c r="Z391" s="35">
        <f t="shared" si="34"/>
        <v>86880.639999999999</v>
      </c>
      <c r="AA391" s="38"/>
      <c r="AB391" s="39" t="s">
        <v>35</v>
      </c>
      <c r="AC391" s="40"/>
    </row>
    <row r="392" spans="1:29" ht="19.5" customHeight="1" x14ac:dyDescent="0.45">
      <c r="A392" s="22">
        <v>46151</v>
      </c>
      <c r="B392" s="23" t="s">
        <v>29</v>
      </c>
      <c r="C392" s="24" t="s">
        <v>30</v>
      </c>
      <c r="D392" s="25" t="s">
        <v>88</v>
      </c>
      <c r="E392" s="26">
        <v>685390</v>
      </c>
      <c r="F392" s="27" t="str">
        <f>VLOOKUP(표1[[#This Row],[품번]],[1]!품번구분[#Data],2,0)</f>
        <v>S</v>
      </c>
      <c r="G392" s="28">
        <v>1444</v>
      </c>
      <c r="H392" s="28">
        <v>127</v>
      </c>
      <c r="I392" s="28">
        <v>127</v>
      </c>
      <c r="J392" s="29">
        <f>표1[[#This Row],[C/V]]*표1[[#This Row],[판수]]-표1[[#This Row],[불량수량]]</f>
        <v>183261</v>
      </c>
      <c r="K392" s="28" t="s">
        <v>93</v>
      </c>
      <c r="L392" s="28" t="s">
        <v>44</v>
      </c>
      <c r="M392" s="30">
        <v>0.75</v>
      </c>
      <c r="N392" s="30">
        <v>0.33333333333333331</v>
      </c>
      <c r="O392" s="31">
        <v>749.99999999999989</v>
      </c>
      <c r="P392" s="31">
        <v>0</v>
      </c>
      <c r="Q392" s="32"/>
      <c r="R392" s="33">
        <f t="shared" si="30"/>
        <v>10.160000000000002</v>
      </c>
      <c r="S392" s="34">
        <f t="shared" si="31"/>
        <v>219</v>
      </c>
      <c r="T392" s="35">
        <f>IF(L392="비가동",0,VLOOKUP(E392,[1]단가!$D$4:$G$1048576,4,0))</f>
        <v>8</v>
      </c>
      <c r="U392" s="35">
        <f t="shared" si="32"/>
        <v>1466088</v>
      </c>
      <c r="V392" s="36" t="str">
        <f>IF($L392="비가동",0,IF($B392="in",VLOOKUP($E392,[1]투입량!$M:$T,3,FALSE),VLOOKUP($E392,[1]투입량!$D:$I,3,FALSE)))</f>
        <v>SI4022</v>
      </c>
      <c r="W392" s="35">
        <f>IF($L392="비가동",0,IF($B392="in",VLOOKUP($E392,[1]투입량!$M:$T,6,FALSE),VLOOKUP($E392,[1]투입량!$D:$I,5,FALSE)))</f>
        <v>260</v>
      </c>
      <c r="X392" s="35">
        <f t="shared" si="33"/>
        <v>36322</v>
      </c>
      <c r="Y392" s="37">
        <f>IF(V392=0,0,VLOOKUP(V392,[1]원재료!C:H,3,0)*0.001)</f>
        <v>10.15</v>
      </c>
      <c r="Z392" s="35">
        <f t="shared" si="34"/>
        <v>368668.3</v>
      </c>
      <c r="AA392" s="38"/>
      <c r="AB392" s="39" t="s">
        <v>35</v>
      </c>
      <c r="AC392" s="40"/>
    </row>
    <row r="393" spans="1:29" ht="19.5" customHeight="1" x14ac:dyDescent="0.45">
      <c r="A393" s="22">
        <v>46151</v>
      </c>
      <c r="B393" s="23" t="s">
        <v>29</v>
      </c>
      <c r="C393" s="24" t="s">
        <v>30</v>
      </c>
      <c r="D393" s="25" t="s">
        <v>90</v>
      </c>
      <c r="E393" s="26" t="s">
        <v>91</v>
      </c>
      <c r="F393" s="27" t="str">
        <f>VLOOKUP(표1[[#This Row],[품번]],[1]!품번구분[#Data],2,0)</f>
        <v>S</v>
      </c>
      <c r="G393" s="28">
        <v>256</v>
      </c>
      <c r="H393" s="28">
        <v>77</v>
      </c>
      <c r="I393" s="28"/>
      <c r="J393" s="29">
        <f>표1[[#This Row],[C/V]]*표1[[#This Row],[판수]]-표1[[#This Row],[불량수량]]</f>
        <v>19712</v>
      </c>
      <c r="K393" s="28" t="s">
        <v>94</v>
      </c>
      <c r="L393" s="28" t="s">
        <v>44</v>
      </c>
      <c r="M393" s="30">
        <v>0.75</v>
      </c>
      <c r="N393" s="30">
        <v>0.33333333333333331</v>
      </c>
      <c r="O393" s="31">
        <v>749.99999999999989</v>
      </c>
      <c r="P393" s="31">
        <v>0</v>
      </c>
      <c r="Q393" s="32"/>
      <c r="R393" s="33">
        <f t="shared" si="30"/>
        <v>6.160000000000001</v>
      </c>
      <c r="S393" s="34">
        <f t="shared" si="31"/>
        <v>133</v>
      </c>
      <c r="T393" s="35">
        <f>IF(L393="비가동",0,VLOOKUP(E393,[1]단가!$D$4:$G$1048576,4,0))</f>
        <v>39.44</v>
      </c>
      <c r="U393" s="35">
        <f t="shared" si="32"/>
        <v>777441.27999999991</v>
      </c>
      <c r="V393" s="36" t="str">
        <f>IF($L393="비가동",0,IF($B393="in",VLOOKUP($E393,[1]투입량!$M:$T,3,FALSE),VLOOKUP($E393,[1]투입량!$D:$I,3,FALSE)))</f>
        <v>SI4023-1</v>
      </c>
      <c r="W393" s="35">
        <f>IF($L393="비가동",0,IF($B393="in",VLOOKUP($E393,[1]투입량!$M:$T,6,FALSE),VLOOKUP($E393,[1]투입량!$D:$I,5,FALSE)))</f>
        <v>172</v>
      </c>
      <c r="X393" s="35">
        <f t="shared" si="33"/>
        <v>14568.400000000001</v>
      </c>
      <c r="Y393" s="37">
        <f>IF(V393=0,0,VLOOKUP(V393,[1]원재료!C:H,3,0)*0.001)</f>
        <v>8.1999999999999993</v>
      </c>
      <c r="Z393" s="35">
        <f t="shared" si="34"/>
        <v>119460.88</v>
      </c>
      <c r="AA393" s="38"/>
      <c r="AB393" s="39" t="s">
        <v>35</v>
      </c>
      <c r="AC393" s="40"/>
    </row>
    <row r="394" spans="1:29" ht="19.5" customHeight="1" x14ac:dyDescent="0.45">
      <c r="A394" s="22">
        <v>46151</v>
      </c>
      <c r="B394" s="23" t="s">
        <v>29</v>
      </c>
      <c r="C394" s="24" t="s">
        <v>30</v>
      </c>
      <c r="D394" s="25" t="s">
        <v>95</v>
      </c>
      <c r="E394" s="26">
        <v>680522</v>
      </c>
      <c r="F394" s="27" t="str">
        <f>VLOOKUP(표1[[#This Row],[품번]],[1]!품번구분[#Data],2,0)</f>
        <v>S</v>
      </c>
      <c r="G394" s="28">
        <v>1024</v>
      </c>
      <c r="H394" s="28">
        <v>85</v>
      </c>
      <c r="I394" s="28">
        <v>170</v>
      </c>
      <c r="J394" s="29">
        <f>표1[[#This Row],[C/V]]*표1[[#This Row],[판수]]-표1[[#This Row],[불량수량]]</f>
        <v>86870</v>
      </c>
      <c r="K394" s="28" t="s">
        <v>96</v>
      </c>
      <c r="L394" s="28" t="s">
        <v>34</v>
      </c>
      <c r="M394" s="30">
        <v>0.33333333333333331</v>
      </c>
      <c r="N394" s="30">
        <v>0.75</v>
      </c>
      <c r="O394" s="31">
        <v>540</v>
      </c>
      <c r="P394" s="31">
        <v>0</v>
      </c>
      <c r="Q394" s="32"/>
      <c r="R394" s="33">
        <f t="shared" si="30"/>
        <v>9.4444444444444446</v>
      </c>
      <c r="S394" s="34">
        <f t="shared" si="31"/>
        <v>202</v>
      </c>
      <c r="T394" s="35">
        <f>IF(L394="비가동",0,VLOOKUP(E394,[1]단가!$D$4:$G$1048576,4,0))</f>
        <v>11.68</v>
      </c>
      <c r="U394" s="35">
        <f t="shared" si="32"/>
        <v>1014641.6</v>
      </c>
      <c r="V394" s="36" t="str">
        <f>IF($L394="비가동",0,IF($B394="in",VLOOKUP($E394,[1]투입량!$M:$T,3,FALSE),VLOOKUP($E394,[1]투입량!$D:$I,3,FALSE)))</f>
        <v>SI4031</v>
      </c>
      <c r="W394" s="35">
        <f>IF($L394="비가동",0,IF($B394="in",VLOOKUP($E394,[1]투입량!$M:$T,6,FALSE),VLOOKUP($E394,[1]투입량!$D:$I,5,FALSE)))</f>
        <v>340</v>
      </c>
      <c r="X394" s="35">
        <f t="shared" si="33"/>
        <v>31790.000000000004</v>
      </c>
      <c r="Y394" s="37">
        <f>IF(V394=0,0,VLOOKUP(V394,[1]원재료!C:H,3,0)*0.001)</f>
        <v>8.35</v>
      </c>
      <c r="Z394" s="35">
        <f t="shared" si="34"/>
        <v>265446.5</v>
      </c>
      <c r="AA394" s="38"/>
      <c r="AB394" s="39" t="s">
        <v>35</v>
      </c>
      <c r="AC394" s="40"/>
    </row>
    <row r="395" spans="1:29" ht="19.5" customHeight="1" x14ac:dyDescent="0.45">
      <c r="A395" s="22">
        <v>46151</v>
      </c>
      <c r="B395" s="23" t="s">
        <v>29</v>
      </c>
      <c r="C395" s="24" t="s">
        <v>30</v>
      </c>
      <c r="D395" s="25" t="s">
        <v>97</v>
      </c>
      <c r="E395" s="26" t="s">
        <v>98</v>
      </c>
      <c r="F395" s="27" t="str">
        <f>VLOOKUP(표1[[#This Row],[품번]],[1]!품번구분[#Data],2,0)</f>
        <v>S</v>
      </c>
      <c r="G395" s="28">
        <v>64</v>
      </c>
      <c r="H395" s="28">
        <v>52</v>
      </c>
      <c r="I395" s="28"/>
      <c r="J395" s="29">
        <f>표1[[#This Row],[C/V]]*표1[[#This Row],[판수]]-표1[[#This Row],[불량수량]]</f>
        <v>3328</v>
      </c>
      <c r="K395" s="28" t="s">
        <v>99</v>
      </c>
      <c r="L395" s="28" t="s">
        <v>34</v>
      </c>
      <c r="M395" s="30">
        <v>0.33333333333333331</v>
      </c>
      <c r="N395" s="30">
        <v>0.75</v>
      </c>
      <c r="O395" s="31">
        <v>540</v>
      </c>
      <c r="P395" s="31">
        <v>0</v>
      </c>
      <c r="Q395" s="32"/>
      <c r="R395" s="33">
        <f t="shared" si="30"/>
        <v>5.7777777777777777</v>
      </c>
      <c r="S395" s="34">
        <f t="shared" si="31"/>
        <v>129</v>
      </c>
      <c r="T395" s="35">
        <f>IF(L395="비가동",0,VLOOKUP(E395,[1]단가!$D$4:$G$1048576,4,0))</f>
        <v>42.03</v>
      </c>
      <c r="U395" s="35">
        <f t="shared" si="32"/>
        <v>139875.84</v>
      </c>
      <c r="V395" s="36" t="str">
        <f>IF($L395="비가동",0,IF($B395="in",VLOOKUP($E395,[1]투입량!$M:$T,3,FALSE),VLOOKUP($E395,[1]투입량!$D:$I,3,FALSE)))</f>
        <v>SI4023-1</v>
      </c>
      <c r="W395" s="35">
        <f>IF($L395="비가동",0,IF($B395="in",VLOOKUP($E395,[1]투입량!$M:$T,6,FALSE),VLOOKUP($E395,[1]투입량!$D:$I,5,FALSE)))</f>
        <v>82</v>
      </c>
      <c r="X395" s="35">
        <f t="shared" si="33"/>
        <v>4690.4000000000005</v>
      </c>
      <c r="Y395" s="37">
        <f>IF(V395=0,0,VLOOKUP(V395,[1]원재료!C:H,3,0)*0.001)</f>
        <v>8.1999999999999993</v>
      </c>
      <c r="Z395" s="35">
        <f t="shared" si="34"/>
        <v>38461.279999999999</v>
      </c>
      <c r="AA395" s="38"/>
      <c r="AB395" s="39" t="s">
        <v>35</v>
      </c>
      <c r="AC395" s="40"/>
    </row>
    <row r="396" spans="1:29" ht="19.5" customHeight="1" x14ac:dyDescent="0.45">
      <c r="A396" s="22">
        <v>46151</v>
      </c>
      <c r="B396" s="23" t="s">
        <v>29</v>
      </c>
      <c r="C396" s="24" t="s">
        <v>30</v>
      </c>
      <c r="D396" s="25" t="s">
        <v>95</v>
      </c>
      <c r="E396" s="26">
        <v>680522</v>
      </c>
      <c r="F396" s="27" t="str">
        <f>VLOOKUP(표1[[#This Row],[품번]],[1]!품번구분[#Data],2,0)</f>
        <v>S</v>
      </c>
      <c r="G396" s="28">
        <v>1024</v>
      </c>
      <c r="H396" s="28">
        <v>117</v>
      </c>
      <c r="I396" s="28">
        <v>234</v>
      </c>
      <c r="J396" s="29">
        <f>표1[[#This Row],[C/V]]*표1[[#This Row],[판수]]-표1[[#This Row],[불량수량]]</f>
        <v>119574</v>
      </c>
      <c r="K396" s="28" t="s">
        <v>101</v>
      </c>
      <c r="L396" s="28" t="s">
        <v>44</v>
      </c>
      <c r="M396" s="30">
        <v>0.75</v>
      </c>
      <c r="N396" s="30">
        <v>0.33333333333333331</v>
      </c>
      <c r="O396" s="31">
        <v>749.99999999999989</v>
      </c>
      <c r="P396" s="31">
        <v>0</v>
      </c>
      <c r="Q396" s="32"/>
      <c r="R396" s="33">
        <f t="shared" si="30"/>
        <v>9.3600000000000012</v>
      </c>
      <c r="S396" s="34">
        <f t="shared" si="31"/>
        <v>202</v>
      </c>
      <c r="T396" s="35">
        <f>IF(L396="비가동",0,VLOOKUP(E396,[1]단가!$D$4:$G$1048576,4,0))</f>
        <v>11.68</v>
      </c>
      <c r="U396" s="35">
        <f t="shared" si="32"/>
        <v>1396624.32</v>
      </c>
      <c r="V396" s="36" t="str">
        <f>IF($L396="비가동",0,IF($B396="in",VLOOKUP($E396,[1]투입량!$M:$T,3,FALSE),VLOOKUP($E396,[1]투입량!$D:$I,3,FALSE)))</f>
        <v>SI4031</v>
      </c>
      <c r="W396" s="35">
        <f>IF($L396="비가동",0,IF($B396="in",VLOOKUP($E396,[1]투입량!$M:$T,6,FALSE),VLOOKUP($E396,[1]투입량!$D:$I,5,FALSE)))</f>
        <v>340</v>
      </c>
      <c r="X396" s="35">
        <f t="shared" si="33"/>
        <v>43758.000000000007</v>
      </c>
      <c r="Y396" s="37">
        <f>IF(V396=0,0,VLOOKUP(V396,[1]원재료!C:H,3,0)*0.001)</f>
        <v>8.35</v>
      </c>
      <c r="Z396" s="35">
        <f t="shared" si="34"/>
        <v>365379.30000000005</v>
      </c>
      <c r="AA396" s="38"/>
      <c r="AB396" s="39" t="s">
        <v>35</v>
      </c>
      <c r="AC396" s="40"/>
    </row>
    <row r="397" spans="1:29" ht="19.5" customHeight="1" x14ac:dyDescent="0.45">
      <c r="A397" s="22">
        <v>46151</v>
      </c>
      <c r="B397" s="23" t="s">
        <v>29</v>
      </c>
      <c r="C397" s="24" t="s">
        <v>30</v>
      </c>
      <c r="D397" s="25" t="s">
        <v>97</v>
      </c>
      <c r="E397" s="26" t="s">
        <v>98</v>
      </c>
      <c r="F397" s="27" t="str">
        <f>VLOOKUP(표1[[#This Row],[품번]],[1]!품번구분[#Data],2,0)</f>
        <v>S</v>
      </c>
      <c r="G397" s="28">
        <v>64</v>
      </c>
      <c r="H397" s="28">
        <v>77</v>
      </c>
      <c r="I397" s="28"/>
      <c r="J397" s="29">
        <f>표1[[#This Row],[C/V]]*표1[[#This Row],[판수]]-표1[[#This Row],[불량수량]]</f>
        <v>4928</v>
      </c>
      <c r="K397" s="28" t="s">
        <v>102</v>
      </c>
      <c r="L397" s="28" t="s">
        <v>44</v>
      </c>
      <c r="M397" s="30">
        <v>0.75</v>
      </c>
      <c r="N397" s="30">
        <v>0.33333333333333331</v>
      </c>
      <c r="O397" s="31">
        <v>749.99999999999989</v>
      </c>
      <c r="P397" s="31">
        <v>0</v>
      </c>
      <c r="Q397" s="32"/>
      <c r="R397" s="33">
        <f t="shared" si="30"/>
        <v>6.160000000000001</v>
      </c>
      <c r="S397" s="34">
        <f t="shared" si="31"/>
        <v>129</v>
      </c>
      <c r="T397" s="35">
        <f>IF(L397="비가동",0,VLOOKUP(E397,[1]단가!$D$4:$G$1048576,4,0))</f>
        <v>42.03</v>
      </c>
      <c r="U397" s="35">
        <f t="shared" si="32"/>
        <v>207123.84</v>
      </c>
      <c r="V397" s="36" t="str">
        <f>IF($L397="비가동",0,IF($B397="in",VLOOKUP($E397,[1]투입량!$M:$T,3,FALSE),VLOOKUP($E397,[1]투입량!$D:$I,3,FALSE)))</f>
        <v>SI4023-1</v>
      </c>
      <c r="W397" s="35">
        <f>IF($L397="비가동",0,IF($B397="in",VLOOKUP($E397,[1]투입량!$M:$T,6,FALSE),VLOOKUP($E397,[1]투입량!$D:$I,5,FALSE)))</f>
        <v>82</v>
      </c>
      <c r="X397" s="35">
        <f t="shared" si="33"/>
        <v>6945.4000000000005</v>
      </c>
      <c r="Y397" s="37">
        <f>IF(V397=0,0,VLOOKUP(V397,[1]원재료!C:H,3,0)*0.001)</f>
        <v>8.1999999999999993</v>
      </c>
      <c r="Z397" s="35">
        <f t="shared" si="34"/>
        <v>56952.28</v>
      </c>
      <c r="AA397" s="38"/>
      <c r="AB397" s="39" t="s">
        <v>35</v>
      </c>
      <c r="AC397" s="40"/>
    </row>
    <row r="398" spans="1:29" ht="19.5" customHeight="1" x14ac:dyDescent="0.45">
      <c r="A398" s="22">
        <v>46151</v>
      </c>
      <c r="B398" s="23" t="s">
        <v>29</v>
      </c>
      <c r="C398" s="24" t="s">
        <v>30</v>
      </c>
      <c r="D398" s="25" t="s">
        <v>103</v>
      </c>
      <c r="E398" s="26">
        <v>681266</v>
      </c>
      <c r="F398" s="27" t="str">
        <f>VLOOKUP(표1[[#This Row],[품번]],[1]!품번구분[#Data],2,0)</f>
        <v>S</v>
      </c>
      <c r="G398" s="28">
        <v>1152</v>
      </c>
      <c r="H398" s="28">
        <v>96</v>
      </c>
      <c r="I398" s="28">
        <v>384</v>
      </c>
      <c r="J398" s="29">
        <f>표1[[#This Row],[C/V]]*표1[[#This Row],[판수]]-표1[[#This Row],[불량수량]]</f>
        <v>110208</v>
      </c>
      <c r="K398" s="28" t="s">
        <v>104</v>
      </c>
      <c r="L398" s="28" t="s">
        <v>34</v>
      </c>
      <c r="M398" s="30">
        <v>0.33333333333333331</v>
      </c>
      <c r="N398" s="30">
        <v>0.75</v>
      </c>
      <c r="O398" s="31">
        <v>540</v>
      </c>
      <c r="P398" s="31">
        <v>0</v>
      </c>
      <c r="Q398" s="32"/>
      <c r="R398" s="33">
        <f t="shared" si="30"/>
        <v>10.666666666666668</v>
      </c>
      <c r="S398" s="34">
        <f t="shared" si="31"/>
        <v>234</v>
      </c>
      <c r="T398" s="35">
        <f>IF(L398="비가동",0,VLOOKUP(E398,[1]단가!$D$4:$G$1048576,4,0))</f>
        <v>9.27</v>
      </c>
      <c r="U398" s="35">
        <f t="shared" si="32"/>
        <v>1021628.1599999999</v>
      </c>
      <c r="V398" s="36" t="str">
        <f>IF($L398="비가동",0,IF($B398="in",VLOOKUP($E398,[1]투입량!$M:$T,3,FALSE),VLOOKUP($E398,[1]투입량!$D:$I,3,FALSE)))</f>
        <v>SI4020-2</v>
      </c>
      <c r="W398" s="35">
        <f>IF($L398="비가동",0,IF($B398="in",VLOOKUP($E398,[1]투입량!$M:$T,6,FALSE),VLOOKUP($E398,[1]투입량!$D:$I,5,FALSE)))</f>
        <v>364</v>
      </c>
      <c r="X398" s="35">
        <f t="shared" si="33"/>
        <v>38438.400000000001</v>
      </c>
      <c r="Y398" s="37">
        <f>IF(V398=0,0,VLOOKUP(V398,[1]원재료!C:H,3,0)*0.001)</f>
        <v>10.5</v>
      </c>
      <c r="Z398" s="35">
        <f t="shared" si="34"/>
        <v>403603.20000000001</v>
      </c>
      <c r="AA398" s="38"/>
      <c r="AB398" s="39" t="s">
        <v>35</v>
      </c>
      <c r="AC398" s="40"/>
    </row>
    <row r="399" spans="1:29" ht="19.5" customHeight="1" x14ac:dyDescent="0.45">
      <c r="A399" s="22">
        <v>46151</v>
      </c>
      <c r="B399" s="23" t="s">
        <v>29</v>
      </c>
      <c r="C399" s="24" t="s">
        <v>30</v>
      </c>
      <c r="D399" s="25" t="s">
        <v>105</v>
      </c>
      <c r="E399" s="26">
        <v>680449</v>
      </c>
      <c r="F399" s="27" t="str">
        <f>VLOOKUP(표1[[#This Row],[품번]],[1]!품번구분[#Data],2,0)</f>
        <v>S</v>
      </c>
      <c r="G399" s="28">
        <v>1008</v>
      </c>
      <c r="H399" s="28">
        <v>101</v>
      </c>
      <c r="I399" s="28">
        <v>404</v>
      </c>
      <c r="J399" s="29">
        <f>표1[[#This Row],[C/V]]*표1[[#This Row],[판수]]-표1[[#This Row],[불량수량]]</f>
        <v>101404</v>
      </c>
      <c r="K399" s="28" t="s">
        <v>106</v>
      </c>
      <c r="L399" s="28" t="s">
        <v>44</v>
      </c>
      <c r="M399" s="30">
        <v>0.75</v>
      </c>
      <c r="N399" s="30">
        <v>0.33333333333333331</v>
      </c>
      <c r="O399" s="31">
        <v>749.99999999999989</v>
      </c>
      <c r="P399" s="31">
        <v>0</v>
      </c>
      <c r="Q399" s="32"/>
      <c r="R399" s="33">
        <f t="shared" si="30"/>
        <v>8.0800000000000018</v>
      </c>
      <c r="S399" s="34">
        <f t="shared" si="31"/>
        <v>101</v>
      </c>
      <c r="T399" s="35">
        <f>IF(L399="비가동",0,VLOOKUP(E399,[1]단가!$D$4:$G$1048576,4,0))</f>
        <v>14.17</v>
      </c>
      <c r="U399" s="35">
        <f t="shared" si="32"/>
        <v>1436894.68</v>
      </c>
      <c r="V399" s="36" t="str">
        <f>IF($L399="비가동",0,IF($B399="in",VLOOKUP($E399,[1]투입량!$M:$T,3,FALSE),VLOOKUP($E399,[1]투입량!$D:$I,3,FALSE)))</f>
        <v>SI4023-2</v>
      </c>
      <c r="W399" s="35">
        <f>IF($L399="비가동",0,IF($B399="in",VLOOKUP($E399,[1]투입량!$M:$T,6,FALSE),VLOOKUP($E399,[1]투입량!$D:$I,5,FALSE)))</f>
        <v>210</v>
      </c>
      <c r="X399" s="35">
        <f t="shared" si="33"/>
        <v>23331.000000000004</v>
      </c>
      <c r="Y399" s="37">
        <f>IF(V399=0,0,VLOOKUP(V399,[1]원재료!C:H,3,0)*0.001)</f>
        <v>7.8</v>
      </c>
      <c r="Z399" s="35">
        <f t="shared" si="34"/>
        <v>181981.80000000002</v>
      </c>
      <c r="AA399" s="38"/>
      <c r="AB399" s="39" t="s">
        <v>35</v>
      </c>
      <c r="AC399" s="40"/>
    </row>
    <row r="400" spans="1:29" ht="19.5" customHeight="1" x14ac:dyDescent="0.45">
      <c r="A400" s="22">
        <v>46151</v>
      </c>
      <c r="B400" s="23" t="s">
        <v>29</v>
      </c>
      <c r="C400" s="24" t="s">
        <v>30</v>
      </c>
      <c r="D400" s="25" t="s">
        <v>103</v>
      </c>
      <c r="E400" s="26">
        <v>681266</v>
      </c>
      <c r="F400" s="27" t="str">
        <f>VLOOKUP(표1[[#This Row],[품번]],[1]!품번구분[#Data],2,0)</f>
        <v>S</v>
      </c>
      <c r="G400" s="28">
        <v>1152</v>
      </c>
      <c r="H400" s="28">
        <v>138</v>
      </c>
      <c r="I400" s="28">
        <v>552</v>
      </c>
      <c r="J400" s="29">
        <f>표1[[#This Row],[C/V]]*표1[[#This Row],[판수]]-표1[[#This Row],[불량수량]]</f>
        <v>158424</v>
      </c>
      <c r="K400" s="28" t="s">
        <v>107</v>
      </c>
      <c r="L400" s="28" t="s">
        <v>44</v>
      </c>
      <c r="M400" s="30">
        <v>0.75</v>
      </c>
      <c r="N400" s="30">
        <v>0.33333333333333331</v>
      </c>
      <c r="O400" s="31">
        <v>749.99999999999989</v>
      </c>
      <c r="P400" s="31">
        <v>0</v>
      </c>
      <c r="Q400" s="32"/>
      <c r="R400" s="33">
        <f t="shared" si="30"/>
        <v>11.040000000000001</v>
      </c>
      <c r="S400" s="34">
        <f t="shared" si="31"/>
        <v>234</v>
      </c>
      <c r="T400" s="35">
        <f>IF(L400="비가동",0,VLOOKUP(E400,[1]단가!$D$4:$G$1048576,4,0))</f>
        <v>9.27</v>
      </c>
      <c r="U400" s="35">
        <f t="shared" si="32"/>
        <v>1468590.48</v>
      </c>
      <c r="V400" s="36" t="str">
        <f>IF($L400="비가동",0,IF($B400="in",VLOOKUP($E400,[1]투입량!$M:$T,3,FALSE),VLOOKUP($E400,[1]투입량!$D:$I,3,FALSE)))</f>
        <v>SI4020-2</v>
      </c>
      <c r="W400" s="35">
        <f>IF($L400="비가동",0,IF($B400="in",VLOOKUP($E400,[1]투입량!$M:$T,6,FALSE),VLOOKUP($E400,[1]투입량!$D:$I,5,FALSE)))</f>
        <v>364</v>
      </c>
      <c r="X400" s="35">
        <f t="shared" si="33"/>
        <v>55255.200000000004</v>
      </c>
      <c r="Y400" s="37">
        <f>IF(V400=0,0,VLOOKUP(V400,[1]원재료!C:H,3,0)*0.001)</f>
        <v>10.5</v>
      </c>
      <c r="Z400" s="35">
        <f t="shared" si="34"/>
        <v>580179.60000000009</v>
      </c>
      <c r="AA400" s="38"/>
      <c r="AB400" s="39" t="s">
        <v>35</v>
      </c>
      <c r="AC400" s="40"/>
    </row>
    <row r="401" spans="1:29" ht="19.5" customHeight="1" x14ac:dyDescent="0.45">
      <c r="A401" s="22">
        <v>46151</v>
      </c>
      <c r="B401" s="23" t="s">
        <v>29</v>
      </c>
      <c r="C401" s="24" t="s">
        <v>30</v>
      </c>
      <c r="D401" s="25" t="s">
        <v>109</v>
      </c>
      <c r="E401" s="26" t="s">
        <v>110</v>
      </c>
      <c r="F401" s="27" t="str">
        <f>VLOOKUP(표1[[#This Row],[품번]],[1]!품번구분[#Data],2,0)</f>
        <v>S</v>
      </c>
      <c r="G401" s="28">
        <v>48</v>
      </c>
      <c r="H401" s="28">
        <v>130</v>
      </c>
      <c r="I401" s="28"/>
      <c r="J401" s="29">
        <f>표1[[#This Row],[C/V]]*표1[[#This Row],[판수]]-표1[[#This Row],[불량수량]]</f>
        <v>6240</v>
      </c>
      <c r="K401" s="28" t="s">
        <v>111</v>
      </c>
      <c r="L401" s="28" t="s">
        <v>44</v>
      </c>
      <c r="M401" s="30">
        <v>0.75</v>
      </c>
      <c r="N401" s="30">
        <v>0.33333333333333331</v>
      </c>
      <c r="O401" s="31">
        <v>749.99999999999989</v>
      </c>
      <c r="P401" s="31">
        <v>0</v>
      </c>
      <c r="Q401" s="32"/>
      <c r="R401" s="33">
        <f t="shared" si="30"/>
        <v>10.400000000000002</v>
      </c>
      <c r="S401" s="34">
        <f t="shared" si="31"/>
        <v>130</v>
      </c>
      <c r="T401" s="35">
        <f>IF(L401="비가동",0,VLOOKUP(E401,[1]단가!$D$4:$G$1048576,4,0))</f>
        <v>32.99</v>
      </c>
      <c r="U401" s="35">
        <f t="shared" si="32"/>
        <v>205857.6</v>
      </c>
      <c r="V401" s="36" t="str">
        <f>IF($L401="비가동",0,IF($B401="in",VLOOKUP($E401,[1]투입량!$M:$T,3,FALSE),VLOOKUP($E401,[1]투입량!$D:$I,3,FALSE)))</f>
        <v>SI4020</v>
      </c>
      <c r="W401" s="35">
        <f>IF($L401="비가동",0,IF($B401="in",VLOOKUP($E401,[1]투입량!$M:$T,6,FALSE),VLOOKUP($E401,[1]투입량!$D:$I,5,FALSE)))</f>
        <v>63</v>
      </c>
      <c r="X401" s="35">
        <f t="shared" si="33"/>
        <v>9009.0000000000018</v>
      </c>
      <c r="Y401" s="37">
        <f>IF(V401=0,0,VLOOKUP(V401,[1]원재료!C:H,3,0)*0.001)</f>
        <v>8.7000000000000011</v>
      </c>
      <c r="Z401" s="35">
        <f t="shared" si="34"/>
        <v>78378.300000000032</v>
      </c>
      <c r="AA401" s="38"/>
      <c r="AB401" s="39" t="s">
        <v>35</v>
      </c>
      <c r="AC401" s="40"/>
    </row>
    <row r="402" spans="1:29" ht="19.5" customHeight="1" x14ac:dyDescent="0.45">
      <c r="A402" s="22">
        <v>46151</v>
      </c>
      <c r="B402" s="23" t="s">
        <v>29</v>
      </c>
      <c r="C402" s="24" t="s">
        <v>30</v>
      </c>
      <c r="D402" s="25" t="s">
        <v>112</v>
      </c>
      <c r="E402" s="26" t="s">
        <v>113</v>
      </c>
      <c r="F402" s="27" t="str">
        <f>VLOOKUP(표1[[#This Row],[품번]],[1]!품번구분[#Data],2,0)</f>
        <v>S</v>
      </c>
      <c r="G402" s="28">
        <v>288</v>
      </c>
      <c r="H402" s="28">
        <v>130</v>
      </c>
      <c r="I402" s="28"/>
      <c r="J402" s="29">
        <f>표1[[#This Row],[C/V]]*표1[[#This Row],[판수]]-표1[[#This Row],[불량수량]]</f>
        <v>37440</v>
      </c>
      <c r="K402" s="28" t="s">
        <v>111</v>
      </c>
      <c r="L402" s="28" t="s">
        <v>44</v>
      </c>
      <c r="M402" s="30">
        <v>0.75</v>
      </c>
      <c r="N402" s="30">
        <v>0.33333333333333331</v>
      </c>
      <c r="O402" s="31">
        <v>749.99999999999989</v>
      </c>
      <c r="P402" s="31">
        <v>0</v>
      </c>
      <c r="Q402" s="32"/>
      <c r="R402" s="33">
        <f t="shared" si="30"/>
        <v>10.400000000000002</v>
      </c>
      <c r="S402" s="34">
        <f t="shared" si="31"/>
        <v>130</v>
      </c>
      <c r="T402" s="35">
        <f>IF(L402="비가동",0,VLOOKUP(E402,[1]단가!$D$4:$G$1048576,4,0))</f>
        <v>17.600000000000001</v>
      </c>
      <c r="U402" s="35">
        <f t="shared" si="32"/>
        <v>658944</v>
      </c>
      <c r="V402" s="36" t="str">
        <f>IF($L402="비가동",0,IF($B402="in",VLOOKUP($E402,[1]투입량!$M:$T,3,FALSE),VLOOKUP($E402,[1]투입량!$D:$I,3,FALSE)))</f>
        <v>SI3020</v>
      </c>
      <c r="W402" s="35">
        <f>IF($L402="비가동",0,IF($B402="in",VLOOKUP($E402,[1]투입량!$M:$T,6,FALSE),VLOOKUP($E402,[1]투입량!$D:$I,5,FALSE)))</f>
        <v>174</v>
      </c>
      <c r="X402" s="35">
        <f t="shared" si="33"/>
        <v>24882</v>
      </c>
      <c r="Y402" s="37">
        <f>IF(V402=0,0,VLOOKUP(V402,[1]원재료!C:H,3,0)*0.001)</f>
        <v>9.85</v>
      </c>
      <c r="Z402" s="35">
        <f t="shared" si="34"/>
        <v>245087.69999999998</v>
      </c>
      <c r="AA402" s="38"/>
      <c r="AB402" s="39" t="s">
        <v>35</v>
      </c>
      <c r="AC402" s="40"/>
    </row>
    <row r="403" spans="1:29" ht="19.5" customHeight="1" x14ac:dyDescent="0.45">
      <c r="A403" s="22">
        <v>46151</v>
      </c>
      <c r="B403" s="23" t="s">
        <v>29</v>
      </c>
      <c r="C403" s="24" t="s">
        <v>30</v>
      </c>
      <c r="D403" s="25" t="s">
        <v>114</v>
      </c>
      <c r="E403" s="26" t="s">
        <v>115</v>
      </c>
      <c r="F403" s="27" t="str">
        <f>VLOOKUP(표1[[#This Row],[품번]],[1]!품번구분[#Data],2,0)</f>
        <v>S</v>
      </c>
      <c r="G403" s="28">
        <v>160</v>
      </c>
      <c r="H403" s="28">
        <v>130</v>
      </c>
      <c r="I403" s="28"/>
      <c r="J403" s="29">
        <f>표1[[#This Row],[C/V]]*표1[[#This Row],[판수]]-표1[[#This Row],[불량수량]]</f>
        <v>20800</v>
      </c>
      <c r="K403" s="28" t="s">
        <v>111</v>
      </c>
      <c r="L403" s="28" t="s">
        <v>44</v>
      </c>
      <c r="M403" s="30">
        <v>0.75</v>
      </c>
      <c r="N403" s="30">
        <v>0.33333333333333331</v>
      </c>
      <c r="O403" s="31">
        <v>749.99999999999989</v>
      </c>
      <c r="P403" s="31">
        <v>0</v>
      </c>
      <c r="Q403" s="32"/>
      <c r="R403" s="33">
        <f t="shared" si="30"/>
        <v>10.400000000000002</v>
      </c>
      <c r="S403" s="34">
        <f t="shared" si="31"/>
        <v>130</v>
      </c>
      <c r="T403" s="35">
        <f>IF(L403="비가동",0,VLOOKUP(E403,[1]단가!$D$4:$G$1048576,4,0))</f>
        <v>49.5</v>
      </c>
      <c r="U403" s="35">
        <f t="shared" si="32"/>
        <v>1029600</v>
      </c>
      <c r="V403" s="36" t="str">
        <f>IF($L403="비가동",0,IF($B403="in",VLOOKUP($E403,[1]투입량!$M:$T,3,FALSE),VLOOKUP($E403,[1]투입량!$D:$I,3,FALSE)))</f>
        <v>SI3020K</v>
      </c>
      <c r="W403" s="35">
        <f>IF($L403="비가동",0,IF($B403="in",VLOOKUP($E403,[1]투입량!$M:$T,6,FALSE),VLOOKUP($E403,[1]투입량!$D:$I,5,FALSE)))</f>
        <v>168</v>
      </c>
      <c r="X403" s="35">
        <f t="shared" si="33"/>
        <v>24024</v>
      </c>
      <c r="Y403" s="37">
        <f>IF(V403=0,0,VLOOKUP(V403,[1]원재료!C:H,3,0)*0.001)</f>
        <v>9.85</v>
      </c>
      <c r="Z403" s="35">
        <f t="shared" si="34"/>
        <v>236636.4</v>
      </c>
      <c r="AA403" s="38"/>
      <c r="AB403" s="39" t="s">
        <v>35</v>
      </c>
      <c r="AC403" s="40"/>
    </row>
    <row r="404" spans="1:29" ht="19.5" customHeight="1" x14ac:dyDescent="0.45">
      <c r="A404" s="22">
        <v>46153</v>
      </c>
      <c r="B404" s="23" t="s">
        <v>29</v>
      </c>
      <c r="C404" s="24" t="s">
        <v>30</v>
      </c>
      <c r="D404" s="25" t="s">
        <v>31</v>
      </c>
      <c r="E404" s="26" t="s">
        <v>32</v>
      </c>
      <c r="F404" s="27" t="str">
        <f>VLOOKUP(표1[[#This Row],[품번]],[1]!품번구분[#Data],2,0)</f>
        <v>S</v>
      </c>
      <c r="G404" s="28">
        <v>220</v>
      </c>
      <c r="H404" s="28">
        <v>82</v>
      </c>
      <c r="I404" s="28">
        <v>82</v>
      </c>
      <c r="J404" s="29">
        <f>표1[[#This Row],[C/V]]*표1[[#This Row],[판수]]-표1[[#This Row],[불량수량]]</f>
        <v>17958</v>
      </c>
      <c r="K404" s="28" t="s">
        <v>111</v>
      </c>
      <c r="L404" s="28" t="s">
        <v>116</v>
      </c>
      <c r="M404" s="30">
        <v>0.33333333333333331</v>
      </c>
      <c r="N404" s="30">
        <v>0.83333333333333337</v>
      </c>
      <c r="O404" s="31">
        <v>620</v>
      </c>
      <c r="P404" s="31">
        <v>0</v>
      </c>
      <c r="Q404" s="32"/>
      <c r="R404" s="33">
        <f t="shared" si="30"/>
        <v>7.935483870967742</v>
      </c>
      <c r="S404" s="34">
        <f t="shared" si="31"/>
        <v>162</v>
      </c>
      <c r="T404" s="35">
        <f>IF(L404="비가동",0,VLOOKUP(E404,[1]단가!$D$4:$G$1048576,4,0))</f>
        <v>36.72</v>
      </c>
      <c r="U404" s="35">
        <f t="shared" si="32"/>
        <v>659417.76</v>
      </c>
      <c r="V404" s="36" t="str">
        <f>IF($L404="비가동",0,IF($B404="in",VLOOKUP($E404,[1]투입량!$M:$T,3,FALSE),VLOOKUP($E404,[1]투입량!$D:$I,3,FALSE)))</f>
        <v>SI4022</v>
      </c>
      <c r="W404" s="35">
        <f>IF($L404="비가동",0,IF($B404="in",VLOOKUP($E404,[1]투입량!$M:$T,6,FALSE),VLOOKUP($E404,[1]투입량!$D:$I,5,FALSE)))</f>
        <v>60</v>
      </c>
      <c r="X404" s="35">
        <f t="shared" si="33"/>
        <v>5412</v>
      </c>
      <c r="Y404" s="37">
        <f>IF(V404=0,0,VLOOKUP(V404,[1]원재료!C:H,3,0)*0.001)</f>
        <v>10.15</v>
      </c>
      <c r="Z404" s="35">
        <f t="shared" si="34"/>
        <v>54931.8</v>
      </c>
      <c r="AA404" s="38"/>
      <c r="AB404" s="39" t="s">
        <v>35</v>
      </c>
      <c r="AC404" s="40"/>
    </row>
    <row r="405" spans="1:29" ht="19.5" customHeight="1" x14ac:dyDescent="0.45">
      <c r="A405" s="22">
        <v>46153</v>
      </c>
      <c r="B405" s="23" t="s">
        <v>29</v>
      </c>
      <c r="C405" s="24" t="s">
        <v>30</v>
      </c>
      <c r="D405" s="25" t="s">
        <v>39</v>
      </c>
      <c r="E405" s="26" t="s">
        <v>40</v>
      </c>
      <c r="F405" s="27" t="str">
        <f>VLOOKUP(표1[[#This Row],[품번]],[1]!품번구분[#Data],2,0)</f>
        <v>S</v>
      </c>
      <c r="G405" s="28">
        <v>190</v>
      </c>
      <c r="H405" s="28">
        <v>82</v>
      </c>
      <c r="I405" s="28">
        <v>82</v>
      </c>
      <c r="J405" s="29">
        <f>표1[[#This Row],[C/V]]*표1[[#This Row],[판수]]-표1[[#This Row],[불량수량]]</f>
        <v>15498</v>
      </c>
      <c r="K405" s="28" t="s">
        <v>111</v>
      </c>
      <c r="L405" s="28" t="s">
        <v>116</v>
      </c>
      <c r="M405" s="30">
        <v>0.33333333333333331</v>
      </c>
      <c r="N405" s="30">
        <v>0.83333333333333337</v>
      </c>
      <c r="O405" s="31">
        <v>620</v>
      </c>
      <c r="P405" s="31">
        <v>0</v>
      </c>
      <c r="Q405" s="32"/>
      <c r="R405" s="33">
        <f t="shared" si="30"/>
        <v>7.935483870967742</v>
      </c>
      <c r="S405" s="34">
        <f t="shared" si="31"/>
        <v>162</v>
      </c>
      <c r="T405" s="35">
        <f>IF(L405="비가동",0,VLOOKUP(E405,[1]단가!$D$4:$G$1048576,4,0))</f>
        <v>24</v>
      </c>
      <c r="U405" s="35">
        <f t="shared" si="32"/>
        <v>371952</v>
      </c>
      <c r="V405" s="36" t="str">
        <f>IF($L405="비가동",0,IF($B405="in",VLOOKUP($E405,[1]투입량!$M:$T,3,FALSE),VLOOKUP($E405,[1]투입량!$D:$I,3,FALSE)))</f>
        <v>SI3020</v>
      </c>
      <c r="W405" s="35">
        <f>IF($L405="비가동",0,IF($B405="in",VLOOKUP($E405,[1]투입량!$M:$T,6,FALSE),VLOOKUP($E405,[1]투입량!$D:$I,5,FALSE)))</f>
        <v>208</v>
      </c>
      <c r="X405" s="35">
        <f t="shared" si="33"/>
        <v>18761.600000000002</v>
      </c>
      <c r="Y405" s="37">
        <f>IF(V405=0,0,VLOOKUP(V405,[1]원재료!C:H,3,0)*0.001)</f>
        <v>9.85</v>
      </c>
      <c r="Z405" s="35">
        <f t="shared" si="34"/>
        <v>184801.76</v>
      </c>
      <c r="AA405" s="38"/>
      <c r="AB405" s="39" t="s">
        <v>35</v>
      </c>
      <c r="AC405" s="40"/>
    </row>
    <row r="406" spans="1:29" ht="19.5" customHeight="1" x14ac:dyDescent="0.45">
      <c r="A406" s="22">
        <v>46153</v>
      </c>
      <c r="B406" s="23" t="s">
        <v>29</v>
      </c>
      <c r="C406" s="24" t="s">
        <v>30</v>
      </c>
      <c r="D406" s="25" t="s">
        <v>41</v>
      </c>
      <c r="E406" s="26" t="s">
        <v>42</v>
      </c>
      <c r="F406" s="27" t="str">
        <f>VLOOKUP(표1[[#This Row],[품번]],[1]!품번구분[#Data],2,0)</f>
        <v>G</v>
      </c>
      <c r="G406" s="28">
        <v>90</v>
      </c>
      <c r="H406" s="28">
        <v>82</v>
      </c>
      <c r="I406" s="28"/>
      <c r="J406" s="29">
        <f>표1[[#This Row],[C/V]]*표1[[#This Row],[판수]]-표1[[#This Row],[불량수량]]</f>
        <v>7380</v>
      </c>
      <c r="K406" s="28" t="s">
        <v>111</v>
      </c>
      <c r="L406" s="28" t="s">
        <v>116</v>
      </c>
      <c r="M406" s="30">
        <v>0.33333333333333331</v>
      </c>
      <c r="N406" s="30">
        <v>0.83333333333333337</v>
      </c>
      <c r="O406" s="31">
        <v>620</v>
      </c>
      <c r="P406" s="31">
        <v>0</v>
      </c>
      <c r="Q406" s="32"/>
      <c r="R406" s="33">
        <f t="shared" si="30"/>
        <v>7.935483870967742</v>
      </c>
      <c r="S406" s="34">
        <f t="shared" si="31"/>
        <v>162</v>
      </c>
      <c r="T406" s="35">
        <f>IF(L406="비가동",0,VLOOKUP(E406,[1]단가!$D$4:$G$1048576,4,0))</f>
        <v>60</v>
      </c>
      <c r="U406" s="35">
        <f t="shared" si="32"/>
        <v>442800</v>
      </c>
      <c r="V406" s="36" t="str">
        <f>IF($L406="비가동",0,IF($B406="in",VLOOKUP($E406,[1]투입량!$M:$T,3,FALSE),VLOOKUP($E406,[1]투입량!$D:$I,3,FALSE)))</f>
        <v>SI4027K</v>
      </c>
      <c r="W406" s="35">
        <f>IF($L406="비가동",0,IF($B406="in",VLOOKUP($E406,[1]투입량!$M:$T,6,FALSE),VLOOKUP($E406,[1]투입량!$D:$I,5,FALSE)))</f>
        <v>330</v>
      </c>
      <c r="X406" s="35">
        <f t="shared" si="33"/>
        <v>29766.000000000004</v>
      </c>
      <c r="Y406" s="37">
        <f>IF(V406=0,0,VLOOKUP(V406,[1]원재료!C:H,3,0)*0.001)</f>
        <v>9</v>
      </c>
      <c r="Z406" s="35">
        <f t="shared" si="34"/>
        <v>267894.00000000006</v>
      </c>
      <c r="AA406" s="38"/>
      <c r="AB406" s="39" t="s">
        <v>35</v>
      </c>
      <c r="AC406" s="40"/>
    </row>
    <row r="407" spans="1:29" ht="19.5" customHeight="1" x14ac:dyDescent="0.45">
      <c r="A407" s="22">
        <v>46153</v>
      </c>
      <c r="B407" s="23" t="s">
        <v>29</v>
      </c>
      <c r="C407" s="24" t="s">
        <v>30</v>
      </c>
      <c r="D407" s="25" t="s">
        <v>31</v>
      </c>
      <c r="E407" s="26" t="s">
        <v>32</v>
      </c>
      <c r="F407" s="27" t="str">
        <f>VLOOKUP(표1[[#This Row],[품번]],[1]!품번구분[#Data],2,0)</f>
        <v>S</v>
      </c>
      <c r="G407" s="28">
        <v>220</v>
      </c>
      <c r="H407" s="28">
        <v>80</v>
      </c>
      <c r="I407" s="28">
        <v>80</v>
      </c>
      <c r="J407" s="29">
        <f>표1[[#This Row],[C/V]]*표1[[#This Row],[판수]]-표1[[#This Row],[불량수량]]</f>
        <v>17520</v>
      </c>
      <c r="K407" s="28" t="s">
        <v>51</v>
      </c>
      <c r="L407" s="28" t="s">
        <v>117</v>
      </c>
      <c r="M407" s="30">
        <v>0.83333333333333337</v>
      </c>
      <c r="N407" s="30">
        <v>0.33333333333333331</v>
      </c>
      <c r="O407" s="31">
        <v>659.99999999999989</v>
      </c>
      <c r="P407" s="31">
        <v>0</v>
      </c>
      <c r="Q407" s="32"/>
      <c r="R407" s="33">
        <f t="shared" si="30"/>
        <v>7.2727272727272734</v>
      </c>
      <c r="S407" s="34">
        <f t="shared" si="31"/>
        <v>162</v>
      </c>
      <c r="T407" s="35">
        <f>IF(L407="비가동",0,VLOOKUP(E407,[1]단가!$D$4:$G$1048576,4,0))</f>
        <v>36.72</v>
      </c>
      <c r="U407" s="35">
        <f t="shared" si="32"/>
        <v>643334.40000000002</v>
      </c>
      <c r="V407" s="36" t="str">
        <f>IF($L407="비가동",0,IF($B407="in",VLOOKUP($E407,[1]투입량!$M:$T,3,FALSE),VLOOKUP($E407,[1]투입량!$D:$I,3,FALSE)))</f>
        <v>SI4022</v>
      </c>
      <c r="W407" s="35">
        <f>IF($L407="비가동",0,IF($B407="in",VLOOKUP($E407,[1]투입량!$M:$T,6,FALSE),VLOOKUP($E407,[1]투입량!$D:$I,5,FALSE)))</f>
        <v>60</v>
      </c>
      <c r="X407" s="35">
        <f t="shared" si="33"/>
        <v>5280</v>
      </c>
      <c r="Y407" s="37">
        <f>IF(V407=0,0,VLOOKUP(V407,[1]원재료!C:H,3,0)*0.001)</f>
        <v>10.15</v>
      </c>
      <c r="Z407" s="35">
        <f t="shared" si="34"/>
        <v>53592</v>
      </c>
      <c r="AA407" s="38"/>
      <c r="AB407" s="39" t="s">
        <v>35</v>
      </c>
      <c r="AC407" s="40"/>
    </row>
    <row r="408" spans="1:29" ht="19.5" customHeight="1" x14ac:dyDescent="0.45">
      <c r="A408" s="22">
        <v>46153</v>
      </c>
      <c r="B408" s="23" t="s">
        <v>29</v>
      </c>
      <c r="C408" s="24" t="s">
        <v>30</v>
      </c>
      <c r="D408" s="25" t="s">
        <v>39</v>
      </c>
      <c r="E408" s="26" t="s">
        <v>40</v>
      </c>
      <c r="F408" s="27" t="str">
        <f>VLOOKUP(표1[[#This Row],[품번]],[1]!품번구분[#Data],2,0)</f>
        <v>S</v>
      </c>
      <c r="G408" s="28">
        <v>190</v>
      </c>
      <c r="H408" s="28">
        <v>80</v>
      </c>
      <c r="I408" s="28">
        <v>80</v>
      </c>
      <c r="J408" s="29">
        <f>표1[[#This Row],[C/V]]*표1[[#This Row],[판수]]-표1[[#This Row],[불량수량]]</f>
        <v>15120</v>
      </c>
      <c r="K408" s="28" t="s">
        <v>51</v>
      </c>
      <c r="L408" s="28" t="s">
        <v>117</v>
      </c>
      <c r="M408" s="30">
        <v>0.83333333333333337</v>
      </c>
      <c r="N408" s="30">
        <v>0.33333333333333331</v>
      </c>
      <c r="O408" s="31">
        <v>659.99999999999989</v>
      </c>
      <c r="P408" s="31">
        <v>0</v>
      </c>
      <c r="Q408" s="32"/>
      <c r="R408" s="33">
        <f t="shared" si="30"/>
        <v>7.2727272727272734</v>
      </c>
      <c r="S408" s="34">
        <f t="shared" si="31"/>
        <v>162</v>
      </c>
      <c r="T408" s="35">
        <f>IF(L408="비가동",0,VLOOKUP(E408,[1]단가!$D$4:$G$1048576,4,0))</f>
        <v>24</v>
      </c>
      <c r="U408" s="35">
        <f t="shared" si="32"/>
        <v>362880</v>
      </c>
      <c r="V408" s="36" t="str">
        <f>IF($L408="비가동",0,IF($B408="in",VLOOKUP($E408,[1]투입량!$M:$T,3,FALSE),VLOOKUP($E408,[1]투입량!$D:$I,3,FALSE)))</f>
        <v>SI3020</v>
      </c>
      <c r="W408" s="35">
        <f>IF($L408="비가동",0,IF($B408="in",VLOOKUP($E408,[1]투입량!$M:$T,6,FALSE),VLOOKUP($E408,[1]투입량!$D:$I,5,FALSE)))</f>
        <v>208</v>
      </c>
      <c r="X408" s="35">
        <f t="shared" si="33"/>
        <v>18304</v>
      </c>
      <c r="Y408" s="37">
        <f>IF(V408=0,0,VLOOKUP(V408,[1]원재료!C:H,3,0)*0.001)</f>
        <v>9.85</v>
      </c>
      <c r="Z408" s="35">
        <f t="shared" si="34"/>
        <v>180294.39999999999</v>
      </c>
      <c r="AA408" s="38"/>
      <c r="AB408" s="39" t="s">
        <v>35</v>
      </c>
      <c r="AC408" s="40"/>
    </row>
    <row r="409" spans="1:29" ht="19.5" customHeight="1" x14ac:dyDescent="0.45">
      <c r="A409" s="22">
        <v>46153</v>
      </c>
      <c r="B409" s="23" t="s">
        <v>29</v>
      </c>
      <c r="C409" s="24" t="s">
        <v>30</v>
      </c>
      <c r="D409" s="25" t="s">
        <v>41</v>
      </c>
      <c r="E409" s="26" t="s">
        <v>42</v>
      </c>
      <c r="F409" s="27" t="str">
        <f>VLOOKUP(표1[[#This Row],[품번]],[1]!품번구분[#Data],2,0)</f>
        <v>G</v>
      </c>
      <c r="G409" s="28">
        <v>90</v>
      </c>
      <c r="H409" s="28">
        <v>80</v>
      </c>
      <c r="I409" s="28"/>
      <c r="J409" s="29">
        <f>표1[[#This Row],[C/V]]*표1[[#This Row],[판수]]-표1[[#This Row],[불량수량]]</f>
        <v>7200</v>
      </c>
      <c r="K409" s="28" t="s">
        <v>51</v>
      </c>
      <c r="L409" s="28" t="s">
        <v>117</v>
      </c>
      <c r="M409" s="30">
        <v>0.83333333333333337</v>
      </c>
      <c r="N409" s="30">
        <v>0.33333333333333331</v>
      </c>
      <c r="O409" s="31">
        <v>659.99999999999989</v>
      </c>
      <c r="P409" s="31">
        <v>0</v>
      </c>
      <c r="Q409" s="32"/>
      <c r="R409" s="33">
        <f t="shared" si="30"/>
        <v>7.2727272727272734</v>
      </c>
      <c r="S409" s="34">
        <f t="shared" si="31"/>
        <v>162</v>
      </c>
      <c r="T409" s="35">
        <f>IF(L409="비가동",0,VLOOKUP(E409,[1]단가!$D$4:$G$1048576,4,0))</f>
        <v>60</v>
      </c>
      <c r="U409" s="35">
        <f t="shared" si="32"/>
        <v>432000</v>
      </c>
      <c r="V409" s="36" t="str">
        <f>IF($L409="비가동",0,IF($B409="in",VLOOKUP($E409,[1]투입량!$M:$T,3,FALSE),VLOOKUP($E409,[1]투입량!$D:$I,3,FALSE)))</f>
        <v>SI4027K</v>
      </c>
      <c r="W409" s="35">
        <f>IF($L409="비가동",0,IF($B409="in",VLOOKUP($E409,[1]투입량!$M:$T,6,FALSE),VLOOKUP($E409,[1]투입량!$D:$I,5,FALSE)))</f>
        <v>330</v>
      </c>
      <c r="X409" s="35">
        <f t="shared" si="33"/>
        <v>29040.000000000004</v>
      </c>
      <c r="Y409" s="37">
        <f>IF(V409=0,0,VLOOKUP(V409,[1]원재료!C:H,3,0)*0.001)</f>
        <v>9</v>
      </c>
      <c r="Z409" s="35">
        <f t="shared" si="34"/>
        <v>261360.00000000003</v>
      </c>
      <c r="AA409" s="38"/>
      <c r="AB409" s="39" t="s">
        <v>35</v>
      </c>
      <c r="AC409" s="40"/>
    </row>
    <row r="410" spans="1:29" ht="19.5" hidden="1" customHeight="1" x14ac:dyDescent="0.45">
      <c r="A410" s="22">
        <v>46153</v>
      </c>
      <c r="B410" s="23" t="s">
        <v>29</v>
      </c>
      <c r="C410" s="24" t="s">
        <v>30</v>
      </c>
      <c r="D410" s="25" t="s">
        <v>121</v>
      </c>
      <c r="E410" s="26" t="s">
        <v>122</v>
      </c>
      <c r="F410" s="27" t="str">
        <f>VLOOKUP(표1[[#This Row],[품번]],[1]!품번구분[#Data],2,0)</f>
        <v>G</v>
      </c>
      <c r="G410" s="28">
        <v>180</v>
      </c>
      <c r="H410" s="28">
        <v>32</v>
      </c>
      <c r="I410" s="28"/>
      <c r="J410" s="29">
        <f>표1[[#This Row],[C/V]]*표1[[#This Row],[판수]]-표1[[#This Row],[불량수량]]</f>
        <v>5760</v>
      </c>
      <c r="K410" s="28" t="s">
        <v>123</v>
      </c>
      <c r="L410" s="28" t="s">
        <v>116</v>
      </c>
      <c r="M410" s="30">
        <v>0.33333333333333331</v>
      </c>
      <c r="N410" s="30">
        <v>0.83333333333333337</v>
      </c>
      <c r="O410" s="31">
        <v>450</v>
      </c>
      <c r="P410" s="31">
        <v>170.00000000000003</v>
      </c>
      <c r="Q410" s="32"/>
      <c r="R410" s="33">
        <f t="shared" si="30"/>
        <v>4.2666666666666666</v>
      </c>
      <c r="S410" s="34">
        <f t="shared" si="31"/>
        <v>32</v>
      </c>
      <c r="T410" s="35">
        <f>IF(L410="비가동",0,VLOOKUP(E410,[1]단가!$D$4:$G$1048576,4,0))</f>
        <v>100</v>
      </c>
      <c r="U410" s="35">
        <f t="shared" si="32"/>
        <v>576000</v>
      </c>
      <c r="V410" s="36" t="str">
        <f>IF($L410="비가동",0,IF($B410="in",VLOOKUP($E410,[1]투입량!$M:$T,3,FALSE),VLOOKUP($E410,[1]투입량!$D:$I,3,FALSE)))</f>
        <v>SI4021</v>
      </c>
      <c r="W410" s="35">
        <f>IF($L410="비가동",0,IF($B410="in",VLOOKUP($E410,[1]투입량!$M:$T,6,FALSE),VLOOKUP($E410,[1]투입량!$D:$I,5,FALSE)))</f>
        <v>120</v>
      </c>
      <c r="X410" s="35">
        <f t="shared" si="33"/>
        <v>4224</v>
      </c>
      <c r="Y410" s="37">
        <f>IF(V410=0,0,VLOOKUP(V410,[1]원재료!C:H,3,0)*0.001)</f>
        <v>8.8000000000000007</v>
      </c>
      <c r="Z410" s="35">
        <f t="shared" si="34"/>
        <v>37171.200000000004</v>
      </c>
      <c r="AA410" s="38"/>
      <c r="AB410" s="39" t="s">
        <v>35</v>
      </c>
      <c r="AC410" s="40"/>
    </row>
    <row r="411" spans="1:29" ht="19.5" hidden="1" customHeight="1" x14ac:dyDescent="0.45">
      <c r="A411" s="22">
        <v>46153</v>
      </c>
      <c r="B411" s="23" t="s">
        <v>29</v>
      </c>
      <c r="C411" s="24" t="s">
        <v>30</v>
      </c>
      <c r="D411" s="25" t="s">
        <v>121</v>
      </c>
      <c r="E411" s="26" t="s">
        <v>122</v>
      </c>
      <c r="F411" s="27" t="str">
        <f>VLOOKUP(표1[[#This Row],[품번]],[1]!품번구분[#Data],2,0)</f>
        <v>G</v>
      </c>
      <c r="G411" s="28"/>
      <c r="H411" s="28"/>
      <c r="I411" s="28"/>
      <c r="J411" s="29">
        <f>표1[[#This Row],[C/V]]*표1[[#This Row],[판수]]-표1[[#This Row],[불량수량]]</f>
        <v>0</v>
      </c>
      <c r="K411" s="28" t="s">
        <v>123</v>
      </c>
      <c r="L411" s="28" t="s">
        <v>36</v>
      </c>
      <c r="M411" s="30">
        <v>0.33333333333333331</v>
      </c>
      <c r="N411" s="30">
        <v>0.4513888888888889</v>
      </c>
      <c r="O411" s="31">
        <v>170.00000000000003</v>
      </c>
      <c r="P411" s="31">
        <v>0</v>
      </c>
      <c r="Q411" s="32" t="s">
        <v>47</v>
      </c>
      <c r="R411" s="33" t="str">
        <f t="shared" si="30"/>
        <v/>
      </c>
      <c r="S411" s="34">
        <f t="shared" si="31"/>
        <v>32</v>
      </c>
      <c r="T411" s="35">
        <f>IF(L411="비가동",0,VLOOKUP(E411,[1]단가!$D$4:$G$1048576,4,0))</f>
        <v>0</v>
      </c>
      <c r="U411" s="35">
        <f t="shared" si="32"/>
        <v>0</v>
      </c>
      <c r="V411" s="36">
        <f>IF($L411="비가동",0,IF($B411="in",VLOOKUP($E411,[1]투입량!$M:$T,3,FALSE),VLOOKUP($E411,[1]투입량!$D:$I,3,FALSE)))</f>
        <v>0</v>
      </c>
      <c r="W411" s="35">
        <f>IF($L411="비가동",0,IF($B411="in",VLOOKUP($E411,[1]투입량!$M:$T,6,FALSE),VLOOKUP($E411,[1]투입량!$D:$I,5,FALSE)))</f>
        <v>0</v>
      </c>
      <c r="X411" s="35">
        <f t="shared" si="33"/>
        <v>0</v>
      </c>
      <c r="Y411" s="37">
        <f>IF(V411=0,0,VLOOKUP(V411,[1]원재료!C:H,3,0)*0.001)</f>
        <v>0</v>
      </c>
      <c r="Z411" s="35">
        <f t="shared" si="34"/>
        <v>0</v>
      </c>
      <c r="AA411" s="38" t="s">
        <v>48</v>
      </c>
      <c r="AB411" s="39" t="s">
        <v>35</v>
      </c>
      <c r="AC411" s="40"/>
    </row>
    <row r="412" spans="1:29" ht="19.5" hidden="1" customHeight="1" x14ac:dyDescent="0.45">
      <c r="A412" s="22">
        <v>46153</v>
      </c>
      <c r="B412" s="23" t="s">
        <v>29</v>
      </c>
      <c r="C412" s="24" t="s">
        <v>30</v>
      </c>
      <c r="D412" s="25" t="s">
        <v>49</v>
      </c>
      <c r="E412" s="26" t="s">
        <v>119</v>
      </c>
      <c r="F412" s="27" t="str">
        <f>VLOOKUP(표1[[#This Row],[품번]],[1]!품번구분[#Data],2,0)</f>
        <v>S</v>
      </c>
      <c r="G412" s="28">
        <v>60</v>
      </c>
      <c r="H412" s="28">
        <v>34</v>
      </c>
      <c r="I412" s="28"/>
      <c r="J412" s="29">
        <f>표1[[#This Row],[C/V]]*표1[[#This Row],[판수]]-표1[[#This Row],[불량수량]]</f>
        <v>2040</v>
      </c>
      <c r="K412" s="28" t="s">
        <v>43</v>
      </c>
      <c r="L412" s="28" t="s">
        <v>116</v>
      </c>
      <c r="M412" s="30">
        <v>0.33333333333333331</v>
      </c>
      <c r="N412" s="30">
        <v>0.54166666666666663</v>
      </c>
      <c r="O412" s="31">
        <v>225.00000000000003</v>
      </c>
      <c r="P412" s="31">
        <v>14.999999999999972</v>
      </c>
      <c r="Q412" s="32"/>
      <c r="R412" s="33">
        <f t="shared" si="30"/>
        <v>9.0666666666666647</v>
      </c>
      <c r="S412" s="34">
        <f t="shared" si="31"/>
        <v>34</v>
      </c>
      <c r="T412" s="35">
        <f>IF(L412="비가동",0,VLOOKUP(E412,[1]단가!$D$4:$G$1048576,4,0))</f>
        <v>210</v>
      </c>
      <c r="U412" s="35">
        <f t="shared" si="32"/>
        <v>428400</v>
      </c>
      <c r="V412" s="36" t="str">
        <f>IF($L412="비가동",0,IF($B412="in",VLOOKUP($E412,[1]투입량!$M:$T,3,FALSE),VLOOKUP($E412,[1]투입량!$D:$I,3,FALSE)))</f>
        <v>SI4028</v>
      </c>
      <c r="W412" s="35">
        <f>IF($L412="비가동",0,IF($B412="in",VLOOKUP($E412,[1]투입량!$M:$T,6,FALSE),VLOOKUP($E412,[1]투입량!$D:$I,5,FALSE)))</f>
        <v>192</v>
      </c>
      <c r="X412" s="35">
        <f t="shared" si="33"/>
        <v>7180.8</v>
      </c>
      <c r="Y412" s="37">
        <f>IF(V412=0,0,VLOOKUP(V412,[1]원재료!C:H,3,0)*0.001)</f>
        <v>9</v>
      </c>
      <c r="Z412" s="35">
        <f t="shared" si="34"/>
        <v>64627.200000000004</v>
      </c>
      <c r="AA412" s="38"/>
      <c r="AB412" s="39" t="s">
        <v>35</v>
      </c>
      <c r="AC412" s="40"/>
    </row>
    <row r="413" spans="1:29" ht="19.5" hidden="1" customHeight="1" x14ac:dyDescent="0.45">
      <c r="A413" s="22">
        <v>46153</v>
      </c>
      <c r="B413" s="23" t="s">
        <v>29</v>
      </c>
      <c r="C413" s="24" t="s">
        <v>30</v>
      </c>
      <c r="D413" s="25" t="s">
        <v>49</v>
      </c>
      <c r="E413" s="26" t="s">
        <v>119</v>
      </c>
      <c r="F413" s="27" t="str">
        <f>VLOOKUP(표1[[#This Row],[품번]],[1]!품번구분[#Data],2,0)</f>
        <v>S</v>
      </c>
      <c r="G413" s="28"/>
      <c r="H413" s="28"/>
      <c r="I413" s="28"/>
      <c r="J413" s="29">
        <f>표1[[#This Row],[C/V]]*표1[[#This Row],[판수]]-표1[[#This Row],[불량수량]]</f>
        <v>0</v>
      </c>
      <c r="K413" s="28" t="s">
        <v>43</v>
      </c>
      <c r="L413" s="28" t="s">
        <v>36</v>
      </c>
      <c r="M413" s="30">
        <v>0.48958333333333331</v>
      </c>
      <c r="N413" s="30">
        <v>0.54166666666666663</v>
      </c>
      <c r="O413" s="31">
        <v>14.999999999999972</v>
      </c>
      <c r="P413" s="31">
        <v>0</v>
      </c>
      <c r="Q413" s="32" t="s">
        <v>100</v>
      </c>
      <c r="R413" s="33" t="str">
        <f t="shared" si="30"/>
        <v/>
      </c>
      <c r="S413" s="34">
        <f t="shared" si="31"/>
        <v>34</v>
      </c>
      <c r="T413" s="35">
        <f>IF(L413="비가동",0,VLOOKUP(E413,[1]단가!$D$4:$G$1048576,4,0))</f>
        <v>0</v>
      </c>
      <c r="U413" s="35">
        <f t="shared" si="32"/>
        <v>0</v>
      </c>
      <c r="V413" s="36">
        <f>IF($L413="비가동",0,IF($B413="in",VLOOKUP($E413,[1]투입량!$M:$T,3,FALSE),VLOOKUP($E413,[1]투입량!$D:$I,3,FALSE)))</f>
        <v>0</v>
      </c>
      <c r="W413" s="35">
        <f>IF($L413="비가동",0,IF($B413="in",VLOOKUP($E413,[1]투입량!$M:$T,6,FALSE),VLOOKUP($E413,[1]투입량!$D:$I,5,FALSE)))</f>
        <v>0</v>
      </c>
      <c r="X413" s="35">
        <f t="shared" si="33"/>
        <v>0</v>
      </c>
      <c r="Y413" s="37">
        <f>IF(V413=0,0,VLOOKUP(V413,[1]원재료!C:H,3,0)*0.001)</f>
        <v>0</v>
      </c>
      <c r="Z413" s="35">
        <f t="shared" si="34"/>
        <v>0</v>
      </c>
      <c r="AA413" s="38"/>
      <c r="AB413" s="39" t="s">
        <v>35</v>
      </c>
      <c r="AC413" s="40"/>
    </row>
    <row r="414" spans="1:29" ht="19.5" customHeight="1" x14ac:dyDescent="0.45">
      <c r="A414" s="22">
        <v>46153</v>
      </c>
      <c r="B414" s="23" t="s">
        <v>29</v>
      </c>
      <c r="C414" s="24" t="s">
        <v>30</v>
      </c>
      <c r="D414" s="25" t="s">
        <v>49</v>
      </c>
      <c r="E414" s="26">
        <v>685683</v>
      </c>
      <c r="F414" s="27" t="str">
        <f>VLOOKUP(표1[[#This Row],[품번]],[1]!품번구분[#Data],2,0)</f>
        <v>S</v>
      </c>
      <c r="G414" s="28">
        <v>80</v>
      </c>
      <c r="H414" s="28">
        <v>60</v>
      </c>
      <c r="I414" s="28"/>
      <c r="J414" s="29">
        <f>표1[[#This Row],[C/V]]*표1[[#This Row],[판수]]-표1[[#This Row],[불량수량]]</f>
        <v>4800</v>
      </c>
      <c r="K414" s="28" t="s">
        <v>43</v>
      </c>
      <c r="L414" s="28" t="s">
        <v>116</v>
      </c>
      <c r="M414" s="30">
        <v>0.54166666666666663</v>
      </c>
      <c r="N414" s="30">
        <v>0.83333333333333337</v>
      </c>
      <c r="O414" s="31">
        <v>380.00000000000011</v>
      </c>
      <c r="P414" s="31">
        <v>0</v>
      </c>
      <c r="Q414" s="32"/>
      <c r="R414" s="33">
        <f t="shared" si="30"/>
        <v>9.4736842105263133</v>
      </c>
      <c r="S414" s="34">
        <f t="shared" si="31"/>
        <v>168</v>
      </c>
      <c r="T414" s="35">
        <f>IF(L414="비가동",0,VLOOKUP(E414,[1]단가!$D$4:$G$1048576,4,0))</f>
        <v>163.26</v>
      </c>
      <c r="U414" s="35">
        <f t="shared" si="32"/>
        <v>783648</v>
      </c>
      <c r="V414" s="36" t="str">
        <f>IF($L414="비가동",0,IF($B414="in",VLOOKUP($E414,[1]투입량!$M:$T,3,FALSE),VLOOKUP($E414,[1]투입량!$D:$I,3,FALSE)))</f>
        <v>SI4029</v>
      </c>
      <c r="W414" s="35">
        <f>IF($L414="비가동",0,IF($B414="in",VLOOKUP($E414,[1]투입량!$M:$T,6,FALSE),VLOOKUP($E414,[1]투입량!$D:$I,5,FALSE)))</f>
        <v>336</v>
      </c>
      <c r="X414" s="35">
        <f t="shared" si="33"/>
        <v>22176</v>
      </c>
      <c r="Y414" s="37">
        <f>IF(V414=0,0,VLOOKUP(V414,[1]원재료!C:H,3,0)*0.001)</f>
        <v>9</v>
      </c>
      <c r="Z414" s="35">
        <f t="shared" si="34"/>
        <v>199584</v>
      </c>
      <c r="AA414" s="38"/>
      <c r="AB414" s="39" t="s">
        <v>35</v>
      </c>
      <c r="AC414" s="40"/>
    </row>
    <row r="415" spans="1:29" ht="19.5" customHeight="1" x14ac:dyDescent="0.45">
      <c r="A415" s="22">
        <v>46153</v>
      </c>
      <c r="B415" s="23" t="s">
        <v>29</v>
      </c>
      <c r="C415" s="24" t="s">
        <v>30</v>
      </c>
      <c r="D415" s="25" t="s">
        <v>52</v>
      </c>
      <c r="E415" s="26" t="s">
        <v>132</v>
      </c>
      <c r="F415" s="27" t="str">
        <f>VLOOKUP(표1[[#This Row],[품번]],[1]!품번구분[#Data],2,0)</f>
        <v>S</v>
      </c>
      <c r="G415" s="28">
        <v>54</v>
      </c>
      <c r="H415" s="28">
        <v>96</v>
      </c>
      <c r="I415" s="28"/>
      <c r="J415" s="29">
        <f>표1[[#This Row],[C/V]]*표1[[#This Row],[판수]]-표1[[#This Row],[불량수량]]</f>
        <v>5184</v>
      </c>
      <c r="K415" s="28" t="s">
        <v>43</v>
      </c>
      <c r="L415" s="28" t="s">
        <v>116</v>
      </c>
      <c r="M415" s="30">
        <v>0.33333333333333331</v>
      </c>
      <c r="N415" s="30">
        <v>0.83333333333333337</v>
      </c>
      <c r="O415" s="31">
        <v>620</v>
      </c>
      <c r="P415" s="31">
        <v>0</v>
      </c>
      <c r="Q415" s="32"/>
      <c r="R415" s="33">
        <f t="shared" si="30"/>
        <v>9.2903225806451619</v>
      </c>
      <c r="S415" s="34">
        <f t="shared" si="31"/>
        <v>204</v>
      </c>
      <c r="T415" s="35">
        <f>IF(L415="비가동",0,VLOOKUP(E415,[1]단가!$D$4:$G$1048576,4,0))</f>
        <v>130.19999999999999</v>
      </c>
      <c r="U415" s="35">
        <f t="shared" si="32"/>
        <v>674956.79999999993</v>
      </c>
      <c r="V415" s="36" t="str">
        <f>IF($L415="비가동",0,IF($B415="in",VLOOKUP($E415,[1]투입량!$M:$T,3,FALSE),VLOOKUP($E415,[1]투입량!$D:$I,3,FALSE)))</f>
        <v>SI4028</v>
      </c>
      <c r="W415" s="35">
        <f>IF($L415="비가동",0,IF($B415="in",VLOOKUP($E415,[1]투입량!$M:$T,6,FALSE),VLOOKUP($E415,[1]투입량!$D:$I,5,FALSE)))</f>
        <v>204</v>
      </c>
      <c r="X415" s="35">
        <f t="shared" si="33"/>
        <v>21542.400000000001</v>
      </c>
      <c r="Y415" s="37">
        <f>IF(V415=0,0,VLOOKUP(V415,[1]원재료!C:H,3,0)*0.001)</f>
        <v>9</v>
      </c>
      <c r="Z415" s="35">
        <f t="shared" si="34"/>
        <v>193881.60000000001</v>
      </c>
      <c r="AA415" s="38"/>
      <c r="AB415" s="39" t="s">
        <v>35</v>
      </c>
      <c r="AC415" s="40"/>
    </row>
    <row r="416" spans="1:29" ht="19.5" customHeight="1" x14ac:dyDescent="0.45">
      <c r="A416" s="22">
        <v>46153</v>
      </c>
      <c r="B416" s="23" t="s">
        <v>29</v>
      </c>
      <c r="C416" s="24" t="s">
        <v>30</v>
      </c>
      <c r="D416" s="25" t="s">
        <v>54</v>
      </c>
      <c r="E416" s="26" t="s">
        <v>55</v>
      </c>
      <c r="F416" s="27" t="str">
        <f>VLOOKUP(표1[[#This Row],[품번]],[1]!품번구분[#Data],2,0)</f>
        <v>G</v>
      </c>
      <c r="G416" s="28">
        <v>160</v>
      </c>
      <c r="H416" s="28">
        <v>96</v>
      </c>
      <c r="I416" s="28"/>
      <c r="J416" s="29">
        <f>표1[[#This Row],[C/V]]*표1[[#This Row],[판수]]-표1[[#This Row],[불량수량]]</f>
        <v>15360</v>
      </c>
      <c r="K416" s="28" t="s">
        <v>43</v>
      </c>
      <c r="L416" s="28" t="s">
        <v>116</v>
      </c>
      <c r="M416" s="30">
        <v>0.33333333333333331</v>
      </c>
      <c r="N416" s="30">
        <v>0.83333333333333337</v>
      </c>
      <c r="O416" s="31">
        <v>620</v>
      </c>
      <c r="P416" s="31">
        <v>0</v>
      </c>
      <c r="Q416" s="32"/>
      <c r="R416" s="33">
        <f t="shared" si="30"/>
        <v>9.2903225806451619</v>
      </c>
      <c r="S416" s="34">
        <f t="shared" si="31"/>
        <v>204</v>
      </c>
      <c r="T416" s="35">
        <f>IF(L416="비가동",0,VLOOKUP(E416,[1]단가!$D$4:$G$1048576,4,0))</f>
        <v>41</v>
      </c>
      <c r="U416" s="35">
        <f t="shared" si="32"/>
        <v>629760</v>
      </c>
      <c r="V416" s="36" t="str">
        <f>IF($L416="비가동",0,IF($B416="in",VLOOKUP($E416,[1]투입량!$M:$T,3,FALSE),VLOOKUP($E416,[1]투입량!$D:$I,3,FALSE)))</f>
        <v>Q4020</v>
      </c>
      <c r="W416" s="35">
        <f>IF($L416="비가동",0,IF($B416="in",VLOOKUP($E416,[1]투입량!$M:$T,6,FALSE),VLOOKUP($E416,[1]투입량!$D:$I,5,FALSE)))</f>
        <v>200</v>
      </c>
      <c r="X416" s="35">
        <f t="shared" si="33"/>
        <v>21120.000000000004</v>
      </c>
      <c r="Y416" s="37">
        <f>IF(V416=0,0,VLOOKUP(V416,[1]원재료!C:H,3,0)*0.001)</f>
        <v>10.450000000000001</v>
      </c>
      <c r="Z416" s="35">
        <f t="shared" si="34"/>
        <v>220704.00000000006</v>
      </c>
      <c r="AA416" s="38"/>
      <c r="AB416" s="39" t="s">
        <v>35</v>
      </c>
      <c r="AC416" s="40"/>
    </row>
    <row r="417" spans="1:29" ht="19.5" customHeight="1" x14ac:dyDescent="0.45">
      <c r="A417" s="22">
        <v>46153</v>
      </c>
      <c r="B417" s="23" t="s">
        <v>29</v>
      </c>
      <c r="C417" s="24" t="s">
        <v>30</v>
      </c>
      <c r="D417" s="25" t="s">
        <v>49</v>
      </c>
      <c r="E417" s="26">
        <v>685683</v>
      </c>
      <c r="F417" s="27" t="str">
        <f>VLOOKUP(표1[[#This Row],[품번]],[1]!품번구분[#Data],2,0)</f>
        <v>S</v>
      </c>
      <c r="G417" s="28">
        <v>80</v>
      </c>
      <c r="H417" s="28">
        <v>108</v>
      </c>
      <c r="I417" s="28"/>
      <c r="J417" s="29">
        <f>표1[[#This Row],[C/V]]*표1[[#This Row],[판수]]-표1[[#This Row],[불량수량]]</f>
        <v>8640</v>
      </c>
      <c r="K417" s="28" t="s">
        <v>33</v>
      </c>
      <c r="L417" s="28" t="s">
        <v>117</v>
      </c>
      <c r="M417" s="30">
        <v>0.83333333333333337</v>
      </c>
      <c r="N417" s="30">
        <v>0.33333333333333331</v>
      </c>
      <c r="O417" s="31">
        <v>659.99999999999989</v>
      </c>
      <c r="P417" s="31">
        <v>0</v>
      </c>
      <c r="Q417" s="32"/>
      <c r="R417" s="33">
        <f t="shared" si="30"/>
        <v>9.8181818181818201</v>
      </c>
      <c r="S417" s="34">
        <f t="shared" si="31"/>
        <v>168</v>
      </c>
      <c r="T417" s="35">
        <f>IF(L417="비가동",0,VLOOKUP(E417,[1]단가!$D$4:$G$1048576,4,0))</f>
        <v>163.26</v>
      </c>
      <c r="U417" s="35">
        <f t="shared" si="32"/>
        <v>1410566.4</v>
      </c>
      <c r="V417" s="36" t="str">
        <f>IF($L417="비가동",0,IF($B417="in",VLOOKUP($E417,[1]투입량!$M:$T,3,FALSE),VLOOKUP($E417,[1]투입량!$D:$I,3,FALSE)))</f>
        <v>SI4029</v>
      </c>
      <c r="W417" s="35">
        <f>IF($L417="비가동",0,IF($B417="in",VLOOKUP($E417,[1]투입량!$M:$T,6,FALSE),VLOOKUP($E417,[1]투입량!$D:$I,5,FALSE)))</f>
        <v>336</v>
      </c>
      <c r="X417" s="35">
        <f t="shared" si="33"/>
        <v>39916.800000000003</v>
      </c>
      <c r="Y417" s="37">
        <f>IF(V417=0,0,VLOOKUP(V417,[1]원재료!C:H,3,0)*0.001)</f>
        <v>9</v>
      </c>
      <c r="Z417" s="35">
        <f t="shared" si="34"/>
        <v>359251.20000000001</v>
      </c>
      <c r="AA417" s="38"/>
      <c r="AB417" s="39" t="s">
        <v>35</v>
      </c>
      <c r="AC417" s="40"/>
    </row>
    <row r="418" spans="1:29" ht="19.5" customHeight="1" x14ac:dyDescent="0.45">
      <c r="A418" s="22">
        <v>46153</v>
      </c>
      <c r="B418" s="23" t="s">
        <v>29</v>
      </c>
      <c r="C418" s="24" t="s">
        <v>30</v>
      </c>
      <c r="D418" s="25" t="s">
        <v>52</v>
      </c>
      <c r="E418" s="26" t="s">
        <v>132</v>
      </c>
      <c r="F418" s="27" t="str">
        <f>VLOOKUP(표1[[#This Row],[품번]],[1]!품번구분[#Data],2,0)</f>
        <v>S</v>
      </c>
      <c r="G418" s="28">
        <v>54</v>
      </c>
      <c r="H418" s="28">
        <v>108</v>
      </c>
      <c r="I418" s="28"/>
      <c r="J418" s="29">
        <f>표1[[#This Row],[C/V]]*표1[[#This Row],[판수]]-표1[[#This Row],[불량수량]]</f>
        <v>5832</v>
      </c>
      <c r="K418" s="28" t="s">
        <v>33</v>
      </c>
      <c r="L418" s="28" t="s">
        <v>117</v>
      </c>
      <c r="M418" s="30">
        <v>0.83333333333333337</v>
      </c>
      <c r="N418" s="30">
        <v>0.33333333333333331</v>
      </c>
      <c r="O418" s="31">
        <v>659.99999999999989</v>
      </c>
      <c r="P418" s="31">
        <v>0</v>
      </c>
      <c r="Q418" s="32"/>
      <c r="R418" s="33">
        <f t="shared" si="30"/>
        <v>9.8181818181818201</v>
      </c>
      <c r="S418" s="34">
        <f t="shared" si="31"/>
        <v>204</v>
      </c>
      <c r="T418" s="35">
        <f>IF(L418="비가동",0,VLOOKUP(E418,[1]단가!$D$4:$G$1048576,4,0))</f>
        <v>130.19999999999999</v>
      </c>
      <c r="U418" s="35">
        <f t="shared" si="32"/>
        <v>759326.39999999991</v>
      </c>
      <c r="V418" s="36" t="str">
        <f>IF($L418="비가동",0,IF($B418="in",VLOOKUP($E418,[1]투입량!$M:$T,3,FALSE),VLOOKUP($E418,[1]투입량!$D:$I,3,FALSE)))</f>
        <v>SI4028</v>
      </c>
      <c r="W418" s="35">
        <f>IF($L418="비가동",0,IF($B418="in",VLOOKUP($E418,[1]투입량!$M:$T,6,FALSE),VLOOKUP($E418,[1]투입량!$D:$I,5,FALSE)))</f>
        <v>204</v>
      </c>
      <c r="X418" s="35">
        <f t="shared" si="33"/>
        <v>24235.200000000001</v>
      </c>
      <c r="Y418" s="37">
        <f>IF(V418=0,0,VLOOKUP(V418,[1]원재료!C:H,3,0)*0.001)</f>
        <v>9</v>
      </c>
      <c r="Z418" s="35">
        <f t="shared" si="34"/>
        <v>218116.80000000002</v>
      </c>
      <c r="AA418" s="38"/>
      <c r="AB418" s="39" t="s">
        <v>35</v>
      </c>
      <c r="AC418" s="40"/>
    </row>
    <row r="419" spans="1:29" ht="19.5" customHeight="1" x14ac:dyDescent="0.45">
      <c r="A419" s="22">
        <v>46153</v>
      </c>
      <c r="B419" s="23" t="s">
        <v>29</v>
      </c>
      <c r="C419" s="24" t="s">
        <v>30</v>
      </c>
      <c r="D419" s="25" t="s">
        <v>54</v>
      </c>
      <c r="E419" s="26" t="s">
        <v>55</v>
      </c>
      <c r="F419" s="27" t="str">
        <f>VLOOKUP(표1[[#This Row],[품번]],[1]!품번구분[#Data],2,0)</f>
        <v>G</v>
      </c>
      <c r="G419" s="28">
        <v>160</v>
      </c>
      <c r="H419" s="28">
        <v>108</v>
      </c>
      <c r="I419" s="28"/>
      <c r="J419" s="29">
        <f>표1[[#This Row],[C/V]]*표1[[#This Row],[판수]]-표1[[#This Row],[불량수량]]</f>
        <v>17280</v>
      </c>
      <c r="K419" s="28" t="s">
        <v>33</v>
      </c>
      <c r="L419" s="28" t="s">
        <v>117</v>
      </c>
      <c r="M419" s="30">
        <v>0.83333333333333337</v>
      </c>
      <c r="N419" s="30">
        <v>0.33333333333333331</v>
      </c>
      <c r="O419" s="31">
        <v>659.99999999999989</v>
      </c>
      <c r="P419" s="31">
        <v>0</v>
      </c>
      <c r="Q419" s="32"/>
      <c r="R419" s="33">
        <f t="shared" si="30"/>
        <v>9.8181818181818201</v>
      </c>
      <c r="S419" s="34">
        <f t="shared" si="31"/>
        <v>204</v>
      </c>
      <c r="T419" s="35">
        <f>IF(L419="비가동",0,VLOOKUP(E419,[1]단가!$D$4:$G$1048576,4,0))</f>
        <v>41</v>
      </c>
      <c r="U419" s="35">
        <f t="shared" si="32"/>
        <v>708480</v>
      </c>
      <c r="V419" s="36" t="str">
        <f>IF($L419="비가동",0,IF($B419="in",VLOOKUP($E419,[1]투입량!$M:$T,3,FALSE),VLOOKUP($E419,[1]투입량!$D:$I,3,FALSE)))</f>
        <v>Q4020</v>
      </c>
      <c r="W419" s="35">
        <f>IF($L419="비가동",0,IF($B419="in",VLOOKUP($E419,[1]투입량!$M:$T,6,FALSE),VLOOKUP($E419,[1]투입량!$D:$I,5,FALSE)))</f>
        <v>200</v>
      </c>
      <c r="X419" s="35">
        <f t="shared" si="33"/>
        <v>23760.000000000004</v>
      </c>
      <c r="Y419" s="37">
        <f>IF(V419=0,0,VLOOKUP(V419,[1]원재료!C:H,3,0)*0.001)</f>
        <v>10.450000000000001</v>
      </c>
      <c r="Z419" s="35">
        <f t="shared" si="34"/>
        <v>248292.00000000006</v>
      </c>
      <c r="AA419" s="38"/>
      <c r="AB419" s="39" t="s">
        <v>35</v>
      </c>
      <c r="AC419" s="40"/>
    </row>
    <row r="420" spans="1:29" ht="19.5" customHeight="1" x14ac:dyDescent="0.45">
      <c r="A420" s="22">
        <v>46153</v>
      </c>
      <c r="B420" s="23" t="s">
        <v>29</v>
      </c>
      <c r="C420" s="24" t="s">
        <v>30</v>
      </c>
      <c r="D420" s="25" t="s">
        <v>57</v>
      </c>
      <c r="E420" s="26">
        <v>681114</v>
      </c>
      <c r="F420" s="27" t="str">
        <f>VLOOKUP(표1[[#This Row],[품번]],[1]!품번구분[#Data],2,0)</f>
        <v>S</v>
      </c>
      <c r="G420" s="28">
        <v>1156</v>
      </c>
      <c r="H420" s="28">
        <v>108</v>
      </c>
      <c r="I420" s="28">
        <v>324</v>
      </c>
      <c r="J420" s="29">
        <f>표1[[#This Row],[C/V]]*표1[[#This Row],[판수]]-표1[[#This Row],[불량수량]]</f>
        <v>124524</v>
      </c>
      <c r="K420" s="28" t="s">
        <v>61</v>
      </c>
      <c r="L420" s="28" t="s">
        <v>116</v>
      </c>
      <c r="M420" s="30">
        <v>0.33333333333333331</v>
      </c>
      <c r="N420" s="30">
        <v>0.83333333333333337</v>
      </c>
      <c r="O420" s="31">
        <v>620</v>
      </c>
      <c r="P420" s="31">
        <v>0</v>
      </c>
      <c r="Q420" s="32"/>
      <c r="R420" s="33">
        <f t="shared" si="30"/>
        <v>10.451612903225806</v>
      </c>
      <c r="S420" s="34">
        <f t="shared" si="31"/>
        <v>221</v>
      </c>
      <c r="T420" s="35">
        <f>IF(L420="비가동",0,VLOOKUP(E420,[1]단가!$D$4:$G$1048576,4,0))</f>
        <v>8.76</v>
      </c>
      <c r="U420" s="35">
        <f t="shared" si="32"/>
        <v>1090830.24</v>
      </c>
      <c r="V420" s="36" t="str">
        <f>IF($L420="비가동",0,IF($B420="in",VLOOKUP($E420,[1]투입량!$M:$T,3,FALSE),VLOOKUP($E420,[1]투입량!$D:$I,3,FALSE)))</f>
        <v>SI5521</v>
      </c>
      <c r="W420" s="35">
        <f>IF($L420="비가동",0,IF($B420="in",VLOOKUP($E420,[1]투입량!$M:$T,6,FALSE),VLOOKUP($E420,[1]투입량!$D:$I,5,FALSE)))</f>
        <v>330</v>
      </c>
      <c r="X420" s="35">
        <f t="shared" si="33"/>
        <v>39204.000000000007</v>
      </c>
      <c r="Y420" s="37">
        <f>IF(V420=0,0,VLOOKUP(V420,[1]원재료!C:H,3,0)*0.001)</f>
        <v>8.25</v>
      </c>
      <c r="Z420" s="35">
        <f t="shared" si="34"/>
        <v>323433.00000000006</v>
      </c>
      <c r="AA420" s="38"/>
      <c r="AB420" s="39" t="s">
        <v>35</v>
      </c>
      <c r="AC420" s="40"/>
    </row>
    <row r="421" spans="1:29" ht="19.5" customHeight="1" x14ac:dyDescent="0.45">
      <c r="A421" s="22">
        <v>46153</v>
      </c>
      <c r="B421" s="23" t="s">
        <v>29</v>
      </c>
      <c r="C421" s="24" t="s">
        <v>30</v>
      </c>
      <c r="D421" s="25" t="s">
        <v>59</v>
      </c>
      <c r="E421" s="26">
        <v>680952</v>
      </c>
      <c r="F421" s="27" t="str">
        <f>VLOOKUP(표1[[#This Row],[품번]],[1]!품번구분[#Data],2,0)</f>
        <v>S</v>
      </c>
      <c r="G421" s="28">
        <v>1156</v>
      </c>
      <c r="H421" s="28">
        <v>97</v>
      </c>
      <c r="I421" s="28">
        <v>291</v>
      </c>
      <c r="J421" s="29">
        <f>표1[[#This Row],[C/V]]*표1[[#This Row],[판수]]-표1[[#This Row],[불량수량]]</f>
        <v>111841</v>
      </c>
      <c r="K421" s="28" t="s">
        <v>62</v>
      </c>
      <c r="L421" s="28" t="s">
        <v>116</v>
      </c>
      <c r="M421" s="30">
        <v>0.33333333333333331</v>
      </c>
      <c r="N421" s="30">
        <v>0.83333333333333337</v>
      </c>
      <c r="O421" s="31">
        <v>620</v>
      </c>
      <c r="P421" s="31">
        <v>0</v>
      </c>
      <c r="Q421" s="32"/>
      <c r="R421" s="33">
        <f t="shared" si="30"/>
        <v>9.3870967741935498</v>
      </c>
      <c r="S421" s="34">
        <f t="shared" si="31"/>
        <v>203</v>
      </c>
      <c r="T421" s="35">
        <f>IF(L421="비가동",0,VLOOKUP(E421,[1]단가!$D$4:$G$1048576,4,0))</f>
        <v>10.17</v>
      </c>
      <c r="U421" s="35">
        <f t="shared" si="32"/>
        <v>1137422.97</v>
      </c>
      <c r="V421" s="36" t="str">
        <f>IF($L421="비가동",0,IF($B421="in",VLOOKUP($E421,[1]투입량!$M:$T,3,FALSE),VLOOKUP($E421,[1]투입량!$D:$I,3,FALSE)))</f>
        <v>SI4022</v>
      </c>
      <c r="W421" s="35">
        <f>IF($L421="비가동",0,IF($B421="in",VLOOKUP($E421,[1]투입량!$M:$T,6,FALSE),VLOOKUP($E421,[1]투입량!$D:$I,5,FALSE)))</f>
        <v>75</v>
      </c>
      <c r="X421" s="35">
        <f t="shared" si="33"/>
        <v>8002.5</v>
      </c>
      <c r="Y421" s="37">
        <f>IF(V421=0,0,VLOOKUP(V421,[1]원재료!C:H,3,0)*0.001)</f>
        <v>10.15</v>
      </c>
      <c r="Z421" s="35">
        <f t="shared" si="34"/>
        <v>81225.375</v>
      </c>
      <c r="AA421" s="38"/>
      <c r="AB421" s="39" t="s">
        <v>35</v>
      </c>
      <c r="AC421" s="40"/>
    </row>
    <row r="422" spans="1:29" ht="19.5" customHeight="1" x14ac:dyDescent="0.45">
      <c r="A422" s="22">
        <v>46153</v>
      </c>
      <c r="B422" s="23" t="s">
        <v>29</v>
      </c>
      <c r="C422" s="24" t="s">
        <v>30</v>
      </c>
      <c r="D422" s="25" t="s">
        <v>57</v>
      </c>
      <c r="E422" s="26">
        <v>681114</v>
      </c>
      <c r="F422" s="27" t="str">
        <f>VLOOKUP(표1[[#This Row],[품번]],[1]!품번구분[#Data],2,0)</f>
        <v>S</v>
      </c>
      <c r="G422" s="28">
        <v>1156</v>
      </c>
      <c r="H422" s="28">
        <v>113</v>
      </c>
      <c r="I422" s="28">
        <v>339</v>
      </c>
      <c r="J422" s="29">
        <f>표1[[#This Row],[C/V]]*표1[[#This Row],[판수]]-표1[[#This Row],[불량수량]]</f>
        <v>130289</v>
      </c>
      <c r="K422" s="28" t="s">
        <v>58</v>
      </c>
      <c r="L422" s="28" t="s">
        <v>117</v>
      </c>
      <c r="M422" s="30">
        <v>0.83333333333333337</v>
      </c>
      <c r="N422" s="30">
        <v>0.33333333333333331</v>
      </c>
      <c r="O422" s="31">
        <v>659.99999999999989</v>
      </c>
      <c r="P422" s="31">
        <v>0</v>
      </c>
      <c r="Q422" s="32"/>
      <c r="R422" s="33">
        <f t="shared" si="30"/>
        <v>10.272727272727273</v>
      </c>
      <c r="S422" s="34">
        <f t="shared" si="31"/>
        <v>221</v>
      </c>
      <c r="T422" s="35">
        <f>IF(L422="비가동",0,VLOOKUP(E422,[1]단가!$D$4:$G$1048576,4,0))</f>
        <v>8.76</v>
      </c>
      <c r="U422" s="35">
        <f t="shared" si="32"/>
        <v>1141331.6399999999</v>
      </c>
      <c r="V422" s="36" t="str">
        <f>IF($L422="비가동",0,IF($B422="in",VLOOKUP($E422,[1]투입량!$M:$T,3,FALSE),VLOOKUP($E422,[1]투입량!$D:$I,3,FALSE)))</f>
        <v>SI5521</v>
      </c>
      <c r="W422" s="35">
        <f>IF($L422="비가동",0,IF($B422="in",VLOOKUP($E422,[1]투입량!$M:$T,6,FALSE),VLOOKUP($E422,[1]투입량!$D:$I,5,FALSE)))</f>
        <v>330</v>
      </c>
      <c r="X422" s="35">
        <f t="shared" si="33"/>
        <v>41019.000000000007</v>
      </c>
      <c r="Y422" s="37">
        <f>IF(V422=0,0,VLOOKUP(V422,[1]원재료!C:H,3,0)*0.001)</f>
        <v>8.25</v>
      </c>
      <c r="Z422" s="35">
        <f t="shared" si="34"/>
        <v>338406.75000000006</v>
      </c>
      <c r="AA422" s="38"/>
      <c r="AB422" s="39" t="s">
        <v>35</v>
      </c>
      <c r="AC422" s="40"/>
    </row>
    <row r="423" spans="1:29" ht="19.5" customHeight="1" x14ac:dyDescent="0.45">
      <c r="A423" s="22">
        <v>46153</v>
      </c>
      <c r="B423" s="23" t="s">
        <v>29</v>
      </c>
      <c r="C423" s="24" t="s">
        <v>30</v>
      </c>
      <c r="D423" s="25" t="s">
        <v>59</v>
      </c>
      <c r="E423" s="26">
        <v>680952</v>
      </c>
      <c r="F423" s="27" t="str">
        <f>VLOOKUP(표1[[#This Row],[품번]],[1]!품번구분[#Data],2,0)</f>
        <v>S</v>
      </c>
      <c r="G423" s="28">
        <v>1156</v>
      </c>
      <c r="H423" s="28">
        <v>106</v>
      </c>
      <c r="I423" s="28">
        <v>318</v>
      </c>
      <c r="J423" s="29">
        <f>표1[[#This Row],[C/V]]*표1[[#This Row],[판수]]-표1[[#This Row],[불량수량]]</f>
        <v>122218</v>
      </c>
      <c r="K423" s="28" t="s">
        <v>81</v>
      </c>
      <c r="L423" s="28" t="s">
        <v>117</v>
      </c>
      <c r="M423" s="30">
        <v>0.83333333333333337</v>
      </c>
      <c r="N423" s="30">
        <v>0.33333333333333331</v>
      </c>
      <c r="O423" s="31">
        <v>659.99999999999989</v>
      </c>
      <c r="P423" s="31">
        <v>0</v>
      </c>
      <c r="Q423" s="32"/>
      <c r="R423" s="33">
        <f t="shared" si="30"/>
        <v>9.6363636363636385</v>
      </c>
      <c r="S423" s="34">
        <f t="shared" si="31"/>
        <v>203</v>
      </c>
      <c r="T423" s="35">
        <f>IF(L423="비가동",0,VLOOKUP(E423,[1]단가!$D$4:$G$1048576,4,0))</f>
        <v>10.17</v>
      </c>
      <c r="U423" s="35">
        <f t="shared" si="32"/>
        <v>1242957.06</v>
      </c>
      <c r="V423" s="36" t="str">
        <f>IF($L423="비가동",0,IF($B423="in",VLOOKUP($E423,[1]투입량!$M:$T,3,FALSE),VLOOKUP($E423,[1]투입량!$D:$I,3,FALSE)))</f>
        <v>SI4022</v>
      </c>
      <c r="W423" s="35">
        <f>IF($L423="비가동",0,IF($B423="in",VLOOKUP($E423,[1]투입량!$M:$T,6,FALSE),VLOOKUP($E423,[1]투입량!$D:$I,5,FALSE)))</f>
        <v>75</v>
      </c>
      <c r="X423" s="35">
        <f t="shared" si="33"/>
        <v>8745</v>
      </c>
      <c r="Y423" s="37">
        <f>IF(V423=0,0,VLOOKUP(V423,[1]원재료!C:H,3,0)*0.001)</f>
        <v>10.15</v>
      </c>
      <c r="Z423" s="35">
        <f t="shared" si="34"/>
        <v>88761.75</v>
      </c>
      <c r="AA423" s="38"/>
      <c r="AB423" s="39" t="s">
        <v>35</v>
      </c>
      <c r="AC423" s="40"/>
    </row>
    <row r="424" spans="1:29" ht="19.5" customHeight="1" x14ac:dyDescent="0.45">
      <c r="A424" s="22">
        <v>46153</v>
      </c>
      <c r="B424" s="23" t="s">
        <v>29</v>
      </c>
      <c r="C424" s="24" t="s">
        <v>30</v>
      </c>
      <c r="D424" s="25" t="s">
        <v>63</v>
      </c>
      <c r="E424" s="26">
        <v>682622</v>
      </c>
      <c r="F424" s="27" t="str">
        <f>VLOOKUP(표1[[#This Row],[품번]],[1]!품번구분[#Data],2,0)</f>
        <v>S</v>
      </c>
      <c r="G424" s="28">
        <v>1152</v>
      </c>
      <c r="H424" s="28">
        <v>101</v>
      </c>
      <c r="I424" s="28"/>
      <c r="J424" s="29">
        <f>표1[[#This Row],[C/V]]*표1[[#This Row],[판수]]-표1[[#This Row],[불량수량]]</f>
        <v>116352</v>
      </c>
      <c r="K424" s="28" t="s">
        <v>67</v>
      </c>
      <c r="L424" s="28" t="s">
        <v>116</v>
      </c>
      <c r="M424" s="30">
        <v>0.33333333333333331</v>
      </c>
      <c r="N424" s="30">
        <v>0.83333333333333337</v>
      </c>
      <c r="O424" s="31">
        <v>620</v>
      </c>
      <c r="P424" s="31">
        <v>0</v>
      </c>
      <c r="Q424" s="32"/>
      <c r="R424" s="33">
        <f t="shared" si="30"/>
        <v>9.7741935483870961</v>
      </c>
      <c r="S424" s="34">
        <f t="shared" si="31"/>
        <v>207</v>
      </c>
      <c r="T424" s="35">
        <f>IF(L424="비가동",0,VLOOKUP(E424,[1]단가!$D$4:$G$1048576,4,0))</f>
        <v>7.47</v>
      </c>
      <c r="U424" s="35">
        <f t="shared" si="32"/>
        <v>869149.44</v>
      </c>
      <c r="V424" s="36" t="str">
        <f>IF($L424="비가동",0,IF($B424="in",VLOOKUP($E424,[1]투입량!$M:$T,3,FALSE),VLOOKUP($E424,[1]투입량!$D:$I,3,FALSE)))</f>
        <v>SI4021</v>
      </c>
      <c r="W424" s="35">
        <f>IF($L424="비가동",0,IF($B424="in",VLOOKUP($E424,[1]투입량!$M:$T,6,FALSE),VLOOKUP($E424,[1]투입량!$D:$I,5,FALSE)))</f>
        <v>252</v>
      </c>
      <c r="X424" s="35">
        <f t="shared" si="33"/>
        <v>27997.200000000004</v>
      </c>
      <c r="Y424" s="37">
        <f>IF(V424=0,0,VLOOKUP(V424,[1]원재료!C:H,3,0)*0.001)</f>
        <v>8.8000000000000007</v>
      </c>
      <c r="Z424" s="35">
        <f t="shared" si="34"/>
        <v>246375.36000000004</v>
      </c>
      <c r="AA424" s="38"/>
      <c r="AB424" s="39" t="s">
        <v>35</v>
      </c>
      <c r="AC424" s="40"/>
    </row>
    <row r="425" spans="1:29" ht="19.5" customHeight="1" x14ac:dyDescent="0.45">
      <c r="A425" s="22">
        <v>46153</v>
      </c>
      <c r="B425" s="23" t="s">
        <v>29</v>
      </c>
      <c r="C425" s="24" t="s">
        <v>30</v>
      </c>
      <c r="D425" s="25" t="s">
        <v>65</v>
      </c>
      <c r="E425" s="26">
        <v>681159</v>
      </c>
      <c r="F425" s="27" t="str">
        <f>VLOOKUP(표1[[#This Row],[품번]],[1]!품번구분[#Data],2,0)</f>
        <v>S</v>
      </c>
      <c r="G425" s="28">
        <v>1600</v>
      </c>
      <c r="H425" s="28">
        <v>58</v>
      </c>
      <c r="I425" s="28"/>
      <c r="J425" s="29">
        <f>표1[[#This Row],[C/V]]*표1[[#This Row],[판수]]-표1[[#This Row],[불량수량]]</f>
        <v>92800</v>
      </c>
      <c r="K425" s="28" t="s">
        <v>68</v>
      </c>
      <c r="L425" s="28" t="s">
        <v>116</v>
      </c>
      <c r="M425" s="30">
        <v>0.33333333333333331</v>
      </c>
      <c r="N425" s="30">
        <v>0.83333333333333337</v>
      </c>
      <c r="O425" s="31">
        <v>620</v>
      </c>
      <c r="P425" s="31">
        <v>0</v>
      </c>
      <c r="Q425" s="32"/>
      <c r="R425" s="33">
        <f t="shared" si="30"/>
        <v>5.612903225806452</v>
      </c>
      <c r="S425" s="34">
        <f t="shared" si="31"/>
        <v>94</v>
      </c>
      <c r="T425" s="35">
        <f>IF(L425="비가동",0,VLOOKUP(E425,[1]단가!$D$4:$G$1048576,4,0))</f>
        <v>10.92</v>
      </c>
      <c r="U425" s="35">
        <f t="shared" si="32"/>
        <v>1013376</v>
      </c>
      <c r="V425" s="36" t="str">
        <f>IF($L425="비가동",0,IF($B425="in",VLOOKUP($E425,[1]투입량!$M:$T,3,FALSE),VLOOKUP($E425,[1]투입량!$D:$I,3,FALSE)))</f>
        <v>SI3510</v>
      </c>
      <c r="W425" s="35">
        <f>IF($L425="비가동",0,IF($B425="in",VLOOKUP($E425,[1]투입량!$M:$T,6,FALSE),VLOOKUP($E425,[1]투입량!$D:$I,5,FALSE)))</f>
        <v>484</v>
      </c>
      <c r="X425" s="35">
        <f t="shared" si="33"/>
        <v>30879.200000000004</v>
      </c>
      <c r="Y425" s="37">
        <f>IF(V425=0,0,VLOOKUP(V425,[1]원재료!C:H,3,0)*0.001)</f>
        <v>8.4499999999999993</v>
      </c>
      <c r="Z425" s="35">
        <f t="shared" si="34"/>
        <v>260929.24000000002</v>
      </c>
      <c r="AA425" s="38"/>
      <c r="AB425" s="39" t="s">
        <v>35</v>
      </c>
      <c r="AC425" s="40"/>
    </row>
    <row r="426" spans="1:29" ht="19.5" customHeight="1" x14ac:dyDescent="0.45">
      <c r="A426" s="22">
        <v>46153</v>
      </c>
      <c r="B426" s="23" t="s">
        <v>29</v>
      </c>
      <c r="C426" s="24" t="s">
        <v>30</v>
      </c>
      <c r="D426" s="25" t="s">
        <v>63</v>
      </c>
      <c r="E426" s="26">
        <v>682622</v>
      </c>
      <c r="F426" s="27" t="str">
        <f>VLOOKUP(표1[[#This Row],[품번]],[1]!품번구분[#Data],2,0)</f>
        <v>S</v>
      </c>
      <c r="G426" s="28">
        <v>1152</v>
      </c>
      <c r="H426" s="28">
        <v>106</v>
      </c>
      <c r="I426" s="28"/>
      <c r="J426" s="29">
        <f>표1[[#This Row],[C/V]]*표1[[#This Row],[판수]]-표1[[#This Row],[불량수량]]</f>
        <v>122112</v>
      </c>
      <c r="K426" s="28" t="s">
        <v>64</v>
      </c>
      <c r="L426" s="28" t="s">
        <v>117</v>
      </c>
      <c r="M426" s="30">
        <v>0.83333333333333337</v>
      </c>
      <c r="N426" s="30">
        <v>0.33333333333333331</v>
      </c>
      <c r="O426" s="31">
        <v>659.99999999999989</v>
      </c>
      <c r="P426" s="31">
        <v>0</v>
      </c>
      <c r="Q426" s="32"/>
      <c r="R426" s="33">
        <f t="shared" si="30"/>
        <v>9.6363636363636385</v>
      </c>
      <c r="S426" s="34">
        <f t="shared" si="31"/>
        <v>207</v>
      </c>
      <c r="T426" s="35">
        <f>IF(L426="비가동",0,VLOOKUP(E426,[1]단가!$D$4:$G$1048576,4,0))</f>
        <v>7.47</v>
      </c>
      <c r="U426" s="35">
        <f t="shared" si="32"/>
        <v>912176.64000000001</v>
      </c>
      <c r="V426" s="36" t="str">
        <f>IF($L426="비가동",0,IF($B426="in",VLOOKUP($E426,[1]투입량!$M:$T,3,FALSE),VLOOKUP($E426,[1]투입량!$D:$I,3,FALSE)))</f>
        <v>SI4021</v>
      </c>
      <c r="W426" s="35">
        <f>IF($L426="비가동",0,IF($B426="in",VLOOKUP($E426,[1]투입량!$M:$T,6,FALSE),VLOOKUP($E426,[1]투입량!$D:$I,5,FALSE)))</f>
        <v>252</v>
      </c>
      <c r="X426" s="35">
        <f t="shared" si="33"/>
        <v>29383.200000000004</v>
      </c>
      <c r="Y426" s="37">
        <f>IF(V426=0,0,VLOOKUP(V426,[1]원재료!C:H,3,0)*0.001)</f>
        <v>8.8000000000000007</v>
      </c>
      <c r="Z426" s="35">
        <f t="shared" si="34"/>
        <v>258572.16000000006</v>
      </c>
      <c r="AA426" s="38"/>
      <c r="AB426" s="39" t="s">
        <v>35</v>
      </c>
      <c r="AC426" s="40"/>
    </row>
    <row r="427" spans="1:29" ht="19.5" hidden="1" customHeight="1" x14ac:dyDescent="0.45">
      <c r="A427" s="22">
        <v>46153</v>
      </c>
      <c r="B427" s="23" t="s">
        <v>29</v>
      </c>
      <c r="C427" s="24" t="s">
        <v>30</v>
      </c>
      <c r="D427" s="25" t="s">
        <v>65</v>
      </c>
      <c r="E427" s="26">
        <v>681159</v>
      </c>
      <c r="F427" s="27" t="str">
        <f>VLOOKUP(표1[[#This Row],[품번]],[1]!품번구분[#Data],2,0)</f>
        <v>S</v>
      </c>
      <c r="G427" s="28">
        <v>1600</v>
      </c>
      <c r="H427" s="28">
        <v>36</v>
      </c>
      <c r="I427" s="28"/>
      <c r="J427" s="29">
        <f>표1[[#This Row],[C/V]]*표1[[#This Row],[판수]]-표1[[#This Row],[불량수량]]</f>
        <v>57600</v>
      </c>
      <c r="K427" s="28" t="s">
        <v>66</v>
      </c>
      <c r="L427" s="28" t="s">
        <v>117</v>
      </c>
      <c r="M427" s="30">
        <v>0.83333333333333337</v>
      </c>
      <c r="N427" s="30">
        <v>0.33333333333333331</v>
      </c>
      <c r="O427" s="31">
        <v>359.99999999999989</v>
      </c>
      <c r="P427" s="31">
        <v>300</v>
      </c>
      <c r="Q427" s="32"/>
      <c r="R427" s="33">
        <f t="shared" si="30"/>
        <v>6.0000000000000018</v>
      </c>
      <c r="S427" s="34">
        <f t="shared" si="31"/>
        <v>94</v>
      </c>
      <c r="T427" s="35">
        <f>IF(L427="비가동",0,VLOOKUP(E427,[1]단가!$D$4:$G$1048576,4,0))</f>
        <v>10.92</v>
      </c>
      <c r="U427" s="35">
        <f t="shared" si="32"/>
        <v>628992</v>
      </c>
      <c r="V427" s="36" t="str">
        <f>IF($L427="비가동",0,IF($B427="in",VLOOKUP($E427,[1]투입량!$M:$T,3,FALSE),VLOOKUP($E427,[1]투입량!$D:$I,3,FALSE)))</f>
        <v>SI3510</v>
      </c>
      <c r="W427" s="35">
        <f>IF($L427="비가동",0,IF($B427="in",VLOOKUP($E427,[1]투입량!$M:$T,6,FALSE),VLOOKUP($E427,[1]투입량!$D:$I,5,FALSE)))</f>
        <v>484</v>
      </c>
      <c r="X427" s="35">
        <f t="shared" si="33"/>
        <v>19166.400000000001</v>
      </c>
      <c r="Y427" s="37">
        <f>IF(V427=0,0,VLOOKUP(V427,[1]원재료!C:H,3,0)*0.001)</f>
        <v>8.4499999999999993</v>
      </c>
      <c r="Z427" s="35">
        <f t="shared" si="34"/>
        <v>161956.07999999999</v>
      </c>
      <c r="AA427" s="38"/>
      <c r="AB427" s="39" t="s">
        <v>35</v>
      </c>
      <c r="AC427" s="40"/>
    </row>
    <row r="428" spans="1:29" ht="19.5" hidden="1" customHeight="1" x14ac:dyDescent="0.45">
      <c r="A428" s="22">
        <v>46153</v>
      </c>
      <c r="B428" s="23" t="s">
        <v>29</v>
      </c>
      <c r="C428" s="24" t="s">
        <v>30</v>
      </c>
      <c r="D428" s="25" t="s">
        <v>65</v>
      </c>
      <c r="E428" s="26">
        <v>681159</v>
      </c>
      <c r="F428" s="27" t="str">
        <f>VLOOKUP(표1[[#This Row],[품번]],[1]!품번구분[#Data],2,0)</f>
        <v>S</v>
      </c>
      <c r="G428" s="28"/>
      <c r="H428" s="28"/>
      <c r="I428" s="28"/>
      <c r="J428" s="29">
        <f>표1[[#This Row],[C/V]]*표1[[#This Row],[판수]]-표1[[#This Row],[불량수량]]</f>
        <v>0</v>
      </c>
      <c r="K428" s="28" t="s">
        <v>66</v>
      </c>
      <c r="L428" s="28" t="s">
        <v>36</v>
      </c>
      <c r="M428" s="30">
        <v>8.3333333333333329E-2</v>
      </c>
      <c r="N428" s="30">
        <v>0.33333333333333331</v>
      </c>
      <c r="O428" s="31">
        <v>300</v>
      </c>
      <c r="P428" s="31">
        <v>0</v>
      </c>
      <c r="Q428" s="32" t="s">
        <v>135</v>
      </c>
      <c r="R428" s="33" t="str">
        <f t="shared" si="30"/>
        <v/>
      </c>
      <c r="S428" s="34">
        <f t="shared" si="31"/>
        <v>94</v>
      </c>
      <c r="T428" s="35">
        <f>IF(L428="비가동",0,VLOOKUP(E428,[1]단가!$D$4:$G$1048576,4,0))</f>
        <v>0</v>
      </c>
      <c r="U428" s="35">
        <f t="shared" si="32"/>
        <v>0</v>
      </c>
      <c r="V428" s="36">
        <f>IF($L428="비가동",0,IF($B428="in",VLOOKUP($E428,[1]투입량!$M:$T,3,FALSE),VLOOKUP($E428,[1]투입량!$D:$I,3,FALSE)))</f>
        <v>0</v>
      </c>
      <c r="W428" s="35">
        <f>IF($L428="비가동",0,IF($B428="in",VLOOKUP($E428,[1]투입량!$M:$T,6,FALSE),VLOOKUP($E428,[1]투입량!$D:$I,5,FALSE)))</f>
        <v>0</v>
      </c>
      <c r="X428" s="35">
        <f t="shared" si="33"/>
        <v>0</v>
      </c>
      <c r="Y428" s="37">
        <f>IF(V428=0,0,VLOOKUP(V428,[1]원재료!C:H,3,0)*0.001)</f>
        <v>0</v>
      </c>
      <c r="Z428" s="35">
        <f t="shared" si="34"/>
        <v>0</v>
      </c>
      <c r="AA428" s="38"/>
      <c r="AB428" s="39" t="s">
        <v>35</v>
      </c>
      <c r="AC428" s="40"/>
    </row>
    <row r="429" spans="1:29" ht="19.5" customHeight="1" x14ac:dyDescent="0.45">
      <c r="A429" s="22">
        <v>46153</v>
      </c>
      <c r="B429" s="23" t="s">
        <v>29</v>
      </c>
      <c r="C429" s="24" t="s">
        <v>30</v>
      </c>
      <c r="D429" s="25" t="s">
        <v>69</v>
      </c>
      <c r="E429" s="26" t="s">
        <v>133</v>
      </c>
      <c r="F429" s="27" t="str">
        <f>VLOOKUP(표1[[#This Row],[품번]],[1]!품번구분[#Data],2,0)</f>
        <v>G</v>
      </c>
      <c r="G429" s="28">
        <v>100</v>
      </c>
      <c r="H429" s="28">
        <v>72</v>
      </c>
      <c r="I429" s="28"/>
      <c r="J429" s="29">
        <f>표1[[#This Row],[C/V]]*표1[[#This Row],[판수]]-표1[[#This Row],[불량수량]]</f>
        <v>7200</v>
      </c>
      <c r="K429" s="28" t="s">
        <v>74</v>
      </c>
      <c r="L429" s="28" t="s">
        <v>116</v>
      </c>
      <c r="M429" s="30">
        <v>0.33333333333333331</v>
      </c>
      <c r="N429" s="30">
        <v>0.83333333333333337</v>
      </c>
      <c r="O429" s="31">
        <v>620</v>
      </c>
      <c r="P429" s="31">
        <v>0</v>
      </c>
      <c r="Q429" s="32"/>
      <c r="R429" s="33">
        <f t="shared" si="30"/>
        <v>6.967741935483871</v>
      </c>
      <c r="S429" s="34">
        <f t="shared" si="31"/>
        <v>152</v>
      </c>
      <c r="T429" s="35">
        <f>IF(L429="비가동",0,VLOOKUP(E429,[1]단가!$D$4:$G$1048576,4,0))</f>
        <v>140</v>
      </c>
      <c r="U429" s="35">
        <f t="shared" si="32"/>
        <v>1008000</v>
      </c>
      <c r="V429" s="36" t="str">
        <f>IF($L429="비가동",0,IF($B429="in",VLOOKUP($E429,[1]투입량!$M:$T,3,FALSE),VLOOKUP($E429,[1]투입량!$D:$I,3,FALSE)))</f>
        <v>SI4029</v>
      </c>
      <c r="W429" s="35">
        <f>IF($L429="비가동",0,IF($B429="in",VLOOKUP($E429,[1]투입량!$M:$T,6,FALSE),VLOOKUP($E429,[1]투입량!$D:$I,5,FALSE)))</f>
        <v>250</v>
      </c>
      <c r="X429" s="35">
        <f t="shared" si="33"/>
        <v>19800</v>
      </c>
      <c r="Y429" s="37">
        <f>IF(V429=0,0,VLOOKUP(V429,[1]원재료!C:H,3,0)*0.001)</f>
        <v>9</v>
      </c>
      <c r="Z429" s="35">
        <f t="shared" si="34"/>
        <v>178200</v>
      </c>
      <c r="AA429" s="38"/>
      <c r="AB429" s="39" t="s">
        <v>35</v>
      </c>
      <c r="AC429" s="40"/>
    </row>
    <row r="430" spans="1:29" ht="19.5" customHeight="1" x14ac:dyDescent="0.45">
      <c r="A430" s="22">
        <v>46153</v>
      </c>
      <c r="B430" s="23" t="s">
        <v>29</v>
      </c>
      <c r="C430" s="24" t="s">
        <v>30</v>
      </c>
      <c r="D430" s="25" t="s">
        <v>69</v>
      </c>
      <c r="E430" s="26" t="s">
        <v>133</v>
      </c>
      <c r="F430" s="27" t="str">
        <f>VLOOKUP(표1[[#This Row],[품번]],[1]!품번구분[#Data],2,0)</f>
        <v>G</v>
      </c>
      <c r="G430" s="28">
        <v>100</v>
      </c>
      <c r="H430" s="28">
        <v>80</v>
      </c>
      <c r="I430" s="28"/>
      <c r="J430" s="29">
        <f>표1[[#This Row],[C/V]]*표1[[#This Row],[판수]]-표1[[#This Row],[불량수량]]</f>
        <v>8000</v>
      </c>
      <c r="K430" s="28" t="s">
        <v>71</v>
      </c>
      <c r="L430" s="28" t="s">
        <v>117</v>
      </c>
      <c r="M430" s="30">
        <v>0.83333333333333337</v>
      </c>
      <c r="N430" s="30">
        <v>0.33333333333333331</v>
      </c>
      <c r="O430" s="31">
        <v>659.99999999999989</v>
      </c>
      <c r="P430" s="31">
        <v>0</v>
      </c>
      <c r="Q430" s="32"/>
      <c r="R430" s="33">
        <f t="shared" si="30"/>
        <v>7.2727272727272734</v>
      </c>
      <c r="S430" s="34">
        <f t="shared" si="31"/>
        <v>152</v>
      </c>
      <c r="T430" s="35">
        <f>IF(L430="비가동",0,VLOOKUP(E430,[1]단가!$D$4:$G$1048576,4,0))</f>
        <v>140</v>
      </c>
      <c r="U430" s="35">
        <f t="shared" si="32"/>
        <v>1120000</v>
      </c>
      <c r="V430" s="36" t="str">
        <f>IF($L430="비가동",0,IF($B430="in",VLOOKUP($E430,[1]투입량!$M:$T,3,FALSE),VLOOKUP($E430,[1]투입량!$D:$I,3,FALSE)))</f>
        <v>SI4029</v>
      </c>
      <c r="W430" s="35">
        <f>IF($L430="비가동",0,IF($B430="in",VLOOKUP($E430,[1]투입량!$M:$T,6,FALSE),VLOOKUP($E430,[1]투입량!$D:$I,5,FALSE)))</f>
        <v>250</v>
      </c>
      <c r="X430" s="35">
        <f t="shared" si="33"/>
        <v>22000</v>
      </c>
      <c r="Y430" s="37">
        <f>IF(V430=0,0,VLOOKUP(V430,[1]원재료!C:H,3,0)*0.001)</f>
        <v>9</v>
      </c>
      <c r="Z430" s="35">
        <f t="shared" si="34"/>
        <v>198000</v>
      </c>
      <c r="AA430" s="38"/>
      <c r="AB430" s="39" t="s">
        <v>35</v>
      </c>
      <c r="AC430" s="40"/>
    </row>
    <row r="431" spans="1:29" ht="19.5" customHeight="1" x14ac:dyDescent="0.45">
      <c r="A431" s="22">
        <v>46153</v>
      </c>
      <c r="B431" s="23" t="s">
        <v>29</v>
      </c>
      <c r="C431" s="24" t="s">
        <v>30</v>
      </c>
      <c r="D431" s="25" t="s">
        <v>75</v>
      </c>
      <c r="E431" s="26" t="s">
        <v>76</v>
      </c>
      <c r="F431" s="27" t="str">
        <f>VLOOKUP(표1[[#This Row],[품번]],[1]!품번구분[#Data],2,0)</f>
        <v>G</v>
      </c>
      <c r="G431" s="28">
        <v>6</v>
      </c>
      <c r="H431" s="28">
        <v>92</v>
      </c>
      <c r="I431" s="28"/>
      <c r="J431" s="29">
        <f>표1[[#This Row],[C/V]]*표1[[#This Row],[판수]]-표1[[#This Row],[불량수량]]</f>
        <v>552</v>
      </c>
      <c r="K431" s="28" t="s">
        <v>79</v>
      </c>
      <c r="L431" s="28" t="s">
        <v>116</v>
      </c>
      <c r="M431" s="30">
        <v>0.33333333333333331</v>
      </c>
      <c r="N431" s="30">
        <v>0.83333333333333337</v>
      </c>
      <c r="O431" s="31">
        <v>620</v>
      </c>
      <c r="P431" s="31">
        <v>0</v>
      </c>
      <c r="Q431" s="32"/>
      <c r="R431" s="33">
        <f t="shared" si="30"/>
        <v>8.9032258064516121</v>
      </c>
      <c r="S431" s="34">
        <f t="shared" si="31"/>
        <v>168</v>
      </c>
      <c r="T431" s="35">
        <f>IF(L431="비가동",0,VLOOKUP(E431,[1]단가!$D$4:$G$1048576,4,0))</f>
        <v>700</v>
      </c>
      <c r="U431" s="35">
        <f t="shared" si="32"/>
        <v>386400</v>
      </c>
      <c r="V431" s="36" t="str">
        <f>IF($L431="비가동",0,IF($B431="in",VLOOKUP($E431,[1]투입량!$M:$T,3,FALSE),VLOOKUP($E431,[1]투입량!$D:$I,3,FALSE)))</f>
        <v>Q5009</v>
      </c>
      <c r="W431" s="35">
        <f>IF($L431="비가동",0,IF($B431="in",VLOOKUP($E431,[1]투입량!$M:$T,6,FALSE),VLOOKUP($E431,[1]투입량!$D:$I,5,FALSE)))</f>
        <v>28</v>
      </c>
      <c r="X431" s="35">
        <f t="shared" si="33"/>
        <v>2833.6000000000004</v>
      </c>
      <c r="Y431" s="37">
        <f>IF(V431=0,0,VLOOKUP(V431,[1]원재료!C:H,3,0)*0.001)</f>
        <v>8.14</v>
      </c>
      <c r="Z431" s="35">
        <f t="shared" si="34"/>
        <v>23065.504000000004</v>
      </c>
      <c r="AA431" s="38"/>
      <c r="AB431" s="39" t="s">
        <v>35</v>
      </c>
      <c r="AC431" s="40"/>
    </row>
    <row r="432" spans="1:29" ht="19.5" customHeight="1" x14ac:dyDescent="0.45">
      <c r="A432" s="22">
        <v>46153</v>
      </c>
      <c r="B432" s="23" t="s">
        <v>29</v>
      </c>
      <c r="C432" s="24" t="s">
        <v>30</v>
      </c>
      <c r="D432" s="25" t="s">
        <v>78</v>
      </c>
      <c r="E432" s="26" t="s">
        <v>76</v>
      </c>
      <c r="F432" s="27" t="str">
        <f>VLOOKUP(표1[[#This Row],[품번]],[1]!품번구분[#Data],2,0)</f>
        <v>G</v>
      </c>
      <c r="G432" s="28">
        <v>2</v>
      </c>
      <c r="H432" s="28">
        <v>92</v>
      </c>
      <c r="I432" s="28"/>
      <c r="J432" s="29">
        <f>표1[[#This Row],[C/V]]*표1[[#This Row],[판수]]-표1[[#This Row],[불량수량]]</f>
        <v>184</v>
      </c>
      <c r="K432" s="28" t="s">
        <v>79</v>
      </c>
      <c r="L432" s="28" t="s">
        <v>116</v>
      </c>
      <c r="M432" s="30">
        <v>0.33333333333333331</v>
      </c>
      <c r="N432" s="30">
        <v>0.83333333333333337</v>
      </c>
      <c r="O432" s="31">
        <v>620</v>
      </c>
      <c r="P432" s="31">
        <v>0</v>
      </c>
      <c r="Q432" s="32"/>
      <c r="R432" s="33">
        <f t="shared" si="30"/>
        <v>8.9032258064516121</v>
      </c>
      <c r="S432" s="34">
        <f t="shared" si="31"/>
        <v>194</v>
      </c>
      <c r="T432" s="35">
        <f>IF(L432="비가동",0,VLOOKUP(E432,[1]단가!$D$4:$G$1048576,4,0))</f>
        <v>700</v>
      </c>
      <c r="U432" s="35">
        <f t="shared" si="32"/>
        <v>128800</v>
      </c>
      <c r="V432" s="36" t="str">
        <f>IF($L432="비가동",0,IF($B432="in",VLOOKUP($E432,[1]투입량!$M:$T,3,FALSE),VLOOKUP($E432,[1]투입량!$D:$I,3,FALSE)))</f>
        <v>Q5009</v>
      </c>
      <c r="W432" s="35">
        <f>IF($L432="비가동",0,IF($B432="in",VLOOKUP($E432,[1]투입량!$M:$T,6,FALSE),VLOOKUP($E432,[1]투입량!$D:$I,5,FALSE)))</f>
        <v>28</v>
      </c>
      <c r="X432" s="35">
        <f t="shared" si="33"/>
        <v>2833.6000000000004</v>
      </c>
      <c r="Y432" s="37">
        <f>IF(V432=0,0,VLOOKUP(V432,[1]원재료!C:H,3,0)*0.001)</f>
        <v>8.14</v>
      </c>
      <c r="Z432" s="35">
        <f t="shared" si="34"/>
        <v>23065.504000000004</v>
      </c>
      <c r="AA432" s="38"/>
      <c r="AB432" s="39" t="s">
        <v>35</v>
      </c>
      <c r="AC432" s="40"/>
    </row>
    <row r="433" spans="1:29" ht="19.5" customHeight="1" x14ac:dyDescent="0.45">
      <c r="A433" s="22">
        <v>46153</v>
      </c>
      <c r="B433" s="23" t="s">
        <v>29</v>
      </c>
      <c r="C433" s="24" t="s">
        <v>30</v>
      </c>
      <c r="D433" s="25" t="s">
        <v>75</v>
      </c>
      <c r="E433" s="26" t="s">
        <v>76</v>
      </c>
      <c r="F433" s="27" t="str">
        <f>VLOOKUP(표1[[#This Row],[품번]],[1]!품번구분[#Data],2,0)</f>
        <v>G</v>
      </c>
      <c r="G433" s="28">
        <v>6</v>
      </c>
      <c r="H433" s="28">
        <v>76</v>
      </c>
      <c r="I433" s="28"/>
      <c r="J433" s="29">
        <f>표1[[#This Row],[C/V]]*표1[[#This Row],[판수]]-표1[[#This Row],[불량수량]]</f>
        <v>456</v>
      </c>
      <c r="K433" s="28" t="s">
        <v>102</v>
      </c>
      <c r="L433" s="28" t="s">
        <v>117</v>
      </c>
      <c r="M433" s="30">
        <v>0.83333333333333337</v>
      </c>
      <c r="N433" s="30">
        <v>0.33333333333333331</v>
      </c>
      <c r="O433" s="31">
        <v>659.99999999999989</v>
      </c>
      <c r="P433" s="31">
        <v>0</v>
      </c>
      <c r="Q433" s="32"/>
      <c r="R433" s="33">
        <f t="shared" si="30"/>
        <v>6.9090909090909101</v>
      </c>
      <c r="S433" s="34">
        <f t="shared" si="31"/>
        <v>168</v>
      </c>
      <c r="T433" s="35">
        <f>IF(L433="비가동",0,VLOOKUP(E433,[1]단가!$D$4:$G$1048576,4,0))</f>
        <v>700</v>
      </c>
      <c r="U433" s="35">
        <f t="shared" si="32"/>
        <v>319200</v>
      </c>
      <c r="V433" s="36" t="str">
        <f>IF($L433="비가동",0,IF($B433="in",VLOOKUP($E433,[1]투입량!$M:$T,3,FALSE),VLOOKUP($E433,[1]투입량!$D:$I,3,FALSE)))</f>
        <v>Q5009</v>
      </c>
      <c r="W433" s="35">
        <f>IF($L433="비가동",0,IF($B433="in",VLOOKUP($E433,[1]투입량!$M:$T,6,FALSE),VLOOKUP($E433,[1]투입량!$D:$I,5,FALSE)))</f>
        <v>28</v>
      </c>
      <c r="X433" s="35">
        <f t="shared" si="33"/>
        <v>2340.8000000000002</v>
      </c>
      <c r="Y433" s="37">
        <f>IF(V433=0,0,VLOOKUP(V433,[1]원재료!C:H,3,0)*0.001)</f>
        <v>8.14</v>
      </c>
      <c r="Z433" s="35">
        <f t="shared" si="34"/>
        <v>19054.112000000005</v>
      </c>
      <c r="AA433" s="38"/>
      <c r="AB433" s="39" t="s">
        <v>35</v>
      </c>
      <c r="AC433" s="40"/>
    </row>
    <row r="434" spans="1:29" ht="19.5" customHeight="1" x14ac:dyDescent="0.45">
      <c r="A434" s="22">
        <v>46153</v>
      </c>
      <c r="B434" s="23" t="s">
        <v>29</v>
      </c>
      <c r="C434" s="24" t="s">
        <v>30</v>
      </c>
      <c r="D434" s="25" t="s">
        <v>78</v>
      </c>
      <c r="E434" s="26" t="s">
        <v>76</v>
      </c>
      <c r="F434" s="27" t="str">
        <f>VLOOKUP(표1[[#This Row],[품번]],[1]!품번구분[#Data],2,0)</f>
        <v>G</v>
      </c>
      <c r="G434" s="28">
        <v>2</v>
      </c>
      <c r="H434" s="28">
        <v>102</v>
      </c>
      <c r="I434" s="28"/>
      <c r="J434" s="29">
        <f>표1[[#This Row],[C/V]]*표1[[#This Row],[판수]]-표1[[#This Row],[불량수량]]</f>
        <v>204</v>
      </c>
      <c r="K434" s="28" t="s">
        <v>102</v>
      </c>
      <c r="L434" s="28" t="s">
        <v>117</v>
      </c>
      <c r="M434" s="30">
        <v>0.83333333333333337</v>
      </c>
      <c r="N434" s="30">
        <v>0.33333333333333331</v>
      </c>
      <c r="O434" s="31">
        <v>659.99999999999989</v>
      </c>
      <c r="P434" s="31">
        <v>0</v>
      </c>
      <c r="Q434" s="32"/>
      <c r="R434" s="33">
        <f t="shared" si="30"/>
        <v>9.2727272727272734</v>
      </c>
      <c r="S434" s="34">
        <f t="shared" si="31"/>
        <v>194</v>
      </c>
      <c r="T434" s="35">
        <f>IF(L434="비가동",0,VLOOKUP(E434,[1]단가!$D$4:$G$1048576,4,0))</f>
        <v>700</v>
      </c>
      <c r="U434" s="35">
        <f t="shared" si="32"/>
        <v>142800</v>
      </c>
      <c r="V434" s="36" t="str">
        <f>IF($L434="비가동",0,IF($B434="in",VLOOKUP($E434,[1]투입량!$M:$T,3,FALSE),VLOOKUP($E434,[1]투입량!$D:$I,3,FALSE)))</f>
        <v>Q5009</v>
      </c>
      <c r="W434" s="35">
        <f>IF($L434="비가동",0,IF($B434="in",VLOOKUP($E434,[1]투입량!$M:$T,6,FALSE),VLOOKUP($E434,[1]투입량!$D:$I,5,FALSE)))</f>
        <v>28</v>
      </c>
      <c r="X434" s="35">
        <f t="shared" si="33"/>
        <v>3141.6000000000004</v>
      </c>
      <c r="Y434" s="37">
        <f>IF(V434=0,0,VLOOKUP(V434,[1]원재료!C:H,3,0)*0.001)</f>
        <v>8.14</v>
      </c>
      <c r="Z434" s="35">
        <f t="shared" si="34"/>
        <v>25572.624000000003</v>
      </c>
      <c r="AA434" s="38"/>
      <c r="AB434" s="39" t="s">
        <v>35</v>
      </c>
      <c r="AC434" s="40"/>
    </row>
    <row r="435" spans="1:29" ht="19.5" hidden="1" customHeight="1" x14ac:dyDescent="0.45">
      <c r="A435" s="22">
        <v>46153</v>
      </c>
      <c r="B435" s="23" t="s">
        <v>29</v>
      </c>
      <c r="C435" s="24" t="s">
        <v>30</v>
      </c>
      <c r="D435" s="25" t="s">
        <v>80</v>
      </c>
      <c r="E435" s="26">
        <v>680275</v>
      </c>
      <c r="F435" s="27" t="str">
        <f>VLOOKUP(표1[[#This Row],[품번]],[1]!품번구분[#Data],2,0)</f>
        <v>S</v>
      </c>
      <c r="G435" s="28">
        <v>400</v>
      </c>
      <c r="H435" s="28">
        <v>45</v>
      </c>
      <c r="I435" s="28"/>
      <c r="J435" s="29">
        <f>표1[[#This Row],[C/V]]*표1[[#This Row],[판수]]-표1[[#This Row],[불량수량]]</f>
        <v>18000</v>
      </c>
      <c r="K435" s="28" t="s">
        <v>83</v>
      </c>
      <c r="L435" s="28" t="s">
        <v>116</v>
      </c>
      <c r="M435" s="30">
        <v>0.33333333333333331</v>
      </c>
      <c r="N435" s="30">
        <v>0.63541666666666663</v>
      </c>
      <c r="O435" s="31">
        <v>320.00000000000006</v>
      </c>
      <c r="P435" s="31">
        <v>54.999999999999964</v>
      </c>
      <c r="Q435" s="32"/>
      <c r="R435" s="33">
        <f t="shared" si="30"/>
        <v>8.4374999999999982</v>
      </c>
      <c r="S435" s="34">
        <f t="shared" si="31"/>
        <v>45</v>
      </c>
      <c r="T435" s="35">
        <f>IF(L435="비가동",0,VLOOKUP(E435,[1]단가!$D$4:$G$1048576,4,0))</f>
        <v>10.58</v>
      </c>
      <c r="U435" s="35">
        <f t="shared" si="32"/>
        <v>190440</v>
      </c>
      <c r="V435" s="36" t="str">
        <f>IF($L435="비가동",0,IF($B435="in",VLOOKUP($E435,[1]투입량!$M:$T,3,FALSE),VLOOKUP($E435,[1]투입량!$D:$I,3,FALSE)))</f>
        <v>SI4021</v>
      </c>
      <c r="W435" s="35">
        <f>IF($L435="비가동",0,IF($B435="in",VLOOKUP($E435,[1]투입량!$M:$T,6,FALSE),VLOOKUP($E435,[1]투입량!$D:$I,5,FALSE)))</f>
        <v>37</v>
      </c>
      <c r="X435" s="35">
        <f t="shared" si="33"/>
        <v>1831.5000000000002</v>
      </c>
      <c r="Y435" s="37">
        <f>IF(V435=0,0,VLOOKUP(V435,[1]원재료!C:H,3,0)*0.001)</f>
        <v>8.8000000000000007</v>
      </c>
      <c r="Z435" s="35">
        <f t="shared" si="34"/>
        <v>16117.200000000003</v>
      </c>
      <c r="AA435" s="38"/>
      <c r="AB435" s="39" t="s">
        <v>35</v>
      </c>
      <c r="AC435" s="40"/>
    </row>
    <row r="436" spans="1:29" ht="19.5" hidden="1" customHeight="1" x14ac:dyDescent="0.45">
      <c r="A436" s="22">
        <v>46153</v>
      </c>
      <c r="B436" s="23" t="s">
        <v>29</v>
      </c>
      <c r="C436" s="24" t="s">
        <v>30</v>
      </c>
      <c r="D436" s="25" t="s">
        <v>80</v>
      </c>
      <c r="E436" s="26">
        <v>680275</v>
      </c>
      <c r="F436" s="27" t="str">
        <f>VLOOKUP(표1[[#This Row],[품번]],[1]!품번구분[#Data],2,0)</f>
        <v>S</v>
      </c>
      <c r="G436" s="28"/>
      <c r="H436" s="28"/>
      <c r="I436" s="28"/>
      <c r="J436" s="29">
        <f>표1[[#This Row],[C/V]]*표1[[#This Row],[판수]]-표1[[#This Row],[불량수량]]</f>
        <v>0</v>
      </c>
      <c r="K436" s="28" t="s">
        <v>83</v>
      </c>
      <c r="L436" s="28" t="s">
        <v>36</v>
      </c>
      <c r="M436" s="30">
        <v>0.59722222222222221</v>
      </c>
      <c r="N436" s="30">
        <v>0.63541666666666663</v>
      </c>
      <c r="O436" s="31">
        <v>54.999999999999964</v>
      </c>
      <c r="P436" s="31">
        <v>0</v>
      </c>
      <c r="Q436" s="32" t="s">
        <v>100</v>
      </c>
      <c r="R436" s="33" t="str">
        <f t="shared" si="30"/>
        <v/>
      </c>
      <c r="S436" s="34">
        <f t="shared" si="31"/>
        <v>45</v>
      </c>
      <c r="T436" s="35">
        <f>IF(L436="비가동",0,VLOOKUP(E436,[1]단가!$D$4:$G$1048576,4,0))</f>
        <v>0</v>
      </c>
      <c r="U436" s="35">
        <f t="shared" si="32"/>
        <v>0</v>
      </c>
      <c r="V436" s="36">
        <f>IF($L436="비가동",0,IF($B436="in",VLOOKUP($E436,[1]투입량!$M:$T,3,FALSE),VLOOKUP($E436,[1]투입량!$D:$I,3,FALSE)))</f>
        <v>0</v>
      </c>
      <c r="W436" s="35">
        <f>IF($L436="비가동",0,IF($B436="in",VLOOKUP($E436,[1]투입량!$M:$T,6,FALSE),VLOOKUP($E436,[1]투입량!$D:$I,5,FALSE)))</f>
        <v>0</v>
      </c>
      <c r="X436" s="35">
        <f t="shared" si="33"/>
        <v>0</v>
      </c>
      <c r="Y436" s="37">
        <f>IF(V436=0,0,VLOOKUP(V436,[1]원재료!C:H,3,0)*0.001)</f>
        <v>0</v>
      </c>
      <c r="Z436" s="35">
        <f t="shared" si="34"/>
        <v>0</v>
      </c>
      <c r="AA436" s="38"/>
      <c r="AB436" s="39" t="s">
        <v>35</v>
      </c>
      <c r="AC436" s="40"/>
    </row>
    <row r="437" spans="1:29" ht="19.5" customHeight="1" x14ac:dyDescent="0.45">
      <c r="A437" s="22">
        <v>46153</v>
      </c>
      <c r="B437" s="23" t="s">
        <v>29</v>
      </c>
      <c r="C437" s="24" t="s">
        <v>30</v>
      </c>
      <c r="D437" s="25" t="s">
        <v>80</v>
      </c>
      <c r="E437" s="26">
        <v>684699</v>
      </c>
      <c r="F437" s="27" t="str">
        <f>VLOOKUP(표1[[#This Row],[품번]],[1]!품번구분[#Data],2,0)</f>
        <v>S</v>
      </c>
      <c r="G437" s="28">
        <v>400</v>
      </c>
      <c r="H437" s="28">
        <v>30</v>
      </c>
      <c r="I437" s="28"/>
      <c r="J437" s="29">
        <f>표1[[#This Row],[C/V]]*표1[[#This Row],[판수]]-표1[[#This Row],[불량수량]]</f>
        <v>12000</v>
      </c>
      <c r="K437" s="28" t="s">
        <v>83</v>
      </c>
      <c r="L437" s="28" t="s">
        <v>116</v>
      </c>
      <c r="M437" s="30">
        <v>0.63541666666666663</v>
      </c>
      <c r="N437" s="30">
        <v>0.83333333333333337</v>
      </c>
      <c r="O437" s="31">
        <v>245.00000000000011</v>
      </c>
      <c r="P437" s="31">
        <v>0</v>
      </c>
      <c r="Q437" s="32"/>
      <c r="R437" s="33">
        <f t="shared" si="30"/>
        <v>7.3469387755102007</v>
      </c>
      <c r="S437" s="34">
        <f t="shared" si="31"/>
        <v>118</v>
      </c>
      <c r="T437" s="35">
        <f>IF(L437="비가동",0,VLOOKUP(E437,[1]단가!$D$4:$G$1048576,4,0))</f>
        <v>8.1</v>
      </c>
      <c r="U437" s="35">
        <f t="shared" si="32"/>
        <v>97200</v>
      </c>
      <c r="V437" s="36" t="str">
        <f>IF($L437="비가동",0,IF($B437="in",VLOOKUP($E437,[1]투입량!$M:$T,3,FALSE),VLOOKUP($E437,[1]투입량!$D:$I,3,FALSE)))</f>
        <v>SI5022</v>
      </c>
      <c r="W437" s="35">
        <f>IF($L437="비가동",0,IF($B437="in",VLOOKUP($E437,[1]투입량!$M:$T,6,FALSE),VLOOKUP($E437,[1]투입량!$D:$I,5,FALSE)))</f>
        <v>0</v>
      </c>
      <c r="X437" s="35">
        <f t="shared" si="33"/>
        <v>0</v>
      </c>
      <c r="Y437" s="37">
        <f>IF(V437=0,0,VLOOKUP(V437,[1]원재료!C:H,3,0)*0.001)</f>
        <v>10.15</v>
      </c>
      <c r="Z437" s="35">
        <f t="shared" si="34"/>
        <v>0</v>
      </c>
      <c r="AA437" s="38"/>
      <c r="AB437" s="39" t="s">
        <v>35</v>
      </c>
      <c r="AC437" s="40"/>
    </row>
    <row r="438" spans="1:29" ht="19.5" customHeight="1" x14ac:dyDescent="0.45">
      <c r="A438" s="22">
        <v>46153</v>
      </c>
      <c r="B438" s="23" t="s">
        <v>29</v>
      </c>
      <c r="C438" s="24" t="s">
        <v>30</v>
      </c>
      <c r="D438" s="25" t="s">
        <v>82</v>
      </c>
      <c r="E438" s="26" t="s">
        <v>125</v>
      </c>
      <c r="F438" s="27" t="str">
        <f>VLOOKUP(표1[[#This Row],[품번]],[1]!품번구분[#Data],2,0)</f>
        <v>G</v>
      </c>
      <c r="G438" s="28">
        <v>72</v>
      </c>
      <c r="H438" s="28">
        <v>81</v>
      </c>
      <c r="I438" s="28"/>
      <c r="J438" s="29">
        <f>표1[[#This Row],[C/V]]*표1[[#This Row],[판수]]-표1[[#This Row],[불량수량]]</f>
        <v>5832</v>
      </c>
      <c r="K438" s="28" t="s">
        <v>83</v>
      </c>
      <c r="L438" s="28" t="s">
        <v>116</v>
      </c>
      <c r="M438" s="30">
        <v>0.33333333333333331</v>
      </c>
      <c r="N438" s="30">
        <v>0.83333333333333337</v>
      </c>
      <c r="O438" s="31">
        <v>620</v>
      </c>
      <c r="P438" s="31">
        <v>0</v>
      </c>
      <c r="Q438" s="32"/>
      <c r="R438" s="33">
        <f t="shared" si="30"/>
        <v>7.838709677419355</v>
      </c>
      <c r="S438" s="34">
        <f t="shared" si="31"/>
        <v>169</v>
      </c>
      <c r="T438" s="35">
        <f>IF(L438="비가동",0,VLOOKUP(E438,[1]단가!$D$4:$G$1048576,4,0))</f>
        <v>0</v>
      </c>
      <c r="U438" s="35">
        <f t="shared" si="32"/>
        <v>0</v>
      </c>
      <c r="V438" s="36" t="str">
        <f>IF($L438="비가동",0,IF($B438="in",VLOOKUP($E438,[1]투입량!$M:$T,3,FALSE),VLOOKUP($E438,[1]투입량!$D:$I,3,FALSE)))</f>
        <v>F7008</v>
      </c>
      <c r="W438" s="35">
        <f>IF($L438="비가동",0,IF($B438="in",VLOOKUP($E438,[1]투입량!$M:$T,6,FALSE),VLOOKUP($E438,[1]투입량!$D:$I,5,FALSE)))</f>
        <v>168</v>
      </c>
      <c r="X438" s="35">
        <f t="shared" si="33"/>
        <v>14968.800000000001</v>
      </c>
      <c r="Y438" s="37">
        <f>IF(V438=0,0,VLOOKUP(V438,[1]원재료!C:H,3,0)*0.001)</f>
        <v>41</v>
      </c>
      <c r="Z438" s="35">
        <f t="shared" si="34"/>
        <v>613720.80000000005</v>
      </c>
      <c r="AA438" s="38"/>
      <c r="AB438" s="39" t="s">
        <v>35</v>
      </c>
      <c r="AC438" s="40"/>
    </row>
    <row r="439" spans="1:29" ht="19.5" customHeight="1" x14ac:dyDescent="0.45">
      <c r="A439" s="22">
        <v>46153</v>
      </c>
      <c r="B439" s="23" t="s">
        <v>29</v>
      </c>
      <c r="C439" s="24" t="s">
        <v>30</v>
      </c>
      <c r="D439" s="25" t="s">
        <v>80</v>
      </c>
      <c r="E439" s="26">
        <v>684699</v>
      </c>
      <c r="F439" s="27" t="str">
        <f>VLOOKUP(표1[[#This Row],[품번]],[1]!품번구분[#Data],2,0)</f>
        <v>S</v>
      </c>
      <c r="G439" s="28">
        <v>400</v>
      </c>
      <c r="H439" s="28">
        <v>88</v>
      </c>
      <c r="I439" s="28"/>
      <c r="J439" s="29">
        <f>표1[[#This Row],[C/V]]*표1[[#This Row],[판수]]-표1[[#This Row],[불량수량]]</f>
        <v>35200</v>
      </c>
      <c r="K439" s="28" t="s">
        <v>60</v>
      </c>
      <c r="L439" s="28" t="s">
        <v>117</v>
      </c>
      <c r="M439" s="44">
        <v>0.83333333333333337</v>
      </c>
      <c r="N439" s="44">
        <v>0.33333333333333331</v>
      </c>
      <c r="O439" s="31">
        <v>659.99999999999989</v>
      </c>
      <c r="P439" s="31">
        <v>0</v>
      </c>
      <c r="Q439" s="32"/>
      <c r="R439" s="33">
        <f t="shared" si="30"/>
        <v>8.0000000000000018</v>
      </c>
      <c r="S439" s="34">
        <f t="shared" si="31"/>
        <v>118</v>
      </c>
      <c r="T439" s="35">
        <f>IF(L439="비가동",0,VLOOKUP(E439,[1]단가!$D$4:$G$1048576,4,0))</f>
        <v>8.1</v>
      </c>
      <c r="U439" s="35">
        <f t="shared" si="32"/>
        <v>285120</v>
      </c>
      <c r="V439" s="36" t="str">
        <f>IF($L439="비가동",0,IF($B439="in",VLOOKUP($E439,[1]투입량!$M:$T,3,FALSE),VLOOKUP($E439,[1]투입량!$D:$I,3,FALSE)))</f>
        <v>SI5022</v>
      </c>
      <c r="W439" s="35">
        <f>IF($L439="비가동",0,IF($B439="in",VLOOKUP($E439,[1]투입량!$M:$T,6,FALSE),VLOOKUP($E439,[1]투입량!$D:$I,5,FALSE)))</f>
        <v>0</v>
      </c>
      <c r="X439" s="35">
        <f t="shared" si="33"/>
        <v>0</v>
      </c>
      <c r="Y439" s="37">
        <f>IF(V439=0,0,VLOOKUP(V439,[1]원재료!C:H,3,0)*0.001)</f>
        <v>10.15</v>
      </c>
      <c r="Z439" s="35">
        <f t="shared" si="34"/>
        <v>0</v>
      </c>
      <c r="AA439" s="38"/>
      <c r="AB439" s="39" t="s">
        <v>35</v>
      </c>
      <c r="AC439" s="40"/>
    </row>
    <row r="440" spans="1:29" ht="19.5" customHeight="1" x14ac:dyDescent="0.45">
      <c r="A440" s="22">
        <v>46153</v>
      </c>
      <c r="B440" s="23" t="s">
        <v>29</v>
      </c>
      <c r="C440" s="24" t="s">
        <v>30</v>
      </c>
      <c r="D440" s="25" t="s">
        <v>82</v>
      </c>
      <c r="E440" s="26" t="s">
        <v>125</v>
      </c>
      <c r="F440" s="27" t="str">
        <f>VLOOKUP(표1[[#This Row],[품번]],[1]!품번구분[#Data],2,0)</f>
        <v>G</v>
      </c>
      <c r="G440" s="28">
        <v>72</v>
      </c>
      <c r="H440" s="28">
        <v>88</v>
      </c>
      <c r="I440" s="28"/>
      <c r="J440" s="29">
        <f>표1[[#This Row],[C/V]]*표1[[#This Row],[판수]]-표1[[#This Row],[불량수량]]</f>
        <v>6336</v>
      </c>
      <c r="K440" s="28" t="s">
        <v>60</v>
      </c>
      <c r="L440" s="28" t="s">
        <v>117</v>
      </c>
      <c r="M440" s="44">
        <v>0.83333333333333337</v>
      </c>
      <c r="N440" s="44">
        <v>0.33333333333333331</v>
      </c>
      <c r="O440" s="31">
        <v>659.99999999999989</v>
      </c>
      <c r="P440" s="31">
        <v>0</v>
      </c>
      <c r="Q440" s="32"/>
      <c r="R440" s="33">
        <f t="shared" si="30"/>
        <v>8.0000000000000018</v>
      </c>
      <c r="S440" s="34">
        <f t="shared" si="31"/>
        <v>169</v>
      </c>
      <c r="T440" s="35">
        <f>IF(L440="비가동",0,VLOOKUP(E440,[1]단가!$D$4:$G$1048576,4,0))</f>
        <v>0</v>
      </c>
      <c r="U440" s="35">
        <f t="shared" si="32"/>
        <v>0</v>
      </c>
      <c r="V440" s="36" t="str">
        <f>IF($L440="비가동",0,IF($B440="in",VLOOKUP($E440,[1]투입량!$M:$T,3,FALSE),VLOOKUP($E440,[1]투입량!$D:$I,3,FALSE)))</f>
        <v>F7008</v>
      </c>
      <c r="W440" s="35">
        <f>IF($L440="비가동",0,IF($B440="in",VLOOKUP($E440,[1]투입량!$M:$T,6,FALSE),VLOOKUP($E440,[1]투입량!$D:$I,5,FALSE)))</f>
        <v>168</v>
      </c>
      <c r="X440" s="35">
        <f t="shared" si="33"/>
        <v>16262.400000000001</v>
      </c>
      <c r="Y440" s="37">
        <f>IF(V440=0,0,VLOOKUP(V440,[1]원재료!C:H,3,0)*0.001)</f>
        <v>41</v>
      </c>
      <c r="Z440" s="35">
        <f t="shared" si="34"/>
        <v>666758.40000000002</v>
      </c>
      <c r="AA440" s="38"/>
      <c r="AB440" s="39" t="s">
        <v>35</v>
      </c>
      <c r="AC440" s="40"/>
    </row>
    <row r="441" spans="1:29" ht="19.5" customHeight="1" x14ac:dyDescent="0.45">
      <c r="A441" s="22">
        <v>46153</v>
      </c>
      <c r="B441" s="23" t="s">
        <v>29</v>
      </c>
      <c r="C441" s="24" t="s">
        <v>30</v>
      </c>
      <c r="D441" s="25" t="s">
        <v>84</v>
      </c>
      <c r="E441" s="26">
        <v>681371</v>
      </c>
      <c r="F441" s="27" t="str">
        <f>VLOOKUP(표1[[#This Row],[품번]],[1]!품번구분[#Data],2,0)</f>
        <v>S</v>
      </c>
      <c r="G441" s="28">
        <v>400</v>
      </c>
      <c r="H441" s="28">
        <v>88</v>
      </c>
      <c r="I441" s="28">
        <v>176</v>
      </c>
      <c r="J441" s="29">
        <f>표1[[#This Row],[C/V]]*표1[[#This Row],[판수]]-표1[[#This Row],[불량수량]]</f>
        <v>35024</v>
      </c>
      <c r="K441" s="28" t="s">
        <v>87</v>
      </c>
      <c r="L441" s="28" t="s">
        <v>116</v>
      </c>
      <c r="M441" s="44">
        <v>0.33333333333333331</v>
      </c>
      <c r="N441" s="44">
        <v>0.83333333333333337</v>
      </c>
      <c r="O441" s="31">
        <v>620</v>
      </c>
      <c r="P441" s="31">
        <v>0</v>
      </c>
      <c r="Q441" s="32"/>
      <c r="R441" s="33">
        <f t="shared" si="30"/>
        <v>8.5161290322580641</v>
      </c>
      <c r="S441" s="34">
        <f t="shared" si="31"/>
        <v>176</v>
      </c>
      <c r="T441" s="35">
        <f>IF(L441="비가동",0,VLOOKUP(E441,[1]단가!$D$4:$G$1048576,4,0))</f>
        <v>11.89</v>
      </c>
      <c r="U441" s="35">
        <f t="shared" si="32"/>
        <v>416435.36000000004</v>
      </c>
      <c r="V441" s="36" t="str">
        <f>IF($L441="비가동",0,IF($B441="in",VLOOKUP($E441,[1]투입량!$M:$T,3,FALSE),VLOOKUP($E441,[1]투입량!$D:$I,3,FALSE)))</f>
        <v>SI4023</v>
      </c>
      <c r="W441" s="35">
        <f>IF($L441="비가동",0,IF($B441="in",VLOOKUP($E441,[1]투입량!$M:$T,6,FALSE),VLOOKUP($E441,[1]투입량!$D:$I,5,FALSE)))</f>
        <v>169.5</v>
      </c>
      <c r="X441" s="35">
        <f t="shared" si="33"/>
        <v>16407.600000000002</v>
      </c>
      <c r="Y441" s="37">
        <f>IF(V441=0,0,VLOOKUP(V441,[1]원재료!C:H,3,0)*0.001)</f>
        <v>9.3000000000000007</v>
      </c>
      <c r="Z441" s="35">
        <f t="shared" si="34"/>
        <v>152590.68000000002</v>
      </c>
      <c r="AA441" s="38"/>
      <c r="AB441" s="39" t="s">
        <v>35</v>
      </c>
      <c r="AC441" s="40"/>
    </row>
    <row r="442" spans="1:29" ht="19.5" customHeight="1" x14ac:dyDescent="0.45">
      <c r="A442" s="22">
        <v>46153</v>
      </c>
      <c r="B442" s="23" t="s">
        <v>29</v>
      </c>
      <c r="C442" s="24" t="s">
        <v>30</v>
      </c>
      <c r="D442" s="25" t="s">
        <v>86</v>
      </c>
      <c r="E442" s="26">
        <v>682027</v>
      </c>
      <c r="F442" s="27" t="str">
        <f>VLOOKUP(표1[[#This Row],[품번]],[1]!품번구분[#Data],2,0)</f>
        <v>S</v>
      </c>
      <c r="G442" s="28">
        <v>400</v>
      </c>
      <c r="H442" s="28">
        <v>88</v>
      </c>
      <c r="I442" s="28">
        <v>264</v>
      </c>
      <c r="J442" s="29">
        <f>표1[[#This Row],[C/V]]*표1[[#This Row],[판수]]-표1[[#This Row],[불량수량]]</f>
        <v>34936</v>
      </c>
      <c r="K442" s="28" t="s">
        <v>87</v>
      </c>
      <c r="L442" s="28" t="s">
        <v>116</v>
      </c>
      <c r="M442" s="44">
        <v>0.33333333333333331</v>
      </c>
      <c r="N442" s="44">
        <v>0.83333333333333337</v>
      </c>
      <c r="O442" s="31">
        <v>620</v>
      </c>
      <c r="P442" s="31">
        <v>0</v>
      </c>
      <c r="Q442" s="32"/>
      <c r="R442" s="33">
        <f t="shared" si="30"/>
        <v>8.5161290322580641</v>
      </c>
      <c r="S442" s="34">
        <f t="shared" si="31"/>
        <v>176</v>
      </c>
      <c r="T442" s="35">
        <f>IF(L442="비가동",0,VLOOKUP(E442,[1]단가!$D$4:$G$1048576,4,0))</f>
        <v>14.6</v>
      </c>
      <c r="U442" s="35">
        <f t="shared" si="32"/>
        <v>510065.6</v>
      </c>
      <c r="V442" s="36" t="str">
        <f>IF($L442="비가동",0,IF($B442="in",VLOOKUP($E442,[1]투입량!$M:$T,3,FALSE),VLOOKUP($E442,[1]투입량!$D:$I,3,FALSE)))</f>
        <v>SI4023</v>
      </c>
      <c r="W442" s="35">
        <f>IF($L442="비가동",0,IF($B442="in",VLOOKUP($E442,[1]투입량!$M:$T,6,FALSE),VLOOKUP($E442,[1]투입량!$D:$I,5,FALSE)))</f>
        <v>240</v>
      </c>
      <c r="X442" s="35">
        <f t="shared" si="33"/>
        <v>23232</v>
      </c>
      <c r="Y442" s="37">
        <f>IF(V442=0,0,VLOOKUP(V442,[1]원재료!C:H,3,0)*0.001)</f>
        <v>9.3000000000000007</v>
      </c>
      <c r="Z442" s="35">
        <f t="shared" si="34"/>
        <v>216057.60000000001</v>
      </c>
      <c r="AA442" s="38"/>
      <c r="AB442" s="39" t="s">
        <v>35</v>
      </c>
      <c r="AC442" s="40"/>
    </row>
    <row r="443" spans="1:29" ht="19.5" customHeight="1" x14ac:dyDescent="0.45">
      <c r="A443" s="22">
        <v>46153</v>
      </c>
      <c r="B443" s="23" t="s">
        <v>29</v>
      </c>
      <c r="C443" s="24" t="s">
        <v>30</v>
      </c>
      <c r="D443" s="25" t="s">
        <v>84</v>
      </c>
      <c r="E443" s="26">
        <v>681371</v>
      </c>
      <c r="F443" s="27" t="str">
        <f>VLOOKUP(표1[[#This Row],[품번]],[1]!품번구분[#Data],2,0)</f>
        <v>S</v>
      </c>
      <c r="G443" s="28">
        <v>400</v>
      </c>
      <c r="H443" s="28">
        <v>88</v>
      </c>
      <c r="I443" s="28">
        <v>176</v>
      </c>
      <c r="J443" s="29">
        <f>표1[[#This Row],[C/V]]*표1[[#This Row],[판수]]-표1[[#This Row],[불량수량]]</f>
        <v>35024</v>
      </c>
      <c r="K443" s="28" t="s">
        <v>85</v>
      </c>
      <c r="L443" s="28" t="s">
        <v>117</v>
      </c>
      <c r="M443" s="30">
        <v>0.83333333333333337</v>
      </c>
      <c r="N443" s="30">
        <v>0.33333333333333331</v>
      </c>
      <c r="O443" s="31">
        <v>659.99999999999989</v>
      </c>
      <c r="P443" s="31">
        <v>0</v>
      </c>
      <c r="Q443" s="32"/>
      <c r="R443" s="33">
        <f t="shared" si="30"/>
        <v>8.0000000000000018</v>
      </c>
      <c r="S443" s="34">
        <f t="shared" si="31"/>
        <v>176</v>
      </c>
      <c r="T443" s="35">
        <f>IF(L443="비가동",0,VLOOKUP(E443,[1]단가!$D$4:$G$1048576,4,0))</f>
        <v>11.89</v>
      </c>
      <c r="U443" s="35">
        <f t="shared" si="32"/>
        <v>416435.36000000004</v>
      </c>
      <c r="V443" s="36" t="str">
        <f>IF($L443="비가동",0,IF($B443="in",VLOOKUP($E443,[1]투입량!$M:$T,3,FALSE),VLOOKUP($E443,[1]투입량!$D:$I,3,FALSE)))</f>
        <v>SI4023</v>
      </c>
      <c r="W443" s="35">
        <f>IF($L443="비가동",0,IF($B443="in",VLOOKUP($E443,[1]투입량!$M:$T,6,FALSE),VLOOKUP($E443,[1]투입량!$D:$I,5,FALSE)))</f>
        <v>169.5</v>
      </c>
      <c r="X443" s="35">
        <f t="shared" si="33"/>
        <v>16407.600000000002</v>
      </c>
      <c r="Y443" s="37">
        <f>IF(V443=0,0,VLOOKUP(V443,[1]원재료!C:H,3,0)*0.001)</f>
        <v>9.3000000000000007</v>
      </c>
      <c r="Z443" s="35">
        <f t="shared" si="34"/>
        <v>152590.68000000002</v>
      </c>
      <c r="AA443" s="38"/>
      <c r="AB443" s="39" t="s">
        <v>35</v>
      </c>
      <c r="AC443" s="40"/>
    </row>
    <row r="444" spans="1:29" ht="19.5" customHeight="1" x14ac:dyDescent="0.45">
      <c r="A444" s="22">
        <v>46153</v>
      </c>
      <c r="B444" s="23" t="s">
        <v>29</v>
      </c>
      <c r="C444" s="24" t="s">
        <v>30</v>
      </c>
      <c r="D444" s="25" t="s">
        <v>86</v>
      </c>
      <c r="E444" s="26">
        <v>682027</v>
      </c>
      <c r="F444" s="27" t="str">
        <f>VLOOKUP(표1[[#This Row],[품번]],[1]!품번구분[#Data],2,0)</f>
        <v>S</v>
      </c>
      <c r="G444" s="28">
        <v>400</v>
      </c>
      <c r="H444" s="28">
        <v>88</v>
      </c>
      <c r="I444" s="28">
        <v>264</v>
      </c>
      <c r="J444" s="29">
        <f>표1[[#This Row],[C/V]]*표1[[#This Row],[판수]]-표1[[#This Row],[불량수량]]</f>
        <v>34936</v>
      </c>
      <c r="K444" s="28" t="s">
        <v>85</v>
      </c>
      <c r="L444" s="28" t="s">
        <v>117</v>
      </c>
      <c r="M444" s="30">
        <v>0.83333333333333337</v>
      </c>
      <c r="N444" s="30">
        <v>0.33333333333333331</v>
      </c>
      <c r="O444" s="31">
        <v>659.99999999999989</v>
      </c>
      <c r="P444" s="31">
        <v>0</v>
      </c>
      <c r="Q444" s="32"/>
      <c r="R444" s="33">
        <f t="shared" si="30"/>
        <v>8.0000000000000018</v>
      </c>
      <c r="S444" s="34">
        <f t="shared" si="31"/>
        <v>176</v>
      </c>
      <c r="T444" s="35">
        <f>IF(L444="비가동",0,VLOOKUP(E444,[1]단가!$D$4:$G$1048576,4,0))</f>
        <v>14.6</v>
      </c>
      <c r="U444" s="35">
        <f t="shared" si="32"/>
        <v>510065.6</v>
      </c>
      <c r="V444" s="36" t="str">
        <f>IF($L444="비가동",0,IF($B444="in",VLOOKUP($E444,[1]투입량!$M:$T,3,FALSE),VLOOKUP($E444,[1]투입량!$D:$I,3,FALSE)))</f>
        <v>SI4023</v>
      </c>
      <c r="W444" s="35">
        <f>IF($L444="비가동",0,IF($B444="in",VLOOKUP($E444,[1]투입량!$M:$T,6,FALSE),VLOOKUP($E444,[1]투입량!$D:$I,5,FALSE)))</f>
        <v>240</v>
      </c>
      <c r="X444" s="35">
        <f t="shared" si="33"/>
        <v>23232</v>
      </c>
      <c r="Y444" s="37">
        <f>IF(V444=0,0,VLOOKUP(V444,[1]원재료!C:H,3,0)*0.001)</f>
        <v>9.3000000000000007</v>
      </c>
      <c r="Z444" s="35">
        <f t="shared" si="34"/>
        <v>216057.60000000001</v>
      </c>
      <c r="AA444" s="38"/>
      <c r="AB444" s="39" t="s">
        <v>35</v>
      </c>
      <c r="AC444" s="40"/>
    </row>
    <row r="445" spans="1:29" ht="19.5" customHeight="1" x14ac:dyDescent="0.45">
      <c r="A445" s="22">
        <v>46153</v>
      </c>
      <c r="B445" s="23" t="s">
        <v>29</v>
      </c>
      <c r="C445" s="24" t="s">
        <v>30</v>
      </c>
      <c r="D445" s="25" t="s">
        <v>88</v>
      </c>
      <c r="E445" s="26">
        <v>685390</v>
      </c>
      <c r="F445" s="27" t="str">
        <f>VLOOKUP(표1[[#This Row],[품번]],[1]!품번구분[#Data],2,0)</f>
        <v>S</v>
      </c>
      <c r="G445" s="28">
        <v>1444</v>
      </c>
      <c r="H445" s="28">
        <v>107</v>
      </c>
      <c r="I445" s="28">
        <v>107</v>
      </c>
      <c r="J445" s="29">
        <f>표1[[#This Row],[C/V]]*표1[[#This Row],[판수]]-표1[[#This Row],[불량수량]]</f>
        <v>154401</v>
      </c>
      <c r="K445" s="28" t="s">
        <v>89</v>
      </c>
      <c r="L445" s="28" t="s">
        <v>116</v>
      </c>
      <c r="M445" s="30">
        <v>0.33333333333333331</v>
      </c>
      <c r="N445" s="30">
        <v>0.83333333333333337</v>
      </c>
      <c r="O445" s="31">
        <v>620</v>
      </c>
      <c r="P445" s="31">
        <v>0</v>
      </c>
      <c r="Q445" s="32"/>
      <c r="R445" s="33">
        <f t="shared" si="30"/>
        <v>10.35483870967742</v>
      </c>
      <c r="S445" s="34">
        <f t="shared" si="31"/>
        <v>219</v>
      </c>
      <c r="T445" s="35">
        <f>IF(L445="비가동",0,VLOOKUP(E445,[1]단가!$D$4:$G$1048576,4,0))</f>
        <v>8</v>
      </c>
      <c r="U445" s="35">
        <f t="shared" si="32"/>
        <v>1235208</v>
      </c>
      <c r="V445" s="36" t="str">
        <f>IF($L445="비가동",0,IF($B445="in",VLOOKUP($E445,[1]투입량!$M:$T,3,FALSE),VLOOKUP($E445,[1]투입량!$D:$I,3,FALSE)))</f>
        <v>SI4022</v>
      </c>
      <c r="W445" s="35">
        <f>IF($L445="비가동",0,IF($B445="in",VLOOKUP($E445,[1]투입량!$M:$T,6,FALSE),VLOOKUP($E445,[1]투입량!$D:$I,5,FALSE)))</f>
        <v>260</v>
      </c>
      <c r="X445" s="35">
        <f t="shared" si="33"/>
        <v>30602</v>
      </c>
      <c r="Y445" s="37">
        <f>IF(V445=0,0,VLOOKUP(V445,[1]원재료!C:H,3,0)*0.001)</f>
        <v>10.15</v>
      </c>
      <c r="Z445" s="35">
        <f t="shared" si="34"/>
        <v>310610.3</v>
      </c>
      <c r="AA445" s="38"/>
      <c r="AB445" s="39" t="s">
        <v>35</v>
      </c>
      <c r="AC445" s="40"/>
    </row>
    <row r="446" spans="1:29" ht="19.5" customHeight="1" x14ac:dyDescent="0.45">
      <c r="A446" s="22">
        <v>46153</v>
      </c>
      <c r="B446" s="23" t="s">
        <v>29</v>
      </c>
      <c r="C446" s="24" t="s">
        <v>30</v>
      </c>
      <c r="D446" s="25" t="s">
        <v>90</v>
      </c>
      <c r="E446" s="26" t="s">
        <v>91</v>
      </c>
      <c r="F446" s="27" t="str">
        <f>VLOOKUP(표1[[#This Row],[품번]],[1]!품번구분[#Data],2,0)</f>
        <v>S</v>
      </c>
      <c r="G446" s="28">
        <v>256</v>
      </c>
      <c r="H446" s="28">
        <v>62</v>
      </c>
      <c r="I446" s="28"/>
      <c r="J446" s="29">
        <f>표1[[#This Row],[C/V]]*표1[[#This Row],[판수]]-표1[[#This Row],[불량수량]]</f>
        <v>15872</v>
      </c>
      <c r="K446" s="28" t="s">
        <v>94</v>
      </c>
      <c r="L446" s="28" t="s">
        <v>116</v>
      </c>
      <c r="M446" s="30">
        <v>0.33333333333333331</v>
      </c>
      <c r="N446" s="30">
        <v>0.83333333333333337</v>
      </c>
      <c r="O446" s="31">
        <v>620</v>
      </c>
      <c r="P446" s="31">
        <v>0</v>
      </c>
      <c r="Q446" s="32"/>
      <c r="R446" s="33">
        <f t="shared" si="30"/>
        <v>6</v>
      </c>
      <c r="S446" s="34">
        <f t="shared" si="31"/>
        <v>128</v>
      </c>
      <c r="T446" s="35">
        <f>IF(L446="비가동",0,VLOOKUP(E446,[1]단가!$D$4:$G$1048576,4,0))</f>
        <v>39.44</v>
      </c>
      <c r="U446" s="35">
        <f t="shared" si="32"/>
        <v>625991.67999999993</v>
      </c>
      <c r="V446" s="36" t="str">
        <f>IF($L446="비가동",0,IF($B446="in",VLOOKUP($E446,[1]투입량!$M:$T,3,FALSE),VLOOKUP($E446,[1]투입량!$D:$I,3,FALSE)))</f>
        <v>SI4023-1</v>
      </c>
      <c r="W446" s="35">
        <f>IF($L446="비가동",0,IF($B446="in",VLOOKUP($E446,[1]투입량!$M:$T,6,FALSE),VLOOKUP($E446,[1]투입량!$D:$I,5,FALSE)))</f>
        <v>172</v>
      </c>
      <c r="X446" s="35">
        <f t="shared" si="33"/>
        <v>11730.400000000001</v>
      </c>
      <c r="Y446" s="37">
        <f>IF(V446=0,0,VLOOKUP(V446,[1]원재료!C:H,3,0)*0.001)</f>
        <v>8.1999999999999993</v>
      </c>
      <c r="Z446" s="35">
        <f t="shared" si="34"/>
        <v>96189.28</v>
      </c>
      <c r="AA446" s="38"/>
      <c r="AB446" s="39" t="s">
        <v>35</v>
      </c>
      <c r="AC446" s="40"/>
    </row>
    <row r="447" spans="1:29" ht="19.5" customHeight="1" x14ac:dyDescent="0.45">
      <c r="A447" s="22">
        <v>46153</v>
      </c>
      <c r="B447" s="23" t="s">
        <v>29</v>
      </c>
      <c r="C447" s="24" t="s">
        <v>30</v>
      </c>
      <c r="D447" s="25" t="s">
        <v>88</v>
      </c>
      <c r="E447" s="26">
        <v>685390</v>
      </c>
      <c r="F447" s="27" t="str">
        <f>VLOOKUP(표1[[#This Row],[품번]],[1]!품번구분[#Data],2,0)</f>
        <v>S</v>
      </c>
      <c r="G447" s="28">
        <v>1444</v>
      </c>
      <c r="H447" s="28">
        <v>112</v>
      </c>
      <c r="I447" s="28">
        <v>112</v>
      </c>
      <c r="J447" s="29">
        <f>표1[[#This Row],[C/V]]*표1[[#This Row],[판수]]-표1[[#This Row],[불량수량]]</f>
        <v>161616</v>
      </c>
      <c r="K447" s="28" t="s">
        <v>99</v>
      </c>
      <c r="L447" s="28" t="s">
        <v>117</v>
      </c>
      <c r="M447" s="30">
        <v>0.83333333333333337</v>
      </c>
      <c r="N447" s="30">
        <v>0.33333333333333331</v>
      </c>
      <c r="O447" s="31">
        <v>659.99999999999989</v>
      </c>
      <c r="P447" s="31">
        <v>0</v>
      </c>
      <c r="Q447" s="32"/>
      <c r="R447" s="33">
        <f t="shared" si="30"/>
        <v>10.181818181818183</v>
      </c>
      <c r="S447" s="34">
        <f t="shared" si="31"/>
        <v>219</v>
      </c>
      <c r="T447" s="35">
        <f>IF(L447="비가동",0,VLOOKUP(E447,[1]단가!$D$4:$G$1048576,4,0))</f>
        <v>8</v>
      </c>
      <c r="U447" s="35">
        <f t="shared" si="32"/>
        <v>1292928</v>
      </c>
      <c r="V447" s="36" t="str">
        <f>IF($L447="비가동",0,IF($B447="in",VLOOKUP($E447,[1]투입량!$M:$T,3,FALSE),VLOOKUP($E447,[1]투입량!$D:$I,3,FALSE)))</f>
        <v>SI4022</v>
      </c>
      <c r="W447" s="35">
        <f>IF($L447="비가동",0,IF($B447="in",VLOOKUP($E447,[1]투입량!$M:$T,6,FALSE),VLOOKUP($E447,[1]투입량!$D:$I,5,FALSE)))</f>
        <v>260</v>
      </c>
      <c r="X447" s="35">
        <f t="shared" si="33"/>
        <v>32032</v>
      </c>
      <c r="Y447" s="37">
        <f>IF(V447=0,0,VLOOKUP(V447,[1]원재료!C:H,3,0)*0.001)</f>
        <v>10.15</v>
      </c>
      <c r="Z447" s="35">
        <f t="shared" si="34"/>
        <v>325124.8</v>
      </c>
      <c r="AA447" s="38"/>
      <c r="AB447" s="39" t="s">
        <v>35</v>
      </c>
      <c r="AC447" s="40"/>
    </row>
    <row r="448" spans="1:29" ht="19.5" customHeight="1" x14ac:dyDescent="0.45">
      <c r="A448" s="22">
        <v>46153</v>
      </c>
      <c r="B448" s="23" t="s">
        <v>29</v>
      </c>
      <c r="C448" s="24" t="s">
        <v>30</v>
      </c>
      <c r="D448" s="25" t="s">
        <v>90</v>
      </c>
      <c r="E448" s="26" t="s">
        <v>91</v>
      </c>
      <c r="F448" s="27" t="str">
        <f>VLOOKUP(표1[[#This Row],[품번]],[1]!품번구분[#Data],2,0)</f>
        <v>S</v>
      </c>
      <c r="G448" s="28">
        <v>256</v>
      </c>
      <c r="H448" s="28">
        <v>66</v>
      </c>
      <c r="I448" s="28"/>
      <c r="J448" s="29">
        <f>표1[[#This Row],[C/V]]*표1[[#This Row],[판수]]-표1[[#This Row],[불량수량]]</f>
        <v>16896</v>
      </c>
      <c r="K448" s="28" t="s">
        <v>92</v>
      </c>
      <c r="L448" s="28" t="s">
        <v>117</v>
      </c>
      <c r="M448" s="30">
        <v>0.83333333333333337</v>
      </c>
      <c r="N448" s="30">
        <v>0.33333333333333331</v>
      </c>
      <c r="O448" s="31">
        <v>659.99999999999989</v>
      </c>
      <c r="P448" s="31">
        <v>0</v>
      </c>
      <c r="Q448" s="32"/>
      <c r="R448" s="33">
        <f t="shared" si="30"/>
        <v>6.0000000000000009</v>
      </c>
      <c r="S448" s="34">
        <f t="shared" si="31"/>
        <v>128</v>
      </c>
      <c r="T448" s="35">
        <f>IF(L448="비가동",0,VLOOKUP(E448,[1]단가!$D$4:$G$1048576,4,0))</f>
        <v>39.44</v>
      </c>
      <c r="U448" s="35">
        <f t="shared" si="32"/>
        <v>666378.23999999999</v>
      </c>
      <c r="V448" s="36" t="str">
        <f>IF($L448="비가동",0,IF($B448="in",VLOOKUP($E448,[1]투입량!$M:$T,3,FALSE),VLOOKUP($E448,[1]투입량!$D:$I,3,FALSE)))</f>
        <v>SI4023-1</v>
      </c>
      <c r="W448" s="35">
        <f>IF($L448="비가동",0,IF($B448="in",VLOOKUP($E448,[1]투입량!$M:$T,6,FALSE),VLOOKUP($E448,[1]투입량!$D:$I,5,FALSE)))</f>
        <v>172</v>
      </c>
      <c r="X448" s="35">
        <f t="shared" si="33"/>
        <v>12487.2</v>
      </c>
      <c r="Y448" s="37">
        <f>IF(V448=0,0,VLOOKUP(V448,[1]원재료!C:H,3,0)*0.001)</f>
        <v>8.1999999999999993</v>
      </c>
      <c r="Z448" s="35">
        <f t="shared" si="34"/>
        <v>102395.04</v>
      </c>
      <c r="AA448" s="38"/>
      <c r="AB448" s="39" t="s">
        <v>35</v>
      </c>
      <c r="AC448" s="40"/>
    </row>
    <row r="449" spans="1:29" ht="19.5" customHeight="1" x14ac:dyDescent="0.45">
      <c r="A449" s="22">
        <v>46153</v>
      </c>
      <c r="B449" s="23" t="s">
        <v>29</v>
      </c>
      <c r="C449" s="24" t="s">
        <v>30</v>
      </c>
      <c r="D449" s="25" t="s">
        <v>95</v>
      </c>
      <c r="E449" s="26">
        <v>680522</v>
      </c>
      <c r="F449" s="27" t="str">
        <f>VLOOKUP(표1[[#This Row],[품번]],[1]!품번구분[#Data],2,0)</f>
        <v>S</v>
      </c>
      <c r="G449" s="28">
        <v>1024</v>
      </c>
      <c r="H449" s="28">
        <v>97</v>
      </c>
      <c r="I449" s="28">
        <v>194</v>
      </c>
      <c r="J449" s="29">
        <f>표1[[#This Row],[C/V]]*표1[[#This Row],[판수]]-표1[[#This Row],[불량수량]]</f>
        <v>99134</v>
      </c>
      <c r="K449" s="28" t="s">
        <v>101</v>
      </c>
      <c r="L449" s="28" t="s">
        <v>116</v>
      </c>
      <c r="M449" s="30">
        <v>0.33333333333333331</v>
      </c>
      <c r="N449" s="30">
        <v>0.83333333333333337</v>
      </c>
      <c r="O449" s="31">
        <v>620</v>
      </c>
      <c r="P449" s="31">
        <v>0</v>
      </c>
      <c r="Q449" s="32"/>
      <c r="R449" s="33">
        <f t="shared" si="30"/>
        <v>9.3870967741935498</v>
      </c>
      <c r="S449" s="34">
        <f t="shared" si="31"/>
        <v>204</v>
      </c>
      <c r="T449" s="35">
        <f>IF(L449="비가동",0,VLOOKUP(E449,[1]단가!$D$4:$G$1048576,4,0))</f>
        <v>11.68</v>
      </c>
      <c r="U449" s="35">
        <f t="shared" si="32"/>
        <v>1157885.1199999999</v>
      </c>
      <c r="V449" s="36" t="str">
        <f>IF($L449="비가동",0,IF($B449="in",VLOOKUP($E449,[1]투입량!$M:$T,3,FALSE),VLOOKUP($E449,[1]투입량!$D:$I,3,FALSE)))</f>
        <v>SI4031</v>
      </c>
      <c r="W449" s="35">
        <f>IF($L449="비가동",0,IF($B449="in",VLOOKUP($E449,[1]투입량!$M:$T,6,FALSE),VLOOKUP($E449,[1]투입량!$D:$I,5,FALSE)))</f>
        <v>340</v>
      </c>
      <c r="X449" s="35">
        <f t="shared" si="33"/>
        <v>36278.000000000007</v>
      </c>
      <c r="Y449" s="37">
        <f>IF(V449=0,0,VLOOKUP(V449,[1]원재료!C:H,3,0)*0.001)</f>
        <v>8.35</v>
      </c>
      <c r="Z449" s="35">
        <f t="shared" si="34"/>
        <v>302921.30000000005</v>
      </c>
      <c r="AA449" s="38"/>
      <c r="AB449" s="39" t="s">
        <v>35</v>
      </c>
      <c r="AC449" s="40"/>
    </row>
    <row r="450" spans="1:29" ht="19.5" customHeight="1" x14ac:dyDescent="0.45">
      <c r="A450" s="22">
        <v>46153</v>
      </c>
      <c r="B450" s="23" t="s">
        <v>29</v>
      </c>
      <c r="C450" s="24" t="s">
        <v>30</v>
      </c>
      <c r="D450" s="25" t="s">
        <v>97</v>
      </c>
      <c r="E450" s="26" t="s">
        <v>98</v>
      </c>
      <c r="F450" s="27" t="str">
        <f>VLOOKUP(표1[[#This Row],[품번]],[1]!품번구분[#Data],2,0)</f>
        <v>S</v>
      </c>
      <c r="G450" s="28">
        <v>64</v>
      </c>
      <c r="H450" s="28">
        <v>51</v>
      </c>
      <c r="I450" s="28"/>
      <c r="J450" s="29">
        <f>표1[[#This Row],[C/V]]*표1[[#This Row],[판수]]-표1[[#This Row],[불량수량]]</f>
        <v>3264</v>
      </c>
      <c r="K450" s="28" t="s">
        <v>107</v>
      </c>
      <c r="L450" s="28" t="s">
        <v>116</v>
      </c>
      <c r="M450" s="30">
        <v>0.33333333333333331</v>
      </c>
      <c r="N450" s="30">
        <v>0.83333333333333337</v>
      </c>
      <c r="O450" s="31">
        <v>620</v>
      </c>
      <c r="P450" s="31">
        <v>0</v>
      </c>
      <c r="Q450" s="32"/>
      <c r="R450" s="33">
        <f t="shared" si="30"/>
        <v>4.935483870967742</v>
      </c>
      <c r="S450" s="34">
        <f t="shared" si="31"/>
        <v>110</v>
      </c>
      <c r="T450" s="35">
        <f>IF(L450="비가동",0,VLOOKUP(E450,[1]단가!$D$4:$G$1048576,4,0))</f>
        <v>42.03</v>
      </c>
      <c r="U450" s="35">
        <f t="shared" si="32"/>
        <v>137185.92000000001</v>
      </c>
      <c r="V450" s="36" t="str">
        <f>IF($L450="비가동",0,IF($B450="in",VLOOKUP($E450,[1]투입량!$M:$T,3,FALSE),VLOOKUP($E450,[1]투입량!$D:$I,3,FALSE)))</f>
        <v>SI4023-1</v>
      </c>
      <c r="W450" s="35">
        <f>IF($L450="비가동",0,IF($B450="in",VLOOKUP($E450,[1]투입량!$M:$T,6,FALSE),VLOOKUP($E450,[1]투입량!$D:$I,5,FALSE)))</f>
        <v>82</v>
      </c>
      <c r="X450" s="35">
        <f t="shared" si="33"/>
        <v>4600.2</v>
      </c>
      <c r="Y450" s="37">
        <f>IF(V450=0,0,VLOOKUP(V450,[1]원재료!C:H,3,0)*0.001)</f>
        <v>8.1999999999999993</v>
      </c>
      <c r="Z450" s="35">
        <f t="shared" si="34"/>
        <v>37721.639999999992</v>
      </c>
      <c r="AA450" s="38"/>
      <c r="AB450" s="39" t="s">
        <v>35</v>
      </c>
      <c r="AC450" s="40"/>
    </row>
    <row r="451" spans="1:29" ht="19.5" customHeight="1" x14ac:dyDescent="0.45">
      <c r="A451" s="22">
        <v>46153</v>
      </c>
      <c r="B451" s="23" t="s">
        <v>29</v>
      </c>
      <c r="C451" s="24" t="s">
        <v>30</v>
      </c>
      <c r="D451" s="25" t="s">
        <v>95</v>
      </c>
      <c r="E451" s="26">
        <v>680522</v>
      </c>
      <c r="F451" s="27" t="str">
        <f>VLOOKUP(표1[[#This Row],[품번]],[1]!품번구분[#Data],2,0)</f>
        <v>S</v>
      </c>
      <c r="G451" s="28">
        <v>1024</v>
      </c>
      <c r="H451" s="28">
        <v>107</v>
      </c>
      <c r="I451" s="28">
        <v>214</v>
      </c>
      <c r="J451" s="29">
        <f>표1[[#This Row],[C/V]]*표1[[#This Row],[판수]]-표1[[#This Row],[불량수량]]</f>
        <v>109354</v>
      </c>
      <c r="K451" s="28" t="s">
        <v>96</v>
      </c>
      <c r="L451" s="28" t="s">
        <v>117</v>
      </c>
      <c r="M451" s="30">
        <v>0.83333333333333337</v>
      </c>
      <c r="N451" s="30">
        <v>0.33333333333333331</v>
      </c>
      <c r="O451" s="31">
        <v>659.99999999999989</v>
      </c>
      <c r="P451" s="31">
        <v>0</v>
      </c>
      <c r="Q451" s="32"/>
      <c r="R451" s="33">
        <f t="shared" ref="R451:R514" si="35">IF(H451=0,"",H451/O451*60)</f>
        <v>9.7272727272727284</v>
      </c>
      <c r="S451" s="34">
        <f t="shared" ref="S451:S514" si="36">SUMIFS(H:H,$A:$A,A451,$D:$D,D451,$E:$E,E451)</f>
        <v>204</v>
      </c>
      <c r="T451" s="35">
        <f>IF(L451="비가동",0,VLOOKUP(E451,[1]단가!$D$4:$G$1048576,4,0))</f>
        <v>11.68</v>
      </c>
      <c r="U451" s="35">
        <f t="shared" ref="U451:U514" si="37">IF(L451="비가동",0,T451*J451)</f>
        <v>1277254.72</v>
      </c>
      <c r="V451" s="36" t="str">
        <f>IF($L451="비가동",0,IF($B451="in",VLOOKUP($E451,[1]투입량!$M:$T,3,FALSE),VLOOKUP($E451,[1]투입량!$D:$I,3,FALSE)))</f>
        <v>SI4031</v>
      </c>
      <c r="W451" s="35">
        <f>IF($L451="비가동",0,IF($B451="in",VLOOKUP($E451,[1]투입량!$M:$T,6,FALSE),VLOOKUP($E451,[1]투입량!$D:$I,5,FALSE)))</f>
        <v>340</v>
      </c>
      <c r="X451" s="35">
        <f t="shared" ref="X451:X514" si="38">IF(L451="비가동",0,(W451*1.1)*H451)</f>
        <v>40018.000000000007</v>
      </c>
      <c r="Y451" s="37">
        <f>IF(V451=0,0,VLOOKUP(V451,[1]원재료!C:H,3,0)*0.001)</f>
        <v>8.35</v>
      </c>
      <c r="Z451" s="35">
        <f t="shared" ref="Z451:Z514" si="39">Y451*X451</f>
        <v>334150.30000000005</v>
      </c>
      <c r="AA451" s="38"/>
      <c r="AB451" s="39" t="s">
        <v>35</v>
      </c>
      <c r="AC451" s="40"/>
    </row>
    <row r="452" spans="1:29" ht="19.5" customHeight="1" x14ac:dyDescent="0.45">
      <c r="A452" s="22">
        <v>46153</v>
      </c>
      <c r="B452" s="23" t="s">
        <v>29</v>
      </c>
      <c r="C452" s="24" t="s">
        <v>30</v>
      </c>
      <c r="D452" s="25" t="s">
        <v>97</v>
      </c>
      <c r="E452" s="26" t="s">
        <v>98</v>
      </c>
      <c r="F452" s="27" t="str">
        <f>VLOOKUP(표1[[#This Row],[품번]],[1]!품번구분[#Data],2,0)</f>
        <v>S</v>
      </c>
      <c r="G452" s="28">
        <v>64</v>
      </c>
      <c r="H452" s="28">
        <v>59</v>
      </c>
      <c r="I452" s="28"/>
      <c r="J452" s="29">
        <f>표1[[#This Row],[C/V]]*표1[[#This Row],[판수]]-표1[[#This Row],[불량수량]]</f>
        <v>3776</v>
      </c>
      <c r="K452" s="28" t="s">
        <v>77</v>
      </c>
      <c r="L452" s="28" t="s">
        <v>117</v>
      </c>
      <c r="M452" s="30">
        <v>0.83333333333333337</v>
      </c>
      <c r="N452" s="30">
        <v>0.33333333333333331</v>
      </c>
      <c r="O452" s="31">
        <v>659.99999999999989</v>
      </c>
      <c r="P452" s="31">
        <v>0</v>
      </c>
      <c r="Q452" s="32"/>
      <c r="R452" s="33">
        <f t="shared" si="35"/>
        <v>5.3636363636363651</v>
      </c>
      <c r="S452" s="34">
        <f t="shared" si="36"/>
        <v>110</v>
      </c>
      <c r="T452" s="35">
        <f>IF(L452="비가동",0,VLOOKUP(E452,[1]단가!$D$4:$G$1048576,4,0))</f>
        <v>42.03</v>
      </c>
      <c r="U452" s="35">
        <f t="shared" si="37"/>
        <v>158705.28</v>
      </c>
      <c r="V452" s="36" t="str">
        <f>IF($L452="비가동",0,IF($B452="in",VLOOKUP($E452,[1]투입량!$M:$T,3,FALSE),VLOOKUP($E452,[1]투입량!$D:$I,3,FALSE)))</f>
        <v>SI4023-1</v>
      </c>
      <c r="W452" s="35">
        <f>IF($L452="비가동",0,IF($B452="in",VLOOKUP($E452,[1]투입량!$M:$T,6,FALSE),VLOOKUP($E452,[1]투입량!$D:$I,5,FALSE)))</f>
        <v>82</v>
      </c>
      <c r="X452" s="35">
        <f t="shared" si="38"/>
        <v>5321.8</v>
      </c>
      <c r="Y452" s="37">
        <f>IF(V452=0,0,VLOOKUP(V452,[1]원재료!C:H,3,0)*0.001)</f>
        <v>8.1999999999999993</v>
      </c>
      <c r="Z452" s="35">
        <f t="shared" si="39"/>
        <v>43638.759999999995</v>
      </c>
      <c r="AA452" s="38"/>
      <c r="AB452" s="39" t="s">
        <v>35</v>
      </c>
      <c r="AC452" s="40"/>
    </row>
    <row r="453" spans="1:29" ht="19.5" customHeight="1" x14ac:dyDescent="0.45">
      <c r="A453" s="22">
        <v>46153</v>
      </c>
      <c r="B453" s="23" t="s">
        <v>29</v>
      </c>
      <c r="C453" s="24" t="s">
        <v>30</v>
      </c>
      <c r="D453" s="25" t="s">
        <v>105</v>
      </c>
      <c r="E453" s="26">
        <v>680449</v>
      </c>
      <c r="F453" s="27" t="str">
        <f>VLOOKUP(표1[[#This Row],[품번]],[1]!품번구분[#Data],2,0)</f>
        <v>S</v>
      </c>
      <c r="G453" s="28">
        <v>1008</v>
      </c>
      <c r="H453" s="28">
        <v>67</v>
      </c>
      <c r="I453" s="28">
        <v>268</v>
      </c>
      <c r="J453" s="29">
        <f>표1[[#This Row],[C/V]]*표1[[#This Row],[판수]]-표1[[#This Row],[불량수량]]</f>
        <v>67268</v>
      </c>
      <c r="K453" s="28" t="s">
        <v>106</v>
      </c>
      <c r="L453" s="28" t="s">
        <v>116</v>
      </c>
      <c r="M453" s="30">
        <v>0.33333333333333331</v>
      </c>
      <c r="N453" s="30">
        <v>0.83333333333333337</v>
      </c>
      <c r="O453" s="31">
        <v>620</v>
      </c>
      <c r="P453" s="31">
        <v>0</v>
      </c>
      <c r="Q453" s="32"/>
      <c r="R453" s="33">
        <f t="shared" si="35"/>
        <v>6.4838709677419351</v>
      </c>
      <c r="S453" s="34">
        <f t="shared" si="36"/>
        <v>67</v>
      </c>
      <c r="T453" s="35">
        <f>IF(L453="비가동",0,VLOOKUP(E453,[1]단가!$D$4:$G$1048576,4,0))</f>
        <v>14.17</v>
      </c>
      <c r="U453" s="35">
        <f t="shared" si="37"/>
        <v>953187.55999999994</v>
      </c>
      <c r="V453" s="36" t="str">
        <f>IF($L453="비가동",0,IF($B453="in",VLOOKUP($E453,[1]투입량!$M:$T,3,FALSE),VLOOKUP($E453,[1]투입량!$D:$I,3,FALSE)))</f>
        <v>SI4023-2</v>
      </c>
      <c r="W453" s="35">
        <f>IF($L453="비가동",0,IF($B453="in",VLOOKUP($E453,[1]투입량!$M:$T,6,FALSE),VLOOKUP($E453,[1]투입량!$D:$I,5,FALSE)))</f>
        <v>210</v>
      </c>
      <c r="X453" s="35">
        <f t="shared" si="38"/>
        <v>15477.000000000002</v>
      </c>
      <c r="Y453" s="37">
        <f>IF(V453=0,0,VLOOKUP(V453,[1]원재료!C:H,3,0)*0.001)</f>
        <v>7.8</v>
      </c>
      <c r="Z453" s="35">
        <f t="shared" si="39"/>
        <v>120720.6</v>
      </c>
      <c r="AA453" s="38"/>
      <c r="AB453" s="39" t="s">
        <v>35</v>
      </c>
      <c r="AC453" s="40"/>
    </row>
    <row r="454" spans="1:29" ht="19.5" hidden="1" customHeight="1" x14ac:dyDescent="0.45">
      <c r="A454" s="22">
        <v>46153</v>
      </c>
      <c r="B454" s="23" t="s">
        <v>29</v>
      </c>
      <c r="C454" s="24" t="s">
        <v>30</v>
      </c>
      <c r="D454" s="25" t="s">
        <v>103</v>
      </c>
      <c r="E454" s="26">
        <v>681266</v>
      </c>
      <c r="F454" s="27" t="str">
        <f>VLOOKUP(표1[[#This Row],[품번]],[1]!품번구분[#Data],2,0)</f>
        <v>S</v>
      </c>
      <c r="G454" s="28">
        <v>1152</v>
      </c>
      <c r="H454" s="28">
        <v>32</v>
      </c>
      <c r="I454" s="28">
        <v>128</v>
      </c>
      <c r="J454" s="29">
        <f>표1[[#This Row],[C/V]]*표1[[#This Row],[판수]]-표1[[#This Row],[불량수량]]</f>
        <v>36736</v>
      </c>
      <c r="K454" s="28" t="s">
        <v>93</v>
      </c>
      <c r="L454" s="28" t="s">
        <v>116</v>
      </c>
      <c r="M454" s="30">
        <v>0.33333333333333331</v>
      </c>
      <c r="N454" s="30">
        <v>0.58333333333333337</v>
      </c>
      <c r="O454" s="31">
        <v>179.99999999999997</v>
      </c>
      <c r="P454" s="31">
        <v>120.00000000000009</v>
      </c>
      <c r="Q454" s="32"/>
      <c r="R454" s="33">
        <f t="shared" si="35"/>
        <v>10.666666666666668</v>
      </c>
      <c r="S454" s="34">
        <f t="shared" si="36"/>
        <v>32</v>
      </c>
      <c r="T454" s="35">
        <f>IF(L454="비가동",0,VLOOKUP(E454,[1]단가!$D$4:$G$1048576,4,0))</f>
        <v>9.27</v>
      </c>
      <c r="U454" s="35">
        <f t="shared" si="37"/>
        <v>340542.71999999997</v>
      </c>
      <c r="V454" s="36" t="str">
        <f>IF($L454="비가동",0,IF($B454="in",VLOOKUP($E454,[1]투입량!$M:$T,3,FALSE),VLOOKUP($E454,[1]투입량!$D:$I,3,FALSE)))</f>
        <v>SI4020-2</v>
      </c>
      <c r="W454" s="35">
        <f>IF($L454="비가동",0,IF($B454="in",VLOOKUP($E454,[1]투입량!$M:$T,6,FALSE),VLOOKUP($E454,[1]투입량!$D:$I,5,FALSE)))</f>
        <v>364</v>
      </c>
      <c r="X454" s="35">
        <f t="shared" si="38"/>
        <v>12812.800000000001</v>
      </c>
      <c r="Y454" s="37">
        <f>IF(V454=0,0,VLOOKUP(V454,[1]원재료!C:H,3,0)*0.001)</f>
        <v>10.5</v>
      </c>
      <c r="Z454" s="35">
        <f t="shared" si="39"/>
        <v>134534.40000000002</v>
      </c>
      <c r="AA454" s="38"/>
      <c r="AB454" s="39" t="s">
        <v>35</v>
      </c>
      <c r="AC454" s="40"/>
    </row>
    <row r="455" spans="1:29" ht="19.5" hidden="1" customHeight="1" x14ac:dyDescent="0.45">
      <c r="A455" s="22">
        <v>46153</v>
      </c>
      <c r="B455" s="23" t="s">
        <v>29</v>
      </c>
      <c r="C455" s="24" t="s">
        <v>30</v>
      </c>
      <c r="D455" s="25" t="s">
        <v>103</v>
      </c>
      <c r="E455" s="26">
        <v>681266</v>
      </c>
      <c r="F455" s="27" t="str">
        <f>VLOOKUP(표1[[#This Row],[품번]],[1]!품번구분[#Data],2,0)</f>
        <v>S</v>
      </c>
      <c r="G455" s="28"/>
      <c r="H455" s="28"/>
      <c r="I455" s="28"/>
      <c r="J455" s="29">
        <f>표1[[#This Row],[C/V]]*표1[[#This Row],[판수]]-표1[[#This Row],[불량수량]]</f>
        <v>0</v>
      </c>
      <c r="K455" s="28" t="s">
        <v>93</v>
      </c>
      <c r="L455" s="28" t="s">
        <v>36</v>
      </c>
      <c r="M455" s="30">
        <v>0.45833333333333331</v>
      </c>
      <c r="N455" s="30">
        <v>0.58333333333333337</v>
      </c>
      <c r="O455" s="31">
        <v>120.00000000000009</v>
      </c>
      <c r="P455" s="31">
        <v>0</v>
      </c>
      <c r="Q455" s="32" t="s">
        <v>100</v>
      </c>
      <c r="R455" s="33" t="str">
        <f t="shared" si="35"/>
        <v/>
      </c>
      <c r="S455" s="34">
        <f t="shared" si="36"/>
        <v>32</v>
      </c>
      <c r="T455" s="35">
        <f>IF(L455="비가동",0,VLOOKUP(E455,[1]단가!$D$4:$G$1048576,4,0))</f>
        <v>0</v>
      </c>
      <c r="U455" s="35">
        <f t="shared" si="37"/>
        <v>0</v>
      </c>
      <c r="V455" s="36">
        <f>IF($L455="비가동",0,IF($B455="in",VLOOKUP($E455,[1]투입량!$M:$T,3,FALSE),VLOOKUP($E455,[1]투입량!$D:$I,3,FALSE)))</f>
        <v>0</v>
      </c>
      <c r="W455" s="35">
        <f>IF($L455="비가동",0,IF($B455="in",VLOOKUP($E455,[1]투입량!$M:$T,6,FALSE),VLOOKUP($E455,[1]투입량!$D:$I,5,FALSE)))</f>
        <v>0</v>
      </c>
      <c r="X455" s="35">
        <f t="shared" si="38"/>
        <v>0</v>
      </c>
      <c r="Y455" s="37">
        <f>IF(V455=0,0,VLOOKUP(V455,[1]원재료!C:H,3,0)*0.001)</f>
        <v>0</v>
      </c>
      <c r="Z455" s="35">
        <f t="shared" si="39"/>
        <v>0</v>
      </c>
      <c r="AA455" s="38"/>
      <c r="AB455" s="39" t="s">
        <v>35</v>
      </c>
      <c r="AC455" s="40"/>
    </row>
    <row r="456" spans="1:29" ht="19.5" hidden="1" customHeight="1" x14ac:dyDescent="0.45">
      <c r="A456" s="22">
        <v>46153</v>
      </c>
      <c r="B456" s="23" t="s">
        <v>29</v>
      </c>
      <c r="C456" s="24" t="s">
        <v>30</v>
      </c>
      <c r="D456" s="25" t="s">
        <v>103</v>
      </c>
      <c r="E456" s="26">
        <v>680450</v>
      </c>
      <c r="F456" s="27" t="str">
        <f>VLOOKUP(표1[[#This Row],[품번]],[1]!품번구분[#Data],2,0)</f>
        <v>S</v>
      </c>
      <c r="G456" s="28">
        <v>1008</v>
      </c>
      <c r="H456" s="28">
        <v>16</v>
      </c>
      <c r="I456" s="28">
        <v>128</v>
      </c>
      <c r="J456" s="29">
        <f>표1[[#This Row],[C/V]]*표1[[#This Row],[판수]]-표1[[#This Row],[불량수량]]</f>
        <v>16000</v>
      </c>
      <c r="K456" s="28" t="s">
        <v>93</v>
      </c>
      <c r="L456" s="28" t="s">
        <v>116</v>
      </c>
      <c r="M456" s="30">
        <v>0.58333333333333337</v>
      </c>
      <c r="N456" s="30">
        <v>0.83333333333333337</v>
      </c>
      <c r="O456" s="31">
        <v>80.000000000000057</v>
      </c>
      <c r="P456" s="31">
        <v>239.99999999999994</v>
      </c>
      <c r="Q456" s="32"/>
      <c r="R456" s="33">
        <f t="shared" si="35"/>
        <v>11.999999999999991</v>
      </c>
      <c r="S456" s="34">
        <f t="shared" si="36"/>
        <v>16</v>
      </c>
      <c r="T456" s="35">
        <f>IF(L456="비가동",0,VLOOKUP(E456,[1]단가!$D$4:$G$1048576,4,0))</f>
        <v>14.17</v>
      </c>
      <c r="U456" s="35">
        <f t="shared" si="37"/>
        <v>226720</v>
      </c>
      <c r="V456" s="36" t="str">
        <f>IF($L456="비가동",0,IF($B456="in",VLOOKUP($E456,[1]투입량!$M:$T,3,FALSE),VLOOKUP($E456,[1]투입량!$D:$I,3,FALSE)))</f>
        <v>SI4032</v>
      </c>
      <c r="W456" s="35">
        <f>IF($L456="비가동",0,IF($B456="in",VLOOKUP($E456,[1]투입량!$M:$T,6,FALSE),VLOOKUP($E456,[1]투입량!$D:$I,5,FALSE)))</f>
        <v>84</v>
      </c>
      <c r="X456" s="35">
        <f t="shared" si="38"/>
        <v>1478.4</v>
      </c>
      <c r="Y456" s="37">
        <f>IF(V456=0,0,VLOOKUP(V456,[1]원재료!C:H,3,0)*0.001)</f>
        <v>0</v>
      </c>
      <c r="Z456" s="35">
        <f t="shared" si="39"/>
        <v>0</v>
      </c>
      <c r="AA456" s="38"/>
      <c r="AB456" s="39" t="s">
        <v>35</v>
      </c>
      <c r="AC456" s="40"/>
    </row>
    <row r="457" spans="1:29" ht="19.5" hidden="1" customHeight="1" x14ac:dyDescent="0.45">
      <c r="A457" s="22">
        <v>46153</v>
      </c>
      <c r="B457" s="23" t="s">
        <v>29</v>
      </c>
      <c r="C457" s="24" t="s">
        <v>30</v>
      </c>
      <c r="D457" s="25" t="s">
        <v>103</v>
      </c>
      <c r="E457" s="26">
        <v>680450</v>
      </c>
      <c r="F457" s="27" t="str">
        <f>VLOOKUP(표1[[#This Row],[품번]],[1]!품번구분[#Data],2,0)</f>
        <v>S</v>
      </c>
      <c r="G457" s="28"/>
      <c r="H457" s="28"/>
      <c r="I457" s="28"/>
      <c r="J457" s="29">
        <f>표1[[#This Row],[C/V]]*표1[[#This Row],[판수]]-표1[[#This Row],[불량수량]]</f>
        <v>0</v>
      </c>
      <c r="K457" s="28" t="s">
        <v>93</v>
      </c>
      <c r="L457" s="28" t="s">
        <v>36</v>
      </c>
      <c r="M457" s="30">
        <v>0.58333333333333337</v>
      </c>
      <c r="N457" s="30">
        <v>0.70833333333333337</v>
      </c>
      <c r="O457" s="31">
        <v>180</v>
      </c>
      <c r="P457" s="31">
        <v>0</v>
      </c>
      <c r="Q457" s="32" t="s">
        <v>130</v>
      </c>
      <c r="R457" s="33" t="str">
        <f t="shared" si="35"/>
        <v/>
      </c>
      <c r="S457" s="34">
        <f t="shared" si="36"/>
        <v>16</v>
      </c>
      <c r="T457" s="35">
        <f>IF(L457="비가동",0,VLOOKUP(E457,[1]단가!$D$4:$G$1048576,4,0))</f>
        <v>0</v>
      </c>
      <c r="U457" s="35">
        <f t="shared" si="37"/>
        <v>0</v>
      </c>
      <c r="V457" s="36">
        <f>IF($L457="비가동",0,IF($B457="in",VLOOKUP($E457,[1]투입량!$M:$T,3,FALSE),VLOOKUP($E457,[1]투입량!$D:$I,3,FALSE)))</f>
        <v>0</v>
      </c>
      <c r="W457" s="35">
        <f>IF($L457="비가동",0,IF($B457="in",VLOOKUP($E457,[1]투입량!$M:$T,6,FALSE),VLOOKUP($E457,[1]투입량!$D:$I,5,FALSE)))</f>
        <v>0</v>
      </c>
      <c r="X457" s="35">
        <f t="shared" si="38"/>
        <v>0</v>
      </c>
      <c r="Y457" s="37">
        <f>IF(V457=0,0,VLOOKUP(V457,[1]원재료!C:H,3,0)*0.001)</f>
        <v>0</v>
      </c>
      <c r="Z457" s="35">
        <f t="shared" si="39"/>
        <v>0</v>
      </c>
      <c r="AA457" s="38" t="s">
        <v>138</v>
      </c>
      <c r="AB457" s="39" t="s">
        <v>35</v>
      </c>
      <c r="AC457" s="40"/>
    </row>
    <row r="458" spans="1:29" ht="19.5" hidden="1" customHeight="1" x14ac:dyDescent="0.45">
      <c r="A458" s="22">
        <v>46153</v>
      </c>
      <c r="B458" s="23" t="s">
        <v>29</v>
      </c>
      <c r="C458" s="24" t="s">
        <v>30</v>
      </c>
      <c r="D458" s="25" t="s">
        <v>103</v>
      </c>
      <c r="E458" s="26">
        <v>680450</v>
      </c>
      <c r="F458" s="27" t="str">
        <f>VLOOKUP(표1[[#This Row],[품번]],[1]!품번구분[#Data],2,0)</f>
        <v>S</v>
      </c>
      <c r="G458" s="28"/>
      <c r="H458" s="28"/>
      <c r="I458" s="28"/>
      <c r="J458" s="29">
        <f>표1[[#This Row],[C/V]]*표1[[#This Row],[판수]]-표1[[#This Row],[불량수량]]</f>
        <v>0</v>
      </c>
      <c r="K458" s="28" t="s">
        <v>93</v>
      </c>
      <c r="L458" s="28" t="s">
        <v>36</v>
      </c>
      <c r="M458" s="30">
        <v>0.77083333333333337</v>
      </c>
      <c r="N458" s="30">
        <v>0.8125</v>
      </c>
      <c r="O458" s="31">
        <v>59.999999999999943</v>
      </c>
      <c r="P458" s="31">
        <v>0</v>
      </c>
      <c r="Q458" s="32" t="s">
        <v>130</v>
      </c>
      <c r="R458" s="33" t="str">
        <f t="shared" si="35"/>
        <v/>
      </c>
      <c r="S458" s="34">
        <f t="shared" si="36"/>
        <v>16</v>
      </c>
      <c r="T458" s="35">
        <f>IF(L458="비가동",0,VLOOKUP(E458,[1]단가!$D$4:$G$1048576,4,0))</f>
        <v>0</v>
      </c>
      <c r="U458" s="35">
        <f t="shared" si="37"/>
        <v>0</v>
      </c>
      <c r="V458" s="36">
        <f>IF($L458="비가동",0,IF($B458="in",VLOOKUP($E458,[1]투입량!$M:$T,3,FALSE),VLOOKUP($E458,[1]투입량!$D:$I,3,FALSE)))</f>
        <v>0</v>
      </c>
      <c r="W458" s="35">
        <f>IF($L458="비가동",0,IF($B458="in",VLOOKUP($E458,[1]투입량!$M:$T,6,FALSE),VLOOKUP($E458,[1]투입량!$D:$I,5,FALSE)))</f>
        <v>0</v>
      </c>
      <c r="X458" s="35">
        <f t="shared" si="38"/>
        <v>0</v>
      </c>
      <c r="Y458" s="37">
        <f>IF(V458=0,0,VLOOKUP(V458,[1]원재료!C:H,3,0)*0.001)</f>
        <v>0</v>
      </c>
      <c r="Z458" s="35">
        <f t="shared" si="39"/>
        <v>0</v>
      </c>
      <c r="AA458" s="38" t="s">
        <v>138</v>
      </c>
      <c r="AB458" s="39" t="s">
        <v>35</v>
      </c>
      <c r="AC458" s="40"/>
    </row>
    <row r="459" spans="1:29" ht="19.5" customHeight="1" x14ac:dyDescent="0.45">
      <c r="A459" s="22">
        <v>46153</v>
      </c>
      <c r="B459" s="23" t="s">
        <v>29</v>
      </c>
      <c r="C459" s="24" t="s">
        <v>30</v>
      </c>
      <c r="D459" s="25" t="s">
        <v>109</v>
      </c>
      <c r="E459" s="26" t="s">
        <v>110</v>
      </c>
      <c r="F459" s="27" t="str">
        <f>VLOOKUP(표1[[#This Row],[품번]],[1]!품번구분[#Data],2,0)</f>
        <v>S</v>
      </c>
      <c r="G459" s="28">
        <v>48</v>
      </c>
      <c r="H459" s="28">
        <v>97</v>
      </c>
      <c r="I459" s="28"/>
      <c r="J459" s="29">
        <f>표1[[#This Row],[C/V]]*표1[[#This Row],[판수]]-표1[[#This Row],[불량수량]]</f>
        <v>4656</v>
      </c>
      <c r="K459" s="28" t="s">
        <v>56</v>
      </c>
      <c r="L459" s="28" t="s">
        <v>116</v>
      </c>
      <c r="M459" s="30">
        <v>0.33333333333333331</v>
      </c>
      <c r="N459" s="30">
        <v>0.83333333333333337</v>
      </c>
      <c r="O459" s="31">
        <v>620</v>
      </c>
      <c r="P459" s="31">
        <v>0</v>
      </c>
      <c r="Q459" s="32"/>
      <c r="R459" s="33">
        <f t="shared" si="35"/>
        <v>9.3870967741935498</v>
      </c>
      <c r="S459" s="34">
        <f t="shared" si="36"/>
        <v>97</v>
      </c>
      <c r="T459" s="35">
        <f>IF(L459="비가동",0,VLOOKUP(E459,[1]단가!$D$4:$G$1048576,4,0))</f>
        <v>32.99</v>
      </c>
      <c r="U459" s="35">
        <f t="shared" si="37"/>
        <v>153601.44</v>
      </c>
      <c r="V459" s="36" t="str">
        <f>IF($L459="비가동",0,IF($B459="in",VLOOKUP($E459,[1]투입량!$M:$T,3,FALSE),VLOOKUP($E459,[1]투입량!$D:$I,3,FALSE)))</f>
        <v>SI4020</v>
      </c>
      <c r="W459" s="35">
        <f>IF($L459="비가동",0,IF($B459="in",VLOOKUP($E459,[1]투입량!$M:$T,6,FALSE),VLOOKUP($E459,[1]투입량!$D:$I,5,FALSE)))</f>
        <v>63</v>
      </c>
      <c r="X459" s="35">
        <f t="shared" si="38"/>
        <v>6722.1000000000013</v>
      </c>
      <c r="Y459" s="37">
        <f>IF(V459=0,0,VLOOKUP(V459,[1]원재료!C:H,3,0)*0.001)</f>
        <v>8.7000000000000011</v>
      </c>
      <c r="Z459" s="35">
        <f t="shared" si="39"/>
        <v>58482.270000000019</v>
      </c>
      <c r="AA459" s="38"/>
      <c r="AB459" s="39" t="s">
        <v>35</v>
      </c>
      <c r="AC459" s="40"/>
    </row>
    <row r="460" spans="1:29" ht="19.5" customHeight="1" x14ac:dyDescent="0.45">
      <c r="A460" s="22">
        <v>46153</v>
      </c>
      <c r="B460" s="23" t="s">
        <v>29</v>
      </c>
      <c r="C460" s="24" t="s">
        <v>30</v>
      </c>
      <c r="D460" s="25" t="s">
        <v>112</v>
      </c>
      <c r="E460" s="26" t="s">
        <v>139</v>
      </c>
      <c r="F460" s="27" t="str">
        <f>VLOOKUP(표1[[#This Row],[품번]],[1]!품번구분[#Data],2,0)</f>
        <v>S</v>
      </c>
      <c r="G460" s="28">
        <v>56</v>
      </c>
      <c r="H460" s="28">
        <v>97</v>
      </c>
      <c r="I460" s="28"/>
      <c r="J460" s="29">
        <f>표1[[#This Row],[C/V]]*표1[[#This Row],[판수]]-표1[[#This Row],[불량수량]]</f>
        <v>5432</v>
      </c>
      <c r="K460" s="28" t="s">
        <v>56</v>
      </c>
      <c r="L460" s="28" t="s">
        <v>116</v>
      </c>
      <c r="M460" s="30">
        <v>0.33333333333333331</v>
      </c>
      <c r="N460" s="30">
        <v>0.83333333333333337</v>
      </c>
      <c r="O460" s="31">
        <v>620</v>
      </c>
      <c r="P460" s="31">
        <v>0</v>
      </c>
      <c r="Q460" s="32"/>
      <c r="R460" s="33">
        <f t="shared" si="35"/>
        <v>9.3870967741935498</v>
      </c>
      <c r="S460" s="34">
        <f t="shared" si="36"/>
        <v>97</v>
      </c>
      <c r="T460" s="35">
        <f>IF(L460="비가동",0,VLOOKUP(E460,[1]단가!$D$4:$G$1048576,4,0))</f>
        <v>125.8</v>
      </c>
      <c r="U460" s="35">
        <f t="shared" si="37"/>
        <v>683345.6</v>
      </c>
      <c r="V460" s="36" t="str">
        <f>IF($L460="비가동",0,IF($B460="in",VLOOKUP($E460,[1]투입량!$M:$T,3,FALSE),VLOOKUP($E460,[1]투입량!$D:$I,3,FALSE)))</f>
        <v>SI4028</v>
      </c>
      <c r="W460" s="35">
        <f>IF($L460="비가동",0,IF($B460="in",VLOOKUP($E460,[1]투입량!$M:$T,6,FALSE),VLOOKUP($E460,[1]투입량!$D:$I,5,FALSE)))</f>
        <v>196</v>
      </c>
      <c r="X460" s="35">
        <f t="shared" si="38"/>
        <v>20913.2</v>
      </c>
      <c r="Y460" s="37">
        <f>IF(V460=0,0,VLOOKUP(V460,[1]원재료!C:H,3,0)*0.001)</f>
        <v>9</v>
      </c>
      <c r="Z460" s="35">
        <f t="shared" si="39"/>
        <v>188218.80000000002</v>
      </c>
      <c r="AA460" s="38"/>
      <c r="AB460" s="39" t="s">
        <v>35</v>
      </c>
      <c r="AC460" s="40"/>
    </row>
    <row r="461" spans="1:29" ht="19.5" customHeight="1" x14ac:dyDescent="0.45">
      <c r="A461" s="22">
        <v>46153</v>
      </c>
      <c r="B461" s="23" t="s">
        <v>29</v>
      </c>
      <c r="C461" s="24" t="s">
        <v>30</v>
      </c>
      <c r="D461" s="25" t="s">
        <v>114</v>
      </c>
      <c r="E461" s="26" t="s">
        <v>115</v>
      </c>
      <c r="F461" s="27" t="str">
        <f>VLOOKUP(표1[[#This Row],[품번]],[1]!품번구분[#Data],2,0)</f>
        <v>S</v>
      </c>
      <c r="G461" s="28">
        <v>160</v>
      </c>
      <c r="H461" s="28">
        <v>97</v>
      </c>
      <c r="I461" s="28"/>
      <c r="J461" s="29">
        <f>표1[[#This Row],[C/V]]*표1[[#This Row],[판수]]-표1[[#This Row],[불량수량]]</f>
        <v>15520</v>
      </c>
      <c r="K461" s="28" t="s">
        <v>56</v>
      </c>
      <c r="L461" s="28" t="s">
        <v>116</v>
      </c>
      <c r="M461" s="30">
        <v>0.33333333333333331</v>
      </c>
      <c r="N461" s="30">
        <v>0.83333333333333337</v>
      </c>
      <c r="O461" s="31">
        <v>620</v>
      </c>
      <c r="P461" s="31">
        <v>0</v>
      </c>
      <c r="Q461" s="32"/>
      <c r="R461" s="33">
        <f t="shared" si="35"/>
        <v>9.3870967741935498</v>
      </c>
      <c r="S461" s="34">
        <f t="shared" si="36"/>
        <v>97</v>
      </c>
      <c r="T461" s="35">
        <f>IF(L461="비가동",0,VLOOKUP(E461,[1]단가!$D$4:$G$1048576,4,0))</f>
        <v>49.5</v>
      </c>
      <c r="U461" s="35">
        <f t="shared" si="37"/>
        <v>768240</v>
      </c>
      <c r="V461" s="36" t="str">
        <f>IF($L461="비가동",0,IF($B461="in",VLOOKUP($E461,[1]투입량!$M:$T,3,FALSE),VLOOKUP($E461,[1]투입량!$D:$I,3,FALSE)))</f>
        <v>SI3020K</v>
      </c>
      <c r="W461" s="35">
        <f>IF($L461="비가동",0,IF($B461="in",VLOOKUP($E461,[1]투입량!$M:$T,6,FALSE),VLOOKUP($E461,[1]투입량!$D:$I,5,FALSE)))</f>
        <v>168</v>
      </c>
      <c r="X461" s="35">
        <f t="shared" si="38"/>
        <v>17925.600000000002</v>
      </c>
      <c r="Y461" s="37">
        <f>IF(V461=0,0,VLOOKUP(V461,[1]원재료!C:H,3,0)*0.001)</f>
        <v>9.85</v>
      </c>
      <c r="Z461" s="35">
        <f t="shared" si="39"/>
        <v>176567.16</v>
      </c>
      <c r="AA461" s="38"/>
      <c r="AB461" s="39" t="s">
        <v>35</v>
      </c>
      <c r="AC461" s="40"/>
    </row>
    <row r="462" spans="1:29" ht="19.5" hidden="1" customHeight="1" x14ac:dyDescent="0.45">
      <c r="A462" s="22">
        <v>46154</v>
      </c>
      <c r="B462" s="23" t="s">
        <v>29</v>
      </c>
      <c r="C462" s="24" t="s">
        <v>30</v>
      </c>
      <c r="D462" s="25" t="s">
        <v>31</v>
      </c>
      <c r="E462" s="26" t="s">
        <v>32</v>
      </c>
      <c r="F462" s="27" t="str">
        <f>VLOOKUP(표1[[#This Row],[품번]],[1]!품번구분[#Data],2,0)</f>
        <v>S</v>
      </c>
      <c r="G462" s="28">
        <v>220</v>
      </c>
      <c r="H462" s="28">
        <v>32</v>
      </c>
      <c r="I462" s="28">
        <v>32</v>
      </c>
      <c r="J462" s="29">
        <f>표1[[#This Row],[C/V]]*표1[[#This Row],[판수]]-표1[[#This Row],[불량수량]]</f>
        <v>7008</v>
      </c>
      <c r="K462" s="28" t="s">
        <v>111</v>
      </c>
      <c r="L462" s="28" t="s">
        <v>116</v>
      </c>
      <c r="M462" s="30">
        <v>0.33333333333333331</v>
      </c>
      <c r="N462" s="30">
        <v>0.54166666666666663</v>
      </c>
      <c r="O462" s="31">
        <v>210.00000000000009</v>
      </c>
      <c r="P462" s="31">
        <v>29.999999999999915</v>
      </c>
      <c r="Q462" s="32"/>
      <c r="R462" s="33">
        <f t="shared" si="35"/>
        <v>9.1428571428571388</v>
      </c>
      <c r="S462" s="34">
        <f t="shared" si="36"/>
        <v>32</v>
      </c>
      <c r="T462" s="35">
        <f>IF(L462="비가동",0,VLOOKUP(E462,[1]단가!$D$4:$G$1048576,4,0))</f>
        <v>36.72</v>
      </c>
      <c r="U462" s="35">
        <f t="shared" si="37"/>
        <v>257333.75999999998</v>
      </c>
      <c r="V462" s="36" t="str">
        <f>IF($L462="비가동",0,IF($B462="in",VLOOKUP($E462,[1]투입량!$M:$T,3,FALSE),VLOOKUP($E462,[1]투입량!$D:$I,3,FALSE)))</f>
        <v>SI4022</v>
      </c>
      <c r="W462" s="35">
        <f>IF($L462="비가동",0,IF($B462="in",VLOOKUP($E462,[1]투입량!$M:$T,6,FALSE),VLOOKUP($E462,[1]투입량!$D:$I,5,FALSE)))</f>
        <v>60</v>
      </c>
      <c r="X462" s="35">
        <f t="shared" si="38"/>
        <v>2112</v>
      </c>
      <c r="Y462" s="37">
        <f>IF(V462=0,0,VLOOKUP(V462,[1]원재료!C:H,3,0)*0.001)</f>
        <v>10.15</v>
      </c>
      <c r="Z462" s="35">
        <f t="shared" si="39"/>
        <v>21436.799999999999</v>
      </c>
      <c r="AA462" s="38"/>
      <c r="AB462" s="39" t="s">
        <v>35</v>
      </c>
      <c r="AC462" s="40"/>
    </row>
    <row r="463" spans="1:29" ht="19.5" hidden="1" customHeight="1" x14ac:dyDescent="0.45">
      <c r="A463" s="22">
        <v>46154</v>
      </c>
      <c r="B463" s="23" t="s">
        <v>29</v>
      </c>
      <c r="C463" s="24" t="s">
        <v>30</v>
      </c>
      <c r="D463" s="25" t="s">
        <v>31</v>
      </c>
      <c r="E463" s="26" t="s">
        <v>32</v>
      </c>
      <c r="F463" s="27" t="str">
        <f>VLOOKUP(표1[[#This Row],[품번]],[1]!품번구분[#Data],2,0)</f>
        <v>S</v>
      </c>
      <c r="G463" s="28"/>
      <c r="H463" s="28"/>
      <c r="I463" s="28"/>
      <c r="J463" s="29">
        <f>표1[[#This Row],[C/V]]*표1[[#This Row],[판수]]-표1[[#This Row],[불량수량]]</f>
        <v>0</v>
      </c>
      <c r="K463" s="28" t="s">
        <v>111</v>
      </c>
      <c r="L463" s="28" t="s">
        <v>36</v>
      </c>
      <c r="M463" s="30">
        <v>0.47916666666666669</v>
      </c>
      <c r="N463" s="30">
        <v>0.54166666666666663</v>
      </c>
      <c r="O463" s="31">
        <v>29.999999999999915</v>
      </c>
      <c r="P463" s="31">
        <v>0</v>
      </c>
      <c r="Q463" s="32" t="s">
        <v>100</v>
      </c>
      <c r="R463" s="33" t="str">
        <f t="shared" si="35"/>
        <v/>
      </c>
      <c r="S463" s="34">
        <f t="shared" si="36"/>
        <v>32</v>
      </c>
      <c r="T463" s="35">
        <f>IF(L463="비가동",0,VLOOKUP(E463,[1]단가!$D$4:$G$1048576,4,0))</f>
        <v>0</v>
      </c>
      <c r="U463" s="35">
        <f t="shared" si="37"/>
        <v>0</v>
      </c>
      <c r="V463" s="36">
        <f>IF($L463="비가동",0,IF($B463="in",VLOOKUP($E463,[1]투입량!$M:$T,3,FALSE),VLOOKUP($E463,[1]투입량!$D:$I,3,FALSE)))</f>
        <v>0</v>
      </c>
      <c r="W463" s="35">
        <f>IF($L463="비가동",0,IF($B463="in",VLOOKUP($E463,[1]투입량!$M:$T,6,FALSE),VLOOKUP($E463,[1]투입량!$D:$I,5,FALSE)))</f>
        <v>0</v>
      </c>
      <c r="X463" s="35">
        <f t="shared" si="38"/>
        <v>0</v>
      </c>
      <c r="Y463" s="37">
        <f>IF(V463=0,0,VLOOKUP(V463,[1]원재료!C:H,3,0)*0.001)</f>
        <v>0</v>
      </c>
      <c r="Z463" s="35">
        <f t="shared" si="39"/>
        <v>0</v>
      </c>
      <c r="AA463" s="38"/>
      <c r="AB463" s="39" t="s">
        <v>35</v>
      </c>
      <c r="AC463" s="40"/>
    </row>
    <row r="464" spans="1:29" ht="19.5" customHeight="1" x14ac:dyDescent="0.45">
      <c r="A464" s="22">
        <v>46154</v>
      </c>
      <c r="B464" s="23" t="s">
        <v>29</v>
      </c>
      <c r="C464" s="24" t="s">
        <v>30</v>
      </c>
      <c r="D464" s="25" t="s">
        <v>31</v>
      </c>
      <c r="E464" s="26" t="s">
        <v>50</v>
      </c>
      <c r="F464" s="27" t="str">
        <f>VLOOKUP(표1[[#This Row],[품번]],[1]!품번구분[#Data],2,0)</f>
        <v>S</v>
      </c>
      <c r="G464" s="28">
        <v>252</v>
      </c>
      <c r="H464" s="28">
        <v>49</v>
      </c>
      <c r="I464" s="28"/>
      <c r="J464" s="29">
        <f>표1[[#This Row],[C/V]]*표1[[#This Row],[판수]]-표1[[#This Row],[불량수량]]</f>
        <v>12348</v>
      </c>
      <c r="K464" s="28" t="s">
        <v>111</v>
      </c>
      <c r="L464" s="28" t="s">
        <v>116</v>
      </c>
      <c r="M464" s="30">
        <v>0.54166666666666663</v>
      </c>
      <c r="N464" s="30">
        <v>0.83333333333333337</v>
      </c>
      <c r="O464" s="31">
        <v>380.00000000000011</v>
      </c>
      <c r="P464" s="31">
        <v>0</v>
      </c>
      <c r="Q464" s="32"/>
      <c r="R464" s="33">
        <f t="shared" si="35"/>
        <v>7.7368421052631557</v>
      </c>
      <c r="S464" s="34">
        <f t="shared" si="36"/>
        <v>137</v>
      </c>
      <c r="T464" s="35">
        <f>IF(L464="비가동",0,VLOOKUP(E464,[1]단가!$D$4:$G$1048576,4,0))</f>
        <v>25.09</v>
      </c>
      <c r="U464" s="35">
        <f t="shared" si="37"/>
        <v>309811.32</v>
      </c>
      <c r="V464" s="36" t="str">
        <f>IF($L464="비가동",0,IF($B464="in",VLOOKUP($E464,[1]투입량!$M:$T,3,FALSE),VLOOKUP($E464,[1]투입량!$D:$I,3,FALSE)))</f>
        <v>SI4022</v>
      </c>
      <c r="W464" s="35">
        <f>IF($L464="비가동",0,IF($B464="in",VLOOKUP($E464,[1]투입량!$M:$T,6,FALSE),VLOOKUP($E464,[1]투입량!$D:$I,5,FALSE)))</f>
        <v>354</v>
      </c>
      <c r="X464" s="35">
        <f t="shared" si="38"/>
        <v>19080.600000000002</v>
      </c>
      <c r="Y464" s="37">
        <f>IF(V464=0,0,VLOOKUP(V464,[1]원재료!C:H,3,0)*0.001)</f>
        <v>10.15</v>
      </c>
      <c r="Z464" s="35">
        <f t="shared" si="39"/>
        <v>193668.09000000003</v>
      </c>
      <c r="AA464" s="38"/>
      <c r="AB464" s="39" t="s">
        <v>35</v>
      </c>
      <c r="AC464" s="40"/>
    </row>
    <row r="465" spans="1:29" ht="19.5" customHeight="1" x14ac:dyDescent="0.45">
      <c r="A465" s="22">
        <v>46154</v>
      </c>
      <c r="B465" s="23" t="s">
        <v>29</v>
      </c>
      <c r="C465" s="24" t="s">
        <v>30</v>
      </c>
      <c r="D465" s="25" t="s">
        <v>39</v>
      </c>
      <c r="E465" s="26" t="s">
        <v>40</v>
      </c>
      <c r="F465" s="27" t="str">
        <f>VLOOKUP(표1[[#This Row],[품번]],[1]!품번구분[#Data],2,0)</f>
        <v>S</v>
      </c>
      <c r="G465" s="28">
        <v>190</v>
      </c>
      <c r="H465" s="28">
        <v>86</v>
      </c>
      <c r="I465" s="28">
        <v>86</v>
      </c>
      <c r="J465" s="29">
        <f>표1[[#This Row],[C/V]]*표1[[#This Row],[판수]]-표1[[#This Row],[불량수량]]</f>
        <v>16254</v>
      </c>
      <c r="K465" s="28" t="s">
        <v>111</v>
      </c>
      <c r="L465" s="28" t="s">
        <v>116</v>
      </c>
      <c r="M465" s="30">
        <v>0.33333333333333331</v>
      </c>
      <c r="N465" s="30">
        <v>0.83333333333333337</v>
      </c>
      <c r="O465" s="31">
        <v>620</v>
      </c>
      <c r="P465" s="31">
        <v>0</v>
      </c>
      <c r="Q465" s="32"/>
      <c r="R465" s="33">
        <f t="shared" si="35"/>
        <v>8.32258064516129</v>
      </c>
      <c r="S465" s="34">
        <f t="shared" si="36"/>
        <v>174</v>
      </c>
      <c r="T465" s="35">
        <f>IF(L465="비가동",0,VLOOKUP(E465,[1]단가!$D$4:$G$1048576,4,0))</f>
        <v>24</v>
      </c>
      <c r="U465" s="35">
        <f t="shared" si="37"/>
        <v>390096</v>
      </c>
      <c r="V465" s="36" t="str">
        <f>IF($L465="비가동",0,IF($B465="in",VLOOKUP($E465,[1]투입량!$M:$T,3,FALSE),VLOOKUP($E465,[1]투입량!$D:$I,3,FALSE)))</f>
        <v>SI3020</v>
      </c>
      <c r="W465" s="35">
        <f>IF($L465="비가동",0,IF($B465="in",VLOOKUP($E465,[1]투입량!$M:$T,6,FALSE),VLOOKUP($E465,[1]투입량!$D:$I,5,FALSE)))</f>
        <v>208</v>
      </c>
      <c r="X465" s="35">
        <f t="shared" si="38"/>
        <v>19676.8</v>
      </c>
      <c r="Y465" s="37">
        <f>IF(V465=0,0,VLOOKUP(V465,[1]원재료!C:H,3,0)*0.001)</f>
        <v>9.85</v>
      </c>
      <c r="Z465" s="35">
        <f t="shared" si="39"/>
        <v>193816.47999999998</v>
      </c>
      <c r="AA465" s="38"/>
      <c r="AB465" s="39" t="s">
        <v>35</v>
      </c>
      <c r="AC465" s="40"/>
    </row>
    <row r="466" spans="1:29" ht="19.5" customHeight="1" x14ac:dyDescent="0.45">
      <c r="A466" s="22">
        <v>46154</v>
      </c>
      <c r="B466" s="23" t="s">
        <v>29</v>
      </c>
      <c r="C466" s="24" t="s">
        <v>30</v>
      </c>
      <c r="D466" s="25" t="s">
        <v>41</v>
      </c>
      <c r="E466" s="26" t="s">
        <v>42</v>
      </c>
      <c r="F466" s="27" t="str">
        <f>VLOOKUP(표1[[#This Row],[품번]],[1]!품번구분[#Data],2,0)</f>
        <v>G</v>
      </c>
      <c r="G466" s="28">
        <v>90</v>
      </c>
      <c r="H466" s="28">
        <v>86</v>
      </c>
      <c r="I466" s="28"/>
      <c r="J466" s="29">
        <f>표1[[#This Row],[C/V]]*표1[[#This Row],[판수]]-표1[[#This Row],[불량수량]]</f>
        <v>7740</v>
      </c>
      <c r="K466" s="28" t="s">
        <v>111</v>
      </c>
      <c r="L466" s="28" t="s">
        <v>116</v>
      </c>
      <c r="M466" s="30">
        <v>0.33333333333333331</v>
      </c>
      <c r="N466" s="30">
        <v>0.83333333333333337</v>
      </c>
      <c r="O466" s="31">
        <v>620</v>
      </c>
      <c r="P466" s="31">
        <v>0</v>
      </c>
      <c r="Q466" s="32"/>
      <c r="R466" s="33">
        <f t="shared" si="35"/>
        <v>8.32258064516129</v>
      </c>
      <c r="S466" s="34">
        <f t="shared" si="36"/>
        <v>174</v>
      </c>
      <c r="T466" s="35">
        <f>IF(L466="비가동",0,VLOOKUP(E466,[1]단가!$D$4:$G$1048576,4,0))</f>
        <v>60</v>
      </c>
      <c r="U466" s="35">
        <f t="shared" si="37"/>
        <v>464400</v>
      </c>
      <c r="V466" s="36" t="str">
        <f>IF($L466="비가동",0,IF($B466="in",VLOOKUP($E466,[1]투입량!$M:$T,3,FALSE),VLOOKUP($E466,[1]투입량!$D:$I,3,FALSE)))</f>
        <v>SI4027K</v>
      </c>
      <c r="W466" s="35">
        <f>IF($L466="비가동",0,IF($B466="in",VLOOKUP($E466,[1]투입량!$M:$T,6,FALSE),VLOOKUP($E466,[1]투입량!$D:$I,5,FALSE)))</f>
        <v>330</v>
      </c>
      <c r="X466" s="35">
        <f t="shared" si="38"/>
        <v>31218.000000000004</v>
      </c>
      <c r="Y466" s="37">
        <f>IF(V466=0,0,VLOOKUP(V466,[1]원재료!C:H,3,0)*0.001)</f>
        <v>9</v>
      </c>
      <c r="Z466" s="35">
        <f t="shared" si="39"/>
        <v>280962.00000000006</v>
      </c>
      <c r="AA466" s="38"/>
      <c r="AB466" s="39" t="s">
        <v>35</v>
      </c>
      <c r="AC466" s="40"/>
    </row>
    <row r="467" spans="1:29" ht="19.5" customHeight="1" x14ac:dyDescent="0.45">
      <c r="A467" s="22">
        <v>46154</v>
      </c>
      <c r="B467" s="23" t="s">
        <v>29</v>
      </c>
      <c r="C467" s="24" t="s">
        <v>30</v>
      </c>
      <c r="D467" s="25" t="s">
        <v>31</v>
      </c>
      <c r="E467" s="26" t="s">
        <v>50</v>
      </c>
      <c r="F467" s="27" t="str">
        <f>VLOOKUP(표1[[#This Row],[품번]],[1]!품번구분[#Data],2,0)</f>
        <v>S</v>
      </c>
      <c r="G467" s="28">
        <v>252</v>
      </c>
      <c r="H467" s="28">
        <v>88</v>
      </c>
      <c r="I467" s="28"/>
      <c r="J467" s="29">
        <f>표1[[#This Row],[C/V]]*표1[[#This Row],[판수]]-표1[[#This Row],[불량수량]]</f>
        <v>22176</v>
      </c>
      <c r="K467" s="28" t="s">
        <v>51</v>
      </c>
      <c r="L467" s="28" t="s">
        <v>117</v>
      </c>
      <c r="M467" s="30">
        <v>0.83333333333333337</v>
      </c>
      <c r="N467" s="30">
        <v>0.33333333333333331</v>
      </c>
      <c r="O467" s="31">
        <v>659.99999999999989</v>
      </c>
      <c r="P467" s="31">
        <v>0</v>
      </c>
      <c r="Q467" s="32"/>
      <c r="R467" s="33">
        <f t="shared" si="35"/>
        <v>8.0000000000000018</v>
      </c>
      <c r="S467" s="34">
        <f t="shared" si="36"/>
        <v>137</v>
      </c>
      <c r="T467" s="35">
        <f>IF(L467="비가동",0,VLOOKUP(E467,[1]단가!$D$4:$G$1048576,4,0))</f>
        <v>25.09</v>
      </c>
      <c r="U467" s="35">
        <f t="shared" si="37"/>
        <v>556395.84</v>
      </c>
      <c r="V467" s="36" t="str">
        <f>IF($L467="비가동",0,IF($B467="in",VLOOKUP($E467,[1]투입량!$M:$T,3,FALSE),VLOOKUP($E467,[1]투입량!$D:$I,3,FALSE)))</f>
        <v>SI4022</v>
      </c>
      <c r="W467" s="35">
        <f>IF($L467="비가동",0,IF($B467="in",VLOOKUP($E467,[1]투입량!$M:$T,6,FALSE),VLOOKUP($E467,[1]투입량!$D:$I,5,FALSE)))</f>
        <v>354</v>
      </c>
      <c r="X467" s="35">
        <f t="shared" si="38"/>
        <v>34267.200000000004</v>
      </c>
      <c r="Y467" s="37">
        <f>IF(V467=0,0,VLOOKUP(V467,[1]원재료!C:H,3,0)*0.001)</f>
        <v>10.15</v>
      </c>
      <c r="Z467" s="35">
        <f t="shared" si="39"/>
        <v>347812.08000000007</v>
      </c>
      <c r="AA467" s="38"/>
      <c r="AB467" s="39" t="s">
        <v>35</v>
      </c>
      <c r="AC467" s="40"/>
    </row>
    <row r="468" spans="1:29" ht="19.5" customHeight="1" x14ac:dyDescent="0.45">
      <c r="A468" s="22">
        <v>46154</v>
      </c>
      <c r="B468" s="23" t="s">
        <v>29</v>
      </c>
      <c r="C468" s="24" t="s">
        <v>30</v>
      </c>
      <c r="D468" s="25" t="s">
        <v>39</v>
      </c>
      <c r="E468" s="26" t="s">
        <v>40</v>
      </c>
      <c r="F468" s="27" t="str">
        <f>VLOOKUP(표1[[#This Row],[품번]],[1]!품번구분[#Data],2,0)</f>
        <v>S</v>
      </c>
      <c r="G468" s="28">
        <v>190</v>
      </c>
      <c r="H468" s="28">
        <v>88</v>
      </c>
      <c r="I468" s="28">
        <v>88</v>
      </c>
      <c r="J468" s="29">
        <f>표1[[#This Row],[C/V]]*표1[[#This Row],[판수]]-표1[[#This Row],[불량수량]]</f>
        <v>16632</v>
      </c>
      <c r="K468" s="28" t="s">
        <v>51</v>
      </c>
      <c r="L468" s="28" t="s">
        <v>117</v>
      </c>
      <c r="M468" s="30">
        <v>0.83333333333333337</v>
      </c>
      <c r="N468" s="30">
        <v>0.33333333333333331</v>
      </c>
      <c r="O468" s="31">
        <v>659.99999999999989</v>
      </c>
      <c r="P468" s="31">
        <v>0</v>
      </c>
      <c r="Q468" s="32"/>
      <c r="R468" s="33">
        <f t="shared" si="35"/>
        <v>8.0000000000000018</v>
      </c>
      <c r="S468" s="34">
        <f t="shared" si="36"/>
        <v>174</v>
      </c>
      <c r="T468" s="35">
        <f>IF(L468="비가동",0,VLOOKUP(E468,[1]단가!$D$4:$G$1048576,4,0))</f>
        <v>24</v>
      </c>
      <c r="U468" s="35">
        <f t="shared" si="37"/>
        <v>399168</v>
      </c>
      <c r="V468" s="36" t="str">
        <f>IF($L468="비가동",0,IF($B468="in",VLOOKUP($E468,[1]투입량!$M:$T,3,FALSE),VLOOKUP($E468,[1]투입량!$D:$I,3,FALSE)))</f>
        <v>SI3020</v>
      </c>
      <c r="W468" s="35">
        <f>IF($L468="비가동",0,IF($B468="in",VLOOKUP($E468,[1]투입량!$M:$T,6,FALSE),VLOOKUP($E468,[1]투입량!$D:$I,5,FALSE)))</f>
        <v>208</v>
      </c>
      <c r="X468" s="35">
        <f t="shared" si="38"/>
        <v>20134.400000000001</v>
      </c>
      <c r="Y468" s="37">
        <f>IF(V468=0,0,VLOOKUP(V468,[1]원재료!C:H,3,0)*0.001)</f>
        <v>9.85</v>
      </c>
      <c r="Z468" s="35">
        <f t="shared" si="39"/>
        <v>198323.84</v>
      </c>
      <c r="AA468" s="38"/>
      <c r="AB468" s="39" t="s">
        <v>35</v>
      </c>
      <c r="AC468" s="40"/>
    </row>
    <row r="469" spans="1:29" ht="19.5" customHeight="1" x14ac:dyDescent="0.45">
      <c r="A469" s="22">
        <v>46154</v>
      </c>
      <c r="B469" s="23" t="s">
        <v>29</v>
      </c>
      <c r="C469" s="24" t="s">
        <v>30</v>
      </c>
      <c r="D469" s="25" t="s">
        <v>41</v>
      </c>
      <c r="E469" s="26" t="s">
        <v>42</v>
      </c>
      <c r="F469" s="27" t="str">
        <f>VLOOKUP(표1[[#This Row],[품번]],[1]!품번구분[#Data],2,0)</f>
        <v>G</v>
      </c>
      <c r="G469" s="28">
        <v>90</v>
      </c>
      <c r="H469" s="28">
        <v>88</v>
      </c>
      <c r="I469" s="28"/>
      <c r="J469" s="29">
        <f>표1[[#This Row],[C/V]]*표1[[#This Row],[판수]]-표1[[#This Row],[불량수량]]</f>
        <v>7920</v>
      </c>
      <c r="K469" s="28" t="s">
        <v>51</v>
      </c>
      <c r="L469" s="28" t="s">
        <v>117</v>
      </c>
      <c r="M469" s="30">
        <v>0.83333333333333337</v>
      </c>
      <c r="N469" s="30">
        <v>0.33333333333333331</v>
      </c>
      <c r="O469" s="31">
        <v>659.99999999999989</v>
      </c>
      <c r="P469" s="31">
        <v>0</v>
      </c>
      <c r="Q469" s="32"/>
      <c r="R469" s="33">
        <f t="shared" si="35"/>
        <v>8.0000000000000018</v>
      </c>
      <c r="S469" s="34">
        <f t="shared" si="36"/>
        <v>174</v>
      </c>
      <c r="T469" s="35">
        <f>IF(L469="비가동",0,VLOOKUP(E469,[1]단가!$D$4:$G$1048576,4,0))</f>
        <v>60</v>
      </c>
      <c r="U469" s="35">
        <f t="shared" si="37"/>
        <v>475200</v>
      </c>
      <c r="V469" s="36" t="str">
        <f>IF($L469="비가동",0,IF($B469="in",VLOOKUP($E469,[1]투입량!$M:$T,3,FALSE),VLOOKUP($E469,[1]투입량!$D:$I,3,FALSE)))</f>
        <v>SI4027K</v>
      </c>
      <c r="W469" s="35">
        <f>IF($L469="비가동",0,IF($B469="in",VLOOKUP($E469,[1]투입량!$M:$T,6,FALSE),VLOOKUP($E469,[1]투입량!$D:$I,5,FALSE)))</f>
        <v>330</v>
      </c>
      <c r="X469" s="35">
        <f t="shared" si="38"/>
        <v>31944.000000000004</v>
      </c>
      <c r="Y469" s="37">
        <f>IF(V469=0,0,VLOOKUP(V469,[1]원재료!C:H,3,0)*0.001)</f>
        <v>9</v>
      </c>
      <c r="Z469" s="35">
        <f t="shared" si="39"/>
        <v>287496.00000000006</v>
      </c>
      <c r="AA469" s="38"/>
      <c r="AB469" s="39" t="s">
        <v>35</v>
      </c>
      <c r="AC469" s="40"/>
    </row>
    <row r="470" spans="1:29" ht="19.5" customHeight="1" x14ac:dyDescent="0.45">
      <c r="A470" s="22">
        <v>46154</v>
      </c>
      <c r="B470" s="23" t="s">
        <v>29</v>
      </c>
      <c r="C470" s="24" t="s">
        <v>30</v>
      </c>
      <c r="D470" s="25" t="s">
        <v>121</v>
      </c>
      <c r="E470" s="26" t="s">
        <v>122</v>
      </c>
      <c r="F470" s="27" t="str">
        <f>VLOOKUP(표1[[#This Row],[품번]],[1]!품번구분[#Data],2,0)</f>
        <v>G</v>
      </c>
      <c r="G470" s="28">
        <v>180</v>
      </c>
      <c r="H470" s="28">
        <v>72</v>
      </c>
      <c r="I470" s="28"/>
      <c r="J470" s="29">
        <f>표1[[#This Row],[C/V]]*표1[[#This Row],[판수]]-표1[[#This Row],[불량수량]]</f>
        <v>12960</v>
      </c>
      <c r="K470" s="28" t="s">
        <v>123</v>
      </c>
      <c r="L470" s="28" t="s">
        <v>116</v>
      </c>
      <c r="M470" s="30">
        <v>0.33333333333333331</v>
      </c>
      <c r="N470" s="30">
        <v>0.83333333333333337</v>
      </c>
      <c r="O470" s="31">
        <v>620</v>
      </c>
      <c r="P470" s="31">
        <v>0</v>
      </c>
      <c r="Q470" s="32"/>
      <c r="R470" s="33">
        <f t="shared" si="35"/>
        <v>6.967741935483871</v>
      </c>
      <c r="S470" s="34">
        <f t="shared" si="36"/>
        <v>72</v>
      </c>
      <c r="T470" s="35">
        <f>IF(L470="비가동",0,VLOOKUP(E470,[1]단가!$D$4:$G$1048576,4,0))</f>
        <v>100</v>
      </c>
      <c r="U470" s="35">
        <f t="shared" si="37"/>
        <v>1296000</v>
      </c>
      <c r="V470" s="36" t="str">
        <f>IF($L470="비가동",0,IF($B470="in",VLOOKUP($E470,[1]투입량!$M:$T,3,FALSE),VLOOKUP($E470,[1]투입량!$D:$I,3,FALSE)))</f>
        <v>SI4021</v>
      </c>
      <c r="W470" s="35">
        <f>IF($L470="비가동",0,IF($B470="in",VLOOKUP($E470,[1]투입량!$M:$T,6,FALSE),VLOOKUP($E470,[1]투입량!$D:$I,5,FALSE)))</f>
        <v>120</v>
      </c>
      <c r="X470" s="35">
        <f t="shared" si="38"/>
        <v>9504</v>
      </c>
      <c r="Y470" s="37">
        <f>IF(V470=0,0,VLOOKUP(V470,[1]원재료!C:H,3,0)*0.001)</f>
        <v>8.8000000000000007</v>
      </c>
      <c r="Z470" s="35">
        <f t="shared" si="39"/>
        <v>83635.200000000012</v>
      </c>
      <c r="AA470" s="38"/>
      <c r="AB470" s="39" t="s">
        <v>35</v>
      </c>
      <c r="AC470" s="40"/>
    </row>
    <row r="471" spans="1:29" ht="19.5" customHeight="1" x14ac:dyDescent="0.45">
      <c r="A471" s="22">
        <v>46154</v>
      </c>
      <c r="B471" s="23" t="s">
        <v>29</v>
      </c>
      <c r="C471" s="24" t="s">
        <v>30</v>
      </c>
      <c r="D471" s="25" t="s">
        <v>49</v>
      </c>
      <c r="E471" s="26">
        <v>685683</v>
      </c>
      <c r="F471" s="27" t="str">
        <f>VLOOKUP(표1[[#This Row],[품번]],[1]!품번구분[#Data],2,0)</f>
        <v>S</v>
      </c>
      <c r="G471" s="28">
        <v>80</v>
      </c>
      <c r="H471" s="28">
        <v>105</v>
      </c>
      <c r="I471" s="28"/>
      <c r="J471" s="29">
        <f>표1[[#This Row],[C/V]]*표1[[#This Row],[판수]]-표1[[#This Row],[불량수량]]</f>
        <v>8400</v>
      </c>
      <c r="K471" s="28" t="s">
        <v>43</v>
      </c>
      <c r="L471" s="28" t="s">
        <v>116</v>
      </c>
      <c r="M471" s="30">
        <v>0.33333333333333331</v>
      </c>
      <c r="N471" s="30">
        <v>0.83333333333333337</v>
      </c>
      <c r="O471" s="31">
        <v>620</v>
      </c>
      <c r="P471" s="31">
        <v>0</v>
      </c>
      <c r="Q471" s="32"/>
      <c r="R471" s="33">
        <f t="shared" si="35"/>
        <v>10.161290322580644</v>
      </c>
      <c r="S471" s="34">
        <f t="shared" si="36"/>
        <v>215</v>
      </c>
      <c r="T471" s="35">
        <f>IF(L471="비가동",0,VLOOKUP(E471,[1]단가!$D$4:$G$1048576,4,0))</f>
        <v>163.26</v>
      </c>
      <c r="U471" s="35">
        <f t="shared" si="37"/>
        <v>1371384</v>
      </c>
      <c r="V471" s="36" t="str">
        <f>IF($L471="비가동",0,IF($B471="in",VLOOKUP($E471,[1]투입량!$M:$T,3,FALSE),VLOOKUP($E471,[1]투입량!$D:$I,3,FALSE)))</f>
        <v>SI4029</v>
      </c>
      <c r="W471" s="35">
        <f>IF($L471="비가동",0,IF($B471="in",VLOOKUP($E471,[1]투입량!$M:$T,6,FALSE),VLOOKUP($E471,[1]투입량!$D:$I,5,FALSE)))</f>
        <v>336</v>
      </c>
      <c r="X471" s="35">
        <f t="shared" si="38"/>
        <v>38808</v>
      </c>
      <c r="Y471" s="37">
        <f>IF(V471=0,0,VLOOKUP(V471,[1]원재료!C:H,3,0)*0.001)</f>
        <v>9</v>
      </c>
      <c r="Z471" s="35">
        <f t="shared" si="39"/>
        <v>349272</v>
      </c>
      <c r="AA471" s="38"/>
      <c r="AB471" s="39" t="s">
        <v>35</v>
      </c>
      <c r="AC471" s="40"/>
    </row>
    <row r="472" spans="1:29" ht="19.5" customHeight="1" x14ac:dyDescent="0.45">
      <c r="A472" s="22">
        <v>46154</v>
      </c>
      <c r="B472" s="23" t="s">
        <v>29</v>
      </c>
      <c r="C472" s="24" t="s">
        <v>30</v>
      </c>
      <c r="D472" s="25" t="s">
        <v>52</v>
      </c>
      <c r="E472" s="26" t="s">
        <v>132</v>
      </c>
      <c r="F472" s="27" t="str">
        <f>VLOOKUP(표1[[#This Row],[품번]],[1]!품번구분[#Data],2,0)</f>
        <v>S</v>
      </c>
      <c r="G472" s="28">
        <v>54</v>
      </c>
      <c r="H472" s="28">
        <v>105</v>
      </c>
      <c r="I472" s="28"/>
      <c r="J472" s="29">
        <f>표1[[#This Row],[C/V]]*표1[[#This Row],[판수]]-표1[[#This Row],[불량수량]]</f>
        <v>5670</v>
      </c>
      <c r="K472" s="28" t="s">
        <v>43</v>
      </c>
      <c r="L472" s="28" t="s">
        <v>116</v>
      </c>
      <c r="M472" s="30">
        <v>0.33333333333333331</v>
      </c>
      <c r="N472" s="30">
        <v>0.83333333333333337</v>
      </c>
      <c r="O472" s="31">
        <v>620</v>
      </c>
      <c r="P472" s="31">
        <v>0</v>
      </c>
      <c r="Q472" s="32"/>
      <c r="R472" s="33">
        <f t="shared" si="35"/>
        <v>10.161290322580644</v>
      </c>
      <c r="S472" s="34">
        <f t="shared" si="36"/>
        <v>215</v>
      </c>
      <c r="T472" s="35">
        <f>IF(L472="비가동",0,VLOOKUP(E472,[1]단가!$D$4:$G$1048576,4,0))</f>
        <v>130.19999999999999</v>
      </c>
      <c r="U472" s="35">
        <f t="shared" si="37"/>
        <v>738233.99999999988</v>
      </c>
      <c r="V472" s="36" t="str">
        <f>IF($L472="비가동",0,IF($B472="in",VLOOKUP($E472,[1]투입량!$M:$T,3,FALSE),VLOOKUP($E472,[1]투입량!$D:$I,3,FALSE)))</f>
        <v>SI4028</v>
      </c>
      <c r="W472" s="35">
        <f>IF($L472="비가동",0,IF($B472="in",VLOOKUP($E472,[1]투입량!$M:$T,6,FALSE),VLOOKUP($E472,[1]투입량!$D:$I,5,FALSE)))</f>
        <v>204</v>
      </c>
      <c r="X472" s="35">
        <f t="shared" si="38"/>
        <v>23562</v>
      </c>
      <c r="Y472" s="37">
        <f>IF(V472=0,0,VLOOKUP(V472,[1]원재료!C:H,3,0)*0.001)</f>
        <v>9</v>
      </c>
      <c r="Z472" s="35">
        <f t="shared" si="39"/>
        <v>212058</v>
      </c>
      <c r="AA472" s="38"/>
      <c r="AB472" s="39" t="s">
        <v>35</v>
      </c>
      <c r="AC472" s="40"/>
    </row>
    <row r="473" spans="1:29" ht="19.5" customHeight="1" x14ac:dyDescent="0.45">
      <c r="A473" s="22">
        <v>46154</v>
      </c>
      <c r="B473" s="23" t="s">
        <v>29</v>
      </c>
      <c r="C473" s="24" t="s">
        <v>30</v>
      </c>
      <c r="D473" s="25" t="s">
        <v>54</v>
      </c>
      <c r="E473" s="26" t="s">
        <v>55</v>
      </c>
      <c r="F473" s="27" t="str">
        <f>VLOOKUP(표1[[#This Row],[품번]],[1]!품번구분[#Data],2,0)</f>
        <v>G</v>
      </c>
      <c r="G473" s="28">
        <v>160</v>
      </c>
      <c r="H473" s="28">
        <v>105</v>
      </c>
      <c r="I473" s="28"/>
      <c r="J473" s="29">
        <f>표1[[#This Row],[C/V]]*표1[[#This Row],[판수]]-표1[[#This Row],[불량수량]]</f>
        <v>16800</v>
      </c>
      <c r="K473" s="28" t="s">
        <v>43</v>
      </c>
      <c r="L473" s="28" t="s">
        <v>116</v>
      </c>
      <c r="M473" s="30">
        <v>0.33333333333333331</v>
      </c>
      <c r="N473" s="30">
        <v>0.83333333333333337</v>
      </c>
      <c r="O473" s="31">
        <v>620</v>
      </c>
      <c r="P473" s="31">
        <v>0</v>
      </c>
      <c r="Q473" s="32"/>
      <c r="R473" s="33">
        <f t="shared" si="35"/>
        <v>10.161290322580644</v>
      </c>
      <c r="S473" s="34">
        <f t="shared" si="36"/>
        <v>215</v>
      </c>
      <c r="T473" s="35">
        <f>IF(L473="비가동",0,VLOOKUP(E473,[1]단가!$D$4:$G$1048576,4,0))</f>
        <v>41</v>
      </c>
      <c r="U473" s="35">
        <f t="shared" si="37"/>
        <v>688800</v>
      </c>
      <c r="V473" s="36" t="str">
        <f>IF($L473="비가동",0,IF($B473="in",VLOOKUP($E473,[1]투입량!$M:$T,3,FALSE),VLOOKUP($E473,[1]투입량!$D:$I,3,FALSE)))</f>
        <v>Q4020</v>
      </c>
      <c r="W473" s="35">
        <f>IF($L473="비가동",0,IF($B473="in",VLOOKUP($E473,[1]투입량!$M:$T,6,FALSE),VLOOKUP($E473,[1]투입량!$D:$I,5,FALSE)))</f>
        <v>200</v>
      </c>
      <c r="X473" s="35">
        <f t="shared" si="38"/>
        <v>23100.000000000004</v>
      </c>
      <c r="Y473" s="37">
        <f>IF(V473=0,0,VLOOKUP(V473,[1]원재료!C:H,3,0)*0.001)</f>
        <v>10.450000000000001</v>
      </c>
      <c r="Z473" s="35">
        <f t="shared" si="39"/>
        <v>241395.00000000006</v>
      </c>
      <c r="AA473" s="38"/>
      <c r="AB473" s="39" t="s">
        <v>35</v>
      </c>
      <c r="AC473" s="40"/>
    </row>
    <row r="474" spans="1:29" ht="19.5" customHeight="1" x14ac:dyDescent="0.45">
      <c r="A474" s="22">
        <v>46154</v>
      </c>
      <c r="B474" s="23" t="s">
        <v>29</v>
      </c>
      <c r="C474" s="24" t="s">
        <v>30</v>
      </c>
      <c r="D474" s="25" t="s">
        <v>49</v>
      </c>
      <c r="E474" s="26">
        <v>685683</v>
      </c>
      <c r="F474" s="27" t="str">
        <f>VLOOKUP(표1[[#This Row],[품번]],[1]!품번구분[#Data],2,0)</f>
        <v>S</v>
      </c>
      <c r="G474" s="28">
        <v>80</v>
      </c>
      <c r="H474" s="28">
        <v>110</v>
      </c>
      <c r="I474" s="28"/>
      <c r="J474" s="29">
        <f>표1[[#This Row],[C/V]]*표1[[#This Row],[판수]]-표1[[#This Row],[불량수량]]</f>
        <v>8800</v>
      </c>
      <c r="K474" s="28" t="s">
        <v>33</v>
      </c>
      <c r="L474" s="28" t="s">
        <v>117</v>
      </c>
      <c r="M474" s="30">
        <v>0.83333333333333337</v>
      </c>
      <c r="N474" s="30">
        <v>0.33333333333333331</v>
      </c>
      <c r="O474" s="31">
        <v>659.99999999999989</v>
      </c>
      <c r="P474" s="31">
        <v>0</v>
      </c>
      <c r="Q474" s="32"/>
      <c r="R474" s="33">
        <f t="shared" si="35"/>
        <v>10.000000000000002</v>
      </c>
      <c r="S474" s="34">
        <f t="shared" si="36"/>
        <v>215</v>
      </c>
      <c r="T474" s="35">
        <f>IF(L474="비가동",0,VLOOKUP(E474,[1]단가!$D$4:$G$1048576,4,0))</f>
        <v>163.26</v>
      </c>
      <c r="U474" s="35">
        <f t="shared" si="37"/>
        <v>1436688</v>
      </c>
      <c r="V474" s="36" t="str">
        <f>IF($L474="비가동",0,IF($B474="in",VLOOKUP($E474,[1]투입량!$M:$T,3,FALSE),VLOOKUP($E474,[1]투입량!$D:$I,3,FALSE)))</f>
        <v>SI4029</v>
      </c>
      <c r="W474" s="35">
        <f>IF($L474="비가동",0,IF($B474="in",VLOOKUP($E474,[1]투입량!$M:$T,6,FALSE),VLOOKUP($E474,[1]투입량!$D:$I,5,FALSE)))</f>
        <v>336</v>
      </c>
      <c r="X474" s="35">
        <f t="shared" si="38"/>
        <v>40656</v>
      </c>
      <c r="Y474" s="37">
        <f>IF(V474=0,0,VLOOKUP(V474,[1]원재료!C:H,3,0)*0.001)</f>
        <v>9</v>
      </c>
      <c r="Z474" s="35">
        <f t="shared" si="39"/>
        <v>365904</v>
      </c>
      <c r="AA474" s="38"/>
      <c r="AB474" s="39" t="s">
        <v>35</v>
      </c>
      <c r="AC474" s="40"/>
    </row>
    <row r="475" spans="1:29" ht="19.5" customHeight="1" x14ac:dyDescent="0.45">
      <c r="A475" s="22">
        <v>46154</v>
      </c>
      <c r="B475" s="23" t="s">
        <v>29</v>
      </c>
      <c r="C475" s="24" t="s">
        <v>30</v>
      </c>
      <c r="D475" s="25" t="s">
        <v>52</v>
      </c>
      <c r="E475" s="26" t="s">
        <v>132</v>
      </c>
      <c r="F475" s="27" t="str">
        <f>VLOOKUP(표1[[#This Row],[품번]],[1]!품번구분[#Data],2,0)</f>
        <v>S</v>
      </c>
      <c r="G475" s="28">
        <v>54</v>
      </c>
      <c r="H475" s="28">
        <v>110</v>
      </c>
      <c r="I475" s="28"/>
      <c r="J475" s="29">
        <f>표1[[#This Row],[C/V]]*표1[[#This Row],[판수]]-표1[[#This Row],[불량수량]]</f>
        <v>5940</v>
      </c>
      <c r="K475" s="28" t="s">
        <v>33</v>
      </c>
      <c r="L475" s="28" t="s">
        <v>117</v>
      </c>
      <c r="M475" s="30">
        <v>0.83333333333333337</v>
      </c>
      <c r="N475" s="30">
        <v>0.33333333333333331</v>
      </c>
      <c r="O475" s="31">
        <v>659.99999999999989</v>
      </c>
      <c r="P475" s="31">
        <v>0</v>
      </c>
      <c r="Q475" s="32"/>
      <c r="R475" s="33">
        <f t="shared" si="35"/>
        <v>10.000000000000002</v>
      </c>
      <c r="S475" s="34">
        <f t="shared" si="36"/>
        <v>215</v>
      </c>
      <c r="T475" s="35">
        <f>IF(L475="비가동",0,VLOOKUP(E475,[1]단가!$D$4:$G$1048576,4,0))</f>
        <v>130.19999999999999</v>
      </c>
      <c r="U475" s="35">
        <f t="shared" si="37"/>
        <v>773387.99999999988</v>
      </c>
      <c r="V475" s="36" t="str">
        <f>IF($L475="비가동",0,IF($B475="in",VLOOKUP($E475,[1]투입량!$M:$T,3,FALSE),VLOOKUP($E475,[1]투입량!$D:$I,3,FALSE)))</f>
        <v>SI4028</v>
      </c>
      <c r="W475" s="35">
        <f>IF($L475="비가동",0,IF($B475="in",VLOOKUP($E475,[1]투입량!$M:$T,6,FALSE),VLOOKUP($E475,[1]투입량!$D:$I,5,FALSE)))</f>
        <v>204</v>
      </c>
      <c r="X475" s="35">
        <f t="shared" si="38"/>
        <v>24684</v>
      </c>
      <c r="Y475" s="37">
        <f>IF(V475=0,0,VLOOKUP(V475,[1]원재료!C:H,3,0)*0.001)</f>
        <v>9</v>
      </c>
      <c r="Z475" s="35">
        <f t="shared" si="39"/>
        <v>222156</v>
      </c>
      <c r="AA475" s="38"/>
      <c r="AB475" s="39" t="s">
        <v>35</v>
      </c>
      <c r="AC475" s="40"/>
    </row>
    <row r="476" spans="1:29" ht="19.5" customHeight="1" x14ac:dyDescent="0.45">
      <c r="A476" s="22">
        <v>46154</v>
      </c>
      <c r="B476" s="23" t="s">
        <v>29</v>
      </c>
      <c r="C476" s="24" t="s">
        <v>30</v>
      </c>
      <c r="D476" s="25" t="s">
        <v>54</v>
      </c>
      <c r="E476" s="26" t="s">
        <v>55</v>
      </c>
      <c r="F476" s="27" t="str">
        <f>VLOOKUP(표1[[#This Row],[품번]],[1]!품번구분[#Data],2,0)</f>
        <v>G</v>
      </c>
      <c r="G476" s="28">
        <v>160</v>
      </c>
      <c r="H476" s="28">
        <v>110</v>
      </c>
      <c r="I476" s="28"/>
      <c r="J476" s="29">
        <f>표1[[#This Row],[C/V]]*표1[[#This Row],[판수]]-표1[[#This Row],[불량수량]]</f>
        <v>17600</v>
      </c>
      <c r="K476" s="28" t="s">
        <v>33</v>
      </c>
      <c r="L476" s="28" t="s">
        <v>117</v>
      </c>
      <c r="M476" s="30">
        <v>0.83333333333333337</v>
      </c>
      <c r="N476" s="30">
        <v>0.33333333333333331</v>
      </c>
      <c r="O476" s="31">
        <v>659.99999999999989</v>
      </c>
      <c r="P476" s="31">
        <v>0</v>
      </c>
      <c r="Q476" s="32"/>
      <c r="R476" s="33">
        <f t="shared" si="35"/>
        <v>10.000000000000002</v>
      </c>
      <c r="S476" s="34">
        <f t="shared" si="36"/>
        <v>215</v>
      </c>
      <c r="T476" s="35">
        <f>IF(L476="비가동",0,VLOOKUP(E476,[1]단가!$D$4:$G$1048576,4,0))</f>
        <v>41</v>
      </c>
      <c r="U476" s="35">
        <f t="shared" si="37"/>
        <v>721600</v>
      </c>
      <c r="V476" s="36" t="str">
        <f>IF($L476="비가동",0,IF($B476="in",VLOOKUP($E476,[1]투입량!$M:$T,3,FALSE),VLOOKUP($E476,[1]투입량!$D:$I,3,FALSE)))</f>
        <v>Q4020</v>
      </c>
      <c r="W476" s="35">
        <f>IF($L476="비가동",0,IF($B476="in",VLOOKUP($E476,[1]투입량!$M:$T,6,FALSE),VLOOKUP($E476,[1]투입량!$D:$I,5,FALSE)))</f>
        <v>200</v>
      </c>
      <c r="X476" s="35">
        <f t="shared" si="38"/>
        <v>24200.000000000004</v>
      </c>
      <c r="Y476" s="37">
        <f>IF(V476=0,0,VLOOKUP(V476,[1]원재료!C:H,3,0)*0.001)</f>
        <v>10.450000000000001</v>
      </c>
      <c r="Z476" s="35">
        <f t="shared" si="39"/>
        <v>252890.00000000006</v>
      </c>
      <c r="AA476" s="38"/>
      <c r="AB476" s="39" t="s">
        <v>35</v>
      </c>
      <c r="AC476" s="40"/>
    </row>
    <row r="477" spans="1:29" ht="19.5" customHeight="1" x14ac:dyDescent="0.45">
      <c r="A477" s="22">
        <v>46154</v>
      </c>
      <c r="B477" s="23" t="s">
        <v>29</v>
      </c>
      <c r="C477" s="24" t="s">
        <v>30</v>
      </c>
      <c r="D477" s="25" t="s">
        <v>57</v>
      </c>
      <c r="E477" s="26">
        <v>681114</v>
      </c>
      <c r="F477" s="27" t="str">
        <f>VLOOKUP(표1[[#This Row],[품번]],[1]!품번구분[#Data],2,0)</f>
        <v>S</v>
      </c>
      <c r="G477" s="28">
        <v>1156</v>
      </c>
      <c r="H477" s="28">
        <v>108</v>
      </c>
      <c r="I477" s="28">
        <v>324</v>
      </c>
      <c r="J477" s="29">
        <f>표1[[#This Row],[C/V]]*표1[[#This Row],[판수]]-표1[[#This Row],[불량수량]]</f>
        <v>124524</v>
      </c>
      <c r="K477" s="28" t="s">
        <v>61</v>
      </c>
      <c r="L477" s="28" t="s">
        <v>116</v>
      </c>
      <c r="M477" s="30">
        <v>0.33333333333333331</v>
      </c>
      <c r="N477" s="30">
        <v>0.83333333333333337</v>
      </c>
      <c r="O477" s="31">
        <v>620</v>
      </c>
      <c r="P477" s="31">
        <v>0</v>
      </c>
      <c r="Q477" s="32"/>
      <c r="R477" s="33">
        <f t="shared" si="35"/>
        <v>10.451612903225806</v>
      </c>
      <c r="S477" s="34">
        <f t="shared" si="36"/>
        <v>221</v>
      </c>
      <c r="T477" s="35">
        <f>IF(L477="비가동",0,VLOOKUP(E477,[1]단가!$D$4:$G$1048576,4,0))</f>
        <v>8.76</v>
      </c>
      <c r="U477" s="35">
        <f t="shared" si="37"/>
        <v>1090830.24</v>
      </c>
      <c r="V477" s="36" t="str">
        <f>IF($L477="비가동",0,IF($B477="in",VLOOKUP($E477,[1]투입량!$M:$T,3,FALSE),VLOOKUP($E477,[1]투입량!$D:$I,3,FALSE)))</f>
        <v>SI5521</v>
      </c>
      <c r="W477" s="35">
        <f>IF($L477="비가동",0,IF($B477="in",VLOOKUP($E477,[1]투입량!$M:$T,6,FALSE),VLOOKUP($E477,[1]투입량!$D:$I,5,FALSE)))</f>
        <v>330</v>
      </c>
      <c r="X477" s="35">
        <f t="shared" si="38"/>
        <v>39204.000000000007</v>
      </c>
      <c r="Y477" s="37">
        <f>IF(V477=0,0,VLOOKUP(V477,[1]원재료!C:H,3,0)*0.001)</f>
        <v>8.25</v>
      </c>
      <c r="Z477" s="35">
        <f t="shared" si="39"/>
        <v>323433.00000000006</v>
      </c>
      <c r="AA477" s="38"/>
      <c r="AB477" s="39" t="s">
        <v>35</v>
      </c>
      <c r="AC477" s="40"/>
    </row>
    <row r="478" spans="1:29" ht="19.5" customHeight="1" x14ac:dyDescent="0.45">
      <c r="A478" s="22">
        <v>46154</v>
      </c>
      <c r="B478" s="23" t="s">
        <v>29</v>
      </c>
      <c r="C478" s="24" t="s">
        <v>30</v>
      </c>
      <c r="D478" s="25" t="s">
        <v>59</v>
      </c>
      <c r="E478" s="26">
        <v>680952</v>
      </c>
      <c r="F478" s="27" t="str">
        <f>VLOOKUP(표1[[#This Row],[품번]],[1]!품번구분[#Data],2,0)</f>
        <v>S</v>
      </c>
      <c r="G478" s="28">
        <v>1156</v>
      </c>
      <c r="H478" s="28">
        <v>100</v>
      </c>
      <c r="I478" s="28">
        <v>300</v>
      </c>
      <c r="J478" s="29">
        <f>표1[[#This Row],[C/V]]*표1[[#This Row],[판수]]-표1[[#This Row],[불량수량]]</f>
        <v>115300</v>
      </c>
      <c r="K478" s="28" t="s">
        <v>62</v>
      </c>
      <c r="L478" s="28" t="s">
        <v>116</v>
      </c>
      <c r="M478" s="30">
        <v>0.33333333333333331</v>
      </c>
      <c r="N478" s="30">
        <v>0.83333333333333337</v>
      </c>
      <c r="O478" s="31">
        <v>620</v>
      </c>
      <c r="P478" s="31">
        <v>0</v>
      </c>
      <c r="Q478" s="32"/>
      <c r="R478" s="33">
        <f t="shared" si="35"/>
        <v>9.67741935483871</v>
      </c>
      <c r="S478" s="34">
        <f t="shared" si="36"/>
        <v>206</v>
      </c>
      <c r="T478" s="35">
        <f>IF(L478="비가동",0,VLOOKUP(E478,[1]단가!$D$4:$G$1048576,4,0))</f>
        <v>10.17</v>
      </c>
      <c r="U478" s="35">
        <f t="shared" si="37"/>
        <v>1172601</v>
      </c>
      <c r="V478" s="36" t="str">
        <f>IF($L478="비가동",0,IF($B478="in",VLOOKUP($E478,[1]투입량!$M:$T,3,FALSE),VLOOKUP($E478,[1]투입량!$D:$I,3,FALSE)))</f>
        <v>SI4022</v>
      </c>
      <c r="W478" s="35">
        <f>IF($L478="비가동",0,IF($B478="in",VLOOKUP($E478,[1]투입량!$M:$T,6,FALSE),VLOOKUP($E478,[1]투입량!$D:$I,5,FALSE)))</f>
        <v>75</v>
      </c>
      <c r="X478" s="35">
        <f t="shared" si="38"/>
        <v>8250</v>
      </c>
      <c r="Y478" s="37">
        <f>IF(V478=0,0,VLOOKUP(V478,[1]원재료!C:H,3,0)*0.001)</f>
        <v>10.15</v>
      </c>
      <c r="Z478" s="35">
        <f t="shared" si="39"/>
        <v>83737.5</v>
      </c>
      <c r="AA478" s="38"/>
      <c r="AB478" s="39" t="s">
        <v>35</v>
      </c>
      <c r="AC478" s="40"/>
    </row>
    <row r="479" spans="1:29" ht="19.5" customHeight="1" x14ac:dyDescent="0.45">
      <c r="A479" s="22">
        <v>46154</v>
      </c>
      <c r="B479" s="23" t="s">
        <v>29</v>
      </c>
      <c r="C479" s="24" t="s">
        <v>30</v>
      </c>
      <c r="D479" s="25" t="s">
        <v>57</v>
      </c>
      <c r="E479" s="26">
        <v>681114</v>
      </c>
      <c r="F479" s="27" t="str">
        <f>VLOOKUP(표1[[#This Row],[품번]],[1]!품번구분[#Data],2,0)</f>
        <v>S</v>
      </c>
      <c r="G479" s="28">
        <v>1156</v>
      </c>
      <c r="H479" s="28">
        <v>113</v>
      </c>
      <c r="I479" s="28">
        <v>339</v>
      </c>
      <c r="J479" s="29">
        <f>표1[[#This Row],[C/V]]*표1[[#This Row],[판수]]-표1[[#This Row],[불량수량]]</f>
        <v>130289</v>
      </c>
      <c r="K479" s="28" t="s">
        <v>58</v>
      </c>
      <c r="L479" s="28" t="s">
        <v>117</v>
      </c>
      <c r="M479" s="30">
        <v>0.83333333333333337</v>
      </c>
      <c r="N479" s="30">
        <v>0.33333333333333331</v>
      </c>
      <c r="O479" s="31">
        <v>659.99999999999989</v>
      </c>
      <c r="P479" s="31">
        <v>0</v>
      </c>
      <c r="Q479" s="32"/>
      <c r="R479" s="33">
        <f t="shared" si="35"/>
        <v>10.272727272727273</v>
      </c>
      <c r="S479" s="34">
        <f t="shared" si="36"/>
        <v>221</v>
      </c>
      <c r="T479" s="35">
        <f>IF(L479="비가동",0,VLOOKUP(E479,[1]단가!$D$4:$G$1048576,4,0))</f>
        <v>8.76</v>
      </c>
      <c r="U479" s="35">
        <f t="shared" si="37"/>
        <v>1141331.6399999999</v>
      </c>
      <c r="V479" s="36" t="str">
        <f>IF($L479="비가동",0,IF($B479="in",VLOOKUP($E479,[1]투입량!$M:$T,3,FALSE),VLOOKUP($E479,[1]투입량!$D:$I,3,FALSE)))</f>
        <v>SI5521</v>
      </c>
      <c r="W479" s="35">
        <f>IF($L479="비가동",0,IF($B479="in",VLOOKUP($E479,[1]투입량!$M:$T,6,FALSE),VLOOKUP($E479,[1]투입량!$D:$I,5,FALSE)))</f>
        <v>330</v>
      </c>
      <c r="X479" s="35">
        <f t="shared" si="38"/>
        <v>41019.000000000007</v>
      </c>
      <c r="Y479" s="37">
        <f>IF(V479=0,0,VLOOKUP(V479,[1]원재료!C:H,3,0)*0.001)</f>
        <v>8.25</v>
      </c>
      <c r="Z479" s="35">
        <f t="shared" si="39"/>
        <v>338406.75000000006</v>
      </c>
      <c r="AA479" s="38"/>
      <c r="AB479" s="39" t="s">
        <v>35</v>
      </c>
      <c r="AC479" s="40"/>
    </row>
    <row r="480" spans="1:29" ht="19.5" customHeight="1" x14ac:dyDescent="0.45">
      <c r="A480" s="22">
        <v>46154</v>
      </c>
      <c r="B480" s="23" t="s">
        <v>29</v>
      </c>
      <c r="C480" s="24" t="s">
        <v>30</v>
      </c>
      <c r="D480" s="25" t="s">
        <v>59</v>
      </c>
      <c r="E480" s="26">
        <v>680952</v>
      </c>
      <c r="F480" s="27" t="str">
        <f>VLOOKUP(표1[[#This Row],[품번]],[1]!품번구분[#Data],2,0)</f>
        <v>S</v>
      </c>
      <c r="G480" s="28">
        <v>1156</v>
      </c>
      <c r="H480" s="28">
        <v>106</v>
      </c>
      <c r="I480" s="28">
        <v>318</v>
      </c>
      <c r="J480" s="29">
        <f>표1[[#This Row],[C/V]]*표1[[#This Row],[판수]]-표1[[#This Row],[불량수량]]</f>
        <v>122218</v>
      </c>
      <c r="K480" s="28" t="s">
        <v>81</v>
      </c>
      <c r="L480" s="28" t="s">
        <v>117</v>
      </c>
      <c r="M480" s="30">
        <v>0.83333333333333337</v>
      </c>
      <c r="N480" s="30">
        <v>0.33333333333333331</v>
      </c>
      <c r="O480" s="31">
        <v>659.99999999999989</v>
      </c>
      <c r="P480" s="31">
        <v>0</v>
      </c>
      <c r="Q480" s="32"/>
      <c r="R480" s="33">
        <f t="shared" si="35"/>
        <v>9.6363636363636385</v>
      </c>
      <c r="S480" s="34">
        <f t="shared" si="36"/>
        <v>206</v>
      </c>
      <c r="T480" s="35">
        <f>IF(L480="비가동",0,VLOOKUP(E480,[1]단가!$D$4:$G$1048576,4,0))</f>
        <v>10.17</v>
      </c>
      <c r="U480" s="35">
        <f t="shared" si="37"/>
        <v>1242957.06</v>
      </c>
      <c r="V480" s="36" t="str">
        <f>IF($L480="비가동",0,IF($B480="in",VLOOKUP($E480,[1]투입량!$M:$T,3,FALSE),VLOOKUP($E480,[1]투입량!$D:$I,3,FALSE)))</f>
        <v>SI4022</v>
      </c>
      <c r="W480" s="35">
        <f>IF($L480="비가동",0,IF($B480="in",VLOOKUP($E480,[1]투입량!$M:$T,6,FALSE),VLOOKUP($E480,[1]투입량!$D:$I,5,FALSE)))</f>
        <v>75</v>
      </c>
      <c r="X480" s="35">
        <f t="shared" si="38"/>
        <v>8745</v>
      </c>
      <c r="Y480" s="37">
        <f>IF(V480=0,0,VLOOKUP(V480,[1]원재료!C:H,3,0)*0.001)</f>
        <v>10.15</v>
      </c>
      <c r="Z480" s="35">
        <f t="shared" si="39"/>
        <v>88761.75</v>
      </c>
      <c r="AA480" s="38"/>
      <c r="AB480" s="39" t="s">
        <v>35</v>
      </c>
      <c r="AC480" s="40"/>
    </row>
    <row r="481" spans="1:29" ht="19.5" hidden="1" customHeight="1" x14ac:dyDescent="0.45">
      <c r="A481" s="22">
        <v>46154</v>
      </c>
      <c r="B481" s="23" t="s">
        <v>29</v>
      </c>
      <c r="C481" s="24" t="s">
        <v>30</v>
      </c>
      <c r="D481" s="25" t="s">
        <v>63</v>
      </c>
      <c r="E481" s="26">
        <v>682622</v>
      </c>
      <c r="F481" s="27" t="str">
        <f>VLOOKUP(표1[[#This Row],[품번]],[1]!품번구분[#Data],2,0)</f>
        <v>S</v>
      </c>
      <c r="G481" s="28">
        <v>1152</v>
      </c>
      <c r="H481" s="28">
        <v>5</v>
      </c>
      <c r="I481" s="28"/>
      <c r="J481" s="29">
        <f>표1[[#This Row],[C/V]]*표1[[#This Row],[판수]]-표1[[#This Row],[불량수량]]</f>
        <v>5760</v>
      </c>
      <c r="K481" s="28" t="s">
        <v>67</v>
      </c>
      <c r="L481" s="28" t="s">
        <v>116</v>
      </c>
      <c r="M481" s="30">
        <v>0.33333333333333331</v>
      </c>
      <c r="N481" s="30">
        <v>0.4375</v>
      </c>
      <c r="O481" s="31">
        <v>30.000000000000057</v>
      </c>
      <c r="P481" s="31">
        <v>119.99999999999997</v>
      </c>
      <c r="Q481" s="32"/>
      <c r="R481" s="33">
        <f t="shared" si="35"/>
        <v>9.9999999999999805</v>
      </c>
      <c r="S481" s="34">
        <f t="shared" si="36"/>
        <v>5</v>
      </c>
      <c r="T481" s="35">
        <f>IF(L481="비가동",0,VLOOKUP(E481,[1]단가!$D$4:$G$1048576,4,0))</f>
        <v>7.47</v>
      </c>
      <c r="U481" s="35">
        <f t="shared" si="37"/>
        <v>43027.199999999997</v>
      </c>
      <c r="V481" s="36" t="str">
        <f>IF($L481="비가동",0,IF($B481="in",VLOOKUP($E481,[1]투입량!$M:$T,3,FALSE),VLOOKUP($E481,[1]투입량!$D:$I,3,FALSE)))</f>
        <v>SI4021</v>
      </c>
      <c r="W481" s="35">
        <f>IF($L481="비가동",0,IF($B481="in",VLOOKUP($E481,[1]투입량!$M:$T,6,FALSE),VLOOKUP($E481,[1]투입량!$D:$I,5,FALSE)))</f>
        <v>252</v>
      </c>
      <c r="X481" s="35">
        <f t="shared" si="38"/>
        <v>1386.0000000000002</v>
      </c>
      <c r="Y481" s="37">
        <f>IF(V481=0,0,VLOOKUP(V481,[1]원재료!C:H,3,0)*0.001)</f>
        <v>8.8000000000000007</v>
      </c>
      <c r="Z481" s="35">
        <f t="shared" si="39"/>
        <v>12196.800000000003</v>
      </c>
      <c r="AA481" s="38"/>
      <c r="AB481" s="39" t="s">
        <v>35</v>
      </c>
      <c r="AC481" s="40"/>
    </row>
    <row r="482" spans="1:29" ht="19.5" hidden="1" customHeight="1" x14ac:dyDescent="0.45">
      <c r="A482" s="22">
        <v>46154</v>
      </c>
      <c r="B482" s="23" t="s">
        <v>29</v>
      </c>
      <c r="C482" s="24" t="s">
        <v>30</v>
      </c>
      <c r="D482" s="25" t="s">
        <v>63</v>
      </c>
      <c r="E482" s="26">
        <v>682622</v>
      </c>
      <c r="F482" s="27" t="str">
        <f>VLOOKUP(표1[[#This Row],[품번]],[1]!품번구분[#Data],2,0)</f>
        <v>S</v>
      </c>
      <c r="G482" s="28"/>
      <c r="H482" s="28"/>
      <c r="I482" s="28"/>
      <c r="J482" s="29">
        <f>표1[[#This Row],[C/V]]*표1[[#This Row],[판수]]-표1[[#This Row],[불량수량]]</f>
        <v>0</v>
      </c>
      <c r="K482" s="28" t="s">
        <v>67</v>
      </c>
      <c r="L482" s="28" t="s">
        <v>36</v>
      </c>
      <c r="M482" s="30">
        <v>0.35416666666666669</v>
      </c>
      <c r="N482" s="30">
        <v>0.4375</v>
      </c>
      <c r="O482" s="31">
        <v>119.99999999999997</v>
      </c>
      <c r="P482" s="31">
        <v>0</v>
      </c>
      <c r="Q482" s="32" t="s">
        <v>100</v>
      </c>
      <c r="R482" s="33" t="str">
        <f t="shared" si="35"/>
        <v/>
      </c>
      <c r="S482" s="34">
        <f t="shared" si="36"/>
        <v>5</v>
      </c>
      <c r="T482" s="35">
        <f>IF(L482="비가동",0,VLOOKUP(E482,[1]단가!$D$4:$G$1048576,4,0))</f>
        <v>0</v>
      </c>
      <c r="U482" s="35">
        <f t="shared" si="37"/>
        <v>0</v>
      </c>
      <c r="V482" s="36">
        <f>IF($L482="비가동",0,IF($B482="in",VLOOKUP($E482,[1]투입량!$M:$T,3,FALSE),VLOOKUP($E482,[1]투입량!$D:$I,3,FALSE)))</f>
        <v>0</v>
      </c>
      <c r="W482" s="35">
        <f>IF($L482="비가동",0,IF($B482="in",VLOOKUP($E482,[1]투입량!$M:$T,6,FALSE),VLOOKUP($E482,[1]투입량!$D:$I,5,FALSE)))</f>
        <v>0</v>
      </c>
      <c r="X482" s="35">
        <f t="shared" si="38"/>
        <v>0</v>
      </c>
      <c r="Y482" s="37">
        <f>IF(V482=0,0,VLOOKUP(V482,[1]원재료!C:H,3,0)*0.001)</f>
        <v>0</v>
      </c>
      <c r="Z482" s="35">
        <f t="shared" si="39"/>
        <v>0</v>
      </c>
      <c r="AA482" s="38"/>
      <c r="AB482" s="39" t="s">
        <v>35</v>
      </c>
      <c r="AC482" s="40"/>
    </row>
    <row r="483" spans="1:29" ht="19.5" customHeight="1" x14ac:dyDescent="0.45">
      <c r="A483" s="22">
        <v>46154</v>
      </c>
      <c r="B483" s="23" t="s">
        <v>29</v>
      </c>
      <c r="C483" s="24" t="s">
        <v>30</v>
      </c>
      <c r="D483" s="25" t="s">
        <v>63</v>
      </c>
      <c r="E483" s="26">
        <v>685394</v>
      </c>
      <c r="F483" s="27" t="str">
        <f>VLOOKUP(표1[[#This Row],[품번]],[1]!품번구분[#Data],2,0)</f>
        <v>S</v>
      </c>
      <c r="G483" s="28">
        <v>1152</v>
      </c>
      <c r="H483" s="28">
        <v>57</v>
      </c>
      <c r="I483" s="28"/>
      <c r="J483" s="29">
        <f>표1[[#This Row],[C/V]]*표1[[#This Row],[판수]]-표1[[#This Row],[불량수량]]</f>
        <v>65664</v>
      </c>
      <c r="K483" s="28" t="s">
        <v>67</v>
      </c>
      <c r="L483" s="28" t="s">
        <v>116</v>
      </c>
      <c r="M483" s="30">
        <v>0.4375</v>
      </c>
      <c r="N483" s="30">
        <v>0.83333333333333337</v>
      </c>
      <c r="O483" s="31">
        <v>470</v>
      </c>
      <c r="P483" s="31">
        <v>0</v>
      </c>
      <c r="Q483" s="32"/>
      <c r="R483" s="33">
        <f t="shared" si="35"/>
        <v>7.2765957446808507</v>
      </c>
      <c r="S483" s="34">
        <f t="shared" si="36"/>
        <v>137</v>
      </c>
      <c r="T483" s="35">
        <f>IF(L483="비가동",0,VLOOKUP(E483,[1]단가!$D$4:$G$1048576,4,0))</f>
        <v>7.4</v>
      </c>
      <c r="U483" s="35">
        <f t="shared" si="37"/>
        <v>485913.60000000003</v>
      </c>
      <c r="V483" s="36" t="str">
        <f>IF($L483="비가동",0,IF($B483="in",VLOOKUP($E483,[1]투입량!$M:$T,3,FALSE),VLOOKUP($E483,[1]투입량!$D:$I,3,FALSE)))</f>
        <v>SI4026</v>
      </c>
      <c r="W483" s="35">
        <f>IF($L483="비가동",0,IF($B483="in",VLOOKUP($E483,[1]투입량!$M:$T,6,FALSE),VLOOKUP($E483,[1]투입량!$D:$I,5,FALSE)))</f>
        <v>292</v>
      </c>
      <c r="X483" s="35">
        <f t="shared" si="38"/>
        <v>18308.400000000001</v>
      </c>
      <c r="Y483" s="37">
        <f>IF(V483=0,0,VLOOKUP(V483,[1]원재료!C:H,3,0)*0.001)</f>
        <v>9.1</v>
      </c>
      <c r="Z483" s="35">
        <f t="shared" si="39"/>
        <v>166606.44</v>
      </c>
      <c r="AA483" s="38"/>
      <c r="AB483" s="39" t="s">
        <v>35</v>
      </c>
      <c r="AC483" s="40"/>
    </row>
    <row r="484" spans="1:29" ht="19.5" customHeight="1" x14ac:dyDescent="0.45">
      <c r="A484" s="22">
        <v>46154</v>
      </c>
      <c r="B484" s="23" t="s">
        <v>29</v>
      </c>
      <c r="C484" s="24" t="s">
        <v>30</v>
      </c>
      <c r="D484" s="25" t="s">
        <v>65</v>
      </c>
      <c r="E484" s="26">
        <v>681159</v>
      </c>
      <c r="F484" s="27" t="str">
        <f>VLOOKUP(표1[[#This Row],[품번]],[1]!품번구분[#Data],2,0)</f>
        <v>S</v>
      </c>
      <c r="G484" s="28">
        <v>1600</v>
      </c>
      <c r="H484" s="28">
        <v>59</v>
      </c>
      <c r="I484" s="28"/>
      <c r="J484" s="29">
        <f>표1[[#This Row],[C/V]]*표1[[#This Row],[판수]]-표1[[#This Row],[불량수량]]</f>
        <v>94400</v>
      </c>
      <c r="K484" s="28" t="s">
        <v>68</v>
      </c>
      <c r="L484" s="28" t="s">
        <v>116</v>
      </c>
      <c r="M484" s="30">
        <v>0.33333333333333331</v>
      </c>
      <c r="N484" s="30">
        <v>0.83333333333333337</v>
      </c>
      <c r="O484" s="31">
        <v>620</v>
      </c>
      <c r="P484" s="31">
        <v>0</v>
      </c>
      <c r="Q484" s="32"/>
      <c r="R484" s="33">
        <f t="shared" si="35"/>
        <v>5.7096774193548381</v>
      </c>
      <c r="S484" s="34">
        <f t="shared" si="36"/>
        <v>120</v>
      </c>
      <c r="T484" s="35">
        <f>IF(L484="비가동",0,VLOOKUP(E484,[1]단가!$D$4:$G$1048576,4,0))</f>
        <v>10.92</v>
      </c>
      <c r="U484" s="35">
        <f t="shared" si="37"/>
        <v>1030848</v>
      </c>
      <c r="V484" s="36" t="str">
        <f>IF($L484="비가동",0,IF($B484="in",VLOOKUP($E484,[1]투입량!$M:$T,3,FALSE),VLOOKUP($E484,[1]투입량!$D:$I,3,FALSE)))</f>
        <v>SI3510</v>
      </c>
      <c r="W484" s="35">
        <f>IF($L484="비가동",0,IF($B484="in",VLOOKUP($E484,[1]투입량!$M:$T,6,FALSE),VLOOKUP($E484,[1]투입량!$D:$I,5,FALSE)))</f>
        <v>484</v>
      </c>
      <c r="X484" s="35">
        <f t="shared" si="38"/>
        <v>31411.600000000006</v>
      </c>
      <c r="Y484" s="37">
        <f>IF(V484=0,0,VLOOKUP(V484,[1]원재료!C:H,3,0)*0.001)</f>
        <v>8.4499999999999993</v>
      </c>
      <c r="Z484" s="35">
        <f t="shared" si="39"/>
        <v>265428.02</v>
      </c>
      <c r="AA484" s="38"/>
      <c r="AB484" s="39" t="s">
        <v>35</v>
      </c>
      <c r="AC484" s="40"/>
    </row>
    <row r="485" spans="1:29" ht="19.5" customHeight="1" x14ac:dyDescent="0.45">
      <c r="A485" s="22">
        <v>46154</v>
      </c>
      <c r="B485" s="23" t="s">
        <v>29</v>
      </c>
      <c r="C485" s="24" t="s">
        <v>30</v>
      </c>
      <c r="D485" s="25" t="s">
        <v>63</v>
      </c>
      <c r="E485" s="26">
        <v>685394</v>
      </c>
      <c r="F485" s="27" t="str">
        <f>VLOOKUP(표1[[#This Row],[품번]],[1]!품번구분[#Data],2,0)</f>
        <v>S</v>
      </c>
      <c r="G485" s="28">
        <v>1152</v>
      </c>
      <c r="H485" s="28">
        <v>80</v>
      </c>
      <c r="I485" s="28"/>
      <c r="J485" s="29">
        <f>표1[[#This Row],[C/V]]*표1[[#This Row],[판수]]-표1[[#This Row],[불량수량]]</f>
        <v>92160</v>
      </c>
      <c r="K485" s="28" t="s">
        <v>64</v>
      </c>
      <c r="L485" s="28" t="s">
        <v>117</v>
      </c>
      <c r="M485" s="30">
        <v>0.83333333333333337</v>
      </c>
      <c r="N485" s="30">
        <v>0.33333333333333331</v>
      </c>
      <c r="O485" s="31">
        <v>659.99999999999989</v>
      </c>
      <c r="P485" s="31">
        <v>0</v>
      </c>
      <c r="Q485" s="32"/>
      <c r="R485" s="33">
        <f t="shared" si="35"/>
        <v>7.2727272727272734</v>
      </c>
      <c r="S485" s="34">
        <f t="shared" si="36"/>
        <v>137</v>
      </c>
      <c r="T485" s="35">
        <f>IF(L485="비가동",0,VLOOKUP(E485,[1]단가!$D$4:$G$1048576,4,0))</f>
        <v>7.4</v>
      </c>
      <c r="U485" s="35">
        <f t="shared" si="37"/>
        <v>681984</v>
      </c>
      <c r="V485" s="36" t="str">
        <f>IF($L485="비가동",0,IF($B485="in",VLOOKUP($E485,[1]투입량!$M:$T,3,FALSE),VLOOKUP($E485,[1]투입량!$D:$I,3,FALSE)))</f>
        <v>SI4026</v>
      </c>
      <c r="W485" s="35">
        <f>IF($L485="비가동",0,IF($B485="in",VLOOKUP($E485,[1]투입량!$M:$T,6,FALSE),VLOOKUP($E485,[1]투입량!$D:$I,5,FALSE)))</f>
        <v>292</v>
      </c>
      <c r="X485" s="35">
        <f t="shared" si="38"/>
        <v>25696.000000000004</v>
      </c>
      <c r="Y485" s="37">
        <f>IF(V485=0,0,VLOOKUP(V485,[1]원재료!C:H,3,0)*0.001)</f>
        <v>9.1</v>
      </c>
      <c r="Z485" s="35">
        <f t="shared" si="39"/>
        <v>233833.60000000003</v>
      </c>
      <c r="AA485" s="38"/>
      <c r="AB485" s="39" t="s">
        <v>35</v>
      </c>
      <c r="AC485" s="40"/>
    </row>
    <row r="486" spans="1:29" ht="19.5" customHeight="1" x14ac:dyDescent="0.45">
      <c r="A486" s="22">
        <v>46154</v>
      </c>
      <c r="B486" s="23" t="s">
        <v>29</v>
      </c>
      <c r="C486" s="24" t="s">
        <v>30</v>
      </c>
      <c r="D486" s="25" t="s">
        <v>65</v>
      </c>
      <c r="E486" s="26">
        <v>681159</v>
      </c>
      <c r="F486" s="27" t="str">
        <f>VLOOKUP(표1[[#This Row],[품번]],[1]!품번구분[#Data],2,0)</f>
        <v>S</v>
      </c>
      <c r="G486" s="28">
        <v>1600</v>
      </c>
      <c r="H486" s="28">
        <v>61</v>
      </c>
      <c r="I486" s="28"/>
      <c r="J486" s="29">
        <f>표1[[#This Row],[C/V]]*표1[[#This Row],[판수]]-표1[[#This Row],[불량수량]]</f>
        <v>97600</v>
      </c>
      <c r="K486" s="28" t="s">
        <v>66</v>
      </c>
      <c r="L486" s="28" t="s">
        <v>117</v>
      </c>
      <c r="M486" s="30">
        <v>0.83333333333333337</v>
      </c>
      <c r="N486" s="30">
        <v>0.33333333333333331</v>
      </c>
      <c r="O486" s="31">
        <v>659.99999999999989</v>
      </c>
      <c r="P486" s="31">
        <v>0</v>
      </c>
      <c r="Q486" s="32"/>
      <c r="R486" s="33">
        <f t="shared" si="35"/>
        <v>5.5454545454545459</v>
      </c>
      <c r="S486" s="34">
        <f t="shared" si="36"/>
        <v>120</v>
      </c>
      <c r="T486" s="35">
        <f>IF(L486="비가동",0,VLOOKUP(E486,[1]단가!$D$4:$G$1048576,4,0))</f>
        <v>10.92</v>
      </c>
      <c r="U486" s="35">
        <f t="shared" si="37"/>
        <v>1065792</v>
      </c>
      <c r="V486" s="36" t="str">
        <f>IF($L486="비가동",0,IF($B486="in",VLOOKUP($E486,[1]투입량!$M:$T,3,FALSE),VLOOKUP($E486,[1]투입량!$D:$I,3,FALSE)))</f>
        <v>SI3510</v>
      </c>
      <c r="W486" s="35">
        <f>IF($L486="비가동",0,IF($B486="in",VLOOKUP($E486,[1]투입량!$M:$T,6,FALSE),VLOOKUP($E486,[1]투입량!$D:$I,5,FALSE)))</f>
        <v>484</v>
      </c>
      <c r="X486" s="35">
        <f t="shared" si="38"/>
        <v>32476.400000000005</v>
      </c>
      <c r="Y486" s="37">
        <f>IF(V486=0,0,VLOOKUP(V486,[1]원재료!C:H,3,0)*0.001)</f>
        <v>8.4499999999999993</v>
      </c>
      <c r="Z486" s="35">
        <f t="shared" si="39"/>
        <v>274425.58</v>
      </c>
      <c r="AA486" s="38"/>
      <c r="AB486" s="39" t="s">
        <v>35</v>
      </c>
      <c r="AC486" s="40"/>
    </row>
    <row r="487" spans="1:29" ht="19.5" customHeight="1" x14ac:dyDescent="0.45">
      <c r="A487" s="22">
        <v>46154</v>
      </c>
      <c r="B487" s="23" t="s">
        <v>29</v>
      </c>
      <c r="C487" s="24" t="s">
        <v>30</v>
      </c>
      <c r="D487" s="25" t="s">
        <v>69</v>
      </c>
      <c r="E487" s="26" t="s">
        <v>133</v>
      </c>
      <c r="F487" s="27" t="str">
        <f>VLOOKUP(표1[[#This Row],[품번]],[1]!품번구분[#Data],2,0)</f>
        <v>G</v>
      </c>
      <c r="G487" s="28">
        <v>100</v>
      </c>
      <c r="H487" s="28">
        <v>73</v>
      </c>
      <c r="I487" s="28"/>
      <c r="J487" s="29">
        <f>표1[[#This Row],[C/V]]*표1[[#This Row],[판수]]-표1[[#This Row],[불량수량]]</f>
        <v>7300</v>
      </c>
      <c r="K487" s="28" t="s">
        <v>74</v>
      </c>
      <c r="L487" s="28" t="s">
        <v>116</v>
      </c>
      <c r="M487" s="30">
        <v>0.33333333333333331</v>
      </c>
      <c r="N487" s="30">
        <v>0.83333333333333337</v>
      </c>
      <c r="O487" s="31">
        <v>620</v>
      </c>
      <c r="P487" s="31">
        <v>0</v>
      </c>
      <c r="Q487" s="32"/>
      <c r="R487" s="33">
        <f t="shared" si="35"/>
        <v>7.064516129032258</v>
      </c>
      <c r="S487" s="34">
        <f t="shared" si="36"/>
        <v>152</v>
      </c>
      <c r="T487" s="35">
        <f>IF(L487="비가동",0,VLOOKUP(E487,[1]단가!$D$4:$G$1048576,4,0))</f>
        <v>140</v>
      </c>
      <c r="U487" s="35">
        <f t="shared" si="37"/>
        <v>1022000</v>
      </c>
      <c r="V487" s="36" t="str">
        <f>IF($L487="비가동",0,IF($B487="in",VLOOKUP($E487,[1]투입량!$M:$T,3,FALSE),VLOOKUP($E487,[1]투입량!$D:$I,3,FALSE)))</f>
        <v>SI4029</v>
      </c>
      <c r="W487" s="35">
        <f>IF($L487="비가동",0,IF($B487="in",VLOOKUP($E487,[1]투입량!$M:$T,6,FALSE),VLOOKUP($E487,[1]투입량!$D:$I,5,FALSE)))</f>
        <v>250</v>
      </c>
      <c r="X487" s="35">
        <f t="shared" si="38"/>
        <v>20075</v>
      </c>
      <c r="Y487" s="37">
        <f>IF(V487=0,0,VLOOKUP(V487,[1]원재료!C:H,3,0)*0.001)</f>
        <v>9</v>
      </c>
      <c r="Z487" s="35">
        <f t="shared" si="39"/>
        <v>180675</v>
      </c>
      <c r="AA487" s="38"/>
      <c r="AB487" s="39" t="s">
        <v>35</v>
      </c>
      <c r="AC487" s="40"/>
    </row>
    <row r="488" spans="1:29" ht="19.5" customHeight="1" x14ac:dyDescent="0.45">
      <c r="A488" s="22">
        <v>46154</v>
      </c>
      <c r="B488" s="23" t="s">
        <v>29</v>
      </c>
      <c r="C488" s="24" t="s">
        <v>30</v>
      </c>
      <c r="D488" s="25" t="s">
        <v>69</v>
      </c>
      <c r="E488" s="26" t="s">
        <v>133</v>
      </c>
      <c r="F488" s="27" t="str">
        <f>VLOOKUP(표1[[#This Row],[품번]],[1]!품번구분[#Data],2,0)</f>
        <v>G</v>
      </c>
      <c r="G488" s="28">
        <v>100</v>
      </c>
      <c r="H488" s="28">
        <v>79</v>
      </c>
      <c r="I488" s="28"/>
      <c r="J488" s="29">
        <f>표1[[#This Row],[C/V]]*표1[[#This Row],[판수]]-표1[[#This Row],[불량수량]]</f>
        <v>7900</v>
      </c>
      <c r="K488" s="28" t="s">
        <v>71</v>
      </c>
      <c r="L488" s="28" t="s">
        <v>117</v>
      </c>
      <c r="M488" s="30">
        <v>0.83333333333333337</v>
      </c>
      <c r="N488" s="30">
        <v>0.33333333333333331</v>
      </c>
      <c r="O488" s="31">
        <v>659.99999999999989</v>
      </c>
      <c r="P488" s="31">
        <v>0</v>
      </c>
      <c r="Q488" s="32"/>
      <c r="R488" s="33">
        <f t="shared" si="35"/>
        <v>7.1818181818181834</v>
      </c>
      <c r="S488" s="34">
        <f t="shared" si="36"/>
        <v>152</v>
      </c>
      <c r="T488" s="35">
        <f>IF(L488="비가동",0,VLOOKUP(E488,[1]단가!$D$4:$G$1048576,4,0))</f>
        <v>140</v>
      </c>
      <c r="U488" s="35">
        <f t="shared" si="37"/>
        <v>1106000</v>
      </c>
      <c r="V488" s="36" t="str">
        <f>IF($L488="비가동",0,IF($B488="in",VLOOKUP($E488,[1]투입량!$M:$T,3,FALSE),VLOOKUP($E488,[1]투입량!$D:$I,3,FALSE)))</f>
        <v>SI4029</v>
      </c>
      <c r="W488" s="35">
        <f>IF($L488="비가동",0,IF($B488="in",VLOOKUP($E488,[1]투입량!$M:$T,6,FALSE),VLOOKUP($E488,[1]투입량!$D:$I,5,FALSE)))</f>
        <v>250</v>
      </c>
      <c r="X488" s="35">
        <f t="shared" si="38"/>
        <v>21725</v>
      </c>
      <c r="Y488" s="37">
        <f>IF(V488=0,0,VLOOKUP(V488,[1]원재료!C:H,3,0)*0.001)</f>
        <v>9</v>
      </c>
      <c r="Z488" s="35">
        <f t="shared" si="39"/>
        <v>195525</v>
      </c>
      <c r="AA488" s="38"/>
      <c r="AB488" s="39" t="s">
        <v>35</v>
      </c>
      <c r="AC488" s="40"/>
    </row>
    <row r="489" spans="1:29" ht="19.5" customHeight="1" x14ac:dyDescent="0.45">
      <c r="A489" s="22">
        <v>46154</v>
      </c>
      <c r="B489" s="23" t="s">
        <v>29</v>
      </c>
      <c r="C489" s="24" t="s">
        <v>30</v>
      </c>
      <c r="D489" s="25" t="s">
        <v>75</v>
      </c>
      <c r="E489" s="26" t="s">
        <v>76</v>
      </c>
      <c r="F489" s="27" t="str">
        <f>VLOOKUP(표1[[#This Row],[품번]],[1]!품번구분[#Data],2,0)</f>
        <v>G</v>
      </c>
      <c r="G489" s="28">
        <v>6</v>
      </c>
      <c r="H489" s="28">
        <v>93</v>
      </c>
      <c r="I489" s="28"/>
      <c r="J489" s="29">
        <f>표1[[#This Row],[C/V]]*표1[[#This Row],[판수]]-표1[[#This Row],[불량수량]]</f>
        <v>558</v>
      </c>
      <c r="K489" s="28" t="s">
        <v>79</v>
      </c>
      <c r="L489" s="28" t="s">
        <v>116</v>
      </c>
      <c r="M489" s="30">
        <v>0.33333333333333331</v>
      </c>
      <c r="N489" s="30">
        <v>0.83333333333333337</v>
      </c>
      <c r="O489" s="31">
        <v>620</v>
      </c>
      <c r="P489" s="31">
        <v>0</v>
      </c>
      <c r="Q489" s="32"/>
      <c r="R489" s="33">
        <f t="shared" si="35"/>
        <v>9</v>
      </c>
      <c r="S489" s="34">
        <f t="shared" si="36"/>
        <v>170</v>
      </c>
      <c r="T489" s="35">
        <f>IF(L489="비가동",0,VLOOKUP(E489,[1]단가!$D$4:$G$1048576,4,0))</f>
        <v>700</v>
      </c>
      <c r="U489" s="35">
        <f t="shared" si="37"/>
        <v>390600</v>
      </c>
      <c r="V489" s="36" t="str">
        <f>IF($L489="비가동",0,IF($B489="in",VLOOKUP($E489,[1]투입량!$M:$T,3,FALSE),VLOOKUP($E489,[1]투입량!$D:$I,3,FALSE)))</f>
        <v>Q5009</v>
      </c>
      <c r="W489" s="35">
        <f>IF($L489="비가동",0,IF($B489="in",VLOOKUP($E489,[1]투입량!$M:$T,6,FALSE),VLOOKUP($E489,[1]투입량!$D:$I,5,FALSE)))</f>
        <v>28</v>
      </c>
      <c r="X489" s="35">
        <f t="shared" si="38"/>
        <v>2864.4000000000005</v>
      </c>
      <c r="Y489" s="37">
        <f>IF(V489=0,0,VLOOKUP(V489,[1]원재료!C:H,3,0)*0.001)</f>
        <v>8.14</v>
      </c>
      <c r="Z489" s="35">
        <f t="shared" si="39"/>
        <v>23316.216000000008</v>
      </c>
      <c r="AA489" s="38"/>
      <c r="AB489" s="39" t="s">
        <v>35</v>
      </c>
      <c r="AC489" s="40"/>
    </row>
    <row r="490" spans="1:29" ht="19.5" customHeight="1" x14ac:dyDescent="0.45">
      <c r="A490" s="22">
        <v>46154</v>
      </c>
      <c r="B490" s="23" t="s">
        <v>29</v>
      </c>
      <c r="C490" s="24" t="s">
        <v>30</v>
      </c>
      <c r="D490" s="25" t="s">
        <v>78</v>
      </c>
      <c r="E490" s="26" t="s">
        <v>76</v>
      </c>
      <c r="F490" s="27" t="str">
        <f>VLOOKUP(표1[[#This Row],[품번]],[1]!품번구분[#Data],2,0)</f>
        <v>G</v>
      </c>
      <c r="G490" s="28">
        <v>2</v>
      </c>
      <c r="H490" s="28">
        <v>93</v>
      </c>
      <c r="I490" s="28"/>
      <c r="J490" s="29">
        <f>표1[[#This Row],[C/V]]*표1[[#This Row],[판수]]-표1[[#This Row],[불량수량]]</f>
        <v>186</v>
      </c>
      <c r="K490" s="28" t="s">
        <v>79</v>
      </c>
      <c r="L490" s="28" t="s">
        <v>116</v>
      </c>
      <c r="M490" s="30">
        <v>0.33333333333333331</v>
      </c>
      <c r="N490" s="30">
        <v>0.83333333333333337</v>
      </c>
      <c r="O490" s="31">
        <v>620</v>
      </c>
      <c r="P490" s="31">
        <v>0</v>
      </c>
      <c r="Q490" s="32"/>
      <c r="R490" s="33">
        <f t="shared" si="35"/>
        <v>9</v>
      </c>
      <c r="S490" s="34">
        <f t="shared" si="36"/>
        <v>170</v>
      </c>
      <c r="T490" s="35">
        <f>IF(L490="비가동",0,VLOOKUP(E490,[1]단가!$D$4:$G$1048576,4,0))</f>
        <v>700</v>
      </c>
      <c r="U490" s="35">
        <f t="shared" si="37"/>
        <v>130200</v>
      </c>
      <c r="V490" s="36" t="str">
        <f>IF($L490="비가동",0,IF($B490="in",VLOOKUP($E490,[1]투입량!$M:$T,3,FALSE),VLOOKUP($E490,[1]투입량!$D:$I,3,FALSE)))</f>
        <v>Q5009</v>
      </c>
      <c r="W490" s="35">
        <f>IF($L490="비가동",0,IF($B490="in",VLOOKUP($E490,[1]투입량!$M:$T,6,FALSE),VLOOKUP($E490,[1]투입량!$D:$I,5,FALSE)))</f>
        <v>28</v>
      </c>
      <c r="X490" s="35">
        <f t="shared" si="38"/>
        <v>2864.4000000000005</v>
      </c>
      <c r="Y490" s="37">
        <f>IF(V490=0,0,VLOOKUP(V490,[1]원재료!C:H,3,0)*0.001)</f>
        <v>8.14</v>
      </c>
      <c r="Z490" s="35">
        <f t="shared" si="39"/>
        <v>23316.216000000008</v>
      </c>
      <c r="AA490" s="38"/>
      <c r="AB490" s="39" t="s">
        <v>35</v>
      </c>
      <c r="AC490" s="40"/>
    </row>
    <row r="491" spans="1:29" ht="19.5" customHeight="1" x14ac:dyDescent="0.45">
      <c r="A491" s="22">
        <v>46154</v>
      </c>
      <c r="B491" s="23" t="s">
        <v>29</v>
      </c>
      <c r="C491" s="24" t="s">
        <v>30</v>
      </c>
      <c r="D491" s="25" t="s">
        <v>75</v>
      </c>
      <c r="E491" s="26" t="s">
        <v>76</v>
      </c>
      <c r="F491" s="27" t="str">
        <f>VLOOKUP(표1[[#This Row],[품번]],[1]!품번구분[#Data],2,0)</f>
        <v>G</v>
      </c>
      <c r="G491" s="28">
        <v>6</v>
      </c>
      <c r="H491" s="28">
        <v>77</v>
      </c>
      <c r="I491" s="28"/>
      <c r="J491" s="29">
        <f>표1[[#This Row],[C/V]]*표1[[#This Row],[판수]]-표1[[#This Row],[불량수량]]</f>
        <v>462</v>
      </c>
      <c r="K491" s="28" t="s">
        <v>102</v>
      </c>
      <c r="L491" s="28" t="s">
        <v>117</v>
      </c>
      <c r="M491" s="30">
        <v>0.83333333333333337</v>
      </c>
      <c r="N491" s="30">
        <v>0.33333333333333331</v>
      </c>
      <c r="O491" s="31">
        <v>659.99999999999989</v>
      </c>
      <c r="P491" s="31">
        <v>0</v>
      </c>
      <c r="Q491" s="32"/>
      <c r="R491" s="33">
        <f t="shared" si="35"/>
        <v>7.0000000000000009</v>
      </c>
      <c r="S491" s="34">
        <f t="shared" si="36"/>
        <v>170</v>
      </c>
      <c r="T491" s="35">
        <f>IF(L491="비가동",0,VLOOKUP(E491,[1]단가!$D$4:$G$1048576,4,0))</f>
        <v>700</v>
      </c>
      <c r="U491" s="35">
        <f t="shared" si="37"/>
        <v>323400</v>
      </c>
      <c r="V491" s="36" t="str">
        <f>IF($L491="비가동",0,IF($B491="in",VLOOKUP($E491,[1]투입량!$M:$T,3,FALSE),VLOOKUP($E491,[1]투입량!$D:$I,3,FALSE)))</f>
        <v>Q5009</v>
      </c>
      <c r="W491" s="35">
        <f>IF($L491="비가동",0,IF($B491="in",VLOOKUP($E491,[1]투입량!$M:$T,6,FALSE),VLOOKUP($E491,[1]투입량!$D:$I,5,FALSE)))</f>
        <v>28</v>
      </c>
      <c r="X491" s="35">
        <f t="shared" si="38"/>
        <v>2371.6000000000004</v>
      </c>
      <c r="Y491" s="37">
        <f>IF(V491=0,0,VLOOKUP(V491,[1]원재료!C:H,3,0)*0.001)</f>
        <v>8.14</v>
      </c>
      <c r="Z491" s="35">
        <f t="shared" si="39"/>
        <v>19304.824000000004</v>
      </c>
      <c r="AA491" s="38"/>
      <c r="AB491" s="39" t="s">
        <v>35</v>
      </c>
      <c r="AC491" s="40"/>
    </row>
    <row r="492" spans="1:29" ht="19.5" customHeight="1" x14ac:dyDescent="0.45">
      <c r="A492" s="22">
        <v>46154</v>
      </c>
      <c r="B492" s="23" t="s">
        <v>29</v>
      </c>
      <c r="C492" s="24" t="s">
        <v>30</v>
      </c>
      <c r="D492" s="25" t="s">
        <v>78</v>
      </c>
      <c r="E492" s="26" t="s">
        <v>76</v>
      </c>
      <c r="F492" s="27" t="str">
        <f>VLOOKUP(표1[[#This Row],[품번]],[1]!품번구분[#Data],2,0)</f>
        <v>G</v>
      </c>
      <c r="G492" s="28">
        <v>2</v>
      </c>
      <c r="H492" s="28">
        <v>77</v>
      </c>
      <c r="I492" s="28"/>
      <c r="J492" s="29">
        <f>표1[[#This Row],[C/V]]*표1[[#This Row],[판수]]-표1[[#This Row],[불량수량]]</f>
        <v>154</v>
      </c>
      <c r="K492" s="28" t="s">
        <v>102</v>
      </c>
      <c r="L492" s="28" t="s">
        <v>117</v>
      </c>
      <c r="M492" s="30">
        <v>0.83333333333333337</v>
      </c>
      <c r="N492" s="30">
        <v>0.33333333333333331</v>
      </c>
      <c r="O492" s="31">
        <v>659.99999999999989</v>
      </c>
      <c r="P492" s="31">
        <v>0</v>
      </c>
      <c r="Q492" s="32"/>
      <c r="R492" s="33">
        <f t="shared" si="35"/>
        <v>7.0000000000000009</v>
      </c>
      <c r="S492" s="34">
        <f t="shared" si="36"/>
        <v>170</v>
      </c>
      <c r="T492" s="35">
        <f>IF(L492="비가동",0,VLOOKUP(E492,[1]단가!$D$4:$G$1048576,4,0))</f>
        <v>700</v>
      </c>
      <c r="U492" s="35">
        <f t="shared" si="37"/>
        <v>107800</v>
      </c>
      <c r="V492" s="36" t="str">
        <f>IF($L492="비가동",0,IF($B492="in",VLOOKUP($E492,[1]투입량!$M:$T,3,FALSE),VLOOKUP($E492,[1]투입량!$D:$I,3,FALSE)))</f>
        <v>Q5009</v>
      </c>
      <c r="W492" s="35">
        <f>IF($L492="비가동",0,IF($B492="in",VLOOKUP($E492,[1]투입량!$M:$T,6,FALSE),VLOOKUP($E492,[1]투입량!$D:$I,5,FALSE)))</f>
        <v>28</v>
      </c>
      <c r="X492" s="35">
        <f t="shared" si="38"/>
        <v>2371.6000000000004</v>
      </c>
      <c r="Y492" s="37">
        <f>IF(V492=0,0,VLOOKUP(V492,[1]원재료!C:H,3,0)*0.001)</f>
        <v>8.14</v>
      </c>
      <c r="Z492" s="35">
        <f t="shared" si="39"/>
        <v>19304.824000000004</v>
      </c>
      <c r="AA492" s="38"/>
      <c r="AB492" s="39" t="s">
        <v>35</v>
      </c>
      <c r="AC492" s="40"/>
    </row>
    <row r="493" spans="1:29" ht="19.5" customHeight="1" x14ac:dyDescent="0.45">
      <c r="A493" s="22">
        <v>46154</v>
      </c>
      <c r="B493" s="23" t="s">
        <v>29</v>
      </c>
      <c r="C493" s="24" t="s">
        <v>30</v>
      </c>
      <c r="D493" s="25" t="s">
        <v>80</v>
      </c>
      <c r="E493" s="26">
        <v>684699</v>
      </c>
      <c r="F493" s="27" t="str">
        <f>VLOOKUP(표1[[#This Row],[품번]],[1]!품번구분[#Data],2,0)</f>
        <v>S</v>
      </c>
      <c r="G493" s="28">
        <v>400</v>
      </c>
      <c r="H493" s="28">
        <v>83</v>
      </c>
      <c r="I493" s="28"/>
      <c r="J493" s="29">
        <f>표1[[#This Row],[C/V]]*표1[[#This Row],[판수]]-표1[[#This Row],[불량수량]]</f>
        <v>33200</v>
      </c>
      <c r="K493" s="28" t="s">
        <v>83</v>
      </c>
      <c r="L493" s="28" t="s">
        <v>116</v>
      </c>
      <c r="M493" s="30">
        <v>0.33333333333333331</v>
      </c>
      <c r="N493" s="30">
        <v>0.83333333333333337</v>
      </c>
      <c r="O493" s="31">
        <v>620</v>
      </c>
      <c r="P493" s="31">
        <v>0</v>
      </c>
      <c r="Q493" s="32"/>
      <c r="R493" s="33">
        <f t="shared" si="35"/>
        <v>8.0322580645161299</v>
      </c>
      <c r="S493" s="34">
        <f t="shared" si="36"/>
        <v>172</v>
      </c>
      <c r="T493" s="35">
        <f>IF(L493="비가동",0,VLOOKUP(E493,[1]단가!$D$4:$G$1048576,4,0))</f>
        <v>8.1</v>
      </c>
      <c r="U493" s="35">
        <f t="shared" si="37"/>
        <v>268920</v>
      </c>
      <c r="V493" s="36" t="str">
        <f>IF($L493="비가동",0,IF($B493="in",VLOOKUP($E493,[1]투입량!$M:$T,3,FALSE),VLOOKUP($E493,[1]투입량!$D:$I,3,FALSE)))</f>
        <v>SI5022</v>
      </c>
      <c r="W493" s="35">
        <f>IF($L493="비가동",0,IF($B493="in",VLOOKUP($E493,[1]투입량!$M:$T,6,FALSE),VLOOKUP($E493,[1]투입량!$D:$I,5,FALSE)))</f>
        <v>0</v>
      </c>
      <c r="X493" s="35">
        <f t="shared" si="38"/>
        <v>0</v>
      </c>
      <c r="Y493" s="37">
        <f>IF(V493=0,0,VLOOKUP(V493,[1]원재료!C:H,3,0)*0.001)</f>
        <v>10.15</v>
      </c>
      <c r="Z493" s="35">
        <f t="shared" si="39"/>
        <v>0</v>
      </c>
      <c r="AA493" s="38"/>
      <c r="AB493" s="39" t="s">
        <v>35</v>
      </c>
      <c r="AC493" s="40"/>
    </row>
    <row r="494" spans="1:29" ht="19.5" customHeight="1" x14ac:dyDescent="0.45">
      <c r="A494" s="22">
        <v>46154</v>
      </c>
      <c r="B494" s="23" t="s">
        <v>29</v>
      </c>
      <c r="C494" s="24" t="s">
        <v>30</v>
      </c>
      <c r="D494" s="25" t="s">
        <v>82</v>
      </c>
      <c r="E494" s="26" t="s">
        <v>125</v>
      </c>
      <c r="F494" s="27" t="str">
        <f>VLOOKUP(표1[[#This Row],[품번]],[1]!품번구분[#Data],2,0)</f>
        <v>G</v>
      </c>
      <c r="G494" s="28">
        <v>72</v>
      </c>
      <c r="H494" s="28">
        <v>83</v>
      </c>
      <c r="I494" s="28"/>
      <c r="J494" s="29">
        <f>표1[[#This Row],[C/V]]*표1[[#This Row],[판수]]-표1[[#This Row],[불량수량]]</f>
        <v>5976</v>
      </c>
      <c r="K494" s="28" t="s">
        <v>83</v>
      </c>
      <c r="L494" s="28" t="s">
        <v>116</v>
      </c>
      <c r="M494" s="30">
        <v>0.33333333333333331</v>
      </c>
      <c r="N494" s="30">
        <v>0.83333333333333337</v>
      </c>
      <c r="O494" s="31">
        <v>620</v>
      </c>
      <c r="P494" s="31">
        <v>0</v>
      </c>
      <c r="Q494" s="32"/>
      <c r="R494" s="33">
        <f t="shared" si="35"/>
        <v>8.0322580645161299</v>
      </c>
      <c r="S494" s="34">
        <f t="shared" si="36"/>
        <v>172</v>
      </c>
      <c r="T494" s="35">
        <f>IF(L494="비가동",0,VLOOKUP(E494,[1]단가!$D$4:$G$1048576,4,0))</f>
        <v>0</v>
      </c>
      <c r="U494" s="35">
        <f t="shared" si="37"/>
        <v>0</v>
      </c>
      <c r="V494" s="36" t="str">
        <f>IF($L494="비가동",0,IF($B494="in",VLOOKUP($E494,[1]투입량!$M:$T,3,FALSE),VLOOKUP($E494,[1]투입량!$D:$I,3,FALSE)))</f>
        <v>F7008</v>
      </c>
      <c r="W494" s="35">
        <f>IF($L494="비가동",0,IF($B494="in",VLOOKUP($E494,[1]투입량!$M:$T,6,FALSE),VLOOKUP($E494,[1]투입량!$D:$I,5,FALSE)))</f>
        <v>168</v>
      </c>
      <c r="X494" s="35">
        <f t="shared" si="38"/>
        <v>15338.400000000001</v>
      </c>
      <c r="Y494" s="37">
        <f>IF(V494=0,0,VLOOKUP(V494,[1]원재료!C:H,3,0)*0.001)</f>
        <v>41</v>
      </c>
      <c r="Z494" s="35">
        <f t="shared" si="39"/>
        <v>628874.4</v>
      </c>
      <c r="AA494" s="38"/>
      <c r="AB494" s="39" t="s">
        <v>35</v>
      </c>
      <c r="AC494" s="40"/>
    </row>
    <row r="495" spans="1:29" ht="19.5" customHeight="1" x14ac:dyDescent="0.45">
      <c r="A495" s="22">
        <v>46154</v>
      </c>
      <c r="B495" s="23" t="s">
        <v>29</v>
      </c>
      <c r="C495" s="24" t="s">
        <v>30</v>
      </c>
      <c r="D495" s="25" t="s">
        <v>80</v>
      </c>
      <c r="E495" s="26">
        <v>684699</v>
      </c>
      <c r="F495" s="27" t="str">
        <f>VLOOKUP(표1[[#This Row],[품번]],[1]!품번구분[#Data],2,0)</f>
        <v>S</v>
      </c>
      <c r="G495" s="28">
        <v>400</v>
      </c>
      <c r="H495" s="28">
        <v>89</v>
      </c>
      <c r="I495" s="28"/>
      <c r="J495" s="29">
        <f>표1[[#This Row],[C/V]]*표1[[#This Row],[판수]]-표1[[#This Row],[불량수량]]</f>
        <v>35600</v>
      </c>
      <c r="K495" s="28" t="s">
        <v>60</v>
      </c>
      <c r="L495" s="28" t="s">
        <v>117</v>
      </c>
      <c r="M495" s="30">
        <v>0.83333333333333337</v>
      </c>
      <c r="N495" s="30">
        <v>0.33333333333333331</v>
      </c>
      <c r="O495" s="31">
        <v>659.99999999999989</v>
      </c>
      <c r="P495" s="31">
        <v>0</v>
      </c>
      <c r="Q495" s="32"/>
      <c r="R495" s="33">
        <f t="shared" si="35"/>
        <v>8.0909090909090935</v>
      </c>
      <c r="S495" s="34">
        <f t="shared" si="36"/>
        <v>172</v>
      </c>
      <c r="T495" s="35">
        <f>IF(L495="비가동",0,VLOOKUP(E495,[1]단가!$D$4:$G$1048576,4,0))</f>
        <v>8.1</v>
      </c>
      <c r="U495" s="35">
        <f t="shared" si="37"/>
        <v>288360</v>
      </c>
      <c r="V495" s="36" t="str">
        <f>IF($L495="비가동",0,IF($B495="in",VLOOKUP($E495,[1]투입량!$M:$T,3,FALSE),VLOOKUP($E495,[1]투입량!$D:$I,3,FALSE)))</f>
        <v>SI5022</v>
      </c>
      <c r="W495" s="35">
        <f>IF($L495="비가동",0,IF($B495="in",VLOOKUP($E495,[1]투입량!$M:$T,6,FALSE),VLOOKUP($E495,[1]투입량!$D:$I,5,FALSE)))</f>
        <v>0</v>
      </c>
      <c r="X495" s="35">
        <f t="shared" si="38"/>
        <v>0</v>
      </c>
      <c r="Y495" s="37">
        <f>IF(V495=0,0,VLOOKUP(V495,[1]원재료!C:H,3,0)*0.001)</f>
        <v>10.15</v>
      </c>
      <c r="Z495" s="35">
        <f t="shared" si="39"/>
        <v>0</v>
      </c>
      <c r="AA495" s="38"/>
      <c r="AB495" s="39" t="s">
        <v>35</v>
      </c>
      <c r="AC495" s="40"/>
    </row>
    <row r="496" spans="1:29" ht="19.5" customHeight="1" x14ac:dyDescent="0.45">
      <c r="A496" s="22">
        <v>46154</v>
      </c>
      <c r="B496" s="23" t="s">
        <v>29</v>
      </c>
      <c r="C496" s="24" t="s">
        <v>30</v>
      </c>
      <c r="D496" s="25" t="s">
        <v>82</v>
      </c>
      <c r="E496" s="26" t="s">
        <v>125</v>
      </c>
      <c r="F496" s="27" t="str">
        <f>VLOOKUP(표1[[#This Row],[품번]],[1]!품번구분[#Data],2,0)</f>
        <v>G</v>
      </c>
      <c r="G496" s="28">
        <v>72</v>
      </c>
      <c r="H496" s="28">
        <v>89</v>
      </c>
      <c r="I496" s="28"/>
      <c r="J496" s="29">
        <f>표1[[#This Row],[C/V]]*표1[[#This Row],[판수]]-표1[[#This Row],[불량수량]]</f>
        <v>6408</v>
      </c>
      <c r="K496" s="28" t="s">
        <v>60</v>
      </c>
      <c r="L496" s="28" t="s">
        <v>117</v>
      </c>
      <c r="M496" s="30">
        <v>0.83333333333333337</v>
      </c>
      <c r="N496" s="30">
        <v>0.33333333333333331</v>
      </c>
      <c r="O496" s="31">
        <v>659.99999999999989</v>
      </c>
      <c r="P496" s="31">
        <v>0</v>
      </c>
      <c r="Q496" s="32"/>
      <c r="R496" s="33">
        <f t="shared" si="35"/>
        <v>8.0909090909090935</v>
      </c>
      <c r="S496" s="34">
        <f t="shared" si="36"/>
        <v>172</v>
      </c>
      <c r="T496" s="35">
        <f>IF(L496="비가동",0,VLOOKUP(E496,[1]단가!$D$4:$G$1048576,4,0))</f>
        <v>0</v>
      </c>
      <c r="U496" s="35">
        <f t="shared" si="37"/>
        <v>0</v>
      </c>
      <c r="V496" s="36" t="str">
        <f>IF($L496="비가동",0,IF($B496="in",VLOOKUP($E496,[1]투입량!$M:$T,3,FALSE),VLOOKUP($E496,[1]투입량!$D:$I,3,FALSE)))</f>
        <v>F7008</v>
      </c>
      <c r="W496" s="35">
        <f>IF($L496="비가동",0,IF($B496="in",VLOOKUP($E496,[1]투입량!$M:$T,6,FALSE),VLOOKUP($E496,[1]투입량!$D:$I,5,FALSE)))</f>
        <v>168</v>
      </c>
      <c r="X496" s="35">
        <f t="shared" si="38"/>
        <v>16447.2</v>
      </c>
      <c r="Y496" s="37">
        <f>IF(V496=0,0,VLOOKUP(V496,[1]원재료!C:H,3,0)*0.001)</f>
        <v>41</v>
      </c>
      <c r="Z496" s="35">
        <f t="shared" si="39"/>
        <v>674335.20000000007</v>
      </c>
      <c r="AA496" s="38"/>
      <c r="AB496" s="39" t="s">
        <v>35</v>
      </c>
      <c r="AC496" s="40"/>
    </row>
    <row r="497" spans="1:29" ht="19.5" hidden="1" customHeight="1" x14ac:dyDescent="0.45">
      <c r="A497" s="22">
        <v>46154</v>
      </c>
      <c r="B497" s="23" t="s">
        <v>29</v>
      </c>
      <c r="C497" s="24" t="s">
        <v>30</v>
      </c>
      <c r="D497" s="25" t="s">
        <v>84</v>
      </c>
      <c r="E497" s="26">
        <v>681371</v>
      </c>
      <c r="F497" s="27" t="str">
        <f>VLOOKUP(표1[[#This Row],[품번]],[1]!품번구분[#Data],2,0)</f>
        <v>S</v>
      </c>
      <c r="G497" s="28">
        <v>400</v>
      </c>
      <c r="H497" s="28">
        <v>0</v>
      </c>
      <c r="I497" s="28"/>
      <c r="J497" s="29">
        <f>표1[[#This Row],[C/V]]*표1[[#This Row],[판수]]-표1[[#This Row],[불량수량]]</f>
        <v>0</v>
      </c>
      <c r="K497" s="28" t="s">
        <v>87</v>
      </c>
      <c r="L497" s="28" t="s">
        <v>116</v>
      </c>
      <c r="M497" s="30">
        <v>0.33333333333333331</v>
      </c>
      <c r="N497" s="30">
        <v>0.38194444444444442</v>
      </c>
      <c r="O497" s="31">
        <v>0</v>
      </c>
      <c r="P497" s="31">
        <v>69.999999999999986</v>
      </c>
      <c r="Q497" s="32"/>
      <c r="R497" s="33" t="str">
        <f t="shared" si="35"/>
        <v/>
      </c>
      <c r="S497" s="34">
        <f t="shared" si="36"/>
        <v>0</v>
      </c>
      <c r="T497" s="35">
        <f>IF(L497="비가동",0,VLOOKUP(E497,[1]단가!$D$4:$G$1048576,4,0))</f>
        <v>11.89</v>
      </c>
      <c r="U497" s="35">
        <f t="shared" si="37"/>
        <v>0</v>
      </c>
      <c r="V497" s="36" t="str">
        <f>IF($L497="비가동",0,IF($B497="in",VLOOKUP($E497,[1]투입량!$M:$T,3,FALSE),VLOOKUP($E497,[1]투입량!$D:$I,3,FALSE)))</f>
        <v>SI4023</v>
      </c>
      <c r="W497" s="35">
        <f>IF($L497="비가동",0,IF($B497="in",VLOOKUP($E497,[1]투입량!$M:$T,6,FALSE),VLOOKUP($E497,[1]투입량!$D:$I,5,FALSE)))</f>
        <v>169.5</v>
      </c>
      <c r="X497" s="35">
        <f t="shared" si="38"/>
        <v>0</v>
      </c>
      <c r="Y497" s="37">
        <f>IF(V497=0,0,VLOOKUP(V497,[1]원재료!C:H,3,0)*0.001)</f>
        <v>9.3000000000000007</v>
      </c>
      <c r="Z497" s="35">
        <f t="shared" si="39"/>
        <v>0</v>
      </c>
      <c r="AA497" s="38"/>
      <c r="AB497" s="39" t="s">
        <v>35</v>
      </c>
      <c r="AC497" s="40"/>
    </row>
    <row r="498" spans="1:29" ht="19.5" hidden="1" customHeight="1" x14ac:dyDescent="0.45">
      <c r="A498" s="22">
        <v>46154</v>
      </c>
      <c r="B498" s="23" t="s">
        <v>29</v>
      </c>
      <c r="C498" s="24" t="s">
        <v>30</v>
      </c>
      <c r="D498" s="25" t="s">
        <v>84</v>
      </c>
      <c r="E498" s="26">
        <v>681371</v>
      </c>
      <c r="F498" s="27" t="str">
        <f>VLOOKUP(표1[[#This Row],[품번]],[1]!품번구분[#Data],2,0)</f>
        <v>S</v>
      </c>
      <c r="G498" s="28"/>
      <c r="H498" s="28"/>
      <c r="I498" s="28"/>
      <c r="J498" s="29">
        <f>표1[[#This Row],[C/V]]*표1[[#This Row],[판수]]-표1[[#This Row],[불량수량]]</f>
        <v>0</v>
      </c>
      <c r="K498" s="28" t="s">
        <v>87</v>
      </c>
      <c r="L498" s="28" t="s">
        <v>36</v>
      </c>
      <c r="M498" s="30">
        <v>0.33333333333333331</v>
      </c>
      <c r="N498" s="30">
        <v>0.38194444444444442</v>
      </c>
      <c r="O498" s="31">
        <v>69.999999999999986</v>
      </c>
      <c r="P498" s="31">
        <v>0</v>
      </c>
      <c r="Q498" s="32" t="s">
        <v>100</v>
      </c>
      <c r="R498" s="33" t="str">
        <f t="shared" si="35"/>
        <v/>
      </c>
      <c r="S498" s="34">
        <f t="shared" si="36"/>
        <v>0</v>
      </c>
      <c r="T498" s="35">
        <f>IF(L498="비가동",0,VLOOKUP(E498,[1]단가!$D$4:$G$1048576,4,0))</f>
        <v>0</v>
      </c>
      <c r="U498" s="35">
        <f t="shared" si="37"/>
        <v>0</v>
      </c>
      <c r="V498" s="36">
        <f>IF($L498="비가동",0,IF($B498="in",VLOOKUP($E498,[1]투입량!$M:$T,3,FALSE),VLOOKUP($E498,[1]투입량!$D:$I,3,FALSE)))</f>
        <v>0</v>
      </c>
      <c r="W498" s="35">
        <f>IF($L498="비가동",0,IF($B498="in",VLOOKUP($E498,[1]투입량!$M:$T,6,FALSE),VLOOKUP($E498,[1]투입량!$D:$I,5,FALSE)))</f>
        <v>0</v>
      </c>
      <c r="X498" s="35">
        <f t="shared" si="38"/>
        <v>0</v>
      </c>
      <c r="Y498" s="37">
        <f>IF(V498=0,0,VLOOKUP(V498,[1]원재료!C:H,3,0)*0.001)</f>
        <v>0</v>
      </c>
      <c r="Z498" s="35">
        <f t="shared" si="39"/>
        <v>0</v>
      </c>
      <c r="AA498" s="38"/>
      <c r="AB498" s="39" t="s">
        <v>35</v>
      </c>
      <c r="AC498" s="40"/>
    </row>
    <row r="499" spans="1:29" ht="19.5" customHeight="1" x14ac:dyDescent="0.45">
      <c r="A499" s="22">
        <v>46154</v>
      </c>
      <c r="B499" s="23" t="s">
        <v>29</v>
      </c>
      <c r="C499" s="24" t="s">
        <v>30</v>
      </c>
      <c r="D499" s="25" t="s">
        <v>84</v>
      </c>
      <c r="E499" s="26">
        <v>683292</v>
      </c>
      <c r="F499" s="27" t="str">
        <f>VLOOKUP(표1[[#This Row],[품번]],[1]!품번구분[#Data],2,0)</f>
        <v>S</v>
      </c>
      <c r="G499" s="28">
        <v>400</v>
      </c>
      <c r="H499" s="28">
        <v>73</v>
      </c>
      <c r="I499" s="28"/>
      <c r="J499" s="29">
        <f>표1[[#This Row],[C/V]]*표1[[#This Row],[판수]]-표1[[#This Row],[불량수량]]</f>
        <v>29200</v>
      </c>
      <c r="K499" s="28" t="s">
        <v>87</v>
      </c>
      <c r="L499" s="28" t="s">
        <v>116</v>
      </c>
      <c r="M499" s="30">
        <v>0.38194444444444442</v>
      </c>
      <c r="N499" s="30">
        <v>0.83333333333333337</v>
      </c>
      <c r="O499" s="31">
        <v>550.00000000000011</v>
      </c>
      <c r="P499" s="31">
        <v>0</v>
      </c>
      <c r="Q499" s="32"/>
      <c r="R499" s="33">
        <f t="shared" si="35"/>
        <v>7.9636363636363612</v>
      </c>
      <c r="S499" s="34">
        <f t="shared" si="36"/>
        <v>141</v>
      </c>
      <c r="T499" s="35">
        <f>IF(L499="비가동",0,VLOOKUP(E499,[1]단가!$D$4:$G$1048576,4,0))</f>
        <v>6.7</v>
      </c>
      <c r="U499" s="35">
        <f t="shared" si="37"/>
        <v>195640</v>
      </c>
      <c r="V499" s="36" t="str">
        <f>IF($L499="비가동",0,IF($B499="in",VLOOKUP($E499,[1]투입량!$M:$T,3,FALSE),VLOOKUP($E499,[1]투입량!$D:$I,3,FALSE)))</f>
        <v>SI5022</v>
      </c>
      <c r="W499" s="35">
        <f>IF($L499="비가동",0,IF($B499="in",VLOOKUP($E499,[1]투입량!$M:$T,6,FALSE),VLOOKUP($E499,[1]투입량!$D:$I,5,FALSE)))</f>
        <v>56</v>
      </c>
      <c r="X499" s="35">
        <f t="shared" si="38"/>
        <v>4496.8</v>
      </c>
      <c r="Y499" s="37">
        <f>IF(V499=0,0,VLOOKUP(V499,[1]원재료!C:H,3,0)*0.001)</f>
        <v>10.15</v>
      </c>
      <c r="Z499" s="35">
        <f t="shared" si="39"/>
        <v>45642.520000000004</v>
      </c>
      <c r="AA499" s="38"/>
      <c r="AB499" s="39" t="s">
        <v>35</v>
      </c>
      <c r="AC499" s="40"/>
    </row>
    <row r="500" spans="1:29" ht="19.5" customHeight="1" x14ac:dyDescent="0.45">
      <c r="A500" s="22">
        <v>46154</v>
      </c>
      <c r="B500" s="23" t="s">
        <v>29</v>
      </c>
      <c r="C500" s="24" t="s">
        <v>30</v>
      </c>
      <c r="D500" s="25" t="s">
        <v>86</v>
      </c>
      <c r="E500" s="26">
        <v>682027</v>
      </c>
      <c r="F500" s="27" t="str">
        <f>VLOOKUP(표1[[#This Row],[품번]],[1]!품번구분[#Data],2,0)</f>
        <v>S</v>
      </c>
      <c r="G500" s="28">
        <v>400</v>
      </c>
      <c r="H500" s="28">
        <v>80</v>
      </c>
      <c r="I500" s="28">
        <v>240</v>
      </c>
      <c r="J500" s="29">
        <f>표1[[#This Row],[C/V]]*표1[[#This Row],[판수]]-표1[[#This Row],[불량수량]]</f>
        <v>31760</v>
      </c>
      <c r="K500" s="28" t="s">
        <v>87</v>
      </c>
      <c r="L500" s="28" t="s">
        <v>116</v>
      </c>
      <c r="M500" s="30">
        <v>0.33333333333333331</v>
      </c>
      <c r="N500" s="30">
        <v>0.83333333333333337</v>
      </c>
      <c r="O500" s="31">
        <v>620</v>
      </c>
      <c r="P500" s="31">
        <v>0</v>
      </c>
      <c r="Q500" s="32"/>
      <c r="R500" s="33">
        <f t="shared" si="35"/>
        <v>7.741935483870968</v>
      </c>
      <c r="S500" s="34">
        <f t="shared" si="36"/>
        <v>150</v>
      </c>
      <c r="T500" s="35">
        <f>IF(L500="비가동",0,VLOOKUP(E500,[1]단가!$D$4:$G$1048576,4,0))</f>
        <v>14.6</v>
      </c>
      <c r="U500" s="35">
        <f t="shared" si="37"/>
        <v>463696</v>
      </c>
      <c r="V500" s="36" t="str">
        <f>IF($L500="비가동",0,IF($B500="in",VLOOKUP($E500,[1]투입량!$M:$T,3,FALSE),VLOOKUP($E500,[1]투입량!$D:$I,3,FALSE)))</f>
        <v>SI4023</v>
      </c>
      <c r="W500" s="35">
        <f>IF($L500="비가동",0,IF($B500="in",VLOOKUP($E500,[1]투입량!$M:$T,6,FALSE),VLOOKUP($E500,[1]투입량!$D:$I,5,FALSE)))</f>
        <v>240</v>
      </c>
      <c r="X500" s="35">
        <f t="shared" si="38"/>
        <v>21120</v>
      </c>
      <c r="Y500" s="37">
        <f>IF(V500=0,0,VLOOKUP(V500,[1]원재료!C:H,3,0)*0.001)</f>
        <v>9.3000000000000007</v>
      </c>
      <c r="Z500" s="35">
        <f t="shared" si="39"/>
        <v>196416.00000000003</v>
      </c>
      <c r="AA500" s="38"/>
      <c r="AB500" s="39" t="s">
        <v>35</v>
      </c>
      <c r="AC500" s="40"/>
    </row>
    <row r="501" spans="1:29" ht="19.5" customHeight="1" x14ac:dyDescent="0.45">
      <c r="A501" s="22">
        <v>46154</v>
      </c>
      <c r="B501" s="23" t="s">
        <v>29</v>
      </c>
      <c r="C501" s="24" t="s">
        <v>30</v>
      </c>
      <c r="D501" s="25" t="s">
        <v>84</v>
      </c>
      <c r="E501" s="26">
        <v>683292</v>
      </c>
      <c r="F501" s="27" t="str">
        <f>VLOOKUP(표1[[#This Row],[품번]],[1]!품번구분[#Data],2,0)</f>
        <v>S</v>
      </c>
      <c r="G501" s="28">
        <v>400</v>
      </c>
      <c r="H501" s="28">
        <v>68</v>
      </c>
      <c r="I501" s="28">
        <v>204</v>
      </c>
      <c r="J501" s="29">
        <f>표1[[#This Row],[C/V]]*표1[[#This Row],[판수]]-표1[[#This Row],[불량수량]]</f>
        <v>26996</v>
      </c>
      <c r="K501" s="28" t="s">
        <v>85</v>
      </c>
      <c r="L501" s="28" t="s">
        <v>117</v>
      </c>
      <c r="M501" s="30">
        <v>0.83333333333333337</v>
      </c>
      <c r="N501" s="30">
        <v>0.33333333333333331</v>
      </c>
      <c r="O501" s="31">
        <v>659.99999999999989</v>
      </c>
      <c r="P501" s="31">
        <v>0</v>
      </c>
      <c r="Q501" s="32"/>
      <c r="R501" s="33">
        <f t="shared" si="35"/>
        <v>6.1818181818181825</v>
      </c>
      <c r="S501" s="34">
        <f t="shared" si="36"/>
        <v>141</v>
      </c>
      <c r="T501" s="35">
        <f>IF(L501="비가동",0,VLOOKUP(E501,[1]단가!$D$4:$G$1048576,4,0))</f>
        <v>6.7</v>
      </c>
      <c r="U501" s="35">
        <f t="shared" si="37"/>
        <v>180873.2</v>
      </c>
      <c r="V501" s="36" t="str">
        <f>IF($L501="비가동",0,IF($B501="in",VLOOKUP($E501,[1]투입량!$M:$T,3,FALSE),VLOOKUP($E501,[1]투입량!$D:$I,3,FALSE)))</f>
        <v>SI5022</v>
      </c>
      <c r="W501" s="35">
        <f>IF($L501="비가동",0,IF($B501="in",VLOOKUP($E501,[1]투입량!$M:$T,6,FALSE),VLOOKUP($E501,[1]투입량!$D:$I,5,FALSE)))</f>
        <v>56</v>
      </c>
      <c r="X501" s="35">
        <f t="shared" si="38"/>
        <v>4188.8</v>
      </c>
      <c r="Y501" s="37">
        <f>IF(V501=0,0,VLOOKUP(V501,[1]원재료!C:H,3,0)*0.001)</f>
        <v>10.15</v>
      </c>
      <c r="Z501" s="35">
        <f t="shared" si="39"/>
        <v>42516.32</v>
      </c>
      <c r="AA501" s="38"/>
      <c r="AB501" s="39" t="s">
        <v>35</v>
      </c>
      <c r="AC501" s="40"/>
    </row>
    <row r="502" spans="1:29" ht="19.5" customHeight="1" x14ac:dyDescent="0.45">
      <c r="A502" s="22">
        <v>46154</v>
      </c>
      <c r="B502" s="23" t="s">
        <v>29</v>
      </c>
      <c r="C502" s="24" t="s">
        <v>30</v>
      </c>
      <c r="D502" s="25" t="s">
        <v>86</v>
      </c>
      <c r="E502" s="26">
        <v>682027</v>
      </c>
      <c r="F502" s="27" t="str">
        <f>VLOOKUP(표1[[#This Row],[품번]],[1]!품번구분[#Data],2,0)</f>
        <v>S</v>
      </c>
      <c r="G502" s="28">
        <v>400</v>
      </c>
      <c r="H502" s="28">
        <v>70</v>
      </c>
      <c r="I502" s="28"/>
      <c r="J502" s="29">
        <f>표1[[#This Row],[C/V]]*표1[[#This Row],[판수]]-표1[[#This Row],[불량수량]]</f>
        <v>28000</v>
      </c>
      <c r="K502" s="28" t="s">
        <v>85</v>
      </c>
      <c r="L502" s="28" t="s">
        <v>117</v>
      </c>
      <c r="M502" s="30">
        <v>0.83333333333333337</v>
      </c>
      <c r="N502" s="30">
        <v>0.33333333333333331</v>
      </c>
      <c r="O502" s="31">
        <v>659.99999999999989</v>
      </c>
      <c r="P502" s="31">
        <v>0</v>
      </c>
      <c r="Q502" s="32"/>
      <c r="R502" s="33">
        <f t="shared" si="35"/>
        <v>6.3636363636363651</v>
      </c>
      <c r="S502" s="34">
        <f t="shared" si="36"/>
        <v>150</v>
      </c>
      <c r="T502" s="35">
        <f>IF(L502="비가동",0,VLOOKUP(E502,[1]단가!$D$4:$G$1048576,4,0))</f>
        <v>14.6</v>
      </c>
      <c r="U502" s="35">
        <f t="shared" si="37"/>
        <v>408800</v>
      </c>
      <c r="V502" s="36" t="str">
        <f>IF($L502="비가동",0,IF($B502="in",VLOOKUP($E502,[1]투입량!$M:$T,3,FALSE),VLOOKUP($E502,[1]투입량!$D:$I,3,FALSE)))</f>
        <v>SI4023</v>
      </c>
      <c r="W502" s="35">
        <f>IF($L502="비가동",0,IF($B502="in",VLOOKUP($E502,[1]투입량!$M:$T,6,FALSE),VLOOKUP($E502,[1]투입량!$D:$I,5,FALSE)))</f>
        <v>240</v>
      </c>
      <c r="X502" s="35">
        <f t="shared" si="38"/>
        <v>18480</v>
      </c>
      <c r="Y502" s="37">
        <f>IF(V502=0,0,VLOOKUP(V502,[1]원재료!C:H,3,0)*0.001)</f>
        <v>9.3000000000000007</v>
      </c>
      <c r="Z502" s="35">
        <f t="shared" si="39"/>
        <v>171864</v>
      </c>
      <c r="AA502" s="38"/>
      <c r="AB502" s="39" t="s">
        <v>35</v>
      </c>
      <c r="AC502" s="40"/>
    </row>
    <row r="503" spans="1:29" ht="19.5" customHeight="1" x14ac:dyDescent="0.45">
      <c r="A503" s="22">
        <v>46154</v>
      </c>
      <c r="B503" s="23" t="s">
        <v>29</v>
      </c>
      <c r="C503" s="24" t="s">
        <v>30</v>
      </c>
      <c r="D503" s="25" t="s">
        <v>88</v>
      </c>
      <c r="E503" s="26">
        <v>685390</v>
      </c>
      <c r="F503" s="27" t="str">
        <f>VLOOKUP(표1[[#This Row],[품번]],[1]!품번구분[#Data],2,0)</f>
        <v>S</v>
      </c>
      <c r="G503" s="28">
        <v>1444</v>
      </c>
      <c r="H503" s="28">
        <v>106</v>
      </c>
      <c r="I503" s="28">
        <v>106</v>
      </c>
      <c r="J503" s="29">
        <f>표1[[#This Row],[C/V]]*표1[[#This Row],[판수]]-표1[[#This Row],[불량수량]]</f>
        <v>152958</v>
      </c>
      <c r="K503" s="28" t="s">
        <v>89</v>
      </c>
      <c r="L503" s="28" t="s">
        <v>116</v>
      </c>
      <c r="M503" s="30">
        <v>0.33333333333333331</v>
      </c>
      <c r="N503" s="30">
        <v>0.83333333333333337</v>
      </c>
      <c r="O503" s="31">
        <v>620</v>
      </c>
      <c r="P503" s="31">
        <v>0</v>
      </c>
      <c r="Q503" s="32"/>
      <c r="R503" s="33">
        <f t="shared" si="35"/>
        <v>10.258064516129032</v>
      </c>
      <c r="S503" s="34">
        <f t="shared" si="36"/>
        <v>217</v>
      </c>
      <c r="T503" s="35">
        <f>IF(L503="비가동",0,VLOOKUP(E503,[1]단가!$D$4:$G$1048576,4,0))</f>
        <v>8</v>
      </c>
      <c r="U503" s="35">
        <f t="shared" si="37"/>
        <v>1223664</v>
      </c>
      <c r="V503" s="36" t="str">
        <f>IF($L503="비가동",0,IF($B503="in",VLOOKUP($E503,[1]투입량!$M:$T,3,FALSE),VLOOKUP($E503,[1]투입량!$D:$I,3,FALSE)))</f>
        <v>SI4022</v>
      </c>
      <c r="W503" s="35">
        <f>IF($L503="비가동",0,IF($B503="in",VLOOKUP($E503,[1]투입량!$M:$T,6,FALSE),VLOOKUP($E503,[1]투입량!$D:$I,5,FALSE)))</f>
        <v>260</v>
      </c>
      <c r="X503" s="35">
        <f t="shared" si="38"/>
        <v>30316</v>
      </c>
      <c r="Y503" s="37">
        <f>IF(V503=0,0,VLOOKUP(V503,[1]원재료!C:H,3,0)*0.001)</f>
        <v>10.15</v>
      </c>
      <c r="Z503" s="35">
        <f t="shared" si="39"/>
        <v>307707.40000000002</v>
      </c>
      <c r="AA503" s="38"/>
      <c r="AB503" s="39" t="s">
        <v>35</v>
      </c>
      <c r="AC503" s="40"/>
    </row>
    <row r="504" spans="1:29" ht="19.5" customHeight="1" x14ac:dyDescent="0.45">
      <c r="A504" s="22">
        <v>46154</v>
      </c>
      <c r="B504" s="23" t="s">
        <v>29</v>
      </c>
      <c r="C504" s="24" t="s">
        <v>30</v>
      </c>
      <c r="D504" s="25" t="s">
        <v>90</v>
      </c>
      <c r="E504" s="26" t="s">
        <v>91</v>
      </c>
      <c r="F504" s="27" t="str">
        <f>VLOOKUP(표1[[#This Row],[품번]],[1]!품번구분[#Data],2,0)</f>
        <v>S</v>
      </c>
      <c r="G504" s="28">
        <v>256</v>
      </c>
      <c r="H504" s="28">
        <v>62</v>
      </c>
      <c r="I504" s="28"/>
      <c r="J504" s="29">
        <f>표1[[#This Row],[C/V]]*표1[[#This Row],[판수]]-표1[[#This Row],[불량수량]]</f>
        <v>15872</v>
      </c>
      <c r="K504" s="28" t="s">
        <v>94</v>
      </c>
      <c r="L504" s="28" t="s">
        <v>116</v>
      </c>
      <c r="M504" s="30">
        <v>0.33333333333333331</v>
      </c>
      <c r="N504" s="30">
        <v>0.83333333333333337</v>
      </c>
      <c r="O504" s="31">
        <v>620</v>
      </c>
      <c r="P504" s="31">
        <v>0</v>
      </c>
      <c r="Q504" s="32"/>
      <c r="R504" s="33">
        <f t="shared" si="35"/>
        <v>6</v>
      </c>
      <c r="S504" s="34">
        <f t="shared" si="36"/>
        <v>128</v>
      </c>
      <c r="T504" s="35">
        <f>IF(L504="비가동",0,VLOOKUP(E504,[1]단가!$D$4:$G$1048576,4,0))</f>
        <v>39.44</v>
      </c>
      <c r="U504" s="35">
        <f t="shared" si="37"/>
        <v>625991.67999999993</v>
      </c>
      <c r="V504" s="36" t="str">
        <f>IF($L504="비가동",0,IF($B504="in",VLOOKUP($E504,[1]투입량!$M:$T,3,FALSE),VLOOKUP($E504,[1]투입량!$D:$I,3,FALSE)))</f>
        <v>SI4023-1</v>
      </c>
      <c r="W504" s="35">
        <f>IF($L504="비가동",0,IF($B504="in",VLOOKUP($E504,[1]투입량!$M:$T,6,FALSE),VLOOKUP($E504,[1]투입량!$D:$I,5,FALSE)))</f>
        <v>172</v>
      </c>
      <c r="X504" s="35">
        <f t="shared" si="38"/>
        <v>11730.400000000001</v>
      </c>
      <c r="Y504" s="37">
        <f>IF(V504=0,0,VLOOKUP(V504,[1]원재료!C:H,3,0)*0.001)</f>
        <v>8.1999999999999993</v>
      </c>
      <c r="Z504" s="35">
        <f t="shared" si="39"/>
        <v>96189.28</v>
      </c>
      <c r="AA504" s="38"/>
      <c r="AB504" s="39" t="s">
        <v>35</v>
      </c>
      <c r="AC504" s="40"/>
    </row>
    <row r="505" spans="1:29" ht="19.5" customHeight="1" x14ac:dyDescent="0.45">
      <c r="A505" s="22">
        <v>46154</v>
      </c>
      <c r="B505" s="23" t="s">
        <v>29</v>
      </c>
      <c r="C505" s="24" t="s">
        <v>30</v>
      </c>
      <c r="D505" s="25" t="s">
        <v>88</v>
      </c>
      <c r="E505" s="26">
        <v>685390</v>
      </c>
      <c r="F505" s="27" t="str">
        <f>VLOOKUP(표1[[#This Row],[품번]],[1]!품번구분[#Data],2,0)</f>
        <v>S</v>
      </c>
      <c r="G505" s="28">
        <v>1444</v>
      </c>
      <c r="H505" s="28">
        <v>111</v>
      </c>
      <c r="I505" s="28">
        <v>111</v>
      </c>
      <c r="J505" s="29">
        <f>표1[[#This Row],[C/V]]*표1[[#This Row],[판수]]-표1[[#This Row],[불량수량]]</f>
        <v>160173</v>
      </c>
      <c r="K505" s="28" t="s">
        <v>99</v>
      </c>
      <c r="L505" s="28" t="s">
        <v>117</v>
      </c>
      <c r="M505" s="30">
        <v>0.83333333333333337</v>
      </c>
      <c r="N505" s="30">
        <v>0.33333333333333331</v>
      </c>
      <c r="O505" s="31">
        <v>659.99999999999989</v>
      </c>
      <c r="P505" s="31">
        <v>0</v>
      </c>
      <c r="Q505" s="32"/>
      <c r="R505" s="33">
        <f t="shared" si="35"/>
        <v>10.090909090909093</v>
      </c>
      <c r="S505" s="34">
        <f t="shared" si="36"/>
        <v>217</v>
      </c>
      <c r="T505" s="35">
        <f>IF(L505="비가동",0,VLOOKUP(E505,[1]단가!$D$4:$G$1048576,4,0))</f>
        <v>8</v>
      </c>
      <c r="U505" s="35">
        <f t="shared" si="37"/>
        <v>1281384</v>
      </c>
      <c r="V505" s="36" t="str">
        <f>IF($L505="비가동",0,IF($B505="in",VLOOKUP($E505,[1]투입량!$M:$T,3,FALSE),VLOOKUP($E505,[1]투입량!$D:$I,3,FALSE)))</f>
        <v>SI4022</v>
      </c>
      <c r="W505" s="35">
        <f>IF($L505="비가동",0,IF($B505="in",VLOOKUP($E505,[1]투입량!$M:$T,6,FALSE),VLOOKUP($E505,[1]투입량!$D:$I,5,FALSE)))</f>
        <v>260</v>
      </c>
      <c r="X505" s="35">
        <f t="shared" si="38"/>
        <v>31746</v>
      </c>
      <c r="Y505" s="37">
        <f>IF(V505=0,0,VLOOKUP(V505,[1]원재료!C:H,3,0)*0.001)</f>
        <v>10.15</v>
      </c>
      <c r="Z505" s="35">
        <f t="shared" si="39"/>
        <v>322221.90000000002</v>
      </c>
      <c r="AA505" s="38"/>
      <c r="AB505" s="39" t="s">
        <v>35</v>
      </c>
      <c r="AC505" s="40"/>
    </row>
    <row r="506" spans="1:29" ht="19.5" customHeight="1" x14ac:dyDescent="0.45">
      <c r="A506" s="22">
        <v>46154</v>
      </c>
      <c r="B506" s="23" t="s">
        <v>29</v>
      </c>
      <c r="C506" s="24" t="s">
        <v>30</v>
      </c>
      <c r="D506" s="25" t="s">
        <v>90</v>
      </c>
      <c r="E506" s="26" t="s">
        <v>91</v>
      </c>
      <c r="F506" s="27" t="str">
        <f>VLOOKUP(표1[[#This Row],[품번]],[1]!품번구분[#Data],2,0)</f>
        <v>S</v>
      </c>
      <c r="G506" s="28">
        <v>256</v>
      </c>
      <c r="H506" s="28">
        <v>66</v>
      </c>
      <c r="I506" s="28"/>
      <c r="J506" s="29">
        <f>표1[[#This Row],[C/V]]*표1[[#This Row],[판수]]-표1[[#This Row],[불량수량]]</f>
        <v>16896</v>
      </c>
      <c r="K506" s="28" t="s">
        <v>92</v>
      </c>
      <c r="L506" s="28" t="s">
        <v>117</v>
      </c>
      <c r="M506" s="30">
        <v>0.83333333333333337</v>
      </c>
      <c r="N506" s="30">
        <v>0.33333333333333331</v>
      </c>
      <c r="O506" s="31">
        <v>659.99999999999989</v>
      </c>
      <c r="P506" s="31">
        <v>0</v>
      </c>
      <c r="Q506" s="32"/>
      <c r="R506" s="33">
        <f t="shared" si="35"/>
        <v>6.0000000000000009</v>
      </c>
      <c r="S506" s="34">
        <f t="shared" si="36"/>
        <v>128</v>
      </c>
      <c r="T506" s="35">
        <f>IF(L506="비가동",0,VLOOKUP(E506,[1]단가!$D$4:$G$1048576,4,0))</f>
        <v>39.44</v>
      </c>
      <c r="U506" s="35">
        <f t="shared" si="37"/>
        <v>666378.23999999999</v>
      </c>
      <c r="V506" s="36" t="str">
        <f>IF($L506="비가동",0,IF($B506="in",VLOOKUP($E506,[1]투입량!$M:$T,3,FALSE),VLOOKUP($E506,[1]투입량!$D:$I,3,FALSE)))</f>
        <v>SI4023-1</v>
      </c>
      <c r="W506" s="35">
        <f>IF($L506="비가동",0,IF($B506="in",VLOOKUP($E506,[1]투입량!$M:$T,6,FALSE),VLOOKUP($E506,[1]투입량!$D:$I,5,FALSE)))</f>
        <v>172</v>
      </c>
      <c r="X506" s="35">
        <f t="shared" si="38"/>
        <v>12487.2</v>
      </c>
      <c r="Y506" s="37">
        <f>IF(V506=0,0,VLOOKUP(V506,[1]원재료!C:H,3,0)*0.001)</f>
        <v>8.1999999999999993</v>
      </c>
      <c r="Z506" s="35">
        <f t="shared" si="39"/>
        <v>102395.04</v>
      </c>
      <c r="AA506" s="38"/>
      <c r="AB506" s="39" t="s">
        <v>35</v>
      </c>
      <c r="AC506" s="40"/>
    </row>
    <row r="507" spans="1:29" ht="19.5" customHeight="1" x14ac:dyDescent="0.45">
      <c r="A507" s="22">
        <v>46154</v>
      </c>
      <c r="B507" s="23" t="s">
        <v>29</v>
      </c>
      <c r="C507" s="24" t="s">
        <v>30</v>
      </c>
      <c r="D507" s="25" t="s">
        <v>95</v>
      </c>
      <c r="E507" s="26">
        <v>680522</v>
      </c>
      <c r="F507" s="27" t="str">
        <f>VLOOKUP(표1[[#This Row],[품번]],[1]!품번구분[#Data],2,0)</f>
        <v>S</v>
      </c>
      <c r="G507" s="28">
        <v>1024</v>
      </c>
      <c r="H507" s="28">
        <v>97</v>
      </c>
      <c r="I507" s="28">
        <v>194</v>
      </c>
      <c r="J507" s="29">
        <f>표1[[#This Row],[C/V]]*표1[[#This Row],[판수]]-표1[[#This Row],[불량수량]]</f>
        <v>99134</v>
      </c>
      <c r="K507" s="28" t="s">
        <v>101</v>
      </c>
      <c r="L507" s="28" t="s">
        <v>116</v>
      </c>
      <c r="M507" s="30">
        <v>0.33333333333333331</v>
      </c>
      <c r="N507" s="30">
        <v>0.83333333333333337</v>
      </c>
      <c r="O507" s="31">
        <v>620</v>
      </c>
      <c r="P507" s="31">
        <v>0</v>
      </c>
      <c r="Q507" s="32"/>
      <c r="R507" s="33">
        <f t="shared" si="35"/>
        <v>9.3870967741935498</v>
      </c>
      <c r="S507" s="34">
        <f t="shared" si="36"/>
        <v>195</v>
      </c>
      <c r="T507" s="35">
        <f>IF(L507="비가동",0,VLOOKUP(E507,[1]단가!$D$4:$G$1048576,4,0))</f>
        <v>11.68</v>
      </c>
      <c r="U507" s="35">
        <f t="shared" si="37"/>
        <v>1157885.1199999999</v>
      </c>
      <c r="V507" s="36" t="str">
        <f>IF($L507="비가동",0,IF($B507="in",VLOOKUP($E507,[1]투입량!$M:$T,3,FALSE),VLOOKUP($E507,[1]투입량!$D:$I,3,FALSE)))</f>
        <v>SI4031</v>
      </c>
      <c r="W507" s="35">
        <f>IF($L507="비가동",0,IF($B507="in",VLOOKUP($E507,[1]투입량!$M:$T,6,FALSE),VLOOKUP($E507,[1]투입량!$D:$I,5,FALSE)))</f>
        <v>340</v>
      </c>
      <c r="X507" s="35">
        <f t="shared" si="38"/>
        <v>36278.000000000007</v>
      </c>
      <c r="Y507" s="37">
        <f>IF(V507=0,0,VLOOKUP(V507,[1]원재료!C:H,3,0)*0.001)</f>
        <v>8.35</v>
      </c>
      <c r="Z507" s="35">
        <f t="shared" si="39"/>
        <v>302921.30000000005</v>
      </c>
      <c r="AA507" s="38"/>
      <c r="AB507" s="39" t="s">
        <v>35</v>
      </c>
      <c r="AC507" s="40"/>
    </row>
    <row r="508" spans="1:29" ht="19.5" customHeight="1" x14ac:dyDescent="0.45">
      <c r="A508" s="22">
        <v>46154</v>
      </c>
      <c r="B508" s="23" t="s">
        <v>29</v>
      </c>
      <c r="C508" s="24" t="s">
        <v>30</v>
      </c>
      <c r="D508" s="25" t="s">
        <v>97</v>
      </c>
      <c r="E508" s="26" t="s">
        <v>98</v>
      </c>
      <c r="F508" s="27" t="str">
        <f>VLOOKUP(표1[[#This Row],[품번]],[1]!품번구분[#Data],2,0)</f>
        <v>S</v>
      </c>
      <c r="G508" s="28">
        <v>64</v>
      </c>
      <c r="H508" s="28">
        <v>55</v>
      </c>
      <c r="I508" s="28"/>
      <c r="J508" s="29">
        <f>표1[[#This Row],[C/V]]*표1[[#This Row],[판수]]-표1[[#This Row],[불량수량]]</f>
        <v>3520</v>
      </c>
      <c r="K508" s="28" t="s">
        <v>107</v>
      </c>
      <c r="L508" s="28" t="s">
        <v>116</v>
      </c>
      <c r="M508" s="30">
        <v>0.33333333333333331</v>
      </c>
      <c r="N508" s="30">
        <v>0.83333333333333337</v>
      </c>
      <c r="O508" s="31">
        <v>620</v>
      </c>
      <c r="P508" s="31">
        <v>0</v>
      </c>
      <c r="Q508" s="32"/>
      <c r="R508" s="33">
        <f t="shared" si="35"/>
        <v>5.3225806451612909</v>
      </c>
      <c r="S508" s="34">
        <f t="shared" si="36"/>
        <v>120</v>
      </c>
      <c r="T508" s="35">
        <f>IF(L508="비가동",0,VLOOKUP(E508,[1]단가!$D$4:$G$1048576,4,0))</f>
        <v>42.03</v>
      </c>
      <c r="U508" s="35">
        <f t="shared" si="37"/>
        <v>147945.60000000001</v>
      </c>
      <c r="V508" s="36" t="str">
        <f>IF($L508="비가동",0,IF($B508="in",VLOOKUP($E508,[1]투입량!$M:$T,3,FALSE),VLOOKUP($E508,[1]투입량!$D:$I,3,FALSE)))</f>
        <v>SI4023-1</v>
      </c>
      <c r="W508" s="35">
        <f>IF($L508="비가동",0,IF($B508="in",VLOOKUP($E508,[1]투입량!$M:$T,6,FALSE),VLOOKUP($E508,[1]투입량!$D:$I,5,FALSE)))</f>
        <v>82</v>
      </c>
      <c r="X508" s="35">
        <f t="shared" si="38"/>
        <v>4961</v>
      </c>
      <c r="Y508" s="37">
        <f>IF(V508=0,0,VLOOKUP(V508,[1]원재료!C:H,3,0)*0.001)</f>
        <v>8.1999999999999993</v>
      </c>
      <c r="Z508" s="35">
        <f t="shared" si="39"/>
        <v>40680.199999999997</v>
      </c>
      <c r="AA508" s="38"/>
      <c r="AB508" s="39" t="s">
        <v>35</v>
      </c>
      <c r="AC508" s="40"/>
    </row>
    <row r="509" spans="1:29" ht="19.5" customHeight="1" x14ac:dyDescent="0.45">
      <c r="A509" s="22">
        <v>46154</v>
      </c>
      <c r="B509" s="23" t="s">
        <v>29</v>
      </c>
      <c r="C509" s="24" t="s">
        <v>30</v>
      </c>
      <c r="D509" s="25" t="s">
        <v>95</v>
      </c>
      <c r="E509" s="26">
        <v>680522</v>
      </c>
      <c r="F509" s="27" t="str">
        <f>VLOOKUP(표1[[#This Row],[품번]],[1]!품번구분[#Data],2,0)</f>
        <v>S</v>
      </c>
      <c r="G509" s="28">
        <v>1024</v>
      </c>
      <c r="H509" s="28">
        <v>98</v>
      </c>
      <c r="I509" s="28">
        <v>196</v>
      </c>
      <c r="J509" s="29">
        <f>표1[[#This Row],[C/V]]*표1[[#This Row],[판수]]-표1[[#This Row],[불량수량]]</f>
        <v>100156</v>
      </c>
      <c r="K509" s="28" t="s">
        <v>96</v>
      </c>
      <c r="L509" s="28" t="s">
        <v>117</v>
      </c>
      <c r="M509" s="30">
        <v>0.83333333333333337</v>
      </c>
      <c r="N509" s="30">
        <v>0.33333333333333331</v>
      </c>
      <c r="O509" s="31">
        <v>659.99999999999989</v>
      </c>
      <c r="P509" s="31">
        <v>0</v>
      </c>
      <c r="Q509" s="32"/>
      <c r="R509" s="33">
        <f t="shared" si="35"/>
        <v>8.9090909090909101</v>
      </c>
      <c r="S509" s="34">
        <f t="shared" si="36"/>
        <v>195</v>
      </c>
      <c r="T509" s="35">
        <f>IF(L509="비가동",0,VLOOKUP(E509,[1]단가!$D$4:$G$1048576,4,0))</f>
        <v>11.68</v>
      </c>
      <c r="U509" s="35">
        <f t="shared" si="37"/>
        <v>1169822.08</v>
      </c>
      <c r="V509" s="36" t="str">
        <f>IF($L509="비가동",0,IF($B509="in",VLOOKUP($E509,[1]투입량!$M:$T,3,FALSE),VLOOKUP($E509,[1]투입량!$D:$I,3,FALSE)))</f>
        <v>SI4031</v>
      </c>
      <c r="W509" s="35">
        <f>IF($L509="비가동",0,IF($B509="in",VLOOKUP($E509,[1]투입량!$M:$T,6,FALSE),VLOOKUP($E509,[1]투입량!$D:$I,5,FALSE)))</f>
        <v>340</v>
      </c>
      <c r="X509" s="35">
        <f t="shared" si="38"/>
        <v>36652.000000000007</v>
      </c>
      <c r="Y509" s="37">
        <f>IF(V509=0,0,VLOOKUP(V509,[1]원재료!C:H,3,0)*0.001)</f>
        <v>8.35</v>
      </c>
      <c r="Z509" s="35">
        <f t="shared" si="39"/>
        <v>306044.20000000007</v>
      </c>
      <c r="AA509" s="38"/>
      <c r="AB509" s="39" t="s">
        <v>35</v>
      </c>
      <c r="AC509" s="40"/>
    </row>
    <row r="510" spans="1:29" ht="19.5" customHeight="1" x14ac:dyDescent="0.45">
      <c r="A510" s="22">
        <v>46154</v>
      </c>
      <c r="B510" s="23" t="s">
        <v>29</v>
      </c>
      <c r="C510" s="24" t="s">
        <v>30</v>
      </c>
      <c r="D510" s="25" t="s">
        <v>97</v>
      </c>
      <c r="E510" s="26" t="s">
        <v>98</v>
      </c>
      <c r="F510" s="27" t="str">
        <f>VLOOKUP(표1[[#This Row],[품번]],[1]!품번구분[#Data],2,0)</f>
        <v>S</v>
      </c>
      <c r="G510" s="28">
        <v>64</v>
      </c>
      <c r="H510" s="28">
        <v>65</v>
      </c>
      <c r="I510" s="28"/>
      <c r="J510" s="29">
        <f>표1[[#This Row],[C/V]]*표1[[#This Row],[판수]]-표1[[#This Row],[불량수량]]</f>
        <v>4160</v>
      </c>
      <c r="K510" s="28" t="s">
        <v>77</v>
      </c>
      <c r="L510" s="28" t="s">
        <v>117</v>
      </c>
      <c r="M510" s="30">
        <v>0.83333333333333337</v>
      </c>
      <c r="N510" s="30">
        <v>0.33333333333333331</v>
      </c>
      <c r="O510" s="31">
        <v>659.99999999999989</v>
      </c>
      <c r="P510" s="31">
        <v>0</v>
      </c>
      <c r="Q510" s="32"/>
      <c r="R510" s="33">
        <f t="shared" si="35"/>
        <v>5.9090909090909101</v>
      </c>
      <c r="S510" s="34">
        <f t="shared" si="36"/>
        <v>120</v>
      </c>
      <c r="T510" s="35">
        <f>IF(L510="비가동",0,VLOOKUP(E510,[1]단가!$D$4:$G$1048576,4,0))</f>
        <v>42.03</v>
      </c>
      <c r="U510" s="35">
        <f t="shared" si="37"/>
        <v>174844.80000000002</v>
      </c>
      <c r="V510" s="36" t="str">
        <f>IF($L510="비가동",0,IF($B510="in",VLOOKUP($E510,[1]투입량!$M:$T,3,FALSE),VLOOKUP($E510,[1]투입량!$D:$I,3,FALSE)))</f>
        <v>SI4023-1</v>
      </c>
      <c r="W510" s="35">
        <f>IF($L510="비가동",0,IF($B510="in",VLOOKUP($E510,[1]투입량!$M:$T,6,FALSE),VLOOKUP($E510,[1]투입량!$D:$I,5,FALSE)))</f>
        <v>82</v>
      </c>
      <c r="X510" s="35">
        <f t="shared" si="38"/>
        <v>5863</v>
      </c>
      <c r="Y510" s="37">
        <f>IF(V510=0,0,VLOOKUP(V510,[1]원재료!C:H,3,0)*0.001)</f>
        <v>8.1999999999999993</v>
      </c>
      <c r="Z510" s="35">
        <f t="shared" si="39"/>
        <v>48076.6</v>
      </c>
      <c r="AA510" s="38"/>
      <c r="AB510" s="39" t="s">
        <v>35</v>
      </c>
      <c r="AC510" s="40"/>
    </row>
    <row r="511" spans="1:29" ht="19.5" customHeight="1" x14ac:dyDescent="0.45">
      <c r="A511" s="22">
        <v>46154</v>
      </c>
      <c r="B511" s="23" t="s">
        <v>29</v>
      </c>
      <c r="C511" s="24" t="s">
        <v>30</v>
      </c>
      <c r="D511" s="25" t="s">
        <v>105</v>
      </c>
      <c r="E511" s="26">
        <v>680449</v>
      </c>
      <c r="F511" s="27" t="str">
        <f>VLOOKUP(표1[[#This Row],[품번]],[1]!품번구분[#Data],2,0)</f>
        <v>S</v>
      </c>
      <c r="G511" s="28">
        <v>1008</v>
      </c>
      <c r="H511" s="28">
        <v>71</v>
      </c>
      <c r="I511" s="28">
        <v>284</v>
      </c>
      <c r="J511" s="29">
        <f>표1[[#This Row],[C/V]]*표1[[#This Row],[판수]]-표1[[#This Row],[불량수량]]</f>
        <v>71284</v>
      </c>
      <c r="K511" s="28" t="s">
        <v>106</v>
      </c>
      <c r="L511" s="28" t="s">
        <v>116</v>
      </c>
      <c r="M511" s="30">
        <v>0.33333333333333331</v>
      </c>
      <c r="N511" s="30">
        <v>0.83333333333333337</v>
      </c>
      <c r="O511" s="31">
        <v>620</v>
      </c>
      <c r="P511" s="31">
        <v>0</v>
      </c>
      <c r="Q511" s="32"/>
      <c r="R511" s="33">
        <f t="shared" si="35"/>
        <v>6.870967741935484</v>
      </c>
      <c r="S511" s="34">
        <f t="shared" si="36"/>
        <v>71</v>
      </c>
      <c r="T511" s="35">
        <f>IF(L511="비가동",0,VLOOKUP(E511,[1]단가!$D$4:$G$1048576,4,0))</f>
        <v>14.17</v>
      </c>
      <c r="U511" s="35">
        <f t="shared" si="37"/>
        <v>1010094.28</v>
      </c>
      <c r="V511" s="36" t="str">
        <f>IF($L511="비가동",0,IF($B511="in",VLOOKUP($E511,[1]투입량!$M:$T,3,FALSE),VLOOKUP($E511,[1]투입량!$D:$I,3,FALSE)))</f>
        <v>SI4023-2</v>
      </c>
      <c r="W511" s="35">
        <f>IF($L511="비가동",0,IF($B511="in",VLOOKUP($E511,[1]투입량!$M:$T,6,FALSE),VLOOKUP($E511,[1]투입량!$D:$I,5,FALSE)))</f>
        <v>210</v>
      </c>
      <c r="X511" s="35">
        <f t="shared" si="38"/>
        <v>16401.000000000004</v>
      </c>
      <c r="Y511" s="37">
        <f>IF(V511=0,0,VLOOKUP(V511,[1]원재료!C:H,3,0)*0.001)</f>
        <v>7.8</v>
      </c>
      <c r="Z511" s="35">
        <f t="shared" si="39"/>
        <v>127927.80000000003</v>
      </c>
      <c r="AA511" s="38"/>
      <c r="AB511" s="39" t="s">
        <v>35</v>
      </c>
      <c r="AC511" s="40"/>
    </row>
    <row r="512" spans="1:29" ht="19.5" hidden="1" customHeight="1" x14ac:dyDescent="0.45">
      <c r="A512" s="22">
        <v>46154</v>
      </c>
      <c r="B512" s="23" t="s">
        <v>29</v>
      </c>
      <c r="C512" s="24" t="s">
        <v>30</v>
      </c>
      <c r="D512" s="25" t="s">
        <v>103</v>
      </c>
      <c r="E512" s="26">
        <v>680450</v>
      </c>
      <c r="F512" s="27" t="str">
        <f>VLOOKUP(표1[[#This Row],[품번]],[1]!품번구분[#Data],2,0)</f>
        <v>S</v>
      </c>
      <c r="G512" s="28">
        <v>1008</v>
      </c>
      <c r="H512" s="28">
        <v>31</v>
      </c>
      <c r="I512" s="28">
        <v>310</v>
      </c>
      <c r="J512" s="29">
        <f>표1[[#This Row],[C/V]]*표1[[#This Row],[판수]]-표1[[#This Row],[불량수량]]</f>
        <v>30938</v>
      </c>
      <c r="K512" s="28" t="s">
        <v>93</v>
      </c>
      <c r="L512" s="28" t="s">
        <v>116</v>
      </c>
      <c r="M512" s="30">
        <v>0.33333333333333331</v>
      </c>
      <c r="N512" s="30">
        <v>0.83333333333333337</v>
      </c>
      <c r="O512" s="31">
        <v>464.99999999999989</v>
      </c>
      <c r="P512" s="31">
        <v>155.00000000000009</v>
      </c>
      <c r="Q512" s="32"/>
      <c r="R512" s="33">
        <f t="shared" si="35"/>
        <v>4.0000000000000009</v>
      </c>
      <c r="S512" s="34">
        <f t="shared" si="36"/>
        <v>114</v>
      </c>
      <c r="T512" s="35">
        <f>IF(L512="비가동",0,VLOOKUP(E512,[1]단가!$D$4:$G$1048576,4,0))</f>
        <v>14.17</v>
      </c>
      <c r="U512" s="35">
        <f t="shared" si="37"/>
        <v>438391.46</v>
      </c>
      <c r="V512" s="36" t="str">
        <f>IF($L512="비가동",0,IF($B512="in",VLOOKUP($E512,[1]투입량!$M:$T,3,FALSE),VLOOKUP($E512,[1]투입량!$D:$I,3,FALSE)))</f>
        <v>SI4032</v>
      </c>
      <c r="W512" s="35">
        <f>IF($L512="비가동",0,IF($B512="in",VLOOKUP($E512,[1]투입량!$M:$T,6,FALSE),VLOOKUP($E512,[1]투입량!$D:$I,5,FALSE)))</f>
        <v>84</v>
      </c>
      <c r="X512" s="35">
        <f t="shared" si="38"/>
        <v>2864.4</v>
      </c>
      <c r="Y512" s="37">
        <f>IF(V512=0,0,VLOOKUP(V512,[1]원재료!C:H,3,0)*0.001)</f>
        <v>0</v>
      </c>
      <c r="Z512" s="35">
        <f t="shared" si="39"/>
        <v>0</v>
      </c>
      <c r="AA512" s="38"/>
      <c r="AB512" s="39" t="s">
        <v>35</v>
      </c>
      <c r="AC512" s="40"/>
    </row>
    <row r="513" spans="1:29" ht="19.5" hidden="1" customHeight="1" x14ac:dyDescent="0.45">
      <c r="A513" s="22">
        <v>46154</v>
      </c>
      <c r="B513" s="23" t="s">
        <v>29</v>
      </c>
      <c r="C513" s="24" t="s">
        <v>30</v>
      </c>
      <c r="D513" s="25" t="s">
        <v>103</v>
      </c>
      <c r="E513" s="26">
        <v>680450</v>
      </c>
      <c r="F513" s="27" t="str">
        <f>VLOOKUP(표1[[#This Row],[품번]],[1]!품번구분[#Data],2,0)</f>
        <v>S</v>
      </c>
      <c r="G513" s="28"/>
      <c r="H513" s="28"/>
      <c r="I513" s="28"/>
      <c r="J513" s="29">
        <f>표1[[#This Row],[C/V]]*표1[[#This Row],[판수]]-표1[[#This Row],[불량수량]]</f>
        <v>0</v>
      </c>
      <c r="K513" s="28" t="s">
        <v>93</v>
      </c>
      <c r="L513" s="28" t="s">
        <v>36</v>
      </c>
      <c r="M513" s="30">
        <v>0.34027777777777773</v>
      </c>
      <c r="N513" s="30">
        <v>0.39583333333333331</v>
      </c>
      <c r="O513" s="31">
        <v>80.000000000000028</v>
      </c>
      <c r="P513" s="31">
        <v>0</v>
      </c>
      <c r="Q513" s="32" t="s">
        <v>130</v>
      </c>
      <c r="R513" s="33" t="str">
        <f t="shared" si="35"/>
        <v/>
      </c>
      <c r="S513" s="34">
        <f t="shared" si="36"/>
        <v>114</v>
      </c>
      <c r="T513" s="35">
        <f>IF(L513="비가동",0,VLOOKUP(E513,[1]단가!$D$4:$G$1048576,4,0))</f>
        <v>0</v>
      </c>
      <c r="U513" s="35">
        <f t="shared" si="37"/>
        <v>0</v>
      </c>
      <c r="V513" s="36">
        <f>IF($L513="비가동",0,IF($B513="in",VLOOKUP($E513,[1]투입량!$M:$T,3,FALSE),VLOOKUP($E513,[1]투입량!$D:$I,3,FALSE)))</f>
        <v>0</v>
      </c>
      <c r="W513" s="35">
        <f>IF($L513="비가동",0,IF($B513="in",VLOOKUP($E513,[1]투입량!$M:$T,6,FALSE),VLOOKUP($E513,[1]투입량!$D:$I,5,FALSE)))</f>
        <v>0</v>
      </c>
      <c r="X513" s="35">
        <f t="shared" si="38"/>
        <v>0</v>
      </c>
      <c r="Y513" s="37">
        <f>IF(V513=0,0,VLOOKUP(V513,[1]원재료!C:H,3,0)*0.001)</f>
        <v>0</v>
      </c>
      <c r="Z513" s="35">
        <f t="shared" si="39"/>
        <v>0</v>
      </c>
      <c r="AA513" s="38" t="s">
        <v>138</v>
      </c>
      <c r="AB513" s="39" t="s">
        <v>35</v>
      </c>
      <c r="AC513" s="40"/>
    </row>
    <row r="514" spans="1:29" ht="19.5" hidden="1" customHeight="1" x14ac:dyDescent="0.45">
      <c r="A514" s="22">
        <v>46154</v>
      </c>
      <c r="B514" s="23" t="s">
        <v>29</v>
      </c>
      <c r="C514" s="24" t="s">
        <v>30</v>
      </c>
      <c r="D514" s="25" t="s">
        <v>103</v>
      </c>
      <c r="E514" s="26">
        <v>680450</v>
      </c>
      <c r="F514" s="27" t="str">
        <f>VLOOKUP(표1[[#This Row],[품번]],[1]!품번구분[#Data],2,0)</f>
        <v>S</v>
      </c>
      <c r="G514" s="28"/>
      <c r="H514" s="28"/>
      <c r="I514" s="28"/>
      <c r="J514" s="29">
        <f>표1[[#This Row],[C/V]]*표1[[#This Row],[판수]]-표1[[#This Row],[불량수량]]</f>
        <v>0</v>
      </c>
      <c r="K514" s="28" t="s">
        <v>93</v>
      </c>
      <c r="L514" s="28" t="s">
        <v>36</v>
      </c>
      <c r="M514" s="30">
        <v>0.41666666666666669</v>
      </c>
      <c r="N514" s="30">
        <v>0.44791666666666669</v>
      </c>
      <c r="O514" s="31">
        <v>45</v>
      </c>
      <c r="P514" s="31">
        <v>0</v>
      </c>
      <c r="Q514" s="32" t="s">
        <v>130</v>
      </c>
      <c r="R514" s="33" t="str">
        <f t="shared" si="35"/>
        <v/>
      </c>
      <c r="S514" s="34">
        <f t="shared" si="36"/>
        <v>114</v>
      </c>
      <c r="T514" s="35">
        <f>IF(L514="비가동",0,VLOOKUP(E514,[1]단가!$D$4:$G$1048576,4,0))</f>
        <v>0</v>
      </c>
      <c r="U514" s="35">
        <f t="shared" si="37"/>
        <v>0</v>
      </c>
      <c r="V514" s="36">
        <f>IF($L514="비가동",0,IF($B514="in",VLOOKUP($E514,[1]투입량!$M:$T,3,FALSE),VLOOKUP($E514,[1]투입량!$D:$I,3,FALSE)))</f>
        <v>0</v>
      </c>
      <c r="W514" s="35">
        <f>IF($L514="비가동",0,IF($B514="in",VLOOKUP($E514,[1]투입량!$M:$T,6,FALSE),VLOOKUP($E514,[1]투입량!$D:$I,5,FALSE)))</f>
        <v>0</v>
      </c>
      <c r="X514" s="35">
        <f t="shared" si="38"/>
        <v>0</v>
      </c>
      <c r="Y514" s="37">
        <f>IF(V514=0,0,VLOOKUP(V514,[1]원재료!C:H,3,0)*0.001)</f>
        <v>0</v>
      </c>
      <c r="Z514" s="35">
        <f t="shared" si="39"/>
        <v>0</v>
      </c>
      <c r="AA514" s="38" t="s">
        <v>138</v>
      </c>
      <c r="AB514" s="39" t="s">
        <v>35</v>
      </c>
      <c r="AC514" s="40"/>
    </row>
    <row r="515" spans="1:29" ht="19.5" hidden="1" customHeight="1" x14ac:dyDescent="0.45">
      <c r="A515" s="22">
        <v>46154</v>
      </c>
      <c r="B515" s="23" t="s">
        <v>29</v>
      </c>
      <c r="C515" s="24" t="s">
        <v>30</v>
      </c>
      <c r="D515" s="25" t="s">
        <v>103</v>
      </c>
      <c r="E515" s="26">
        <v>680450</v>
      </c>
      <c r="F515" s="27" t="str">
        <f>VLOOKUP(표1[[#This Row],[품번]],[1]!품번구분[#Data],2,0)</f>
        <v>S</v>
      </c>
      <c r="G515" s="28"/>
      <c r="H515" s="28"/>
      <c r="I515" s="28"/>
      <c r="J515" s="29">
        <f>표1[[#This Row],[C/V]]*표1[[#This Row],[판수]]-표1[[#This Row],[불량수량]]</f>
        <v>0</v>
      </c>
      <c r="K515" s="28" t="s">
        <v>93</v>
      </c>
      <c r="L515" s="28" t="s">
        <v>36</v>
      </c>
      <c r="M515" s="30">
        <v>0.54166666666666663</v>
      </c>
      <c r="N515" s="30">
        <v>0.5625</v>
      </c>
      <c r="O515" s="31">
        <v>30.000000000000053</v>
      </c>
      <c r="P515" s="31">
        <v>0</v>
      </c>
      <c r="Q515" s="32" t="s">
        <v>130</v>
      </c>
      <c r="R515" s="33" t="str">
        <f t="shared" ref="R515:R578" si="40">IF(H515=0,"",H515/O515*60)</f>
        <v/>
      </c>
      <c r="S515" s="34">
        <f t="shared" ref="S515:S578" si="41">SUMIFS(H:H,$A:$A,A515,$D:$D,D515,$E:$E,E515)</f>
        <v>114</v>
      </c>
      <c r="T515" s="35">
        <f>IF(L515="비가동",0,VLOOKUP(E515,[1]단가!$D$4:$G$1048576,4,0))</f>
        <v>0</v>
      </c>
      <c r="U515" s="35">
        <f t="shared" ref="U515:U578" si="42">IF(L515="비가동",0,T515*J515)</f>
        <v>0</v>
      </c>
      <c r="V515" s="36">
        <f>IF($L515="비가동",0,IF($B515="in",VLOOKUP($E515,[1]투입량!$M:$T,3,FALSE),VLOOKUP($E515,[1]투입량!$D:$I,3,FALSE)))</f>
        <v>0</v>
      </c>
      <c r="W515" s="35">
        <f>IF($L515="비가동",0,IF($B515="in",VLOOKUP($E515,[1]투입량!$M:$T,6,FALSE),VLOOKUP($E515,[1]투입량!$D:$I,5,FALSE)))</f>
        <v>0</v>
      </c>
      <c r="X515" s="35">
        <f t="shared" ref="X515:X578" si="43">IF(L515="비가동",0,(W515*1.1)*H515)</f>
        <v>0</v>
      </c>
      <c r="Y515" s="37">
        <f>IF(V515=0,0,VLOOKUP(V515,[1]원재료!C:H,3,0)*0.001)</f>
        <v>0</v>
      </c>
      <c r="Z515" s="35">
        <f t="shared" ref="Z515:Z578" si="44">Y515*X515</f>
        <v>0</v>
      </c>
      <c r="AA515" s="38" t="s">
        <v>138</v>
      </c>
      <c r="AB515" s="39" t="s">
        <v>35</v>
      </c>
      <c r="AC515" s="40"/>
    </row>
    <row r="516" spans="1:29" ht="19.5" customHeight="1" x14ac:dyDescent="0.45">
      <c r="A516" s="22">
        <v>46154</v>
      </c>
      <c r="B516" s="23" t="s">
        <v>29</v>
      </c>
      <c r="C516" s="24" t="s">
        <v>30</v>
      </c>
      <c r="D516" s="25" t="s">
        <v>103</v>
      </c>
      <c r="E516" s="26">
        <v>680450</v>
      </c>
      <c r="F516" s="27" t="str">
        <f>VLOOKUP(표1[[#This Row],[품번]],[1]!품번구분[#Data],2,0)</f>
        <v>S</v>
      </c>
      <c r="G516" s="28">
        <v>1008</v>
      </c>
      <c r="H516" s="28">
        <v>83</v>
      </c>
      <c r="I516" s="28">
        <v>830</v>
      </c>
      <c r="J516" s="29">
        <f>표1[[#This Row],[C/V]]*표1[[#This Row],[판수]]-표1[[#This Row],[불량수량]]</f>
        <v>82834</v>
      </c>
      <c r="K516" s="28" t="s">
        <v>104</v>
      </c>
      <c r="L516" s="28" t="s">
        <v>117</v>
      </c>
      <c r="M516" s="30">
        <v>0.83333333333333337</v>
      </c>
      <c r="N516" s="30">
        <v>0.33333333333333331</v>
      </c>
      <c r="O516" s="31">
        <v>659.99999999999989</v>
      </c>
      <c r="P516" s="31">
        <v>0</v>
      </c>
      <c r="Q516" s="32"/>
      <c r="R516" s="33">
        <f t="shared" si="40"/>
        <v>7.5454545454545476</v>
      </c>
      <c r="S516" s="34">
        <f t="shared" si="41"/>
        <v>114</v>
      </c>
      <c r="T516" s="35">
        <f>IF(L516="비가동",0,VLOOKUP(E516,[1]단가!$D$4:$G$1048576,4,0))</f>
        <v>14.17</v>
      </c>
      <c r="U516" s="35">
        <f t="shared" si="42"/>
        <v>1173757.78</v>
      </c>
      <c r="V516" s="36" t="str">
        <f>IF($L516="비가동",0,IF($B516="in",VLOOKUP($E516,[1]투입량!$M:$T,3,FALSE),VLOOKUP($E516,[1]투입량!$D:$I,3,FALSE)))</f>
        <v>SI4032</v>
      </c>
      <c r="W516" s="35">
        <f>IF($L516="비가동",0,IF($B516="in",VLOOKUP($E516,[1]투입량!$M:$T,6,FALSE),VLOOKUP($E516,[1]투입량!$D:$I,5,FALSE)))</f>
        <v>84</v>
      </c>
      <c r="X516" s="35">
        <f t="shared" si="43"/>
        <v>7669.2000000000007</v>
      </c>
      <c r="Y516" s="37">
        <f>IF(V516=0,0,VLOOKUP(V516,[1]원재료!C:H,3,0)*0.001)</f>
        <v>0</v>
      </c>
      <c r="Z516" s="35">
        <f t="shared" si="44"/>
        <v>0</v>
      </c>
      <c r="AA516" s="38"/>
      <c r="AB516" s="39" t="s">
        <v>35</v>
      </c>
      <c r="AC516" s="40"/>
    </row>
    <row r="517" spans="1:29" ht="19.5" customHeight="1" x14ac:dyDescent="0.45">
      <c r="A517" s="22">
        <v>46154</v>
      </c>
      <c r="B517" s="23" t="s">
        <v>29</v>
      </c>
      <c r="C517" s="24" t="s">
        <v>30</v>
      </c>
      <c r="D517" s="25" t="s">
        <v>109</v>
      </c>
      <c r="E517" s="26" t="s">
        <v>110</v>
      </c>
      <c r="F517" s="27" t="str">
        <f>VLOOKUP(표1[[#This Row],[품번]],[1]!품번구분[#Data],2,0)</f>
        <v>S</v>
      </c>
      <c r="G517" s="28">
        <v>48</v>
      </c>
      <c r="H517" s="28">
        <v>98</v>
      </c>
      <c r="I517" s="28"/>
      <c r="J517" s="29">
        <f>표1[[#This Row],[C/V]]*표1[[#This Row],[판수]]-표1[[#This Row],[불량수량]]</f>
        <v>4704</v>
      </c>
      <c r="K517" s="28" t="s">
        <v>56</v>
      </c>
      <c r="L517" s="28" t="s">
        <v>116</v>
      </c>
      <c r="M517" s="30">
        <v>0.33333333333333331</v>
      </c>
      <c r="N517" s="30">
        <v>0.83333333333333337</v>
      </c>
      <c r="O517" s="31">
        <v>620</v>
      </c>
      <c r="P517" s="31">
        <v>0</v>
      </c>
      <c r="Q517" s="32"/>
      <c r="R517" s="33">
        <f t="shared" si="40"/>
        <v>9.4838709677419342</v>
      </c>
      <c r="S517" s="34">
        <f t="shared" si="41"/>
        <v>98</v>
      </c>
      <c r="T517" s="35">
        <f>IF(L517="비가동",0,VLOOKUP(E517,[1]단가!$D$4:$G$1048576,4,0))</f>
        <v>32.99</v>
      </c>
      <c r="U517" s="35">
        <f t="shared" si="42"/>
        <v>155184.96000000002</v>
      </c>
      <c r="V517" s="36" t="str">
        <f>IF($L517="비가동",0,IF($B517="in",VLOOKUP($E517,[1]투입량!$M:$T,3,FALSE),VLOOKUP($E517,[1]투입량!$D:$I,3,FALSE)))</f>
        <v>SI4020</v>
      </c>
      <c r="W517" s="35">
        <f>IF($L517="비가동",0,IF($B517="in",VLOOKUP($E517,[1]투입량!$M:$T,6,FALSE),VLOOKUP($E517,[1]투입량!$D:$I,5,FALSE)))</f>
        <v>63</v>
      </c>
      <c r="X517" s="35">
        <f t="shared" si="43"/>
        <v>6791.4000000000015</v>
      </c>
      <c r="Y517" s="37">
        <f>IF(V517=0,0,VLOOKUP(V517,[1]원재료!C:H,3,0)*0.001)</f>
        <v>8.7000000000000011</v>
      </c>
      <c r="Z517" s="35">
        <f t="shared" si="44"/>
        <v>59085.180000000022</v>
      </c>
      <c r="AA517" s="38"/>
      <c r="AB517" s="39" t="s">
        <v>35</v>
      </c>
      <c r="AC517" s="40"/>
    </row>
    <row r="518" spans="1:29" ht="19.5" customHeight="1" x14ac:dyDescent="0.45">
      <c r="A518" s="22">
        <v>46154</v>
      </c>
      <c r="B518" s="23" t="s">
        <v>29</v>
      </c>
      <c r="C518" s="24" t="s">
        <v>30</v>
      </c>
      <c r="D518" s="25" t="s">
        <v>112</v>
      </c>
      <c r="E518" s="26" t="s">
        <v>139</v>
      </c>
      <c r="F518" s="27" t="str">
        <f>VLOOKUP(표1[[#This Row],[품번]],[1]!품번구분[#Data],2,0)</f>
        <v>S</v>
      </c>
      <c r="G518" s="28">
        <v>56</v>
      </c>
      <c r="H518" s="28">
        <v>98</v>
      </c>
      <c r="I518" s="28"/>
      <c r="J518" s="29">
        <f>표1[[#This Row],[C/V]]*표1[[#This Row],[판수]]-표1[[#This Row],[불량수량]]</f>
        <v>5488</v>
      </c>
      <c r="K518" s="28" t="s">
        <v>56</v>
      </c>
      <c r="L518" s="28" t="s">
        <v>116</v>
      </c>
      <c r="M518" s="30">
        <v>0.33333333333333331</v>
      </c>
      <c r="N518" s="30">
        <v>0.83333333333333337</v>
      </c>
      <c r="O518" s="31">
        <v>620</v>
      </c>
      <c r="P518" s="31">
        <v>0</v>
      </c>
      <c r="Q518" s="32"/>
      <c r="R518" s="33">
        <f t="shared" si="40"/>
        <v>9.4838709677419342</v>
      </c>
      <c r="S518" s="34">
        <f t="shared" si="41"/>
        <v>98</v>
      </c>
      <c r="T518" s="35">
        <f>IF(L518="비가동",0,VLOOKUP(E518,[1]단가!$D$4:$G$1048576,4,0))</f>
        <v>125.8</v>
      </c>
      <c r="U518" s="35">
        <f t="shared" si="42"/>
        <v>690390.4</v>
      </c>
      <c r="V518" s="36" t="str">
        <f>IF($L518="비가동",0,IF($B518="in",VLOOKUP($E518,[1]투입량!$M:$T,3,FALSE),VLOOKUP($E518,[1]투입량!$D:$I,3,FALSE)))</f>
        <v>SI4028</v>
      </c>
      <c r="W518" s="35">
        <f>IF($L518="비가동",0,IF($B518="in",VLOOKUP($E518,[1]투입량!$M:$T,6,FALSE),VLOOKUP($E518,[1]투입량!$D:$I,5,FALSE)))</f>
        <v>196</v>
      </c>
      <c r="X518" s="35">
        <f t="shared" si="43"/>
        <v>21128.800000000003</v>
      </c>
      <c r="Y518" s="37">
        <f>IF(V518=0,0,VLOOKUP(V518,[1]원재료!C:H,3,0)*0.001)</f>
        <v>9</v>
      </c>
      <c r="Z518" s="35">
        <f t="shared" si="44"/>
        <v>190159.2</v>
      </c>
      <c r="AA518" s="38"/>
      <c r="AB518" s="39" t="s">
        <v>35</v>
      </c>
      <c r="AC518" s="40"/>
    </row>
    <row r="519" spans="1:29" ht="19.5" customHeight="1" x14ac:dyDescent="0.45">
      <c r="A519" s="22">
        <v>46154</v>
      </c>
      <c r="B519" s="23" t="s">
        <v>29</v>
      </c>
      <c r="C519" s="24" t="s">
        <v>30</v>
      </c>
      <c r="D519" s="25" t="s">
        <v>114</v>
      </c>
      <c r="E519" s="26" t="s">
        <v>115</v>
      </c>
      <c r="F519" s="27" t="str">
        <f>VLOOKUP(표1[[#This Row],[품번]],[1]!품번구분[#Data],2,0)</f>
        <v>S</v>
      </c>
      <c r="G519" s="28">
        <v>160</v>
      </c>
      <c r="H519" s="28">
        <v>98</v>
      </c>
      <c r="I519" s="28"/>
      <c r="J519" s="29">
        <f>표1[[#This Row],[C/V]]*표1[[#This Row],[판수]]-표1[[#This Row],[불량수량]]</f>
        <v>15680</v>
      </c>
      <c r="K519" s="28" t="s">
        <v>56</v>
      </c>
      <c r="L519" s="28" t="s">
        <v>116</v>
      </c>
      <c r="M519" s="30">
        <v>0.33333333333333331</v>
      </c>
      <c r="N519" s="30">
        <v>0.83333333333333337</v>
      </c>
      <c r="O519" s="31">
        <v>620</v>
      </c>
      <c r="P519" s="31">
        <v>0</v>
      </c>
      <c r="Q519" s="32"/>
      <c r="R519" s="33">
        <f t="shared" si="40"/>
        <v>9.4838709677419342</v>
      </c>
      <c r="S519" s="34">
        <f t="shared" si="41"/>
        <v>98</v>
      </c>
      <c r="T519" s="35">
        <f>IF(L519="비가동",0,VLOOKUP(E519,[1]단가!$D$4:$G$1048576,4,0))</f>
        <v>49.5</v>
      </c>
      <c r="U519" s="35">
        <f t="shared" si="42"/>
        <v>776160</v>
      </c>
      <c r="V519" s="36" t="str">
        <f>IF($L519="비가동",0,IF($B519="in",VLOOKUP($E519,[1]투입량!$M:$T,3,FALSE),VLOOKUP($E519,[1]투입량!$D:$I,3,FALSE)))</f>
        <v>SI3020K</v>
      </c>
      <c r="W519" s="35">
        <f>IF($L519="비가동",0,IF($B519="in",VLOOKUP($E519,[1]투입량!$M:$T,6,FALSE),VLOOKUP($E519,[1]투입량!$D:$I,5,FALSE)))</f>
        <v>168</v>
      </c>
      <c r="X519" s="35">
        <f t="shared" si="43"/>
        <v>18110.400000000001</v>
      </c>
      <c r="Y519" s="37">
        <f>IF(V519=0,0,VLOOKUP(V519,[1]원재료!C:H,3,0)*0.001)</f>
        <v>9.85</v>
      </c>
      <c r="Z519" s="35">
        <f t="shared" si="44"/>
        <v>178387.44</v>
      </c>
      <c r="AA519" s="38"/>
      <c r="AB519" s="39" t="s">
        <v>35</v>
      </c>
      <c r="AC519" s="40"/>
    </row>
    <row r="520" spans="1:29" ht="19.5" hidden="1" customHeight="1" x14ac:dyDescent="0.45">
      <c r="A520" s="22">
        <v>46155</v>
      </c>
      <c r="B520" s="23" t="s">
        <v>29</v>
      </c>
      <c r="C520" s="24" t="s">
        <v>30</v>
      </c>
      <c r="D520" s="25" t="s">
        <v>31</v>
      </c>
      <c r="E520" s="26" t="s">
        <v>50</v>
      </c>
      <c r="F520" s="27" t="str">
        <f>VLOOKUP(표1[[#This Row],[품번]],[1]!품번구분[#Data],2,0)</f>
        <v>S</v>
      </c>
      <c r="G520" s="28">
        <v>252</v>
      </c>
      <c r="H520" s="28">
        <v>84</v>
      </c>
      <c r="I520" s="28"/>
      <c r="J520" s="29">
        <f>표1[[#This Row],[C/V]]*표1[[#This Row],[판수]]-표1[[#This Row],[불량수량]]</f>
        <v>21168</v>
      </c>
      <c r="K520" s="28" t="s">
        <v>111</v>
      </c>
      <c r="L520" s="28" t="s">
        <v>116</v>
      </c>
      <c r="M520" s="30">
        <v>0.33333333333333331</v>
      </c>
      <c r="N520" s="30">
        <v>0.83333333333333337</v>
      </c>
      <c r="O520" s="31">
        <v>604.99999999999989</v>
      </c>
      <c r="P520" s="31">
        <v>15.000000000000107</v>
      </c>
      <c r="Q520" s="32"/>
      <c r="R520" s="33">
        <f t="shared" si="40"/>
        <v>8.3305785123966949</v>
      </c>
      <c r="S520" s="34">
        <f t="shared" si="41"/>
        <v>174</v>
      </c>
      <c r="T520" s="35">
        <f>IF(L520="비가동",0,VLOOKUP(E520,[1]단가!$D$4:$G$1048576,4,0))</f>
        <v>25.09</v>
      </c>
      <c r="U520" s="35">
        <f t="shared" si="42"/>
        <v>531105.12</v>
      </c>
      <c r="V520" s="36" t="str">
        <f>IF($L520="비가동",0,IF($B520="in",VLOOKUP($E520,[1]투입량!$M:$T,3,FALSE),VLOOKUP($E520,[1]투입량!$D:$I,3,FALSE)))</f>
        <v>SI4022</v>
      </c>
      <c r="W520" s="35">
        <f>IF($L520="비가동",0,IF($B520="in",VLOOKUP($E520,[1]투입량!$M:$T,6,FALSE),VLOOKUP($E520,[1]투입량!$D:$I,5,FALSE)))</f>
        <v>354</v>
      </c>
      <c r="X520" s="35">
        <f t="shared" si="43"/>
        <v>32709.600000000002</v>
      </c>
      <c r="Y520" s="37">
        <f>IF(V520=0,0,VLOOKUP(V520,[1]원재료!C:H,3,0)*0.001)</f>
        <v>10.15</v>
      </c>
      <c r="Z520" s="35">
        <f t="shared" si="44"/>
        <v>332002.44000000006</v>
      </c>
      <c r="AA520" s="38"/>
      <c r="AB520" s="39" t="s">
        <v>35</v>
      </c>
      <c r="AC520" s="40"/>
    </row>
    <row r="521" spans="1:29" ht="19.5" hidden="1" customHeight="1" x14ac:dyDescent="0.45">
      <c r="A521" s="22">
        <v>46155</v>
      </c>
      <c r="B521" s="23" t="s">
        <v>29</v>
      </c>
      <c r="C521" s="24" t="s">
        <v>30</v>
      </c>
      <c r="D521" s="25" t="s">
        <v>31</v>
      </c>
      <c r="E521" s="26" t="s">
        <v>50</v>
      </c>
      <c r="F521" s="27" t="str">
        <f>VLOOKUP(표1[[#This Row],[품번]],[1]!품번구분[#Data],2,0)</f>
        <v>S</v>
      </c>
      <c r="G521" s="28"/>
      <c r="H521" s="28"/>
      <c r="I521" s="28"/>
      <c r="J521" s="29">
        <f>표1[[#This Row],[C/V]]*표1[[#This Row],[판수]]-표1[[#This Row],[불량수량]]</f>
        <v>0</v>
      </c>
      <c r="K521" s="28" t="s">
        <v>111</v>
      </c>
      <c r="L521" s="28" t="s">
        <v>36</v>
      </c>
      <c r="M521" s="44">
        <v>0.69791666666666663</v>
      </c>
      <c r="N521" s="44">
        <v>0.70833333333333337</v>
      </c>
      <c r="O521" s="31">
        <v>15.000000000000107</v>
      </c>
      <c r="P521" s="31">
        <v>0</v>
      </c>
      <c r="Q521" s="32" t="s">
        <v>140</v>
      </c>
      <c r="R521" s="33" t="str">
        <f t="shared" si="40"/>
        <v/>
      </c>
      <c r="S521" s="34">
        <f t="shared" si="41"/>
        <v>174</v>
      </c>
      <c r="T521" s="35">
        <f>IF(L521="비가동",0,VLOOKUP(E521,[1]단가!$D$4:$G$1048576,4,0))</f>
        <v>0</v>
      </c>
      <c r="U521" s="35">
        <f t="shared" si="42"/>
        <v>0</v>
      </c>
      <c r="V521" s="36">
        <f>IF($L521="비가동",0,IF($B521="in",VLOOKUP($E521,[1]투입량!$M:$T,3,FALSE),VLOOKUP($E521,[1]투입량!$D:$I,3,FALSE)))</f>
        <v>0</v>
      </c>
      <c r="W521" s="35">
        <f>IF($L521="비가동",0,IF($B521="in",VLOOKUP($E521,[1]투입량!$M:$T,6,FALSE),VLOOKUP($E521,[1]투입량!$D:$I,5,FALSE)))</f>
        <v>0</v>
      </c>
      <c r="X521" s="35">
        <f t="shared" si="43"/>
        <v>0</v>
      </c>
      <c r="Y521" s="37">
        <f>IF(V521=0,0,VLOOKUP(V521,[1]원재료!C:H,3,0)*0.001)</f>
        <v>0</v>
      </c>
      <c r="Z521" s="35">
        <f t="shared" si="44"/>
        <v>0</v>
      </c>
      <c r="AA521" s="38"/>
      <c r="AB521" s="39" t="s">
        <v>35</v>
      </c>
      <c r="AC521" s="40"/>
    </row>
    <row r="522" spans="1:29" ht="19.5" customHeight="1" x14ac:dyDescent="0.45">
      <c r="A522" s="22">
        <v>46155</v>
      </c>
      <c r="B522" s="23" t="s">
        <v>29</v>
      </c>
      <c r="C522" s="24" t="s">
        <v>30</v>
      </c>
      <c r="D522" s="25" t="s">
        <v>39</v>
      </c>
      <c r="E522" s="26" t="s">
        <v>40</v>
      </c>
      <c r="F522" s="27" t="str">
        <f>VLOOKUP(표1[[#This Row],[품번]],[1]!품번구분[#Data],2,0)</f>
        <v>S</v>
      </c>
      <c r="G522" s="28">
        <v>190</v>
      </c>
      <c r="H522" s="28">
        <v>85</v>
      </c>
      <c r="I522" s="28">
        <v>85</v>
      </c>
      <c r="J522" s="29">
        <f>표1[[#This Row],[C/V]]*표1[[#This Row],[판수]]-표1[[#This Row],[불량수량]]</f>
        <v>16065</v>
      </c>
      <c r="K522" s="28" t="s">
        <v>111</v>
      </c>
      <c r="L522" s="28" t="s">
        <v>116</v>
      </c>
      <c r="M522" s="44">
        <v>0.33333333333333331</v>
      </c>
      <c r="N522" s="44">
        <v>0.83333333333333337</v>
      </c>
      <c r="O522" s="31">
        <v>620</v>
      </c>
      <c r="P522" s="31">
        <v>0</v>
      </c>
      <c r="Q522" s="32"/>
      <c r="R522" s="33">
        <f t="shared" si="40"/>
        <v>8.2258064516129021</v>
      </c>
      <c r="S522" s="34">
        <f t="shared" si="41"/>
        <v>175</v>
      </c>
      <c r="T522" s="35">
        <f>IF(L522="비가동",0,VLOOKUP(E522,[1]단가!$D$4:$G$1048576,4,0))</f>
        <v>24</v>
      </c>
      <c r="U522" s="35">
        <f t="shared" si="42"/>
        <v>385560</v>
      </c>
      <c r="V522" s="36" t="str">
        <f>IF($L522="비가동",0,IF($B522="in",VLOOKUP($E522,[1]투입량!$M:$T,3,FALSE),VLOOKUP($E522,[1]투입량!$D:$I,3,FALSE)))</f>
        <v>SI3020</v>
      </c>
      <c r="W522" s="35">
        <f>IF($L522="비가동",0,IF($B522="in",VLOOKUP($E522,[1]투입량!$M:$T,6,FALSE),VLOOKUP($E522,[1]투입량!$D:$I,5,FALSE)))</f>
        <v>208</v>
      </c>
      <c r="X522" s="35">
        <f t="shared" si="43"/>
        <v>19448</v>
      </c>
      <c r="Y522" s="37">
        <f>IF(V522=0,0,VLOOKUP(V522,[1]원재료!C:H,3,0)*0.001)</f>
        <v>9.85</v>
      </c>
      <c r="Z522" s="35">
        <f t="shared" si="44"/>
        <v>191562.8</v>
      </c>
      <c r="AA522" s="38"/>
      <c r="AB522" s="39" t="s">
        <v>35</v>
      </c>
      <c r="AC522" s="40"/>
    </row>
    <row r="523" spans="1:29" ht="19.5" customHeight="1" x14ac:dyDescent="0.45">
      <c r="A523" s="22">
        <v>46155</v>
      </c>
      <c r="B523" s="23" t="s">
        <v>29</v>
      </c>
      <c r="C523" s="24" t="s">
        <v>30</v>
      </c>
      <c r="D523" s="25" t="s">
        <v>41</v>
      </c>
      <c r="E523" s="26" t="s">
        <v>42</v>
      </c>
      <c r="F523" s="27" t="str">
        <f>VLOOKUP(표1[[#This Row],[품번]],[1]!품번구분[#Data],2,0)</f>
        <v>G</v>
      </c>
      <c r="G523" s="28">
        <v>90</v>
      </c>
      <c r="H523" s="28">
        <v>85</v>
      </c>
      <c r="I523" s="28"/>
      <c r="J523" s="29">
        <f>표1[[#This Row],[C/V]]*표1[[#This Row],[판수]]-표1[[#This Row],[불량수량]]</f>
        <v>7650</v>
      </c>
      <c r="K523" s="28" t="s">
        <v>111</v>
      </c>
      <c r="L523" s="28" t="s">
        <v>116</v>
      </c>
      <c r="M523" s="44">
        <v>0.33333333333333331</v>
      </c>
      <c r="N523" s="44">
        <v>0.83333333333333337</v>
      </c>
      <c r="O523" s="31">
        <v>620</v>
      </c>
      <c r="P523" s="31">
        <v>0</v>
      </c>
      <c r="Q523" s="32"/>
      <c r="R523" s="33">
        <f t="shared" si="40"/>
        <v>8.2258064516129021</v>
      </c>
      <c r="S523" s="34">
        <f t="shared" si="41"/>
        <v>175</v>
      </c>
      <c r="T523" s="35">
        <f>IF(L523="비가동",0,VLOOKUP(E523,[1]단가!$D$4:$G$1048576,4,0))</f>
        <v>60</v>
      </c>
      <c r="U523" s="35">
        <f t="shared" si="42"/>
        <v>459000</v>
      </c>
      <c r="V523" s="36" t="str">
        <f>IF($L523="비가동",0,IF($B523="in",VLOOKUP($E523,[1]투입량!$M:$T,3,FALSE),VLOOKUP($E523,[1]투입량!$D:$I,3,FALSE)))</f>
        <v>SI4027K</v>
      </c>
      <c r="W523" s="35">
        <f>IF($L523="비가동",0,IF($B523="in",VLOOKUP($E523,[1]투입량!$M:$T,6,FALSE),VLOOKUP($E523,[1]투입량!$D:$I,5,FALSE)))</f>
        <v>330</v>
      </c>
      <c r="X523" s="35">
        <f t="shared" si="43"/>
        <v>30855.000000000004</v>
      </c>
      <c r="Y523" s="37">
        <f>IF(V523=0,0,VLOOKUP(V523,[1]원재료!C:H,3,0)*0.001)</f>
        <v>9</v>
      </c>
      <c r="Z523" s="35">
        <f t="shared" si="44"/>
        <v>277695.00000000006</v>
      </c>
      <c r="AA523" s="38"/>
      <c r="AB523" s="39" t="s">
        <v>35</v>
      </c>
      <c r="AC523" s="40"/>
    </row>
    <row r="524" spans="1:29" ht="19.5" customHeight="1" x14ac:dyDescent="0.45">
      <c r="A524" s="22">
        <v>46155</v>
      </c>
      <c r="B524" s="23" t="s">
        <v>29</v>
      </c>
      <c r="C524" s="24" t="s">
        <v>30</v>
      </c>
      <c r="D524" s="25" t="s">
        <v>31</v>
      </c>
      <c r="E524" s="26" t="s">
        <v>50</v>
      </c>
      <c r="F524" s="27" t="str">
        <f>VLOOKUP(표1[[#This Row],[품번]],[1]!품번구분[#Data],2,0)</f>
        <v>S</v>
      </c>
      <c r="G524" s="28">
        <v>252</v>
      </c>
      <c r="H524" s="28">
        <v>90</v>
      </c>
      <c r="I524" s="28"/>
      <c r="J524" s="29">
        <f>표1[[#This Row],[C/V]]*표1[[#This Row],[판수]]-표1[[#This Row],[불량수량]]</f>
        <v>22680</v>
      </c>
      <c r="K524" s="28" t="s">
        <v>51</v>
      </c>
      <c r="L524" s="28" t="s">
        <v>117</v>
      </c>
      <c r="M524" s="44">
        <v>0.83333333333333337</v>
      </c>
      <c r="N524" s="44">
        <v>0.33333333333333331</v>
      </c>
      <c r="O524" s="31">
        <v>659.99999999999989</v>
      </c>
      <c r="P524" s="31">
        <v>0</v>
      </c>
      <c r="Q524" s="32"/>
      <c r="R524" s="33">
        <f t="shared" si="40"/>
        <v>8.1818181818181834</v>
      </c>
      <c r="S524" s="34">
        <f t="shared" si="41"/>
        <v>174</v>
      </c>
      <c r="T524" s="35">
        <f>IF(L524="비가동",0,VLOOKUP(E524,[1]단가!$D$4:$G$1048576,4,0))</f>
        <v>25.09</v>
      </c>
      <c r="U524" s="35">
        <f t="shared" si="42"/>
        <v>569041.19999999995</v>
      </c>
      <c r="V524" s="36" t="str">
        <f>IF($L524="비가동",0,IF($B524="in",VLOOKUP($E524,[1]투입량!$M:$T,3,FALSE),VLOOKUP($E524,[1]투입량!$D:$I,3,FALSE)))</f>
        <v>SI4022</v>
      </c>
      <c r="W524" s="35">
        <f>IF($L524="비가동",0,IF($B524="in",VLOOKUP($E524,[1]투입량!$M:$T,6,FALSE),VLOOKUP($E524,[1]투입량!$D:$I,5,FALSE)))</f>
        <v>354</v>
      </c>
      <c r="X524" s="35">
        <f t="shared" si="43"/>
        <v>35046</v>
      </c>
      <c r="Y524" s="37">
        <f>IF(V524=0,0,VLOOKUP(V524,[1]원재료!C:H,3,0)*0.001)</f>
        <v>10.15</v>
      </c>
      <c r="Z524" s="35">
        <f t="shared" si="44"/>
        <v>355716.9</v>
      </c>
      <c r="AA524" s="38"/>
      <c r="AB524" s="39" t="s">
        <v>35</v>
      </c>
      <c r="AC524" s="40"/>
    </row>
    <row r="525" spans="1:29" ht="19.5" customHeight="1" x14ac:dyDescent="0.45">
      <c r="A525" s="22">
        <v>46155</v>
      </c>
      <c r="B525" s="23" t="s">
        <v>29</v>
      </c>
      <c r="C525" s="24" t="s">
        <v>30</v>
      </c>
      <c r="D525" s="25" t="s">
        <v>39</v>
      </c>
      <c r="E525" s="26" t="s">
        <v>40</v>
      </c>
      <c r="F525" s="27" t="str">
        <f>VLOOKUP(표1[[#This Row],[품번]],[1]!품번구분[#Data],2,0)</f>
        <v>S</v>
      </c>
      <c r="G525" s="28">
        <v>190</v>
      </c>
      <c r="H525" s="28">
        <v>90</v>
      </c>
      <c r="I525" s="28">
        <v>90</v>
      </c>
      <c r="J525" s="29">
        <f>표1[[#This Row],[C/V]]*표1[[#This Row],[판수]]-표1[[#This Row],[불량수량]]</f>
        <v>17010</v>
      </c>
      <c r="K525" s="28" t="s">
        <v>51</v>
      </c>
      <c r="L525" s="28" t="s">
        <v>117</v>
      </c>
      <c r="M525" s="44">
        <v>0.83333333333333337</v>
      </c>
      <c r="N525" s="44">
        <v>0.33333333333333331</v>
      </c>
      <c r="O525" s="31">
        <v>659.99999999999989</v>
      </c>
      <c r="P525" s="31">
        <v>0</v>
      </c>
      <c r="Q525" s="32"/>
      <c r="R525" s="33">
        <f t="shared" si="40"/>
        <v>8.1818181818181834</v>
      </c>
      <c r="S525" s="34">
        <f t="shared" si="41"/>
        <v>175</v>
      </c>
      <c r="T525" s="35">
        <f>IF(L525="비가동",0,VLOOKUP(E525,[1]단가!$D$4:$G$1048576,4,0))</f>
        <v>24</v>
      </c>
      <c r="U525" s="35">
        <f t="shared" si="42"/>
        <v>408240</v>
      </c>
      <c r="V525" s="36" t="str">
        <f>IF($L525="비가동",0,IF($B525="in",VLOOKUP($E525,[1]투입량!$M:$T,3,FALSE),VLOOKUP($E525,[1]투입량!$D:$I,3,FALSE)))</f>
        <v>SI3020</v>
      </c>
      <c r="W525" s="35">
        <f>IF($L525="비가동",0,IF($B525="in",VLOOKUP($E525,[1]투입량!$M:$T,6,FALSE),VLOOKUP($E525,[1]투입량!$D:$I,5,FALSE)))</f>
        <v>208</v>
      </c>
      <c r="X525" s="35">
        <f t="shared" si="43"/>
        <v>20592</v>
      </c>
      <c r="Y525" s="37">
        <f>IF(V525=0,0,VLOOKUP(V525,[1]원재료!C:H,3,0)*0.001)</f>
        <v>9.85</v>
      </c>
      <c r="Z525" s="35">
        <f t="shared" si="44"/>
        <v>202831.19999999998</v>
      </c>
      <c r="AA525" s="38"/>
      <c r="AB525" s="39" t="s">
        <v>35</v>
      </c>
      <c r="AC525" s="40"/>
    </row>
    <row r="526" spans="1:29" ht="19.5" customHeight="1" x14ac:dyDescent="0.45">
      <c r="A526" s="22">
        <v>46155</v>
      </c>
      <c r="B526" s="23" t="s">
        <v>29</v>
      </c>
      <c r="C526" s="24" t="s">
        <v>30</v>
      </c>
      <c r="D526" s="25" t="s">
        <v>41</v>
      </c>
      <c r="E526" s="26" t="s">
        <v>42</v>
      </c>
      <c r="F526" s="27" t="str">
        <f>VLOOKUP(표1[[#This Row],[품번]],[1]!품번구분[#Data],2,0)</f>
        <v>G</v>
      </c>
      <c r="G526" s="28">
        <v>90</v>
      </c>
      <c r="H526" s="28">
        <v>90</v>
      </c>
      <c r="I526" s="28"/>
      <c r="J526" s="29">
        <f>표1[[#This Row],[C/V]]*표1[[#This Row],[판수]]-표1[[#This Row],[불량수량]]</f>
        <v>8100</v>
      </c>
      <c r="K526" s="28" t="s">
        <v>51</v>
      </c>
      <c r="L526" s="28" t="s">
        <v>117</v>
      </c>
      <c r="M526" s="44">
        <v>0.83333333333333337</v>
      </c>
      <c r="N526" s="44">
        <v>0.33333333333333331</v>
      </c>
      <c r="O526" s="31">
        <v>659.99999999999989</v>
      </c>
      <c r="P526" s="31">
        <v>0</v>
      </c>
      <c r="Q526" s="32"/>
      <c r="R526" s="33">
        <f t="shared" si="40"/>
        <v>8.1818181818181834</v>
      </c>
      <c r="S526" s="34">
        <f t="shared" si="41"/>
        <v>175</v>
      </c>
      <c r="T526" s="35">
        <f>IF(L526="비가동",0,VLOOKUP(E526,[1]단가!$D$4:$G$1048576,4,0))</f>
        <v>60</v>
      </c>
      <c r="U526" s="35">
        <f t="shared" si="42"/>
        <v>486000</v>
      </c>
      <c r="V526" s="36" t="str">
        <f>IF($L526="비가동",0,IF($B526="in",VLOOKUP($E526,[1]투입량!$M:$T,3,FALSE),VLOOKUP($E526,[1]투입량!$D:$I,3,FALSE)))</f>
        <v>SI4027K</v>
      </c>
      <c r="W526" s="35">
        <f>IF($L526="비가동",0,IF($B526="in",VLOOKUP($E526,[1]투입량!$M:$T,6,FALSE),VLOOKUP($E526,[1]투입량!$D:$I,5,FALSE)))</f>
        <v>330</v>
      </c>
      <c r="X526" s="35">
        <f t="shared" si="43"/>
        <v>32670.000000000004</v>
      </c>
      <c r="Y526" s="37">
        <f>IF(V526=0,0,VLOOKUP(V526,[1]원재료!C:H,3,0)*0.001)</f>
        <v>9</v>
      </c>
      <c r="Z526" s="35">
        <f t="shared" si="44"/>
        <v>294030.00000000006</v>
      </c>
      <c r="AA526" s="38"/>
      <c r="AB526" s="39" t="s">
        <v>35</v>
      </c>
      <c r="AC526" s="40"/>
    </row>
    <row r="527" spans="1:29" ht="19.5" customHeight="1" x14ac:dyDescent="0.45">
      <c r="A527" s="22">
        <v>46155</v>
      </c>
      <c r="B527" s="23" t="s">
        <v>29</v>
      </c>
      <c r="C527" s="24" t="s">
        <v>30</v>
      </c>
      <c r="D527" s="25" t="s">
        <v>121</v>
      </c>
      <c r="E527" s="26" t="s">
        <v>122</v>
      </c>
      <c r="F527" s="27" t="str">
        <f>VLOOKUP(표1[[#This Row],[품번]],[1]!품번구분[#Data],2,0)</f>
        <v>G</v>
      </c>
      <c r="G527" s="28">
        <v>180</v>
      </c>
      <c r="H527" s="28">
        <v>71</v>
      </c>
      <c r="I527" s="28"/>
      <c r="J527" s="29">
        <f>표1[[#This Row],[C/V]]*표1[[#This Row],[판수]]-표1[[#This Row],[불량수량]]</f>
        <v>12780</v>
      </c>
      <c r="K527" s="28" t="s">
        <v>107</v>
      </c>
      <c r="L527" s="28" t="s">
        <v>116</v>
      </c>
      <c r="M527" s="30">
        <v>0.33333333333333331</v>
      </c>
      <c r="N527" s="30">
        <v>0.83333333333333337</v>
      </c>
      <c r="O527" s="31">
        <v>620</v>
      </c>
      <c r="P527" s="31">
        <v>0</v>
      </c>
      <c r="Q527" s="32"/>
      <c r="R527" s="33">
        <f t="shared" si="40"/>
        <v>6.870967741935484</v>
      </c>
      <c r="S527" s="34">
        <f t="shared" si="41"/>
        <v>144</v>
      </c>
      <c r="T527" s="35">
        <f>IF(L527="비가동",0,VLOOKUP(E527,[1]단가!$D$4:$G$1048576,4,0))</f>
        <v>100</v>
      </c>
      <c r="U527" s="35">
        <f t="shared" si="42"/>
        <v>1278000</v>
      </c>
      <c r="V527" s="36" t="str">
        <f>IF($L527="비가동",0,IF($B527="in",VLOOKUP($E527,[1]투입량!$M:$T,3,FALSE),VLOOKUP($E527,[1]투입량!$D:$I,3,FALSE)))</f>
        <v>SI4021</v>
      </c>
      <c r="W527" s="35">
        <f>IF($L527="비가동",0,IF($B527="in",VLOOKUP($E527,[1]투입량!$M:$T,6,FALSE),VLOOKUP($E527,[1]투입량!$D:$I,5,FALSE)))</f>
        <v>120</v>
      </c>
      <c r="X527" s="35">
        <f t="shared" si="43"/>
        <v>9372</v>
      </c>
      <c r="Y527" s="37">
        <f>IF(V527=0,0,VLOOKUP(V527,[1]원재료!C:H,3,0)*0.001)</f>
        <v>8.8000000000000007</v>
      </c>
      <c r="Z527" s="35">
        <f t="shared" si="44"/>
        <v>82473.600000000006</v>
      </c>
      <c r="AA527" s="38"/>
      <c r="AB527" s="39" t="s">
        <v>35</v>
      </c>
      <c r="AC527" s="40"/>
    </row>
    <row r="528" spans="1:29" ht="19.5" customHeight="1" x14ac:dyDescent="0.45">
      <c r="A528" s="22">
        <v>46155</v>
      </c>
      <c r="B528" s="23" t="s">
        <v>29</v>
      </c>
      <c r="C528" s="24" t="s">
        <v>30</v>
      </c>
      <c r="D528" s="25" t="s">
        <v>121</v>
      </c>
      <c r="E528" s="26" t="s">
        <v>122</v>
      </c>
      <c r="F528" s="27" t="str">
        <f>VLOOKUP(표1[[#This Row],[품번]],[1]!품번구분[#Data],2,0)</f>
        <v>G</v>
      </c>
      <c r="G528" s="28">
        <v>180</v>
      </c>
      <c r="H528" s="28">
        <v>73</v>
      </c>
      <c r="I528" s="28"/>
      <c r="J528" s="29">
        <f>표1[[#This Row],[C/V]]*표1[[#This Row],[판수]]-표1[[#This Row],[불량수량]]</f>
        <v>13140</v>
      </c>
      <c r="K528" s="28" t="s">
        <v>77</v>
      </c>
      <c r="L528" s="28" t="s">
        <v>117</v>
      </c>
      <c r="M528" s="30">
        <v>0.83333333333333337</v>
      </c>
      <c r="N528" s="30">
        <v>0.33333333333333331</v>
      </c>
      <c r="O528" s="31">
        <v>659.99999999999989</v>
      </c>
      <c r="P528" s="31">
        <v>0</v>
      </c>
      <c r="Q528" s="32"/>
      <c r="R528" s="33">
        <f t="shared" si="40"/>
        <v>6.6363636363636376</v>
      </c>
      <c r="S528" s="34">
        <f t="shared" si="41"/>
        <v>144</v>
      </c>
      <c r="T528" s="35">
        <f>IF(L528="비가동",0,VLOOKUP(E528,[1]단가!$D$4:$G$1048576,4,0))</f>
        <v>100</v>
      </c>
      <c r="U528" s="35">
        <f t="shared" si="42"/>
        <v>1314000</v>
      </c>
      <c r="V528" s="36" t="str">
        <f>IF($L528="비가동",0,IF($B528="in",VLOOKUP($E528,[1]투입량!$M:$T,3,FALSE),VLOOKUP($E528,[1]투입량!$D:$I,3,FALSE)))</f>
        <v>SI4021</v>
      </c>
      <c r="W528" s="35">
        <f>IF($L528="비가동",0,IF($B528="in",VLOOKUP($E528,[1]투입량!$M:$T,6,FALSE),VLOOKUP($E528,[1]투입량!$D:$I,5,FALSE)))</f>
        <v>120</v>
      </c>
      <c r="X528" s="35">
        <f t="shared" si="43"/>
        <v>9636</v>
      </c>
      <c r="Y528" s="37">
        <f>IF(V528=0,0,VLOOKUP(V528,[1]원재료!C:H,3,0)*0.001)</f>
        <v>8.8000000000000007</v>
      </c>
      <c r="Z528" s="35">
        <f t="shared" si="44"/>
        <v>84796.800000000003</v>
      </c>
      <c r="AA528" s="38"/>
      <c r="AB528" s="39" t="s">
        <v>35</v>
      </c>
      <c r="AC528" s="40"/>
    </row>
    <row r="529" spans="1:29" ht="19.5" customHeight="1" x14ac:dyDescent="0.45">
      <c r="A529" s="22">
        <v>46155</v>
      </c>
      <c r="B529" s="23" t="s">
        <v>29</v>
      </c>
      <c r="C529" s="24" t="s">
        <v>30</v>
      </c>
      <c r="D529" s="25" t="s">
        <v>49</v>
      </c>
      <c r="E529" s="26">
        <v>685683</v>
      </c>
      <c r="F529" s="27" t="str">
        <f>VLOOKUP(표1[[#This Row],[품번]],[1]!품번구분[#Data],2,0)</f>
        <v>S</v>
      </c>
      <c r="G529" s="28">
        <v>80</v>
      </c>
      <c r="H529" s="28">
        <v>105</v>
      </c>
      <c r="I529" s="28"/>
      <c r="J529" s="29">
        <f>표1[[#This Row],[C/V]]*표1[[#This Row],[판수]]-표1[[#This Row],[불량수량]]</f>
        <v>8400</v>
      </c>
      <c r="K529" s="28" t="s">
        <v>43</v>
      </c>
      <c r="L529" s="28" t="s">
        <v>116</v>
      </c>
      <c r="M529" s="30">
        <v>0.33333333333333331</v>
      </c>
      <c r="N529" s="30">
        <v>0.83333333333333337</v>
      </c>
      <c r="O529" s="31">
        <v>620</v>
      </c>
      <c r="P529" s="31">
        <v>0</v>
      </c>
      <c r="Q529" s="32"/>
      <c r="R529" s="33">
        <f t="shared" si="40"/>
        <v>10.161290322580644</v>
      </c>
      <c r="S529" s="34">
        <f t="shared" si="41"/>
        <v>207</v>
      </c>
      <c r="T529" s="35">
        <f>IF(L529="비가동",0,VLOOKUP(E529,[1]단가!$D$4:$G$1048576,4,0))</f>
        <v>163.26</v>
      </c>
      <c r="U529" s="35">
        <f t="shared" si="42"/>
        <v>1371384</v>
      </c>
      <c r="V529" s="36" t="str">
        <f>IF($L529="비가동",0,IF($B529="in",VLOOKUP($E529,[1]투입량!$M:$T,3,FALSE),VLOOKUP($E529,[1]투입량!$D:$I,3,FALSE)))</f>
        <v>SI4029</v>
      </c>
      <c r="W529" s="35">
        <f>IF($L529="비가동",0,IF($B529="in",VLOOKUP($E529,[1]투입량!$M:$T,6,FALSE),VLOOKUP($E529,[1]투입량!$D:$I,5,FALSE)))</f>
        <v>336</v>
      </c>
      <c r="X529" s="35">
        <f t="shared" si="43"/>
        <v>38808</v>
      </c>
      <c r="Y529" s="37">
        <f>IF(V529=0,0,VLOOKUP(V529,[1]원재료!C:H,3,0)*0.001)</f>
        <v>9</v>
      </c>
      <c r="Z529" s="35">
        <f t="shared" si="44"/>
        <v>349272</v>
      </c>
      <c r="AA529" s="38"/>
      <c r="AB529" s="39" t="s">
        <v>35</v>
      </c>
      <c r="AC529" s="40"/>
    </row>
    <row r="530" spans="1:29" ht="19.5" customHeight="1" x14ac:dyDescent="0.45">
      <c r="A530" s="22">
        <v>46155</v>
      </c>
      <c r="B530" s="23" t="s">
        <v>29</v>
      </c>
      <c r="C530" s="24" t="s">
        <v>30</v>
      </c>
      <c r="D530" s="25" t="s">
        <v>52</v>
      </c>
      <c r="E530" s="26" t="s">
        <v>132</v>
      </c>
      <c r="F530" s="27" t="str">
        <f>VLOOKUP(표1[[#This Row],[품번]],[1]!품번구분[#Data],2,0)</f>
        <v>S</v>
      </c>
      <c r="G530" s="28">
        <v>54</v>
      </c>
      <c r="H530" s="28">
        <v>105</v>
      </c>
      <c r="I530" s="28"/>
      <c r="J530" s="29">
        <f>표1[[#This Row],[C/V]]*표1[[#This Row],[판수]]-표1[[#This Row],[불량수량]]</f>
        <v>5670</v>
      </c>
      <c r="K530" s="28" t="s">
        <v>43</v>
      </c>
      <c r="L530" s="28" t="s">
        <v>116</v>
      </c>
      <c r="M530" s="30">
        <v>0.33333333333333331</v>
      </c>
      <c r="N530" s="30">
        <v>0.83333333333333337</v>
      </c>
      <c r="O530" s="31">
        <v>620</v>
      </c>
      <c r="P530" s="31">
        <v>0</v>
      </c>
      <c r="Q530" s="32"/>
      <c r="R530" s="33">
        <f t="shared" si="40"/>
        <v>10.161290322580644</v>
      </c>
      <c r="S530" s="34">
        <f t="shared" si="41"/>
        <v>216</v>
      </c>
      <c r="T530" s="35">
        <f>IF(L530="비가동",0,VLOOKUP(E530,[1]단가!$D$4:$G$1048576,4,0))</f>
        <v>130.19999999999999</v>
      </c>
      <c r="U530" s="35">
        <f t="shared" si="42"/>
        <v>738233.99999999988</v>
      </c>
      <c r="V530" s="36" t="str">
        <f>IF($L530="비가동",0,IF($B530="in",VLOOKUP($E530,[1]투입량!$M:$T,3,FALSE),VLOOKUP($E530,[1]투입량!$D:$I,3,FALSE)))</f>
        <v>SI4028</v>
      </c>
      <c r="W530" s="35">
        <f>IF($L530="비가동",0,IF($B530="in",VLOOKUP($E530,[1]투입량!$M:$T,6,FALSE),VLOOKUP($E530,[1]투입량!$D:$I,5,FALSE)))</f>
        <v>204</v>
      </c>
      <c r="X530" s="35">
        <f t="shared" si="43"/>
        <v>23562</v>
      </c>
      <c r="Y530" s="37">
        <f>IF(V530=0,0,VLOOKUP(V530,[1]원재료!C:H,3,0)*0.001)</f>
        <v>9</v>
      </c>
      <c r="Z530" s="35">
        <f t="shared" si="44"/>
        <v>212058</v>
      </c>
      <c r="AA530" s="38"/>
      <c r="AB530" s="39" t="s">
        <v>35</v>
      </c>
      <c r="AC530" s="40"/>
    </row>
    <row r="531" spans="1:29" ht="19.5" customHeight="1" x14ac:dyDescent="0.45">
      <c r="A531" s="22">
        <v>46155</v>
      </c>
      <c r="B531" s="23" t="s">
        <v>29</v>
      </c>
      <c r="C531" s="24" t="s">
        <v>30</v>
      </c>
      <c r="D531" s="25" t="s">
        <v>54</v>
      </c>
      <c r="E531" s="26" t="s">
        <v>55</v>
      </c>
      <c r="F531" s="27" t="str">
        <f>VLOOKUP(표1[[#This Row],[품번]],[1]!품번구분[#Data],2,0)</f>
        <v>G</v>
      </c>
      <c r="G531" s="28">
        <v>160</v>
      </c>
      <c r="H531" s="28">
        <v>105</v>
      </c>
      <c r="I531" s="28"/>
      <c r="J531" s="29">
        <f>표1[[#This Row],[C/V]]*표1[[#This Row],[판수]]-표1[[#This Row],[불량수량]]</f>
        <v>16800</v>
      </c>
      <c r="K531" s="28" t="s">
        <v>43</v>
      </c>
      <c r="L531" s="28" t="s">
        <v>116</v>
      </c>
      <c r="M531" s="30">
        <v>0.33333333333333331</v>
      </c>
      <c r="N531" s="30">
        <v>0.83333333333333337</v>
      </c>
      <c r="O531" s="31">
        <v>620</v>
      </c>
      <c r="P531" s="31">
        <v>0</v>
      </c>
      <c r="Q531" s="32"/>
      <c r="R531" s="33">
        <f t="shared" si="40"/>
        <v>10.161290322580644</v>
      </c>
      <c r="S531" s="34">
        <f t="shared" si="41"/>
        <v>193</v>
      </c>
      <c r="T531" s="35">
        <f>IF(L531="비가동",0,VLOOKUP(E531,[1]단가!$D$4:$G$1048576,4,0))</f>
        <v>41</v>
      </c>
      <c r="U531" s="35">
        <f t="shared" si="42"/>
        <v>688800</v>
      </c>
      <c r="V531" s="36" t="str">
        <f>IF($L531="비가동",0,IF($B531="in",VLOOKUP($E531,[1]투입량!$M:$T,3,FALSE),VLOOKUP($E531,[1]투입량!$D:$I,3,FALSE)))</f>
        <v>Q4020</v>
      </c>
      <c r="W531" s="35">
        <f>IF($L531="비가동",0,IF($B531="in",VLOOKUP($E531,[1]투입량!$M:$T,6,FALSE),VLOOKUP($E531,[1]투입량!$D:$I,5,FALSE)))</f>
        <v>200</v>
      </c>
      <c r="X531" s="35">
        <f t="shared" si="43"/>
        <v>23100.000000000004</v>
      </c>
      <c r="Y531" s="37">
        <f>IF(V531=0,0,VLOOKUP(V531,[1]원재료!C:H,3,0)*0.001)</f>
        <v>10.450000000000001</v>
      </c>
      <c r="Z531" s="35">
        <f t="shared" si="44"/>
        <v>241395.00000000006</v>
      </c>
      <c r="AA531" s="38"/>
      <c r="AB531" s="39" t="s">
        <v>35</v>
      </c>
      <c r="AC531" s="40"/>
    </row>
    <row r="532" spans="1:29" ht="19.5" hidden="1" customHeight="1" x14ac:dyDescent="0.45">
      <c r="A532" s="22">
        <v>46155</v>
      </c>
      <c r="B532" s="23" t="s">
        <v>29</v>
      </c>
      <c r="C532" s="24" t="s">
        <v>30</v>
      </c>
      <c r="D532" s="25" t="s">
        <v>49</v>
      </c>
      <c r="E532" s="26">
        <v>685683</v>
      </c>
      <c r="F532" s="27" t="str">
        <f>VLOOKUP(표1[[#This Row],[품번]],[1]!품번구분[#Data],2,0)</f>
        <v>S</v>
      </c>
      <c r="G532" s="28">
        <v>80</v>
      </c>
      <c r="H532" s="28">
        <v>102</v>
      </c>
      <c r="I532" s="28"/>
      <c r="J532" s="29">
        <f>표1[[#This Row],[C/V]]*표1[[#This Row],[판수]]-표1[[#This Row],[불량수량]]</f>
        <v>8160</v>
      </c>
      <c r="K532" s="28" t="s">
        <v>33</v>
      </c>
      <c r="L532" s="28" t="s">
        <v>117</v>
      </c>
      <c r="M532" s="30">
        <v>0.83333333333333337</v>
      </c>
      <c r="N532" s="30">
        <v>0.33333333333333331</v>
      </c>
      <c r="O532" s="31">
        <v>599.99999999999989</v>
      </c>
      <c r="P532" s="31">
        <v>60.000000000000028</v>
      </c>
      <c r="Q532" s="32"/>
      <c r="R532" s="33">
        <f t="shared" si="40"/>
        <v>10.200000000000003</v>
      </c>
      <c r="S532" s="34">
        <f t="shared" si="41"/>
        <v>207</v>
      </c>
      <c r="T532" s="35">
        <f>IF(L532="비가동",0,VLOOKUP(E532,[1]단가!$D$4:$G$1048576,4,0))</f>
        <v>163.26</v>
      </c>
      <c r="U532" s="35">
        <f t="shared" si="42"/>
        <v>1332201.5999999999</v>
      </c>
      <c r="V532" s="36" t="str">
        <f>IF($L532="비가동",0,IF($B532="in",VLOOKUP($E532,[1]투입량!$M:$T,3,FALSE),VLOOKUP($E532,[1]투입량!$D:$I,3,FALSE)))</f>
        <v>SI4029</v>
      </c>
      <c r="W532" s="35">
        <f>IF($L532="비가동",0,IF($B532="in",VLOOKUP($E532,[1]투입량!$M:$T,6,FALSE),VLOOKUP($E532,[1]투입량!$D:$I,5,FALSE)))</f>
        <v>336</v>
      </c>
      <c r="X532" s="35">
        <f t="shared" si="43"/>
        <v>37699.200000000004</v>
      </c>
      <c r="Y532" s="37">
        <f>IF(V532=0,0,VLOOKUP(V532,[1]원재료!C:H,3,0)*0.001)</f>
        <v>9</v>
      </c>
      <c r="Z532" s="35">
        <f t="shared" si="44"/>
        <v>339292.80000000005</v>
      </c>
      <c r="AA532" s="38"/>
      <c r="AB532" s="39" t="s">
        <v>35</v>
      </c>
      <c r="AC532" s="40"/>
    </row>
    <row r="533" spans="1:29" ht="19.5" hidden="1" customHeight="1" x14ac:dyDescent="0.45">
      <c r="A533" s="22">
        <v>46155</v>
      </c>
      <c r="B533" s="23" t="s">
        <v>29</v>
      </c>
      <c r="C533" s="24" t="s">
        <v>30</v>
      </c>
      <c r="D533" s="25" t="s">
        <v>49</v>
      </c>
      <c r="E533" s="26">
        <v>685683</v>
      </c>
      <c r="F533" s="27" t="str">
        <f>VLOOKUP(표1[[#This Row],[품번]],[1]!품번구분[#Data],2,0)</f>
        <v>S</v>
      </c>
      <c r="G533" s="28"/>
      <c r="H533" s="28"/>
      <c r="I533" s="28"/>
      <c r="J533" s="29">
        <f>표1[[#This Row],[C/V]]*표1[[#This Row],[판수]]-표1[[#This Row],[불량수량]]</f>
        <v>0</v>
      </c>
      <c r="K533" s="28" t="s">
        <v>33</v>
      </c>
      <c r="L533" s="28" t="s">
        <v>36</v>
      </c>
      <c r="M533" s="30">
        <v>0.27083333333333331</v>
      </c>
      <c r="N533" s="30">
        <v>0.3125</v>
      </c>
      <c r="O533" s="31">
        <v>60.000000000000028</v>
      </c>
      <c r="P533" s="31">
        <v>0</v>
      </c>
      <c r="Q533" s="32" t="s">
        <v>135</v>
      </c>
      <c r="R533" s="33" t="str">
        <f t="shared" si="40"/>
        <v/>
      </c>
      <c r="S533" s="34">
        <f t="shared" si="41"/>
        <v>207</v>
      </c>
      <c r="T533" s="35">
        <f>IF(L533="비가동",0,VLOOKUP(E533,[1]단가!$D$4:$G$1048576,4,0))</f>
        <v>0</v>
      </c>
      <c r="U533" s="35">
        <f t="shared" si="42"/>
        <v>0</v>
      </c>
      <c r="V533" s="36">
        <f>IF($L533="비가동",0,IF($B533="in",VLOOKUP($E533,[1]투입량!$M:$T,3,FALSE),VLOOKUP($E533,[1]투입량!$D:$I,3,FALSE)))</f>
        <v>0</v>
      </c>
      <c r="W533" s="35">
        <f>IF($L533="비가동",0,IF($B533="in",VLOOKUP($E533,[1]투입량!$M:$T,6,FALSE),VLOOKUP($E533,[1]투입량!$D:$I,5,FALSE)))</f>
        <v>0</v>
      </c>
      <c r="X533" s="35">
        <f t="shared" si="43"/>
        <v>0</v>
      </c>
      <c r="Y533" s="37">
        <f>IF(V533=0,0,VLOOKUP(V533,[1]원재료!C:H,3,0)*0.001)</f>
        <v>0</v>
      </c>
      <c r="Z533" s="35">
        <f t="shared" si="44"/>
        <v>0</v>
      </c>
      <c r="AA533" s="38"/>
      <c r="AB533" s="39" t="s">
        <v>35</v>
      </c>
      <c r="AC533" s="40"/>
    </row>
    <row r="534" spans="1:29" ht="19.5" customHeight="1" x14ac:dyDescent="0.45">
      <c r="A534" s="22">
        <v>46155</v>
      </c>
      <c r="B534" s="23" t="s">
        <v>29</v>
      </c>
      <c r="C534" s="24" t="s">
        <v>30</v>
      </c>
      <c r="D534" s="25" t="s">
        <v>52</v>
      </c>
      <c r="E534" s="26" t="s">
        <v>132</v>
      </c>
      <c r="F534" s="27" t="str">
        <f>VLOOKUP(표1[[#This Row],[품번]],[1]!품번구분[#Data],2,0)</f>
        <v>S</v>
      </c>
      <c r="G534" s="28">
        <v>54</v>
      </c>
      <c r="H534" s="28">
        <v>111</v>
      </c>
      <c r="I534" s="28"/>
      <c r="J534" s="29">
        <f>표1[[#This Row],[C/V]]*표1[[#This Row],[판수]]-표1[[#This Row],[불량수량]]</f>
        <v>5994</v>
      </c>
      <c r="K534" s="28" t="s">
        <v>33</v>
      </c>
      <c r="L534" s="28" t="s">
        <v>117</v>
      </c>
      <c r="M534" s="30">
        <v>0.83333333333333337</v>
      </c>
      <c r="N534" s="30">
        <v>0.33333333333333331</v>
      </c>
      <c r="O534" s="31">
        <v>659.99999999999989</v>
      </c>
      <c r="P534" s="31">
        <v>0</v>
      </c>
      <c r="Q534" s="32"/>
      <c r="R534" s="33">
        <f t="shared" si="40"/>
        <v>10.090909090909093</v>
      </c>
      <c r="S534" s="34">
        <f t="shared" si="41"/>
        <v>216</v>
      </c>
      <c r="T534" s="35">
        <f>IF(L534="비가동",0,VLOOKUP(E534,[1]단가!$D$4:$G$1048576,4,0))</f>
        <v>130.19999999999999</v>
      </c>
      <c r="U534" s="35">
        <f t="shared" si="42"/>
        <v>780418.79999999993</v>
      </c>
      <c r="V534" s="36" t="str">
        <f>IF($L534="비가동",0,IF($B534="in",VLOOKUP($E534,[1]투입량!$M:$T,3,FALSE),VLOOKUP($E534,[1]투입량!$D:$I,3,FALSE)))</f>
        <v>SI4028</v>
      </c>
      <c r="W534" s="35">
        <f>IF($L534="비가동",0,IF($B534="in",VLOOKUP($E534,[1]투입량!$M:$T,6,FALSE),VLOOKUP($E534,[1]투입량!$D:$I,5,FALSE)))</f>
        <v>204</v>
      </c>
      <c r="X534" s="35">
        <f t="shared" si="43"/>
        <v>24908.400000000001</v>
      </c>
      <c r="Y534" s="37">
        <f>IF(V534=0,0,VLOOKUP(V534,[1]원재료!C:H,3,0)*0.001)</f>
        <v>9</v>
      </c>
      <c r="Z534" s="35">
        <f t="shared" si="44"/>
        <v>224175.6</v>
      </c>
      <c r="AA534" s="38"/>
      <c r="AB534" s="39" t="s">
        <v>35</v>
      </c>
      <c r="AC534" s="40"/>
    </row>
    <row r="535" spans="1:29" ht="19.5" hidden="1" customHeight="1" x14ac:dyDescent="0.45">
      <c r="A535" s="22">
        <v>46155</v>
      </c>
      <c r="B535" s="23" t="s">
        <v>29</v>
      </c>
      <c r="C535" s="24" t="s">
        <v>30</v>
      </c>
      <c r="D535" s="25" t="s">
        <v>54</v>
      </c>
      <c r="E535" s="26" t="s">
        <v>55</v>
      </c>
      <c r="F535" s="27" t="str">
        <f>VLOOKUP(표1[[#This Row],[품번]],[1]!품번구분[#Data],2,0)</f>
        <v>G</v>
      </c>
      <c r="G535" s="28">
        <v>160</v>
      </c>
      <c r="H535" s="28">
        <v>88</v>
      </c>
      <c r="I535" s="28"/>
      <c r="J535" s="29">
        <f>표1[[#This Row],[C/V]]*표1[[#This Row],[판수]]-표1[[#This Row],[불량수량]]</f>
        <v>14080</v>
      </c>
      <c r="K535" s="28" t="s">
        <v>33</v>
      </c>
      <c r="L535" s="28" t="s">
        <v>36</v>
      </c>
      <c r="M535" s="30">
        <v>0.22916666666666666</v>
      </c>
      <c r="N535" s="30">
        <v>0.33333333333333331</v>
      </c>
      <c r="O535" s="31">
        <v>150</v>
      </c>
      <c r="P535" s="31">
        <v>0</v>
      </c>
      <c r="Q535" s="32" t="s">
        <v>135</v>
      </c>
      <c r="R535" s="33">
        <f t="shared" si="40"/>
        <v>35.200000000000003</v>
      </c>
      <c r="S535" s="34">
        <f t="shared" si="41"/>
        <v>193</v>
      </c>
      <c r="T535" s="35">
        <f>IF(L535="비가동",0,VLOOKUP(E535,[1]단가!$D$4:$G$1048576,4,0))</f>
        <v>0</v>
      </c>
      <c r="U535" s="35">
        <f t="shared" si="42"/>
        <v>0</v>
      </c>
      <c r="V535" s="36">
        <f>IF($L535="비가동",0,IF($B535="in",VLOOKUP($E535,[1]투입량!$M:$T,3,FALSE),VLOOKUP($E535,[1]투입량!$D:$I,3,FALSE)))</f>
        <v>0</v>
      </c>
      <c r="W535" s="35">
        <f>IF($L535="비가동",0,IF($B535="in",VLOOKUP($E535,[1]투입량!$M:$T,6,FALSE),VLOOKUP($E535,[1]투입량!$D:$I,5,FALSE)))</f>
        <v>0</v>
      </c>
      <c r="X535" s="35">
        <f t="shared" si="43"/>
        <v>0</v>
      </c>
      <c r="Y535" s="37">
        <f>IF(V535=0,0,VLOOKUP(V535,[1]원재료!C:H,3,0)*0.001)</f>
        <v>0</v>
      </c>
      <c r="Z535" s="35">
        <f t="shared" si="44"/>
        <v>0</v>
      </c>
      <c r="AA535" s="38"/>
      <c r="AB535" s="39" t="s">
        <v>35</v>
      </c>
      <c r="AC535" s="40"/>
    </row>
    <row r="536" spans="1:29" ht="19.5" hidden="1" customHeight="1" x14ac:dyDescent="0.45">
      <c r="A536" s="22">
        <v>46155</v>
      </c>
      <c r="B536" s="23" t="s">
        <v>29</v>
      </c>
      <c r="C536" s="24" t="s">
        <v>30</v>
      </c>
      <c r="D536" s="25" t="s">
        <v>54</v>
      </c>
      <c r="E536" s="26" t="s">
        <v>55</v>
      </c>
      <c r="F536" s="27" t="str">
        <f>VLOOKUP(표1[[#This Row],[품번]],[1]!품번구분[#Data],2,0)</f>
        <v>G</v>
      </c>
      <c r="G536" s="28"/>
      <c r="H536" s="28"/>
      <c r="I536" s="28"/>
      <c r="J536" s="29">
        <f>표1[[#This Row],[C/V]]*표1[[#This Row],[판수]]-표1[[#This Row],[불량수량]]</f>
        <v>0</v>
      </c>
      <c r="K536" s="28" t="s">
        <v>33</v>
      </c>
      <c r="L536" s="28" t="s">
        <v>117</v>
      </c>
      <c r="M536" s="30">
        <v>0.83333333333333337</v>
      </c>
      <c r="N536" s="30">
        <v>0.33333333333333331</v>
      </c>
      <c r="O536" s="31">
        <v>509.99999999999989</v>
      </c>
      <c r="P536" s="31">
        <v>150</v>
      </c>
      <c r="Q536" s="32"/>
      <c r="R536" s="33" t="str">
        <f t="shared" si="40"/>
        <v/>
      </c>
      <c r="S536" s="34">
        <f t="shared" si="41"/>
        <v>193</v>
      </c>
      <c r="T536" s="35">
        <f>IF(L536="비가동",0,VLOOKUP(E536,[1]단가!$D$4:$G$1048576,4,0))</f>
        <v>41</v>
      </c>
      <c r="U536" s="35">
        <f t="shared" si="42"/>
        <v>0</v>
      </c>
      <c r="V536" s="36" t="str">
        <f>IF($L536="비가동",0,IF($B536="in",VLOOKUP($E536,[1]투입량!$M:$T,3,FALSE),VLOOKUP($E536,[1]투입량!$D:$I,3,FALSE)))</f>
        <v>Q4020</v>
      </c>
      <c r="W536" s="35">
        <f>IF($L536="비가동",0,IF($B536="in",VLOOKUP($E536,[1]투입량!$M:$T,6,FALSE),VLOOKUP($E536,[1]투입량!$D:$I,5,FALSE)))</f>
        <v>200</v>
      </c>
      <c r="X536" s="35">
        <f t="shared" si="43"/>
        <v>0</v>
      </c>
      <c r="Y536" s="37">
        <f>IF(V536=0,0,VLOOKUP(V536,[1]원재료!C:H,3,0)*0.001)</f>
        <v>10.450000000000001</v>
      </c>
      <c r="Z536" s="35">
        <f t="shared" si="44"/>
        <v>0</v>
      </c>
      <c r="AA536" s="38"/>
      <c r="AB536" s="39" t="s">
        <v>35</v>
      </c>
      <c r="AC536" s="40"/>
    </row>
    <row r="537" spans="1:29" ht="19.5" customHeight="1" x14ac:dyDescent="0.45">
      <c r="A537" s="22">
        <v>46155</v>
      </c>
      <c r="B537" s="23" t="s">
        <v>29</v>
      </c>
      <c r="C537" s="24" t="s">
        <v>30</v>
      </c>
      <c r="D537" s="25" t="s">
        <v>57</v>
      </c>
      <c r="E537" s="26">
        <v>681114</v>
      </c>
      <c r="F537" s="27" t="str">
        <f>VLOOKUP(표1[[#This Row],[품번]],[1]!품번구분[#Data],2,0)</f>
        <v>S</v>
      </c>
      <c r="G537" s="28">
        <v>1156</v>
      </c>
      <c r="H537" s="28">
        <v>108</v>
      </c>
      <c r="I537" s="28">
        <v>324</v>
      </c>
      <c r="J537" s="29">
        <f>표1[[#This Row],[C/V]]*표1[[#This Row],[판수]]-표1[[#This Row],[불량수량]]</f>
        <v>124524</v>
      </c>
      <c r="K537" s="28" t="s">
        <v>61</v>
      </c>
      <c r="L537" s="28" t="s">
        <v>116</v>
      </c>
      <c r="M537" s="30">
        <v>0.33333333333333331</v>
      </c>
      <c r="N537" s="30">
        <v>0.83333333333333337</v>
      </c>
      <c r="O537" s="31">
        <v>620</v>
      </c>
      <c r="P537" s="31">
        <v>0</v>
      </c>
      <c r="Q537" s="32"/>
      <c r="R537" s="33">
        <f t="shared" si="40"/>
        <v>10.451612903225806</v>
      </c>
      <c r="S537" s="34">
        <f t="shared" si="41"/>
        <v>221</v>
      </c>
      <c r="T537" s="35">
        <f>IF(L537="비가동",0,VLOOKUP(E537,[1]단가!$D$4:$G$1048576,4,0))</f>
        <v>8.76</v>
      </c>
      <c r="U537" s="35">
        <f t="shared" si="42"/>
        <v>1090830.24</v>
      </c>
      <c r="V537" s="36" t="str">
        <f>IF($L537="비가동",0,IF($B537="in",VLOOKUP($E537,[1]투입량!$M:$T,3,FALSE),VLOOKUP($E537,[1]투입량!$D:$I,3,FALSE)))</f>
        <v>SI5521</v>
      </c>
      <c r="W537" s="35">
        <f>IF($L537="비가동",0,IF($B537="in",VLOOKUP($E537,[1]투입량!$M:$T,6,FALSE),VLOOKUP($E537,[1]투입량!$D:$I,5,FALSE)))</f>
        <v>330</v>
      </c>
      <c r="X537" s="35">
        <f t="shared" si="43"/>
        <v>39204.000000000007</v>
      </c>
      <c r="Y537" s="37">
        <f>IF(V537=0,0,VLOOKUP(V537,[1]원재료!C:H,3,0)*0.001)</f>
        <v>8.25</v>
      </c>
      <c r="Z537" s="35">
        <f t="shared" si="44"/>
        <v>323433.00000000006</v>
      </c>
      <c r="AA537" s="38"/>
      <c r="AB537" s="39" t="s">
        <v>35</v>
      </c>
      <c r="AC537" s="40"/>
    </row>
    <row r="538" spans="1:29" ht="19.5" customHeight="1" x14ac:dyDescent="0.45">
      <c r="A538" s="22">
        <v>46155</v>
      </c>
      <c r="B538" s="23" t="s">
        <v>29</v>
      </c>
      <c r="C538" s="24" t="s">
        <v>30</v>
      </c>
      <c r="D538" s="25" t="s">
        <v>59</v>
      </c>
      <c r="E538" s="26">
        <v>680952</v>
      </c>
      <c r="F538" s="27" t="str">
        <f>VLOOKUP(표1[[#This Row],[품번]],[1]!품번구분[#Data],2,0)</f>
        <v>S</v>
      </c>
      <c r="G538" s="28">
        <v>1156</v>
      </c>
      <c r="H538" s="28">
        <v>98</v>
      </c>
      <c r="I538" s="28">
        <v>294</v>
      </c>
      <c r="J538" s="29">
        <f>표1[[#This Row],[C/V]]*표1[[#This Row],[판수]]-표1[[#This Row],[불량수량]]</f>
        <v>112994</v>
      </c>
      <c r="K538" s="28" t="s">
        <v>62</v>
      </c>
      <c r="L538" s="28" t="s">
        <v>116</v>
      </c>
      <c r="M538" s="30">
        <v>0.33333333333333331</v>
      </c>
      <c r="N538" s="30">
        <v>0.83333333333333337</v>
      </c>
      <c r="O538" s="31">
        <v>620</v>
      </c>
      <c r="P538" s="31">
        <v>0</v>
      </c>
      <c r="Q538" s="32"/>
      <c r="R538" s="33">
        <f t="shared" si="40"/>
        <v>9.4838709677419342</v>
      </c>
      <c r="S538" s="34">
        <f t="shared" si="41"/>
        <v>204</v>
      </c>
      <c r="T538" s="35">
        <f>IF(L538="비가동",0,VLOOKUP(E538,[1]단가!$D$4:$G$1048576,4,0))</f>
        <v>10.17</v>
      </c>
      <c r="U538" s="35">
        <f t="shared" si="42"/>
        <v>1149148.98</v>
      </c>
      <c r="V538" s="36" t="str">
        <f>IF($L538="비가동",0,IF($B538="in",VLOOKUP($E538,[1]투입량!$M:$T,3,FALSE),VLOOKUP($E538,[1]투입량!$D:$I,3,FALSE)))</f>
        <v>SI4022</v>
      </c>
      <c r="W538" s="35">
        <f>IF($L538="비가동",0,IF($B538="in",VLOOKUP($E538,[1]투입량!$M:$T,6,FALSE),VLOOKUP($E538,[1]투입량!$D:$I,5,FALSE)))</f>
        <v>75</v>
      </c>
      <c r="X538" s="35">
        <f t="shared" si="43"/>
        <v>8085</v>
      </c>
      <c r="Y538" s="37">
        <f>IF(V538=0,0,VLOOKUP(V538,[1]원재료!C:H,3,0)*0.001)</f>
        <v>10.15</v>
      </c>
      <c r="Z538" s="35">
        <f t="shared" si="44"/>
        <v>82062.75</v>
      </c>
      <c r="AA538" s="38"/>
      <c r="AB538" s="39" t="s">
        <v>35</v>
      </c>
      <c r="AC538" s="40"/>
    </row>
    <row r="539" spans="1:29" ht="19.5" customHeight="1" x14ac:dyDescent="0.45">
      <c r="A539" s="22">
        <v>46155</v>
      </c>
      <c r="B539" s="23" t="s">
        <v>29</v>
      </c>
      <c r="C539" s="24" t="s">
        <v>30</v>
      </c>
      <c r="D539" s="25" t="s">
        <v>57</v>
      </c>
      <c r="E539" s="26">
        <v>681114</v>
      </c>
      <c r="F539" s="27" t="str">
        <f>VLOOKUP(표1[[#This Row],[품번]],[1]!품번구분[#Data],2,0)</f>
        <v>S</v>
      </c>
      <c r="G539" s="28">
        <v>1156</v>
      </c>
      <c r="H539" s="28">
        <v>113</v>
      </c>
      <c r="I539" s="28">
        <v>339</v>
      </c>
      <c r="J539" s="29">
        <f>표1[[#This Row],[C/V]]*표1[[#This Row],[판수]]-표1[[#This Row],[불량수량]]</f>
        <v>130289</v>
      </c>
      <c r="K539" s="28" t="s">
        <v>58</v>
      </c>
      <c r="L539" s="28" t="s">
        <v>117</v>
      </c>
      <c r="M539" s="30">
        <v>0.83333333333333337</v>
      </c>
      <c r="N539" s="30">
        <v>0.33333333333333331</v>
      </c>
      <c r="O539" s="31">
        <v>659.99999999999989</v>
      </c>
      <c r="P539" s="31">
        <v>0</v>
      </c>
      <c r="Q539" s="32"/>
      <c r="R539" s="33">
        <f t="shared" si="40"/>
        <v>10.272727272727273</v>
      </c>
      <c r="S539" s="34">
        <f t="shared" si="41"/>
        <v>221</v>
      </c>
      <c r="T539" s="35">
        <f>IF(L539="비가동",0,VLOOKUP(E539,[1]단가!$D$4:$G$1048576,4,0))</f>
        <v>8.76</v>
      </c>
      <c r="U539" s="35">
        <f t="shared" si="42"/>
        <v>1141331.6399999999</v>
      </c>
      <c r="V539" s="36" t="str">
        <f>IF($L539="비가동",0,IF($B539="in",VLOOKUP($E539,[1]투입량!$M:$T,3,FALSE),VLOOKUP($E539,[1]투입량!$D:$I,3,FALSE)))</f>
        <v>SI5521</v>
      </c>
      <c r="W539" s="35">
        <f>IF($L539="비가동",0,IF($B539="in",VLOOKUP($E539,[1]투입량!$M:$T,6,FALSE),VLOOKUP($E539,[1]투입량!$D:$I,5,FALSE)))</f>
        <v>330</v>
      </c>
      <c r="X539" s="35">
        <f t="shared" si="43"/>
        <v>41019.000000000007</v>
      </c>
      <c r="Y539" s="37">
        <f>IF(V539=0,0,VLOOKUP(V539,[1]원재료!C:H,3,0)*0.001)</f>
        <v>8.25</v>
      </c>
      <c r="Z539" s="35">
        <f t="shared" si="44"/>
        <v>338406.75000000006</v>
      </c>
      <c r="AA539" s="38"/>
      <c r="AB539" s="39" t="s">
        <v>35</v>
      </c>
      <c r="AC539" s="40"/>
    </row>
    <row r="540" spans="1:29" ht="19.5" customHeight="1" x14ac:dyDescent="0.45">
      <c r="A540" s="22">
        <v>46155</v>
      </c>
      <c r="B540" s="23" t="s">
        <v>29</v>
      </c>
      <c r="C540" s="24" t="s">
        <v>30</v>
      </c>
      <c r="D540" s="25" t="s">
        <v>59</v>
      </c>
      <c r="E540" s="26">
        <v>680952</v>
      </c>
      <c r="F540" s="27" t="str">
        <f>VLOOKUP(표1[[#This Row],[품번]],[1]!품번구분[#Data],2,0)</f>
        <v>S</v>
      </c>
      <c r="G540" s="28">
        <v>1156</v>
      </c>
      <c r="H540" s="28">
        <v>106</v>
      </c>
      <c r="I540" s="28">
        <v>318</v>
      </c>
      <c r="J540" s="29">
        <f>표1[[#This Row],[C/V]]*표1[[#This Row],[판수]]-표1[[#This Row],[불량수량]]</f>
        <v>122218</v>
      </c>
      <c r="K540" s="28" t="s">
        <v>81</v>
      </c>
      <c r="L540" s="28" t="s">
        <v>117</v>
      </c>
      <c r="M540" s="30">
        <v>0.83333333333333337</v>
      </c>
      <c r="N540" s="30">
        <v>0.33333333333333331</v>
      </c>
      <c r="O540" s="31">
        <v>659.99999999999989</v>
      </c>
      <c r="P540" s="31">
        <v>0</v>
      </c>
      <c r="Q540" s="32"/>
      <c r="R540" s="33">
        <f t="shared" si="40"/>
        <v>9.6363636363636385</v>
      </c>
      <c r="S540" s="34">
        <f t="shared" si="41"/>
        <v>204</v>
      </c>
      <c r="T540" s="35">
        <f>IF(L540="비가동",0,VLOOKUP(E540,[1]단가!$D$4:$G$1048576,4,0))</f>
        <v>10.17</v>
      </c>
      <c r="U540" s="35">
        <f t="shared" si="42"/>
        <v>1242957.06</v>
      </c>
      <c r="V540" s="36" t="str">
        <f>IF($L540="비가동",0,IF($B540="in",VLOOKUP($E540,[1]투입량!$M:$T,3,FALSE),VLOOKUP($E540,[1]투입량!$D:$I,3,FALSE)))</f>
        <v>SI4022</v>
      </c>
      <c r="W540" s="35">
        <f>IF($L540="비가동",0,IF($B540="in",VLOOKUP($E540,[1]투입량!$M:$T,6,FALSE),VLOOKUP($E540,[1]투입량!$D:$I,5,FALSE)))</f>
        <v>75</v>
      </c>
      <c r="X540" s="35">
        <f t="shared" si="43"/>
        <v>8745</v>
      </c>
      <c r="Y540" s="37">
        <f>IF(V540=0,0,VLOOKUP(V540,[1]원재료!C:H,3,0)*0.001)</f>
        <v>10.15</v>
      </c>
      <c r="Z540" s="35">
        <f t="shared" si="44"/>
        <v>88761.75</v>
      </c>
      <c r="AA540" s="38"/>
      <c r="AB540" s="39" t="s">
        <v>35</v>
      </c>
      <c r="AC540" s="40"/>
    </row>
    <row r="541" spans="1:29" ht="19.5" customHeight="1" x14ac:dyDescent="0.45">
      <c r="A541" s="22">
        <v>46155</v>
      </c>
      <c r="B541" s="23" t="s">
        <v>29</v>
      </c>
      <c r="C541" s="24" t="s">
        <v>30</v>
      </c>
      <c r="D541" s="25" t="s">
        <v>63</v>
      </c>
      <c r="E541" s="26">
        <v>685394</v>
      </c>
      <c r="F541" s="27" t="str">
        <f>VLOOKUP(표1[[#This Row],[품번]],[1]!품번구분[#Data],2,0)</f>
        <v>S</v>
      </c>
      <c r="G541" s="28">
        <v>1152</v>
      </c>
      <c r="H541" s="28">
        <v>83</v>
      </c>
      <c r="I541" s="28"/>
      <c r="J541" s="29">
        <f>표1[[#This Row],[C/V]]*표1[[#This Row],[판수]]-표1[[#This Row],[불량수량]]</f>
        <v>95616</v>
      </c>
      <c r="K541" s="28" t="s">
        <v>67</v>
      </c>
      <c r="L541" s="28" t="s">
        <v>116</v>
      </c>
      <c r="M541" s="30">
        <v>0.4375</v>
      </c>
      <c r="N541" s="30">
        <v>0.83333333333333337</v>
      </c>
      <c r="O541" s="31">
        <v>470</v>
      </c>
      <c r="P541" s="31">
        <v>0</v>
      </c>
      <c r="Q541" s="32"/>
      <c r="R541" s="33">
        <f t="shared" si="40"/>
        <v>10.595744680851064</v>
      </c>
      <c r="S541" s="34">
        <f t="shared" si="41"/>
        <v>155</v>
      </c>
      <c r="T541" s="35">
        <f>IF(L541="비가동",0,VLOOKUP(E541,[1]단가!$D$4:$G$1048576,4,0))</f>
        <v>7.4</v>
      </c>
      <c r="U541" s="35">
        <f t="shared" si="42"/>
        <v>707558.40000000002</v>
      </c>
      <c r="V541" s="36" t="str">
        <f>IF($L541="비가동",0,IF($B541="in",VLOOKUP($E541,[1]투입량!$M:$T,3,FALSE),VLOOKUP($E541,[1]투입량!$D:$I,3,FALSE)))</f>
        <v>SI4026</v>
      </c>
      <c r="W541" s="35">
        <f>IF($L541="비가동",0,IF($B541="in",VLOOKUP($E541,[1]투입량!$M:$T,6,FALSE),VLOOKUP($E541,[1]투입량!$D:$I,5,FALSE)))</f>
        <v>292</v>
      </c>
      <c r="X541" s="35">
        <f t="shared" si="43"/>
        <v>26659.600000000002</v>
      </c>
      <c r="Y541" s="37">
        <f>IF(V541=0,0,VLOOKUP(V541,[1]원재료!C:H,3,0)*0.001)</f>
        <v>9.1</v>
      </c>
      <c r="Z541" s="35">
        <f t="shared" si="44"/>
        <v>242602.36000000002</v>
      </c>
      <c r="AA541" s="38"/>
      <c r="AB541" s="39" t="s">
        <v>35</v>
      </c>
      <c r="AC541" s="40"/>
    </row>
    <row r="542" spans="1:29" ht="19.5" customHeight="1" x14ac:dyDescent="0.45">
      <c r="A542" s="22">
        <v>46155</v>
      </c>
      <c r="B542" s="23" t="s">
        <v>29</v>
      </c>
      <c r="C542" s="24" t="s">
        <v>30</v>
      </c>
      <c r="D542" s="25" t="s">
        <v>65</v>
      </c>
      <c r="E542" s="26">
        <v>681159</v>
      </c>
      <c r="F542" s="27" t="str">
        <f>VLOOKUP(표1[[#This Row],[품번]],[1]!품번구분[#Data],2,0)</f>
        <v>S</v>
      </c>
      <c r="G542" s="28">
        <v>1600</v>
      </c>
      <c r="H542" s="28">
        <v>59</v>
      </c>
      <c r="I542" s="28"/>
      <c r="J542" s="29">
        <f>표1[[#This Row],[C/V]]*표1[[#This Row],[판수]]-표1[[#This Row],[불량수량]]</f>
        <v>94400</v>
      </c>
      <c r="K542" s="28" t="s">
        <v>68</v>
      </c>
      <c r="L542" s="28" t="s">
        <v>116</v>
      </c>
      <c r="M542" s="30">
        <v>0.33333333333333331</v>
      </c>
      <c r="N542" s="30">
        <v>0.83333333333333337</v>
      </c>
      <c r="O542" s="31">
        <v>620</v>
      </c>
      <c r="P542" s="31">
        <v>0</v>
      </c>
      <c r="Q542" s="32"/>
      <c r="R542" s="33">
        <f t="shared" si="40"/>
        <v>5.7096774193548381</v>
      </c>
      <c r="S542" s="34">
        <f t="shared" si="41"/>
        <v>123</v>
      </c>
      <c r="T542" s="35">
        <f>IF(L542="비가동",0,VLOOKUP(E542,[1]단가!$D$4:$G$1048576,4,0))</f>
        <v>10.92</v>
      </c>
      <c r="U542" s="35">
        <f t="shared" si="42"/>
        <v>1030848</v>
      </c>
      <c r="V542" s="36" t="str">
        <f>IF($L542="비가동",0,IF($B542="in",VLOOKUP($E542,[1]투입량!$M:$T,3,FALSE),VLOOKUP($E542,[1]투입량!$D:$I,3,FALSE)))</f>
        <v>SI3510</v>
      </c>
      <c r="W542" s="35">
        <f>IF($L542="비가동",0,IF($B542="in",VLOOKUP($E542,[1]투입량!$M:$T,6,FALSE),VLOOKUP($E542,[1]투입량!$D:$I,5,FALSE)))</f>
        <v>484</v>
      </c>
      <c r="X542" s="35">
        <f t="shared" si="43"/>
        <v>31411.600000000006</v>
      </c>
      <c r="Y542" s="37">
        <f>IF(V542=0,0,VLOOKUP(V542,[1]원재료!C:H,3,0)*0.001)</f>
        <v>8.4499999999999993</v>
      </c>
      <c r="Z542" s="35">
        <f t="shared" si="44"/>
        <v>265428.02</v>
      </c>
      <c r="AA542" s="38"/>
      <c r="AB542" s="39" t="s">
        <v>35</v>
      </c>
      <c r="AC542" s="40"/>
    </row>
    <row r="543" spans="1:29" ht="19.5" customHeight="1" x14ac:dyDescent="0.45">
      <c r="A543" s="22">
        <v>46155</v>
      </c>
      <c r="B543" s="23" t="s">
        <v>29</v>
      </c>
      <c r="C543" s="24" t="s">
        <v>30</v>
      </c>
      <c r="D543" s="25" t="s">
        <v>63</v>
      </c>
      <c r="E543" s="26">
        <v>685394</v>
      </c>
      <c r="F543" s="27" t="str">
        <f>VLOOKUP(표1[[#This Row],[품번]],[1]!품번구분[#Data],2,0)</f>
        <v>S</v>
      </c>
      <c r="G543" s="28">
        <v>1152</v>
      </c>
      <c r="H543" s="28">
        <v>72</v>
      </c>
      <c r="I543" s="28"/>
      <c r="J543" s="29">
        <f>표1[[#This Row],[C/V]]*표1[[#This Row],[판수]]-표1[[#This Row],[불량수량]]</f>
        <v>82944</v>
      </c>
      <c r="K543" s="28" t="s">
        <v>64</v>
      </c>
      <c r="L543" s="28" t="s">
        <v>117</v>
      </c>
      <c r="M543" s="30">
        <v>0.83333333333333337</v>
      </c>
      <c r="N543" s="30">
        <v>0.33333333333333331</v>
      </c>
      <c r="O543" s="31">
        <v>659.99999999999989</v>
      </c>
      <c r="P543" s="31">
        <v>0</v>
      </c>
      <c r="Q543" s="32"/>
      <c r="R543" s="33">
        <f t="shared" si="40"/>
        <v>6.5454545454545467</v>
      </c>
      <c r="S543" s="34">
        <f t="shared" si="41"/>
        <v>155</v>
      </c>
      <c r="T543" s="35">
        <f>IF(L543="비가동",0,VLOOKUP(E543,[1]단가!$D$4:$G$1048576,4,0))</f>
        <v>7.4</v>
      </c>
      <c r="U543" s="35">
        <f t="shared" si="42"/>
        <v>613785.59999999998</v>
      </c>
      <c r="V543" s="36" t="str">
        <f>IF($L543="비가동",0,IF($B543="in",VLOOKUP($E543,[1]투입량!$M:$T,3,FALSE),VLOOKUP($E543,[1]투입량!$D:$I,3,FALSE)))</f>
        <v>SI4026</v>
      </c>
      <c r="W543" s="35">
        <f>IF($L543="비가동",0,IF($B543="in",VLOOKUP($E543,[1]투입량!$M:$T,6,FALSE),VLOOKUP($E543,[1]투입량!$D:$I,5,FALSE)))</f>
        <v>292</v>
      </c>
      <c r="X543" s="35">
        <f t="shared" si="43"/>
        <v>23126.400000000001</v>
      </c>
      <c r="Y543" s="37">
        <f>IF(V543=0,0,VLOOKUP(V543,[1]원재료!C:H,3,0)*0.001)</f>
        <v>9.1</v>
      </c>
      <c r="Z543" s="35">
        <f t="shared" si="44"/>
        <v>210450.24</v>
      </c>
      <c r="AA543" s="38"/>
      <c r="AB543" s="39" t="s">
        <v>35</v>
      </c>
      <c r="AC543" s="40"/>
    </row>
    <row r="544" spans="1:29" ht="19.5" hidden="1" customHeight="1" x14ac:dyDescent="0.45">
      <c r="A544" s="22">
        <v>46155</v>
      </c>
      <c r="B544" s="23" t="s">
        <v>29</v>
      </c>
      <c r="C544" s="24" t="s">
        <v>30</v>
      </c>
      <c r="D544" s="25" t="s">
        <v>65</v>
      </c>
      <c r="E544" s="26">
        <v>681159</v>
      </c>
      <c r="F544" s="27" t="str">
        <f>VLOOKUP(표1[[#This Row],[품번]],[1]!품번구분[#Data],2,0)</f>
        <v>S</v>
      </c>
      <c r="G544" s="28">
        <v>1600</v>
      </c>
      <c r="H544" s="28">
        <v>64</v>
      </c>
      <c r="I544" s="28"/>
      <c r="J544" s="29">
        <f>표1[[#This Row],[C/V]]*표1[[#This Row],[판수]]-표1[[#This Row],[불량수량]]</f>
        <v>102400</v>
      </c>
      <c r="K544" s="28" t="s">
        <v>66</v>
      </c>
      <c r="L544" s="28" t="s">
        <v>117</v>
      </c>
      <c r="M544" s="30">
        <v>0.83333333333333337</v>
      </c>
      <c r="N544" s="30">
        <v>0.33333333333333331</v>
      </c>
      <c r="O544" s="31">
        <v>534.99999999999989</v>
      </c>
      <c r="P544" s="31">
        <v>124.99999999999999</v>
      </c>
      <c r="Q544" s="32"/>
      <c r="R544" s="33">
        <f t="shared" si="40"/>
        <v>7.1775700934579447</v>
      </c>
      <c r="S544" s="34">
        <f t="shared" si="41"/>
        <v>123</v>
      </c>
      <c r="T544" s="35">
        <f>IF(L544="비가동",0,VLOOKUP(E544,[1]단가!$D$4:$G$1048576,4,0))</f>
        <v>10.92</v>
      </c>
      <c r="U544" s="35">
        <f t="shared" si="42"/>
        <v>1118208</v>
      </c>
      <c r="V544" s="36" t="str">
        <f>IF($L544="비가동",0,IF($B544="in",VLOOKUP($E544,[1]투입량!$M:$T,3,FALSE),VLOOKUP($E544,[1]투입량!$D:$I,3,FALSE)))</f>
        <v>SI3510</v>
      </c>
      <c r="W544" s="35">
        <f>IF($L544="비가동",0,IF($B544="in",VLOOKUP($E544,[1]투입량!$M:$T,6,FALSE),VLOOKUP($E544,[1]투입량!$D:$I,5,FALSE)))</f>
        <v>484</v>
      </c>
      <c r="X544" s="35">
        <f t="shared" si="43"/>
        <v>34073.600000000006</v>
      </c>
      <c r="Y544" s="37">
        <f>IF(V544=0,0,VLOOKUP(V544,[1]원재료!C:H,3,0)*0.001)</f>
        <v>8.4499999999999993</v>
      </c>
      <c r="Z544" s="35">
        <f t="shared" si="44"/>
        <v>287921.92000000004</v>
      </c>
      <c r="AA544" s="38"/>
      <c r="AB544" s="39" t="s">
        <v>35</v>
      </c>
      <c r="AC544" s="40"/>
    </row>
    <row r="545" spans="1:29" ht="19.5" hidden="1" customHeight="1" x14ac:dyDescent="0.45">
      <c r="A545" s="22">
        <v>46155</v>
      </c>
      <c r="B545" s="23" t="s">
        <v>29</v>
      </c>
      <c r="C545" s="24" t="s">
        <v>30</v>
      </c>
      <c r="D545" s="25" t="s">
        <v>65</v>
      </c>
      <c r="E545" s="26">
        <v>681159</v>
      </c>
      <c r="F545" s="27" t="str">
        <f>VLOOKUP(표1[[#This Row],[품번]],[1]!품번구분[#Data],2,0)</f>
        <v>S</v>
      </c>
      <c r="G545" s="28"/>
      <c r="H545" s="28"/>
      <c r="I545" s="28"/>
      <c r="J545" s="29">
        <f>표1[[#This Row],[C/V]]*표1[[#This Row],[판수]]-표1[[#This Row],[불량수량]]</f>
        <v>0</v>
      </c>
      <c r="K545" s="28" t="s">
        <v>66</v>
      </c>
      <c r="L545" s="28" t="s">
        <v>36</v>
      </c>
      <c r="M545" s="44">
        <v>5.9027777777777783E-2</v>
      </c>
      <c r="N545" s="44">
        <v>8.3333333333333329E-2</v>
      </c>
      <c r="O545" s="31">
        <v>34.999999999999986</v>
      </c>
      <c r="P545" s="31">
        <v>0</v>
      </c>
      <c r="Q545" s="32" t="s">
        <v>37</v>
      </c>
      <c r="R545" s="33" t="str">
        <f t="shared" si="40"/>
        <v/>
      </c>
      <c r="S545" s="34">
        <f t="shared" si="41"/>
        <v>123</v>
      </c>
      <c r="T545" s="35">
        <f>IF(L545="비가동",0,VLOOKUP(E545,[1]단가!$D$4:$G$1048576,4,0))</f>
        <v>0</v>
      </c>
      <c r="U545" s="35">
        <f t="shared" si="42"/>
        <v>0</v>
      </c>
      <c r="V545" s="36">
        <f>IF($L545="비가동",0,IF($B545="in",VLOOKUP($E545,[1]투입량!$M:$T,3,FALSE),VLOOKUP($E545,[1]투입량!$D:$I,3,FALSE)))</f>
        <v>0</v>
      </c>
      <c r="W545" s="35">
        <f>IF($L545="비가동",0,IF($B545="in",VLOOKUP($E545,[1]투입량!$M:$T,6,FALSE),VLOOKUP($E545,[1]투입량!$D:$I,5,FALSE)))</f>
        <v>0</v>
      </c>
      <c r="X545" s="35">
        <f t="shared" si="43"/>
        <v>0</v>
      </c>
      <c r="Y545" s="37">
        <f>IF(V545=0,0,VLOOKUP(V545,[1]원재료!C:H,3,0)*0.001)</f>
        <v>0</v>
      </c>
      <c r="Z545" s="35">
        <f t="shared" si="44"/>
        <v>0</v>
      </c>
      <c r="AA545" s="38" t="s">
        <v>141</v>
      </c>
      <c r="AB545" s="39" t="s">
        <v>35</v>
      </c>
      <c r="AC545" s="40"/>
    </row>
    <row r="546" spans="1:29" ht="19.5" hidden="1" customHeight="1" x14ac:dyDescent="0.45">
      <c r="A546" s="22">
        <v>46155</v>
      </c>
      <c r="B546" s="23" t="s">
        <v>29</v>
      </c>
      <c r="C546" s="24" t="s">
        <v>30</v>
      </c>
      <c r="D546" s="25" t="s">
        <v>65</v>
      </c>
      <c r="E546" s="26">
        <v>681159</v>
      </c>
      <c r="F546" s="27" t="str">
        <f>VLOOKUP(표1[[#This Row],[품번]],[1]!품번구분[#Data],2,0)</f>
        <v>S</v>
      </c>
      <c r="G546" s="28"/>
      <c r="H546" s="28"/>
      <c r="I546" s="28"/>
      <c r="J546" s="29">
        <f>표1[[#This Row],[C/V]]*표1[[#This Row],[판수]]-표1[[#This Row],[불량수량]]</f>
        <v>0</v>
      </c>
      <c r="K546" s="28" t="s">
        <v>66</v>
      </c>
      <c r="L546" s="28" t="s">
        <v>36</v>
      </c>
      <c r="M546" s="44">
        <v>0.27083333333333331</v>
      </c>
      <c r="N546" s="44">
        <v>0.33333333333333331</v>
      </c>
      <c r="O546" s="31">
        <v>90</v>
      </c>
      <c r="P546" s="31">
        <v>0</v>
      </c>
      <c r="Q546" s="32" t="s">
        <v>37</v>
      </c>
      <c r="R546" s="33" t="str">
        <f t="shared" si="40"/>
        <v/>
      </c>
      <c r="S546" s="34">
        <f t="shared" si="41"/>
        <v>123</v>
      </c>
      <c r="T546" s="35">
        <f>IF(L546="비가동",0,VLOOKUP(E546,[1]단가!$D$4:$G$1048576,4,0))</f>
        <v>0</v>
      </c>
      <c r="U546" s="35">
        <f t="shared" si="42"/>
        <v>0</v>
      </c>
      <c r="V546" s="36">
        <f>IF($L546="비가동",0,IF($B546="in",VLOOKUP($E546,[1]투입량!$M:$T,3,FALSE),VLOOKUP($E546,[1]투입량!$D:$I,3,FALSE)))</f>
        <v>0</v>
      </c>
      <c r="W546" s="35">
        <f>IF($L546="비가동",0,IF($B546="in",VLOOKUP($E546,[1]투입량!$M:$T,6,FALSE),VLOOKUP($E546,[1]투입량!$D:$I,5,FALSE)))</f>
        <v>0</v>
      </c>
      <c r="X546" s="35">
        <f t="shared" si="43"/>
        <v>0</v>
      </c>
      <c r="Y546" s="37">
        <f>IF(V546=0,0,VLOOKUP(V546,[1]원재료!C:H,3,0)*0.001)</f>
        <v>0</v>
      </c>
      <c r="Z546" s="35">
        <f t="shared" si="44"/>
        <v>0</v>
      </c>
      <c r="AA546" s="38" t="s">
        <v>141</v>
      </c>
      <c r="AB546" s="39" t="s">
        <v>35</v>
      </c>
      <c r="AC546" s="40"/>
    </row>
    <row r="547" spans="1:29" ht="19.5" customHeight="1" x14ac:dyDescent="0.45">
      <c r="A547" s="22">
        <v>46155</v>
      </c>
      <c r="B547" s="23" t="s">
        <v>29</v>
      </c>
      <c r="C547" s="24" t="s">
        <v>30</v>
      </c>
      <c r="D547" s="25" t="s">
        <v>69</v>
      </c>
      <c r="E547" s="26" t="s">
        <v>133</v>
      </c>
      <c r="F547" s="27" t="str">
        <f>VLOOKUP(표1[[#This Row],[품번]],[1]!품번구분[#Data],2,0)</f>
        <v>G</v>
      </c>
      <c r="G547" s="28">
        <v>100</v>
      </c>
      <c r="H547" s="28">
        <v>75</v>
      </c>
      <c r="I547" s="28"/>
      <c r="J547" s="29">
        <f>표1[[#This Row],[C/V]]*표1[[#This Row],[판수]]-표1[[#This Row],[불량수량]]</f>
        <v>7500</v>
      </c>
      <c r="K547" s="28" t="s">
        <v>74</v>
      </c>
      <c r="L547" s="28" t="s">
        <v>116</v>
      </c>
      <c r="M547" s="44">
        <v>0.33333333333333331</v>
      </c>
      <c r="N547" s="44">
        <v>0.83333333333333337</v>
      </c>
      <c r="O547" s="31">
        <v>620</v>
      </c>
      <c r="P547" s="31">
        <v>0</v>
      </c>
      <c r="Q547" s="32"/>
      <c r="R547" s="33">
        <f t="shared" si="40"/>
        <v>7.258064516129032</v>
      </c>
      <c r="S547" s="34">
        <f t="shared" si="41"/>
        <v>155</v>
      </c>
      <c r="T547" s="35">
        <f>IF(L547="비가동",0,VLOOKUP(E547,[1]단가!$D$4:$G$1048576,4,0))</f>
        <v>140</v>
      </c>
      <c r="U547" s="35">
        <f t="shared" si="42"/>
        <v>1050000</v>
      </c>
      <c r="V547" s="36" t="str">
        <f>IF($L547="비가동",0,IF($B547="in",VLOOKUP($E547,[1]투입량!$M:$T,3,FALSE),VLOOKUP($E547,[1]투입량!$D:$I,3,FALSE)))</f>
        <v>SI4029</v>
      </c>
      <c r="W547" s="35">
        <f>IF($L547="비가동",0,IF($B547="in",VLOOKUP($E547,[1]투입량!$M:$T,6,FALSE),VLOOKUP($E547,[1]투입량!$D:$I,5,FALSE)))</f>
        <v>250</v>
      </c>
      <c r="X547" s="35">
        <f t="shared" si="43"/>
        <v>20625</v>
      </c>
      <c r="Y547" s="37">
        <f>IF(V547=0,0,VLOOKUP(V547,[1]원재료!C:H,3,0)*0.001)</f>
        <v>9</v>
      </c>
      <c r="Z547" s="35">
        <f t="shared" si="44"/>
        <v>185625</v>
      </c>
      <c r="AA547" s="38"/>
      <c r="AB547" s="39" t="s">
        <v>35</v>
      </c>
      <c r="AC547" s="40"/>
    </row>
    <row r="548" spans="1:29" ht="19.5" customHeight="1" x14ac:dyDescent="0.45">
      <c r="A548" s="22">
        <v>46155</v>
      </c>
      <c r="B548" s="23" t="s">
        <v>29</v>
      </c>
      <c r="C548" s="24" t="s">
        <v>30</v>
      </c>
      <c r="D548" s="25" t="s">
        <v>69</v>
      </c>
      <c r="E548" s="26" t="s">
        <v>133</v>
      </c>
      <c r="F548" s="27" t="str">
        <f>VLOOKUP(표1[[#This Row],[품번]],[1]!품번구분[#Data],2,0)</f>
        <v>G</v>
      </c>
      <c r="G548" s="28">
        <v>100</v>
      </c>
      <c r="H548" s="28">
        <v>80</v>
      </c>
      <c r="I548" s="28"/>
      <c r="J548" s="29">
        <f>표1[[#This Row],[C/V]]*표1[[#This Row],[판수]]-표1[[#This Row],[불량수량]]</f>
        <v>8000</v>
      </c>
      <c r="K548" s="28" t="s">
        <v>71</v>
      </c>
      <c r="L548" s="28" t="s">
        <v>117</v>
      </c>
      <c r="M548" s="44">
        <v>0.83333333333333337</v>
      </c>
      <c r="N548" s="44">
        <v>0.33333333333333331</v>
      </c>
      <c r="O548" s="31">
        <v>659.99999999999989</v>
      </c>
      <c r="P548" s="31">
        <v>0</v>
      </c>
      <c r="Q548" s="32"/>
      <c r="R548" s="33">
        <f t="shared" si="40"/>
        <v>7.2727272727272734</v>
      </c>
      <c r="S548" s="34">
        <f t="shared" si="41"/>
        <v>155</v>
      </c>
      <c r="T548" s="35">
        <f>IF(L548="비가동",0,VLOOKUP(E548,[1]단가!$D$4:$G$1048576,4,0))</f>
        <v>140</v>
      </c>
      <c r="U548" s="35">
        <f t="shared" si="42"/>
        <v>1120000</v>
      </c>
      <c r="V548" s="36" t="str">
        <f>IF($L548="비가동",0,IF($B548="in",VLOOKUP($E548,[1]투입량!$M:$T,3,FALSE),VLOOKUP($E548,[1]투입량!$D:$I,3,FALSE)))</f>
        <v>SI4029</v>
      </c>
      <c r="W548" s="35">
        <f>IF($L548="비가동",0,IF($B548="in",VLOOKUP($E548,[1]투입량!$M:$T,6,FALSE),VLOOKUP($E548,[1]투입량!$D:$I,5,FALSE)))</f>
        <v>250</v>
      </c>
      <c r="X548" s="35">
        <f t="shared" si="43"/>
        <v>22000</v>
      </c>
      <c r="Y548" s="37">
        <f>IF(V548=0,0,VLOOKUP(V548,[1]원재료!C:H,3,0)*0.001)</f>
        <v>9</v>
      </c>
      <c r="Z548" s="35">
        <f t="shared" si="44"/>
        <v>198000</v>
      </c>
      <c r="AA548" s="38"/>
      <c r="AB548" s="39" t="s">
        <v>35</v>
      </c>
      <c r="AC548" s="40"/>
    </row>
    <row r="549" spans="1:29" ht="19.5" customHeight="1" x14ac:dyDescent="0.45">
      <c r="A549" s="22">
        <v>46155</v>
      </c>
      <c r="B549" s="23" t="s">
        <v>29</v>
      </c>
      <c r="C549" s="24" t="s">
        <v>30</v>
      </c>
      <c r="D549" s="25" t="s">
        <v>75</v>
      </c>
      <c r="E549" s="26" t="s">
        <v>76</v>
      </c>
      <c r="F549" s="27" t="str">
        <f>VLOOKUP(표1[[#This Row],[품번]],[1]!품번구분[#Data],2,0)</f>
        <v>G</v>
      </c>
      <c r="G549" s="28">
        <v>6</v>
      </c>
      <c r="H549" s="28">
        <v>93</v>
      </c>
      <c r="I549" s="28"/>
      <c r="J549" s="29">
        <f>표1[[#This Row],[C/V]]*표1[[#This Row],[판수]]-표1[[#This Row],[불량수량]]</f>
        <v>558</v>
      </c>
      <c r="K549" s="28" t="s">
        <v>79</v>
      </c>
      <c r="L549" s="28" t="s">
        <v>116</v>
      </c>
      <c r="M549" s="44">
        <v>0.33333333333333331</v>
      </c>
      <c r="N549" s="44">
        <v>0.83333333333333337</v>
      </c>
      <c r="O549" s="31">
        <v>620</v>
      </c>
      <c r="P549" s="31">
        <v>0</v>
      </c>
      <c r="Q549" s="32"/>
      <c r="R549" s="33">
        <f t="shared" si="40"/>
        <v>9</v>
      </c>
      <c r="S549" s="34">
        <f t="shared" si="41"/>
        <v>181</v>
      </c>
      <c r="T549" s="35">
        <f>IF(L549="비가동",0,VLOOKUP(E549,[1]단가!$D$4:$G$1048576,4,0))</f>
        <v>700</v>
      </c>
      <c r="U549" s="35">
        <f t="shared" si="42"/>
        <v>390600</v>
      </c>
      <c r="V549" s="36" t="str">
        <f>IF($L549="비가동",0,IF($B549="in",VLOOKUP($E549,[1]투입량!$M:$T,3,FALSE),VLOOKUP($E549,[1]투입량!$D:$I,3,FALSE)))</f>
        <v>Q5009</v>
      </c>
      <c r="W549" s="35">
        <f>IF($L549="비가동",0,IF($B549="in",VLOOKUP($E549,[1]투입량!$M:$T,6,FALSE),VLOOKUP($E549,[1]투입량!$D:$I,5,FALSE)))</f>
        <v>28</v>
      </c>
      <c r="X549" s="35">
        <f t="shared" si="43"/>
        <v>2864.4000000000005</v>
      </c>
      <c r="Y549" s="37">
        <f>IF(V549=0,0,VLOOKUP(V549,[1]원재료!C:H,3,0)*0.001)</f>
        <v>8.14</v>
      </c>
      <c r="Z549" s="35">
        <f t="shared" si="44"/>
        <v>23316.216000000008</v>
      </c>
      <c r="AA549" s="38"/>
      <c r="AB549" s="39" t="s">
        <v>35</v>
      </c>
      <c r="AC549" s="40"/>
    </row>
    <row r="550" spans="1:29" ht="19.5" customHeight="1" x14ac:dyDescent="0.45">
      <c r="A550" s="22">
        <v>46155</v>
      </c>
      <c r="B550" s="23" t="s">
        <v>29</v>
      </c>
      <c r="C550" s="24" t="s">
        <v>30</v>
      </c>
      <c r="D550" s="25" t="s">
        <v>78</v>
      </c>
      <c r="E550" s="26" t="s">
        <v>76</v>
      </c>
      <c r="F550" s="27" t="str">
        <f>VLOOKUP(표1[[#This Row],[품번]],[1]!품번구분[#Data],2,0)</f>
        <v>G</v>
      </c>
      <c r="G550" s="28">
        <v>2</v>
      </c>
      <c r="H550" s="28">
        <v>93</v>
      </c>
      <c r="I550" s="28"/>
      <c r="J550" s="29">
        <f>표1[[#This Row],[C/V]]*표1[[#This Row],[판수]]-표1[[#This Row],[불량수량]]</f>
        <v>186</v>
      </c>
      <c r="K550" s="28" t="s">
        <v>79</v>
      </c>
      <c r="L550" s="28" t="s">
        <v>116</v>
      </c>
      <c r="M550" s="44">
        <v>0.33333333333333331</v>
      </c>
      <c r="N550" s="44">
        <v>0.83333333333333337</v>
      </c>
      <c r="O550" s="31">
        <v>620</v>
      </c>
      <c r="P550" s="31">
        <v>0</v>
      </c>
      <c r="Q550" s="32"/>
      <c r="R550" s="33">
        <f t="shared" si="40"/>
        <v>9</v>
      </c>
      <c r="S550" s="34">
        <f t="shared" si="41"/>
        <v>181</v>
      </c>
      <c r="T550" s="35">
        <f>IF(L550="비가동",0,VLOOKUP(E550,[1]단가!$D$4:$G$1048576,4,0))</f>
        <v>700</v>
      </c>
      <c r="U550" s="35">
        <f t="shared" si="42"/>
        <v>130200</v>
      </c>
      <c r="V550" s="36" t="str">
        <f>IF($L550="비가동",0,IF($B550="in",VLOOKUP($E550,[1]투입량!$M:$T,3,FALSE),VLOOKUP($E550,[1]투입량!$D:$I,3,FALSE)))</f>
        <v>Q5009</v>
      </c>
      <c r="W550" s="35">
        <f>IF($L550="비가동",0,IF($B550="in",VLOOKUP($E550,[1]투입량!$M:$T,6,FALSE),VLOOKUP($E550,[1]투입량!$D:$I,5,FALSE)))</f>
        <v>28</v>
      </c>
      <c r="X550" s="35">
        <f t="shared" si="43"/>
        <v>2864.4000000000005</v>
      </c>
      <c r="Y550" s="37">
        <f>IF(V550=0,0,VLOOKUP(V550,[1]원재료!C:H,3,0)*0.001)</f>
        <v>8.14</v>
      </c>
      <c r="Z550" s="35">
        <f t="shared" si="44"/>
        <v>23316.216000000008</v>
      </c>
      <c r="AA550" s="38"/>
      <c r="AB550" s="39" t="s">
        <v>35</v>
      </c>
      <c r="AC550" s="40"/>
    </row>
    <row r="551" spans="1:29" ht="19.5" customHeight="1" x14ac:dyDescent="0.45">
      <c r="A551" s="22">
        <v>46155</v>
      </c>
      <c r="B551" s="23" t="s">
        <v>29</v>
      </c>
      <c r="C551" s="24" t="s">
        <v>30</v>
      </c>
      <c r="D551" s="25" t="s">
        <v>75</v>
      </c>
      <c r="E551" s="26" t="s">
        <v>76</v>
      </c>
      <c r="F551" s="27" t="str">
        <f>VLOOKUP(표1[[#This Row],[품번]],[1]!품번구분[#Data],2,0)</f>
        <v>G</v>
      </c>
      <c r="G551" s="28">
        <v>6</v>
      </c>
      <c r="H551" s="28">
        <v>88</v>
      </c>
      <c r="I551" s="28"/>
      <c r="J551" s="29">
        <f>표1[[#This Row],[C/V]]*표1[[#This Row],[판수]]-표1[[#This Row],[불량수량]]</f>
        <v>528</v>
      </c>
      <c r="K551" s="28" t="s">
        <v>102</v>
      </c>
      <c r="L551" s="28" t="s">
        <v>117</v>
      </c>
      <c r="M551" s="44">
        <v>0.83333333333333337</v>
      </c>
      <c r="N551" s="44">
        <v>0.33333333333333331</v>
      </c>
      <c r="O551" s="31">
        <v>659.99999999999989</v>
      </c>
      <c r="P551" s="31">
        <v>0</v>
      </c>
      <c r="Q551" s="32"/>
      <c r="R551" s="33">
        <f t="shared" si="40"/>
        <v>8.0000000000000018</v>
      </c>
      <c r="S551" s="34">
        <f t="shared" si="41"/>
        <v>181</v>
      </c>
      <c r="T551" s="35">
        <f>IF(L551="비가동",0,VLOOKUP(E551,[1]단가!$D$4:$G$1048576,4,0))</f>
        <v>700</v>
      </c>
      <c r="U551" s="35">
        <f t="shared" si="42"/>
        <v>369600</v>
      </c>
      <c r="V551" s="36" t="str">
        <f>IF($L551="비가동",0,IF($B551="in",VLOOKUP($E551,[1]투입량!$M:$T,3,FALSE),VLOOKUP($E551,[1]투입량!$D:$I,3,FALSE)))</f>
        <v>Q5009</v>
      </c>
      <c r="W551" s="35">
        <f>IF($L551="비가동",0,IF($B551="in",VLOOKUP($E551,[1]투입량!$M:$T,6,FALSE),VLOOKUP($E551,[1]투입량!$D:$I,5,FALSE)))</f>
        <v>28</v>
      </c>
      <c r="X551" s="35">
        <f t="shared" si="43"/>
        <v>2710.4000000000005</v>
      </c>
      <c r="Y551" s="37">
        <f>IF(V551=0,0,VLOOKUP(V551,[1]원재료!C:H,3,0)*0.001)</f>
        <v>8.14</v>
      </c>
      <c r="Z551" s="35">
        <f t="shared" si="44"/>
        <v>22062.656000000006</v>
      </c>
      <c r="AA551" s="38"/>
      <c r="AB551" s="39" t="s">
        <v>35</v>
      </c>
      <c r="AC551" s="40"/>
    </row>
    <row r="552" spans="1:29" ht="19.5" customHeight="1" x14ac:dyDescent="0.45">
      <c r="A552" s="22">
        <v>46155</v>
      </c>
      <c r="B552" s="23" t="s">
        <v>29</v>
      </c>
      <c r="C552" s="24" t="s">
        <v>30</v>
      </c>
      <c r="D552" s="25" t="s">
        <v>78</v>
      </c>
      <c r="E552" s="26" t="s">
        <v>76</v>
      </c>
      <c r="F552" s="27" t="str">
        <f>VLOOKUP(표1[[#This Row],[품번]],[1]!품번구분[#Data],2,0)</f>
        <v>G</v>
      </c>
      <c r="G552" s="28">
        <v>2</v>
      </c>
      <c r="H552" s="28">
        <v>88</v>
      </c>
      <c r="I552" s="28"/>
      <c r="J552" s="29">
        <f>표1[[#This Row],[C/V]]*표1[[#This Row],[판수]]-표1[[#This Row],[불량수량]]</f>
        <v>176</v>
      </c>
      <c r="K552" s="28" t="s">
        <v>102</v>
      </c>
      <c r="L552" s="28" t="s">
        <v>117</v>
      </c>
      <c r="M552" s="44">
        <v>0.83333333333333337</v>
      </c>
      <c r="N552" s="44">
        <v>0.33333333333333331</v>
      </c>
      <c r="O552" s="31">
        <v>659.99999999999989</v>
      </c>
      <c r="P552" s="31">
        <v>0</v>
      </c>
      <c r="Q552" s="32"/>
      <c r="R552" s="33">
        <f t="shared" si="40"/>
        <v>8.0000000000000018</v>
      </c>
      <c r="S552" s="34">
        <f t="shared" si="41"/>
        <v>181</v>
      </c>
      <c r="T552" s="35">
        <f>IF(L552="비가동",0,VLOOKUP(E552,[1]단가!$D$4:$G$1048576,4,0))</f>
        <v>700</v>
      </c>
      <c r="U552" s="35">
        <f t="shared" si="42"/>
        <v>123200</v>
      </c>
      <c r="V552" s="36" t="str">
        <f>IF($L552="비가동",0,IF($B552="in",VLOOKUP($E552,[1]투입량!$M:$T,3,FALSE),VLOOKUP($E552,[1]투입량!$D:$I,3,FALSE)))</f>
        <v>Q5009</v>
      </c>
      <c r="W552" s="35">
        <f>IF($L552="비가동",0,IF($B552="in",VLOOKUP($E552,[1]투입량!$M:$T,6,FALSE),VLOOKUP($E552,[1]투입량!$D:$I,5,FALSE)))</f>
        <v>28</v>
      </c>
      <c r="X552" s="35">
        <f t="shared" si="43"/>
        <v>2710.4000000000005</v>
      </c>
      <c r="Y552" s="37">
        <f>IF(V552=0,0,VLOOKUP(V552,[1]원재료!C:H,3,0)*0.001)</f>
        <v>8.14</v>
      </c>
      <c r="Z552" s="35">
        <f t="shared" si="44"/>
        <v>22062.656000000006</v>
      </c>
      <c r="AA552" s="38"/>
      <c r="AB552" s="39" t="s">
        <v>35</v>
      </c>
      <c r="AC552" s="40"/>
    </row>
    <row r="553" spans="1:29" ht="19.5" customHeight="1" x14ac:dyDescent="0.45">
      <c r="A553" s="22">
        <v>46155</v>
      </c>
      <c r="B553" s="23" t="s">
        <v>29</v>
      </c>
      <c r="C553" s="24" t="s">
        <v>30</v>
      </c>
      <c r="D553" s="25" t="s">
        <v>80</v>
      </c>
      <c r="E553" s="26">
        <v>684699</v>
      </c>
      <c r="F553" s="27" t="str">
        <f>VLOOKUP(표1[[#This Row],[품번]],[1]!품번구분[#Data],2,0)</f>
        <v>S</v>
      </c>
      <c r="G553" s="28">
        <v>400</v>
      </c>
      <c r="H553" s="28">
        <v>83</v>
      </c>
      <c r="I553" s="28"/>
      <c r="J553" s="29">
        <f>표1[[#This Row],[C/V]]*표1[[#This Row],[판수]]-표1[[#This Row],[불량수량]]</f>
        <v>33200</v>
      </c>
      <c r="K553" s="28" t="s">
        <v>83</v>
      </c>
      <c r="L553" s="28" t="s">
        <v>116</v>
      </c>
      <c r="M553" s="44">
        <v>0.33333333333333331</v>
      </c>
      <c r="N553" s="44">
        <v>0.83333333333333337</v>
      </c>
      <c r="O553" s="31">
        <v>620</v>
      </c>
      <c r="P553" s="31">
        <v>0</v>
      </c>
      <c r="Q553" s="32"/>
      <c r="R553" s="33">
        <f t="shared" si="40"/>
        <v>8.0322580645161299</v>
      </c>
      <c r="S553" s="34">
        <f t="shared" si="41"/>
        <v>171</v>
      </c>
      <c r="T553" s="35">
        <f>IF(L553="비가동",0,VLOOKUP(E553,[1]단가!$D$4:$G$1048576,4,0))</f>
        <v>8.1</v>
      </c>
      <c r="U553" s="35">
        <f t="shared" si="42"/>
        <v>268920</v>
      </c>
      <c r="V553" s="36" t="str">
        <f>IF($L553="비가동",0,IF($B553="in",VLOOKUP($E553,[1]투입량!$M:$T,3,FALSE),VLOOKUP($E553,[1]투입량!$D:$I,3,FALSE)))</f>
        <v>SI5022</v>
      </c>
      <c r="W553" s="35">
        <f>IF($L553="비가동",0,IF($B553="in",VLOOKUP($E553,[1]투입량!$M:$T,6,FALSE),VLOOKUP($E553,[1]투입량!$D:$I,5,FALSE)))</f>
        <v>0</v>
      </c>
      <c r="X553" s="35">
        <f t="shared" si="43"/>
        <v>0</v>
      </c>
      <c r="Y553" s="37">
        <f>IF(V553=0,0,VLOOKUP(V553,[1]원재료!C:H,3,0)*0.001)</f>
        <v>10.15</v>
      </c>
      <c r="Z553" s="35">
        <f t="shared" si="44"/>
        <v>0</v>
      </c>
      <c r="AA553" s="38"/>
      <c r="AB553" s="39" t="s">
        <v>35</v>
      </c>
      <c r="AC553" s="40"/>
    </row>
    <row r="554" spans="1:29" ht="19.5" customHeight="1" x14ac:dyDescent="0.45">
      <c r="A554" s="22">
        <v>46155</v>
      </c>
      <c r="B554" s="23" t="s">
        <v>29</v>
      </c>
      <c r="C554" s="24" t="s">
        <v>30</v>
      </c>
      <c r="D554" s="25" t="s">
        <v>82</v>
      </c>
      <c r="E554" s="26" t="s">
        <v>125</v>
      </c>
      <c r="F554" s="27" t="str">
        <f>VLOOKUP(표1[[#This Row],[품번]],[1]!품번구분[#Data],2,0)</f>
        <v>G</v>
      </c>
      <c r="G554" s="28">
        <v>72</v>
      </c>
      <c r="H554" s="28">
        <v>83</v>
      </c>
      <c r="I554" s="28"/>
      <c r="J554" s="29">
        <f>표1[[#This Row],[C/V]]*표1[[#This Row],[판수]]-표1[[#This Row],[불량수량]]</f>
        <v>5976</v>
      </c>
      <c r="K554" s="28" t="s">
        <v>83</v>
      </c>
      <c r="L554" s="28" t="s">
        <v>116</v>
      </c>
      <c r="M554" s="44">
        <v>0.33333333333333331</v>
      </c>
      <c r="N554" s="44">
        <v>0.83333333333333337</v>
      </c>
      <c r="O554" s="31">
        <v>620</v>
      </c>
      <c r="P554" s="31">
        <v>0</v>
      </c>
      <c r="Q554" s="32"/>
      <c r="R554" s="33">
        <f t="shared" si="40"/>
        <v>8.0322580645161299</v>
      </c>
      <c r="S554" s="34">
        <f t="shared" si="41"/>
        <v>171</v>
      </c>
      <c r="T554" s="35">
        <f>IF(L554="비가동",0,VLOOKUP(E554,[1]단가!$D$4:$G$1048576,4,0))</f>
        <v>0</v>
      </c>
      <c r="U554" s="35">
        <f t="shared" si="42"/>
        <v>0</v>
      </c>
      <c r="V554" s="36" t="str">
        <f>IF($L554="비가동",0,IF($B554="in",VLOOKUP($E554,[1]투입량!$M:$T,3,FALSE),VLOOKUP($E554,[1]투입량!$D:$I,3,FALSE)))</f>
        <v>F7008</v>
      </c>
      <c r="W554" s="35">
        <f>IF($L554="비가동",0,IF($B554="in",VLOOKUP($E554,[1]투입량!$M:$T,6,FALSE),VLOOKUP($E554,[1]투입량!$D:$I,5,FALSE)))</f>
        <v>168</v>
      </c>
      <c r="X554" s="35">
        <f t="shared" si="43"/>
        <v>15338.400000000001</v>
      </c>
      <c r="Y554" s="37">
        <f>IF(V554=0,0,VLOOKUP(V554,[1]원재료!C:H,3,0)*0.001)</f>
        <v>41</v>
      </c>
      <c r="Z554" s="35">
        <f t="shared" si="44"/>
        <v>628874.4</v>
      </c>
      <c r="AA554" s="38"/>
      <c r="AB554" s="39" t="s">
        <v>35</v>
      </c>
      <c r="AC554" s="40"/>
    </row>
    <row r="555" spans="1:29" ht="19.5" customHeight="1" x14ac:dyDescent="0.45">
      <c r="A555" s="22">
        <v>46155</v>
      </c>
      <c r="B555" s="23" t="s">
        <v>29</v>
      </c>
      <c r="C555" s="24" t="s">
        <v>30</v>
      </c>
      <c r="D555" s="25" t="s">
        <v>80</v>
      </c>
      <c r="E555" s="26">
        <v>684699</v>
      </c>
      <c r="F555" s="27" t="str">
        <f>VLOOKUP(표1[[#This Row],[품번]],[1]!품번구분[#Data],2,0)</f>
        <v>S</v>
      </c>
      <c r="G555" s="28">
        <v>400</v>
      </c>
      <c r="H555" s="28">
        <v>88</v>
      </c>
      <c r="I555" s="28"/>
      <c r="J555" s="29">
        <f>표1[[#This Row],[C/V]]*표1[[#This Row],[판수]]-표1[[#This Row],[불량수량]]</f>
        <v>35200</v>
      </c>
      <c r="K555" s="28" t="s">
        <v>60</v>
      </c>
      <c r="L555" s="28" t="s">
        <v>117</v>
      </c>
      <c r="M555" s="30">
        <v>0.83333333333333337</v>
      </c>
      <c r="N555" s="30">
        <v>0.33333333333333331</v>
      </c>
      <c r="O555" s="31">
        <v>659.99999999999989</v>
      </c>
      <c r="P555" s="31">
        <v>0</v>
      </c>
      <c r="Q555" s="32"/>
      <c r="R555" s="33">
        <f t="shared" si="40"/>
        <v>8.0000000000000018</v>
      </c>
      <c r="S555" s="34">
        <f t="shared" si="41"/>
        <v>171</v>
      </c>
      <c r="T555" s="35">
        <f>IF(L555="비가동",0,VLOOKUP(E555,[1]단가!$D$4:$G$1048576,4,0))</f>
        <v>8.1</v>
      </c>
      <c r="U555" s="35">
        <f t="shared" si="42"/>
        <v>285120</v>
      </c>
      <c r="V555" s="36" t="str">
        <f>IF($L555="비가동",0,IF($B555="in",VLOOKUP($E555,[1]투입량!$M:$T,3,FALSE),VLOOKUP($E555,[1]투입량!$D:$I,3,FALSE)))</f>
        <v>SI5022</v>
      </c>
      <c r="W555" s="35">
        <f>IF($L555="비가동",0,IF($B555="in",VLOOKUP($E555,[1]투입량!$M:$T,6,FALSE),VLOOKUP($E555,[1]투입량!$D:$I,5,FALSE)))</f>
        <v>0</v>
      </c>
      <c r="X555" s="35">
        <f t="shared" si="43"/>
        <v>0</v>
      </c>
      <c r="Y555" s="37">
        <f>IF(V555=0,0,VLOOKUP(V555,[1]원재료!C:H,3,0)*0.001)</f>
        <v>10.15</v>
      </c>
      <c r="Z555" s="35">
        <f t="shared" si="44"/>
        <v>0</v>
      </c>
      <c r="AA555" s="38"/>
      <c r="AB555" s="39" t="s">
        <v>35</v>
      </c>
      <c r="AC555" s="40"/>
    </row>
    <row r="556" spans="1:29" ht="19.5" customHeight="1" x14ac:dyDescent="0.45">
      <c r="A556" s="22">
        <v>46155</v>
      </c>
      <c r="B556" s="23" t="s">
        <v>29</v>
      </c>
      <c r="C556" s="24" t="s">
        <v>30</v>
      </c>
      <c r="D556" s="25" t="s">
        <v>82</v>
      </c>
      <c r="E556" s="26" t="s">
        <v>125</v>
      </c>
      <c r="F556" s="27" t="str">
        <f>VLOOKUP(표1[[#This Row],[품번]],[1]!품번구분[#Data],2,0)</f>
        <v>G</v>
      </c>
      <c r="G556" s="28">
        <v>72</v>
      </c>
      <c r="H556" s="28">
        <v>88</v>
      </c>
      <c r="I556" s="28"/>
      <c r="J556" s="29">
        <f>표1[[#This Row],[C/V]]*표1[[#This Row],[판수]]-표1[[#This Row],[불량수량]]</f>
        <v>6336</v>
      </c>
      <c r="K556" s="28" t="s">
        <v>60</v>
      </c>
      <c r="L556" s="28" t="s">
        <v>117</v>
      </c>
      <c r="M556" s="30">
        <v>0.83333333333333337</v>
      </c>
      <c r="N556" s="30">
        <v>0.33333333333333331</v>
      </c>
      <c r="O556" s="31">
        <v>659.99999999999989</v>
      </c>
      <c r="P556" s="31">
        <v>0</v>
      </c>
      <c r="Q556" s="32"/>
      <c r="R556" s="33">
        <f t="shared" si="40"/>
        <v>8.0000000000000018</v>
      </c>
      <c r="S556" s="34">
        <f t="shared" si="41"/>
        <v>171</v>
      </c>
      <c r="T556" s="35">
        <f>IF(L556="비가동",0,VLOOKUP(E556,[1]단가!$D$4:$G$1048576,4,0))</f>
        <v>0</v>
      </c>
      <c r="U556" s="35">
        <f t="shared" si="42"/>
        <v>0</v>
      </c>
      <c r="V556" s="36" t="str">
        <f>IF($L556="비가동",0,IF($B556="in",VLOOKUP($E556,[1]투입량!$M:$T,3,FALSE),VLOOKUP($E556,[1]투입량!$D:$I,3,FALSE)))</f>
        <v>F7008</v>
      </c>
      <c r="W556" s="35">
        <f>IF($L556="비가동",0,IF($B556="in",VLOOKUP($E556,[1]투입량!$M:$T,6,FALSE),VLOOKUP($E556,[1]투입량!$D:$I,5,FALSE)))</f>
        <v>168</v>
      </c>
      <c r="X556" s="35">
        <f t="shared" si="43"/>
        <v>16262.400000000001</v>
      </c>
      <c r="Y556" s="37">
        <f>IF(V556=0,0,VLOOKUP(V556,[1]원재료!C:H,3,0)*0.001)</f>
        <v>41</v>
      </c>
      <c r="Z556" s="35">
        <f t="shared" si="44"/>
        <v>666758.40000000002</v>
      </c>
      <c r="AA556" s="38"/>
      <c r="AB556" s="39" t="s">
        <v>35</v>
      </c>
      <c r="AC556" s="40"/>
    </row>
    <row r="557" spans="1:29" ht="19.5" customHeight="1" x14ac:dyDescent="0.45">
      <c r="A557" s="22">
        <v>46155</v>
      </c>
      <c r="B557" s="23" t="s">
        <v>29</v>
      </c>
      <c r="C557" s="24" t="s">
        <v>30</v>
      </c>
      <c r="D557" s="25" t="s">
        <v>84</v>
      </c>
      <c r="E557" s="26">
        <v>683292</v>
      </c>
      <c r="F557" s="27" t="str">
        <f>VLOOKUP(표1[[#This Row],[품번]],[1]!품번구분[#Data],2,0)</f>
        <v>S</v>
      </c>
      <c r="G557" s="28">
        <v>400</v>
      </c>
      <c r="H557" s="28">
        <v>81</v>
      </c>
      <c r="I557" s="28"/>
      <c r="J557" s="29">
        <f>표1[[#This Row],[C/V]]*표1[[#This Row],[판수]]-표1[[#This Row],[불량수량]]</f>
        <v>32400</v>
      </c>
      <c r="K557" s="28" t="s">
        <v>87</v>
      </c>
      <c r="L557" s="28" t="s">
        <v>116</v>
      </c>
      <c r="M557" s="30">
        <v>0.33333333333333331</v>
      </c>
      <c r="N557" s="30">
        <v>0.83333333333333337</v>
      </c>
      <c r="O557" s="31">
        <v>620</v>
      </c>
      <c r="P557" s="31">
        <v>0</v>
      </c>
      <c r="Q557" s="32"/>
      <c r="R557" s="33">
        <f t="shared" si="40"/>
        <v>7.838709677419355</v>
      </c>
      <c r="S557" s="34">
        <f t="shared" si="41"/>
        <v>169</v>
      </c>
      <c r="T557" s="35">
        <f>IF(L557="비가동",0,VLOOKUP(E557,[1]단가!$D$4:$G$1048576,4,0))</f>
        <v>6.7</v>
      </c>
      <c r="U557" s="35">
        <f t="shared" si="42"/>
        <v>217080</v>
      </c>
      <c r="V557" s="36" t="str">
        <f>IF($L557="비가동",0,IF($B557="in",VLOOKUP($E557,[1]투입량!$M:$T,3,FALSE),VLOOKUP($E557,[1]투입량!$D:$I,3,FALSE)))</f>
        <v>SI5022</v>
      </c>
      <c r="W557" s="35">
        <f>IF($L557="비가동",0,IF($B557="in",VLOOKUP($E557,[1]투입량!$M:$T,6,FALSE),VLOOKUP($E557,[1]투입량!$D:$I,5,FALSE)))</f>
        <v>56</v>
      </c>
      <c r="X557" s="35">
        <f t="shared" si="43"/>
        <v>4989.6000000000004</v>
      </c>
      <c r="Y557" s="37">
        <f>IF(V557=0,0,VLOOKUP(V557,[1]원재료!C:H,3,0)*0.001)</f>
        <v>10.15</v>
      </c>
      <c r="Z557" s="35">
        <f t="shared" si="44"/>
        <v>50644.44</v>
      </c>
      <c r="AA557" s="38"/>
      <c r="AB557" s="39" t="s">
        <v>35</v>
      </c>
      <c r="AC557" s="40"/>
    </row>
    <row r="558" spans="1:29" ht="19.5" customHeight="1" x14ac:dyDescent="0.45">
      <c r="A558" s="22">
        <v>46155</v>
      </c>
      <c r="B558" s="23" t="s">
        <v>29</v>
      </c>
      <c r="C558" s="24" t="s">
        <v>30</v>
      </c>
      <c r="D558" s="25" t="s">
        <v>86</v>
      </c>
      <c r="E558" s="26">
        <v>682027</v>
      </c>
      <c r="F558" s="27" t="str">
        <f>VLOOKUP(표1[[#This Row],[품번]],[1]!품번구분[#Data],2,0)</f>
        <v>S</v>
      </c>
      <c r="G558" s="28">
        <v>400</v>
      </c>
      <c r="H558" s="28">
        <v>79</v>
      </c>
      <c r="I558" s="28">
        <v>237</v>
      </c>
      <c r="J558" s="29">
        <f>표1[[#This Row],[C/V]]*표1[[#This Row],[판수]]-표1[[#This Row],[불량수량]]</f>
        <v>31363</v>
      </c>
      <c r="K558" s="28" t="s">
        <v>87</v>
      </c>
      <c r="L558" s="28" t="s">
        <v>116</v>
      </c>
      <c r="M558" s="30">
        <v>0.33333333333333331</v>
      </c>
      <c r="N558" s="30">
        <v>0.83333333333333337</v>
      </c>
      <c r="O558" s="31">
        <v>620</v>
      </c>
      <c r="P558" s="31">
        <v>0</v>
      </c>
      <c r="Q558" s="32"/>
      <c r="R558" s="33">
        <f t="shared" si="40"/>
        <v>7.6451612903225801</v>
      </c>
      <c r="S558" s="34">
        <f t="shared" si="41"/>
        <v>166</v>
      </c>
      <c r="T558" s="35">
        <f>IF(L558="비가동",0,VLOOKUP(E558,[1]단가!$D$4:$G$1048576,4,0))</f>
        <v>14.6</v>
      </c>
      <c r="U558" s="35">
        <f t="shared" si="42"/>
        <v>457899.8</v>
      </c>
      <c r="V558" s="36" t="str">
        <f>IF($L558="비가동",0,IF($B558="in",VLOOKUP($E558,[1]투입량!$M:$T,3,FALSE),VLOOKUP($E558,[1]투입량!$D:$I,3,FALSE)))</f>
        <v>SI4023</v>
      </c>
      <c r="W558" s="35">
        <f>IF($L558="비가동",0,IF($B558="in",VLOOKUP($E558,[1]투입량!$M:$T,6,FALSE),VLOOKUP($E558,[1]투입량!$D:$I,5,FALSE)))</f>
        <v>240</v>
      </c>
      <c r="X558" s="35">
        <f t="shared" si="43"/>
        <v>20856</v>
      </c>
      <c r="Y558" s="37">
        <f>IF(V558=0,0,VLOOKUP(V558,[1]원재료!C:H,3,0)*0.001)</f>
        <v>9.3000000000000007</v>
      </c>
      <c r="Z558" s="35">
        <f t="shared" si="44"/>
        <v>193960.80000000002</v>
      </c>
      <c r="AA558" s="38"/>
      <c r="AB558" s="39" t="s">
        <v>35</v>
      </c>
      <c r="AC558" s="40"/>
    </row>
    <row r="559" spans="1:29" ht="19.5" customHeight="1" x14ac:dyDescent="0.45">
      <c r="A559" s="22">
        <v>46155</v>
      </c>
      <c r="B559" s="23" t="s">
        <v>29</v>
      </c>
      <c r="C559" s="24" t="s">
        <v>30</v>
      </c>
      <c r="D559" s="25" t="s">
        <v>84</v>
      </c>
      <c r="E559" s="26">
        <v>683292</v>
      </c>
      <c r="F559" s="27" t="str">
        <f>VLOOKUP(표1[[#This Row],[품번]],[1]!품번구분[#Data],2,0)</f>
        <v>S</v>
      </c>
      <c r="G559" s="28">
        <v>400</v>
      </c>
      <c r="H559" s="28">
        <v>88</v>
      </c>
      <c r="I559" s="28"/>
      <c r="J559" s="29">
        <f>표1[[#This Row],[C/V]]*표1[[#This Row],[판수]]-표1[[#This Row],[불량수량]]</f>
        <v>35200</v>
      </c>
      <c r="K559" s="28" t="s">
        <v>85</v>
      </c>
      <c r="L559" s="28" t="s">
        <v>117</v>
      </c>
      <c r="M559" s="30">
        <v>0.83333333333333337</v>
      </c>
      <c r="N559" s="30">
        <v>0.33333333333333331</v>
      </c>
      <c r="O559" s="31">
        <v>659.99999999999989</v>
      </c>
      <c r="P559" s="31">
        <v>0</v>
      </c>
      <c r="Q559" s="32"/>
      <c r="R559" s="33">
        <f t="shared" si="40"/>
        <v>8.0000000000000018</v>
      </c>
      <c r="S559" s="34">
        <f t="shared" si="41"/>
        <v>169</v>
      </c>
      <c r="T559" s="35">
        <f>IF(L559="비가동",0,VLOOKUP(E559,[1]단가!$D$4:$G$1048576,4,0))</f>
        <v>6.7</v>
      </c>
      <c r="U559" s="35">
        <f t="shared" si="42"/>
        <v>235840</v>
      </c>
      <c r="V559" s="36" t="str">
        <f>IF($L559="비가동",0,IF($B559="in",VLOOKUP($E559,[1]투입량!$M:$T,3,FALSE),VLOOKUP($E559,[1]투입량!$D:$I,3,FALSE)))</f>
        <v>SI5022</v>
      </c>
      <c r="W559" s="35">
        <f>IF($L559="비가동",0,IF($B559="in",VLOOKUP($E559,[1]투입량!$M:$T,6,FALSE),VLOOKUP($E559,[1]투입량!$D:$I,5,FALSE)))</f>
        <v>56</v>
      </c>
      <c r="X559" s="35">
        <f t="shared" si="43"/>
        <v>5420.8000000000011</v>
      </c>
      <c r="Y559" s="37">
        <f>IF(V559=0,0,VLOOKUP(V559,[1]원재료!C:H,3,0)*0.001)</f>
        <v>10.15</v>
      </c>
      <c r="Z559" s="35">
        <f t="shared" si="44"/>
        <v>55021.12000000001</v>
      </c>
      <c r="AA559" s="38"/>
      <c r="AB559" s="39" t="s">
        <v>35</v>
      </c>
      <c r="AC559" s="40"/>
    </row>
    <row r="560" spans="1:29" ht="19.5" customHeight="1" x14ac:dyDescent="0.45">
      <c r="A560" s="22">
        <v>46155</v>
      </c>
      <c r="B560" s="23" t="s">
        <v>29</v>
      </c>
      <c r="C560" s="24" t="s">
        <v>30</v>
      </c>
      <c r="D560" s="25" t="s">
        <v>86</v>
      </c>
      <c r="E560" s="26">
        <v>682027</v>
      </c>
      <c r="F560" s="27" t="str">
        <f>VLOOKUP(표1[[#This Row],[품번]],[1]!품번구분[#Data],2,0)</f>
        <v>S</v>
      </c>
      <c r="G560" s="28">
        <v>400</v>
      </c>
      <c r="H560" s="28">
        <v>87</v>
      </c>
      <c r="I560" s="28">
        <v>261</v>
      </c>
      <c r="J560" s="29">
        <f>표1[[#This Row],[C/V]]*표1[[#This Row],[판수]]-표1[[#This Row],[불량수량]]</f>
        <v>34539</v>
      </c>
      <c r="K560" s="28" t="s">
        <v>85</v>
      </c>
      <c r="L560" s="28" t="s">
        <v>117</v>
      </c>
      <c r="M560" s="30">
        <v>0.83333333333333337</v>
      </c>
      <c r="N560" s="30">
        <v>0.33333333333333331</v>
      </c>
      <c r="O560" s="31">
        <v>659.99999999999989</v>
      </c>
      <c r="P560" s="31">
        <v>0</v>
      </c>
      <c r="Q560" s="32"/>
      <c r="R560" s="33">
        <f t="shared" si="40"/>
        <v>7.9090909090909101</v>
      </c>
      <c r="S560" s="34">
        <f t="shared" si="41"/>
        <v>166</v>
      </c>
      <c r="T560" s="35">
        <f>IF(L560="비가동",0,VLOOKUP(E560,[1]단가!$D$4:$G$1048576,4,0))</f>
        <v>14.6</v>
      </c>
      <c r="U560" s="35">
        <f t="shared" si="42"/>
        <v>504269.39999999997</v>
      </c>
      <c r="V560" s="36" t="str">
        <f>IF($L560="비가동",0,IF($B560="in",VLOOKUP($E560,[1]투입량!$M:$T,3,FALSE),VLOOKUP($E560,[1]투입량!$D:$I,3,FALSE)))</f>
        <v>SI4023</v>
      </c>
      <c r="W560" s="35">
        <f>IF($L560="비가동",0,IF($B560="in",VLOOKUP($E560,[1]투입량!$M:$T,6,FALSE),VLOOKUP($E560,[1]투입량!$D:$I,5,FALSE)))</f>
        <v>240</v>
      </c>
      <c r="X560" s="35">
        <f t="shared" si="43"/>
        <v>22968</v>
      </c>
      <c r="Y560" s="37">
        <f>IF(V560=0,0,VLOOKUP(V560,[1]원재료!C:H,3,0)*0.001)</f>
        <v>9.3000000000000007</v>
      </c>
      <c r="Z560" s="35">
        <f t="shared" si="44"/>
        <v>213602.40000000002</v>
      </c>
      <c r="AA560" s="38"/>
      <c r="AB560" s="39" t="s">
        <v>35</v>
      </c>
      <c r="AC560" s="40"/>
    </row>
    <row r="561" spans="1:29" ht="19.5" customHeight="1" x14ac:dyDescent="0.45">
      <c r="A561" s="22">
        <v>46155</v>
      </c>
      <c r="B561" s="23" t="s">
        <v>29</v>
      </c>
      <c r="C561" s="24" t="s">
        <v>30</v>
      </c>
      <c r="D561" s="25" t="s">
        <v>88</v>
      </c>
      <c r="E561" s="26">
        <v>685390</v>
      </c>
      <c r="F561" s="27" t="str">
        <f>VLOOKUP(표1[[#This Row],[품번]],[1]!품번구분[#Data],2,0)</f>
        <v>S</v>
      </c>
      <c r="G561" s="28">
        <v>1444</v>
      </c>
      <c r="H561" s="28">
        <v>106</v>
      </c>
      <c r="I561" s="28">
        <v>106</v>
      </c>
      <c r="J561" s="29">
        <f>표1[[#This Row],[C/V]]*표1[[#This Row],[판수]]-표1[[#This Row],[불량수량]]</f>
        <v>152958</v>
      </c>
      <c r="K561" s="28" t="s">
        <v>89</v>
      </c>
      <c r="L561" s="28" t="s">
        <v>116</v>
      </c>
      <c r="M561" s="30">
        <v>0.33333333333333331</v>
      </c>
      <c r="N561" s="30">
        <v>0.83333333333333337</v>
      </c>
      <c r="O561" s="31">
        <v>620</v>
      </c>
      <c r="P561" s="31">
        <v>0</v>
      </c>
      <c r="Q561" s="32"/>
      <c r="R561" s="33">
        <f t="shared" si="40"/>
        <v>10.258064516129032</v>
      </c>
      <c r="S561" s="34">
        <f t="shared" si="41"/>
        <v>217</v>
      </c>
      <c r="T561" s="35">
        <f>IF(L561="비가동",0,VLOOKUP(E561,[1]단가!$D$4:$G$1048576,4,0))</f>
        <v>8</v>
      </c>
      <c r="U561" s="35">
        <f t="shared" si="42"/>
        <v>1223664</v>
      </c>
      <c r="V561" s="36" t="str">
        <f>IF($L561="비가동",0,IF($B561="in",VLOOKUP($E561,[1]투입량!$M:$T,3,FALSE),VLOOKUP($E561,[1]투입량!$D:$I,3,FALSE)))</f>
        <v>SI4022</v>
      </c>
      <c r="W561" s="35">
        <f>IF($L561="비가동",0,IF($B561="in",VLOOKUP($E561,[1]투입량!$M:$T,6,FALSE),VLOOKUP($E561,[1]투입량!$D:$I,5,FALSE)))</f>
        <v>260</v>
      </c>
      <c r="X561" s="35">
        <f t="shared" si="43"/>
        <v>30316</v>
      </c>
      <c r="Y561" s="37">
        <f>IF(V561=0,0,VLOOKUP(V561,[1]원재료!C:H,3,0)*0.001)</f>
        <v>10.15</v>
      </c>
      <c r="Z561" s="35">
        <f t="shared" si="44"/>
        <v>307707.40000000002</v>
      </c>
      <c r="AA561" s="38"/>
      <c r="AB561" s="39" t="s">
        <v>35</v>
      </c>
      <c r="AC561" s="40"/>
    </row>
    <row r="562" spans="1:29" ht="19.5" customHeight="1" x14ac:dyDescent="0.45">
      <c r="A562" s="22">
        <v>46155</v>
      </c>
      <c r="B562" s="23" t="s">
        <v>29</v>
      </c>
      <c r="C562" s="24" t="s">
        <v>30</v>
      </c>
      <c r="D562" s="25" t="s">
        <v>90</v>
      </c>
      <c r="E562" s="26" t="s">
        <v>91</v>
      </c>
      <c r="F562" s="27" t="str">
        <f>VLOOKUP(표1[[#This Row],[품번]],[1]!품번구분[#Data],2,0)</f>
        <v>S</v>
      </c>
      <c r="G562" s="28">
        <v>256</v>
      </c>
      <c r="H562" s="28">
        <v>62</v>
      </c>
      <c r="I562" s="28"/>
      <c r="J562" s="29">
        <f>표1[[#This Row],[C/V]]*표1[[#This Row],[판수]]-표1[[#This Row],[불량수량]]</f>
        <v>15872</v>
      </c>
      <c r="K562" s="28" t="s">
        <v>94</v>
      </c>
      <c r="L562" s="28" t="s">
        <v>116</v>
      </c>
      <c r="M562" s="30">
        <v>0.33333333333333331</v>
      </c>
      <c r="N562" s="30">
        <v>0.83333333333333337</v>
      </c>
      <c r="O562" s="31">
        <v>620</v>
      </c>
      <c r="P562" s="31">
        <v>0</v>
      </c>
      <c r="Q562" s="32"/>
      <c r="R562" s="33">
        <f t="shared" si="40"/>
        <v>6</v>
      </c>
      <c r="S562" s="34">
        <f t="shared" si="41"/>
        <v>128</v>
      </c>
      <c r="T562" s="35">
        <f>IF(L562="비가동",0,VLOOKUP(E562,[1]단가!$D$4:$G$1048576,4,0))</f>
        <v>39.44</v>
      </c>
      <c r="U562" s="35">
        <f t="shared" si="42"/>
        <v>625991.67999999993</v>
      </c>
      <c r="V562" s="36" t="str">
        <f>IF($L562="비가동",0,IF($B562="in",VLOOKUP($E562,[1]투입량!$M:$T,3,FALSE),VLOOKUP($E562,[1]투입량!$D:$I,3,FALSE)))</f>
        <v>SI4023-1</v>
      </c>
      <c r="W562" s="35">
        <f>IF($L562="비가동",0,IF($B562="in",VLOOKUP($E562,[1]투입량!$M:$T,6,FALSE),VLOOKUP($E562,[1]투입량!$D:$I,5,FALSE)))</f>
        <v>172</v>
      </c>
      <c r="X562" s="35">
        <f t="shared" si="43"/>
        <v>11730.400000000001</v>
      </c>
      <c r="Y562" s="37">
        <f>IF(V562=0,0,VLOOKUP(V562,[1]원재료!C:H,3,0)*0.001)</f>
        <v>8.1999999999999993</v>
      </c>
      <c r="Z562" s="35">
        <f t="shared" si="44"/>
        <v>96189.28</v>
      </c>
      <c r="AA562" s="38"/>
      <c r="AB562" s="39" t="s">
        <v>35</v>
      </c>
      <c r="AC562" s="40"/>
    </row>
    <row r="563" spans="1:29" ht="19.5" customHeight="1" x14ac:dyDescent="0.45">
      <c r="A563" s="22">
        <v>46155</v>
      </c>
      <c r="B563" s="23" t="s">
        <v>29</v>
      </c>
      <c r="C563" s="24" t="s">
        <v>30</v>
      </c>
      <c r="D563" s="25" t="s">
        <v>88</v>
      </c>
      <c r="E563" s="26">
        <v>685390</v>
      </c>
      <c r="F563" s="27" t="str">
        <f>VLOOKUP(표1[[#This Row],[품번]],[1]!품번구분[#Data],2,0)</f>
        <v>S</v>
      </c>
      <c r="G563" s="28">
        <v>1444</v>
      </c>
      <c r="H563" s="28">
        <v>111</v>
      </c>
      <c r="I563" s="28">
        <v>111</v>
      </c>
      <c r="J563" s="29">
        <f>표1[[#This Row],[C/V]]*표1[[#This Row],[판수]]-표1[[#This Row],[불량수량]]</f>
        <v>160173</v>
      </c>
      <c r="K563" s="28" t="s">
        <v>99</v>
      </c>
      <c r="L563" s="28" t="s">
        <v>117</v>
      </c>
      <c r="M563" s="30">
        <v>0.83333333333333337</v>
      </c>
      <c r="N563" s="30">
        <v>0.33333333333333331</v>
      </c>
      <c r="O563" s="31">
        <v>659.99999999999989</v>
      </c>
      <c r="P563" s="31">
        <v>0</v>
      </c>
      <c r="Q563" s="32"/>
      <c r="R563" s="33">
        <f t="shared" si="40"/>
        <v>10.090909090909093</v>
      </c>
      <c r="S563" s="34">
        <f t="shared" si="41"/>
        <v>217</v>
      </c>
      <c r="T563" s="35">
        <f>IF(L563="비가동",0,VLOOKUP(E563,[1]단가!$D$4:$G$1048576,4,0))</f>
        <v>8</v>
      </c>
      <c r="U563" s="35">
        <f t="shared" si="42"/>
        <v>1281384</v>
      </c>
      <c r="V563" s="36" t="str">
        <f>IF($L563="비가동",0,IF($B563="in",VLOOKUP($E563,[1]투입량!$M:$T,3,FALSE),VLOOKUP($E563,[1]투입량!$D:$I,3,FALSE)))</f>
        <v>SI4022</v>
      </c>
      <c r="W563" s="35">
        <f>IF($L563="비가동",0,IF($B563="in",VLOOKUP($E563,[1]투입량!$M:$T,6,FALSE),VLOOKUP($E563,[1]투입량!$D:$I,5,FALSE)))</f>
        <v>260</v>
      </c>
      <c r="X563" s="35">
        <f t="shared" si="43"/>
        <v>31746</v>
      </c>
      <c r="Y563" s="37">
        <f>IF(V563=0,0,VLOOKUP(V563,[1]원재료!C:H,3,0)*0.001)</f>
        <v>10.15</v>
      </c>
      <c r="Z563" s="35">
        <f t="shared" si="44"/>
        <v>322221.90000000002</v>
      </c>
      <c r="AA563" s="38"/>
      <c r="AB563" s="39" t="s">
        <v>35</v>
      </c>
      <c r="AC563" s="40"/>
    </row>
    <row r="564" spans="1:29" ht="19.5" customHeight="1" x14ac:dyDescent="0.45">
      <c r="A564" s="22">
        <v>46155</v>
      </c>
      <c r="B564" s="23" t="s">
        <v>29</v>
      </c>
      <c r="C564" s="24" t="s">
        <v>30</v>
      </c>
      <c r="D564" s="25" t="s">
        <v>90</v>
      </c>
      <c r="E564" s="26" t="s">
        <v>91</v>
      </c>
      <c r="F564" s="27" t="str">
        <f>VLOOKUP(표1[[#This Row],[품번]],[1]!품번구분[#Data],2,0)</f>
        <v>S</v>
      </c>
      <c r="G564" s="28">
        <v>256</v>
      </c>
      <c r="H564" s="28">
        <v>66</v>
      </c>
      <c r="I564" s="28"/>
      <c r="J564" s="29">
        <f>표1[[#This Row],[C/V]]*표1[[#This Row],[판수]]-표1[[#This Row],[불량수량]]</f>
        <v>16896</v>
      </c>
      <c r="K564" s="28" t="s">
        <v>92</v>
      </c>
      <c r="L564" s="28" t="s">
        <v>117</v>
      </c>
      <c r="M564" s="30">
        <v>0.83333333333333337</v>
      </c>
      <c r="N564" s="30">
        <v>0.33333333333333331</v>
      </c>
      <c r="O564" s="31">
        <v>659.99999999999989</v>
      </c>
      <c r="P564" s="31">
        <v>0</v>
      </c>
      <c r="Q564" s="32"/>
      <c r="R564" s="33">
        <f t="shared" si="40"/>
        <v>6.0000000000000009</v>
      </c>
      <c r="S564" s="34">
        <f t="shared" si="41"/>
        <v>128</v>
      </c>
      <c r="T564" s="35">
        <f>IF(L564="비가동",0,VLOOKUP(E564,[1]단가!$D$4:$G$1048576,4,0))</f>
        <v>39.44</v>
      </c>
      <c r="U564" s="35">
        <f t="shared" si="42"/>
        <v>666378.23999999999</v>
      </c>
      <c r="V564" s="36" t="str">
        <f>IF($L564="비가동",0,IF($B564="in",VLOOKUP($E564,[1]투입량!$M:$T,3,FALSE),VLOOKUP($E564,[1]투입량!$D:$I,3,FALSE)))</f>
        <v>SI4023-1</v>
      </c>
      <c r="W564" s="35">
        <f>IF($L564="비가동",0,IF($B564="in",VLOOKUP($E564,[1]투입량!$M:$T,6,FALSE),VLOOKUP($E564,[1]투입량!$D:$I,5,FALSE)))</f>
        <v>172</v>
      </c>
      <c r="X564" s="35">
        <f t="shared" si="43"/>
        <v>12487.2</v>
      </c>
      <c r="Y564" s="37">
        <f>IF(V564=0,0,VLOOKUP(V564,[1]원재료!C:H,3,0)*0.001)</f>
        <v>8.1999999999999993</v>
      </c>
      <c r="Z564" s="35">
        <f t="shared" si="44"/>
        <v>102395.04</v>
      </c>
      <c r="AA564" s="38"/>
      <c r="AB564" s="39" t="s">
        <v>35</v>
      </c>
      <c r="AC564" s="40"/>
    </row>
    <row r="565" spans="1:29" ht="19.5" customHeight="1" x14ac:dyDescent="0.45">
      <c r="A565" s="22">
        <v>46155</v>
      </c>
      <c r="B565" s="23" t="s">
        <v>29</v>
      </c>
      <c r="C565" s="24" t="s">
        <v>30</v>
      </c>
      <c r="D565" s="25" t="s">
        <v>95</v>
      </c>
      <c r="E565" s="26">
        <v>680604</v>
      </c>
      <c r="F565" s="27" t="str">
        <f>VLOOKUP(표1[[#This Row],[품번]],[1]!품번구분[#Data],2,0)</f>
        <v>S</v>
      </c>
      <c r="G565" s="28">
        <v>1008</v>
      </c>
      <c r="H565" s="28">
        <v>90</v>
      </c>
      <c r="I565" s="28"/>
      <c r="J565" s="29">
        <f>표1[[#This Row],[C/V]]*표1[[#This Row],[판수]]-표1[[#This Row],[불량수량]]</f>
        <v>90720</v>
      </c>
      <c r="K565" s="28" t="s">
        <v>101</v>
      </c>
      <c r="L565" s="28" t="s">
        <v>116</v>
      </c>
      <c r="M565" s="30">
        <v>0.33333333333333331</v>
      </c>
      <c r="N565" s="30">
        <v>0.83333333333333337</v>
      </c>
      <c r="O565" s="31">
        <v>620</v>
      </c>
      <c r="P565" s="31">
        <v>0</v>
      </c>
      <c r="Q565" s="32"/>
      <c r="R565" s="33">
        <f t="shared" si="40"/>
        <v>8.7096774193548399</v>
      </c>
      <c r="S565" s="34">
        <f t="shared" si="41"/>
        <v>195</v>
      </c>
      <c r="T565" s="35">
        <f>IF(L565="비가동",0,VLOOKUP(E565,[1]단가!$D$4:$G$1048576,4,0))</f>
        <v>10.37</v>
      </c>
      <c r="U565" s="35">
        <f t="shared" si="42"/>
        <v>940766.39999999991</v>
      </c>
      <c r="V565" s="36" t="str">
        <f>IF($L565="비가동",0,IF($B565="in",VLOOKUP($E565,[1]투입량!$M:$T,3,FALSE),VLOOKUP($E565,[1]투입량!$D:$I,3,FALSE)))</f>
        <v>SI4023</v>
      </c>
      <c r="W565" s="35">
        <f>IF($L565="비가동",0,IF($B565="in",VLOOKUP($E565,[1]투입량!$M:$T,6,FALSE),VLOOKUP($E565,[1]투입량!$D:$I,5,FALSE)))</f>
        <v>240</v>
      </c>
      <c r="X565" s="35">
        <f t="shared" si="43"/>
        <v>23760</v>
      </c>
      <c r="Y565" s="37">
        <f>IF(V565=0,0,VLOOKUP(V565,[1]원재료!C:H,3,0)*0.001)</f>
        <v>9.3000000000000007</v>
      </c>
      <c r="Z565" s="35">
        <f t="shared" si="44"/>
        <v>220968.00000000003</v>
      </c>
      <c r="AA565" s="38"/>
      <c r="AB565" s="39" t="s">
        <v>35</v>
      </c>
      <c r="AC565" s="40"/>
    </row>
    <row r="566" spans="1:29" ht="19.5" customHeight="1" x14ac:dyDescent="0.45">
      <c r="A566" s="22">
        <v>46155</v>
      </c>
      <c r="B566" s="23" t="s">
        <v>29</v>
      </c>
      <c r="C566" s="24" t="s">
        <v>30</v>
      </c>
      <c r="D566" s="25" t="s">
        <v>95</v>
      </c>
      <c r="E566" s="26">
        <v>680604</v>
      </c>
      <c r="F566" s="27" t="str">
        <f>VLOOKUP(표1[[#This Row],[품번]],[1]!품번구분[#Data],2,0)</f>
        <v>S</v>
      </c>
      <c r="G566" s="28">
        <v>1008</v>
      </c>
      <c r="H566" s="28">
        <v>105</v>
      </c>
      <c r="I566" s="28"/>
      <c r="J566" s="29">
        <f>표1[[#This Row],[C/V]]*표1[[#This Row],[판수]]-표1[[#This Row],[불량수량]]</f>
        <v>105840</v>
      </c>
      <c r="K566" s="28" t="s">
        <v>96</v>
      </c>
      <c r="L566" s="28" t="s">
        <v>117</v>
      </c>
      <c r="M566" s="30">
        <v>0.83333333333333337</v>
      </c>
      <c r="N566" s="30">
        <v>0.33333333333333331</v>
      </c>
      <c r="O566" s="31">
        <v>659.99999999999989</v>
      </c>
      <c r="P566" s="31">
        <v>0</v>
      </c>
      <c r="Q566" s="32"/>
      <c r="R566" s="33">
        <f t="shared" si="40"/>
        <v>9.5454545454545467</v>
      </c>
      <c r="S566" s="34">
        <f t="shared" si="41"/>
        <v>195</v>
      </c>
      <c r="T566" s="35">
        <f>IF(L566="비가동",0,VLOOKUP(E566,[1]단가!$D$4:$G$1048576,4,0))</f>
        <v>10.37</v>
      </c>
      <c r="U566" s="35">
        <f t="shared" si="42"/>
        <v>1097560.7999999998</v>
      </c>
      <c r="V566" s="36" t="str">
        <f>IF($L566="비가동",0,IF($B566="in",VLOOKUP($E566,[1]투입량!$M:$T,3,FALSE),VLOOKUP($E566,[1]투입량!$D:$I,3,FALSE)))</f>
        <v>SI4023</v>
      </c>
      <c r="W566" s="35">
        <f>IF($L566="비가동",0,IF($B566="in",VLOOKUP($E566,[1]투입량!$M:$T,6,FALSE),VLOOKUP($E566,[1]투입량!$D:$I,5,FALSE)))</f>
        <v>240</v>
      </c>
      <c r="X566" s="35">
        <f t="shared" si="43"/>
        <v>27720</v>
      </c>
      <c r="Y566" s="37">
        <f>IF(V566=0,0,VLOOKUP(V566,[1]원재료!C:H,3,0)*0.001)</f>
        <v>9.3000000000000007</v>
      </c>
      <c r="Z566" s="35">
        <f t="shared" si="44"/>
        <v>257796.00000000003</v>
      </c>
      <c r="AA566" s="38"/>
      <c r="AB566" s="39" t="s">
        <v>35</v>
      </c>
      <c r="AC566" s="40"/>
    </row>
    <row r="567" spans="1:29" ht="19.5" customHeight="1" x14ac:dyDescent="0.45">
      <c r="A567" s="22">
        <v>46155</v>
      </c>
      <c r="B567" s="23" t="s">
        <v>29</v>
      </c>
      <c r="C567" s="24" t="s">
        <v>30</v>
      </c>
      <c r="D567" s="25" t="s">
        <v>105</v>
      </c>
      <c r="E567" s="26">
        <v>680449</v>
      </c>
      <c r="F567" s="27" t="str">
        <f>VLOOKUP(표1[[#This Row],[품번]],[1]!품번구분[#Data],2,0)</f>
        <v>S</v>
      </c>
      <c r="G567" s="28">
        <v>1008</v>
      </c>
      <c r="H567" s="28">
        <v>74</v>
      </c>
      <c r="I567" s="28">
        <v>296</v>
      </c>
      <c r="J567" s="29">
        <f>표1[[#This Row],[C/V]]*표1[[#This Row],[판수]]-표1[[#This Row],[불량수량]]</f>
        <v>74296</v>
      </c>
      <c r="K567" s="28" t="s">
        <v>106</v>
      </c>
      <c r="L567" s="28" t="s">
        <v>116</v>
      </c>
      <c r="M567" s="30">
        <v>0.33333333333333331</v>
      </c>
      <c r="N567" s="30">
        <v>0.83333333333333337</v>
      </c>
      <c r="O567" s="31">
        <v>620</v>
      </c>
      <c r="P567" s="31">
        <v>0</v>
      </c>
      <c r="Q567" s="32"/>
      <c r="R567" s="33">
        <f t="shared" si="40"/>
        <v>7.161290322580645</v>
      </c>
      <c r="S567" s="34">
        <f t="shared" si="41"/>
        <v>74</v>
      </c>
      <c r="T567" s="35">
        <f>IF(L567="비가동",0,VLOOKUP(E567,[1]단가!$D$4:$G$1048576,4,0))</f>
        <v>14.17</v>
      </c>
      <c r="U567" s="35">
        <f t="shared" si="42"/>
        <v>1052774.32</v>
      </c>
      <c r="V567" s="36" t="str">
        <f>IF($L567="비가동",0,IF($B567="in",VLOOKUP($E567,[1]투입량!$M:$T,3,FALSE),VLOOKUP($E567,[1]투입량!$D:$I,3,FALSE)))</f>
        <v>SI4023-2</v>
      </c>
      <c r="W567" s="35">
        <f>IF($L567="비가동",0,IF($B567="in",VLOOKUP($E567,[1]투입량!$M:$T,6,FALSE),VLOOKUP($E567,[1]투입량!$D:$I,5,FALSE)))</f>
        <v>210</v>
      </c>
      <c r="X567" s="35">
        <f t="shared" si="43"/>
        <v>17094.000000000004</v>
      </c>
      <c r="Y567" s="37">
        <f>IF(V567=0,0,VLOOKUP(V567,[1]원재료!C:H,3,0)*0.001)</f>
        <v>7.8</v>
      </c>
      <c r="Z567" s="35">
        <f t="shared" si="44"/>
        <v>133333.20000000001</v>
      </c>
      <c r="AA567" s="38"/>
      <c r="AB567" s="39" t="s">
        <v>35</v>
      </c>
      <c r="AC567" s="40"/>
    </row>
    <row r="568" spans="1:29" ht="19.5" customHeight="1" x14ac:dyDescent="0.45">
      <c r="A568" s="22">
        <v>46155</v>
      </c>
      <c r="B568" s="23" t="s">
        <v>29</v>
      </c>
      <c r="C568" s="24" t="s">
        <v>30</v>
      </c>
      <c r="D568" s="25" t="s">
        <v>103</v>
      </c>
      <c r="E568" s="26">
        <v>680450</v>
      </c>
      <c r="F568" s="27" t="str">
        <f>VLOOKUP(표1[[#This Row],[품번]],[1]!품번구분[#Data],2,0)</f>
        <v>S</v>
      </c>
      <c r="G568" s="28">
        <v>1008</v>
      </c>
      <c r="H568" s="28">
        <v>74</v>
      </c>
      <c r="I568" s="28">
        <v>740</v>
      </c>
      <c r="J568" s="29">
        <f>표1[[#This Row],[C/V]]*표1[[#This Row],[판수]]-표1[[#This Row],[불량수량]]</f>
        <v>73852</v>
      </c>
      <c r="K568" s="28" t="s">
        <v>93</v>
      </c>
      <c r="L568" s="28" t="s">
        <v>116</v>
      </c>
      <c r="M568" s="30">
        <v>0.33333333333333331</v>
      </c>
      <c r="N568" s="30">
        <v>0.83333333333333337</v>
      </c>
      <c r="O568" s="31">
        <v>620</v>
      </c>
      <c r="P568" s="31">
        <v>0</v>
      </c>
      <c r="Q568" s="32"/>
      <c r="R568" s="33">
        <f t="shared" si="40"/>
        <v>7.161290322580645</v>
      </c>
      <c r="S568" s="34">
        <f t="shared" si="41"/>
        <v>159</v>
      </c>
      <c r="T568" s="35">
        <f>IF(L568="비가동",0,VLOOKUP(E568,[1]단가!$D$4:$G$1048576,4,0))</f>
        <v>14.17</v>
      </c>
      <c r="U568" s="35">
        <f t="shared" si="42"/>
        <v>1046482.84</v>
      </c>
      <c r="V568" s="36" t="str">
        <f>IF($L568="비가동",0,IF($B568="in",VLOOKUP($E568,[1]투입량!$M:$T,3,FALSE),VLOOKUP($E568,[1]투입량!$D:$I,3,FALSE)))</f>
        <v>SI4032</v>
      </c>
      <c r="W568" s="35">
        <f>IF($L568="비가동",0,IF($B568="in",VLOOKUP($E568,[1]투입량!$M:$T,6,FALSE),VLOOKUP($E568,[1]투입량!$D:$I,5,FALSE)))</f>
        <v>84</v>
      </c>
      <c r="X568" s="35">
        <f t="shared" si="43"/>
        <v>6837.6</v>
      </c>
      <c r="Y568" s="37">
        <f>IF(V568=0,0,VLOOKUP(V568,[1]원재료!C:H,3,0)*0.001)</f>
        <v>0</v>
      </c>
      <c r="Z568" s="35">
        <f t="shared" si="44"/>
        <v>0</v>
      </c>
      <c r="AA568" s="38"/>
      <c r="AB568" s="39" t="s">
        <v>35</v>
      </c>
      <c r="AC568" s="40"/>
    </row>
    <row r="569" spans="1:29" ht="19.5" customHeight="1" x14ac:dyDescent="0.45">
      <c r="A569" s="22">
        <v>46155</v>
      </c>
      <c r="B569" s="23" t="s">
        <v>29</v>
      </c>
      <c r="C569" s="24" t="s">
        <v>30</v>
      </c>
      <c r="D569" s="25" t="s">
        <v>103</v>
      </c>
      <c r="E569" s="26">
        <v>680450</v>
      </c>
      <c r="F569" s="27" t="str">
        <f>VLOOKUP(표1[[#This Row],[품번]],[1]!품번구분[#Data],2,0)</f>
        <v>S</v>
      </c>
      <c r="G569" s="28">
        <v>1008</v>
      </c>
      <c r="H569" s="28">
        <v>85</v>
      </c>
      <c r="I569" s="28">
        <v>850</v>
      </c>
      <c r="J569" s="29">
        <f>표1[[#This Row],[C/V]]*표1[[#This Row],[판수]]-표1[[#This Row],[불량수량]]</f>
        <v>84830</v>
      </c>
      <c r="K569" s="28" t="s">
        <v>104</v>
      </c>
      <c r="L569" s="28" t="s">
        <v>117</v>
      </c>
      <c r="M569" s="30">
        <v>0.83333333333333337</v>
      </c>
      <c r="N569" s="30">
        <v>0.33333333333333331</v>
      </c>
      <c r="O569" s="31">
        <v>659.99999999999989</v>
      </c>
      <c r="P569" s="31">
        <v>0</v>
      </c>
      <c r="Q569" s="32"/>
      <c r="R569" s="33">
        <f t="shared" si="40"/>
        <v>7.7272727272727284</v>
      </c>
      <c r="S569" s="34">
        <f t="shared" si="41"/>
        <v>159</v>
      </c>
      <c r="T569" s="35">
        <f>IF(L569="비가동",0,VLOOKUP(E569,[1]단가!$D$4:$G$1048576,4,0))</f>
        <v>14.17</v>
      </c>
      <c r="U569" s="35">
        <f t="shared" si="42"/>
        <v>1202041.1000000001</v>
      </c>
      <c r="V569" s="36" t="str">
        <f>IF($L569="비가동",0,IF($B569="in",VLOOKUP($E569,[1]투입량!$M:$T,3,FALSE),VLOOKUP($E569,[1]투입량!$D:$I,3,FALSE)))</f>
        <v>SI4032</v>
      </c>
      <c r="W569" s="35">
        <f>IF($L569="비가동",0,IF($B569="in",VLOOKUP($E569,[1]투입량!$M:$T,6,FALSE),VLOOKUP($E569,[1]투입량!$D:$I,5,FALSE)))</f>
        <v>84</v>
      </c>
      <c r="X569" s="35">
        <f t="shared" si="43"/>
        <v>7854.0000000000009</v>
      </c>
      <c r="Y569" s="37">
        <f>IF(V569=0,0,VLOOKUP(V569,[1]원재료!C:H,3,0)*0.001)</f>
        <v>0</v>
      </c>
      <c r="Z569" s="35">
        <f t="shared" si="44"/>
        <v>0</v>
      </c>
      <c r="AA569" s="38"/>
      <c r="AB569" s="39" t="s">
        <v>35</v>
      </c>
      <c r="AC569" s="40"/>
    </row>
    <row r="570" spans="1:29" ht="19.5" customHeight="1" x14ac:dyDescent="0.45">
      <c r="A570" s="22">
        <v>46155</v>
      </c>
      <c r="B570" s="23" t="s">
        <v>29</v>
      </c>
      <c r="C570" s="24" t="s">
        <v>30</v>
      </c>
      <c r="D570" s="25" t="s">
        <v>109</v>
      </c>
      <c r="E570" s="26" t="s">
        <v>110</v>
      </c>
      <c r="F570" s="27" t="str">
        <f>VLOOKUP(표1[[#This Row],[품번]],[1]!품번구분[#Data],2,0)</f>
        <v>S</v>
      </c>
      <c r="G570" s="28">
        <v>48</v>
      </c>
      <c r="H570" s="28">
        <v>98</v>
      </c>
      <c r="I570" s="28"/>
      <c r="J570" s="29">
        <f>표1[[#This Row],[C/V]]*표1[[#This Row],[판수]]-표1[[#This Row],[불량수량]]</f>
        <v>4704</v>
      </c>
      <c r="K570" s="28" t="s">
        <v>56</v>
      </c>
      <c r="L570" s="28" t="s">
        <v>116</v>
      </c>
      <c r="M570" s="30">
        <v>0.33333333333333331</v>
      </c>
      <c r="N570" s="30">
        <v>0.83333333333333337</v>
      </c>
      <c r="O570" s="31">
        <v>620</v>
      </c>
      <c r="P570" s="31">
        <v>0</v>
      </c>
      <c r="Q570" s="32"/>
      <c r="R570" s="33">
        <f t="shared" si="40"/>
        <v>9.4838709677419342</v>
      </c>
      <c r="S570" s="34">
        <f t="shared" si="41"/>
        <v>98</v>
      </c>
      <c r="T570" s="35">
        <f>IF(L570="비가동",0,VLOOKUP(E570,[1]단가!$D$4:$G$1048576,4,0))</f>
        <v>32.99</v>
      </c>
      <c r="U570" s="35">
        <f t="shared" si="42"/>
        <v>155184.96000000002</v>
      </c>
      <c r="V570" s="36" t="str">
        <f>IF($L570="비가동",0,IF($B570="in",VLOOKUP($E570,[1]투입량!$M:$T,3,FALSE),VLOOKUP($E570,[1]투입량!$D:$I,3,FALSE)))</f>
        <v>SI4020</v>
      </c>
      <c r="W570" s="35">
        <f>IF($L570="비가동",0,IF($B570="in",VLOOKUP($E570,[1]투입량!$M:$T,6,FALSE),VLOOKUP($E570,[1]투입량!$D:$I,5,FALSE)))</f>
        <v>63</v>
      </c>
      <c r="X570" s="35">
        <f t="shared" si="43"/>
        <v>6791.4000000000015</v>
      </c>
      <c r="Y570" s="37">
        <f>IF(V570=0,0,VLOOKUP(V570,[1]원재료!C:H,3,0)*0.001)</f>
        <v>8.7000000000000011</v>
      </c>
      <c r="Z570" s="35">
        <f t="shared" si="44"/>
        <v>59085.180000000022</v>
      </c>
      <c r="AA570" s="38"/>
      <c r="AB570" s="39" t="s">
        <v>35</v>
      </c>
      <c r="AC570" s="40"/>
    </row>
    <row r="571" spans="1:29" ht="19.5" customHeight="1" x14ac:dyDescent="0.45">
      <c r="A571" s="22">
        <v>46155</v>
      </c>
      <c r="B571" s="23" t="s">
        <v>29</v>
      </c>
      <c r="C571" s="24" t="s">
        <v>30</v>
      </c>
      <c r="D571" s="25" t="s">
        <v>112</v>
      </c>
      <c r="E571" s="26" t="s">
        <v>139</v>
      </c>
      <c r="F571" s="27" t="str">
        <f>VLOOKUP(표1[[#This Row],[품번]],[1]!품번구분[#Data],2,0)</f>
        <v>S</v>
      </c>
      <c r="G571" s="28">
        <v>56</v>
      </c>
      <c r="H571" s="28">
        <v>98</v>
      </c>
      <c r="I571" s="28"/>
      <c r="J571" s="29">
        <f>표1[[#This Row],[C/V]]*표1[[#This Row],[판수]]-표1[[#This Row],[불량수량]]</f>
        <v>5488</v>
      </c>
      <c r="K571" s="28" t="s">
        <v>56</v>
      </c>
      <c r="L571" s="28" t="s">
        <v>116</v>
      </c>
      <c r="M571" s="30">
        <v>0.33333333333333331</v>
      </c>
      <c r="N571" s="30">
        <v>0.83333333333333337</v>
      </c>
      <c r="O571" s="31">
        <v>620</v>
      </c>
      <c r="P571" s="31">
        <v>0</v>
      </c>
      <c r="Q571" s="32"/>
      <c r="R571" s="33">
        <f t="shared" si="40"/>
        <v>9.4838709677419342</v>
      </c>
      <c r="S571" s="34">
        <f t="shared" si="41"/>
        <v>98</v>
      </c>
      <c r="T571" s="35">
        <f>IF(L571="비가동",0,VLOOKUP(E571,[1]단가!$D$4:$G$1048576,4,0))</f>
        <v>125.8</v>
      </c>
      <c r="U571" s="35">
        <f t="shared" si="42"/>
        <v>690390.4</v>
      </c>
      <c r="V571" s="36" t="str">
        <f>IF($L571="비가동",0,IF($B571="in",VLOOKUP($E571,[1]투입량!$M:$T,3,FALSE),VLOOKUP($E571,[1]투입량!$D:$I,3,FALSE)))</f>
        <v>SI4028</v>
      </c>
      <c r="W571" s="35">
        <f>IF($L571="비가동",0,IF($B571="in",VLOOKUP($E571,[1]투입량!$M:$T,6,FALSE),VLOOKUP($E571,[1]투입량!$D:$I,5,FALSE)))</f>
        <v>196</v>
      </c>
      <c r="X571" s="35">
        <f t="shared" si="43"/>
        <v>21128.800000000003</v>
      </c>
      <c r="Y571" s="37">
        <f>IF(V571=0,0,VLOOKUP(V571,[1]원재료!C:H,3,0)*0.001)</f>
        <v>9</v>
      </c>
      <c r="Z571" s="35">
        <f t="shared" si="44"/>
        <v>190159.2</v>
      </c>
      <c r="AA571" s="38"/>
      <c r="AB571" s="39" t="s">
        <v>35</v>
      </c>
      <c r="AC571" s="40"/>
    </row>
    <row r="572" spans="1:29" ht="19.5" customHeight="1" x14ac:dyDescent="0.45">
      <c r="A572" s="22">
        <v>46155</v>
      </c>
      <c r="B572" s="23" t="s">
        <v>29</v>
      </c>
      <c r="C572" s="24" t="s">
        <v>30</v>
      </c>
      <c r="D572" s="25" t="s">
        <v>114</v>
      </c>
      <c r="E572" s="26" t="s">
        <v>115</v>
      </c>
      <c r="F572" s="27" t="str">
        <f>VLOOKUP(표1[[#This Row],[품번]],[1]!품번구분[#Data],2,0)</f>
        <v>S</v>
      </c>
      <c r="G572" s="28">
        <v>160</v>
      </c>
      <c r="H572" s="28">
        <v>98</v>
      </c>
      <c r="I572" s="28"/>
      <c r="J572" s="29">
        <f>표1[[#This Row],[C/V]]*표1[[#This Row],[판수]]-표1[[#This Row],[불량수량]]</f>
        <v>15680</v>
      </c>
      <c r="K572" s="28" t="s">
        <v>56</v>
      </c>
      <c r="L572" s="28" t="s">
        <v>116</v>
      </c>
      <c r="M572" s="30">
        <v>0.33333333333333331</v>
      </c>
      <c r="N572" s="30">
        <v>0.83333333333333337</v>
      </c>
      <c r="O572" s="31">
        <v>620</v>
      </c>
      <c r="P572" s="31">
        <v>0</v>
      </c>
      <c r="Q572" s="32"/>
      <c r="R572" s="33">
        <f t="shared" si="40"/>
        <v>9.4838709677419342</v>
      </c>
      <c r="S572" s="34">
        <f t="shared" si="41"/>
        <v>98</v>
      </c>
      <c r="T572" s="35">
        <f>IF(L572="비가동",0,VLOOKUP(E572,[1]단가!$D$4:$G$1048576,4,0))</f>
        <v>49.5</v>
      </c>
      <c r="U572" s="35">
        <f t="shared" si="42"/>
        <v>776160</v>
      </c>
      <c r="V572" s="36" t="str">
        <f>IF($L572="비가동",0,IF($B572="in",VLOOKUP($E572,[1]투입량!$M:$T,3,FALSE),VLOOKUP($E572,[1]투입량!$D:$I,3,FALSE)))</f>
        <v>SI3020K</v>
      </c>
      <c r="W572" s="35">
        <f>IF($L572="비가동",0,IF($B572="in",VLOOKUP($E572,[1]투입량!$M:$T,6,FALSE),VLOOKUP($E572,[1]투입량!$D:$I,5,FALSE)))</f>
        <v>168</v>
      </c>
      <c r="X572" s="35">
        <f t="shared" si="43"/>
        <v>18110.400000000001</v>
      </c>
      <c r="Y572" s="37">
        <f>IF(V572=0,0,VLOOKUP(V572,[1]원재료!C:H,3,0)*0.001)</f>
        <v>9.85</v>
      </c>
      <c r="Z572" s="35">
        <f t="shared" si="44"/>
        <v>178387.44</v>
      </c>
      <c r="AA572" s="38"/>
      <c r="AB572" s="39" t="s">
        <v>35</v>
      </c>
      <c r="AC572" s="40"/>
    </row>
    <row r="573" spans="1:29" ht="19.5" customHeight="1" x14ac:dyDescent="0.45">
      <c r="A573" s="22">
        <v>46156</v>
      </c>
      <c r="B573" s="23" t="s">
        <v>29</v>
      </c>
      <c r="C573" s="24" t="s">
        <v>30</v>
      </c>
      <c r="D573" s="25" t="s">
        <v>31</v>
      </c>
      <c r="E573" s="26" t="s">
        <v>50</v>
      </c>
      <c r="F573" s="27" t="str">
        <f>VLOOKUP(표1[[#This Row],[품번]],[1]!품번구분[#Data],2,0)</f>
        <v>S</v>
      </c>
      <c r="G573" s="28">
        <v>252</v>
      </c>
      <c r="H573" s="28">
        <v>85</v>
      </c>
      <c r="I573" s="28"/>
      <c r="J573" s="29">
        <f>표1[[#This Row],[C/V]]*표1[[#This Row],[판수]]-표1[[#This Row],[불량수량]]</f>
        <v>21420</v>
      </c>
      <c r="K573" s="28" t="s">
        <v>111</v>
      </c>
      <c r="L573" s="28" t="s">
        <v>116</v>
      </c>
      <c r="M573" s="30">
        <v>0.33333333333333331</v>
      </c>
      <c r="N573" s="30">
        <v>0.83333333333333337</v>
      </c>
      <c r="O573" s="31">
        <v>620</v>
      </c>
      <c r="P573" s="31">
        <v>0</v>
      </c>
      <c r="Q573" s="32"/>
      <c r="R573" s="33">
        <f t="shared" si="40"/>
        <v>8.2258064516129021</v>
      </c>
      <c r="S573" s="34">
        <f t="shared" si="41"/>
        <v>175</v>
      </c>
      <c r="T573" s="35">
        <f>IF(L573="비가동",0,VLOOKUP(E573,[1]단가!$D$4:$G$1048576,4,0))</f>
        <v>25.09</v>
      </c>
      <c r="U573" s="35">
        <f t="shared" si="42"/>
        <v>537427.80000000005</v>
      </c>
      <c r="V573" s="36" t="str">
        <f>IF($L573="비가동",0,IF($B573="in",VLOOKUP($E573,[1]투입량!$M:$T,3,FALSE),VLOOKUP($E573,[1]투입량!$D:$I,3,FALSE)))</f>
        <v>SI4022</v>
      </c>
      <c r="W573" s="35">
        <f>IF($L573="비가동",0,IF($B573="in",VLOOKUP($E573,[1]투입량!$M:$T,6,FALSE),VLOOKUP($E573,[1]투입량!$D:$I,5,FALSE)))</f>
        <v>354</v>
      </c>
      <c r="X573" s="35">
        <f t="shared" si="43"/>
        <v>33099</v>
      </c>
      <c r="Y573" s="37">
        <f>IF(V573=0,0,VLOOKUP(V573,[1]원재료!C:H,3,0)*0.001)</f>
        <v>10.15</v>
      </c>
      <c r="Z573" s="35">
        <f t="shared" si="44"/>
        <v>335954.85000000003</v>
      </c>
      <c r="AA573" s="38"/>
      <c r="AB573" s="39" t="s">
        <v>35</v>
      </c>
      <c r="AC573" s="40"/>
    </row>
    <row r="574" spans="1:29" ht="19.5" customHeight="1" x14ac:dyDescent="0.45">
      <c r="A574" s="22">
        <v>46156</v>
      </c>
      <c r="B574" s="23" t="s">
        <v>29</v>
      </c>
      <c r="C574" s="24" t="s">
        <v>30</v>
      </c>
      <c r="D574" s="25" t="s">
        <v>39</v>
      </c>
      <c r="E574" s="26" t="s">
        <v>40</v>
      </c>
      <c r="F574" s="27" t="str">
        <f>VLOOKUP(표1[[#This Row],[품번]],[1]!품번구분[#Data],2,0)</f>
        <v>S</v>
      </c>
      <c r="G574" s="28">
        <v>190</v>
      </c>
      <c r="H574" s="28">
        <v>85</v>
      </c>
      <c r="I574" s="28">
        <v>85</v>
      </c>
      <c r="J574" s="29">
        <f>표1[[#This Row],[C/V]]*표1[[#This Row],[판수]]-표1[[#This Row],[불량수량]]</f>
        <v>16065</v>
      </c>
      <c r="K574" s="28" t="s">
        <v>111</v>
      </c>
      <c r="L574" s="28" t="s">
        <v>116</v>
      </c>
      <c r="M574" s="30">
        <v>0.33333333333333331</v>
      </c>
      <c r="N574" s="30">
        <v>0.83333333333333337</v>
      </c>
      <c r="O574" s="31">
        <v>620</v>
      </c>
      <c r="P574" s="31">
        <v>0</v>
      </c>
      <c r="Q574" s="32"/>
      <c r="R574" s="33">
        <f t="shared" si="40"/>
        <v>8.2258064516129021</v>
      </c>
      <c r="S574" s="34">
        <f t="shared" si="41"/>
        <v>175</v>
      </c>
      <c r="T574" s="35">
        <f>IF(L574="비가동",0,VLOOKUP(E574,[1]단가!$D$4:$G$1048576,4,0))</f>
        <v>24</v>
      </c>
      <c r="U574" s="35">
        <f t="shared" si="42"/>
        <v>385560</v>
      </c>
      <c r="V574" s="36" t="str">
        <f>IF($L574="비가동",0,IF($B574="in",VLOOKUP($E574,[1]투입량!$M:$T,3,FALSE),VLOOKUP($E574,[1]투입량!$D:$I,3,FALSE)))</f>
        <v>SI3020</v>
      </c>
      <c r="W574" s="35">
        <f>IF($L574="비가동",0,IF($B574="in",VLOOKUP($E574,[1]투입량!$M:$T,6,FALSE),VLOOKUP($E574,[1]투입량!$D:$I,5,FALSE)))</f>
        <v>208</v>
      </c>
      <c r="X574" s="35">
        <f t="shared" si="43"/>
        <v>19448</v>
      </c>
      <c r="Y574" s="37">
        <f>IF(V574=0,0,VLOOKUP(V574,[1]원재료!C:H,3,0)*0.001)</f>
        <v>9.85</v>
      </c>
      <c r="Z574" s="35">
        <f t="shared" si="44"/>
        <v>191562.8</v>
      </c>
      <c r="AA574" s="38"/>
      <c r="AB574" s="39" t="s">
        <v>35</v>
      </c>
      <c r="AC574" s="40"/>
    </row>
    <row r="575" spans="1:29" ht="19.5" customHeight="1" x14ac:dyDescent="0.45">
      <c r="A575" s="22">
        <v>46156</v>
      </c>
      <c r="B575" s="23" t="s">
        <v>29</v>
      </c>
      <c r="C575" s="24" t="s">
        <v>30</v>
      </c>
      <c r="D575" s="25" t="s">
        <v>41</v>
      </c>
      <c r="E575" s="26" t="s">
        <v>42</v>
      </c>
      <c r="F575" s="27" t="str">
        <f>VLOOKUP(표1[[#This Row],[품번]],[1]!품번구분[#Data],2,0)</f>
        <v>G</v>
      </c>
      <c r="G575" s="28">
        <v>90</v>
      </c>
      <c r="H575" s="28">
        <v>85</v>
      </c>
      <c r="I575" s="28"/>
      <c r="J575" s="29">
        <f>표1[[#This Row],[C/V]]*표1[[#This Row],[판수]]-표1[[#This Row],[불량수량]]</f>
        <v>7650</v>
      </c>
      <c r="K575" s="28" t="s">
        <v>111</v>
      </c>
      <c r="L575" s="28" t="s">
        <v>116</v>
      </c>
      <c r="M575" s="30">
        <v>0.33333333333333331</v>
      </c>
      <c r="N575" s="30">
        <v>0.83333333333333337</v>
      </c>
      <c r="O575" s="31">
        <v>620</v>
      </c>
      <c r="P575" s="31">
        <v>0</v>
      </c>
      <c r="Q575" s="32"/>
      <c r="R575" s="33">
        <f t="shared" si="40"/>
        <v>8.2258064516129021</v>
      </c>
      <c r="S575" s="34">
        <f t="shared" si="41"/>
        <v>175</v>
      </c>
      <c r="T575" s="35">
        <f>IF(L575="비가동",0,VLOOKUP(E575,[1]단가!$D$4:$G$1048576,4,0))</f>
        <v>60</v>
      </c>
      <c r="U575" s="35">
        <f t="shared" si="42"/>
        <v>459000</v>
      </c>
      <c r="V575" s="36" t="str">
        <f>IF($L575="비가동",0,IF($B575="in",VLOOKUP($E575,[1]투입량!$M:$T,3,FALSE),VLOOKUP($E575,[1]투입량!$D:$I,3,FALSE)))</f>
        <v>SI4027K</v>
      </c>
      <c r="W575" s="35">
        <f>IF($L575="비가동",0,IF($B575="in",VLOOKUP($E575,[1]투입량!$M:$T,6,FALSE),VLOOKUP($E575,[1]투입량!$D:$I,5,FALSE)))</f>
        <v>330</v>
      </c>
      <c r="X575" s="35">
        <f t="shared" si="43"/>
        <v>30855.000000000004</v>
      </c>
      <c r="Y575" s="37">
        <f>IF(V575=0,0,VLOOKUP(V575,[1]원재료!C:H,3,0)*0.001)</f>
        <v>9</v>
      </c>
      <c r="Z575" s="35">
        <f t="shared" si="44"/>
        <v>277695.00000000006</v>
      </c>
      <c r="AA575" s="38"/>
      <c r="AB575" s="39" t="s">
        <v>35</v>
      </c>
      <c r="AC575" s="40"/>
    </row>
    <row r="576" spans="1:29" ht="19.5" customHeight="1" x14ac:dyDescent="0.45">
      <c r="A576" s="22">
        <v>46156</v>
      </c>
      <c r="B576" s="23" t="s">
        <v>29</v>
      </c>
      <c r="C576" s="24" t="s">
        <v>30</v>
      </c>
      <c r="D576" s="25" t="s">
        <v>31</v>
      </c>
      <c r="E576" s="26" t="s">
        <v>50</v>
      </c>
      <c r="F576" s="27" t="str">
        <f>VLOOKUP(표1[[#This Row],[품번]],[1]!품번구분[#Data],2,0)</f>
        <v>S</v>
      </c>
      <c r="G576" s="28">
        <v>252</v>
      </c>
      <c r="H576" s="28">
        <v>90</v>
      </c>
      <c r="I576" s="28"/>
      <c r="J576" s="29">
        <f>표1[[#This Row],[C/V]]*표1[[#This Row],[판수]]-표1[[#This Row],[불량수량]]</f>
        <v>22680</v>
      </c>
      <c r="K576" s="28" t="s">
        <v>51</v>
      </c>
      <c r="L576" s="28" t="s">
        <v>117</v>
      </c>
      <c r="M576" s="30">
        <v>0.83333333333333337</v>
      </c>
      <c r="N576" s="30">
        <v>0.33333333333333331</v>
      </c>
      <c r="O576" s="31">
        <v>659.99999999999989</v>
      </c>
      <c r="P576" s="31">
        <v>0</v>
      </c>
      <c r="Q576" s="32"/>
      <c r="R576" s="33">
        <f t="shared" si="40"/>
        <v>8.1818181818181834</v>
      </c>
      <c r="S576" s="34">
        <f t="shared" si="41"/>
        <v>175</v>
      </c>
      <c r="T576" s="35">
        <f>IF(L576="비가동",0,VLOOKUP(E576,[1]단가!$D$4:$G$1048576,4,0))</f>
        <v>25.09</v>
      </c>
      <c r="U576" s="35">
        <f t="shared" si="42"/>
        <v>569041.19999999995</v>
      </c>
      <c r="V576" s="36" t="str">
        <f>IF($L576="비가동",0,IF($B576="in",VLOOKUP($E576,[1]투입량!$M:$T,3,FALSE),VLOOKUP($E576,[1]투입량!$D:$I,3,FALSE)))</f>
        <v>SI4022</v>
      </c>
      <c r="W576" s="35">
        <f>IF($L576="비가동",0,IF($B576="in",VLOOKUP($E576,[1]투입량!$M:$T,6,FALSE),VLOOKUP($E576,[1]투입량!$D:$I,5,FALSE)))</f>
        <v>354</v>
      </c>
      <c r="X576" s="35">
        <f t="shared" si="43"/>
        <v>35046</v>
      </c>
      <c r="Y576" s="37">
        <f>IF(V576=0,0,VLOOKUP(V576,[1]원재료!C:H,3,0)*0.001)</f>
        <v>10.15</v>
      </c>
      <c r="Z576" s="35">
        <f t="shared" si="44"/>
        <v>355716.9</v>
      </c>
      <c r="AA576" s="38"/>
      <c r="AB576" s="39" t="s">
        <v>35</v>
      </c>
      <c r="AC576" s="40"/>
    </row>
    <row r="577" spans="1:29" ht="19.5" customHeight="1" x14ac:dyDescent="0.45">
      <c r="A577" s="22">
        <v>46156</v>
      </c>
      <c r="B577" s="23" t="s">
        <v>29</v>
      </c>
      <c r="C577" s="24" t="s">
        <v>30</v>
      </c>
      <c r="D577" s="25" t="s">
        <v>39</v>
      </c>
      <c r="E577" s="26" t="s">
        <v>40</v>
      </c>
      <c r="F577" s="27" t="str">
        <f>VLOOKUP(표1[[#This Row],[품번]],[1]!품번구분[#Data],2,0)</f>
        <v>S</v>
      </c>
      <c r="G577" s="28">
        <v>190</v>
      </c>
      <c r="H577" s="28">
        <v>90</v>
      </c>
      <c r="I577" s="28">
        <v>90</v>
      </c>
      <c r="J577" s="29">
        <f>표1[[#This Row],[C/V]]*표1[[#This Row],[판수]]-표1[[#This Row],[불량수량]]</f>
        <v>17010</v>
      </c>
      <c r="K577" s="28" t="s">
        <v>51</v>
      </c>
      <c r="L577" s="28" t="s">
        <v>117</v>
      </c>
      <c r="M577" s="30">
        <v>0.83333333333333337</v>
      </c>
      <c r="N577" s="30">
        <v>0.33333333333333331</v>
      </c>
      <c r="O577" s="31">
        <v>659.99999999999989</v>
      </c>
      <c r="P577" s="31">
        <v>0</v>
      </c>
      <c r="Q577" s="32"/>
      <c r="R577" s="33">
        <f t="shared" si="40"/>
        <v>8.1818181818181834</v>
      </c>
      <c r="S577" s="34">
        <f t="shared" si="41"/>
        <v>175</v>
      </c>
      <c r="T577" s="35">
        <f>IF(L577="비가동",0,VLOOKUP(E577,[1]단가!$D$4:$G$1048576,4,0))</f>
        <v>24</v>
      </c>
      <c r="U577" s="35">
        <f t="shared" si="42"/>
        <v>408240</v>
      </c>
      <c r="V577" s="36" t="str">
        <f>IF($L577="비가동",0,IF($B577="in",VLOOKUP($E577,[1]투입량!$M:$T,3,FALSE),VLOOKUP($E577,[1]투입량!$D:$I,3,FALSE)))</f>
        <v>SI3020</v>
      </c>
      <c r="W577" s="35">
        <f>IF($L577="비가동",0,IF($B577="in",VLOOKUP($E577,[1]투입량!$M:$T,6,FALSE),VLOOKUP($E577,[1]투입량!$D:$I,5,FALSE)))</f>
        <v>208</v>
      </c>
      <c r="X577" s="35">
        <f t="shared" si="43"/>
        <v>20592</v>
      </c>
      <c r="Y577" s="37">
        <f>IF(V577=0,0,VLOOKUP(V577,[1]원재료!C:H,3,0)*0.001)</f>
        <v>9.85</v>
      </c>
      <c r="Z577" s="35">
        <f t="shared" si="44"/>
        <v>202831.19999999998</v>
      </c>
      <c r="AA577" s="38"/>
      <c r="AB577" s="39" t="s">
        <v>35</v>
      </c>
      <c r="AC577" s="40"/>
    </row>
    <row r="578" spans="1:29" ht="19.5" customHeight="1" x14ac:dyDescent="0.45">
      <c r="A578" s="22">
        <v>46156</v>
      </c>
      <c r="B578" s="23" t="s">
        <v>29</v>
      </c>
      <c r="C578" s="24" t="s">
        <v>30</v>
      </c>
      <c r="D578" s="25" t="s">
        <v>41</v>
      </c>
      <c r="E578" s="26" t="s">
        <v>42</v>
      </c>
      <c r="F578" s="27" t="str">
        <f>VLOOKUP(표1[[#This Row],[품번]],[1]!품번구분[#Data],2,0)</f>
        <v>G</v>
      </c>
      <c r="G578" s="28">
        <v>90</v>
      </c>
      <c r="H578" s="28">
        <v>90</v>
      </c>
      <c r="I578" s="28"/>
      <c r="J578" s="29">
        <f>표1[[#This Row],[C/V]]*표1[[#This Row],[판수]]-표1[[#This Row],[불량수량]]</f>
        <v>8100</v>
      </c>
      <c r="K578" s="28" t="s">
        <v>51</v>
      </c>
      <c r="L578" s="28" t="s">
        <v>117</v>
      </c>
      <c r="M578" s="30">
        <v>0.83333333333333337</v>
      </c>
      <c r="N578" s="30">
        <v>0.33333333333333331</v>
      </c>
      <c r="O578" s="31">
        <v>659.99999999999989</v>
      </c>
      <c r="P578" s="31">
        <v>0</v>
      </c>
      <c r="Q578" s="32"/>
      <c r="R578" s="33">
        <f t="shared" si="40"/>
        <v>8.1818181818181834</v>
      </c>
      <c r="S578" s="34">
        <f t="shared" si="41"/>
        <v>175</v>
      </c>
      <c r="T578" s="35">
        <f>IF(L578="비가동",0,VLOOKUP(E578,[1]단가!$D$4:$G$1048576,4,0))</f>
        <v>60</v>
      </c>
      <c r="U578" s="35">
        <f t="shared" si="42"/>
        <v>486000</v>
      </c>
      <c r="V578" s="36" t="str">
        <f>IF($L578="비가동",0,IF($B578="in",VLOOKUP($E578,[1]투입량!$M:$T,3,FALSE),VLOOKUP($E578,[1]투입량!$D:$I,3,FALSE)))</f>
        <v>SI4027K</v>
      </c>
      <c r="W578" s="35">
        <f>IF($L578="비가동",0,IF($B578="in",VLOOKUP($E578,[1]투입량!$M:$T,6,FALSE),VLOOKUP($E578,[1]투입량!$D:$I,5,FALSE)))</f>
        <v>330</v>
      </c>
      <c r="X578" s="35">
        <f t="shared" si="43"/>
        <v>32670.000000000004</v>
      </c>
      <c r="Y578" s="37">
        <f>IF(V578=0,0,VLOOKUP(V578,[1]원재료!C:H,3,0)*0.001)</f>
        <v>9</v>
      </c>
      <c r="Z578" s="35">
        <f t="shared" si="44"/>
        <v>294030.00000000006</v>
      </c>
      <c r="AA578" s="38"/>
      <c r="AB578" s="39" t="s">
        <v>35</v>
      </c>
      <c r="AC578" s="40"/>
    </row>
    <row r="579" spans="1:29" ht="19.5" customHeight="1" x14ac:dyDescent="0.45">
      <c r="A579" s="22">
        <v>46156</v>
      </c>
      <c r="B579" s="23" t="s">
        <v>29</v>
      </c>
      <c r="C579" s="24" t="s">
        <v>30</v>
      </c>
      <c r="D579" s="25" t="s">
        <v>121</v>
      </c>
      <c r="E579" s="26" t="s">
        <v>122</v>
      </c>
      <c r="F579" s="27" t="str">
        <f>VLOOKUP(표1[[#This Row],[품번]],[1]!품번구분[#Data],2,0)</f>
        <v>G</v>
      </c>
      <c r="G579" s="28">
        <v>180</v>
      </c>
      <c r="H579" s="28">
        <v>73</v>
      </c>
      <c r="I579" s="28"/>
      <c r="J579" s="29">
        <f>표1[[#This Row],[C/V]]*표1[[#This Row],[판수]]-표1[[#This Row],[불량수량]]</f>
        <v>13140</v>
      </c>
      <c r="K579" s="28" t="s">
        <v>107</v>
      </c>
      <c r="L579" s="28" t="s">
        <v>116</v>
      </c>
      <c r="M579" s="30">
        <v>0.33333333333333331</v>
      </c>
      <c r="N579" s="30">
        <v>0.83333333333333337</v>
      </c>
      <c r="O579" s="31">
        <v>620</v>
      </c>
      <c r="P579" s="31">
        <v>0</v>
      </c>
      <c r="Q579" s="32"/>
      <c r="R579" s="33">
        <f t="shared" ref="R579:R642" si="45">IF(H579=0,"",H579/O579*60)</f>
        <v>7.064516129032258</v>
      </c>
      <c r="S579" s="34">
        <f t="shared" ref="S579:S642" si="46">SUMIFS(H:H,$A:$A,A579,$D:$D,D579,$E:$E,E579)</f>
        <v>149</v>
      </c>
      <c r="T579" s="35">
        <f>IF(L579="비가동",0,VLOOKUP(E579,[1]단가!$D$4:$G$1048576,4,0))</f>
        <v>100</v>
      </c>
      <c r="U579" s="35">
        <f t="shared" ref="U579:U642" si="47">IF(L579="비가동",0,T579*J579)</f>
        <v>1314000</v>
      </c>
      <c r="V579" s="36" t="str">
        <f>IF($L579="비가동",0,IF($B579="in",VLOOKUP($E579,[1]투입량!$M:$T,3,FALSE),VLOOKUP($E579,[1]투입량!$D:$I,3,FALSE)))</f>
        <v>SI4021</v>
      </c>
      <c r="W579" s="35">
        <f>IF($L579="비가동",0,IF($B579="in",VLOOKUP($E579,[1]투입량!$M:$T,6,FALSE),VLOOKUP($E579,[1]투입량!$D:$I,5,FALSE)))</f>
        <v>120</v>
      </c>
      <c r="X579" s="35">
        <f t="shared" ref="X579:X642" si="48">IF(L579="비가동",0,(W579*1.1)*H579)</f>
        <v>9636</v>
      </c>
      <c r="Y579" s="37">
        <f>IF(V579=0,0,VLOOKUP(V579,[1]원재료!C:H,3,0)*0.001)</f>
        <v>8.8000000000000007</v>
      </c>
      <c r="Z579" s="35">
        <f t="shared" ref="Z579:Z642" si="49">Y579*X579</f>
        <v>84796.800000000003</v>
      </c>
      <c r="AA579" s="38"/>
      <c r="AB579" s="39" t="s">
        <v>35</v>
      </c>
      <c r="AC579" s="40"/>
    </row>
    <row r="580" spans="1:29" ht="19.5" customHeight="1" x14ac:dyDescent="0.45">
      <c r="A580" s="22">
        <v>46156</v>
      </c>
      <c r="B580" s="23" t="s">
        <v>29</v>
      </c>
      <c r="C580" s="24" t="s">
        <v>30</v>
      </c>
      <c r="D580" s="25" t="s">
        <v>121</v>
      </c>
      <c r="E580" s="26" t="s">
        <v>122</v>
      </c>
      <c r="F580" s="27" t="str">
        <f>VLOOKUP(표1[[#This Row],[품번]],[1]!품번구분[#Data],2,0)</f>
        <v>G</v>
      </c>
      <c r="G580" s="28">
        <v>180</v>
      </c>
      <c r="H580" s="28">
        <v>76</v>
      </c>
      <c r="I580" s="28"/>
      <c r="J580" s="29">
        <f>표1[[#This Row],[C/V]]*표1[[#This Row],[판수]]-표1[[#This Row],[불량수량]]</f>
        <v>13680</v>
      </c>
      <c r="K580" s="28" t="s">
        <v>77</v>
      </c>
      <c r="L580" s="28" t="s">
        <v>117</v>
      </c>
      <c r="M580" s="30">
        <v>0.83333333333333337</v>
      </c>
      <c r="N580" s="30">
        <v>0.33333333333333331</v>
      </c>
      <c r="O580" s="31">
        <v>659.99999999999989</v>
      </c>
      <c r="P580" s="31">
        <v>0</v>
      </c>
      <c r="Q580" s="32"/>
      <c r="R580" s="33">
        <f t="shared" si="45"/>
        <v>6.9090909090909101</v>
      </c>
      <c r="S580" s="34">
        <f t="shared" si="46"/>
        <v>149</v>
      </c>
      <c r="T580" s="35">
        <f>IF(L580="비가동",0,VLOOKUP(E580,[1]단가!$D$4:$G$1048576,4,0))</f>
        <v>100</v>
      </c>
      <c r="U580" s="35">
        <f t="shared" si="47"/>
        <v>1368000</v>
      </c>
      <c r="V580" s="36" t="str">
        <f>IF($L580="비가동",0,IF($B580="in",VLOOKUP($E580,[1]투입량!$M:$T,3,FALSE),VLOOKUP($E580,[1]투입량!$D:$I,3,FALSE)))</f>
        <v>SI4021</v>
      </c>
      <c r="W580" s="35">
        <f>IF($L580="비가동",0,IF($B580="in",VLOOKUP($E580,[1]투입량!$M:$T,6,FALSE),VLOOKUP($E580,[1]투입량!$D:$I,5,FALSE)))</f>
        <v>120</v>
      </c>
      <c r="X580" s="35">
        <f t="shared" si="48"/>
        <v>10032</v>
      </c>
      <c r="Y580" s="37">
        <f>IF(V580=0,0,VLOOKUP(V580,[1]원재료!C:H,3,0)*0.001)</f>
        <v>8.8000000000000007</v>
      </c>
      <c r="Z580" s="35">
        <f t="shared" si="49"/>
        <v>88281.600000000006</v>
      </c>
      <c r="AA580" s="38"/>
      <c r="AB580" s="39" t="s">
        <v>35</v>
      </c>
      <c r="AC580" s="40"/>
    </row>
    <row r="581" spans="1:29" ht="19.5" customHeight="1" x14ac:dyDescent="0.45">
      <c r="A581" s="22">
        <v>46156</v>
      </c>
      <c r="B581" s="23" t="s">
        <v>29</v>
      </c>
      <c r="C581" s="24" t="s">
        <v>30</v>
      </c>
      <c r="D581" s="25" t="s">
        <v>49</v>
      </c>
      <c r="E581" s="26">
        <v>685683</v>
      </c>
      <c r="F581" s="27" t="str">
        <f>VLOOKUP(표1[[#This Row],[품번]],[1]!품번구분[#Data],2,0)</f>
        <v>S</v>
      </c>
      <c r="G581" s="28">
        <v>80</v>
      </c>
      <c r="H581" s="28">
        <v>103</v>
      </c>
      <c r="I581" s="28"/>
      <c r="J581" s="29">
        <f>표1[[#This Row],[C/V]]*표1[[#This Row],[판수]]-표1[[#This Row],[불량수량]]</f>
        <v>8240</v>
      </c>
      <c r="K581" s="28" t="s">
        <v>43</v>
      </c>
      <c r="L581" s="28" t="s">
        <v>116</v>
      </c>
      <c r="M581" s="30">
        <v>0.33333333333333331</v>
      </c>
      <c r="N581" s="30">
        <v>0.83333333333333337</v>
      </c>
      <c r="O581" s="31">
        <v>620</v>
      </c>
      <c r="P581" s="31">
        <v>0</v>
      </c>
      <c r="Q581" s="32"/>
      <c r="R581" s="33">
        <f t="shared" si="45"/>
        <v>9.9677419354838719</v>
      </c>
      <c r="S581" s="34">
        <f t="shared" si="46"/>
        <v>206</v>
      </c>
      <c r="T581" s="35">
        <f>IF(L581="비가동",0,VLOOKUP(E581,[1]단가!$D$4:$G$1048576,4,0))</f>
        <v>163.26</v>
      </c>
      <c r="U581" s="35">
        <f t="shared" si="47"/>
        <v>1345262.4</v>
      </c>
      <c r="V581" s="36" t="str">
        <f>IF($L581="비가동",0,IF($B581="in",VLOOKUP($E581,[1]투입량!$M:$T,3,FALSE),VLOOKUP($E581,[1]투입량!$D:$I,3,FALSE)))</f>
        <v>SI4029</v>
      </c>
      <c r="W581" s="35">
        <f>IF($L581="비가동",0,IF($B581="in",VLOOKUP($E581,[1]투입량!$M:$T,6,FALSE),VLOOKUP($E581,[1]투입량!$D:$I,5,FALSE)))</f>
        <v>336</v>
      </c>
      <c r="X581" s="35">
        <f t="shared" si="48"/>
        <v>38068.800000000003</v>
      </c>
      <c r="Y581" s="37">
        <f>IF(V581=0,0,VLOOKUP(V581,[1]원재료!C:H,3,0)*0.001)</f>
        <v>9</v>
      </c>
      <c r="Z581" s="35">
        <f t="shared" si="49"/>
        <v>342619.2</v>
      </c>
      <c r="AA581" s="38"/>
      <c r="AB581" s="39" t="s">
        <v>35</v>
      </c>
      <c r="AC581" s="40"/>
    </row>
    <row r="582" spans="1:29" ht="19.5" customHeight="1" x14ac:dyDescent="0.45">
      <c r="A582" s="22">
        <v>46156</v>
      </c>
      <c r="B582" s="23" t="s">
        <v>29</v>
      </c>
      <c r="C582" s="24" t="s">
        <v>30</v>
      </c>
      <c r="D582" s="25" t="s">
        <v>52</v>
      </c>
      <c r="E582" s="26" t="s">
        <v>132</v>
      </c>
      <c r="F582" s="27" t="str">
        <f>VLOOKUP(표1[[#This Row],[품번]],[1]!품번구분[#Data],2,0)</f>
        <v>S</v>
      </c>
      <c r="G582" s="28">
        <v>54</v>
      </c>
      <c r="H582" s="28">
        <v>103</v>
      </c>
      <c r="I582" s="28"/>
      <c r="J582" s="29">
        <f>표1[[#This Row],[C/V]]*표1[[#This Row],[판수]]-표1[[#This Row],[불량수량]]</f>
        <v>5562</v>
      </c>
      <c r="K582" s="28" t="s">
        <v>43</v>
      </c>
      <c r="L582" s="28" t="s">
        <v>116</v>
      </c>
      <c r="M582" s="30">
        <v>0.33333333333333331</v>
      </c>
      <c r="N582" s="30">
        <v>0.83333333333333337</v>
      </c>
      <c r="O582" s="31">
        <v>620</v>
      </c>
      <c r="P582" s="31">
        <v>0</v>
      </c>
      <c r="Q582" s="32"/>
      <c r="R582" s="33">
        <f t="shared" si="45"/>
        <v>9.9677419354838719</v>
      </c>
      <c r="S582" s="34">
        <f t="shared" si="46"/>
        <v>206</v>
      </c>
      <c r="T582" s="35">
        <f>IF(L582="비가동",0,VLOOKUP(E582,[1]단가!$D$4:$G$1048576,4,0))</f>
        <v>130.19999999999999</v>
      </c>
      <c r="U582" s="35">
        <f t="shared" si="47"/>
        <v>724172.39999999991</v>
      </c>
      <c r="V582" s="36" t="str">
        <f>IF($L582="비가동",0,IF($B582="in",VLOOKUP($E582,[1]투입량!$M:$T,3,FALSE),VLOOKUP($E582,[1]투입량!$D:$I,3,FALSE)))</f>
        <v>SI4028</v>
      </c>
      <c r="W582" s="35">
        <f>IF($L582="비가동",0,IF($B582="in",VLOOKUP($E582,[1]투입량!$M:$T,6,FALSE),VLOOKUP($E582,[1]투입량!$D:$I,5,FALSE)))</f>
        <v>204</v>
      </c>
      <c r="X582" s="35">
        <f t="shared" si="48"/>
        <v>23113.200000000001</v>
      </c>
      <c r="Y582" s="37">
        <f>IF(V582=0,0,VLOOKUP(V582,[1]원재료!C:H,3,0)*0.001)</f>
        <v>9</v>
      </c>
      <c r="Z582" s="35">
        <f t="shared" si="49"/>
        <v>208018.80000000002</v>
      </c>
      <c r="AA582" s="38"/>
      <c r="AB582" s="39" t="s">
        <v>35</v>
      </c>
      <c r="AC582" s="40"/>
    </row>
    <row r="583" spans="1:29" ht="19.5" hidden="1" customHeight="1" x14ac:dyDescent="0.45">
      <c r="A583" s="22">
        <v>46156</v>
      </c>
      <c r="B583" s="23" t="s">
        <v>29</v>
      </c>
      <c r="C583" s="24" t="s">
        <v>30</v>
      </c>
      <c r="D583" s="25" t="s">
        <v>54</v>
      </c>
      <c r="E583" s="26" t="s">
        <v>55</v>
      </c>
      <c r="F583" s="27" t="str">
        <f>VLOOKUP(표1[[#This Row],[품번]],[1]!품번구분[#Data],2,0)</f>
        <v>G</v>
      </c>
      <c r="G583" s="28">
        <v>160</v>
      </c>
      <c r="H583" s="28">
        <v>0</v>
      </c>
      <c r="I583" s="28"/>
      <c r="J583" s="29">
        <f>표1[[#This Row],[C/V]]*표1[[#This Row],[판수]]-표1[[#This Row],[불량수량]]</f>
        <v>0</v>
      </c>
      <c r="K583" s="28" t="s">
        <v>43</v>
      </c>
      <c r="L583" s="28" t="s">
        <v>116</v>
      </c>
      <c r="M583" s="30">
        <v>0.33333333333333331</v>
      </c>
      <c r="N583" s="30">
        <v>0.37152777777777773</v>
      </c>
      <c r="O583" s="31">
        <v>0</v>
      </c>
      <c r="P583" s="31">
        <v>54.999999999999964</v>
      </c>
      <c r="Q583" s="32"/>
      <c r="R583" s="33" t="str">
        <f t="shared" si="45"/>
        <v/>
      </c>
      <c r="S583" s="34">
        <f t="shared" si="46"/>
        <v>0</v>
      </c>
      <c r="T583" s="35">
        <f>IF(L583="비가동",0,VLOOKUP(E583,[1]단가!$D$4:$G$1048576,4,0))</f>
        <v>41</v>
      </c>
      <c r="U583" s="35">
        <f t="shared" si="47"/>
        <v>0</v>
      </c>
      <c r="V583" s="36" t="str">
        <f>IF($L583="비가동",0,IF($B583="in",VLOOKUP($E583,[1]투입량!$M:$T,3,FALSE),VLOOKUP($E583,[1]투입량!$D:$I,3,FALSE)))</f>
        <v>Q4020</v>
      </c>
      <c r="W583" s="35">
        <f>IF($L583="비가동",0,IF($B583="in",VLOOKUP($E583,[1]투입량!$M:$T,6,FALSE),VLOOKUP($E583,[1]투입량!$D:$I,5,FALSE)))</f>
        <v>200</v>
      </c>
      <c r="X583" s="35">
        <f t="shared" si="48"/>
        <v>0</v>
      </c>
      <c r="Y583" s="37">
        <f>IF(V583=0,0,VLOOKUP(V583,[1]원재료!C:H,3,0)*0.001)</f>
        <v>10.450000000000001</v>
      </c>
      <c r="Z583" s="35">
        <f t="shared" si="49"/>
        <v>0</v>
      </c>
      <c r="AA583" s="38"/>
      <c r="AB583" s="39" t="s">
        <v>35</v>
      </c>
      <c r="AC583" s="40"/>
    </row>
    <row r="584" spans="1:29" ht="19.5" hidden="1" customHeight="1" x14ac:dyDescent="0.45">
      <c r="A584" s="22">
        <v>46156</v>
      </c>
      <c r="B584" s="23" t="s">
        <v>29</v>
      </c>
      <c r="C584" s="24" t="s">
        <v>30</v>
      </c>
      <c r="D584" s="25" t="s">
        <v>54</v>
      </c>
      <c r="E584" s="26" t="s">
        <v>55</v>
      </c>
      <c r="F584" s="27" t="str">
        <f>VLOOKUP(표1[[#This Row],[품번]],[1]!품번구분[#Data],2,0)</f>
        <v>G</v>
      </c>
      <c r="G584" s="28"/>
      <c r="H584" s="28"/>
      <c r="I584" s="28"/>
      <c r="J584" s="29">
        <f>표1[[#This Row],[C/V]]*표1[[#This Row],[판수]]-표1[[#This Row],[불량수량]]</f>
        <v>0</v>
      </c>
      <c r="K584" s="28" t="s">
        <v>43</v>
      </c>
      <c r="L584" s="28" t="s">
        <v>36</v>
      </c>
      <c r="M584" s="30">
        <v>0.33333333333333331</v>
      </c>
      <c r="N584" s="30">
        <v>0.37152777777777773</v>
      </c>
      <c r="O584" s="31">
        <v>54.999999999999964</v>
      </c>
      <c r="P584" s="31">
        <v>0</v>
      </c>
      <c r="Q584" s="32" t="s">
        <v>100</v>
      </c>
      <c r="R584" s="33" t="str">
        <f t="shared" si="45"/>
        <v/>
      </c>
      <c r="S584" s="34">
        <f t="shared" si="46"/>
        <v>0</v>
      </c>
      <c r="T584" s="35">
        <f>IF(L584="비가동",0,VLOOKUP(E584,[1]단가!$D$4:$G$1048576,4,0))</f>
        <v>0</v>
      </c>
      <c r="U584" s="35">
        <f t="shared" si="47"/>
        <v>0</v>
      </c>
      <c r="V584" s="36">
        <f>IF($L584="비가동",0,IF($B584="in",VLOOKUP($E584,[1]투입량!$M:$T,3,FALSE),VLOOKUP($E584,[1]투입량!$D:$I,3,FALSE)))</f>
        <v>0</v>
      </c>
      <c r="W584" s="35">
        <f>IF($L584="비가동",0,IF($B584="in",VLOOKUP($E584,[1]투입량!$M:$T,6,FALSE),VLOOKUP($E584,[1]투입량!$D:$I,5,FALSE)))</f>
        <v>0</v>
      </c>
      <c r="X584" s="35">
        <f t="shared" si="48"/>
        <v>0</v>
      </c>
      <c r="Y584" s="37">
        <f>IF(V584=0,0,VLOOKUP(V584,[1]원재료!C:H,3,0)*0.001)</f>
        <v>0</v>
      </c>
      <c r="Z584" s="35">
        <f t="shared" si="49"/>
        <v>0</v>
      </c>
      <c r="AA584" s="38"/>
      <c r="AB584" s="39" t="s">
        <v>35</v>
      </c>
      <c r="AC584" s="40"/>
    </row>
    <row r="585" spans="1:29" ht="19.5" customHeight="1" x14ac:dyDescent="0.45">
      <c r="A585" s="22">
        <v>46156</v>
      </c>
      <c r="B585" s="23" t="s">
        <v>29</v>
      </c>
      <c r="C585" s="24" t="s">
        <v>30</v>
      </c>
      <c r="D585" s="25" t="s">
        <v>54</v>
      </c>
      <c r="E585" s="26" t="s">
        <v>142</v>
      </c>
      <c r="F585" s="27" t="str">
        <f>VLOOKUP(표1[[#This Row],[품번]],[1]!품번구분[#Data],2,0)</f>
        <v>S</v>
      </c>
      <c r="G585" s="28">
        <v>120</v>
      </c>
      <c r="H585" s="28">
        <v>90</v>
      </c>
      <c r="I585" s="28"/>
      <c r="J585" s="29">
        <f>표1[[#This Row],[C/V]]*표1[[#This Row],[판수]]-표1[[#This Row],[불량수량]]</f>
        <v>10800</v>
      </c>
      <c r="K585" s="28" t="s">
        <v>43</v>
      </c>
      <c r="L585" s="28" t="s">
        <v>116</v>
      </c>
      <c r="M585" s="30">
        <v>0.37152777777777773</v>
      </c>
      <c r="N585" s="30">
        <v>0.83333333333333337</v>
      </c>
      <c r="O585" s="31">
        <v>565.00000000000011</v>
      </c>
      <c r="P585" s="31">
        <v>0</v>
      </c>
      <c r="Q585" s="32"/>
      <c r="R585" s="33">
        <f t="shared" si="45"/>
        <v>9.5575221238938042</v>
      </c>
      <c r="S585" s="34">
        <f t="shared" si="46"/>
        <v>194</v>
      </c>
      <c r="T585" s="35">
        <f>IF(L585="비가동",0,VLOOKUP(E585,[1]단가!$D$4:$G$1048576,4,0))</f>
        <v>73</v>
      </c>
      <c r="U585" s="35">
        <f t="shared" si="47"/>
        <v>788400</v>
      </c>
      <c r="V585" s="36" t="str">
        <f>IF($L585="비가동",0,IF($B585="in",VLOOKUP($E585,[1]투입량!$M:$T,3,FALSE),VLOOKUP($E585,[1]투입량!$D:$I,3,FALSE)))</f>
        <v>SI4028</v>
      </c>
      <c r="W585" s="35">
        <f>IF($L585="비가동",0,IF($B585="in",VLOOKUP($E585,[1]투입량!$M:$T,6,FALSE),VLOOKUP($E585,[1]투입량!$D:$I,5,FALSE)))</f>
        <v>160</v>
      </c>
      <c r="X585" s="35">
        <f t="shared" si="48"/>
        <v>15840</v>
      </c>
      <c r="Y585" s="37">
        <f>IF(V585=0,0,VLOOKUP(V585,[1]원재료!C:H,3,0)*0.001)</f>
        <v>9</v>
      </c>
      <c r="Z585" s="35">
        <f t="shared" si="49"/>
        <v>142560</v>
      </c>
      <c r="AA585" s="38"/>
      <c r="AB585" s="39" t="s">
        <v>35</v>
      </c>
      <c r="AC585" s="40"/>
    </row>
    <row r="586" spans="1:29" ht="19.5" customHeight="1" x14ac:dyDescent="0.45">
      <c r="A586" s="22">
        <v>46156</v>
      </c>
      <c r="B586" s="23" t="s">
        <v>29</v>
      </c>
      <c r="C586" s="24" t="s">
        <v>30</v>
      </c>
      <c r="D586" s="25" t="s">
        <v>49</v>
      </c>
      <c r="E586" s="26">
        <v>685683</v>
      </c>
      <c r="F586" s="27" t="str">
        <f>VLOOKUP(표1[[#This Row],[품번]],[1]!품번구분[#Data],2,0)</f>
        <v>S</v>
      </c>
      <c r="G586" s="28">
        <v>80</v>
      </c>
      <c r="H586" s="28">
        <v>103</v>
      </c>
      <c r="I586" s="28"/>
      <c r="J586" s="29">
        <f>표1[[#This Row],[C/V]]*표1[[#This Row],[판수]]-표1[[#This Row],[불량수량]]</f>
        <v>8240</v>
      </c>
      <c r="K586" s="28" t="s">
        <v>33</v>
      </c>
      <c r="L586" s="28" t="s">
        <v>117</v>
      </c>
      <c r="M586" s="30">
        <v>0.83333333333333337</v>
      </c>
      <c r="N586" s="30">
        <v>0.33333333333333331</v>
      </c>
      <c r="O586" s="31">
        <v>659.99999999999989</v>
      </c>
      <c r="P586" s="31">
        <v>0</v>
      </c>
      <c r="Q586" s="32"/>
      <c r="R586" s="33">
        <f t="shared" si="45"/>
        <v>9.3636363636363651</v>
      </c>
      <c r="S586" s="34">
        <f t="shared" si="46"/>
        <v>206</v>
      </c>
      <c r="T586" s="35">
        <f>IF(L586="비가동",0,VLOOKUP(E586,[1]단가!$D$4:$G$1048576,4,0))</f>
        <v>163.26</v>
      </c>
      <c r="U586" s="35">
        <f t="shared" si="47"/>
        <v>1345262.4</v>
      </c>
      <c r="V586" s="36" t="str">
        <f>IF($L586="비가동",0,IF($B586="in",VLOOKUP($E586,[1]투입량!$M:$T,3,FALSE),VLOOKUP($E586,[1]투입량!$D:$I,3,FALSE)))</f>
        <v>SI4029</v>
      </c>
      <c r="W586" s="35">
        <f>IF($L586="비가동",0,IF($B586="in",VLOOKUP($E586,[1]투입량!$M:$T,6,FALSE),VLOOKUP($E586,[1]투입량!$D:$I,5,FALSE)))</f>
        <v>336</v>
      </c>
      <c r="X586" s="35">
        <f t="shared" si="48"/>
        <v>38068.800000000003</v>
      </c>
      <c r="Y586" s="37">
        <f>IF(V586=0,0,VLOOKUP(V586,[1]원재료!C:H,3,0)*0.001)</f>
        <v>9</v>
      </c>
      <c r="Z586" s="35">
        <f t="shared" si="49"/>
        <v>342619.2</v>
      </c>
      <c r="AA586" s="38"/>
      <c r="AB586" s="39" t="s">
        <v>35</v>
      </c>
      <c r="AC586" s="40"/>
    </row>
    <row r="587" spans="1:29" ht="19.5" customHeight="1" x14ac:dyDescent="0.45">
      <c r="A587" s="22">
        <v>46156</v>
      </c>
      <c r="B587" s="23" t="s">
        <v>29</v>
      </c>
      <c r="C587" s="24" t="s">
        <v>30</v>
      </c>
      <c r="D587" s="25" t="s">
        <v>52</v>
      </c>
      <c r="E587" s="26" t="s">
        <v>132</v>
      </c>
      <c r="F587" s="27" t="str">
        <f>VLOOKUP(표1[[#This Row],[품번]],[1]!품번구분[#Data],2,0)</f>
        <v>S</v>
      </c>
      <c r="G587" s="28">
        <v>54</v>
      </c>
      <c r="H587" s="28">
        <v>103</v>
      </c>
      <c r="I587" s="28"/>
      <c r="J587" s="29">
        <f>표1[[#This Row],[C/V]]*표1[[#This Row],[판수]]-표1[[#This Row],[불량수량]]</f>
        <v>5562</v>
      </c>
      <c r="K587" s="28" t="s">
        <v>33</v>
      </c>
      <c r="L587" s="28" t="s">
        <v>117</v>
      </c>
      <c r="M587" s="30">
        <v>0.83333333333333337</v>
      </c>
      <c r="N587" s="30">
        <v>0.33333333333333331</v>
      </c>
      <c r="O587" s="31">
        <v>659.99999999999989</v>
      </c>
      <c r="P587" s="31">
        <v>0</v>
      </c>
      <c r="Q587" s="32"/>
      <c r="R587" s="33">
        <f t="shared" si="45"/>
        <v>9.3636363636363651</v>
      </c>
      <c r="S587" s="34">
        <f t="shared" si="46"/>
        <v>206</v>
      </c>
      <c r="T587" s="35">
        <f>IF(L587="비가동",0,VLOOKUP(E587,[1]단가!$D$4:$G$1048576,4,0))</f>
        <v>130.19999999999999</v>
      </c>
      <c r="U587" s="35">
        <f t="shared" si="47"/>
        <v>724172.39999999991</v>
      </c>
      <c r="V587" s="36" t="str">
        <f>IF($L587="비가동",0,IF($B587="in",VLOOKUP($E587,[1]투입량!$M:$T,3,FALSE),VLOOKUP($E587,[1]투입량!$D:$I,3,FALSE)))</f>
        <v>SI4028</v>
      </c>
      <c r="W587" s="35">
        <f>IF($L587="비가동",0,IF($B587="in",VLOOKUP($E587,[1]투입량!$M:$T,6,FALSE),VLOOKUP($E587,[1]투입량!$D:$I,5,FALSE)))</f>
        <v>204</v>
      </c>
      <c r="X587" s="35">
        <f t="shared" si="48"/>
        <v>23113.200000000001</v>
      </c>
      <c r="Y587" s="37">
        <f>IF(V587=0,0,VLOOKUP(V587,[1]원재료!C:H,3,0)*0.001)</f>
        <v>9</v>
      </c>
      <c r="Z587" s="35">
        <f t="shared" si="49"/>
        <v>208018.80000000002</v>
      </c>
      <c r="AA587" s="38"/>
      <c r="AB587" s="39" t="s">
        <v>35</v>
      </c>
      <c r="AC587" s="40"/>
    </row>
    <row r="588" spans="1:29" ht="19.5" customHeight="1" x14ac:dyDescent="0.45">
      <c r="A588" s="22">
        <v>46156</v>
      </c>
      <c r="B588" s="23" t="s">
        <v>29</v>
      </c>
      <c r="C588" s="24" t="s">
        <v>30</v>
      </c>
      <c r="D588" s="25" t="s">
        <v>54</v>
      </c>
      <c r="E588" s="26" t="s">
        <v>142</v>
      </c>
      <c r="F588" s="27" t="str">
        <f>VLOOKUP(표1[[#This Row],[품번]],[1]!품번구분[#Data],2,0)</f>
        <v>S</v>
      </c>
      <c r="G588" s="28">
        <v>120</v>
      </c>
      <c r="H588" s="28">
        <v>104</v>
      </c>
      <c r="I588" s="28"/>
      <c r="J588" s="29">
        <f>표1[[#This Row],[C/V]]*표1[[#This Row],[판수]]-표1[[#This Row],[불량수량]]</f>
        <v>12480</v>
      </c>
      <c r="K588" s="28" t="s">
        <v>33</v>
      </c>
      <c r="L588" s="28" t="s">
        <v>117</v>
      </c>
      <c r="M588" s="30">
        <v>0.83333333333333337</v>
      </c>
      <c r="N588" s="30">
        <v>0.33333333333333331</v>
      </c>
      <c r="O588" s="31">
        <v>659.99999999999989</v>
      </c>
      <c r="P588" s="31">
        <v>0</v>
      </c>
      <c r="Q588" s="32"/>
      <c r="R588" s="33">
        <f t="shared" si="45"/>
        <v>9.454545454545455</v>
      </c>
      <c r="S588" s="34">
        <f t="shared" si="46"/>
        <v>194</v>
      </c>
      <c r="T588" s="35">
        <f>IF(L588="비가동",0,VLOOKUP(E588,[1]단가!$D$4:$G$1048576,4,0))</f>
        <v>73</v>
      </c>
      <c r="U588" s="35">
        <f t="shared" si="47"/>
        <v>911040</v>
      </c>
      <c r="V588" s="36" t="str">
        <f>IF($L588="비가동",0,IF($B588="in",VLOOKUP($E588,[1]투입량!$M:$T,3,FALSE),VLOOKUP($E588,[1]투입량!$D:$I,3,FALSE)))</f>
        <v>SI4028</v>
      </c>
      <c r="W588" s="35">
        <f>IF($L588="비가동",0,IF($B588="in",VLOOKUP($E588,[1]투입량!$M:$T,6,FALSE),VLOOKUP($E588,[1]투입량!$D:$I,5,FALSE)))</f>
        <v>160</v>
      </c>
      <c r="X588" s="35">
        <f t="shared" si="48"/>
        <v>18304</v>
      </c>
      <c r="Y588" s="37">
        <f>IF(V588=0,0,VLOOKUP(V588,[1]원재료!C:H,3,0)*0.001)</f>
        <v>9</v>
      </c>
      <c r="Z588" s="35">
        <f t="shared" si="49"/>
        <v>164736</v>
      </c>
      <c r="AA588" s="38"/>
      <c r="AB588" s="39" t="s">
        <v>35</v>
      </c>
      <c r="AC588" s="40"/>
    </row>
    <row r="589" spans="1:29" ht="19.5" customHeight="1" x14ac:dyDescent="0.45">
      <c r="A589" s="22">
        <v>46156</v>
      </c>
      <c r="B589" s="23" t="s">
        <v>29</v>
      </c>
      <c r="C589" s="24" t="s">
        <v>30</v>
      </c>
      <c r="D589" s="25" t="s">
        <v>57</v>
      </c>
      <c r="E589" s="26">
        <v>681114</v>
      </c>
      <c r="F589" s="27" t="str">
        <f>VLOOKUP(표1[[#This Row],[품번]],[1]!품번구분[#Data],2,0)</f>
        <v>S</v>
      </c>
      <c r="G589" s="28">
        <v>1156</v>
      </c>
      <c r="H589" s="28">
        <v>108</v>
      </c>
      <c r="I589" s="28">
        <v>324</v>
      </c>
      <c r="J589" s="29">
        <f>표1[[#This Row],[C/V]]*표1[[#This Row],[판수]]-표1[[#This Row],[불량수량]]</f>
        <v>124524</v>
      </c>
      <c r="K589" s="28" t="s">
        <v>61</v>
      </c>
      <c r="L589" s="28" t="s">
        <v>116</v>
      </c>
      <c r="M589" s="30">
        <v>0.33333333333333331</v>
      </c>
      <c r="N589" s="30">
        <v>0.83333333333333337</v>
      </c>
      <c r="O589" s="31">
        <v>620</v>
      </c>
      <c r="P589" s="31">
        <v>0</v>
      </c>
      <c r="Q589" s="32"/>
      <c r="R589" s="33">
        <f t="shared" si="45"/>
        <v>10.451612903225806</v>
      </c>
      <c r="S589" s="34">
        <f t="shared" si="46"/>
        <v>221</v>
      </c>
      <c r="T589" s="35">
        <f>IF(L589="비가동",0,VLOOKUP(E589,[1]단가!$D$4:$G$1048576,4,0))</f>
        <v>8.76</v>
      </c>
      <c r="U589" s="35">
        <f t="shared" si="47"/>
        <v>1090830.24</v>
      </c>
      <c r="V589" s="36" t="str">
        <f>IF($L589="비가동",0,IF($B589="in",VLOOKUP($E589,[1]투입량!$M:$T,3,FALSE),VLOOKUP($E589,[1]투입량!$D:$I,3,FALSE)))</f>
        <v>SI5521</v>
      </c>
      <c r="W589" s="35">
        <f>IF($L589="비가동",0,IF($B589="in",VLOOKUP($E589,[1]투입량!$M:$T,6,FALSE),VLOOKUP($E589,[1]투입량!$D:$I,5,FALSE)))</f>
        <v>330</v>
      </c>
      <c r="X589" s="35">
        <f t="shared" si="48"/>
        <v>39204.000000000007</v>
      </c>
      <c r="Y589" s="37">
        <f>IF(V589=0,0,VLOOKUP(V589,[1]원재료!C:H,3,0)*0.001)</f>
        <v>8.25</v>
      </c>
      <c r="Z589" s="35">
        <f t="shared" si="49"/>
        <v>323433.00000000006</v>
      </c>
      <c r="AA589" s="38"/>
      <c r="AB589" s="39" t="s">
        <v>35</v>
      </c>
      <c r="AC589" s="40"/>
    </row>
    <row r="590" spans="1:29" ht="19.5" hidden="1" customHeight="1" x14ac:dyDescent="0.45">
      <c r="A590" s="22">
        <v>46156</v>
      </c>
      <c r="B590" s="23" t="s">
        <v>29</v>
      </c>
      <c r="C590" s="24" t="s">
        <v>30</v>
      </c>
      <c r="D590" s="25" t="s">
        <v>59</v>
      </c>
      <c r="E590" s="26">
        <v>680952</v>
      </c>
      <c r="F590" s="27" t="str">
        <f>VLOOKUP(표1[[#This Row],[품번]],[1]!품번구분[#Data],2,0)</f>
        <v>S</v>
      </c>
      <c r="G590" s="28">
        <v>1156</v>
      </c>
      <c r="H590" s="28">
        <v>34</v>
      </c>
      <c r="I590" s="28">
        <v>102</v>
      </c>
      <c r="J590" s="29">
        <f>표1[[#This Row],[C/V]]*표1[[#This Row],[판수]]-표1[[#This Row],[불량수량]]</f>
        <v>39202</v>
      </c>
      <c r="K590" s="28" t="s">
        <v>62</v>
      </c>
      <c r="L590" s="28" t="s">
        <v>116</v>
      </c>
      <c r="M590" s="30">
        <v>0.33333333333333331</v>
      </c>
      <c r="N590" s="30">
        <v>0.54166666666666663</v>
      </c>
      <c r="O590" s="31">
        <v>197.00000000000006</v>
      </c>
      <c r="P590" s="31">
        <v>42.999999999999957</v>
      </c>
      <c r="Q590" s="32"/>
      <c r="R590" s="33">
        <f t="shared" si="45"/>
        <v>10.355329949238577</v>
      </c>
      <c r="S590" s="34">
        <f t="shared" si="46"/>
        <v>34</v>
      </c>
      <c r="T590" s="35">
        <f>IF(L590="비가동",0,VLOOKUP(E590,[1]단가!$D$4:$G$1048576,4,0))</f>
        <v>10.17</v>
      </c>
      <c r="U590" s="35">
        <f t="shared" si="47"/>
        <v>398684.34</v>
      </c>
      <c r="V590" s="36" t="str">
        <f>IF($L590="비가동",0,IF($B590="in",VLOOKUP($E590,[1]투입량!$M:$T,3,FALSE),VLOOKUP($E590,[1]투입량!$D:$I,3,FALSE)))</f>
        <v>SI4022</v>
      </c>
      <c r="W590" s="35">
        <f>IF($L590="비가동",0,IF($B590="in",VLOOKUP($E590,[1]투입량!$M:$T,6,FALSE),VLOOKUP($E590,[1]투입량!$D:$I,5,FALSE)))</f>
        <v>75</v>
      </c>
      <c r="X590" s="35">
        <f t="shared" si="48"/>
        <v>2805</v>
      </c>
      <c r="Y590" s="37">
        <f>IF(V590=0,0,VLOOKUP(V590,[1]원재료!C:H,3,0)*0.001)</f>
        <v>10.15</v>
      </c>
      <c r="Z590" s="35">
        <f t="shared" si="49"/>
        <v>28470.75</v>
      </c>
      <c r="AA590" s="38"/>
      <c r="AB590" s="39" t="s">
        <v>35</v>
      </c>
      <c r="AC590" s="40"/>
    </row>
    <row r="591" spans="1:29" ht="19.5" hidden="1" customHeight="1" x14ac:dyDescent="0.45">
      <c r="A591" s="22">
        <v>46156</v>
      </c>
      <c r="B591" s="23" t="s">
        <v>29</v>
      </c>
      <c r="C591" s="24" t="s">
        <v>30</v>
      </c>
      <c r="D591" s="25" t="s">
        <v>59</v>
      </c>
      <c r="E591" s="26">
        <v>680952</v>
      </c>
      <c r="F591" s="27" t="str">
        <f>VLOOKUP(표1[[#This Row],[품번]],[1]!품번구분[#Data],2,0)</f>
        <v>S</v>
      </c>
      <c r="G591" s="28"/>
      <c r="H591" s="28"/>
      <c r="I591" s="28"/>
      <c r="J591" s="29">
        <f>표1[[#This Row],[C/V]]*표1[[#This Row],[판수]]-표1[[#This Row],[불량수량]]</f>
        <v>0</v>
      </c>
      <c r="K591" s="28" t="s">
        <v>62</v>
      </c>
      <c r="L591" s="28" t="s">
        <v>36</v>
      </c>
      <c r="M591" s="30">
        <v>0.47013888888888888</v>
      </c>
      <c r="N591" s="30">
        <v>0.54166666666666663</v>
      </c>
      <c r="O591" s="31">
        <v>42.999999999999957</v>
      </c>
      <c r="P591" s="31">
        <v>0</v>
      </c>
      <c r="Q591" s="32" t="s">
        <v>100</v>
      </c>
      <c r="R591" s="33" t="str">
        <f t="shared" si="45"/>
        <v/>
      </c>
      <c r="S591" s="34">
        <f t="shared" si="46"/>
        <v>34</v>
      </c>
      <c r="T591" s="35">
        <f>IF(L591="비가동",0,VLOOKUP(E591,[1]단가!$D$4:$G$1048576,4,0))</f>
        <v>0</v>
      </c>
      <c r="U591" s="35">
        <f t="shared" si="47"/>
        <v>0</v>
      </c>
      <c r="V591" s="36">
        <f>IF($L591="비가동",0,IF($B591="in",VLOOKUP($E591,[1]투입량!$M:$T,3,FALSE),VLOOKUP($E591,[1]투입량!$D:$I,3,FALSE)))</f>
        <v>0</v>
      </c>
      <c r="W591" s="35">
        <f>IF($L591="비가동",0,IF($B591="in",VLOOKUP($E591,[1]투입량!$M:$T,6,FALSE),VLOOKUP($E591,[1]투입량!$D:$I,5,FALSE)))</f>
        <v>0</v>
      </c>
      <c r="X591" s="35">
        <f t="shared" si="48"/>
        <v>0</v>
      </c>
      <c r="Y591" s="37">
        <f>IF(V591=0,0,VLOOKUP(V591,[1]원재료!C:H,3,0)*0.001)</f>
        <v>0</v>
      </c>
      <c r="Z591" s="35">
        <f t="shared" si="49"/>
        <v>0</v>
      </c>
      <c r="AA591" s="38"/>
      <c r="AB591" s="39" t="s">
        <v>35</v>
      </c>
      <c r="AC591" s="40"/>
    </row>
    <row r="592" spans="1:29" ht="19.5" customHeight="1" x14ac:dyDescent="0.45">
      <c r="A592" s="22">
        <v>46156</v>
      </c>
      <c r="B592" s="23" t="s">
        <v>29</v>
      </c>
      <c r="C592" s="24" t="s">
        <v>30</v>
      </c>
      <c r="D592" s="25" t="s">
        <v>59</v>
      </c>
      <c r="E592" s="26">
        <v>685391</v>
      </c>
      <c r="F592" s="27" t="str">
        <f>VLOOKUP(표1[[#This Row],[품번]],[1]!품번구분[#Data],2,0)</f>
        <v>S</v>
      </c>
      <c r="G592" s="28">
        <v>1140</v>
      </c>
      <c r="H592" s="28">
        <v>54</v>
      </c>
      <c r="I592" s="28"/>
      <c r="J592" s="29">
        <f>표1[[#This Row],[C/V]]*표1[[#This Row],[판수]]-표1[[#This Row],[불량수량]]</f>
        <v>61560</v>
      </c>
      <c r="K592" s="28" t="s">
        <v>62</v>
      </c>
      <c r="L592" s="28" t="s">
        <v>116</v>
      </c>
      <c r="M592" s="30">
        <v>0.54166666666666663</v>
      </c>
      <c r="N592" s="30">
        <v>0.83333333333333337</v>
      </c>
      <c r="O592" s="31">
        <v>380.00000000000011</v>
      </c>
      <c r="P592" s="31">
        <v>0</v>
      </c>
      <c r="Q592" s="32"/>
      <c r="R592" s="33">
        <f t="shared" si="45"/>
        <v>8.5263157894736832</v>
      </c>
      <c r="S592" s="34">
        <f t="shared" si="46"/>
        <v>157</v>
      </c>
      <c r="T592" s="35">
        <f>IF(L592="비가동",0,VLOOKUP(E592,[1]단가!$D$4:$G$1048576,4,0))</f>
        <v>7.9</v>
      </c>
      <c r="U592" s="35">
        <f t="shared" si="47"/>
        <v>486324</v>
      </c>
      <c r="V592" s="36" t="str">
        <f>IF($L592="비가동",0,IF($B592="in",VLOOKUP($E592,[1]투입량!$M:$T,3,FALSE),VLOOKUP($E592,[1]투입량!$D:$I,3,FALSE)))</f>
        <v>SI4021</v>
      </c>
      <c r="W592" s="35">
        <f>IF($L592="비가동",0,IF($B592="in",VLOOKUP($E592,[1]투입량!$M:$T,6,FALSE),VLOOKUP($E592,[1]투입량!$D:$I,5,FALSE)))</f>
        <v>268</v>
      </c>
      <c r="X592" s="35">
        <f t="shared" si="48"/>
        <v>15919.2</v>
      </c>
      <c r="Y592" s="37">
        <f>IF(V592=0,0,VLOOKUP(V592,[1]원재료!C:H,3,0)*0.001)</f>
        <v>8.8000000000000007</v>
      </c>
      <c r="Z592" s="35">
        <f t="shared" si="49"/>
        <v>140088.96000000002</v>
      </c>
      <c r="AA592" s="38"/>
      <c r="AB592" s="39" t="s">
        <v>35</v>
      </c>
      <c r="AC592" s="40"/>
    </row>
    <row r="593" spans="1:29" ht="19.5" customHeight="1" x14ac:dyDescent="0.45">
      <c r="A593" s="22">
        <v>46156</v>
      </c>
      <c r="B593" s="23" t="s">
        <v>29</v>
      </c>
      <c r="C593" s="24" t="s">
        <v>30</v>
      </c>
      <c r="D593" s="25" t="s">
        <v>57</v>
      </c>
      <c r="E593" s="26">
        <v>681114</v>
      </c>
      <c r="F593" s="27" t="str">
        <f>VLOOKUP(표1[[#This Row],[품번]],[1]!품번구분[#Data],2,0)</f>
        <v>S</v>
      </c>
      <c r="G593" s="28">
        <v>1156</v>
      </c>
      <c r="H593" s="28">
        <v>113</v>
      </c>
      <c r="I593" s="28">
        <v>339</v>
      </c>
      <c r="J593" s="29">
        <f>표1[[#This Row],[C/V]]*표1[[#This Row],[판수]]-표1[[#This Row],[불량수량]]</f>
        <v>130289</v>
      </c>
      <c r="K593" s="28" t="s">
        <v>58</v>
      </c>
      <c r="L593" s="28" t="s">
        <v>117</v>
      </c>
      <c r="M593" s="30">
        <v>0.83333333333333337</v>
      </c>
      <c r="N593" s="30">
        <v>0.33333333333333331</v>
      </c>
      <c r="O593" s="31">
        <v>659.99999999999989</v>
      </c>
      <c r="P593" s="31">
        <v>0</v>
      </c>
      <c r="Q593" s="32"/>
      <c r="R593" s="33">
        <f t="shared" si="45"/>
        <v>10.272727272727273</v>
      </c>
      <c r="S593" s="34">
        <f t="shared" si="46"/>
        <v>221</v>
      </c>
      <c r="T593" s="35">
        <f>IF(L593="비가동",0,VLOOKUP(E593,[1]단가!$D$4:$G$1048576,4,0))</f>
        <v>8.76</v>
      </c>
      <c r="U593" s="35">
        <f t="shared" si="47"/>
        <v>1141331.6399999999</v>
      </c>
      <c r="V593" s="36" t="str">
        <f>IF($L593="비가동",0,IF($B593="in",VLOOKUP($E593,[1]투입량!$M:$T,3,FALSE),VLOOKUP($E593,[1]투입량!$D:$I,3,FALSE)))</f>
        <v>SI5521</v>
      </c>
      <c r="W593" s="35">
        <f>IF($L593="비가동",0,IF($B593="in",VLOOKUP($E593,[1]투입량!$M:$T,6,FALSE),VLOOKUP($E593,[1]투입량!$D:$I,5,FALSE)))</f>
        <v>330</v>
      </c>
      <c r="X593" s="35">
        <f t="shared" si="48"/>
        <v>41019.000000000007</v>
      </c>
      <c r="Y593" s="37">
        <f>IF(V593=0,0,VLOOKUP(V593,[1]원재료!C:H,3,0)*0.001)</f>
        <v>8.25</v>
      </c>
      <c r="Z593" s="35">
        <f t="shared" si="49"/>
        <v>338406.75000000006</v>
      </c>
      <c r="AA593" s="38"/>
      <c r="AB593" s="39" t="s">
        <v>35</v>
      </c>
      <c r="AC593" s="40"/>
    </row>
    <row r="594" spans="1:29" ht="19.5" customHeight="1" x14ac:dyDescent="0.45">
      <c r="A594" s="22">
        <v>46156</v>
      </c>
      <c r="B594" s="23" t="s">
        <v>29</v>
      </c>
      <c r="C594" s="24" t="s">
        <v>30</v>
      </c>
      <c r="D594" s="25" t="s">
        <v>59</v>
      </c>
      <c r="E594" s="26">
        <v>685391</v>
      </c>
      <c r="F594" s="27" t="str">
        <f>VLOOKUP(표1[[#This Row],[품번]],[1]!품번구분[#Data],2,0)</f>
        <v>S</v>
      </c>
      <c r="G594" s="28">
        <v>1140</v>
      </c>
      <c r="H594" s="28">
        <v>103</v>
      </c>
      <c r="I594" s="28"/>
      <c r="J594" s="29">
        <f>표1[[#This Row],[C/V]]*표1[[#This Row],[판수]]-표1[[#This Row],[불량수량]]</f>
        <v>117420</v>
      </c>
      <c r="K594" s="28" t="s">
        <v>81</v>
      </c>
      <c r="L594" s="28" t="s">
        <v>117</v>
      </c>
      <c r="M594" s="30">
        <v>0.83333333333333337</v>
      </c>
      <c r="N594" s="30">
        <v>0.33333333333333331</v>
      </c>
      <c r="O594" s="31">
        <v>659.99999999999989</v>
      </c>
      <c r="P594" s="31">
        <v>0</v>
      </c>
      <c r="Q594" s="32"/>
      <c r="R594" s="33">
        <f t="shared" si="45"/>
        <v>9.3636363636363651</v>
      </c>
      <c r="S594" s="34">
        <f t="shared" si="46"/>
        <v>157</v>
      </c>
      <c r="T594" s="35">
        <f>IF(L594="비가동",0,VLOOKUP(E594,[1]단가!$D$4:$G$1048576,4,0))</f>
        <v>7.9</v>
      </c>
      <c r="U594" s="35">
        <f t="shared" si="47"/>
        <v>927618</v>
      </c>
      <c r="V594" s="36" t="str">
        <f>IF($L594="비가동",0,IF($B594="in",VLOOKUP($E594,[1]투입량!$M:$T,3,FALSE),VLOOKUP($E594,[1]투입량!$D:$I,3,FALSE)))</f>
        <v>SI4021</v>
      </c>
      <c r="W594" s="35">
        <f>IF($L594="비가동",0,IF($B594="in",VLOOKUP($E594,[1]투입량!$M:$T,6,FALSE),VLOOKUP($E594,[1]투입량!$D:$I,5,FALSE)))</f>
        <v>268</v>
      </c>
      <c r="X594" s="35">
        <f t="shared" si="48"/>
        <v>30364.400000000001</v>
      </c>
      <c r="Y594" s="37">
        <f>IF(V594=0,0,VLOOKUP(V594,[1]원재료!C:H,3,0)*0.001)</f>
        <v>8.8000000000000007</v>
      </c>
      <c r="Z594" s="35">
        <f t="shared" si="49"/>
        <v>267206.72000000003</v>
      </c>
      <c r="AA594" s="38"/>
      <c r="AB594" s="39" t="s">
        <v>35</v>
      </c>
      <c r="AC594" s="40"/>
    </row>
    <row r="595" spans="1:29" ht="19.5" customHeight="1" x14ac:dyDescent="0.45">
      <c r="A595" s="22">
        <v>46156</v>
      </c>
      <c r="B595" s="23" t="s">
        <v>29</v>
      </c>
      <c r="C595" s="24" t="s">
        <v>30</v>
      </c>
      <c r="D595" s="25" t="s">
        <v>63</v>
      </c>
      <c r="E595" s="26">
        <v>685394</v>
      </c>
      <c r="F595" s="27" t="str">
        <f>VLOOKUP(표1[[#This Row],[품번]],[1]!품번구분[#Data],2,0)</f>
        <v>S</v>
      </c>
      <c r="G595" s="28">
        <v>1152</v>
      </c>
      <c r="H595" s="28">
        <v>78</v>
      </c>
      <c r="I595" s="28"/>
      <c r="J595" s="29">
        <f>표1[[#This Row],[C/V]]*표1[[#This Row],[판수]]-표1[[#This Row],[불량수량]]</f>
        <v>89856</v>
      </c>
      <c r="K595" s="28" t="s">
        <v>67</v>
      </c>
      <c r="L595" s="28" t="s">
        <v>116</v>
      </c>
      <c r="M595" s="30">
        <v>0.4375</v>
      </c>
      <c r="N595" s="30">
        <v>0.83333333333333337</v>
      </c>
      <c r="O595" s="31">
        <v>470</v>
      </c>
      <c r="P595" s="31">
        <v>0</v>
      </c>
      <c r="Q595" s="32"/>
      <c r="R595" s="33">
        <f t="shared" si="45"/>
        <v>9.9574468085106371</v>
      </c>
      <c r="S595" s="34">
        <f t="shared" si="46"/>
        <v>162</v>
      </c>
      <c r="T595" s="35">
        <f>IF(L595="비가동",0,VLOOKUP(E595,[1]단가!$D$4:$G$1048576,4,0))</f>
        <v>7.4</v>
      </c>
      <c r="U595" s="35">
        <f t="shared" si="47"/>
        <v>664934.40000000002</v>
      </c>
      <c r="V595" s="36" t="str">
        <f>IF($L595="비가동",0,IF($B595="in",VLOOKUP($E595,[1]투입량!$M:$T,3,FALSE),VLOOKUP($E595,[1]투입량!$D:$I,3,FALSE)))</f>
        <v>SI4026</v>
      </c>
      <c r="W595" s="35">
        <f>IF($L595="비가동",0,IF($B595="in",VLOOKUP($E595,[1]투입량!$M:$T,6,FALSE),VLOOKUP($E595,[1]투입량!$D:$I,5,FALSE)))</f>
        <v>292</v>
      </c>
      <c r="X595" s="35">
        <f t="shared" si="48"/>
        <v>25053.600000000002</v>
      </c>
      <c r="Y595" s="37">
        <f>IF(V595=0,0,VLOOKUP(V595,[1]원재료!C:H,3,0)*0.001)</f>
        <v>9.1</v>
      </c>
      <c r="Z595" s="35">
        <f t="shared" si="49"/>
        <v>227987.76</v>
      </c>
      <c r="AA595" s="38"/>
      <c r="AB595" s="39" t="s">
        <v>35</v>
      </c>
      <c r="AC595" s="40"/>
    </row>
    <row r="596" spans="1:29" ht="19.5" customHeight="1" x14ac:dyDescent="0.45">
      <c r="A596" s="22">
        <v>46156</v>
      </c>
      <c r="B596" s="23" t="s">
        <v>29</v>
      </c>
      <c r="C596" s="24" t="s">
        <v>30</v>
      </c>
      <c r="D596" s="25" t="s">
        <v>65</v>
      </c>
      <c r="E596" s="26">
        <v>681159</v>
      </c>
      <c r="F596" s="27" t="str">
        <f>VLOOKUP(표1[[#This Row],[품번]],[1]!품번구분[#Data],2,0)</f>
        <v>S</v>
      </c>
      <c r="G596" s="28">
        <v>1600</v>
      </c>
      <c r="H596" s="28">
        <v>59</v>
      </c>
      <c r="I596" s="28"/>
      <c r="J596" s="29">
        <f>표1[[#This Row],[C/V]]*표1[[#This Row],[판수]]-표1[[#This Row],[불량수량]]</f>
        <v>94400</v>
      </c>
      <c r="K596" s="28" t="s">
        <v>68</v>
      </c>
      <c r="L596" s="28" t="s">
        <v>116</v>
      </c>
      <c r="M596" s="30">
        <v>0.33333333333333331</v>
      </c>
      <c r="N596" s="30">
        <v>0.83333333333333337</v>
      </c>
      <c r="O596" s="31">
        <v>620</v>
      </c>
      <c r="P596" s="31">
        <v>0</v>
      </c>
      <c r="Q596" s="32"/>
      <c r="R596" s="33">
        <f t="shared" si="45"/>
        <v>5.7096774193548381</v>
      </c>
      <c r="S596" s="34">
        <f t="shared" si="46"/>
        <v>124</v>
      </c>
      <c r="T596" s="35">
        <f>IF(L596="비가동",0,VLOOKUP(E596,[1]단가!$D$4:$G$1048576,4,0))</f>
        <v>10.92</v>
      </c>
      <c r="U596" s="35">
        <f t="shared" si="47"/>
        <v>1030848</v>
      </c>
      <c r="V596" s="36" t="str">
        <f>IF($L596="비가동",0,IF($B596="in",VLOOKUP($E596,[1]투입량!$M:$T,3,FALSE),VLOOKUP($E596,[1]투입량!$D:$I,3,FALSE)))</f>
        <v>SI3510</v>
      </c>
      <c r="W596" s="35">
        <f>IF($L596="비가동",0,IF($B596="in",VLOOKUP($E596,[1]투입량!$M:$T,6,FALSE),VLOOKUP($E596,[1]투입량!$D:$I,5,FALSE)))</f>
        <v>484</v>
      </c>
      <c r="X596" s="35">
        <f t="shared" si="48"/>
        <v>31411.600000000006</v>
      </c>
      <c r="Y596" s="37">
        <f>IF(V596=0,0,VLOOKUP(V596,[1]원재료!C:H,3,0)*0.001)</f>
        <v>8.4499999999999993</v>
      </c>
      <c r="Z596" s="35">
        <f t="shared" si="49"/>
        <v>265428.02</v>
      </c>
      <c r="AA596" s="38"/>
      <c r="AB596" s="39" t="s">
        <v>35</v>
      </c>
      <c r="AC596" s="40"/>
    </row>
    <row r="597" spans="1:29" ht="19.5" customHeight="1" x14ac:dyDescent="0.45">
      <c r="A597" s="22">
        <v>46156</v>
      </c>
      <c r="B597" s="23" t="s">
        <v>29</v>
      </c>
      <c r="C597" s="24" t="s">
        <v>30</v>
      </c>
      <c r="D597" s="25" t="s">
        <v>63</v>
      </c>
      <c r="E597" s="26">
        <v>685394</v>
      </c>
      <c r="F597" s="27" t="str">
        <f>VLOOKUP(표1[[#This Row],[품번]],[1]!품번구분[#Data],2,0)</f>
        <v>S</v>
      </c>
      <c r="G597" s="28">
        <v>1152</v>
      </c>
      <c r="H597" s="28">
        <v>84</v>
      </c>
      <c r="I597" s="28"/>
      <c r="J597" s="29">
        <f>표1[[#This Row],[C/V]]*표1[[#This Row],[판수]]-표1[[#This Row],[불량수량]]</f>
        <v>96768</v>
      </c>
      <c r="K597" s="28" t="s">
        <v>64</v>
      </c>
      <c r="L597" s="28" t="s">
        <v>117</v>
      </c>
      <c r="M597" s="30">
        <v>0.83333333333333337</v>
      </c>
      <c r="N597" s="30">
        <v>0.33333333333333331</v>
      </c>
      <c r="O597" s="31">
        <v>659.99999999999989</v>
      </c>
      <c r="P597" s="31">
        <v>0</v>
      </c>
      <c r="Q597" s="32"/>
      <c r="R597" s="33">
        <f t="shared" si="45"/>
        <v>7.6363636363636376</v>
      </c>
      <c r="S597" s="34">
        <f t="shared" si="46"/>
        <v>162</v>
      </c>
      <c r="T597" s="35">
        <f>IF(L597="비가동",0,VLOOKUP(E597,[1]단가!$D$4:$G$1048576,4,0))</f>
        <v>7.4</v>
      </c>
      <c r="U597" s="35">
        <f t="shared" si="47"/>
        <v>716083.20000000007</v>
      </c>
      <c r="V597" s="36" t="str">
        <f>IF($L597="비가동",0,IF($B597="in",VLOOKUP($E597,[1]투입량!$M:$T,3,FALSE),VLOOKUP($E597,[1]투입량!$D:$I,3,FALSE)))</f>
        <v>SI4026</v>
      </c>
      <c r="W597" s="35">
        <f>IF($L597="비가동",0,IF($B597="in",VLOOKUP($E597,[1]투입량!$M:$T,6,FALSE),VLOOKUP($E597,[1]투입량!$D:$I,5,FALSE)))</f>
        <v>292</v>
      </c>
      <c r="X597" s="35">
        <f t="shared" si="48"/>
        <v>26980.800000000003</v>
      </c>
      <c r="Y597" s="37">
        <f>IF(V597=0,0,VLOOKUP(V597,[1]원재료!C:H,3,0)*0.001)</f>
        <v>9.1</v>
      </c>
      <c r="Z597" s="35">
        <f t="shared" si="49"/>
        <v>245525.28000000003</v>
      </c>
      <c r="AA597" s="38"/>
      <c r="AB597" s="39" t="s">
        <v>35</v>
      </c>
      <c r="AC597" s="40"/>
    </row>
    <row r="598" spans="1:29" ht="19.5" customHeight="1" x14ac:dyDescent="0.45">
      <c r="A598" s="22">
        <v>46156</v>
      </c>
      <c r="B598" s="23" t="s">
        <v>29</v>
      </c>
      <c r="C598" s="24" t="s">
        <v>30</v>
      </c>
      <c r="D598" s="25" t="s">
        <v>65</v>
      </c>
      <c r="E598" s="26">
        <v>681159</v>
      </c>
      <c r="F598" s="27" t="str">
        <f>VLOOKUP(표1[[#This Row],[품번]],[1]!품번구분[#Data],2,0)</f>
        <v>S</v>
      </c>
      <c r="G598" s="28">
        <v>1600</v>
      </c>
      <c r="H598" s="28">
        <v>65</v>
      </c>
      <c r="I598" s="28"/>
      <c r="J598" s="29">
        <f>표1[[#This Row],[C/V]]*표1[[#This Row],[판수]]-표1[[#This Row],[불량수량]]</f>
        <v>104000</v>
      </c>
      <c r="K598" s="28" t="s">
        <v>66</v>
      </c>
      <c r="L598" s="28" t="s">
        <v>117</v>
      </c>
      <c r="M598" s="30">
        <v>0.83333333333333337</v>
      </c>
      <c r="N598" s="30">
        <v>0.33333333333333331</v>
      </c>
      <c r="O598" s="31">
        <v>659.99999999999989</v>
      </c>
      <c r="P598" s="31">
        <v>0</v>
      </c>
      <c r="Q598" s="32"/>
      <c r="R598" s="33">
        <f t="shared" si="45"/>
        <v>5.9090909090909101</v>
      </c>
      <c r="S598" s="34">
        <f t="shared" si="46"/>
        <v>124</v>
      </c>
      <c r="T598" s="35">
        <f>IF(L598="비가동",0,VLOOKUP(E598,[1]단가!$D$4:$G$1048576,4,0))</f>
        <v>10.92</v>
      </c>
      <c r="U598" s="35">
        <f t="shared" si="47"/>
        <v>1135680</v>
      </c>
      <c r="V598" s="36" t="str">
        <f>IF($L598="비가동",0,IF($B598="in",VLOOKUP($E598,[1]투입량!$M:$T,3,FALSE),VLOOKUP($E598,[1]투입량!$D:$I,3,FALSE)))</f>
        <v>SI3510</v>
      </c>
      <c r="W598" s="35">
        <f>IF($L598="비가동",0,IF($B598="in",VLOOKUP($E598,[1]투입량!$M:$T,6,FALSE),VLOOKUP($E598,[1]투입량!$D:$I,5,FALSE)))</f>
        <v>484</v>
      </c>
      <c r="X598" s="35">
        <f t="shared" si="48"/>
        <v>34606.000000000007</v>
      </c>
      <c r="Y598" s="37">
        <f>IF(V598=0,0,VLOOKUP(V598,[1]원재료!C:H,3,0)*0.001)</f>
        <v>8.4499999999999993</v>
      </c>
      <c r="Z598" s="35">
        <f t="shared" si="49"/>
        <v>292420.7</v>
      </c>
      <c r="AA598" s="38"/>
      <c r="AB598" s="39" t="s">
        <v>35</v>
      </c>
      <c r="AC598" s="40"/>
    </row>
    <row r="599" spans="1:29" ht="19.5" customHeight="1" x14ac:dyDescent="0.45">
      <c r="A599" s="22">
        <v>46156</v>
      </c>
      <c r="B599" s="23" t="s">
        <v>29</v>
      </c>
      <c r="C599" s="24" t="s">
        <v>30</v>
      </c>
      <c r="D599" s="25" t="s">
        <v>69</v>
      </c>
      <c r="E599" s="26" t="s">
        <v>133</v>
      </c>
      <c r="F599" s="27" t="str">
        <f>VLOOKUP(표1[[#This Row],[품번]],[1]!품번구분[#Data],2,0)</f>
        <v>G</v>
      </c>
      <c r="G599" s="28">
        <v>100</v>
      </c>
      <c r="H599" s="28">
        <v>75</v>
      </c>
      <c r="I599" s="28"/>
      <c r="J599" s="29">
        <f>표1[[#This Row],[C/V]]*표1[[#This Row],[판수]]-표1[[#This Row],[불량수량]]</f>
        <v>7500</v>
      </c>
      <c r="K599" s="28" t="s">
        <v>74</v>
      </c>
      <c r="L599" s="28" t="s">
        <v>116</v>
      </c>
      <c r="M599" s="30">
        <v>0.33333333333333331</v>
      </c>
      <c r="N599" s="30">
        <v>0.83333333333333337</v>
      </c>
      <c r="O599" s="31">
        <v>620</v>
      </c>
      <c r="P599" s="31">
        <v>0</v>
      </c>
      <c r="Q599" s="32"/>
      <c r="R599" s="33">
        <f t="shared" si="45"/>
        <v>7.258064516129032</v>
      </c>
      <c r="S599" s="34">
        <f t="shared" si="46"/>
        <v>155</v>
      </c>
      <c r="T599" s="35">
        <f>IF(L599="비가동",0,VLOOKUP(E599,[1]단가!$D$4:$G$1048576,4,0))</f>
        <v>140</v>
      </c>
      <c r="U599" s="35">
        <f t="shared" si="47"/>
        <v>1050000</v>
      </c>
      <c r="V599" s="36" t="str">
        <f>IF($L599="비가동",0,IF($B599="in",VLOOKUP($E599,[1]투입량!$M:$T,3,FALSE),VLOOKUP($E599,[1]투입량!$D:$I,3,FALSE)))</f>
        <v>SI4029</v>
      </c>
      <c r="W599" s="35">
        <f>IF($L599="비가동",0,IF($B599="in",VLOOKUP($E599,[1]투입량!$M:$T,6,FALSE),VLOOKUP($E599,[1]투입량!$D:$I,5,FALSE)))</f>
        <v>250</v>
      </c>
      <c r="X599" s="35">
        <f t="shared" si="48"/>
        <v>20625</v>
      </c>
      <c r="Y599" s="37">
        <f>IF(V599=0,0,VLOOKUP(V599,[1]원재료!C:H,3,0)*0.001)</f>
        <v>9</v>
      </c>
      <c r="Z599" s="35">
        <f t="shared" si="49"/>
        <v>185625</v>
      </c>
      <c r="AA599" s="38"/>
      <c r="AB599" s="39" t="s">
        <v>35</v>
      </c>
      <c r="AC599" s="40"/>
    </row>
    <row r="600" spans="1:29" ht="19.5" customHeight="1" x14ac:dyDescent="0.45">
      <c r="A600" s="22">
        <v>46156</v>
      </c>
      <c r="B600" s="23" t="s">
        <v>29</v>
      </c>
      <c r="C600" s="24" t="s">
        <v>30</v>
      </c>
      <c r="D600" s="25" t="s">
        <v>69</v>
      </c>
      <c r="E600" s="26" t="s">
        <v>133</v>
      </c>
      <c r="F600" s="27" t="str">
        <f>VLOOKUP(표1[[#This Row],[품번]],[1]!품번구분[#Data],2,0)</f>
        <v>G</v>
      </c>
      <c r="G600" s="28">
        <v>100</v>
      </c>
      <c r="H600" s="28">
        <v>80</v>
      </c>
      <c r="I600" s="28"/>
      <c r="J600" s="29">
        <f>표1[[#This Row],[C/V]]*표1[[#This Row],[판수]]-표1[[#This Row],[불량수량]]</f>
        <v>8000</v>
      </c>
      <c r="K600" s="28" t="s">
        <v>71</v>
      </c>
      <c r="L600" s="28" t="s">
        <v>117</v>
      </c>
      <c r="M600" s="30">
        <v>0.83333333333333337</v>
      </c>
      <c r="N600" s="30">
        <v>0.33333333333333331</v>
      </c>
      <c r="O600" s="31">
        <v>659.99999999999989</v>
      </c>
      <c r="P600" s="31">
        <v>0</v>
      </c>
      <c r="Q600" s="32"/>
      <c r="R600" s="33">
        <f t="shared" si="45"/>
        <v>7.2727272727272734</v>
      </c>
      <c r="S600" s="34">
        <f t="shared" si="46"/>
        <v>155</v>
      </c>
      <c r="T600" s="35">
        <f>IF(L600="비가동",0,VLOOKUP(E600,[1]단가!$D$4:$G$1048576,4,0))</f>
        <v>140</v>
      </c>
      <c r="U600" s="35">
        <f t="shared" si="47"/>
        <v>1120000</v>
      </c>
      <c r="V600" s="36" t="str">
        <f>IF($L600="비가동",0,IF($B600="in",VLOOKUP($E600,[1]투입량!$M:$T,3,FALSE),VLOOKUP($E600,[1]투입량!$D:$I,3,FALSE)))</f>
        <v>SI4029</v>
      </c>
      <c r="W600" s="35">
        <f>IF($L600="비가동",0,IF($B600="in",VLOOKUP($E600,[1]투입량!$M:$T,6,FALSE),VLOOKUP($E600,[1]투입량!$D:$I,5,FALSE)))</f>
        <v>250</v>
      </c>
      <c r="X600" s="35">
        <f t="shared" si="48"/>
        <v>22000</v>
      </c>
      <c r="Y600" s="37">
        <f>IF(V600=0,0,VLOOKUP(V600,[1]원재료!C:H,3,0)*0.001)</f>
        <v>9</v>
      </c>
      <c r="Z600" s="35">
        <f t="shared" si="49"/>
        <v>198000</v>
      </c>
      <c r="AA600" s="38"/>
      <c r="AB600" s="39" t="s">
        <v>35</v>
      </c>
      <c r="AC600" s="40"/>
    </row>
    <row r="601" spans="1:29" ht="19.5" customHeight="1" x14ac:dyDescent="0.45">
      <c r="A601" s="22">
        <v>46156</v>
      </c>
      <c r="B601" s="23" t="s">
        <v>29</v>
      </c>
      <c r="C601" s="24" t="s">
        <v>30</v>
      </c>
      <c r="D601" s="25" t="s">
        <v>75</v>
      </c>
      <c r="E601" s="26" t="s">
        <v>76</v>
      </c>
      <c r="F601" s="27" t="str">
        <f>VLOOKUP(표1[[#This Row],[품번]],[1]!품번구분[#Data],2,0)</f>
        <v>G</v>
      </c>
      <c r="G601" s="28">
        <v>6</v>
      </c>
      <c r="H601" s="28">
        <v>93</v>
      </c>
      <c r="I601" s="28"/>
      <c r="J601" s="29">
        <f>표1[[#This Row],[C/V]]*표1[[#This Row],[판수]]-표1[[#This Row],[불량수량]]</f>
        <v>558</v>
      </c>
      <c r="K601" s="28" t="s">
        <v>79</v>
      </c>
      <c r="L601" s="28" t="s">
        <v>116</v>
      </c>
      <c r="M601" s="30">
        <v>0.33333333333333331</v>
      </c>
      <c r="N601" s="30">
        <v>0.83333333333333337</v>
      </c>
      <c r="O601" s="31">
        <v>620</v>
      </c>
      <c r="P601" s="31">
        <v>0</v>
      </c>
      <c r="Q601" s="32"/>
      <c r="R601" s="33">
        <f t="shared" si="45"/>
        <v>9</v>
      </c>
      <c r="S601" s="34">
        <f t="shared" si="46"/>
        <v>187</v>
      </c>
      <c r="T601" s="35">
        <f>IF(L601="비가동",0,VLOOKUP(E601,[1]단가!$D$4:$G$1048576,4,0))</f>
        <v>700</v>
      </c>
      <c r="U601" s="35">
        <f t="shared" si="47"/>
        <v>390600</v>
      </c>
      <c r="V601" s="36" t="str">
        <f>IF($L601="비가동",0,IF($B601="in",VLOOKUP($E601,[1]투입량!$M:$T,3,FALSE),VLOOKUP($E601,[1]투입량!$D:$I,3,FALSE)))</f>
        <v>Q5009</v>
      </c>
      <c r="W601" s="35">
        <f>IF($L601="비가동",0,IF($B601="in",VLOOKUP($E601,[1]투입량!$M:$T,6,FALSE),VLOOKUP($E601,[1]투입량!$D:$I,5,FALSE)))</f>
        <v>28</v>
      </c>
      <c r="X601" s="35">
        <f t="shared" si="48"/>
        <v>2864.4000000000005</v>
      </c>
      <c r="Y601" s="37">
        <f>IF(V601=0,0,VLOOKUP(V601,[1]원재료!C:H,3,0)*0.001)</f>
        <v>8.14</v>
      </c>
      <c r="Z601" s="35">
        <f t="shared" si="49"/>
        <v>23316.216000000008</v>
      </c>
      <c r="AA601" s="38"/>
      <c r="AB601" s="39" t="s">
        <v>35</v>
      </c>
      <c r="AC601" s="40"/>
    </row>
    <row r="602" spans="1:29" ht="19.5" customHeight="1" x14ac:dyDescent="0.45">
      <c r="A602" s="22">
        <v>46156</v>
      </c>
      <c r="B602" s="23" t="s">
        <v>29</v>
      </c>
      <c r="C602" s="24" t="s">
        <v>30</v>
      </c>
      <c r="D602" s="25" t="s">
        <v>78</v>
      </c>
      <c r="E602" s="26" t="s">
        <v>76</v>
      </c>
      <c r="F602" s="27" t="str">
        <f>VLOOKUP(표1[[#This Row],[품번]],[1]!품번구분[#Data],2,0)</f>
        <v>G</v>
      </c>
      <c r="G602" s="28">
        <v>2</v>
      </c>
      <c r="H602" s="28">
        <v>93</v>
      </c>
      <c r="I602" s="28"/>
      <c r="J602" s="29">
        <f>표1[[#This Row],[C/V]]*표1[[#This Row],[판수]]-표1[[#This Row],[불량수량]]</f>
        <v>186</v>
      </c>
      <c r="K602" s="28" t="s">
        <v>79</v>
      </c>
      <c r="L602" s="28" t="s">
        <v>116</v>
      </c>
      <c r="M602" s="30">
        <v>0.33333333333333331</v>
      </c>
      <c r="N602" s="30">
        <v>0.83333333333333337</v>
      </c>
      <c r="O602" s="31">
        <v>620</v>
      </c>
      <c r="P602" s="31">
        <v>0</v>
      </c>
      <c r="Q602" s="32"/>
      <c r="R602" s="33">
        <f t="shared" si="45"/>
        <v>9</v>
      </c>
      <c r="S602" s="34">
        <f t="shared" si="46"/>
        <v>187</v>
      </c>
      <c r="T602" s="35">
        <f>IF(L602="비가동",0,VLOOKUP(E602,[1]단가!$D$4:$G$1048576,4,0))</f>
        <v>700</v>
      </c>
      <c r="U602" s="35">
        <f t="shared" si="47"/>
        <v>130200</v>
      </c>
      <c r="V602" s="36" t="str">
        <f>IF($L602="비가동",0,IF($B602="in",VLOOKUP($E602,[1]투입량!$M:$T,3,FALSE),VLOOKUP($E602,[1]투입량!$D:$I,3,FALSE)))</f>
        <v>Q5009</v>
      </c>
      <c r="W602" s="35">
        <f>IF($L602="비가동",0,IF($B602="in",VLOOKUP($E602,[1]투입량!$M:$T,6,FALSE),VLOOKUP($E602,[1]투입량!$D:$I,5,FALSE)))</f>
        <v>28</v>
      </c>
      <c r="X602" s="35">
        <f t="shared" si="48"/>
        <v>2864.4000000000005</v>
      </c>
      <c r="Y602" s="37">
        <f>IF(V602=0,0,VLOOKUP(V602,[1]원재료!C:H,3,0)*0.001)</f>
        <v>8.14</v>
      </c>
      <c r="Z602" s="35">
        <f t="shared" si="49"/>
        <v>23316.216000000008</v>
      </c>
      <c r="AA602" s="38"/>
      <c r="AB602" s="39" t="s">
        <v>35</v>
      </c>
      <c r="AC602" s="40"/>
    </row>
    <row r="603" spans="1:29" ht="19.5" customHeight="1" x14ac:dyDescent="0.45">
      <c r="A603" s="22">
        <v>46156</v>
      </c>
      <c r="B603" s="23" t="s">
        <v>29</v>
      </c>
      <c r="C603" s="24" t="s">
        <v>30</v>
      </c>
      <c r="D603" s="25" t="s">
        <v>75</v>
      </c>
      <c r="E603" s="26" t="s">
        <v>76</v>
      </c>
      <c r="F603" s="27" t="str">
        <f>VLOOKUP(표1[[#This Row],[품번]],[1]!품번구분[#Data],2,0)</f>
        <v>G</v>
      </c>
      <c r="G603" s="28">
        <v>6</v>
      </c>
      <c r="H603" s="28">
        <v>94</v>
      </c>
      <c r="I603" s="28"/>
      <c r="J603" s="29">
        <f>표1[[#This Row],[C/V]]*표1[[#This Row],[판수]]-표1[[#This Row],[불량수량]]</f>
        <v>564</v>
      </c>
      <c r="K603" s="28" t="s">
        <v>102</v>
      </c>
      <c r="L603" s="28" t="s">
        <v>117</v>
      </c>
      <c r="M603" s="30">
        <v>0.83333333333333337</v>
      </c>
      <c r="N603" s="30">
        <v>0.33333333333333331</v>
      </c>
      <c r="O603" s="31">
        <v>659.99999999999989</v>
      </c>
      <c r="P603" s="31">
        <v>0</v>
      </c>
      <c r="Q603" s="32"/>
      <c r="R603" s="33">
        <f t="shared" si="45"/>
        <v>8.5454545454545467</v>
      </c>
      <c r="S603" s="34">
        <f t="shared" si="46"/>
        <v>187</v>
      </c>
      <c r="T603" s="35">
        <f>IF(L603="비가동",0,VLOOKUP(E603,[1]단가!$D$4:$G$1048576,4,0))</f>
        <v>700</v>
      </c>
      <c r="U603" s="35">
        <f t="shared" si="47"/>
        <v>394800</v>
      </c>
      <c r="V603" s="36" t="str">
        <f>IF($L603="비가동",0,IF($B603="in",VLOOKUP($E603,[1]투입량!$M:$T,3,FALSE),VLOOKUP($E603,[1]투입량!$D:$I,3,FALSE)))</f>
        <v>Q5009</v>
      </c>
      <c r="W603" s="35">
        <f>IF($L603="비가동",0,IF($B603="in",VLOOKUP($E603,[1]투입량!$M:$T,6,FALSE),VLOOKUP($E603,[1]투입량!$D:$I,5,FALSE)))</f>
        <v>28</v>
      </c>
      <c r="X603" s="35">
        <f t="shared" si="48"/>
        <v>2895.2000000000003</v>
      </c>
      <c r="Y603" s="37">
        <f>IF(V603=0,0,VLOOKUP(V603,[1]원재료!C:H,3,0)*0.001)</f>
        <v>8.14</v>
      </c>
      <c r="Z603" s="35">
        <f t="shared" si="49"/>
        <v>23566.928000000004</v>
      </c>
      <c r="AA603" s="38"/>
      <c r="AB603" s="39" t="s">
        <v>35</v>
      </c>
      <c r="AC603" s="40"/>
    </row>
    <row r="604" spans="1:29" ht="19.5" customHeight="1" x14ac:dyDescent="0.45">
      <c r="A604" s="22">
        <v>46156</v>
      </c>
      <c r="B604" s="23" t="s">
        <v>29</v>
      </c>
      <c r="C604" s="24" t="s">
        <v>30</v>
      </c>
      <c r="D604" s="25" t="s">
        <v>78</v>
      </c>
      <c r="E604" s="26" t="s">
        <v>76</v>
      </c>
      <c r="F604" s="27" t="str">
        <f>VLOOKUP(표1[[#This Row],[품번]],[1]!품번구분[#Data],2,0)</f>
        <v>G</v>
      </c>
      <c r="G604" s="28">
        <v>2</v>
      </c>
      <c r="H604" s="28">
        <v>94</v>
      </c>
      <c r="I604" s="28"/>
      <c r="J604" s="29">
        <f>표1[[#This Row],[C/V]]*표1[[#This Row],[판수]]-표1[[#This Row],[불량수량]]</f>
        <v>188</v>
      </c>
      <c r="K604" s="28" t="s">
        <v>102</v>
      </c>
      <c r="L604" s="28" t="s">
        <v>117</v>
      </c>
      <c r="M604" s="30">
        <v>0.83333333333333337</v>
      </c>
      <c r="N604" s="30">
        <v>0.33333333333333331</v>
      </c>
      <c r="O604" s="31">
        <v>659.99999999999989</v>
      </c>
      <c r="P604" s="31">
        <v>0</v>
      </c>
      <c r="Q604" s="32"/>
      <c r="R604" s="33">
        <f t="shared" si="45"/>
        <v>8.5454545454545467</v>
      </c>
      <c r="S604" s="34">
        <f t="shared" si="46"/>
        <v>187</v>
      </c>
      <c r="T604" s="35">
        <f>IF(L604="비가동",0,VLOOKUP(E604,[1]단가!$D$4:$G$1048576,4,0))</f>
        <v>700</v>
      </c>
      <c r="U604" s="35">
        <f t="shared" si="47"/>
        <v>131600</v>
      </c>
      <c r="V604" s="36" t="str">
        <f>IF($L604="비가동",0,IF($B604="in",VLOOKUP($E604,[1]투입량!$M:$T,3,FALSE),VLOOKUP($E604,[1]투입량!$D:$I,3,FALSE)))</f>
        <v>Q5009</v>
      </c>
      <c r="W604" s="35">
        <f>IF($L604="비가동",0,IF($B604="in",VLOOKUP($E604,[1]투입량!$M:$T,6,FALSE),VLOOKUP($E604,[1]투입량!$D:$I,5,FALSE)))</f>
        <v>28</v>
      </c>
      <c r="X604" s="35">
        <f t="shared" si="48"/>
        <v>2895.2000000000003</v>
      </c>
      <c r="Y604" s="37">
        <f>IF(V604=0,0,VLOOKUP(V604,[1]원재료!C:H,3,0)*0.001)</f>
        <v>8.14</v>
      </c>
      <c r="Z604" s="35">
        <f t="shared" si="49"/>
        <v>23566.928000000004</v>
      </c>
      <c r="AA604" s="38"/>
      <c r="AB604" s="39" t="s">
        <v>35</v>
      </c>
      <c r="AC604" s="40"/>
    </row>
    <row r="605" spans="1:29" ht="19.5" customHeight="1" x14ac:dyDescent="0.45">
      <c r="A605" s="22">
        <v>46156</v>
      </c>
      <c r="B605" s="23" t="s">
        <v>29</v>
      </c>
      <c r="C605" s="24" t="s">
        <v>30</v>
      </c>
      <c r="D605" s="25" t="s">
        <v>80</v>
      </c>
      <c r="E605" s="26">
        <v>684699</v>
      </c>
      <c r="F605" s="27" t="str">
        <f>VLOOKUP(표1[[#This Row],[품번]],[1]!품번구분[#Data],2,0)</f>
        <v>S</v>
      </c>
      <c r="G605" s="28">
        <v>400</v>
      </c>
      <c r="H605" s="28">
        <v>83</v>
      </c>
      <c r="I605" s="28"/>
      <c r="J605" s="29">
        <f>표1[[#This Row],[C/V]]*표1[[#This Row],[판수]]-표1[[#This Row],[불량수량]]</f>
        <v>33200</v>
      </c>
      <c r="K605" s="28" t="s">
        <v>83</v>
      </c>
      <c r="L605" s="28" t="s">
        <v>116</v>
      </c>
      <c r="M605" s="30">
        <v>0.33333333333333331</v>
      </c>
      <c r="N605" s="30">
        <v>0.83333333333333337</v>
      </c>
      <c r="O605" s="31">
        <v>620</v>
      </c>
      <c r="P605" s="31">
        <v>0</v>
      </c>
      <c r="Q605" s="32"/>
      <c r="R605" s="33">
        <f t="shared" si="45"/>
        <v>8.0322580645161299</v>
      </c>
      <c r="S605" s="34">
        <f t="shared" si="46"/>
        <v>172</v>
      </c>
      <c r="T605" s="35">
        <f>IF(L605="비가동",0,VLOOKUP(E605,[1]단가!$D$4:$G$1048576,4,0))</f>
        <v>8.1</v>
      </c>
      <c r="U605" s="35">
        <f t="shared" si="47"/>
        <v>268920</v>
      </c>
      <c r="V605" s="36" t="str">
        <f>IF($L605="비가동",0,IF($B605="in",VLOOKUP($E605,[1]투입량!$M:$T,3,FALSE),VLOOKUP($E605,[1]투입량!$D:$I,3,FALSE)))</f>
        <v>SI5022</v>
      </c>
      <c r="W605" s="35">
        <f>IF($L605="비가동",0,IF($B605="in",VLOOKUP($E605,[1]투입량!$M:$T,6,FALSE),VLOOKUP($E605,[1]투입량!$D:$I,5,FALSE)))</f>
        <v>0</v>
      </c>
      <c r="X605" s="35">
        <f t="shared" si="48"/>
        <v>0</v>
      </c>
      <c r="Y605" s="37">
        <f>IF(V605=0,0,VLOOKUP(V605,[1]원재료!C:H,3,0)*0.001)</f>
        <v>10.15</v>
      </c>
      <c r="Z605" s="35">
        <f t="shared" si="49"/>
        <v>0</v>
      </c>
      <c r="AA605" s="38"/>
      <c r="AB605" s="39" t="s">
        <v>35</v>
      </c>
      <c r="AC605" s="40"/>
    </row>
    <row r="606" spans="1:29" ht="19.5" customHeight="1" x14ac:dyDescent="0.45">
      <c r="A606" s="22">
        <v>46156</v>
      </c>
      <c r="B606" s="23" t="s">
        <v>29</v>
      </c>
      <c r="C606" s="24" t="s">
        <v>30</v>
      </c>
      <c r="D606" s="25" t="s">
        <v>82</v>
      </c>
      <c r="E606" s="26" t="s">
        <v>125</v>
      </c>
      <c r="F606" s="27" t="str">
        <f>VLOOKUP(표1[[#This Row],[품번]],[1]!품번구분[#Data],2,0)</f>
        <v>G</v>
      </c>
      <c r="G606" s="28">
        <v>72</v>
      </c>
      <c r="H606" s="28">
        <v>83</v>
      </c>
      <c r="I606" s="28"/>
      <c r="J606" s="29">
        <f>표1[[#This Row],[C/V]]*표1[[#This Row],[판수]]-표1[[#This Row],[불량수량]]</f>
        <v>5976</v>
      </c>
      <c r="K606" s="28" t="s">
        <v>83</v>
      </c>
      <c r="L606" s="28" t="s">
        <v>116</v>
      </c>
      <c r="M606" s="30">
        <v>0.33333333333333331</v>
      </c>
      <c r="N606" s="30">
        <v>0.83333333333333337</v>
      </c>
      <c r="O606" s="31">
        <v>620</v>
      </c>
      <c r="P606" s="31">
        <v>0</v>
      </c>
      <c r="Q606" s="32"/>
      <c r="R606" s="33">
        <f t="shared" si="45"/>
        <v>8.0322580645161299</v>
      </c>
      <c r="S606" s="34">
        <f t="shared" si="46"/>
        <v>172</v>
      </c>
      <c r="T606" s="35">
        <f>IF(L606="비가동",0,VLOOKUP(E606,[1]단가!$D$4:$G$1048576,4,0))</f>
        <v>0</v>
      </c>
      <c r="U606" s="35">
        <f t="shared" si="47"/>
        <v>0</v>
      </c>
      <c r="V606" s="36" t="str">
        <f>IF($L606="비가동",0,IF($B606="in",VLOOKUP($E606,[1]투입량!$M:$T,3,FALSE),VLOOKUP($E606,[1]투입량!$D:$I,3,FALSE)))</f>
        <v>F7008</v>
      </c>
      <c r="W606" s="35">
        <f>IF($L606="비가동",0,IF($B606="in",VLOOKUP($E606,[1]투입량!$M:$T,6,FALSE),VLOOKUP($E606,[1]투입량!$D:$I,5,FALSE)))</f>
        <v>168</v>
      </c>
      <c r="X606" s="35">
        <f t="shared" si="48"/>
        <v>15338.400000000001</v>
      </c>
      <c r="Y606" s="37">
        <f>IF(V606=0,0,VLOOKUP(V606,[1]원재료!C:H,3,0)*0.001)</f>
        <v>41</v>
      </c>
      <c r="Z606" s="35">
        <f t="shared" si="49"/>
        <v>628874.4</v>
      </c>
      <c r="AA606" s="38"/>
      <c r="AB606" s="39" t="s">
        <v>35</v>
      </c>
      <c r="AC606" s="40"/>
    </row>
    <row r="607" spans="1:29" ht="19.5" customHeight="1" x14ac:dyDescent="0.45">
      <c r="A607" s="22">
        <v>46156</v>
      </c>
      <c r="B607" s="23" t="s">
        <v>29</v>
      </c>
      <c r="C607" s="24" t="s">
        <v>30</v>
      </c>
      <c r="D607" s="25" t="s">
        <v>80</v>
      </c>
      <c r="E607" s="26">
        <v>684699</v>
      </c>
      <c r="F607" s="27" t="str">
        <f>VLOOKUP(표1[[#This Row],[품번]],[1]!품번구분[#Data],2,0)</f>
        <v>S</v>
      </c>
      <c r="G607" s="28">
        <v>400</v>
      </c>
      <c r="H607" s="28">
        <v>89</v>
      </c>
      <c r="I607" s="28"/>
      <c r="J607" s="29">
        <f>표1[[#This Row],[C/V]]*표1[[#This Row],[판수]]-표1[[#This Row],[불량수량]]</f>
        <v>35600</v>
      </c>
      <c r="K607" s="28" t="s">
        <v>60</v>
      </c>
      <c r="L607" s="28" t="s">
        <v>117</v>
      </c>
      <c r="M607" s="30">
        <v>0.83333333333333337</v>
      </c>
      <c r="N607" s="30">
        <v>0.33333333333333331</v>
      </c>
      <c r="O607" s="31">
        <v>659.99999999999989</v>
      </c>
      <c r="P607" s="31">
        <v>0</v>
      </c>
      <c r="Q607" s="32"/>
      <c r="R607" s="33">
        <f t="shared" si="45"/>
        <v>8.0909090909090935</v>
      </c>
      <c r="S607" s="34">
        <f t="shared" si="46"/>
        <v>172</v>
      </c>
      <c r="T607" s="35">
        <f>IF(L607="비가동",0,VLOOKUP(E607,[1]단가!$D$4:$G$1048576,4,0))</f>
        <v>8.1</v>
      </c>
      <c r="U607" s="35">
        <f t="shared" si="47"/>
        <v>288360</v>
      </c>
      <c r="V607" s="36" t="str">
        <f>IF($L607="비가동",0,IF($B607="in",VLOOKUP($E607,[1]투입량!$M:$T,3,FALSE),VLOOKUP($E607,[1]투입량!$D:$I,3,FALSE)))</f>
        <v>SI5022</v>
      </c>
      <c r="W607" s="35">
        <f>IF($L607="비가동",0,IF($B607="in",VLOOKUP($E607,[1]투입량!$M:$T,6,FALSE),VLOOKUP($E607,[1]투입량!$D:$I,5,FALSE)))</f>
        <v>0</v>
      </c>
      <c r="X607" s="35">
        <f t="shared" si="48"/>
        <v>0</v>
      </c>
      <c r="Y607" s="37">
        <f>IF(V607=0,0,VLOOKUP(V607,[1]원재료!C:H,3,0)*0.001)</f>
        <v>10.15</v>
      </c>
      <c r="Z607" s="35">
        <f t="shared" si="49"/>
        <v>0</v>
      </c>
      <c r="AA607" s="38"/>
      <c r="AB607" s="39" t="s">
        <v>35</v>
      </c>
      <c r="AC607" s="40"/>
    </row>
    <row r="608" spans="1:29" ht="19.5" customHeight="1" x14ac:dyDescent="0.45">
      <c r="A608" s="22">
        <v>46156</v>
      </c>
      <c r="B608" s="23" t="s">
        <v>29</v>
      </c>
      <c r="C608" s="24" t="s">
        <v>30</v>
      </c>
      <c r="D608" s="25" t="s">
        <v>82</v>
      </c>
      <c r="E608" s="26" t="s">
        <v>125</v>
      </c>
      <c r="F608" s="27" t="str">
        <f>VLOOKUP(표1[[#This Row],[품번]],[1]!품번구분[#Data],2,0)</f>
        <v>G</v>
      </c>
      <c r="G608" s="28">
        <v>72</v>
      </c>
      <c r="H608" s="28">
        <v>89</v>
      </c>
      <c r="I608" s="28"/>
      <c r="J608" s="29">
        <f>표1[[#This Row],[C/V]]*표1[[#This Row],[판수]]-표1[[#This Row],[불량수량]]</f>
        <v>6408</v>
      </c>
      <c r="K608" s="28" t="s">
        <v>60</v>
      </c>
      <c r="L608" s="28" t="s">
        <v>117</v>
      </c>
      <c r="M608" s="30">
        <v>0.83333333333333337</v>
      </c>
      <c r="N608" s="30">
        <v>0.33333333333333331</v>
      </c>
      <c r="O608" s="31">
        <v>659.99999999999989</v>
      </c>
      <c r="P608" s="31">
        <v>0</v>
      </c>
      <c r="Q608" s="32"/>
      <c r="R608" s="33">
        <f t="shared" si="45"/>
        <v>8.0909090909090935</v>
      </c>
      <c r="S608" s="34">
        <f t="shared" si="46"/>
        <v>172</v>
      </c>
      <c r="T608" s="35">
        <f>IF(L608="비가동",0,VLOOKUP(E608,[1]단가!$D$4:$G$1048576,4,0))</f>
        <v>0</v>
      </c>
      <c r="U608" s="35">
        <f t="shared" si="47"/>
        <v>0</v>
      </c>
      <c r="V608" s="36" t="str">
        <f>IF($L608="비가동",0,IF($B608="in",VLOOKUP($E608,[1]투입량!$M:$T,3,FALSE),VLOOKUP($E608,[1]투입량!$D:$I,3,FALSE)))</f>
        <v>F7008</v>
      </c>
      <c r="W608" s="35">
        <f>IF($L608="비가동",0,IF($B608="in",VLOOKUP($E608,[1]투입량!$M:$T,6,FALSE),VLOOKUP($E608,[1]투입량!$D:$I,5,FALSE)))</f>
        <v>168</v>
      </c>
      <c r="X608" s="35">
        <f t="shared" si="48"/>
        <v>16447.2</v>
      </c>
      <c r="Y608" s="37">
        <f>IF(V608=0,0,VLOOKUP(V608,[1]원재료!C:H,3,0)*0.001)</f>
        <v>41</v>
      </c>
      <c r="Z608" s="35">
        <f t="shared" si="49"/>
        <v>674335.20000000007</v>
      </c>
      <c r="AA608" s="38"/>
      <c r="AB608" s="39" t="s">
        <v>35</v>
      </c>
      <c r="AC608" s="40"/>
    </row>
    <row r="609" spans="1:29" ht="19.5" customHeight="1" x14ac:dyDescent="0.45">
      <c r="A609" s="22">
        <v>46156</v>
      </c>
      <c r="B609" s="23" t="s">
        <v>29</v>
      </c>
      <c r="C609" s="24" t="s">
        <v>30</v>
      </c>
      <c r="D609" s="25" t="s">
        <v>84</v>
      </c>
      <c r="E609" s="26">
        <v>683292</v>
      </c>
      <c r="F609" s="27" t="str">
        <f>VLOOKUP(표1[[#This Row],[품번]],[1]!품번구분[#Data],2,0)</f>
        <v>S</v>
      </c>
      <c r="G609" s="28">
        <v>400</v>
      </c>
      <c r="H609" s="28">
        <v>88</v>
      </c>
      <c r="I609" s="28"/>
      <c r="J609" s="29">
        <f>표1[[#This Row],[C/V]]*표1[[#This Row],[판수]]-표1[[#This Row],[불량수량]]</f>
        <v>35200</v>
      </c>
      <c r="K609" s="28" t="s">
        <v>87</v>
      </c>
      <c r="L609" s="28" t="s">
        <v>116</v>
      </c>
      <c r="M609" s="30">
        <v>0.33333333333333331</v>
      </c>
      <c r="N609" s="30">
        <v>0.83333333333333337</v>
      </c>
      <c r="O609" s="31">
        <v>620</v>
      </c>
      <c r="P609" s="31">
        <v>0</v>
      </c>
      <c r="Q609" s="32"/>
      <c r="R609" s="33">
        <f t="shared" si="45"/>
        <v>8.5161290322580641</v>
      </c>
      <c r="S609" s="34">
        <f t="shared" si="46"/>
        <v>182</v>
      </c>
      <c r="T609" s="35">
        <f>IF(L609="비가동",0,VLOOKUP(E609,[1]단가!$D$4:$G$1048576,4,0))</f>
        <v>6.7</v>
      </c>
      <c r="U609" s="35">
        <f t="shared" si="47"/>
        <v>235840</v>
      </c>
      <c r="V609" s="36" t="str">
        <f>IF($L609="비가동",0,IF($B609="in",VLOOKUP($E609,[1]투입량!$M:$T,3,FALSE),VLOOKUP($E609,[1]투입량!$D:$I,3,FALSE)))</f>
        <v>SI5022</v>
      </c>
      <c r="W609" s="35">
        <f>IF($L609="비가동",0,IF($B609="in",VLOOKUP($E609,[1]투입량!$M:$T,6,FALSE),VLOOKUP($E609,[1]투입량!$D:$I,5,FALSE)))</f>
        <v>56</v>
      </c>
      <c r="X609" s="35">
        <f t="shared" si="48"/>
        <v>5420.8000000000011</v>
      </c>
      <c r="Y609" s="37">
        <f>IF(V609=0,0,VLOOKUP(V609,[1]원재료!C:H,3,0)*0.001)</f>
        <v>10.15</v>
      </c>
      <c r="Z609" s="35">
        <f t="shared" si="49"/>
        <v>55021.12000000001</v>
      </c>
      <c r="AA609" s="38"/>
      <c r="AB609" s="39" t="s">
        <v>35</v>
      </c>
      <c r="AC609" s="40"/>
    </row>
    <row r="610" spans="1:29" ht="19.5" customHeight="1" x14ac:dyDescent="0.45">
      <c r="A610" s="22">
        <v>46156</v>
      </c>
      <c r="B610" s="23" t="s">
        <v>29</v>
      </c>
      <c r="C610" s="24" t="s">
        <v>30</v>
      </c>
      <c r="D610" s="25" t="s">
        <v>86</v>
      </c>
      <c r="E610" s="26">
        <v>682027</v>
      </c>
      <c r="F610" s="27" t="str">
        <f>VLOOKUP(표1[[#This Row],[품번]],[1]!품번구분[#Data],2,0)</f>
        <v>S</v>
      </c>
      <c r="G610" s="28">
        <v>400</v>
      </c>
      <c r="H610" s="28">
        <v>88</v>
      </c>
      <c r="I610" s="28">
        <v>264</v>
      </c>
      <c r="J610" s="29">
        <f>표1[[#This Row],[C/V]]*표1[[#This Row],[판수]]-표1[[#This Row],[불량수량]]</f>
        <v>34936</v>
      </c>
      <c r="K610" s="28" t="s">
        <v>87</v>
      </c>
      <c r="L610" s="28" t="s">
        <v>116</v>
      </c>
      <c r="M610" s="30">
        <v>0.33333333333333331</v>
      </c>
      <c r="N610" s="30">
        <v>0.83333333333333337</v>
      </c>
      <c r="O610" s="31">
        <v>620</v>
      </c>
      <c r="P610" s="31">
        <v>0</v>
      </c>
      <c r="Q610" s="32"/>
      <c r="R610" s="33">
        <f t="shared" si="45"/>
        <v>8.5161290322580641</v>
      </c>
      <c r="S610" s="34">
        <f t="shared" si="46"/>
        <v>182</v>
      </c>
      <c r="T610" s="35">
        <f>IF(L610="비가동",0,VLOOKUP(E610,[1]단가!$D$4:$G$1048576,4,0))</f>
        <v>14.6</v>
      </c>
      <c r="U610" s="35">
        <f t="shared" si="47"/>
        <v>510065.6</v>
      </c>
      <c r="V610" s="36" t="str">
        <f>IF($L610="비가동",0,IF($B610="in",VLOOKUP($E610,[1]투입량!$M:$T,3,FALSE),VLOOKUP($E610,[1]투입량!$D:$I,3,FALSE)))</f>
        <v>SI4023</v>
      </c>
      <c r="W610" s="35">
        <f>IF($L610="비가동",0,IF($B610="in",VLOOKUP($E610,[1]투입량!$M:$T,6,FALSE),VLOOKUP($E610,[1]투입량!$D:$I,5,FALSE)))</f>
        <v>240</v>
      </c>
      <c r="X610" s="35">
        <f t="shared" si="48"/>
        <v>23232</v>
      </c>
      <c r="Y610" s="37">
        <f>IF(V610=0,0,VLOOKUP(V610,[1]원재료!C:H,3,0)*0.001)</f>
        <v>9.3000000000000007</v>
      </c>
      <c r="Z610" s="35">
        <f t="shared" si="49"/>
        <v>216057.60000000001</v>
      </c>
      <c r="AA610" s="38"/>
      <c r="AB610" s="39" t="s">
        <v>35</v>
      </c>
      <c r="AC610" s="40"/>
    </row>
    <row r="611" spans="1:29" ht="19.5" customHeight="1" x14ac:dyDescent="0.45">
      <c r="A611" s="22">
        <v>46156</v>
      </c>
      <c r="B611" s="23" t="s">
        <v>29</v>
      </c>
      <c r="C611" s="24" t="s">
        <v>30</v>
      </c>
      <c r="D611" s="25" t="s">
        <v>84</v>
      </c>
      <c r="E611" s="26">
        <v>683292</v>
      </c>
      <c r="F611" s="27" t="str">
        <f>VLOOKUP(표1[[#This Row],[품번]],[1]!품번구분[#Data],2,0)</f>
        <v>S</v>
      </c>
      <c r="G611" s="28">
        <v>400</v>
      </c>
      <c r="H611" s="28">
        <v>94</v>
      </c>
      <c r="I611" s="28"/>
      <c r="J611" s="29">
        <f>표1[[#This Row],[C/V]]*표1[[#This Row],[판수]]-표1[[#This Row],[불량수량]]</f>
        <v>37600</v>
      </c>
      <c r="K611" s="28" t="s">
        <v>85</v>
      </c>
      <c r="L611" s="28" t="s">
        <v>117</v>
      </c>
      <c r="M611" s="30">
        <v>0.83333333333333337</v>
      </c>
      <c r="N611" s="30">
        <v>0.33333333333333331</v>
      </c>
      <c r="O611" s="31">
        <v>659.99999999999989</v>
      </c>
      <c r="P611" s="31">
        <v>0</v>
      </c>
      <c r="Q611" s="32"/>
      <c r="R611" s="33">
        <f t="shared" si="45"/>
        <v>8.5454545454545467</v>
      </c>
      <c r="S611" s="34">
        <f t="shared" si="46"/>
        <v>182</v>
      </c>
      <c r="T611" s="35">
        <f>IF(L611="비가동",0,VLOOKUP(E611,[1]단가!$D$4:$G$1048576,4,0))</f>
        <v>6.7</v>
      </c>
      <c r="U611" s="35">
        <f t="shared" si="47"/>
        <v>251920</v>
      </c>
      <c r="V611" s="36" t="str">
        <f>IF($L611="비가동",0,IF($B611="in",VLOOKUP($E611,[1]투입량!$M:$T,3,FALSE),VLOOKUP($E611,[1]투입량!$D:$I,3,FALSE)))</f>
        <v>SI5022</v>
      </c>
      <c r="W611" s="35">
        <f>IF($L611="비가동",0,IF($B611="in",VLOOKUP($E611,[1]투입량!$M:$T,6,FALSE),VLOOKUP($E611,[1]투입량!$D:$I,5,FALSE)))</f>
        <v>56</v>
      </c>
      <c r="X611" s="35">
        <f t="shared" si="48"/>
        <v>5790.4000000000005</v>
      </c>
      <c r="Y611" s="37">
        <f>IF(V611=0,0,VLOOKUP(V611,[1]원재료!C:H,3,0)*0.001)</f>
        <v>10.15</v>
      </c>
      <c r="Z611" s="35">
        <f t="shared" si="49"/>
        <v>58772.560000000005</v>
      </c>
      <c r="AA611" s="38"/>
      <c r="AB611" s="39" t="s">
        <v>35</v>
      </c>
      <c r="AC611" s="40"/>
    </row>
    <row r="612" spans="1:29" ht="19.5" customHeight="1" x14ac:dyDescent="0.45">
      <c r="A612" s="22">
        <v>46156</v>
      </c>
      <c r="B612" s="23" t="s">
        <v>29</v>
      </c>
      <c r="C612" s="24" t="s">
        <v>30</v>
      </c>
      <c r="D612" s="25" t="s">
        <v>86</v>
      </c>
      <c r="E612" s="26">
        <v>682027</v>
      </c>
      <c r="F612" s="27" t="str">
        <f>VLOOKUP(표1[[#This Row],[품번]],[1]!품번구분[#Data],2,0)</f>
        <v>S</v>
      </c>
      <c r="G612" s="28">
        <v>400</v>
      </c>
      <c r="H612" s="28">
        <v>94</v>
      </c>
      <c r="I612" s="28">
        <v>282</v>
      </c>
      <c r="J612" s="29">
        <f>표1[[#This Row],[C/V]]*표1[[#This Row],[판수]]-표1[[#This Row],[불량수량]]</f>
        <v>37318</v>
      </c>
      <c r="K612" s="28" t="s">
        <v>85</v>
      </c>
      <c r="L612" s="28" t="s">
        <v>117</v>
      </c>
      <c r="M612" s="30">
        <v>0.83333333333333337</v>
      </c>
      <c r="N612" s="30">
        <v>0.33333333333333331</v>
      </c>
      <c r="O612" s="31">
        <v>659.99999999999989</v>
      </c>
      <c r="P612" s="31">
        <v>0</v>
      </c>
      <c r="Q612" s="32"/>
      <c r="R612" s="33">
        <f t="shared" si="45"/>
        <v>8.5454545454545467</v>
      </c>
      <c r="S612" s="34">
        <f t="shared" si="46"/>
        <v>182</v>
      </c>
      <c r="T612" s="35">
        <f>IF(L612="비가동",0,VLOOKUP(E612,[1]단가!$D$4:$G$1048576,4,0))</f>
        <v>14.6</v>
      </c>
      <c r="U612" s="35">
        <f t="shared" si="47"/>
        <v>544842.79999999993</v>
      </c>
      <c r="V612" s="36" t="str">
        <f>IF($L612="비가동",0,IF($B612="in",VLOOKUP($E612,[1]투입량!$M:$T,3,FALSE),VLOOKUP($E612,[1]투입량!$D:$I,3,FALSE)))</f>
        <v>SI4023</v>
      </c>
      <c r="W612" s="35">
        <f>IF($L612="비가동",0,IF($B612="in",VLOOKUP($E612,[1]투입량!$M:$T,6,FALSE),VLOOKUP($E612,[1]투입량!$D:$I,5,FALSE)))</f>
        <v>240</v>
      </c>
      <c r="X612" s="35">
        <f t="shared" si="48"/>
        <v>24816</v>
      </c>
      <c r="Y612" s="37">
        <f>IF(V612=0,0,VLOOKUP(V612,[1]원재료!C:H,3,0)*0.001)</f>
        <v>9.3000000000000007</v>
      </c>
      <c r="Z612" s="35">
        <f t="shared" si="49"/>
        <v>230788.80000000002</v>
      </c>
      <c r="AA612" s="38"/>
      <c r="AB612" s="39" t="s">
        <v>35</v>
      </c>
      <c r="AC612" s="40"/>
    </row>
    <row r="613" spans="1:29" ht="19.5" customHeight="1" x14ac:dyDescent="0.45">
      <c r="A613" s="22">
        <v>46156</v>
      </c>
      <c r="B613" s="23" t="s">
        <v>29</v>
      </c>
      <c r="C613" s="24" t="s">
        <v>30</v>
      </c>
      <c r="D613" s="25" t="s">
        <v>88</v>
      </c>
      <c r="E613" s="26">
        <v>685390</v>
      </c>
      <c r="F613" s="27" t="str">
        <f>VLOOKUP(표1[[#This Row],[품번]],[1]!품번구분[#Data],2,0)</f>
        <v>S</v>
      </c>
      <c r="G613" s="28">
        <v>1444</v>
      </c>
      <c r="H613" s="28">
        <v>105</v>
      </c>
      <c r="I613" s="28">
        <v>105</v>
      </c>
      <c r="J613" s="29">
        <f>표1[[#This Row],[C/V]]*표1[[#This Row],[판수]]-표1[[#This Row],[불량수량]]</f>
        <v>151515</v>
      </c>
      <c r="K613" s="28" t="s">
        <v>89</v>
      </c>
      <c r="L613" s="28" t="s">
        <v>116</v>
      </c>
      <c r="M613" s="30">
        <v>0.33333333333333331</v>
      </c>
      <c r="N613" s="30">
        <v>0.83333333333333337</v>
      </c>
      <c r="O613" s="31">
        <v>620</v>
      </c>
      <c r="P613" s="31">
        <v>0</v>
      </c>
      <c r="Q613" s="32"/>
      <c r="R613" s="33">
        <f t="shared" si="45"/>
        <v>10.161290322580644</v>
      </c>
      <c r="S613" s="34">
        <f t="shared" si="46"/>
        <v>215</v>
      </c>
      <c r="T613" s="35">
        <f>IF(L613="비가동",0,VLOOKUP(E613,[1]단가!$D$4:$G$1048576,4,0))</f>
        <v>8</v>
      </c>
      <c r="U613" s="35">
        <f t="shared" si="47"/>
        <v>1212120</v>
      </c>
      <c r="V613" s="36" t="str">
        <f>IF($L613="비가동",0,IF($B613="in",VLOOKUP($E613,[1]투입량!$M:$T,3,FALSE),VLOOKUP($E613,[1]투입량!$D:$I,3,FALSE)))</f>
        <v>SI4022</v>
      </c>
      <c r="W613" s="35">
        <f>IF($L613="비가동",0,IF($B613="in",VLOOKUP($E613,[1]투입량!$M:$T,6,FALSE),VLOOKUP($E613,[1]투입량!$D:$I,5,FALSE)))</f>
        <v>260</v>
      </c>
      <c r="X613" s="35">
        <f t="shared" si="48"/>
        <v>30030</v>
      </c>
      <c r="Y613" s="37">
        <f>IF(V613=0,0,VLOOKUP(V613,[1]원재료!C:H,3,0)*0.001)</f>
        <v>10.15</v>
      </c>
      <c r="Z613" s="35">
        <f t="shared" si="49"/>
        <v>304804.5</v>
      </c>
      <c r="AA613" s="38"/>
      <c r="AB613" s="39" t="s">
        <v>35</v>
      </c>
      <c r="AC613" s="40"/>
    </row>
    <row r="614" spans="1:29" ht="19.5" customHeight="1" x14ac:dyDescent="0.45">
      <c r="A614" s="22">
        <v>46156</v>
      </c>
      <c r="B614" s="23" t="s">
        <v>29</v>
      </c>
      <c r="C614" s="24" t="s">
        <v>30</v>
      </c>
      <c r="D614" s="25" t="s">
        <v>90</v>
      </c>
      <c r="E614" s="26" t="s">
        <v>91</v>
      </c>
      <c r="F614" s="27" t="str">
        <f>VLOOKUP(표1[[#This Row],[품번]],[1]!품번구분[#Data],2,0)</f>
        <v>S</v>
      </c>
      <c r="G614" s="28">
        <v>256</v>
      </c>
      <c r="H614" s="28">
        <v>62</v>
      </c>
      <c r="I614" s="28"/>
      <c r="J614" s="29">
        <f>표1[[#This Row],[C/V]]*표1[[#This Row],[판수]]-표1[[#This Row],[불량수량]]</f>
        <v>15872</v>
      </c>
      <c r="K614" s="28" t="s">
        <v>94</v>
      </c>
      <c r="L614" s="28" t="s">
        <v>116</v>
      </c>
      <c r="M614" s="30">
        <v>0.33333333333333331</v>
      </c>
      <c r="N614" s="30">
        <v>0.83333333333333337</v>
      </c>
      <c r="O614" s="31">
        <v>620</v>
      </c>
      <c r="P614" s="31">
        <v>0</v>
      </c>
      <c r="Q614" s="32"/>
      <c r="R614" s="33">
        <f t="shared" si="45"/>
        <v>6</v>
      </c>
      <c r="S614" s="34">
        <f t="shared" si="46"/>
        <v>128</v>
      </c>
      <c r="T614" s="35">
        <f>IF(L614="비가동",0,VLOOKUP(E614,[1]단가!$D$4:$G$1048576,4,0))</f>
        <v>39.44</v>
      </c>
      <c r="U614" s="35">
        <f t="shared" si="47"/>
        <v>625991.67999999993</v>
      </c>
      <c r="V614" s="36" t="str">
        <f>IF($L614="비가동",0,IF($B614="in",VLOOKUP($E614,[1]투입량!$M:$T,3,FALSE),VLOOKUP($E614,[1]투입량!$D:$I,3,FALSE)))</f>
        <v>SI4023-1</v>
      </c>
      <c r="W614" s="35">
        <f>IF($L614="비가동",0,IF($B614="in",VLOOKUP($E614,[1]투입량!$M:$T,6,FALSE),VLOOKUP($E614,[1]투입량!$D:$I,5,FALSE)))</f>
        <v>172</v>
      </c>
      <c r="X614" s="35">
        <f t="shared" si="48"/>
        <v>11730.400000000001</v>
      </c>
      <c r="Y614" s="37">
        <f>IF(V614=0,0,VLOOKUP(V614,[1]원재료!C:H,3,0)*0.001)</f>
        <v>8.1999999999999993</v>
      </c>
      <c r="Z614" s="35">
        <f t="shared" si="49"/>
        <v>96189.28</v>
      </c>
      <c r="AA614" s="38"/>
      <c r="AB614" s="39" t="s">
        <v>35</v>
      </c>
      <c r="AC614" s="40"/>
    </row>
    <row r="615" spans="1:29" ht="19.5" customHeight="1" x14ac:dyDescent="0.45">
      <c r="A615" s="22">
        <v>46156</v>
      </c>
      <c r="B615" s="23" t="s">
        <v>29</v>
      </c>
      <c r="C615" s="24" t="s">
        <v>30</v>
      </c>
      <c r="D615" s="25" t="s">
        <v>88</v>
      </c>
      <c r="E615" s="26">
        <v>685390</v>
      </c>
      <c r="F615" s="27" t="str">
        <f>VLOOKUP(표1[[#This Row],[품번]],[1]!품번구분[#Data],2,0)</f>
        <v>S</v>
      </c>
      <c r="G615" s="28">
        <v>1444</v>
      </c>
      <c r="H615" s="28">
        <v>110</v>
      </c>
      <c r="I615" s="28">
        <v>110</v>
      </c>
      <c r="J615" s="29">
        <f>표1[[#This Row],[C/V]]*표1[[#This Row],[판수]]-표1[[#This Row],[불량수량]]</f>
        <v>158730</v>
      </c>
      <c r="K615" s="28" t="s">
        <v>99</v>
      </c>
      <c r="L615" s="28" t="s">
        <v>117</v>
      </c>
      <c r="M615" s="30">
        <v>0.83333333333333337</v>
      </c>
      <c r="N615" s="30">
        <v>0.33333333333333331</v>
      </c>
      <c r="O615" s="31">
        <v>659.99999999999989</v>
      </c>
      <c r="P615" s="31">
        <v>0</v>
      </c>
      <c r="Q615" s="32"/>
      <c r="R615" s="33">
        <f t="shared" si="45"/>
        <v>10.000000000000002</v>
      </c>
      <c r="S615" s="34">
        <f t="shared" si="46"/>
        <v>215</v>
      </c>
      <c r="T615" s="35">
        <f>IF(L615="비가동",0,VLOOKUP(E615,[1]단가!$D$4:$G$1048576,4,0))</f>
        <v>8</v>
      </c>
      <c r="U615" s="35">
        <f t="shared" si="47"/>
        <v>1269840</v>
      </c>
      <c r="V615" s="36" t="str">
        <f>IF($L615="비가동",0,IF($B615="in",VLOOKUP($E615,[1]투입량!$M:$T,3,FALSE),VLOOKUP($E615,[1]투입량!$D:$I,3,FALSE)))</f>
        <v>SI4022</v>
      </c>
      <c r="W615" s="35">
        <f>IF($L615="비가동",0,IF($B615="in",VLOOKUP($E615,[1]투입량!$M:$T,6,FALSE),VLOOKUP($E615,[1]투입량!$D:$I,5,FALSE)))</f>
        <v>260</v>
      </c>
      <c r="X615" s="35">
        <f t="shared" si="48"/>
        <v>31460</v>
      </c>
      <c r="Y615" s="37">
        <f>IF(V615=0,0,VLOOKUP(V615,[1]원재료!C:H,3,0)*0.001)</f>
        <v>10.15</v>
      </c>
      <c r="Z615" s="35">
        <f t="shared" si="49"/>
        <v>319319</v>
      </c>
      <c r="AA615" s="38"/>
      <c r="AB615" s="39" t="s">
        <v>35</v>
      </c>
      <c r="AC615" s="40"/>
    </row>
    <row r="616" spans="1:29" ht="19.5" customHeight="1" x14ac:dyDescent="0.45">
      <c r="A616" s="22">
        <v>46156</v>
      </c>
      <c r="B616" s="23" t="s">
        <v>29</v>
      </c>
      <c r="C616" s="24" t="s">
        <v>30</v>
      </c>
      <c r="D616" s="25" t="s">
        <v>90</v>
      </c>
      <c r="E616" s="26" t="s">
        <v>91</v>
      </c>
      <c r="F616" s="27" t="str">
        <f>VLOOKUP(표1[[#This Row],[품번]],[1]!품번구분[#Data],2,0)</f>
        <v>S</v>
      </c>
      <c r="G616" s="28">
        <v>256</v>
      </c>
      <c r="H616" s="28">
        <v>66</v>
      </c>
      <c r="I616" s="28"/>
      <c r="J616" s="29">
        <f>표1[[#This Row],[C/V]]*표1[[#This Row],[판수]]-표1[[#This Row],[불량수량]]</f>
        <v>16896</v>
      </c>
      <c r="K616" s="28" t="s">
        <v>92</v>
      </c>
      <c r="L616" s="28" t="s">
        <v>117</v>
      </c>
      <c r="M616" s="30">
        <v>0.83333333333333337</v>
      </c>
      <c r="N616" s="30">
        <v>0.33333333333333331</v>
      </c>
      <c r="O616" s="31">
        <v>659.99999999999989</v>
      </c>
      <c r="P616" s="31">
        <v>0</v>
      </c>
      <c r="Q616" s="32"/>
      <c r="R616" s="33">
        <f t="shared" si="45"/>
        <v>6.0000000000000009</v>
      </c>
      <c r="S616" s="34">
        <f t="shared" si="46"/>
        <v>128</v>
      </c>
      <c r="T616" s="35">
        <f>IF(L616="비가동",0,VLOOKUP(E616,[1]단가!$D$4:$G$1048576,4,0))</f>
        <v>39.44</v>
      </c>
      <c r="U616" s="35">
        <f t="shared" si="47"/>
        <v>666378.23999999999</v>
      </c>
      <c r="V616" s="36" t="str">
        <f>IF($L616="비가동",0,IF($B616="in",VLOOKUP($E616,[1]투입량!$M:$T,3,FALSE),VLOOKUP($E616,[1]투입량!$D:$I,3,FALSE)))</f>
        <v>SI4023-1</v>
      </c>
      <c r="W616" s="35">
        <f>IF($L616="비가동",0,IF($B616="in",VLOOKUP($E616,[1]투입량!$M:$T,6,FALSE),VLOOKUP($E616,[1]투입량!$D:$I,5,FALSE)))</f>
        <v>172</v>
      </c>
      <c r="X616" s="35">
        <f t="shared" si="48"/>
        <v>12487.2</v>
      </c>
      <c r="Y616" s="37">
        <f>IF(V616=0,0,VLOOKUP(V616,[1]원재료!C:H,3,0)*0.001)</f>
        <v>8.1999999999999993</v>
      </c>
      <c r="Z616" s="35">
        <f t="shared" si="49"/>
        <v>102395.04</v>
      </c>
      <c r="AA616" s="38"/>
      <c r="AB616" s="39" t="s">
        <v>35</v>
      </c>
      <c r="AC616" s="40"/>
    </row>
    <row r="617" spans="1:29" ht="19.5" customHeight="1" x14ac:dyDescent="0.45">
      <c r="A617" s="22">
        <v>46156</v>
      </c>
      <c r="B617" s="23" t="s">
        <v>29</v>
      </c>
      <c r="C617" s="24" t="s">
        <v>30</v>
      </c>
      <c r="D617" s="25" t="s">
        <v>95</v>
      </c>
      <c r="E617" s="26">
        <v>680604</v>
      </c>
      <c r="F617" s="27" t="str">
        <f>VLOOKUP(표1[[#This Row],[품번]],[1]!품번구분[#Data],2,0)</f>
        <v>S</v>
      </c>
      <c r="G617" s="28">
        <v>1008</v>
      </c>
      <c r="H617" s="28">
        <v>97</v>
      </c>
      <c r="I617" s="28"/>
      <c r="J617" s="29">
        <f>표1[[#This Row],[C/V]]*표1[[#This Row],[판수]]-표1[[#This Row],[불량수량]]</f>
        <v>97776</v>
      </c>
      <c r="K617" s="28" t="s">
        <v>101</v>
      </c>
      <c r="L617" s="28" t="s">
        <v>116</v>
      </c>
      <c r="M617" s="30">
        <v>0.33333333333333331</v>
      </c>
      <c r="N617" s="30">
        <v>0.83333333333333337</v>
      </c>
      <c r="O617" s="31">
        <v>620</v>
      </c>
      <c r="P617" s="31">
        <v>0</v>
      </c>
      <c r="Q617" s="32"/>
      <c r="R617" s="33">
        <f t="shared" si="45"/>
        <v>9.3870967741935498</v>
      </c>
      <c r="S617" s="34">
        <f t="shared" si="46"/>
        <v>205</v>
      </c>
      <c r="T617" s="35">
        <f>IF(L617="비가동",0,VLOOKUP(E617,[1]단가!$D$4:$G$1048576,4,0))</f>
        <v>10.37</v>
      </c>
      <c r="U617" s="35">
        <f t="shared" si="47"/>
        <v>1013937.1199999999</v>
      </c>
      <c r="V617" s="36" t="str">
        <f>IF($L617="비가동",0,IF($B617="in",VLOOKUP($E617,[1]투입량!$M:$T,3,FALSE),VLOOKUP($E617,[1]투입량!$D:$I,3,FALSE)))</f>
        <v>SI4023</v>
      </c>
      <c r="W617" s="35">
        <f>IF($L617="비가동",0,IF($B617="in",VLOOKUP($E617,[1]투입량!$M:$T,6,FALSE),VLOOKUP($E617,[1]투입량!$D:$I,5,FALSE)))</f>
        <v>240</v>
      </c>
      <c r="X617" s="35">
        <f t="shared" si="48"/>
        <v>25608</v>
      </c>
      <c r="Y617" s="37">
        <f>IF(V617=0,0,VLOOKUP(V617,[1]원재료!C:H,3,0)*0.001)</f>
        <v>9.3000000000000007</v>
      </c>
      <c r="Z617" s="35">
        <f t="shared" si="49"/>
        <v>238154.40000000002</v>
      </c>
      <c r="AA617" s="38"/>
      <c r="AB617" s="39" t="s">
        <v>35</v>
      </c>
      <c r="AC617" s="40"/>
    </row>
    <row r="618" spans="1:29" ht="19.5" customHeight="1" x14ac:dyDescent="0.45">
      <c r="A618" s="22">
        <v>46156</v>
      </c>
      <c r="B618" s="23" t="s">
        <v>29</v>
      </c>
      <c r="C618" s="24" t="s">
        <v>30</v>
      </c>
      <c r="D618" s="25" t="s">
        <v>95</v>
      </c>
      <c r="E618" s="26">
        <v>680604</v>
      </c>
      <c r="F618" s="27" t="str">
        <f>VLOOKUP(표1[[#This Row],[품번]],[1]!품번구분[#Data],2,0)</f>
        <v>S</v>
      </c>
      <c r="G618" s="28">
        <v>1008</v>
      </c>
      <c r="H618" s="28">
        <v>108</v>
      </c>
      <c r="I618" s="28"/>
      <c r="J618" s="29">
        <f>표1[[#This Row],[C/V]]*표1[[#This Row],[판수]]-표1[[#This Row],[불량수량]]</f>
        <v>108864</v>
      </c>
      <c r="K618" s="28" t="s">
        <v>96</v>
      </c>
      <c r="L618" s="28" t="s">
        <v>117</v>
      </c>
      <c r="M618" s="30">
        <v>0.83333333333333337</v>
      </c>
      <c r="N618" s="30">
        <v>0.33333333333333331</v>
      </c>
      <c r="O618" s="31">
        <v>659.99999999999989</v>
      </c>
      <c r="P618" s="31">
        <v>0</v>
      </c>
      <c r="Q618" s="32"/>
      <c r="R618" s="33">
        <f t="shared" si="45"/>
        <v>9.8181818181818201</v>
      </c>
      <c r="S618" s="34">
        <f t="shared" si="46"/>
        <v>205</v>
      </c>
      <c r="T618" s="35">
        <f>IF(L618="비가동",0,VLOOKUP(E618,[1]단가!$D$4:$G$1048576,4,0))</f>
        <v>10.37</v>
      </c>
      <c r="U618" s="35">
        <f t="shared" si="47"/>
        <v>1128919.68</v>
      </c>
      <c r="V618" s="36" t="str">
        <f>IF($L618="비가동",0,IF($B618="in",VLOOKUP($E618,[1]투입량!$M:$T,3,FALSE),VLOOKUP($E618,[1]투입량!$D:$I,3,FALSE)))</f>
        <v>SI4023</v>
      </c>
      <c r="W618" s="35">
        <f>IF($L618="비가동",0,IF($B618="in",VLOOKUP($E618,[1]투입량!$M:$T,6,FALSE),VLOOKUP($E618,[1]투입량!$D:$I,5,FALSE)))</f>
        <v>240</v>
      </c>
      <c r="X618" s="35">
        <f t="shared" si="48"/>
        <v>28512</v>
      </c>
      <c r="Y618" s="37">
        <f>IF(V618=0,0,VLOOKUP(V618,[1]원재료!C:H,3,0)*0.001)</f>
        <v>9.3000000000000007</v>
      </c>
      <c r="Z618" s="35">
        <f t="shared" si="49"/>
        <v>265161.60000000003</v>
      </c>
      <c r="AA618" s="38"/>
      <c r="AB618" s="39" t="s">
        <v>35</v>
      </c>
      <c r="AC618" s="40"/>
    </row>
    <row r="619" spans="1:29" ht="19.5" customHeight="1" x14ac:dyDescent="0.45">
      <c r="A619" s="22">
        <v>46156</v>
      </c>
      <c r="B619" s="23" t="s">
        <v>29</v>
      </c>
      <c r="C619" s="24" t="s">
        <v>30</v>
      </c>
      <c r="D619" s="25" t="s">
        <v>105</v>
      </c>
      <c r="E619" s="26">
        <v>680449</v>
      </c>
      <c r="F619" s="27" t="str">
        <f>VLOOKUP(표1[[#This Row],[품번]],[1]!품번구분[#Data],2,0)</f>
        <v>S</v>
      </c>
      <c r="G619" s="28">
        <v>1008</v>
      </c>
      <c r="H619" s="28">
        <v>71</v>
      </c>
      <c r="I619" s="28">
        <v>284</v>
      </c>
      <c r="J619" s="29">
        <f>표1[[#This Row],[C/V]]*표1[[#This Row],[판수]]-표1[[#This Row],[불량수량]]</f>
        <v>71284</v>
      </c>
      <c r="K619" s="28" t="s">
        <v>106</v>
      </c>
      <c r="L619" s="28" t="s">
        <v>116</v>
      </c>
      <c r="M619" s="30">
        <v>0.33333333333333331</v>
      </c>
      <c r="N619" s="30">
        <v>0.83333333333333337</v>
      </c>
      <c r="O619" s="31">
        <v>620</v>
      </c>
      <c r="P619" s="31">
        <v>0</v>
      </c>
      <c r="Q619" s="32"/>
      <c r="R619" s="33">
        <f t="shared" si="45"/>
        <v>6.870967741935484</v>
      </c>
      <c r="S619" s="34">
        <f t="shared" si="46"/>
        <v>71</v>
      </c>
      <c r="T619" s="35">
        <f>IF(L619="비가동",0,VLOOKUP(E619,[1]단가!$D$4:$G$1048576,4,0))</f>
        <v>14.17</v>
      </c>
      <c r="U619" s="35">
        <f t="shared" si="47"/>
        <v>1010094.28</v>
      </c>
      <c r="V619" s="36" t="str">
        <f>IF($L619="비가동",0,IF($B619="in",VLOOKUP($E619,[1]투입량!$M:$T,3,FALSE),VLOOKUP($E619,[1]투입량!$D:$I,3,FALSE)))</f>
        <v>SI4023-2</v>
      </c>
      <c r="W619" s="35">
        <f>IF($L619="비가동",0,IF($B619="in",VLOOKUP($E619,[1]투입량!$M:$T,6,FALSE),VLOOKUP($E619,[1]투입량!$D:$I,5,FALSE)))</f>
        <v>210</v>
      </c>
      <c r="X619" s="35">
        <f t="shared" si="48"/>
        <v>16401.000000000004</v>
      </c>
      <c r="Y619" s="37">
        <f>IF(V619=0,0,VLOOKUP(V619,[1]원재료!C:H,3,0)*0.001)</f>
        <v>7.8</v>
      </c>
      <c r="Z619" s="35">
        <f t="shared" si="49"/>
        <v>127927.80000000003</v>
      </c>
      <c r="AA619" s="38"/>
      <c r="AB619" s="39" t="s">
        <v>35</v>
      </c>
      <c r="AC619" s="40"/>
    </row>
    <row r="620" spans="1:29" ht="19.5" customHeight="1" x14ac:dyDescent="0.45">
      <c r="A620" s="22">
        <v>46156</v>
      </c>
      <c r="B620" s="23" t="s">
        <v>29</v>
      </c>
      <c r="C620" s="24" t="s">
        <v>30</v>
      </c>
      <c r="D620" s="25" t="s">
        <v>103</v>
      </c>
      <c r="E620" s="26">
        <v>680450</v>
      </c>
      <c r="F620" s="27" t="str">
        <f>VLOOKUP(표1[[#This Row],[품번]],[1]!품번구분[#Data],2,0)</f>
        <v>S</v>
      </c>
      <c r="G620" s="28">
        <v>1008</v>
      </c>
      <c r="H620" s="28">
        <v>76</v>
      </c>
      <c r="I620" s="28">
        <v>760</v>
      </c>
      <c r="J620" s="29">
        <f>표1[[#This Row],[C/V]]*표1[[#This Row],[판수]]-표1[[#This Row],[불량수량]]</f>
        <v>75848</v>
      </c>
      <c r="K620" s="28" t="s">
        <v>93</v>
      </c>
      <c r="L620" s="28" t="s">
        <v>116</v>
      </c>
      <c r="M620" s="30">
        <v>0.33333333333333331</v>
      </c>
      <c r="N620" s="30">
        <v>0.83333333333333337</v>
      </c>
      <c r="O620" s="31">
        <v>620</v>
      </c>
      <c r="P620" s="31">
        <v>0</v>
      </c>
      <c r="Q620" s="32"/>
      <c r="R620" s="33">
        <f t="shared" si="45"/>
        <v>7.354838709677419</v>
      </c>
      <c r="S620" s="34">
        <f t="shared" si="46"/>
        <v>163</v>
      </c>
      <c r="T620" s="35">
        <f>IF(L620="비가동",0,VLOOKUP(E620,[1]단가!$D$4:$G$1048576,4,0))</f>
        <v>14.17</v>
      </c>
      <c r="U620" s="35">
        <f t="shared" si="47"/>
        <v>1074766.1599999999</v>
      </c>
      <c r="V620" s="36" t="str">
        <f>IF($L620="비가동",0,IF($B620="in",VLOOKUP($E620,[1]투입량!$M:$T,3,FALSE),VLOOKUP($E620,[1]투입량!$D:$I,3,FALSE)))</f>
        <v>SI4032</v>
      </c>
      <c r="W620" s="35">
        <f>IF($L620="비가동",0,IF($B620="in",VLOOKUP($E620,[1]투입량!$M:$T,6,FALSE),VLOOKUP($E620,[1]투입량!$D:$I,5,FALSE)))</f>
        <v>84</v>
      </c>
      <c r="X620" s="35">
        <f t="shared" si="48"/>
        <v>7022.4000000000005</v>
      </c>
      <c r="Y620" s="37">
        <f>IF(V620=0,0,VLOOKUP(V620,[1]원재료!C:H,3,0)*0.001)</f>
        <v>0</v>
      </c>
      <c r="Z620" s="35">
        <f t="shared" si="49"/>
        <v>0</v>
      </c>
      <c r="AA620" s="38"/>
      <c r="AB620" s="39" t="s">
        <v>35</v>
      </c>
      <c r="AC620" s="40"/>
    </row>
    <row r="621" spans="1:29" ht="19.5" customHeight="1" x14ac:dyDescent="0.45">
      <c r="A621" s="22">
        <v>46156</v>
      </c>
      <c r="B621" s="23" t="s">
        <v>29</v>
      </c>
      <c r="C621" s="24" t="s">
        <v>30</v>
      </c>
      <c r="D621" s="25" t="s">
        <v>103</v>
      </c>
      <c r="E621" s="26">
        <v>680450</v>
      </c>
      <c r="F621" s="27" t="str">
        <f>VLOOKUP(표1[[#This Row],[품번]],[1]!품번구분[#Data],2,0)</f>
        <v>S</v>
      </c>
      <c r="G621" s="28">
        <v>1008</v>
      </c>
      <c r="H621" s="28">
        <v>87</v>
      </c>
      <c r="I621" s="28">
        <v>870</v>
      </c>
      <c r="J621" s="29">
        <f>표1[[#This Row],[C/V]]*표1[[#This Row],[판수]]-표1[[#This Row],[불량수량]]</f>
        <v>86826</v>
      </c>
      <c r="K621" s="28" t="s">
        <v>104</v>
      </c>
      <c r="L621" s="28" t="s">
        <v>117</v>
      </c>
      <c r="M621" s="30">
        <v>0.83333333333333337</v>
      </c>
      <c r="N621" s="30">
        <v>0.33333333333333331</v>
      </c>
      <c r="O621" s="31">
        <v>659.99999999999989</v>
      </c>
      <c r="P621" s="31">
        <v>0</v>
      </c>
      <c r="Q621" s="32"/>
      <c r="R621" s="33">
        <f t="shared" si="45"/>
        <v>7.9090909090909101</v>
      </c>
      <c r="S621" s="34">
        <f t="shared" si="46"/>
        <v>163</v>
      </c>
      <c r="T621" s="35">
        <f>IF(L621="비가동",0,VLOOKUP(E621,[1]단가!$D$4:$G$1048576,4,0))</f>
        <v>14.17</v>
      </c>
      <c r="U621" s="35">
        <f t="shared" si="47"/>
        <v>1230324.42</v>
      </c>
      <c r="V621" s="36" t="str">
        <f>IF($L621="비가동",0,IF($B621="in",VLOOKUP($E621,[1]투입량!$M:$T,3,FALSE),VLOOKUP($E621,[1]투입량!$D:$I,3,FALSE)))</f>
        <v>SI4032</v>
      </c>
      <c r="W621" s="35">
        <f>IF($L621="비가동",0,IF($B621="in",VLOOKUP($E621,[1]투입량!$M:$T,6,FALSE),VLOOKUP($E621,[1]투입량!$D:$I,5,FALSE)))</f>
        <v>84</v>
      </c>
      <c r="X621" s="35">
        <f t="shared" si="48"/>
        <v>8038.8</v>
      </c>
      <c r="Y621" s="37">
        <f>IF(V621=0,0,VLOOKUP(V621,[1]원재료!C:H,3,0)*0.001)</f>
        <v>0</v>
      </c>
      <c r="Z621" s="35">
        <f t="shared" si="49"/>
        <v>0</v>
      </c>
      <c r="AA621" s="38"/>
      <c r="AB621" s="39" t="s">
        <v>35</v>
      </c>
      <c r="AC621" s="40"/>
    </row>
    <row r="622" spans="1:29" ht="19.5" customHeight="1" x14ac:dyDescent="0.45">
      <c r="A622" s="22">
        <v>46156</v>
      </c>
      <c r="B622" s="23" t="s">
        <v>29</v>
      </c>
      <c r="C622" s="24" t="s">
        <v>30</v>
      </c>
      <c r="D622" s="25" t="s">
        <v>109</v>
      </c>
      <c r="E622" s="26" t="s">
        <v>110</v>
      </c>
      <c r="F622" s="27" t="str">
        <f>VLOOKUP(표1[[#This Row],[품번]],[1]!품번구분[#Data],2,0)</f>
        <v>S</v>
      </c>
      <c r="G622" s="28">
        <v>48</v>
      </c>
      <c r="H622" s="28">
        <v>98</v>
      </c>
      <c r="I622" s="28"/>
      <c r="J622" s="29">
        <f>표1[[#This Row],[C/V]]*표1[[#This Row],[판수]]-표1[[#This Row],[불량수량]]</f>
        <v>4704</v>
      </c>
      <c r="K622" s="28" t="s">
        <v>56</v>
      </c>
      <c r="L622" s="28" t="s">
        <v>116</v>
      </c>
      <c r="M622" s="30">
        <v>0.33333333333333331</v>
      </c>
      <c r="N622" s="30">
        <v>0.83333333333333337</v>
      </c>
      <c r="O622" s="31">
        <v>620</v>
      </c>
      <c r="P622" s="31">
        <v>0</v>
      </c>
      <c r="Q622" s="32"/>
      <c r="R622" s="33">
        <f t="shared" si="45"/>
        <v>9.4838709677419342</v>
      </c>
      <c r="S622" s="34">
        <f t="shared" si="46"/>
        <v>98</v>
      </c>
      <c r="T622" s="35">
        <f>IF(L622="비가동",0,VLOOKUP(E622,[1]단가!$D$4:$G$1048576,4,0))</f>
        <v>32.99</v>
      </c>
      <c r="U622" s="35">
        <f t="shared" si="47"/>
        <v>155184.96000000002</v>
      </c>
      <c r="V622" s="36" t="str">
        <f>IF($L622="비가동",0,IF($B622="in",VLOOKUP($E622,[1]투입량!$M:$T,3,FALSE),VLOOKUP($E622,[1]투입량!$D:$I,3,FALSE)))</f>
        <v>SI4020</v>
      </c>
      <c r="W622" s="35">
        <f>IF($L622="비가동",0,IF($B622="in",VLOOKUP($E622,[1]투입량!$M:$T,6,FALSE),VLOOKUP($E622,[1]투입량!$D:$I,5,FALSE)))</f>
        <v>63</v>
      </c>
      <c r="X622" s="35">
        <f t="shared" si="48"/>
        <v>6791.4000000000015</v>
      </c>
      <c r="Y622" s="37">
        <f>IF(V622=0,0,VLOOKUP(V622,[1]원재료!C:H,3,0)*0.001)</f>
        <v>8.7000000000000011</v>
      </c>
      <c r="Z622" s="35">
        <f t="shared" si="49"/>
        <v>59085.180000000022</v>
      </c>
      <c r="AA622" s="38"/>
      <c r="AB622" s="39" t="s">
        <v>35</v>
      </c>
      <c r="AC622" s="40"/>
    </row>
    <row r="623" spans="1:29" ht="19.5" customHeight="1" x14ac:dyDescent="0.45">
      <c r="A623" s="22">
        <v>46156</v>
      </c>
      <c r="B623" s="23" t="s">
        <v>29</v>
      </c>
      <c r="C623" s="24" t="s">
        <v>30</v>
      </c>
      <c r="D623" s="25" t="s">
        <v>112</v>
      </c>
      <c r="E623" s="26" t="s">
        <v>139</v>
      </c>
      <c r="F623" s="27" t="str">
        <f>VLOOKUP(표1[[#This Row],[품번]],[1]!품번구분[#Data],2,0)</f>
        <v>S</v>
      </c>
      <c r="G623" s="28">
        <v>56</v>
      </c>
      <c r="H623" s="28">
        <v>98</v>
      </c>
      <c r="I623" s="28"/>
      <c r="J623" s="29">
        <f>표1[[#This Row],[C/V]]*표1[[#This Row],[판수]]-표1[[#This Row],[불량수량]]</f>
        <v>5488</v>
      </c>
      <c r="K623" s="28" t="s">
        <v>56</v>
      </c>
      <c r="L623" s="28" t="s">
        <v>116</v>
      </c>
      <c r="M623" s="30">
        <v>0.33333333333333331</v>
      </c>
      <c r="N623" s="30">
        <v>0.83333333333333337</v>
      </c>
      <c r="O623" s="31">
        <v>620</v>
      </c>
      <c r="P623" s="31">
        <v>0</v>
      </c>
      <c r="Q623" s="32"/>
      <c r="R623" s="33">
        <f t="shared" si="45"/>
        <v>9.4838709677419342</v>
      </c>
      <c r="S623" s="34">
        <f t="shared" si="46"/>
        <v>98</v>
      </c>
      <c r="T623" s="35">
        <f>IF(L623="비가동",0,VLOOKUP(E623,[1]단가!$D$4:$G$1048576,4,0))</f>
        <v>125.8</v>
      </c>
      <c r="U623" s="35">
        <f t="shared" si="47"/>
        <v>690390.4</v>
      </c>
      <c r="V623" s="36" t="str">
        <f>IF($L623="비가동",0,IF($B623="in",VLOOKUP($E623,[1]투입량!$M:$T,3,FALSE),VLOOKUP($E623,[1]투입량!$D:$I,3,FALSE)))</f>
        <v>SI4028</v>
      </c>
      <c r="W623" s="35">
        <f>IF($L623="비가동",0,IF($B623="in",VLOOKUP($E623,[1]투입량!$M:$T,6,FALSE),VLOOKUP($E623,[1]투입량!$D:$I,5,FALSE)))</f>
        <v>196</v>
      </c>
      <c r="X623" s="35">
        <f t="shared" si="48"/>
        <v>21128.800000000003</v>
      </c>
      <c r="Y623" s="37">
        <f>IF(V623=0,0,VLOOKUP(V623,[1]원재료!C:H,3,0)*0.001)</f>
        <v>9</v>
      </c>
      <c r="Z623" s="35">
        <f t="shared" si="49"/>
        <v>190159.2</v>
      </c>
      <c r="AA623" s="38"/>
      <c r="AB623" s="39" t="s">
        <v>35</v>
      </c>
      <c r="AC623" s="40"/>
    </row>
    <row r="624" spans="1:29" ht="19.5" customHeight="1" x14ac:dyDescent="0.45">
      <c r="A624" s="22">
        <v>46156</v>
      </c>
      <c r="B624" s="23" t="s">
        <v>29</v>
      </c>
      <c r="C624" s="24" t="s">
        <v>30</v>
      </c>
      <c r="D624" s="25" t="s">
        <v>114</v>
      </c>
      <c r="E624" s="26" t="s">
        <v>115</v>
      </c>
      <c r="F624" s="27" t="str">
        <f>VLOOKUP(표1[[#This Row],[품번]],[1]!품번구분[#Data],2,0)</f>
        <v>S</v>
      </c>
      <c r="G624" s="28">
        <v>160</v>
      </c>
      <c r="H624" s="28">
        <v>98</v>
      </c>
      <c r="I624" s="28"/>
      <c r="J624" s="29">
        <f>표1[[#This Row],[C/V]]*표1[[#This Row],[판수]]-표1[[#This Row],[불량수량]]</f>
        <v>15680</v>
      </c>
      <c r="K624" s="28" t="s">
        <v>56</v>
      </c>
      <c r="L624" s="28" t="s">
        <v>116</v>
      </c>
      <c r="M624" s="30">
        <v>0.33333333333333331</v>
      </c>
      <c r="N624" s="30">
        <v>0.83333333333333337</v>
      </c>
      <c r="O624" s="31">
        <v>620</v>
      </c>
      <c r="P624" s="31">
        <v>0</v>
      </c>
      <c r="Q624" s="32"/>
      <c r="R624" s="33">
        <f t="shared" si="45"/>
        <v>9.4838709677419342</v>
      </c>
      <c r="S624" s="34">
        <f t="shared" si="46"/>
        <v>98</v>
      </c>
      <c r="T624" s="35">
        <f>IF(L624="비가동",0,VLOOKUP(E624,[1]단가!$D$4:$G$1048576,4,0))</f>
        <v>49.5</v>
      </c>
      <c r="U624" s="35">
        <f t="shared" si="47"/>
        <v>776160</v>
      </c>
      <c r="V624" s="36" t="str">
        <f>IF($L624="비가동",0,IF($B624="in",VLOOKUP($E624,[1]투입량!$M:$T,3,FALSE),VLOOKUP($E624,[1]투입량!$D:$I,3,FALSE)))</f>
        <v>SI3020K</v>
      </c>
      <c r="W624" s="35">
        <f>IF($L624="비가동",0,IF($B624="in",VLOOKUP($E624,[1]투입량!$M:$T,6,FALSE),VLOOKUP($E624,[1]투입량!$D:$I,5,FALSE)))</f>
        <v>168</v>
      </c>
      <c r="X624" s="35">
        <f t="shared" si="48"/>
        <v>18110.400000000001</v>
      </c>
      <c r="Y624" s="37">
        <f>IF(V624=0,0,VLOOKUP(V624,[1]원재료!C:H,3,0)*0.001)</f>
        <v>9.85</v>
      </c>
      <c r="Z624" s="35">
        <f t="shared" si="49"/>
        <v>178387.44</v>
      </c>
      <c r="AA624" s="38"/>
      <c r="AB624" s="39" t="s">
        <v>35</v>
      </c>
      <c r="AC624" s="40"/>
    </row>
    <row r="625" spans="1:29" ht="19.5" customHeight="1" x14ac:dyDescent="0.45">
      <c r="A625" s="22">
        <v>46157</v>
      </c>
      <c r="B625" s="23" t="s">
        <v>29</v>
      </c>
      <c r="C625" s="24" t="s">
        <v>30</v>
      </c>
      <c r="D625" s="25" t="s">
        <v>31</v>
      </c>
      <c r="E625" s="26" t="s">
        <v>50</v>
      </c>
      <c r="F625" s="27" t="str">
        <f>VLOOKUP(표1[[#This Row],[품번]],[1]!품번구분[#Data],2,0)</f>
        <v>S</v>
      </c>
      <c r="G625" s="28">
        <v>252</v>
      </c>
      <c r="H625" s="28">
        <v>84</v>
      </c>
      <c r="I625" s="28"/>
      <c r="J625" s="29">
        <f>표1[[#This Row],[C/V]]*표1[[#This Row],[판수]]-표1[[#This Row],[불량수량]]</f>
        <v>21168</v>
      </c>
      <c r="K625" s="28" t="s">
        <v>111</v>
      </c>
      <c r="L625" s="28" t="s">
        <v>116</v>
      </c>
      <c r="M625" s="30">
        <v>0.33333333333333331</v>
      </c>
      <c r="N625" s="30">
        <v>0.83333333333333337</v>
      </c>
      <c r="O625" s="31">
        <v>620</v>
      </c>
      <c r="P625" s="31">
        <v>0</v>
      </c>
      <c r="Q625" s="32"/>
      <c r="R625" s="33">
        <f t="shared" si="45"/>
        <v>8.129032258064516</v>
      </c>
      <c r="S625" s="34">
        <f t="shared" si="46"/>
        <v>174</v>
      </c>
      <c r="T625" s="35">
        <f>IF(L625="비가동",0,VLOOKUP(E625,[1]단가!$D$4:$G$1048576,4,0))</f>
        <v>25.09</v>
      </c>
      <c r="U625" s="35">
        <f t="shared" si="47"/>
        <v>531105.12</v>
      </c>
      <c r="V625" s="36" t="str">
        <f>IF($L625="비가동",0,IF($B625="in",VLOOKUP($E625,[1]투입량!$M:$T,3,FALSE),VLOOKUP($E625,[1]투입량!$D:$I,3,FALSE)))</f>
        <v>SI4022</v>
      </c>
      <c r="W625" s="35">
        <f>IF($L625="비가동",0,IF($B625="in",VLOOKUP($E625,[1]투입량!$M:$T,6,FALSE),VLOOKUP($E625,[1]투입량!$D:$I,5,FALSE)))</f>
        <v>354</v>
      </c>
      <c r="X625" s="35">
        <f t="shared" si="48"/>
        <v>32709.600000000002</v>
      </c>
      <c r="Y625" s="37">
        <f>IF(V625=0,0,VLOOKUP(V625,[1]원재료!C:H,3,0)*0.001)</f>
        <v>10.15</v>
      </c>
      <c r="Z625" s="35">
        <f t="shared" si="49"/>
        <v>332002.44000000006</v>
      </c>
      <c r="AA625" s="38"/>
      <c r="AB625" s="39" t="s">
        <v>35</v>
      </c>
      <c r="AC625" s="40"/>
    </row>
    <row r="626" spans="1:29" ht="19.5" customHeight="1" x14ac:dyDescent="0.45">
      <c r="A626" s="22">
        <v>46157</v>
      </c>
      <c r="B626" s="23" t="s">
        <v>29</v>
      </c>
      <c r="C626" s="24" t="s">
        <v>30</v>
      </c>
      <c r="D626" s="25" t="s">
        <v>39</v>
      </c>
      <c r="E626" s="26" t="s">
        <v>40</v>
      </c>
      <c r="F626" s="27" t="str">
        <f>VLOOKUP(표1[[#This Row],[품번]],[1]!품번구분[#Data],2,0)</f>
        <v>S</v>
      </c>
      <c r="G626" s="28">
        <v>190</v>
      </c>
      <c r="H626" s="28">
        <v>84</v>
      </c>
      <c r="I626" s="28">
        <v>84</v>
      </c>
      <c r="J626" s="29">
        <f>표1[[#This Row],[C/V]]*표1[[#This Row],[판수]]-표1[[#This Row],[불량수량]]</f>
        <v>15876</v>
      </c>
      <c r="K626" s="28" t="s">
        <v>111</v>
      </c>
      <c r="L626" s="28" t="s">
        <v>116</v>
      </c>
      <c r="M626" s="30">
        <v>0.33333333333333331</v>
      </c>
      <c r="N626" s="30">
        <v>0.83333333333333337</v>
      </c>
      <c r="O626" s="31">
        <v>620</v>
      </c>
      <c r="P626" s="31">
        <v>0</v>
      </c>
      <c r="Q626" s="32"/>
      <c r="R626" s="33">
        <f t="shared" si="45"/>
        <v>8.129032258064516</v>
      </c>
      <c r="S626" s="34">
        <f t="shared" si="46"/>
        <v>174</v>
      </c>
      <c r="T626" s="35">
        <f>IF(L626="비가동",0,VLOOKUP(E626,[1]단가!$D$4:$G$1048576,4,0))</f>
        <v>24</v>
      </c>
      <c r="U626" s="35">
        <f t="shared" si="47"/>
        <v>381024</v>
      </c>
      <c r="V626" s="36" t="str">
        <f>IF($L626="비가동",0,IF($B626="in",VLOOKUP($E626,[1]투입량!$M:$T,3,FALSE),VLOOKUP($E626,[1]투입량!$D:$I,3,FALSE)))</f>
        <v>SI3020</v>
      </c>
      <c r="W626" s="35">
        <f>IF($L626="비가동",0,IF($B626="in",VLOOKUP($E626,[1]투입량!$M:$T,6,FALSE),VLOOKUP($E626,[1]투입량!$D:$I,5,FALSE)))</f>
        <v>208</v>
      </c>
      <c r="X626" s="35">
        <f t="shared" si="48"/>
        <v>19219.2</v>
      </c>
      <c r="Y626" s="37">
        <f>IF(V626=0,0,VLOOKUP(V626,[1]원재료!C:H,3,0)*0.001)</f>
        <v>9.85</v>
      </c>
      <c r="Z626" s="35">
        <f t="shared" si="49"/>
        <v>189309.12</v>
      </c>
      <c r="AA626" s="38"/>
      <c r="AB626" s="39" t="s">
        <v>35</v>
      </c>
      <c r="AC626" s="40"/>
    </row>
    <row r="627" spans="1:29" ht="19.5" customHeight="1" x14ac:dyDescent="0.45">
      <c r="A627" s="22">
        <v>46157</v>
      </c>
      <c r="B627" s="23" t="s">
        <v>29</v>
      </c>
      <c r="C627" s="24" t="s">
        <v>30</v>
      </c>
      <c r="D627" s="25" t="s">
        <v>41</v>
      </c>
      <c r="E627" s="26" t="s">
        <v>42</v>
      </c>
      <c r="F627" s="27" t="str">
        <f>VLOOKUP(표1[[#This Row],[품번]],[1]!품번구분[#Data],2,0)</f>
        <v>G</v>
      </c>
      <c r="G627" s="28">
        <v>90</v>
      </c>
      <c r="H627" s="28">
        <v>84</v>
      </c>
      <c r="I627" s="28"/>
      <c r="J627" s="29">
        <f>표1[[#This Row],[C/V]]*표1[[#This Row],[판수]]-표1[[#This Row],[불량수량]]</f>
        <v>7560</v>
      </c>
      <c r="K627" s="28" t="s">
        <v>111</v>
      </c>
      <c r="L627" s="28" t="s">
        <v>116</v>
      </c>
      <c r="M627" s="30">
        <v>0.33333333333333331</v>
      </c>
      <c r="N627" s="30">
        <v>0.83333333333333337</v>
      </c>
      <c r="O627" s="31">
        <v>620</v>
      </c>
      <c r="P627" s="31">
        <v>0</v>
      </c>
      <c r="Q627" s="32"/>
      <c r="R627" s="33">
        <f t="shared" si="45"/>
        <v>8.129032258064516</v>
      </c>
      <c r="S627" s="34">
        <f t="shared" si="46"/>
        <v>174</v>
      </c>
      <c r="T627" s="35">
        <f>IF(L627="비가동",0,VLOOKUP(E627,[1]단가!$D$4:$G$1048576,4,0))</f>
        <v>60</v>
      </c>
      <c r="U627" s="35">
        <f t="shared" si="47"/>
        <v>453600</v>
      </c>
      <c r="V627" s="36" t="str">
        <f>IF($L627="비가동",0,IF($B627="in",VLOOKUP($E627,[1]투입량!$M:$T,3,FALSE),VLOOKUP($E627,[1]투입량!$D:$I,3,FALSE)))</f>
        <v>SI4027K</v>
      </c>
      <c r="W627" s="35">
        <f>IF($L627="비가동",0,IF($B627="in",VLOOKUP($E627,[1]투입량!$M:$T,6,FALSE),VLOOKUP($E627,[1]투입량!$D:$I,5,FALSE)))</f>
        <v>330</v>
      </c>
      <c r="X627" s="35">
        <f t="shared" si="48"/>
        <v>30492.000000000004</v>
      </c>
      <c r="Y627" s="37">
        <f>IF(V627=0,0,VLOOKUP(V627,[1]원재료!C:H,3,0)*0.001)</f>
        <v>9</v>
      </c>
      <c r="Z627" s="35">
        <f t="shared" si="49"/>
        <v>274428.00000000006</v>
      </c>
      <c r="AA627" s="38"/>
      <c r="AB627" s="39" t="s">
        <v>35</v>
      </c>
      <c r="AC627" s="40"/>
    </row>
    <row r="628" spans="1:29" ht="19.5" customHeight="1" x14ac:dyDescent="0.45">
      <c r="A628" s="22">
        <v>46157</v>
      </c>
      <c r="B628" s="23" t="s">
        <v>29</v>
      </c>
      <c r="C628" s="24" t="s">
        <v>30</v>
      </c>
      <c r="D628" s="25" t="s">
        <v>31</v>
      </c>
      <c r="E628" s="26" t="s">
        <v>50</v>
      </c>
      <c r="F628" s="27" t="str">
        <f>VLOOKUP(표1[[#This Row],[품번]],[1]!품번구분[#Data],2,0)</f>
        <v>S</v>
      </c>
      <c r="G628" s="28">
        <v>252</v>
      </c>
      <c r="H628" s="28">
        <v>90</v>
      </c>
      <c r="I628" s="28"/>
      <c r="J628" s="29">
        <f>표1[[#This Row],[C/V]]*표1[[#This Row],[판수]]-표1[[#This Row],[불량수량]]</f>
        <v>22680</v>
      </c>
      <c r="K628" s="28" t="s">
        <v>51</v>
      </c>
      <c r="L628" s="28" t="s">
        <v>117</v>
      </c>
      <c r="M628" s="30">
        <v>0.83333333333333337</v>
      </c>
      <c r="N628" s="30">
        <v>0.33333333333333331</v>
      </c>
      <c r="O628" s="31">
        <v>659.99999999999989</v>
      </c>
      <c r="P628" s="31">
        <v>0</v>
      </c>
      <c r="Q628" s="32"/>
      <c r="R628" s="33">
        <f t="shared" si="45"/>
        <v>8.1818181818181834</v>
      </c>
      <c r="S628" s="34">
        <f t="shared" si="46"/>
        <v>174</v>
      </c>
      <c r="T628" s="35">
        <f>IF(L628="비가동",0,VLOOKUP(E628,[1]단가!$D$4:$G$1048576,4,0))</f>
        <v>25.09</v>
      </c>
      <c r="U628" s="35">
        <f t="shared" si="47"/>
        <v>569041.19999999995</v>
      </c>
      <c r="V628" s="36" t="str">
        <f>IF($L628="비가동",0,IF($B628="in",VLOOKUP($E628,[1]투입량!$M:$T,3,FALSE),VLOOKUP($E628,[1]투입량!$D:$I,3,FALSE)))</f>
        <v>SI4022</v>
      </c>
      <c r="W628" s="35">
        <f>IF($L628="비가동",0,IF($B628="in",VLOOKUP($E628,[1]투입량!$M:$T,6,FALSE),VLOOKUP($E628,[1]투입량!$D:$I,5,FALSE)))</f>
        <v>354</v>
      </c>
      <c r="X628" s="35">
        <f t="shared" si="48"/>
        <v>35046</v>
      </c>
      <c r="Y628" s="37">
        <f>IF(V628=0,0,VLOOKUP(V628,[1]원재료!C:H,3,0)*0.001)</f>
        <v>10.15</v>
      </c>
      <c r="Z628" s="35">
        <f t="shared" si="49"/>
        <v>355716.9</v>
      </c>
      <c r="AA628" s="38"/>
      <c r="AB628" s="39" t="s">
        <v>35</v>
      </c>
      <c r="AC628" s="40"/>
    </row>
    <row r="629" spans="1:29" ht="19.5" customHeight="1" x14ac:dyDescent="0.45">
      <c r="A629" s="22">
        <v>46157</v>
      </c>
      <c r="B629" s="23" t="s">
        <v>29</v>
      </c>
      <c r="C629" s="24" t="s">
        <v>30</v>
      </c>
      <c r="D629" s="25" t="s">
        <v>39</v>
      </c>
      <c r="E629" s="26" t="s">
        <v>40</v>
      </c>
      <c r="F629" s="27" t="str">
        <f>VLOOKUP(표1[[#This Row],[품번]],[1]!품번구분[#Data],2,0)</f>
        <v>S</v>
      </c>
      <c r="G629" s="28">
        <v>190</v>
      </c>
      <c r="H629" s="28">
        <v>90</v>
      </c>
      <c r="I629" s="28">
        <v>90</v>
      </c>
      <c r="J629" s="29">
        <f>표1[[#This Row],[C/V]]*표1[[#This Row],[판수]]-표1[[#This Row],[불량수량]]</f>
        <v>17010</v>
      </c>
      <c r="K629" s="28" t="s">
        <v>51</v>
      </c>
      <c r="L629" s="28" t="s">
        <v>117</v>
      </c>
      <c r="M629" s="30">
        <v>0.83333333333333337</v>
      </c>
      <c r="N629" s="30">
        <v>0.33333333333333331</v>
      </c>
      <c r="O629" s="31">
        <v>659.99999999999989</v>
      </c>
      <c r="P629" s="31">
        <v>0</v>
      </c>
      <c r="Q629" s="32"/>
      <c r="R629" s="33">
        <f t="shared" si="45"/>
        <v>8.1818181818181834</v>
      </c>
      <c r="S629" s="34">
        <f t="shared" si="46"/>
        <v>174</v>
      </c>
      <c r="T629" s="35">
        <f>IF(L629="비가동",0,VLOOKUP(E629,[1]단가!$D$4:$G$1048576,4,0))</f>
        <v>24</v>
      </c>
      <c r="U629" s="35">
        <f t="shared" si="47"/>
        <v>408240</v>
      </c>
      <c r="V629" s="36" t="str">
        <f>IF($L629="비가동",0,IF($B629="in",VLOOKUP($E629,[1]투입량!$M:$T,3,FALSE),VLOOKUP($E629,[1]투입량!$D:$I,3,FALSE)))</f>
        <v>SI3020</v>
      </c>
      <c r="W629" s="35">
        <f>IF($L629="비가동",0,IF($B629="in",VLOOKUP($E629,[1]투입량!$M:$T,6,FALSE),VLOOKUP($E629,[1]투입량!$D:$I,5,FALSE)))</f>
        <v>208</v>
      </c>
      <c r="X629" s="35">
        <f t="shared" si="48"/>
        <v>20592</v>
      </c>
      <c r="Y629" s="37">
        <f>IF(V629=0,0,VLOOKUP(V629,[1]원재료!C:H,3,0)*0.001)</f>
        <v>9.85</v>
      </c>
      <c r="Z629" s="35">
        <f t="shared" si="49"/>
        <v>202831.19999999998</v>
      </c>
      <c r="AA629" s="38"/>
      <c r="AB629" s="39" t="s">
        <v>35</v>
      </c>
      <c r="AC629" s="40"/>
    </row>
    <row r="630" spans="1:29" ht="19.5" customHeight="1" x14ac:dyDescent="0.45">
      <c r="A630" s="22">
        <v>46157</v>
      </c>
      <c r="B630" s="23" t="s">
        <v>29</v>
      </c>
      <c r="C630" s="24" t="s">
        <v>30</v>
      </c>
      <c r="D630" s="25" t="s">
        <v>41</v>
      </c>
      <c r="E630" s="26" t="s">
        <v>42</v>
      </c>
      <c r="F630" s="27" t="str">
        <f>VLOOKUP(표1[[#This Row],[품번]],[1]!품번구분[#Data],2,0)</f>
        <v>G</v>
      </c>
      <c r="G630" s="28">
        <v>90</v>
      </c>
      <c r="H630" s="28">
        <v>90</v>
      </c>
      <c r="I630" s="28"/>
      <c r="J630" s="29">
        <f>표1[[#This Row],[C/V]]*표1[[#This Row],[판수]]-표1[[#This Row],[불량수량]]</f>
        <v>8100</v>
      </c>
      <c r="K630" s="28" t="s">
        <v>51</v>
      </c>
      <c r="L630" s="28" t="s">
        <v>117</v>
      </c>
      <c r="M630" s="30">
        <v>0.83333333333333337</v>
      </c>
      <c r="N630" s="30">
        <v>0.33333333333333331</v>
      </c>
      <c r="O630" s="31">
        <v>659.99999999999989</v>
      </c>
      <c r="P630" s="31">
        <v>0</v>
      </c>
      <c r="Q630" s="32"/>
      <c r="R630" s="33">
        <f t="shared" si="45"/>
        <v>8.1818181818181834</v>
      </c>
      <c r="S630" s="34">
        <f t="shared" si="46"/>
        <v>174</v>
      </c>
      <c r="T630" s="35">
        <f>IF(L630="비가동",0,VLOOKUP(E630,[1]단가!$D$4:$G$1048576,4,0))</f>
        <v>60</v>
      </c>
      <c r="U630" s="35">
        <f t="shared" si="47"/>
        <v>486000</v>
      </c>
      <c r="V630" s="36" t="str">
        <f>IF($L630="비가동",0,IF($B630="in",VLOOKUP($E630,[1]투입량!$M:$T,3,FALSE),VLOOKUP($E630,[1]투입량!$D:$I,3,FALSE)))</f>
        <v>SI4027K</v>
      </c>
      <c r="W630" s="35">
        <f>IF($L630="비가동",0,IF($B630="in",VLOOKUP($E630,[1]투입량!$M:$T,6,FALSE),VLOOKUP($E630,[1]투입량!$D:$I,5,FALSE)))</f>
        <v>330</v>
      </c>
      <c r="X630" s="35">
        <f t="shared" si="48"/>
        <v>32670.000000000004</v>
      </c>
      <c r="Y630" s="37">
        <f>IF(V630=0,0,VLOOKUP(V630,[1]원재료!C:H,3,0)*0.001)</f>
        <v>9</v>
      </c>
      <c r="Z630" s="35">
        <f t="shared" si="49"/>
        <v>294030.00000000006</v>
      </c>
      <c r="AA630" s="38"/>
      <c r="AB630" s="39" t="s">
        <v>35</v>
      </c>
      <c r="AC630" s="40"/>
    </row>
    <row r="631" spans="1:29" ht="19.5" customHeight="1" x14ac:dyDescent="0.45">
      <c r="A631" s="22">
        <v>46157</v>
      </c>
      <c r="B631" s="23" t="s">
        <v>29</v>
      </c>
      <c r="C631" s="24" t="s">
        <v>30</v>
      </c>
      <c r="D631" s="25" t="s">
        <v>121</v>
      </c>
      <c r="E631" s="26" t="s">
        <v>122</v>
      </c>
      <c r="F631" s="27" t="str">
        <f>VLOOKUP(표1[[#This Row],[품번]],[1]!품번구분[#Data],2,0)</f>
        <v>G</v>
      </c>
      <c r="G631" s="28">
        <v>180</v>
      </c>
      <c r="H631" s="28">
        <v>71</v>
      </c>
      <c r="I631" s="28"/>
      <c r="J631" s="29">
        <f>표1[[#This Row],[C/V]]*표1[[#This Row],[판수]]-표1[[#This Row],[불량수량]]</f>
        <v>12780</v>
      </c>
      <c r="K631" s="28" t="s">
        <v>107</v>
      </c>
      <c r="L631" s="28" t="s">
        <v>116</v>
      </c>
      <c r="M631" s="30">
        <v>0.33333333333333331</v>
      </c>
      <c r="N631" s="30">
        <v>0.83333333333333337</v>
      </c>
      <c r="O631" s="31">
        <v>620</v>
      </c>
      <c r="P631" s="31">
        <v>0</v>
      </c>
      <c r="Q631" s="32"/>
      <c r="R631" s="33">
        <f t="shared" si="45"/>
        <v>6.870967741935484</v>
      </c>
      <c r="S631" s="34">
        <f t="shared" si="46"/>
        <v>147</v>
      </c>
      <c r="T631" s="35">
        <f>IF(L631="비가동",0,VLOOKUP(E631,[1]단가!$D$4:$G$1048576,4,0))</f>
        <v>100</v>
      </c>
      <c r="U631" s="35">
        <f t="shared" si="47"/>
        <v>1278000</v>
      </c>
      <c r="V631" s="36" t="str">
        <f>IF($L631="비가동",0,IF($B631="in",VLOOKUP($E631,[1]투입량!$M:$T,3,FALSE),VLOOKUP($E631,[1]투입량!$D:$I,3,FALSE)))</f>
        <v>SI4021</v>
      </c>
      <c r="W631" s="35">
        <f>IF($L631="비가동",0,IF($B631="in",VLOOKUP($E631,[1]투입량!$M:$T,6,FALSE),VLOOKUP($E631,[1]투입량!$D:$I,5,FALSE)))</f>
        <v>120</v>
      </c>
      <c r="X631" s="35">
        <f t="shared" si="48"/>
        <v>9372</v>
      </c>
      <c r="Y631" s="37">
        <f>IF(V631=0,0,VLOOKUP(V631,[1]원재료!C:H,3,0)*0.001)</f>
        <v>8.8000000000000007</v>
      </c>
      <c r="Z631" s="35">
        <f t="shared" si="49"/>
        <v>82473.600000000006</v>
      </c>
      <c r="AA631" s="38"/>
      <c r="AB631" s="39" t="s">
        <v>35</v>
      </c>
      <c r="AC631" s="40"/>
    </row>
    <row r="632" spans="1:29" ht="19.5" customHeight="1" x14ac:dyDescent="0.45">
      <c r="A632" s="22">
        <v>46157</v>
      </c>
      <c r="B632" s="23" t="s">
        <v>29</v>
      </c>
      <c r="C632" s="24" t="s">
        <v>30</v>
      </c>
      <c r="D632" s="25" t="s">
        <v>121</v>
      </c>
      <c r="E632" s="26" t="s">
        <v>122</v>
      </c>
      <c r="F632" s="27" t="str">
        <f>VLOOKUP(표1[[#This Row],[품번]],[1]!품번구분[#Data],2,0)</f>
        <v>G</v>
      </c>
      <c r="G632" s="28">
        <v>180</v>
      </c>
      <c r="H632" s="28">
        <v>76</v>
      </c>
      <c r="I632" s="28"/>
      <c r="J632" s="29">
        <f>표1[[#This Row],[C/V]]*표1[[#This Row],[판수]]-표1[[#This Row],[불량수량]]</f>
        <v>13680</v>
      </c>
      <c r="K632" s="28" t="s">
        <v>77</v>
      </c>
      <c r="L632" s="28" t="s">
        <v>117</v>
      </c>
      <c r="M632" s="30">
        <v>0.83333333333333337</v>
      </c>
      <c r="N632" s="30">
        <v>0.33333333333333331</v>
      </c>
      <c r="O632" s="31">
        <v>659.99999999999989</v>
      </c>
      <c r="P632" s="31">
        <v>0</v>
      </c>
      <c r="Q632" s="32"/>
      <c r="R632" s="33">
        <f t="shared" si="45"/>
        <v>6.9090909090909101</v>
      </c>
      <c r="S632" s="34">
        <f t="shared" si="46"/>
        <v>147</v>
      </c>
      <c r="T632" s="35">
        <f>IF(L632="비가동",0,VLOOKUP(E632,[1]단가!$D$4:$G$1048576,4,0))</f>
        <v>100</v>
      </c>
      <c r="U632" s="35">
        <f t="shared" si="47"/>
        <v>1368000</v>
      </c>
      <c r="V632" s="36" t="str">
        <f>IF($L632="비가동",0,IF($B632="in",VLOOKUP($E632,[1]투입량!$M:$T,3,FALSE),VLOOKUP($E632,[1]투입량!$D:$I,3,FALSE)))</f>
        <v>SI4021</v>
      </c>
      <c r="W632" s="35">
        <f>IF($L632="비가동",0,IF($B632="in",VLOOKUP($E632,[1]투입량!$M:$T,6,FALSE),VLOOKUP($E632,[1]투입량!$D:$I,5,FALSE)))</f>
        <v>120</v>
      </c>
      <c r="X632" s="35">
        <f t="shared" si="48"/>
        <v>10032</v>
      </c>
      <c r="Y632" s="37">
        <f>IF(V632=0,0,VLOOKUP(V632,[1]원재료!C:H,3,0)*0.001)</f>
        <v>8.8000000000000007</v>
      </c>
      <c r="Z632" s="35">
        <f t="shared" si="49"/>
        <v>88281.600000000006</v>
      </c>
      <c r="AA632" s="38"/>
      <c r="AB632" s="39" t="s">
        <v>35</v>
      </c>
      <c r="AC632" s="40"/>
    </row>
    <row r="633" spans="1:29" ht="19.5" customHeight="1" x14ac:dyDescent="0.45">
      <c r="A633" s="22">
        <v>46157</v>
      </c>
      <c r="B633" s="23" t="s">
        <v>29</v>
      </c>
      <c r="C633" s="24" t="s">
        <v>30</v>
      </c>
      <c r="D633" s="25" t="s">
        <v>49</v>
      </c>
      <c r="E633" s="26">
        <v>685683</v>
      </c>
      <c r="F633" s="27" t="str">
        <f>VLOOKUP(표1[[#This Row],[품번]],[1]!품번구분[#Data],2,0)</f>
        <v>S</v>
      </c>
      <c r="G633" s="28">
        <v>80</v>
      </c>
      <c r="H633" s="28">
        <v>93</v>
      </c>
      <c r="I633" s="28"/>
      <c r="J633" s="29">
        <f>표1[[#This Row],[C/V]]*표1[[#This Row],[판수]]-표1[[#This Row],[불량수량]]</f>
        <v>7440</v>
      </c>
      <c r="K633" s="28" t="s">
        <v>43</v>
      </c>
      <c r="L633" s="28" t="s">
        <v>116</v>
      </c>
      <c r="M633" s="30">
        <v>0.33333333333333331</v>
      </c>
      <c r="N633" s="30">
        <v>0.83333333333333337</v>
      </c>
      <c r="O633" s="31">
        <v>620</v>
      </c>
      <c r="P633" s="31">
        <v>0</v>
      </c>
      <c r="Q633" s="32"/>
      <c r="R633" s="33">
        <f t="shared" si="45"/>
        <v>9</v>
      </c>
      <c r="S633" s="34">
        <f t="shared" si="46"/>
        <v>198</v>
      </c>
      <c r="T633" s="35">
        <f>IF(L633="비가동",0,VLOOKUP(E633,[1]단가!$D$4:$G$1048576,4,0))</f>
        <v>163.26</v>
      </c>
      <c r="U633" s="35">
        <f t="shared" si="47"/>
        <v>1214654.3999999999</v>
      </c>
      <c r="V633" s="36" t="str">
        <f>IF($L633="비가동",0,IF($B633="in",VLOOKUP($E633,[1]투입량!$M:$T,3,FALSE),VLOOKUP($E633,[1]투입량!$D:$I,3,FALSE)))</f>
        <v>SI4029</v>
      </c>
      <c r="W633" s="35">
        <f>IF($L633="비가동",0,IF($B633="in",VLOOKUP($E633,[1]투입량!$M:$T,6,FALSE),VLOOKUP($E633,[1]투입량!$D:$I,5,FALSE)))</f>
        <v>336</v>
      </c>
      <c r="X633" s="35">
        <f t="shared" si="48"/>
        <v>34372.800000000003</v>
      </c>
      <c r="Y633" s="37">
        <f>IF(V633=0,0,VLOOKUP(V633,[1]원재료!C:H,3,0)*0.001)</f>
        <v>9</v>
      </c>
      <c r="Z633" s="35">
        <f t="shared" si="49"/>
        <v>309355.2</v>
      </c>
      <c r="AA633" s="38"/>
      <c r="AB633" s="39" t="s">
        <v>35</v>
      </c>
      <c r="AC633" s="40"/>
    </row>
    <row r="634" spans="1:29" ht="19.5" customHeight="1" x14ac:dyDescent="0.45">
      <c r="A634" s="22">
        <v>46157</v>
      </c>
      <c r="B634" s="23" t="s">
        <v>29</v>
      </c>
      <c r="C634" s="24" t="s">
        <v>30</v>
      </c>
      <c r="D634" s="25" t="s">
        <v>52</v>
      </c>
      <c r="E634" s="26" t="s">
        <v>132</v>
      </c>
      <c r="F634" s="27" t="str">
        <f>VLOOKUP(표1[[#This Row],[품번]],[1]!품번구분[#Data],2,0)</f>
        <v>S</v>
      </c>
      <c r="G634" s="28">
        <v>54</v>
      </c>
      <c r="H634" s="28">
        <v>104</v>
      </c>
      <c r="I634" s="28"/>
      <c r="J634" s="29">
        <f>표1[[#This Row],[C/V]]*표1[[#This Row],[판수]]-표1[[#This Row],[불량수량]]</f>
        <v>5616</v>
      </c>
      <c r="K634" s="28" t="s">
        <v>43</v>
      </c>
      <c r="L634" s="28" t="s">
        <v>116</v>
      </c>
      <c r="M634" s="30">
        <v>0.33333333333333331</v>
      </c>
      <c r="N634" s="30">
        <v>0.83333333333333337</v>
      </c>
      <c r="O634" s="31">
        <v>620</v>
      </c>
      <c r="P634" s="31">
        <v>0</v>
      </c>
      <c r="Q634" s="32"/>
      <c r="R634" s="33">
        <f t="shared" si="45"/>
        <v>10.064516129032258</v>
      </c>
      <c r="S634" s="34">
        <f t="shared" si="46"/>
        <v>209</v>
      </c>
      <c r="T634" s="35">
        <f>IF(L634="비가동",0,VLOOKUP(E634,[1]단가!$D$4:$G$1048576,4,0))</f>
        <v>130.19999999999999</v>
      </c>
      <c r="U634" s="35">
        <f t="shared" si="47"/>
        <v>731203.2</v>
      </c>
      <c r="V634" s="36" t="str">
        <f>IF($L634="비가동",0,IF($B634="in",VLOOKUP($E634,[1]투입량!$M:$T,3,FALSE),VLOOKUP($E634,[1]투입량!$D:$I,3,FALSE)))</f>
        <v>SI4028</v>
      </c>
      <c r="W634" s="35">
        <f>IF($L634="비가동",0,IF($B634="in",VLOOKUP($E634,[1]투입량!$M:$T,6,FALSE),VLOOKUP($E634,[1]투입량!$D:$I,5,FALSE)))</f>
        <v>204</v>
      </c>
      <c r="X634" s="35">
        <f t="shared" si="48"/>
        <v>23337.600000000002</v>
      </c>
      <c r="Y634" s="37">
        <f>IF(V634=0,0,VLOOKUP(V634,[1]원재료!C:H,3,0)*0.001)</f>
        <v>9</v>
      </c>
      <c r="Z634" s="35">
        <f t="shared" si="49"/>
        <v>210038.40000000002</v>
      </c>
      <c r="AA634" s="38"/>
      <c r="AB634" s="39" t="s">
        <v>35</v>
      </c>
      <c r="AC634" s="40"/>
    </row>
    <row r="635" spans="1:29" ht="19.5" hidden="1" customHeight="1" x14ac:dyDescent="0.45">
      <c r="A635" s="22">
        <v>46157</v>
      </c>
      <c r="B635" s="23" t="s">
        <v>29</v>
      </c>
      <c r="C635" s="24" t="s">
        <v>30</v>
      </c>
      <c r="D635" s="25" t="s">
        <v>54</v>
      </c>
      <c r="E635" s="26" t="s">
        <v>142</v>
      </c>
      <c r="F635" s="27" t="str">
        <f>VLOOKUP(표1[[#This Row],[품번]],[1]!품번구분[#Data],2,0)</f>
        <v>S</v>
      </c>
      <c r="G635" s="28">
        <v>120</v>
      </c>
      <c r="H635" s="28">
        <v>28</v>
      </c>
      <c r="I635" s="28"/>
      <c r="J635" s="29">
        <f>표1[[#This Row],[C/V]]*표1[[#This Row],[판수]]-표1[[#This Row],[불량수량]]</f>
        <v>3360</v>
      </c>
      <c r="K635" s="28" t="s">
        <v>43</v>
      </c>
      <c r="L635" s="28" t="s">
        <v>116</v>
      </c>
      <c r="M635" s="30">
        <v>0.33333333333333331</v>
      </c>
      <c r="N635" s="30">
        <v>0.48055555555555557</v>
      </c>
      <c r="O635" s="31">
        <v>170.00000000000006</v>
      </c>
      <c r="P635" s="31">
        <v>42.000000000000014</v>
      </c>
      <c r="Q635" s="32"/>
      <c r="R635" s="33">
        <f t="shared" si="45"/>
        <v>9.8823529411764675</v>
      </c>
      <c r="S635" s="34">
        <f t="shared" si="46"/>
        <v>133</v>
      </c>
      <c r="T635" s="35">
        <f>IF(L635="비가동",0,VLOOKUP(E635,[1]단가!$D$4:$G$1048576,4,0))</f>
        <v>73</v>
      </c>
      <c r="U635" s="35">
        <f t="shared" si="47"/>
        <v>245280</v>
      </c>
      <c r="V635" s="36" t="str">
        <f>IF($L635="비가동",0,IF($B635="in",VLOOKUP($E635,[1]투입량!$M:$T,3,FALSE),VLOOKUP($E635,[1]투입량!$D:$I,3,FALSE)))</f>
        <v>SI4028</v>
      </c>
      <c r="W635" s="35">
        <f>IF($L635="비가동",0,IF($B635="in",VLOOKUP($E635,[1]투입량!$M:$T,6,FALSE),VLOOKUP($E635,[1]투입량!$D:$I,5,FALSE)))</f>
        <v>160</v>
      </c>
      <c r="X635" s="35">
        <f t="shared" si="48"/>
        <v>4928</v>
      </c>
      <c r="Y635" s="37">
        <f>IF(V635=0,0,VLOOKUP(V635,[1]원재료!C:H,3,0)*0.001)</f>
        <v>9</v>
      </c>
      <c r="Z635" s="35">
        <f t="shared" si="49"/>
        <v>44352</v>
      </c>
      <c r="AA635" s="38"/>
      <c r="AB635" s="39" t="s">
        <v>35</v>
      </c>
      <c r="AC635" s="40"/>
    </row>
    <row r="636" spans="1:29" ht="19.5" hidden="1" customHeight="1" x14ac:dyDescent="0.45">
      <c r="A636" s="22">
        <v>46157</v>
      </c>
      <c r="B636" s="23" t="s">
        <v>29</v>
      </c>
      <c r="C636" s="24" t="s">
        <v>30</v>
      </c>
      <c r="D636" s="25" t="s">
        <v>54</v>
      </c>
      <c r="E636" s="26" t="s">
        <v>142</v>
      </c>
      <c r="F636" s="27" t="str">
        <f>VLOOKUP(표1[[#This Row],[품번]],[1]!품번구분[#Data],2,0)</f>
        <v>S</v>
      </c>
      <c r="G636" s="28"/>
      <c r="H636" s="28"/>
      <c r="I636" s="28"/>
      <c r="J636" s="29">
        <f>표1[[#This Row],[C/V]]*표1[[#This Row],[판수]]-표1[[#This Row],[불량수량]]</f>
        <v>0</v>
      </c>
      <c r="K636" s="28" t="s">
        <v>43</v>
      </c>
      <c r="L636" s="28" t="s">
        <v>36</v>
      </c>
      <c r="M636" s="30">
        <v>0.4513888888888889</v>
      </c>
      <c r="N636" s="30">
        <v>0.48055555555555557</v>
      </c>
      <c r="O636" s="31">
        <v>42.000000000000014</v>
      </c>
      <c r="P636" s="31">
        <v>0</v>
      </c>
      <c r="Q636" s="32" t="s">
        <v>100</v>
      </c>
      <c r="R636" s="33" t="str">
        <f t="shared" si="45"/>
        <v/>
      </c>
      <c r="S636" s="34">
        <f t="shared" si="46"/>
        <v>133</v>
      </c>
      <c r="T636" s="35">
        <f>IF(L636="비가동",0,VLOOKUP(E636,[1]단가!$D$4:$G$1048576,4,0))</f>
        <v>0</v>
      </c>
      <c r="U636" s="35">
        <f t="shared" si="47"/>
        <v>0</v>
      </c>
      <c r="V636" s="36">
        <f>IF($L636="비가동",0,IF($B636="in",VLOOKUP($E636,[1]투입량!$M:$T,3,FALSE),VLOOKUP($E636,[1]투입량!$D:$I,3,FALSE)))</f>
        <v>0</v>
      </c>
      <c r="W636" s="35">
        <f>IF($L636="비가동",0,IF($B636="in",VLOOKUP($E636,[1]투입량!$M:$T,6,FALSE),VLOOKUP($E636,[1]투입량!$D:$I,5,FALSE)))</f>
        <v>0</v>
      </c>
      <c r="X636" s="35">
        <f t="shared" si="48"/>
        <v>0</v>
      </c>
      <c r="Y636" s="37">
        <f>IF(V636=0,0,VLOOKUP(V636,[1]원재료!C:H,3,0)*0.001)</f>
        <v>0</v>
      </c>
      <c r="Z636" s="35">
        <f t="shared" si="49"/>
        <v>0</v>
      </c>
      <c r="AA636" s="38"/>
      <c r="AB636" s="39" t="s">
        <v>35</v>
      </c>
      <c r="AC636" s="40"/>
    </row>
    <row r="637" spans="1:29" ht="19.5" customHeight="1" x14ac:dyDescent="0.45">
      <c r="A637" s="22">
        <v>46157</v>
      </c>
      <c r="B637" s="23" t="s">
        <v>29</v>
      </c>
      <c r="C637" s="24" t="s">
        <v>30</v>
      </c>
      <c r="D637" s="25" t="s">
        <v>54</v>
      </c>
      <c r="E637" s="26" t="s">
        <v>143</v>
      </c>
      <c r="F637" s="27" t="str">
        <f>VLOOKUP(표1[[#This Row],[품번]],[1]!품번구분[#Data],2,0)</f>
        <v>S</v>
      </c>
      <c r="G637" s="28">
        <v>12</v>
      </c>
      <c r="H637" s="28">
        <v>64</v>
      </c>
      <c r="I637" s="28"/>
      <c r="J637" s="29">
        <f>표1[[#This Row],[C/V]]*표1[[#This Row],[판수]]-표1[[#This Row],[불량수량]]</f>
        <v>768</v>
      </c>
      <c r="K637" s="28" t="s">
        <v>43</v>
      </c>
      <c r="L637" s="28" t="s">
        <v>116</v>
      </c>
      <c r="M637" s="30">
        <v>0.48055555555555557</v>
      </c>
      <c r="N637" s="30">
        <v>0.83333333333333337</v>
      </c>
      <c r="O637" s="31">
        <v>408.00000000000006</v>
      </c>
      <c r="P637" s="31">
        <v>0</v>
      </c>
      <c r="Q637" s="32"/>
      <c r="R637" s="33">
        <f t="shared" si="45"/>
        <v>9.4117647058823515</v>
      </c>
      <c r="S637" s="34">
        <f t="shared" si="46"/>
        <v>64</v>
      </c>
      <c r="T637" s="35">
        <f>IF(L637="비가동",0,VLOOKUP(E637,[1]단가!$D$4:$G$1048576,4,0))</f>
        <v>244.55</v>
      </c>
      <c r="U637" s="35">
        <f t="shared" si="47"/>
        <v>187814.40000000002</v>
      </c>
      <c r="V637" s="36" t="str">
        <f>IF($L637="비가동",0,IF($B637="in",VLOOKUP($E637,[1]투입량!$M:$T,3,FALSE),VLOOKUP($E637,[1]투입량!$D:$I,3,FALSE)))</f>
        <v>SI4014</v>
      </c>
      <c r="W637" s="35">
        <f>IF($L637="비가동",0,IF($B637="in",VLOOKUP($E637,[1]투입량!$M:$T,6,FALSE),VLOOKUP($E637,[1]투입량!$D:$I,5,FALSE)))</f>
        <v>0</v>
      </c>
      <c r="X637" s="35">
        <f t="shared" si="48"/>
        <v>0</v>
      </c>
      <c r="Y637" s="37">
        <f>IF(V637=0,0,VLOOKUP(V637,[1]원재료!C:H,3,0)*0.001)</f>
        <v>7.8</v>
      </c>
      <c r="Z637" s="35">
        <f t="shared" si="49"/>
        <v>0</v>
      </c>
      <c r="AA637" s="38"/>
      <c r="AB637" s="39" t="s">
        <v>35</v>
      </c>
      <c r="AC637" s="40"/>
    </row>
    <row r="638" spans="1:29" ht="19.5" customHeight="1" x14ac:dyDescent="0.45">
      <c r="A638" s="22">
        <v>46157</v>
      </c>
      <c r="B638" s="23" t="s">
        <v>29</v>
      </c>
      <c r="C638" s="24" t="s">
        <v>30</v>
      </c>
      <c r="D638" s="25" t="s">
        <v>49</v>
      </c>
      <c r="E638" s="26">
        <v>685683</v>
      </c>
      <c r="F638" s="27" t="str">
        <f>VLOOKUP(표1[[#This Row],[품번]],[1]!품번구분[#Data],2,0)</f>
        <v>S</v>
      </c>
      <c r="G638" s="28">
        <v>80</v>
      </c>
      <c r="H638" s="28">
        <v>105</v>
      </c>
      <c r="I638" s="28"/>
      <c r="J638" s="29">
        <f>표1[[#This Row],[C/V]]*표1[[#This Row],[판수]]-표1[[#This Row],[불량수량]]</f>
        <v>8400</v>
      </c>
      <c r="K638" s="28" t="s">
        <v>33</v>
      </c>
      <c r="L638" s="28" t="s">
        <v>117</v>
      </c>
      <c r="M638" s="30">
        <v>0.83333333333333337</v>
      </c>
      <c r="N638" s="30">
        <v>0.33333333333333331</v>
      </c>
      <c r="O638" s="31">
        <v>659.99999999999989</v>
      </c>
      <c r="P638" s="31">
        <v>0</v>
      </c>
      <c r="Q638" s="32"/>
      <c r="R638" s="33">
        <f t="shared" si="45"/>
        <v>9.5454545454545467</v>
      </c>
      <c r="S638" s="34">
        <f t="shared" si="46"/>
        <v>198</v>
      </c>
      <c r="T638" s="35">
        <f>IF(L638="비가동",0,VLOOKUP(E638,[1]단가!$D$4:$G$1048576,4,0))</f>
        <v>163.26</v>
      </c>
      <c r="U638" s="35">
        <f t="shared" si="47"/>
        <v>1371384</v>
      </c>
      <c r="V638" s="36" t="str">
        <f>IF($L638="비가동",0,IF($B638="in",VLOOKUP($E638,[1]투입량!$M:$T,3,FALSE),VLOOKUP($E638,[1]투입량!$D:$I,3,FALSE)))</f>
        <v>SI4029</v>
      </c>
      <c r="W638" s="35">
        <f>IF($L638="비가동",0,IF($B638="in",VLOOKUP($E638,[1]투입량!$M:$T,6,FALSE),VLOOKUP($E638,[1]투입량!$D:$I,5,FALSE)))</f>
        <v>336</v>
      </c>
      <c r="X638" s="35">
        <f t="shared" si="48"/>
        <v>38808</v>
      </c>
      <c r="Y638" s="37">
        <f>IF(V638=0,0,VLOOKUP(V638,[1]원재료!C:H,3,0)*0.001)</f>
        <v>9</v>
      </c>
      <c r="Z638" s="35">
        <f t="shared" si="49"/>
        <v>349272</v>
      </c>
      <c r="AA638" s="38"/>
      <c r="AB638" s="39" t="s">
        <v>35</v>
      </c>
      <c r="AC638" s="40"/>
    </row>
    <row r="639" spans="1:29" ht="19.5" customHeight="1" x14ac:dyDescent="0.45">
      <c r="A639" s="22">
        <v>46157</v>
      </c>
      <c r="B639" s="23" t="s">
        <v>29</v>
      </c>
      <c r="C639" s="24" t="s">
        <v>30</v>
      </c>
      <c r="D639" s="25" t="s">
        <v>52</v>
      </c>
      <c r="E639" s="26" t="s">
        <v>132</v>
      </c>
      <c r="F639" s="27" t="str">
        <f>VLOOKUP(표1[[#This Row],[품번]],[1]!품번구분[#Data],2,0)</f>
        <v>S</v>
      </c>
      <c r="G639" s="28">
        <v>54</v>
      </c>
      <c r="H639" s="28">
        <v>105</v>
      </c>
      <c r="I639" s="28"/>
      <c r="J639" s="29">
        <f>표1[[#This Row],[C/V]]*표1[[#This Row],[판수]]-표1[[#This Row],[불량수량]]</f>
        <v>5670</v>
      </c>
      <c r="K639" s="28" t="s">
        <v>33</v>
      </c>
      <c r="L639" s="28" t="s">
        <v>117</v>
      </c>
      <c r="M639" s="30">
        <v>0.83333333333333337</v>
      </c>
      <c r="N639" s="30">
        <v>0.33333333333333331</v>
      </c>
      <c r="O639" s="31">
        <v>659.99999999999989</v>
      </c>
      <c r="P639" s="31">
        <v>0</v>
      </c>
      <c r="Q639" s="32"/>
      <c r="R639" s="33">
        <f t="shared" si="45"/>
        <v>9.5454545454545467</v>
      </c>
      <c r="S639" s="34">
        <f t="shared" si="46"/>
        <v>209</v>
      </c>
      <c r="T639" s="35">
        <f>IF(L639="비가동",0,VLOOKUP(E639,[1]단가!$D$4:$G$1048576,4,0))</f>
        <v>130.19999999999999</v>
      </c>
      <c r="U639" s="35">
        <f t="shared" si="47"/>
        <v>738233.99999999988</v>
      </c>
      <c r="V639" s="36" t="str">
        <f>IF($L639="비가동",0,IF($B639="in",VLOOKUP($E639,[1]투입량!$M:$T,3,FALSE),VLOOKUP($E639,[1]투입량!$D:$I,3,FALSE)))</f>
        <v>SI4028</v>
      </c>
      <c r="W639" s="35">
        <f>IF($L639="비가동",0,IF($B639="in",VLOOKUP($E639,[1]투입량!$M:$T,6,FALSE),VLOOKUP($E639,[1]투입량!$D:$I,5,FALSE)))</f>
        <v>204</v>
      </c>
      <c r="X639" s="35">
        <f t="shared" si="48"/>
        <v>23562</v>
      </c>
      <c r="Y639" s="37">
        <f>IF(V639=0,0,VLOOKUP(V639,[1]원재료!C:H,3,0)*0.001)</f>
        <v>9</v>
      </c>
      <c r="Z639" s="35">
        <f t="shared" si="49"/>
        <v>212058</v>
      </c>
      <c r="AA639" s="38"/>
      <c r="AB639" s="39" t="s">
        <v>35</v>
      </c>
      <c r="AC639" s="40"/>
    </row>
    <row r="640" spans="1:29" ht="19.5" customHeight="1" x14ac:dyDescent="0.45">
      <c r="A640" s="22">
        <v>46157</v>
      </c>
      <c r="B640" s="23" t="s">
        <v>29</v>
      </c>
      <c r="C640" s="24" t="s">
        <v>30</v>
      </c>
      <c r="D640" s="25" t="s">
        <v>54</v>
      </c>
      <c r="E640" s="26" t="s">
        <v>142</v>
      </c>
      <c r="F640" s="27" t="str">
        <f>VLOOKUP(표1[[#This Row],[품번]],[1]!품번구분[#Data],2,0)</f>
        <v>S</v>
      </c>
      <c r="G640" s="28">
        <v>120</v>
      </c>
      <c r="H640" s="28">
        <v>105</v>
      </c>
      <c r="I640" s="28"/>
      <c r="J640" s="29">
        <f>표1[[#This Row],[C/V]]*표1[[#This Row],[판수]]-표1[[#This Row],[불량수량]]</f>
        <v>12600</v>
      </c>
      <c r="K640" s="28" t="s">
        <v>33</v>
      </c>
      <c r="L640" s="28" t="s">
        <v>117</v>
      </c>
      <c r="M640" s="30">
        <v>0.83333333333333337</v>
      </c>
      <c r="N640" s="30">
        <v>0.33333333333333331</v>
      </c>
      <c r="O640" s="31">
        <v>659.99999999999989</v>
      </c>
      <c r="P640" s="31">
        <v>0</v>
      </c>
      <c r="Q640" s="32"/>
      <c r="R640" s="33">
        <f t="shared" si="45"/>
        <v>9.5454545454545467</v>
      </c>
      <c r="S640" s="34">
        <f t="shared" si="46"/>
        <v>133</v>
      </c>
      <c r="T640" s="35">
        <f>IF(L640="비가동",0,VLOOKUP(E640,[1]단가!$D$4:$G$1048576,4,0))</f>
        <v>73</v>
      </c>
      <c r="U640" s="35">
        <f t="shared" si="47"/>
        <v>919800</v>
      </c>
      <c r="V640" s="36" t="str">
        <f>IF($L640="비가동",0,IF($B640="in",VLOOKUP($E640,[1]투입량!$M:$T,3,FALSE),VLOOKUP($E640,[1]투입량!$D:$I,3,FALSE)))</f>
        <v>SI4028</v>
      </c>
      <c r="W640" s="35">
        <f>IF($L640="비가동",0,IF($B640="in",VLOOKUP($E640,[1]투입량!$M:$T,6,FALSE),VLOOKUP($E640,[1]투입량!$D:$I,5,FALSE)))</f>
        <v>160</v>
      </c>
      <c r="X640" s="35">
        <f t="shared" si="48"/>
        <v>18480</v>
      </c>
      <c r="Y640" s="37">
        <f>IF(V640=0,0,VLOOKUP(V640,[1]원재료!C:H,3,0)*0.001)</f>
        <v>9</v>
      </c>
      <c r="Z640" s="35">
        <f t="shared" si="49"/>
        <v>166320</v>
      </c>
      <c r="AA640" s="38"/>
      <c r="AB640" s="39" t="s">
        <v>35</v>
      </c>
      <c r="AC640" s="40"/>
    </row>
    <row r="641" spans="1:29" ht="19.5" customHeight="1" x14ac:dyDescent="0.45">
      <c r="A641" s="22">
        <v>46157</v>
      </c>
      <c r="B641" s="23" t="s">
        <v>29</v>
      </c>
      <c r="C641" s="24" t="s">
        <v>30</v>
      </c>
      <c r="D641" s="25" t="s">
        <v>57</v>
      </c>
      <c r="E641" s="26">
        <v>681114</v>
      </c>
      <c r="F641" s="27" t="str">
        <f>VLOOKUP(표1[[#This Row],[품번]],[1]!품번구분[#Data],2,0)</f>
        <v>S</v>
      </c>
      <c r="G641" s="28">
        <v>1156</v>
      </c>
      <c r="H641" s="28">
        <v>104</v>
      </c>
      <c r="I641" s="28">
        <v>312</v>
      </c>
      <c r="J641" s="29">
        <f>표1[[#This Row],[C/V]]*표1[[#This Row],[판수]]-표1[[#This Row],[불량수량]]</f>
        <v>119912</v>
      </c>
      <c r="K641" s="28" t="s">
        <v>61</v>
      </c>
      <c r="L641" s="28" t="s">
        <v>116</v>
      </c>
      <c r="M641" s="30">
        <v>0.33333333333333331</v>
      </c>
      <c r="N641" s="30">
        <v>0.83333333333333337</v>
      </c>
      <c r="O641" s="31">
        <v>620</v>
      </c>
      <c r="P641" s="31">
        <v>0</v>
      </c>
      <c r="Q641" s="32"/>
      <c r="R641" s="33">
        <f t="shared" si="45"/>
        <v>10.064516129032258</v>
      </c>
      <c r="S641" s="34">
        <f t="shared" si="46"/>
        <v>217</v>
      </c>
      <c r="T641" s="35">
        <f>IF(L641="비가동",0,VLOOKUP(E641,[1]단가!$D$4:$G$1048576,4,0))</f>
        <v>8.76</v>
      </c>
      <c r="U641" s="35">
        <f t="shared" si="47"/>
        <v>1050429.1199999999</v>
      </c>
      <c r="V641" s="36" t="str">
        <f>IF($L641="비가동",0,IF($B641="in",VLOOKUP($E641,[1]투입량!$M:$T,3,FALSE),VLOOKUP($E641,[1]투입량!$D:$I,3,FALSE)))</f>
        <v>SI5521</v>
      </c>
      <c r="W641" s="35">
        <f>IF($L641="비가동",0,IF($B641="in",VLOOKUP($E641,[1]투입량!$M:$T,6,FALSE),VLOOKUP($E641,[1]투입량!$D:$I,5,FALSE)))</f>
        <v>330</v>
      </c>
      <c r="X641" s="35">
        <f t="shared" si="48"/>
        <v>37752.000000000007</v>
      </c>
      <c r="Y641" s="37">
        <f>IF(V641=0,0,VLOOKUP(V641,[1]원재료!C:H,3,0)*0.001)</f>
        <v>8.25</v>
      </c>
      <c r="Z641" s="35">
        <f t="shared" si="49"/>
        <v>311454.00000000006</v>
      </c>
      <c r="AA641" s="38"/>
      <c r="AB641" s="39" t="s">
        <v>35</v>
      </c>
      <c r="AC641" s="40"/>
    </row>
    <row r="642" spans="1:29" ht="19.5" hidden="1" customHeight="1" x14ac:dyDescent="0.45">
      <c r="A642" s="22">
        <v>46157</v>
      </c>
      <c r="B642" s="23" t="s">
        <v>29</v>
      </c>
      <c r="C642" s="24" t="s">
        <v>30</v>
      </c>
      <c r="D642" s="25" t="s">
        <v>59</v>
      </c>
      <c r="E642" s="26">
        <v>685391</v>
      </c>
      <c r="F642" s="27" t="str">
        <f>VLOOKUP(표1[[#This Row],[품번]],[1]!품번구분[#Data],2,0)</f>
        <v>S</v>
      </c>
      <c r="G642" s="28">
        <v>1140</v>
      </c>
      <c r="H642" s="28">
        <v>84</v>
      </c>
      <c r="I642" s="28"/>
      <c r="J642" s="29">
        <f>표1[[#This Row],[C/V]]*표1[[#This Row],[판수]]-표1[[#This Row],[불량수량]]</f>
        <v>95760</v>
      </c>
      <c r="K642" s="28" t="s">
        <v>62</v>
      </c>
      <c r="L642" s="28" t="s">
        <v>116</v>
      </c>
      <c r="M642" s="30">
        <v>0.33333333333333331</v>
      </c>
      <c r="N642" s="30">
        <v>0.83333333333333337</v>
      </c>
      <c r="O642" s="31">
        <v>590</v>
      </c>
      <c r="P642" s="31">
        <v>29.999999999999972</v>
      </c>
      <c r="Q642" s="32"/>
      <c r="R642" s="33">
        <f t="shared" si="45"/>
        <v>8.5423728813559325</v>
      </c>
      <c r="S642" s="34">
        <f t="shared" si="46"/>
        <v>188</v>
      </c>
      <c r="T642" s="35">
        <f>IF(L642="비가동",0,VLOOKUP(E642,[1]단가!$D$4:$G$1048576,4,0))</f>
        <v>7.9</v>
      </c>
      <c r="U642" s="35">
        <f t="shared" si="47"/>
        <v>756504</v>
      </c>
      <c r="V642" s="36" t="str">
        <f>IF($L642="비가동",0,IF($B642="in",VLOOKUP($E642,[1]투입량!$M:$T,3,FALSE),VLOOKUP($E642,[1]투입량!$D:$I,3,FALSE)))</f>
        <v>SI4021</v>
      </c>
      <c r="W642" s="35">
        <f>IF($L642="비가동",0,IF($B642="in",VLOOKUP($E642,[1]투입량!$M:$T,6,FALSE),VLOOKUP($E642,[1]투입량!$D:$I,5,FALSE)))</f>
        <v>268</v>
      </c>
      <c r="X642" s="35">
        <f t="shared" si="48"/>
        <v>24763.200000000001</v>
      </c>
      <c r="Y642" s="37">
        <f>IF(V642=0,0,VLOOKUP(V642,[1]원재료!C:H,3,0)*0.001)</f>
        <v>8.8000000000000007</v>
      </c>
      <c r="Z642" s="35">
        <f t="shared" si="49"/>
        <v>217916.16000000003</v>
      </c>
      <c r="AA642" s="38"/>
      <c r="AB642" s="39" t="s">
        <v>35</v>
      </c>
      <c r="AC642" s="40"/>
    </row>
    <row r="643" spans="1:29" ht="19.5" hidden="1" customHeight="1" x14ac:dyDescent="0.45">
      <c r="A643" s="22">
        <v>46157</v>
      </c>
      <c r="B643" s="23" t="s">
        <v>29</v>
      </c>
      <c r="C643" s="24" t="s">
        <v>30</v>
      </c>
      <c r="D643" s="25" t="s">
        <v>59</v>
      </c>
      <c r="E643" s="26">
        <v>685391</v>
      </c>
      <c r="F643" s="27" t="str">
        <f>VLOOKUP(표1[[#This Row],[품번]],[1]!품번구분[#Data],2,0)</f>
        <v>S</v>
      </c>
      <c r="G643" s="28"/>
      <c r="H643" s="28"/>
      <c r="I643" s="28"/>
      <c r="J643" s="29">
        <f>표1[[#This Row],[C/V]]*표1[[#This Row],[판수]]-표1[[#This Row],[불량수량]]</f>
        <v>0</v>
      </c>
      <c r="K643" s="28" t="s">
        <v>62</v>
      </c>
      <c r="L643" s="28" t="s">
        <v>36</v>
      </c>
      <c r="M643" s="30">
        <v>0.35416666666666669</v>
      </c>
      <c r="N643" s="30">
        <v>0.375</v>
      </c>
      <c r="O643" s="31">
        <v>29.999999999999972</v>
      </c>
      <c r="P643" s="31">
        <v>0</v>
      </c>
      <c r="Q643" s="32" t="s">
        <v>144</v>
      </c>
      <c r="R643" s="33" t="str">
        <f t="shared" ref="R643:R706" si="50">IF(H643=0,"",H643/O643*60)</f>
        <v/>
      </c>
      <c r="S643" s="34">
        <f t="shared" ref="S643:S706" si="51">SUMIFS(H:H,$A:$A,A643,$D:$D,D643,$E:$E,E643)</f>
        <v>188</v>
      </c>
      <c r="T643" s="35">
        <f>IF(L643="비가동",0,VLOOKUP(E643,[1]단가!$D$4:$G$1048576,4,0))</f>
        <v>0</v>
      </c>
      <c r="U643" s="35">
        <f t="shared" ref="U643:U706" si="52">IF(L643="비가동",0,T643*J643)</f>
        <v>0</v>
      </c>
      <c r="V643" s="36">
        <f>IF($L643="비가동",0,IF($B643="in",VLOOKUP($E643,[1]투입량!$M:$T,3,FALSE),VLOOKUP($E643,[1]투입량!$D:$I,3,FALSE)))</f>
        <v>0</v>
      </c>
      <c r="W643" s="35">
        <f>IF($L643="비가동",0,IF($B643="in",VLOOKUP($E643,[1]투입량!$M:$T,6,FALSE),VLOOKUP($E643,[1]투입량!$D:$I,5,FALSE)))</f>
        <v>0</v>
      </c>
      <c r="X643" s="35">
        <f t="shared" ref="X643:X706" si="53">IF(L643="비가동",0,(W643*1.1)*H643)</f>
        <v>0</v>
      </c>
      <c r="Y643" s="37">
        <f>IF(V643=0,0,VLOOKUP(V643,[1]원재료!C:H,3,0)*0.001)</f>
        <v>0</v>
      </c>
      <c r="Z643" s="35">
        <f t="shared" ref="Z643:Z706" si="54">Y643*X643</f>
        <v>0</v>
      </c>
      <c r="AA643" s="38" t="s">
        <v>145</v>
      </c>
      <c r="AB643" s="39" t="s">
        <v>35</v>
      </c>
      <c r="AC643" s="40"/>
    </row>
    <row r="644" spans="1:29" ht="19.5" customHeight="1" x14ac:dyDescent="0.45">
      <c r="A644" s="22">
        <v>46157</v>
      </c>
      <c r="B644" s="23" t="s">
        <v>29</v>
      </c>
      <c r="C644" s="24" t="s">
        <v>30</v>
      </c>
      <c r="D644" s="25" t="s">
        <v>57</v>
      </c>
      <c r="E644" s="26">
        <v>681114</v>
      </c>
      <c r="F644" s="27" t="str">
        <f>VLOOKUP(표1[[#This Row],[품번]],[1]!품번구분[#Data],2,0)</f>
        <v>S</v>
      </c>
      <c r="G644" s="28">
        <v>1156</v>
      </c>
      <c r="H644" s="28">
        <v>113</v>
      </c>
      <c r="I644" s="28">
        <v>339</v>
      </c>
      <c r="J644" s="29">
        <f>표1[[#This Row],[C/V]]*표1[[#This Row],[판수]]-표1[[#This Row],[불량수량]]</f>
        <v>130289</v>
      </c>
      <c r="K644" s="28" t="s">
        <v>58</v>
      </c>
      <c r="L644" s="28" t="s">
        <v>117</v>
      </c>
      <c r="M644" s="30">
        <v>0.83333333333333337</v>
      </c>
      <c r="N644" s="30">
        <v>0.33333333333333331</v>
      </c>
      <c r="O644" s="31">
        <v>659.99999999999989</v>
      </c>
      <c r="P644" s="31">
        <v>0</v>
      </c>
      <c r="Q644" s="32"/>
      <c r="R644" s="33">
        <f t="shared" si="50"/>
        <v>10.272727272727273</v>
      </c>
      <c r="S644" s="34">
        <f t="shared" si="51"/>
        <v>217</v>
      </c>
      <c r="T644" s="35">
        <f>IF(L644="비가동",0,VLOOKUP(E644,[1]단가!$D$4:$G$1048576,4,0))</f>
        <v>8.76</v>
      </c>
      <c r="U644" s="35">
        <f t="shared" si="52"/>
        <v>1141331.6399999999</v>
      </c>
      <c r="V644" s="36" t="str">
        <f>IF($L644="비가동",0,IF($B644="in",VLOOKUP($E644,[1]투입량!$M:$T,3,FALSE),VLOOKUP($E644,[1]투입량!$D:$I,3,FALSE)))</f>
        <v>SI5521</v>
      </c>
      <c r="W644" s="35">
        <f>IF($L644="비가동",0,IF($B644="in",VLOOKUP($E644,[1]투입량!$M:$T,6,FALSE),VLOOKUP($E644,[1]투입량!$D:$I,5,FALSE)))</f>
        <v>330</v>
      </c>
      <c r="X644" s="35">
        <f t="shared" si="53"/>
        <v>41019.000000000007</v>
      </c>
      <c r="Y644" s="37">
        <f>IF(V644=0,0,VLOOKUP(V644,[1]원재료!C:H,3,0)*0.001)</f>
        <v>8.25</v>
      </c>
      <c r="Z644" s="35">
        <f t="shared" si="54"/>
        <v>338406.75000000006</v>
      </c>
      <c r="AA644" s="38"/>
      <c r="AB644" s="39" t="s">
        <v>35</v>
      </c>
      <c r="AC644" s="40"/>
    </row>
    <row r="645" spans="1:29" ht="19.5" customHeight="1" x14ac:dyDescent="0.45">
      <c r="A645" s="22">
        <v>46157</v>
      </c>
      <c r="B645" s="23" t="s">
        <v>29</v>
      </c>
      <c r="C645" s="24" t="s">
        <v>30</v>
      </c>
      <c r="D645" s="25" t="s">
        <v>59</v>
      </c>
      <c r="E645" s="26">
        <v>685391</v>
      </c>
      <c r="F645" s="27" t="str">
        <f>VLOOKUP(표1[[#This Row],[품번]],[1]!품번구분[#Data],2,0)</f>
        <v>S</v>
      </c>
      <c r="G645" s="28">
        <v>1140</v>
      </c>
      <c r="H645" s="28">
        <v>104</v>
      </c>
      <c r="I645" s="28"/>
      <c r="J645" s="29">
        <f>표1[[#This Row],[C/V]]*표1[[#This Row],[판수]]-표1[[#This Row],[불량수량]]</f>
        <v>118560</v>
      </c>
      <c r="K645" s="28" t="s">
        <v>81</v>
      </c>
      <c r="L645" s="28" t="s">
        <v>117</v>
      </c>
      <c r="M645" s="30">
        <v>0.83333333333333337</v>
      </c>
      <c r="N645" s="30">
        <v>0.33333333333333331</v>
      </c>
      <c r="O645" s="31">
        <v>659.99999999999989</v>
      </c>
      <c r="P645" s="31">
        <v>0</v>
      </c>
      <c r="Q645" s="32"/>
      <c r="R645" s="33">
        <f t="shared" si="50"/>
        <v>9.454545454545455</v>
      </c>
      <c r="S645" s="34">
        <f t="shared" si="51"/>
        <v>188</v>
      </c>
      <c r="T645" s="35">
        <f>IF(L645="비가동",0,VLOOKUP(E645,[1]단가!$D$4:$G$1048576,4,0))</f>
        <v>7.9</v>
      </c>
      <c r="U645" s="35">
        <f t="shared" si="52"/>
        <v>936624</v>
      </c>
      <c r="V645" s="36" t="str">
        <f>IF($L645="비가동",0,IF($B645="in",VLOOKUP($E645,[1]투입량!$M:$T,3,FALSE),VLOOKUP($E645,[1]투입량!$D:$I,3,FALSE)))</f>
        <v>SI4021</v>
      </c>
      <c r="W645" s="35">
        <f>IF($L645="비가동",0,IF($B645="in",VLOOKUP($E645,[1]투입량!$M:$T,6,FALSE),VLOOKUP($E645,[1]투입량!$D:$I,5,FALSE)))</f>
        <v>268</v>
      </c>
      <c r="X645" s="35">
        <f t="shared" si="53"/>
        <v>30659.200000000001</v>
      </c>
      <c r="Y645" s="37">
        <f>IF(V645=0,0,VLOOKUP(V645,[1]원재료!C:H,3,0)*0.001)</f>
        <v>8.8000000000000007</v>
      </c>
      <c r="Z645" s="35">
        <f t="shared" si="54"/>
        <v>269800.96000000002</v>
      </c>
      <c r="AA645" s="38"/>
      <c r="AB645" s="39" t="s">
        <v>35</v>
      </c>
      <c r="AC645" s="40"/>
    </row>
    <row r="646" spans="1:29" ht="19.5" hidden="1" customHeight="1" x14ac:dyDescent="0.45">
      <c r="A646" s="22">
        <v>46157</v>
      </c>
      <c r="B646" s="23" t="s">
        <v>29</v>
      </c>
      <c r="C646" s="24" t="s">
        <v>30</v>
      </c>
      <c r="D646" s="25" t="s">
        <v>63</v>
      </c>
      <c r="E646" s="26">
        <v>685394</v>
      </c>
      <c r="F646" s="27" t="str">
        <f>VLOOKUP(표1[[#This Row],[품번]],[1]!품번구분[#Data],2,0)</f>
        <v>S</v>
      </c>
      <c r="G646" s="28">
        <v>1152</v>
      </c>
      <c r="H646" s="28">
        <v>89</v>
      </c>
      <c r="I646" s="28"/>
      <c r="J646" s="29">
        <f>표1[[#This Row],[C/V]]*표1[[#This Row],[판수]]-표1[[#This Row],[불량수량]]</f>
        <v>102528</v>
      </c>
      <c r="K646" s="28" t="s">
        <v>67</v>
      </c>
      <c r="L646" s="28" t="s">
        <v>116</v>
      </c>
      <c r="M646" s="30">
        <v>0.33333333333333331</v>
      </c>
      <c r="N646" s="30">
        <v>0.83333333333333337</v>
      </c>
      <c r="O646" s="31">
        <v>580.00000000000011</v>
      </c>
      <c r="P646" s="31">
        <v>39.999999999999936</v>
      </c>
      <c r="Q646" s="32"/>
      <c r="R646" s="33">
        <f t="shared" si="50"/>
        <v>9.206896551724137</v>
      </c>
      <c r="S646" s="34">
        <f t="shared" si="51"/>
        <v>182</v>
      </c>
      <c r="T646" s="35">
        <f>IF(L646="비가동",0,VLOOKUP(E646,[1]단가!$D$4:$G$1048576,4,0))</f>
        <v>7.4</v>
      </c>
      <c r="U646" s="35">
        <f t="shared" si="52"/>
        <v>758707.20000000007</v>
      </c>
      <c r="V646" s="36" t="str">
        <f>IF($L646="비가동",0,IF($B646="in",VLOOKUP($E646,[1]투입량!$M:$T,3,FALSE),VLOOKUP($E646,[1]투입량!$D:$I,3,FALSE)))</f>
        <v>SI4026</v>
      </c>
      <c r="W646" s="35">
        <f>IF($L646="비가동",0,IF($B646="in",VLOOKUP($E646,[1]투입량!$M:$T,6,FALSE),VLOOKUP($E646,[1]투입량!$D:$I,5,FALSE)))</f>
        <v>292</v>
      </c>
      <c r="X646" s="35">
        <f t="shared" si="53"/>
        <v>28586.800000000003</v>
      </c>
      <c r="Y646" s="37">
        <f>IF(V646=0,0,VLOOKUP(V646,[1]원재료!C:H,3,0)*0.001)</f>
        <v>9.1</v>
      </c>
      <c r="Z646" s="35">
        <f t="shared" si="54"/>
        <v>260139.88</v>
      </c>
      <c r="AA646" s="38"/>
      <c r="AB646" s="39" t="s">
        <v>35</v>
      </c>
      <c r="AC646" s="40"/>
    </row>
    <row r="647" spans="1:29" ht="19.5" hidden="1" customHeight="1" x14ac:dyDescent="0.45">
      <c r="A647" s="22">
        <v>46157</v>
      </c>
      <c r="B647" s="23" t="s">
        <v>29</v>
      </c>
      <c r="C647" s="24" t="s">
        <v>30</v>
      </c>
      <c r="D647" s="25" t="s">
        <v>63</v>
      </c>
      <c r="E647" s="26">
        <v>685394</v>
      </c>
      <c r="F647" s="27" t="str">
        <f>VLOOKUP(표1[[#This Row],[품번]],[1]!품번구분[#Data],2,0)</f>
        <v>S</v>
      </c>
      <c r="G647" s="28"/>
      <c r="H647" s="28"/>
      <c r="I647" s="28"/>
      <c r="J647" s="29">
        <f>표1[[#This Row],[C/V]]*표1[[#This Row],[판수]]-표1[[#This Row],[불량수량]]</f>
        <v>0</v>
      </c>
      <c r="K647" s="28" t="s">
        <v>67</v>
      </c>
      <c r="L647" s="28" t="s">
        <v>36</v>
      </c>
      <c r="M647" s="30">
        <v>0.34722222222222227</v>
      </c>
      <c r="N647" s="30">
        <v>0.375</v>
      </c>
      <c r="O647" s="31">
        <v>39.999999999999936</v>
      </c>
      <c r="P647" s="31">
        <v>0</v>
      </c>
      <c r="Q647" s="32" t="s">
        <v>144</v>
      </c>
      <c r="R647" s="33" t="str">
        <f t="shared" si="50"/>
        <v/>
      </c>
      <c r="S647" s="34">
        <f t="shared" si="51"/>
        <v>182</v>
      </c>
      <c r="T647" s="35">
        <f>IF(L647="비가동",0,VLOOKUP(E647,[1]단가!$D$4:$G$1048576,4,0))</f>
        <v>0</v>
      </c>
      <c r="U647" s="35">
        <f t="shared" si="52"/>
        <v>0</v>
      </c>
      <c r="V647" s="36">
        <f>IF($L647="비가동",0,IF($B647="in",VLOOKUP($E647,[1]투입량!$M:$T,3,FALSE),VLOOKUP($E647,[1]투입량!$D:$I,3,FALSE)))</f>
        <v>0</v>
      </c>
      <c r="W647" s="35">
        <f>IF($L647="비가동",0,IF($B647="in",VLOOKUP($E647,[1]투입량!$M:$T,6,FALSE),VLOOKUP($E647,[1]투입량!$D:$I,5,FALSE)))</f>
        <v>0</v>
      </c>
      <c r="X647" s="35">
        <f t="shared" si="53"/>
        <v>0</v>
      </c>
      <c r="Y647" s="37">
        <f>IF(V647=0,0,VLOOKUP(V647,[1]원재료!C:H,3,0)*0.001)</f>
        <v>0</v>
      </c>
      <c r="Z647" s="35">
        <f t="shared" si="54"/>
        <v>0</v>
      </c>
      <c r="AA647" s="38" t="s">
        <v>145</v>
      </c>
      <c r="AB647" s="39" t="s">
        <v>35</v>
      </c>
      <c r="AC647" s="40"/>
    </row>
    <row r="648" spans="1:29" ht="19.5" customHeight="1" x14ac:dyDescent="0.45">
      <c r="A648" s="22">
        <v>46157</v>
      </c>
      <c r="B648" s="23" t="s">
        <v>29</v>
      </c>
      <c r="C648" s="24" t="s">
        <v>30</v>
      </c>
      <c r="D648" s="25" t="s">
        <v>65</v>
      </c>
      <c r="E648" s="26">
        <v>681159</v>
      </c>
      <c r="F648" s="27" t="str">
        <f>VLOOKUP(표1[[#This Row],[품번]],[1]!품번구분[#Data],2,0)</f>
        <v>S</v>
      </c>
      <c r="G648" s="28">
        <v>1600</v>
      </c>
      <c r="H648" s="28">
        <v>54</v>
      </c>
      <c r="I648" s="28"/>
      <c r="J648" s="29">
        <f>표1[[#This Row],[C/V]]*표1[[#This Row],[판수]]-표1[[#This Row],[불량수량]]</f>
        <v>86400</v>
      </c>
      <c r="K648" s="28" t="s">
        <v>68</v>
      </c>
      <c r="L648" s="28" t="s">
        <v>116</v>
      </c>
      <c r="M648" s="30">
        <v>0.33333333333333331</v>
      </c>
      <c r="N648" s="30">
        <v>0.83333333333333337</v>
      </c>
      <c r="O648" s="31">
        <v>620</v>
      </c>
      <c r="P648" s="31">
        <v>0</v>
      </c>
      <c r="Q648" s="32"/>
      <c r="R648" s="33">
        <f t="shared" si="50"/>
        <v>5.225806451612903</v>
      </c>
      <c r="S648" s="34">
        <f t="shared" si="51"/>
        <v>120</v>
      </c>
      <c r="T648" s="35">
        <f>IF(L648="비가동",0,VLOOKUP(E648,[1]단가!$D$4:$G$1048576,4,0))</f>
        <v>10.92</v>
      </c>
      <c r="U648" s="35">
        <f t="shared" si="52"/>
        <v>943488</v>
      </c>
      <c r="V648" s="36" t="str">
        <f>IF($L648="비가동",0,IF($B648="in",VLOOKUP($E648,[1]투입량!$M:$T,3,FALSE),VLOOKUP($E648,[1]투입량!$D:$I,3,FALSE)))</f>
        <v>SI3510</v>
      </c>
      <c r="W648" s="35">
        <f>IF($L648="비가동",0,IF($B648="in",VLOOKUP($E648,[1]투입량!$M:$T,6,FALSE),VLOOKUP($E648,[1]투입량!$D:$I,5,FALSE)))</f>
        <v>484</v>
      </c>
      <c r="X648" s="35">
        <f t="shared" si="53"/>
        <v>28749.600000000006</v>
      </c>
      <c r="Y648" s="37">
        <f>IF(V648=0,0,VLOOKUP(V648,[1]원재료!C:H,3,0)*0.001)</f>
        <v>8.4499999999999993</v>
      </c>
      <c r="Z648" s="35">
        <f t="shared" si="54"/>
        <v>242934.12000000002</v>
      </c>
      <c r="AA648" s="38"/>
      <c r="AB648" s="39" t="s">
        <v>35</v>
      </c>
      <c r="AC648" s="40"/>
    </row>
    <row r="649" spans="1:29" ht="19.5" customHeight="1" x14ac:dyDescent="0.45">
      <c r="A649" s="22">
        <v>46157</v>
      </c>
      <c r="B649" s="23" t="s">
        <v>29</v>
      </c>
      <c r="C649" s="24" t="s">
        <v>30</v>
      </c>
      <c r="D649" s="25" t="s">
        <v>63</v>
      </c>
      <c r="E649" s="26">
        <v>685394</v>
      </c>
      <c r="F649" s="27" t="str">
        <f>VLOOKUP(표1[[#This Row],[품번]],[1]!품번구분[#Data],2,0)</f>
        <v>S</v>
      </c>
      <c r="G649" s="28">
        <v>1152</v>
      </c>
      <c r="H649" s="28">
        <v>93</v>
      </c>
      <c r="I649" s="28"/>
      <c r="J649" s="29">
        <f>표1[[#This Row],[C/V]]*표1[[#This Row],[판수]]-표1[[#This Row],[불량수량]]</f>
        <v>107136</v>
      </c>
      <c r="K649" s="28" t="s">
        <v>64</v>
      </c>
      <c r="L649" s="28" t="s">
        <v>117</v>
      </c>
      <c r="M649" s="30">
        <v>0.83333333333333337</v>
      </c>
      <c r="N649" s="30">
        <v>0.33333333333333331</v>
      </c>
      <c r="O649" s="31">
        <v>659.99999999999989</v>
      </c>
      <c r="P649" s="31">
        <v>0</v>
      </c>
      <c r="Q649" s="32"/>
      <c r="R649" s="33">
        <f t="shared" si="50"/>
        <v>8.454545454545455</v>
      </c>
      <c r="S649" s="34">
        <f t="shared" si="51"/>
        <v>182</v>
      </c>
      <c r="T649" s="35">
        <f>IF(L649="비가동",0,VLOOKUP(E649,[1]단가!$D$4:$G$1048576,4,0))</f>
        <v>7.4</v>
      </c>
      <c r="U649" s="35">
        <f t="shared" si="52"/>
        <v>792806.40000000002</v>
      </c>
      <c r="V649" s="36" t="str">
        <f>IF($L649="비가동",0,IF($B649="in",VLOOKUP($E649,[1]투입량!$M:$T,3,FALSE),VLOOKUP($E649,[1]투입량!$D:$I,3,FALSE)))</f>
        <v>SI4026</v>
      </c>
      <c r="W649" s="35">
        <f>IF($L649="비가동",0,IF($B649="in",VLOOKUP($E649,[1]투입량!$M:$T,6,FALSE),VLOOKUP($E649,[1]투입량!$D:$I,5,FALSE)))</f>
        <v>292</v>
      </c>
      <c r="X649" s="35">
        <f t="shared" si="53"/>
        <v>29871.600000000006</v>
      </c>
      <c r="Y649" s="37">
        <f>IF(V649=0,0,VLOOKUP(V649,[1]원재료!C:H,3,0)*0.001)</f>
        <v>9.1</v>
      </c>
      <c r="Z649" s="35">
        <f t="shared" si="54"/>
        <v>271831.56000000006</v>
      </c>
      <c r="AA649" s="38"/>
      <c r="AB649" s="39" t="s">
        <v>35</v>
      </c>
      <c r="AC649" s="40"/>
    </row>
    <row r="650" spans="1:29" ht="19.5" customHeight="1" x14ac:dyDescent="0.45">
      <c r="A650" s="22">
        <v>46157</v>
      </c>
      <c r="B650" s="23" t="s">
        <v>29</v>
      </c>
      <c r="C650" s="24" t="s">
        <v>30</v>
      </c>
      <c r="D650" s="25" t="s">
        <v>65</v>
      </c>
      <c r="E650" s="26">
        <v>681159</v>
      </c>
      <c r="F650" s="27" t="str">
        <f>VLOOKUP(표1[[#This Row],[품번]],[1]!품번구분[#Data],2,0)</f>
        <v>S</v>
      </c>
      <c r="G650" s="28">
        <v>1600</v>
      </c>
      <c r="H650" s="28">
        <v>66</v>
      </c>
      <c r="I650" s="28"/>
      <c r="J650" s="29">
        <f>표1[[#This Row],[C/V]]*표1[[#This Row],[판수]]-표1[[#This Row],[불량수량]]</f>
        <v>105600</v>
      </c>
      <c r="K650" s="28" t="s">
        <v>66</v>
      </c>
      <c r="L650" s="28" t="s">
        <v>117</v>
      </c>
      <c r="M650" s="30">
        <v>0.83333333333333337</v>
      </c>
      <c r="N650" s="30">
        <v>0.33333333333333331</v>
      </c>
      <c r="O650" s="31">
        <v>659.99999999999989</v>
      </c>
      <c r="P650" s="31">
        <v>0</v>
      </c>
      <c r="Q650" s="32"/>
      <c r="R650" s="33">
        <f t="shared" si="50"/>
        <v>6.0000000000000009</v>
      </c>
      <c r="S650" s="34">
        <f t="shared" si="51"/>
        <v>120</v>
      </c>
      <c r="T650" s="35">
        <f>IF(L650="비가동",0,VLOOKUP(E650,[1]단가!$D$4:$G$1048576,4,0))</f>
        <v>10.92</v>
      </c>
      <c r="U650" s="35">
        <f t="shared" si="52"/>
        <v>1153152</v>
      </c>
      <c r="V650" s="36" t="str">
        <f>IF($L650="비가동",0,IF($B650="in",VLOOKUP($E650,[1]투입량!$M:$T,3,FALSE),VLOOKUP($E650,[1]투입량!$D:$I,3,FALSE)))</f>
        <v>SI3510</v>
      </c>
      <c r="W650" s="35">
        <f>IF($L650="비가동",0,IF($B650="in",VLOOKUP($E650,[1]투입량!$M:$T,6,FALSE),VLOOKUP($E650,[1]투입량!$D:$I,5,FALSE)))</f>
        <v>484</v>
      </c>
      <c r="X650" s="35">
        <f t="shared" si="53"/>
        <v>35138.400000000009</v>
      </c>
      <c r="Y650" s="37">
        <f>IF(V650=0,0,VLOOKUP(V650,[1]원재료!C:H,3,0)*0.001)</f>
        <v>8.4499999999999993</v>
      </c>
      <c r="Z650" s="35">
        <f t="shared" si="54"/>
        <v>296919.48000000004</v>
      </c>
      <c r="AA650" s="38"/>
      <c r="AB650" s="39" t="s">
        <v>35</v>
      </c>
      <c r="AC650" s="40"/>
    </row>
    <row r="651" spans="1:29" ht="19.5" customHeight="1" x14ac:dyDescent="0.45">
      <c r="A651" s="22">
        <v>46157</v>
      </c>
      <c r="B651" s="23" t="s">
        <v>29</v>
      </c>
      <c r="C651" s="24" t="s">
        <v>30</v>
      </c>
      <c r="D651" s="25" t="s">
        <v>69</v>
      </c>
      <c r="E651" s="26" t="s">
        <v>133</v>
      </c>
      <c r="F651" s="27" t="str">
        <f>VLOOKUP(표1[[#This Row],[품번]],[1]!품번구분[#Data],2,0)</f>
        <v>G</v>
      </c>
      <c r="G651" s="28">
        <v>100</v>
      </c>
      <c r="H651" s="28">
        <v>74</v>
      </c>
      <c r="I651" s="28"/>
      <c r="J651" s="29">
        <f>표1[[#This Row],[C/V]]*표1[[#This Row],[판수]]-표1[[#This Row],[불량수량]]</f>
        <v>7400</v>
      </c>
      <c r="K651" s="28" t="s">
        <v>74</v>
      </c>
      <c r="L651" s="28" t="s">
        <v>116</v>
      </c>
      <c r="M651" s="30">
        <v>0.33333333333333331</v>
      </c>
      <c r="N651" s="30">
        <v>0.83333333333333337</v>
      </c>
      <c r="O651" s="31">
        <v>620</v>
      </c>
      <c r="P651" s="31">
        <v>0</v>
      </c>
      <c r="Q651" s="32"/>
      <c r="R651" s="33">
        <f t="shared" si="50"/>
        <v>7.161290322580645</v>
      </c>
      <c r="S651" s="34">
        <f t="shared" si="51"/>
        <v>154</v>
      </c>
      <c r="T651" s="35">
        <f>IF(L651="비가동",0,VLOOKUP(E651,[1]단가!$D$4:$G$1048576,4,0))</f>
        <v>140</v>
      </c>
      <c r="U651" s="35">
        <f t="shared" si="52"/>
        <v>1036000</v>
      </c>
      <c r="V651" s="36" t="str">
        <f>IF($L651="비가동",0,IF($B651="in",VLOOKUP($E651,[1]투입량!$M:$T,3,FALSE),VLOOKUP($E651,[1]투입량!$D:$I,3,FALSE)))</f>
        <v>SI4029</v>
      </c>
      <c r="W651" s="35">
        <f>IF($L651="비가동",0,IF($B651="in",VLOOKUP($E651,[1]투입량!$M:$T,6,FALSE),VLOOKUP($E651,[1]투입량!$D:$I,5,FALSE)))</f>
        <v>250</v>
      </c>
      <c r="X651" s="35">
        <f t="shared" si="53"/>
        <v>20350</v>
      </c>
      <c r="Y651" s="37">
        <f>IF(V651=0,0,VLOOKUP(V651,[1]원재료!C:H,3,0)*0.001)</f>
        <v>9</v>
      </c>
      <c r="Z651" s="35">
        <f t="shared" si="54"/>
        <v>183150</v>
      </c>
      <c r="AA651" s="38"/>
      <c r="AB651" s="39" t="s">
        <v>35</v>
      </c>
      <c r="AC651" s="40"/>
    </row>
    <row r="652" spans="1:29" ht="19.5" customHeight="1" x14ac:dyDescent="0.45">
      <c r="A652" s="22">
        <v>46157</v>
      </c>
      <c r="B652" s="23" t="s">
        <v>29</v>
      </c>
      <c r="C652" s="24" t="s">
        <v>30</v>
      </c>
      <c r="D652" s="25" t="s">
        <v>69</v>
      </c>
      <c r="E652" s="26" t="s">
        <v>133</v>
      </c>
      <c r="F652" s="27" t="str">
        <f>VLOOKUP(표1[[#This Row],[품번]],[1]!품번구분[#Data],2,0)</f>
        <v>G</v>
      </c>
      <c r="G652" s="28">
        <v>100</v>
      </c>
      <c r="H652" s="28">
        <v>80</v>
      </c>
      <c r="I652" s="28"/>
      <c r="J652" s="29">
        <f>표1[[#This Row],[C/V]]*표1[[#This Row],[판수]]-표1[[#This Row],[불량수량]]</f>
        <v>8000</v>
      </c>
      <c r="K652" s="28" t="s">
        <v>71</v>
      </c>
      <c r="L652" s="28" t="s">
        <v>117</v>
      </c>
      <c r="M652" s="30">
        <v>0.83333333333333337</v>
      </c>
      <c r="N652" s="30">
        <v>0.33333333333333331</v>
      </c>
      <c r="O652" s="31">
        <v>659.99999999999989</v>
      </c>
      <c r="P652" s="31">
        <v>0</v>
      </c>
      <c r="Q652" s="32"/>
      <c r="R652" s="33">
        <f t="shared" si="50"/>
        <v>7.2727272727272734</v>
      </c>
      <c r="S652" s="34">
        <f t="shared" si="51"/>
        <v>154</v>
      </c>
      <c r="T652" s="35">
        <f>IF(L652="비가동",0,VLOOKUP(E652,[1]단가!$D$4:$G$1048576,4,0))</f>
        <v>140</v>
      </c>
      <c r="U652" s="35">
        <f t="shared" si="52"/>
        <v>1120000</v>
      </c>
      <c r="V652" s="36" t="str">
        <f>IF($L652="비가동",0,IF($B652="in",VLOOKUP($E652,[1]투입량!$M:$T,3,FALSE),VLOOKUP($E652,[1]투입량!$D:$I,3,FALSE)))</f>
        <v>SI4029</v>
      </c>
      <c r="W652" s="35">
        <f>IF($L652="비가동",0,IF($B652="in",VLOOKUP($E652,[1]투입량!$M:$T,6,FALSE),VLOOKUP($E652,[1]투입량!$D:$I,5,FALSE)))</f>
        <v>250</v>
      </c>
      <c r="X652" s="35">
        <f t="shared" si="53"/>
        <v>22000</v>
      </c>
      <c r="Y652" s="37">
        <f>IF(V652=0,0,VLOOKUP(V652,[1]원재료!C:H,3,0)*0.001)</f>
        <v>9</v>
      </c>
      <c r="Z652" s="35">
        <f t="shared" si="54"/>
        <v>198000</v>
      </c>
      <c r="AA652" s="38"/>
      <c r="AB652" s="39" t="s">
        <v>35</v>
      </c>
      <c r="AC652" s="40"/>
    </row>
    <row r="653" spans="1:29" ht="19.5" customHeight="1" x14ac:dyDescent="0.45">
      <c r="A653" s="22">
        <v>46157</v>
      </c>
      <c r="B653" s="23" t="s">
        <v>29</v>
      </c>
      <c r="C653" s="24" t="s">
        <v>30</v>
      </c>
      <c r="D653" s="25" t="s">
        <v>75</v>
      </c>
      <c r="E653" s="26" t="s">
        <v>76</v>
      </c>
      <c r="F653" s="27" t="str">
        <f>VLOOKUP(표1[[#This Row],[품번]],[1]!품번구분[#Data],2,0)</f>
        <v>G</v>
      </c>
      <c r="G653" s="28">
        <v>6</v>
      </c>
      <c r="H653" s="28">
        <v>91</v>
      </c>
      <c r="I653" s="28"/>
      <c r="J653" s="29">
        <f>표1[[#This Row],[C/V]]*표1[[#This Row],[판수]]-표1[[#This Row],[불량수량]]</f>
        <v>546</v>
      </c>
      <c r="K653" s="28" t="s">
        <v>79</v>
      </c>
      <c r="L653" s="28" t="s">
        <v>116</v>
      </c>
      <c r="M653" s="44">
        <v>0.33333333333333331</v>
      </c>
      <c r="N653" s="44">
        <v>0.83333333333333337</v>
      </c>
      <c r="O653" s="31">
        <v>620</v>
      </c>
      <c r="P653" s="31">
        <v>0</v>
      </c>
      <c r="Q653" s="32"/>
      <c r="R653" s="33">
        <f t="shared" si="50"/>
        <v>8.8064516129032242</v>
      </c>
      <c r="S653" s="34">
        <f t="shared" si="51"/>
        <v>186</v>
      </c>
      <c r="T653" s="35">
        <f>IF(L653="비가동",0,VLOOKUP(E653,[1]단가!$D$4:$G$1048576,4,0))</f>
        <v>700</v>
      </c>
      <c r="U653" s="35">
        <f t="shared" si="52"/>
        <v>382200</v>
      </c>
      <c r="V653" s="36" t="str">
        <f>IF($L653="비가동",0,IF($B653="in",VLOOKUP($E653,[1]투입량!$M:$T,3,FALSE),VLOOKUP($E653,[1]투입량!$D:$I,3,FALSE)))</f>
        <v>Q5009</v>
      </c>
      <c r="W653" s="35">
        <f>IF($L653="비가동",0,IF($B653="in",VLOOKUP($E653,[1]투입량!$M:$T,6,FALSE),VLOOKUP($E653,[1]투입량!$D:$I,5,FALSE)))</f>
        <v>28</v>
      </c>
      <c r="X653" s="35">
        <f t="shared" si="53"/>
        <v>2802.8</v>
      </c>
      <c r="Y653" s="37">
        <f>IF(V653=0,0,VLOOKUP(V653,[1]원재료!C:H,3,0)*0.001)</f>
        <v>8.14</v>
      </c>
      <c r="Z653" s="35">
        <f t="shared" si="54"/>
        <v>22814.792000000001</v>
      </c>
      <c r="AA653" s="38"/>
      <c r="AB653" s="39" t="s">
        <v>35</v>
      </c>
      <c r="AC653" s="40"/>
    </row>
    <row r="654" spans="1:29" ht="19.5" customHeight="1" x14ac:dyDescent="0.45">
      <c r="A654" s="22">
        <v>46157</v>
      </c>
      <c r="B654" s="23" t="s">
        <v>29</v>
      </c>
      <c r="C654" s="24" t="s">
        <v>30</v>
      </c>
      <c r="D654" s="25" t="s">
        <v>78</v>
      </c>
      <c r="E654" s="26" t="s">
        <v>76</v>
      </c>
      <c r="F654" s="27" t="str">
        <f>VLOOKUP(표1[[#This Row],[품번]],[1]!품번구분[#Data],2,0)</f>
        <v>G</v>
      </c>
      <c r="G654" s="28">
        <v>2</v>
      </c>
      <c r="H654" s="28">
        <v>91</v>
      </c>
      <c r="I654" s="28"/>
      <c r="J654" s="29">
        <f>표1[[#This Row],[C/V]]*표1[[#This Row],[판수]]-표1[[#This Row],[불량수량]]</f>
        <v>182</v>
      </c>
      <c r="K654" s="28" t="s">
        <v>79</v>
      </c>
      <c r="L654" s="28" t="s">
        <v>116</v>
      </c>
      <c r="M654" s="44">
        <v>0.33333333333333331</v>
      </c>
      <c r="N654" s="44">
        <v>0.83333333333333337</v>
      </c>
      <c r="O654" s="31">
        <v>620</v>
      </c>
      <c r="P654" s="31">
        <v>0</v>
      </c>
      <c r="Q654" s="32"/>
      <c r="R654" s="33">
        <f t="shared" si="50"/>
        <v>8.8064516129032242</v>
      </c>
      <c r="S654" s="34">
        <f t="shared" si="51"/>
        <v>186</v>
      </c>
      <c r="T654" s="35">
        <f>IF(L654="비가동",0,VLOOKUP(E654,[1]단가!$D$4:$G$1048576,4,0))</f>
        <v>700</v>
      </c>
      <c r="U654" s="35">
        <f t="shared" si="52"/>
        <v>127400</v>
      </c>
      <c r="V654" s="36" t="str">
        <f>IF($L654="비가동",0,IF($B654="in",VLOOKUP($E654,[1]투입량!$M:$T,3,FALSE),VLOOKUP($E654,[1]투입량!$D:$I,3,FALSE)))</f>
        <v>Q5009</v>
      </c>
      <c r="W654" s="35">
        <f>IF($L654="비가동",0,IF($B654="in",VLOOKUP($E654,[1]투입량!$M:$T,6,FALSE),VLOOKUP($E654,[1]투입량!$D:$I,5,FALSE)))</f>
        <v>28</v>
      </c>
      <c r="X654" s="35">
        <f t="shared" si="53"/>
        <v>2802.8</v>
      </c>
      <c r="Y654" s="37">
        <f>IF(V654=0,0,VLOOKUP(V654,[1]원재료!C:H,3,0)*0.001)</f>
        <v>8.14</v>
      </c>
      <c r="Z654" s="35">
        <f t="shared" si="54"/>
        <v>22814.792000000001</v>
      </c>
      <c r="AA654" s="38"/>
      <c r="AB654" s="39" t="s">
        <v>35</v>
      </c>
      <c r="AC654" s="40"/>
    </row>
    <row r="655" spans="1:29" ht="19.5" customHeight="1" x14ac:dyDescent="0.45">
      <c r="A655" s="22">
        <v>46157</v>
      </c>
      <c r="B655" s="23" t="s">
        <v>29</v>
      </c>
      <c r="C655" s="24" t="s">
        <v>30</v>
      </c>
      <c r="D655" s="25" t="s">
        <v>75</v>
      </c>
      <c r="E655" s="26" t="s">
        <v>76</v>
      </c>
      <c r="F655" s="27" t="str">
        <f>VLOOKUP(표1[[#This Row],[품번]],[1]!품번구분[#Data],2,0)</f>
        <v>G</v>
      </c>
      <c r="G655" s="28">
        <v>6</v>
      </c>
      <c r="H655" s="28">
        <v>95</v>
      </c>
      <c r="I655" s="28"/>
      <c r="J655" s="29">
        <f>표1[[#This Row],[C/V]]*표1[[#This Row],[판수]]-표1[[#This Row],[불량수량]]</f>
        <v>570</v>
      </c>
      <c r="K655" s="28" t="s">
        <v>102</v>
      </c>
      <c r="L655" s="28" t="s">
        <v>117</v>
      </c>
      <c r="M655" s="44">
        <v>0.83333333333333337</v>
      </c>
      <c r="N655" s="44">
        <v>0.33333333333333331</v>
      </c>
      <c r="O655" s="31">
        <v>659.99999999999989</v>
      </c>
      <c r="P655" s="31">
        <v>0</v>
      </c>
      <c r="Q655" s="32"/>
      <c r="R655" s="33">
        <f t="shared" si="50"/>
        <v>8.6363636363636367</v>
      </c>
      <c r="S655" s="34">
        <f t="shared" si="51"/>
        <v>186</v>
      </c>
      <c r="T655" s="35">
        <f>IF(L655="비가동",0,VLOOKUP(E655,[1]단가!$D$4:$G$1048576,4,0))</f>
        <v>700</v>
      </c>
      <c r="U655" s="35">
        <f t="shared" si="52"/>
        <v>399000</v>
      </c>
      <c r="V655" s="36" t="str">
        <f>IF($L655="비가동",0,IF($B655="in",VLOOKUP($E655,[1]투입량!$M:$T,3,FALSE),VLOOKUP($E655,[1]투입량!$D:$I,3,FALSE)))</f>
        <v>Q5009</v>
      </c>
      <c r="W655" s="35">
        <f>IF($L655="비가동",0,IF($B655="in",VLOOKUP($E655,[1]투입량!$M:$T,6,FALSE),VLOOKUP($E655,[1]투입량!$D:$I,5,FALSE)))</f>
        <v>28</v>
      </c>
      <c r="X655" s="35">
        <f t="shared" si="53"/>
        <v>2926.0000000000005</v>
      </c>
      <c r="Y655" s="37">
        <f>IF(V655=0,0,VLOOKUP(V655,[1]원재료!C:H,3,0)*0.001)</f>
        <v>8.14</v>
      </c>
      <c r="Z655" s="35">
        <f t="shared" si="54"/>
        <v>23817.640000000007</v>
      </c>
      <c r="AA655" s="38"/>
      <c r="AB655" s="39" t="s">
        <v>35</v>
      </c>
      <c r="AC655" s="40"/>
    </row>
    <row r="656" spans="1:29" ht="19.5" customHeight="1" x14ac:dyDescent="0.45">
      <c r="A656" s="22">
        <v>46157</v>
      </c>
      <c r="B656" s="23" t="s">
        <v>29</v>
      </c>
      <c r="C656" s="24" t="s">
        <v>30</v>
      </c>
      <c r="D656" s="25" t="s">
        <v>78</v>
      </c>
      <c r="E656" s="26" t="s">
        <v>76</v>
      </c>
      <c r="F656" s="27" t="str">
        <f>VLOOKUP(표1[[#This Row],[품번]],[1]!품번구분[#Data],2,0)</f>
        <v>G</v>
      </c>
      <c r="G656" s="28">
        <v>2</v>
      </c>
      <c r="H656" s="28">
        <v>95</v>
      </c>
      <c r="I656" s="28"/>
      <c r="J656" s="29">
        <f>표1[[#This Row],[C/V]]*표1[[#This Row],[판수]]-표1[[#This Row],[불량수량]]</f>
        <v>190</v>
      </c>
      <c r="K656" s="28" t="s">
        <v>102</v>
      </c>
      <c r="L656" s="28" t="s">
        <v>117</v>
      </c>
      <c r="M656" s="44">
        <v>0.83333333333333337</v>
      </c>
      <c r="N656" s="44">
        <v>0.33333333333333331</v>
      </c>
      <c r="O656" s="31">
        <v>659.99999999999989</v>
      </c>
      <c r="P656" s="31">
        <v>0</v>
      </c>
      <c r="Q656" s="32"/>
      <c r="R656" s="33">
        <f t="shared" si="50"/>
        <v>8.6363636363636367</v>
      </c>
      <c r="S656" s="34">
        <f t="shared" si="51"/>
        <v>186</v>
      </c>
      <c r="T656" s="35">
        <f>IF(L656="비가동",0,VLOOKUP(E656,[1]단가!$D$4:$G$1048576,4,0))</f>
        <v>700</v>
      </c>
      <c r="U656" s="35">
        <f t="shared" si="52"/>
        <v>133000</v>
      </c>
      <c r="V656" s="36" t="str">
        <f>IF($L656="비가동",0,IF($B656="in",VLOOKUP($E656,[1]투입량!$M:$T,3,FALSE),VLOOKUP($E656,[1]투입량!$D:$I,3,FALSE)))</f>
        <v>Q5009</v>
      </c>
      <c r="W656" s="35">
        <f>IF($L656="비가동",0,IF($B656="in",VLOOKUP($E656,[1]투입량!$M:$T,6,FALSE),VLOOKUP($E656,[1]투입량!$D:$I,5,FALSE)))</f>
        <v>28</v>
      </c>
      <c r="X656" s="35">
        <f t="shared" si="53"/>
        <v>2926.0000000000005</v>
      </c>
      <c r="Y656" s="37">
        <f>IF(V656=0,0,VLOOKUP(V656,[1]원재료!C:H,3,0)*0.001)</f>
        <v>8.14</v>
      </c>
      <c r="Z656" s="35">
        <f t="shared" si="54"/>
        <v>23817.640000000007</v>
      </c>
      <c r="AA656" s="38"/>
      <c r="AB656" s="39" t="s">
        <v>35</v>
      </c>
      <c r="AC656" s="40"/>
    </row>
    <row r="657" spans="1:29" ht="19.5" customHeight="1" x14ac:dyDescent="0.45">
      <c r="A657" s="22">
        <v>46157</v>
      </c>
      <c r="B657" s="23" t="s">
        <v>29</v>
      </c>
      <c r="C657" s="24" t="s">
        <v>30</v>
      </c>
      <c r="D657" s="25" t="s">
        <v>80</v>
      </c>
      <c r="E657" s="26">
        <v>684699</v>
      </c>
      <c r="F657" s="27" t="str">
        <f>VLOOKUP(표1[[#This Row],[품번]],[1]!품번구분[#Data],2,0)</f>
        <v>S</v>
      </c>
      <c r="G657" s="28">
        <v>400</v>
      </c>
      <c r="H657" s="28">
        <v>82</v>
      </c>
      <c r="I657" s="28"/>
      <c r="J657" s="29">
        <f>표1[[#This Row],[C/V]]*표1[[#This Row],[판수]]-표1[[#This Row],[불량수량]]</f>
        <v>32800</v>
      </c>
      <c r="K657" s="28" t="s">
        <v>83</v>
      </c>
      <c r="L657" s="28" t="s">
        <v>116</v>
      </c>
      <c r="M657" s="44">
        <v>0.33333333333333331</v>
      </c>
      <c r="N657" s="44">
        <v>0.83333333333333337</v>
      </c>
      <c r="O657" s="31">
        <v>620</v>
      </c>
      <c r="P657" s="31">
        <v>0</v>
      </c>
      <c r="Q657" s="32"/>
      <c r="R657" s="33">
        <f t="shared" si="50"/>
        <v>7.935483870967742</v>
      </c>
      <c r="S657" s="34">
        <f t="shared" si="51"/>
        <v>171</v>
      </c>
      <c r="T657" s="35">
        <f>IF(L657="비가동",0,VLOOKUP(E657,[1]단가!$D$4:$G$1048576,4,0))</f>
        <v>8.1</v>
      </c>
      <c r="U657" s="35">
        <f t="shared" si="52"/>
        <v>265680</v>
      </c>
      <c r="V657" s="36" t="str">
        <f>IF($L657="비가동",0,IF($B657="in",VLOOKUP($E657,[1]투입량!$M:$T,3,FALSE),VLOOKUP($E657,[1]투입량!$D:$I,3,FALSE)))</f>
        <v>SI5022</v>
      </c>
      <c r="W657" s="35">
        <f>IF($L657="비가동",0,IF($B657="in",VLOOKUP($E657,[1]투입량!$M:$T,6,FALSE),VLOOKUP($E657,[1]투입량!$D:$I,5,FALSE)))</f>
        <v>0</v>
      </c>
      <c r="X657" s="35">
        <f t="shared" si="53"/>
        <v>0</v>
      </c>
      <c r="Y657" s="37">
        <f>IF(V657=0,0,VLOOKUP(V657,[1]원재료!C:H,3,0)*0.001)</f>
        <v>10.15</v>
      </c>
      <c r="Z657" s="35">
        <f t="shared" si="54"/>
        <v>0</v>
      </c>
      <c r="AA657" s="38"/>
      <c r="AB657" s="39" t="s">
        <v>35</v>
      </c>
      <c r="AC657" s="40"/>
    </row>
    <row r="658" spans="1:29" ht="19.5" customHeight="1" x14ac:dyDescent="0.45">
      <c r="A658" s="22">
        <v>46157</v>
      </c>
      <c r="B658" s="23" t="s">
        <v>29</v>
      </c>
      <c r="C658" s="24" t="s">
        <v>30</v>
      </c>
      <c r="D658" s="25" t="s">
        <v>82</v>
      </c>
      <c r="E658" s="26" t="s">
        <v>125</v>
      </c>
      <c r="F658" s="27" t="str">
        <f>VLOOKUP(표1[[#This Row],[품번]],[1]!품번구분[#Data],2,0)</f>
        <v>G</v>
      </c>
      <c r="G658" s="28">
        <v>72</v>
      </c>
      <c r="H658" s="28">
        <v>82</v>
      </c>
      <c r="I658" s="28"/>
      <c r="J658" s="29">
        <f>표1[[#This Row],[C/V]]*표1[[#This Row],[판수]]-표1[[#This Row],[불량수량]]</f>
        <v>5904</v>
      </c>
      <c r="K658" s="28" t="s">
        <v>83</v>
      </c>
      <c r="L658" s="28" t="s">
        <v>116</v>
      </c>
      <c r="M658" s="44">
        <v>0.33333333333333331</v>
      </c>
      <c r="N658" s="44">
        <v>0.83333333333333337</v>
      </c>
      <c r="O658" s="31">
        <v>620</v>
      </c>
      <c r="P658" s="31">
        <v>0</v>
      </c>
      <c r="Q658" s="32"/>
      <c r="R658" s="33">
        <f t="shared" si="50"/>
        <v>7.935483870967742</v>
      </c>
      <c r="S658" s="34">
        <f t="shared" si="51"/>
        <v>171</v>
      </c>
      <c r="T658" s="35">
        <f>IF(L658="비가동",0,VLOOKUP(E658,[1]단가!$D$4:$G$1048576,4,0))</f>
        <v>0</v>
      </c>
      <c r="U658" s="35">
        <f t="shared" si="52"/>
        <v>0</v>
      </c>
      <c r="V658" s="36" t="str">
        <f>IF($L658="비가동",0,IF($B658="in",VLOOKUP($E658,[1]투입량!$M:$T,3,FALSE),VLOOKUP($E658,[1]투입량!$D:$I,3,FALSE)))</f>
        <v>F7008</v>
      </c>
      <c r="W658" s="35">
        <f>IF($L658="비가동",0,IF($B658="in",VLOOKUP($E658,[1]투입량!$M:$T,6,FALSE),VLOOKUP($E658,[1]투입량!$D:$I,5,FALSE)))</f>
        <v>168</v>
      </c>
      <c r="X658" s="35">
        <f t="shared" si="53"/>
        <v>15153.6</v>
      </c>
      <c r="Y658" s="37">
        <f>IF(V658=0,0,VLOOKUP(V658,[1]원재료!C:H,3,0)*0.001)</f>
        <v>41</v>
      </c>
      <c r="Z658" s="35">
        <f t="shared" si="54"/>
        <v>621297.6</v>
      </c>
      <c r="AA658" s="38"/>
      <c r="AB658" s="39" t="s">
        <v>35</v>
      </c>
      <c r="AC658" s="40"/>
    </row>
    <row r="659" spans="1:29" ht="19.5" customHeight="1" x14ac:dyDescent="0.45">
      <c r="A659" s="22">
        <v>46157</v>
      </c>
      <c r="B659" s="23" t="s">
        <v>29</v>
      </c>
      <c r="C659" s="24" t="s">
        <v>30</v>
      </c>
      <c r="D659" s="25" t="s">
        <v>80</v>
      </c>
      <c r="E659" s="26">
        <v>684699</v>
      </c>
      <c r="F659" s="27" t="str">
        <f>VLOOKUP(표1[[#This Row],[품번]],[1]!품번구분[#Data],2,0)</f>
        <v>S</v>
      </c>
      <c r="G659" s="28">
        <v>400</v>
      </c>
      <c r="H659" s="28">
        <v>89</v>
      </c>
      <c r="I659" s="28"/>
      <c r="J659" s="29">
        <f>표1[[#This Row],[C/V]]*표1[[#This Row],[판수]]-표1[[#This Row],[불량수량]]</f>
        <v>35600</v>
      </c>
      <c r="K659" s="28" t="s">
        <v>60</v>
      </c>
      <c r="L659" s="28" t="s">
        <v>117</v>
      </c>
      <c r="M659" s="44">
        <v>0.83333333333333337</v>
      </c>
      <c r="N659" s="44">
        <v>0.33333333333333331</v>
      </c>
      <c r="O659" s="31">
        <v>659.99999999999989</v>
      </c>
      <c r="P659" s="31">
        <v>0</v>
      </c>
      <c r="Q659" s="32"/>
      <c r="R659" s="33">
        <f t="shared" si="50"/>
        <v>8.0909090909090935</v>
      </c>
      <c r="S659" s="34">
        <f t="shared" si="51"/>
        <v>171</v>
      </c>
      <c r="T659" s="35">
        <f>IF(L659="비가동",0,VLOOKUP(E659,[1]단가!$D$4:$G$1048576,4,0))</f>
        <v>8.1</v>
      </c>
      <c r="U659" s="35">
        <f t="shared" si="52"/>
        <v>288360</v>
      </c>
      <c r="V659" s="36" t="str">
        <f>IF($L659="비가동",0,IF($B659="in",VLOOKUP($E659,[1]투입량!$M:$T,3,FALSE),VLOOKUP($E659,[1]투입량!$D:$I,3,FALSE)))</f>
        <v>SI5022</v>
      </c>
      <c r="W659" s="35">
        <f>IF($L659="비가동",0,IF($B659="in",VLOOKUP($E659,[1]투입량!$M:$T,6,FALSE),VLOOKUP($E659,[1]투입량!$D:$I,5,FALSE)))</f>
        <v>0</v>
      </c>
      <c r="X659" s="35">
        <f t="shared" si="53"/>
        <v>0</v>
      </c>
      <c r="Y659" s="37">
        <f>IF(V659=0,0,VLOOKUP(V659,[1]원재료!C:H,3,0)*0.001)</f>
        <v>10.15</v>
      </c>
      <c r="Z659" s="35">
        <f t="shared" si="54"/>
        <v>0</v>
      </c>
      <c r="AA659" s="38"/>
      <c r="AB659" s="39" t="s">
        <v>35</v>
      </c>
      <c r="AC659" s="40"/>
    </row>
    <row r="660" spans="1:29" ht="19.5" customHeight="1" x14ac:dyDescent="0.45">
      <c r="A660" s="22">
        <v>46157</v>
      </c>
      <c r="B660" s="23" t="s">
        <v>29</v>
      </c>
      <c r="C660" s="24" t="s">
        <v>30</v>
      </c>
      <c r="D660" s="25" t="s">
        <v>82</v>
      </c>
      <c r="E660" s="26" t="s">
        <v>125</v>
      </c>
      <c r="F660" s="27" t="str">
        <f>VLOOKUP(표1[[#This Row],[품번]],[1]!품번구분[#Data],2,0)</f>
        <v>G</v>
      </c>
      <c r="G660" s="28">
        <v>72</v>
      </c>
      <c r="H660" s="28">
        <v>89</v>
      </c>
      <c r="I660" s="28"/>
      <c r="J660" s="29">
        <f>표1[[#This Row],[C/V]]*표1[[#This Row],[판수]]-표1[[#This Row],[불량수량]]</f>
        <v>6408</v>
      </c>
      <c r="K660" s="28" t="s">
        <v>60</v>
      </c>
      <c r="L660" s="28" t="s">
        <v>117</v>
      </c>
      <c r="M660" s="44">
        <v>0.83333333333333337</v>
      </c>
      <c r="N660" s="44">
        <v>0.33333333333333331</v>
      </c>
      <c r="O660" s="31">
        <v>659.99999999999989</v>
      </c>
      <c r="P660" s="31">
        <v>0</v>
      </c>
      <c r="Q660" s="32"/>
      <c r="R660" s="33">
        <f t="shared" si="50"/>
        <v>8.0909090909090935</v>
      </c>
      <c r="S660" s="34">
        <f t="shared" si="51"/>
        <v>171</v>
      </c>
      <c r="T660" s="35">
        <f>IF(L660="비가동",0,VLOOKUP(E660,[1]단가!$D$4:$G$1048576,4,0))</f>
        <v>0</v>
      </c>
      <c r="U660" s="35">
        <f t="shared" si="52"/>
        <v>0</v>
      </c>
      <c r="V660" s="36" t="str">
        <f>IF($L660="비가동",0,IF($B660="in",VLOOKUP($E660,[1]투입량!$M:$T,3,FALSE),VLOOKUP($E660,[1]투입량!$D:$I,3,FALSE)))</f>
        <v>F7008</v>
      </c>
      <c r="W660" s="35">
        <f>IF($L660="비가동",0,IF($B660="in",VLOOKUP($E660,[1]투입량!$M:$T,6,FALSE),VLOOKUP($E660,[1]투입량!$D:$I,5,FALSE)))</f>
        <v>168</v>
      </c>
      <c r="X660" s="35">
        <f t="shared" si="53"/>
        <v>16447.2</v>
      </c>
      <c r="Y660" s="37">
        <f>IF(V660=0,0,VLOOKUP(V660,[1]원재료!C:H,3,0)*0.001)</f>
        <v>41</v>
      </c>
      <c r="Z660" s="35">
        <f t="shared" si="54"/>
        <v>674335.20000000007</v>
      </c>
      <c r="AA660" s="38"/>
      <c r="AB660" s="39" t="s">
        <v>35</v>
      </c>
      <c r="AC660" s="40"/>
    </row>
    <row r="661" spans="1:29" ht="19.5" customHeight="1" x14ac:dyDescent="0.45">
      <c r="A661" s="22">
        <v>46157</v>
      </c>
      <c r="B661" s="23" t="s">
        <v>29</v>
      </c>
      <c r="C661" s="24" t="s">
        <v>30</v>
      </c>
      <c r="D661" s="25" t="s">
        <v>84</v>
      </c>
      <c r="E661" s="26">
        <v>683292</v>
      </c>
      <c r="F661" s="27" t="str">
        <f>VLOOKUP(표1[[#This Row],[품번]],[1]!품번구분[#Data],2,0)</f>
        <v>S</v>
      </c>
      <c r="G661" s="28">
        <v>400</v>
      </c>
      <c r="H661" s="28">
        <v>85</v>
      </c>
      <c r="I661" s="28"/>
      <c r="J661" s="29">
        <f>표1[[#This Row],[C/V]]*표1[[#This Row],[판수]]-표1[[#This Row],[불량수량]]</f>
        <v>34000</v>
      </c>
      <c r="K661" s="28" t="s">
        <v>87</v>
      </c>
      <c r="L661" s="28" t="s">
        <v>116</v>
      </c>
      <c r="M661" s="44">
        <v>0.33333333333333331</v>
      </c>
      <c r="N661" s="44">
        <v>0.83333333333333337</v>
      </c>
      <c r="O661" s="31">
        <v>620</v>
      </c>
      <c r="P661" s="31">
        <v>0</v>
      </c>
      <c r="Q661" s="32"/>
      <c r="R661" s="33">
        <f t="shared" si="50"/>
        <v>8.2258064516129021</v>
      </c>
      <c r="S661" s="34">
        <f t="shared" si="51"/>
        <v>177</v>
      </c>
      <c r="T661" s="35">
        <f>IF(L661="비가동",0,VLOOKUP(E661,[1]단가!$D$4:$G$1048576,4,0))</f>
        <v>6.7</v>
      </c>
      <c r="U661" s="35">
        <f t="shared" si="52"/>
        <v>227800</v>
      </c>
      <c r="V661" s="36" t="str">
        <f>IF($L661="비가동",0,IF($B661="in",VLOOKUP($E661,[1]투입량!$M:$T,3,FALSE),VLOOKUP($E661,[1]투입량!$D:$I,3,FALSE)))</f>
        <v>SI5022</v>
      </c>
      <c r="W661" s="35">
        <f>IF($L661="비가동",0,IF($B661="in",VLOOKUP($E661,[1]투입량!$M:$T,6,FALSE),VLOOKUP($E661,[1]투입량!$D:$I,5,FALSE)))</f>
        <v>56</v>
      </c>
      <c r="X661" s="35">
        <f t="shared" si="53"/>
        <v>5236.0000000000009</v>
      </c>
      <c r="Y661" s="37">
        <f>IF(V661=0,0,VLOOKUP(V661,[1]원재료!C:H,3,0)*0.001)</f>
        <v>10.15</v>
      </c>
      <c r="Z661" s="35">
        <f t="shared" si="54"/>
        <v>53145.400000000009</v>
      </c>
      <c r="AA661" s="38"/>
      <c r="AB661" s="39" t="s">
        <v>35</v>
      </c>
      <c r="AC661" s="40"/>
    </row>
    <row r="662" spans="1:29" ht="19.5" customHeight="1" x14ac:dyDescent="0.45">
      <c r="A662" s="22">
        <v>46157</v>
      </c>
      <c r="B662" s="23" t="s">
        <v>29</v>
      </c>
      <c r="C662" s="24" t="s">
        <v>30</v>
      </c>
      <c r="D662" s="25" t="s">
        <v>86</v>
      </c>
      <c r="E662" s="26">
        <v>682027</v>
      </c>
      <c r="F662" s="27" t="str">
        <f>VLOOKUP(표1[[#This Row],[품번]],[1]!품번구분[#Data],2,0)</f>
        <v>S</v>
      </c>
      <c r="G662" s="28">
        <v>400</v>
      </c>
      <c r="H662" s="28">
        <v>86</v>
      </c>
      <c r="I662" s="28">
        <v>258</v>
      </c>
      <c r="J662" s="29">
        <f>표1[[#This Row],[C/V]]*표1[[#This Row],[판수]]-표1[[#This Row],[불량수량]]</f>
        <v>34142</v>
      </c>
      <c r="K662" s="28" t="s">
        <v>87</v>
      </c>
      <c r="L662" s="28" t="s">
        <v>116</v>
      </c>
      <c r="M662" s="44">
        <v>0.33333333333333331</v>
      </c>
      <c r="N662" s="44">
        <v>0.83333333333333337</v>
      </c>
      <c r="O662" s="31">
        <v>620</v>
      </c>
      <c r="P662" s="31">
        <v>0</v>
      </c>
      <c r="Q662" s="32"/>
      <c r="R662" s="33">
        <f t="shared" si="50"/>
        <v>8.32258064516129</v>
      </c>
      <c r="S662" s="34">
        <f t="shared" si="51"/>
        <v>178</v>
      </c>
      <c r="T662" s="35">
        <f>IF(L662="비가동",0,VLOOKUP(E662,[1]단가!$D$4:$G$1048576,4,0))</f>
        <v>14.6</v>
      </c>
      <c r="U662" s="35">
        <f t="shared" si="52"/>
        <v>498473.2</v>
      </c>
      <c r="V662" s="36" t="str">
        <f>IF($L662="비가동",0,IF($B662="in",VLOOKUP($E662,[1]투입량!$M:$T,3,FALSE),VLOOKUP($E662,[1]투입량!$D:$I,3,FALSE)))</f>
        <v>SI4023</v>
      </c>
      <c r="W662" s="35">
        <f>IF($L662="비가동",0,IF($B662="in",VLOOKUP($E662,[1]투입량!$M:$T,6,FALSE),VLOOKUP($E662,[1]투입량!$D:$I,5,FALSE)))</f>
        <v>240</v>
      </c>
      <c r="X662" s="35">
        <f t="shared" si="53"/>
        <v>22704</v>
      </c>
      <c r="Y662" s="37">
        <f>IF(V662=0,0,VLOOKUP(V662,[1]원재료!C:H,3,0)*0.001)</f>
        <v>9.3000000000000007</v>
      </c>
      <c r="Z662" s="35">
        <f t="shared" si="54"/>
        <v>211147.2</v>
      </c>
      <c r="AA662" s="38"/>
      <c r="AB662" s="39" t="s">
        <v>35</v>
      </c>
      <c r="AC662" s="40"/>
    </row>
    <row r="663" spans="1:29" ht="19.5" customHeight="1" x14ac:dyDescent="0.45">
      <c r="A663" s="22">
        <v>46157</v>
      </c>
      <c r="B663" s="23" t="s">
        <v>29</v>
      </c>
      <c r="C663" s="24" t="s">
        <v>30</v>
      </c>
      <c r="D663" s="25" t="s">
        <v>84</v>
      </c>
      <c r="E663" s="26">
        <v>683292</v>
      </c>
      <c r="F663" s="27" t="str">
        <f>VLOOKUP(표1[[#This Row],[품번]],[1]!품번구분[#Data],2,0)</f>
        <v>S</v>
      </c>
      <c r="G663" s="28">
        <v>400</v>
      </c>
      <c r="H663" s="28">
        <v>92</v>
      </c>
      <c r="I663" s="28">
        <v>276</v>
      </c>
      <c r="J663" s="29">
        <f>표1[[#This Row],[C/V]]*표1[[#This Row],[판수]]-표1[[#This Row],[불량수량]]</f>
        <v>36524</v>
      </c>
      <c r="K663" s="28" t="s">
        <v>85</v>
      </c>
      <c r="L663" s="28" t="s">
        <v>117</v>
      </c>
      <c r="M663" s="44">
        <v>0.83333333333333337</v>
      </c>
      <c r="N663" s="44">
        <v>0.33333333333333331</v>
      </c>
      <c r="O663" s="31">
        <v>659.99999999999989</v>
      </c>
      <c r="P663" s="31">
        <v>0</v>
      </c>
      <c r="Q663" s="32"/>
      <c r="R663" s="33">
        <f t="shared" si="50"/>
        <v>8.3636363636363651</v>
      </c>
      <c r="S663" s="34">
        <f t="shared" si="51"/>
        <v>177</v>
      </c>
      <c r="T663" s="35">
        <f>IF(L663="비가동",0,VLOOKUP(E663,[1]단가!$D$4:$G$1048576,4,0))</f>
        <v>6.7</v>
      </c>
      <c r="U663" s="35">
        <f t="shared" si="52"/>
        <v>244710.80000000002</v>
      </c>
      <c r="V663" s="36" t="str">
        <f>IF($L663="비가동",0,IF($B663="in",VLOOKUP($E663,[1]투입량!$M:$T,3,FALSE),VLOOKUP($E663,[1]투입량!$D:$I,3,FALSE)))</f>
        <v>SI5022</v>
      </c>
      <c r="W663" s="35">
        <f>IF($L663="비가동",0,IF($B663="in",VLOOKUP($E663,[1]투입량!$M:$T,6,FALSE),VLOOKUP($E663,[1]투입량!$D:$I,5,FALSE)))</f>
        <v>56</v>
      </c>
      <c r="X663" s="35">
        <f t="shared" si="53"/>
        <v>5667.2000000000007</v>
      </c>
      <c r="Y663" s="37">
        <f>IF(V663=0,0,VLOOKUP(V663,[1]원재료!C:H,3,0)*0.001)</f>
        <v>10.15</v>
      </c>
      <c r="Z663" s="35">
        <f t="shared" si="54"/>
        <v>57522.080000000009</v>
      </c>
      <c r="AA663" s="38"/>
      <c r="AB663" s="39" t="s">
        <v>35</v>
      </c>
      <c r="AC663" s="40"/>
    </row>
    <row r="664" spans="1:29" ht="19.5" customHeight="1" x14ac:dyDescent="0.45">
      <c r="A664" s="22">
        <v>46157</v>
      </c>
      <c r="B664" s="23" t="s">
        <v>29</v>
      </c>
      <c r="C664" s="24" t="s">
        <v>30</v>
      </c>
      <c r="D664" s="25" t="s">
        <v>86</v>
      </c>
      <c r="E664" s="26">
        <v>682027</v>
      </c>
      <c r="F664" s="27" t="str">
        <f>VLOOKUP(표1[[#This Row],[품번]],[1]!품번구분[#Data],2,0)</f>
        <v>S</v>
      </c>
      <c r="G664" s="28">
        <v>400</v>
      </c>
      <c r="H664" s="28">
        <v>92</v>
      </c>
      <c r="I664" s="28"/>
      <c r="J664" s="29">
        <f>표1[[#This Row],[C/V]]*표1[[#This Row],[판수]]-표1[[#This Row],[불량수량]]</f>
        <v>36800</v>
      </c>
      <c r="K664" s="28" t="s">
        <v>85</v>
      </c>
      <c r="L664" s="28" t="s">
        <v>117</v>
      </c>
      <c r="M664" s="44">
        <v>0.83333333333333337</v>
      </c>
      <c r="N664" s="44">
        <v>0.33333333333333331</v>
      </c>
      <c r="O664" s="31">
        <v>659.99999999999989</v>
      </c>
      <c r="P664" s="31">
        <v>0</v>
      </c>
      <c r="Q664" s="32"/>
      <c r="R664" s="33">
        <f t="shared" si="50"/>
        <v>8.3636363636363651</v>
      </c>
      <c r="S664" s="34">
        <f t="shared" si="51"/>
        <v>178</v>
      </c>
      <c r="T664" s="35">
        <f>IF(L664="비가동",0,VLOOKUP(E664,[1]단가!$D$4:$G$1048576,4,0))</f>
        <v>14.6</v>
      </c>
      <c r="U664" s="35">
        <f t="shared" si="52"/>
        <v>537280</v>
      </c>
      <c r="V664" s="36" t="str">
        <f>IF($L664="비가동",0,IF($B664="in",VLOOKUP($E664,[1]투입량!$M:$T,3,FALSE),VLOOKUP($E664,[1]투입량!$D:$I,3,FALSE)))</f>
        <v>SI4023</v>
      </c>
      <c r="W664" s="35">
        <f>IF($L664="비가동",0,IF($B664="in",VLOOKUP($E664,[1]투입량!$M:$T,6,FALSE),VLOOKUP($E664,[1]투입량!$D:$I,5,FALSE)))</f>
        <v>240</v>
      </c>
      <c r="X664" s="35">
        <f t="shared" si="53"/>
        <v>24288</v>
      </c>
      <c r="Y664" s="37">
        <f>IF(V664=0,0,VLOOKUP(V664,[1]원재료!C:H,3,0)*0.001)</f>
        <v>9.3000000000000007</v>
      </c>
      <c r="Z664" s="35">
        <f t="shared" si="54"/>
        <v>225878.40000000002</v>
      </c>
      <c r="AA664" s="38"/>
      <c r="AB664" s="39" t="s">
        <v>35</v>
      </c>
      <c r="AC664" s="40"/>
    </row>
    <row r="665" spans="1:29" ht="19.5" customHeight="1" x14ac:dyDescent="0.45">
      <c r="A665" s="22">
        <v>46157</v>
      </c>
      <c r="B665" s="23" t="s">
        <v>29</v>
      </c>
      <c r="C665" s="24" t="s">
        <v>30</v>
      </c>
      <c r="D665" s="25" t="s">
        <v>88</v>
      </c>
      <c r="E665" s="26">
        <v>685390</v>
      </c>
      <c r="F665" s="27" t="str">
        <f>VLOOKUP(표1[[#This Row],[품번]],[1]!품번구분[#Data],2,0)</f>
        <v>S</v>
      </c>
      <c r="G665" s="28">
        <v>1444</v>
      </c>
      <c r="H665" s="28">
        <v>103</v>
      </c>
      <c r="I665" s="28">
        <v>103</v>
      </c>
      <c r="J665" s="29">
        <f>표1[[#This Row],[C/V]]*표1[[#This Row],[판수]]-표1[[#This Row],[불량수량]]</f>
        <v>148629</v>
      </c>
      <c r="K665" s="28" t="s">
        <v>89</v>
      </c>
      <c r="L665" s="28" t="s">
        <v>116</v>
      </c>
      <c r="M665" s="30">
        <v>0.33333333333333331</v>
      </c>
      <c r="N665" s="30">
        <v>0.83333333333333337</v>
      </c>
      <c r="O665" s="31">
        <v>620</v>
      </c>
      <c r="P665" s="31">
        <v>0</v>
      </c>
      <c r="Q665" s="32"/>
      <c r="R665" s="33">
        <f t="shared" si="50"/>
        <v>9.9677419354838719</v>
      </c>
      <c r="S665" s="34">
        <f t="shared" si="51"/>
        <v>213</v>
      </c>
      <c r="T665" s="35">
        <f>IF(L665="비가동",0,VLOOKUP(E665,[1]단가!$D$4:$G$1048576,4,0))</f>
        <v>8</v>
      </c>
      <c r="U665" s="35">
        <f t="shared" si="52"/>
        <v>1189032</v>
      </c>
      <c r="V665" s="36" t="str">
        <f>IF($L665="비가동",0,IF($B665="in",VLOOKUP($E665,[1]투입량!$M:$T,3,FALSE),VLOOKUP($E665,[1]투입량!$D:$I,3,FALSE)))</f>
        <v>SI4022</v>
      </c>
      <c r="W665" s="35">
        <f>IF($L665="비가동",0,IF($B665="in",VLOOKUP($E665,[1]투입량!$M:$T,6,FALSE),VLOOKUP($E665,[1]투입량!$D:$I,5,FALSE)))</f>
        <v>260</v>
      </c>
      <c r="X665" s="35">
        <f t="shared" si="53"/>
        <v>29458</v>
      </c>
      <c r="Y665" s="37">
        <f>IF(V665=0,0,VLOOKUP(V665,[1]원재료!C:H,3,0)*0.001)</f>
        <v>10.15</v>
      </c>
      <c r="Z665" s="35">
        <f t="shared" si="54"/>
        <v>298998.7</v>
      </c>
      <c r="AA665" s="38"/>
      <c r="AB665" s="39" t="s">
        <v>35</v>
      </c>
      <c r="AC665" s="40"/>
    </row>
    <row r="666" spans="1:29" ht="19.5" customHeight="1" x14ac:dyDescent="0.45">
      <c r="A666" s="22">
        <v>46157</v>
      </c>
      <c r="B666" s="23" t="s">
        <v>29</v>
      </c>
      <c r="C666" s="24" t="s">
        <v>30</v>
      </c>
      <c r="D666" s="25" t="s">
        <v>90</v>
      </c>
      <c r="E666" s="26" t="s">
        <v>91</v>
      </c>
      <c r="F666" s="27" t="str">
        <f>VLOOKUP(표1[[#This Row],[품번]],[1]!품번구분[#Data],2,0)</f>
        <v>S</v>
      </c>
      <c r="G666" s="28">
        <v>256</v>
      </c>
      <c r="H666" s="28">
        <v>60</v>
      </c>
      <c r="I666" s="28"/>
      <c r="J666" s="29">
        <f>표1[[#This Row],[C/V]]*표1[[#This Row],[판수]]-표1[[#This Row],[불량수량]]</f>
        <v>15360</v>
      </c>
      <c r="K666" s="28" t="s">
        <v>94</v>
      </c>
      <c r="L666" s="28" t="s">
        <v>116</v>
      </c>
      <c r="M666" s="30">
        <v>0.33333333333333331</v>
      </c>
      <c r="N666" s="30">
        <v>0.83333333333333337</v>
      </c>
      <c r="O666" s="31">
        <v>620</v>
      </c>
      <c r="P666" s="31">
        <v>0</v>
      </c>
      <c r="Q666" s="32"/>
      <c r="R666" s="33">
        <f t="shared" si="50"/>
        <v>5.806451612903226</v>
      </c>
      <c r="S666" s="34">
        <f t="shared" si="51"/>
        <v>126</v>
      </c>
      <c r="T666" s="35">
        <f>IF(L666="비가동",0,VLOOKUP(E666,[1]단가!$D$4:$G$1048576,4,0))</f>
        <v>39.44</v>
      </c>
      <c r="U666" s="35">
        <f t="shared" si="52"/>
        <v>605798.39999999991</v>
      </c>
      <c r="V666" s="36" t="str">
        <f>IF($L666="비가동",0,IF($B666="in",VLOOKUP($E666,[1]투입량!$M:$T,3,FALSE),VLOOKUP($E666,[1]투입량!$D:$I,3,FALSE)))</f>
        <v>SI4023-1</v>
      </c>
      <c r="W666" s="35">
        <f>IF($L666="비가동",0,IF($B666="in",VLOOKUP($E666,[1]투입량!$M:$T,6,FALSE),VLOOKUP($E666,[1]투입량!$D:$I,5,FALSE)))</f>
        <v>172</v>
      </c>
      <c r="X666" s="35">
        <f t="shared" si="53"/>
        <v>11352.000000000002</v>
      </c>
      <c r="Y666" s="37">
        <f>IF(V666=0,0,VLOOKUP(V666,[1]원재료!C:H,3,0)*0.001)</f>
        <v>8.1999999999999993</v>
      </c>
      <c r="Z666" s="35">
        <f t="shared" si="54"/>
        <v>93086.400000000009</v>
      </c>
      <c r="AA666" s="38"/>
      <c r="AB666" s="39" t="s">
        <v>35</v>
      </c>
      <c r="AC666" s="40"/>
    </row>
    <row r="667" spans="1:29" ht="19.5" customHeight="1" x14ac:dyDescent="0.45">
      <c r="A667" s="22">
        <v>46157</v>
      </c>
      <c r="B667" s="23" t="s">
        <v>29</v>
      </c>
      <c r="C667" s="24" t="s">
        <v>30</v>
      </c>
      <c r="D667" s="25" t="s">
        <v>88</v>
      </c>
      <c r="E667" s="26">
        <v>685390</v>
      </c>
      <c r="F667" s="27" t="str">
        <f>VLOOKUP(표1[[#This Row],[품번]],[1]!품번구분[#Data],2,0)</f>
        <v>S</v>
      </c>
      <c r="G667" s="28">
        <v>1444</v>
      </c>
      <c r="H667" s="28">
        <v>110</v>
      </c>
      <c r="I667" s="28">
        <v>110</v>
      </c>
      <c r="J667" s="29">
        <f>표1[[#This Row],[C/V]]*표1[[#This Row],[판수]]-표1[[#This Row],[불량수량]]</f>
        <v>158730</v>
      </c>
      <c r="K667" s="28" t="s">
        <v>99</v>
      </c>
      <c r="L667" s="28" t="s">
        <v>117</v>
      </c>
      <c r="M667" s="30">
        <v>0.83333333333333337</v>
      </c>
      <c r="N667" s="30">
        <v>0.33333333333333331</v>
      </c>
      <c r="O667" s="31">
        <v>659.99999999999989</v>
      </c>
      <c r="P667" s="31">
        <v>0</v>
      </c>
      <c r="Q667" s="32"/>
      <c r="R667" s="33">
        <f t="shared" si="50"/>
        <v>10.000000000000002</v>
      </c>
      <c r="S667" s="34">
        <f t="shared" si="51"/>
        <v>213</v>
      </c>
      <c r="T667" s="35">
        <f>IF(L667="비가동",0,VLOOKUP(E667,[1]단가!$D$4:$G$1048576,4,0))</f>
        <v>8</v>
      </c>
      <c r="U667" s="35">
        <f t="shared" si="52"/>
        <v>1269840</v>
      </c>
      <c r="V667" s="36" t="str">
        <f>IF($L667="비가동",0,IF($B667="in",VLOOKUP($E667,[1]투입량!$M:$T,3,FALSE),VLOOKUP($E667,[1]투입량!$D:$I,3,FALSE)))</f>
        <v>SI4022</v>
      </c>
      <c r="W667" s="35">
        <f>IF($L667="비가동",0,IF($B667="in",VLOOKUP($E667,[1]투입량!$M:$T,6,FALSE),VLOOKUP($E667,[1]투입량!$D:$I,5,FALSE)))</f>
        <v>260</v>
      </c>
      <c r="X667" s="35">
        <f t="shared" si="53"/>
        <v>31460</v>
      </c>
      <c r="Y667" s="37">
        <f>IF(V667=0,0,VLOOKUP(V667,[1]원재료!C:H,3,0)*0.001)</f>
        <v>10.15</v>
      </c>
      <c r="Z667" s="35">
        <f t="shared" si="54"/>
        <v>319319</v>
      </c>
      <c r="AA667" s="38"/>
      <c r="AB667" s="39" t="s">
        <v>35</v>
      </c>
      <c r="AC667" s="40"/>
    </row>
    <row r="668" spans="1:29" ht="19.5" customHeight="1" x14ac:dyDescent="0.45">
      <c r="A668" s="22">
        <v>46157</v>
      </c>
      <c r="B668" s="23" t="s">
        <v>29</v>
      </c>
      <c r="C668" s="24" t="s">
        <v>30</v>
      </c>
      <c r="D668" s="25" t="s">
        <v>90</v>
      </c>
      <c r="E668" s="26" t="s">
        <v>91</v>
      </c>
      <c r="F668" s="27" t="str">
        <f>VLOOKUP(표1[[#This Row],[품번]],[1]!품번구분[#Data],2,0)</f>
        <v>S</v>
      </c>
      <c r="G668" s="28">
        <v>256</v>
      </c>
      <c r="H668" s="28">
        <v>66</v>
      </c>
      <c r="I668" s="28"/>
      <c r="J668" s="29">
        <f>표1[[#This Row],[C/V]]*표1[[#This Row],[판수]]-표1[[#This Row],[불량수량]]</f>
        <v>16896</v>
      </c>
      <c r="K668" s="28" t="s">
        <v>92</v>
      </c>
      <c r="L668" s="28" t="s">
        <v>117</v>
      </c>
      <c r="M668" s="30">
        <v>0.83333333333333337</v>
      </c>
      <c r="N668" s="30">
        <v>0.33333333333333331</v>
      </c>
      <c r="O668" s="31">
        <v>659.99999999999989</v>
      </c>
      <c r="P668" s="31">
        <v>0</v>
      </c>
      <c r="Q668" s="32"/>
      <c r="R668" s="33">
        <f t="shared" si="50"/>
        <v>6.0000000000000009</v>
      </c>
      <c r="S668" s="34">
        <f t="shared" si="51"/>
        <v>126</v>
      </c>
      <c r="T668" s="35">
        <f>IF(L668="비가동",0,VLOOKUP(E668,[1]단가!$D$4:$G$1048576,4,0))</f>
        <v>39.44</v>
      </c>
      <c r="U668" s="35">
        <f t="shared" si="52"/>
        <v>666378.23999999999</v>
      </c>
      <c r="V668" s="36" t="str">
        <f>IF($L668="비가동",0,IF($B668="in",VLOOKUP($E668,[1]투입량!$M:$T,3,FALSE),VLOOKUP($E668,[1]투입량!$D:$I,3,FALSE)))</f>
        <v>SI4023-1</v>
      </c>
      <c r="W668" s="35">
        <f>IF($L668="비가동",0,IF($B668="in",VLOOKUP($E668,[1]투입량!$M:$T,6,FALSE),VLOOKUP($E668,[1]투입량!$D:$I,5,FALSE)))</f>
        <v>172</v>
      </c>
      <c r="X668" s="35">
        <f t="shared" si="53"/>
        <v>12487.2</v>
      </c>
      <c r="Y668" s="37">
        <f>IF(V668=0,0,VLOOKUP(V668,[1]원재료!C:H,3,0)*0.001)</f>
        <v>8.1999999999999993</v>
      </c>
      <c r="Z668" s="35">
        <f t="shared" si="54"/>
        <v>102395.04</v>
      </c>
      <c r="AA668" s="38"/>
      <c r="AB668" s="39" t="s">
        <v>35</v>
      </c>
      <c r="AC668" s="40"/>
    </row>
    <row r="669" spans="1:29" ht="19.5" customHeight="1" x14ac:dyDescent="0.45">
      <c r="A669" s="22">
        <v>46157</v>
      </c>
      <c r="B669" s="23" t="s">
        <v>29</v>
      </c>
      <c r="C669" s="24" t="s">
        <v>30</v>
      </c>
      <c r="D669" s="25" t="s">
        <v>95</v>
      </c>
      <c r="E669" s="26">
        <v>680604</v>
      </c>
      <c r="F669" s="27" t="str">
        <f>VLOOKUP(표1[[#This Row],[품번]],[1]!품번구분[#Data],2,0)</f>
        <v>S</v>
      </c>
      <c r="G669" s="28">
        <v>1008</v>
      </c>
      <c r="H669" s="28">
        <v>94</v>
      </c>
      <c r="I669" s="28"/>
      <c r="J669" s="29">
        <f>표1[[#This Row],[C/V]]*표1[[#This Row],[판수]]-표1[[#This Row],[불량수량]]</f>
        <v>94752</v>
      </c>
      <c r="K669" s="28" t="s">
        <v>101</v>
      </c>
      <c r="L669" s="28" t="s">
        <v>116</v>
      </c>
      <c r="M669" s="30">
        <v>0.33333333333333331</v>
      </c>
      <c r="N669" s="30">
        <v>0.83333333333333337</v>
      </c>
      <c r="O669" s="31">
        <v>620</v>
      </c>
      <c r="P669" s="31">
        <v>0</v>
      </c>
      <c r="Q669" s="32"/>
      <c r="R669" s="33">
        <f t="shared" si="50"/>
        <v>9.0967741935483879</v>
      </c>
      <c r="S669" s="34">
        <f t="shared" si="51"/>
        <v>200</v>
      </c>
      <c r="T669" s="35">
        <f>IF(L669="비가동",0,VLOOKUP(E669,[1]단가!$D$4:$G$1048576,4,0))</f>
        <v>10.37</v>
      </c>
      <c r="U669" s="35">
        <f t="shared" si="52"/>
        <v>982578.23999999987</v>
      </c>
      <c r="V669" s="36" t="str">
        <f>IF($L669="비가동",0,IF($B669="in",VLOOKUP($E669,[1]투입량!$M:$T,3,FALSE),VLOOKUP($E669,[1]투입량!$D:$I,3,FALSE)))</f>
        <v>SI4023</v>
      </c>
      <c r="W669" s="35">
        <f>IF($L669="비가동",0,IF($B669="in",VLOOKUP($E669,[1]투입량!$M:$T,6,FALSE),VLOOKUP($E669,[1]투입량!$D:$I,5,FALSE)))</f>
        <v>240</v>
      </c>
      <c r="X669" s="35">
        <f t="shared" si="53"/>
        <v>24816</v>
      </c>
      <c r="Y669" s="37">
        <f>IF(V669=0,0,VLOOKUP(V669,[1]원재료!C:H,3,0)*0.001)</f>
        <v>9.3000000000000007</v>
      </c>
      <c r="Z669" s="35">
        <f t="shared" si="54"/>
        <v>230788.80000000002</v>
      </c>
      <c r="AA669" s="38"/>
      <c r="AB669" s="39" t="s">
        <v>35</v>
      </c>
      <c r="AC669" s="40"/>
    </row>
    <row r="670" spans="1:29" ht="19.5" customHeight="1" x14ac:dyDescent="0.45">
      <c r="A670" s="22">
        <v>46157</v>
      </c>
      <c r="B670" s="23" t="s">
        <v>29</v>
      </c>
      <c r="C670" s="24" t="s">
        <v>30</v>
      </c>
      <c r="D670" s="25" t="s">
        <v>95</v>
      </c>
      <c r="E670" s="26">
        <v>680604</v>
      </c>
      <c r="F670" s="27" t="str">
        <f>VLOOKUP(표1[[#This Row],[품번]],[1]!품번구분[#Data],2,0)</f>
        <v>S</v>
      </c>
      <c r="G670" s="28">
        <v>1008</v>
      </c>
      <c r="H670" s="28">
        <v>106</v>
      </c>
      <c r="I670" s="28"/>
      <c r="J670" s="29">
        <f>표1[[#This Row],[C/V]]*표1[[#This Row],[판수]]-표1[[#This Row],[불량수량]]</f>
        <v>106848</v>
      </c>
      <c r="K670" s="28" t="s">
        <v>96</v>
      </c>
      <c r="L670" s="28" t="s">
        <v>117</v>
      </c>
      <c r="M670" s="30">
        <v>0.83333333333333337</v>
      </c>
      <c r="N670" s="30">
        <v>0.33333333333333331</v>
      </c>
      <c r="O670" s="31">
        <v>659.99999999999989</v>
      </c>
      <c r="P670" s="31">
        <v>0</v>
      </c>
      <c r="Q670" s="32"/>
      <c r="R670" s="33">
        <f t="shared" si="50"/>
        <v>9.6363636363636385</v>
      </c>
      <c r="S670" s="34">
        <f t="shared" si="51"/>
        <v>200</v>
      </c>
      <c r="T670" s="35">
        <f>IF(L670="비가동",0,VLOOKUP(E670,[1]단가!$D$4:$G$1048576,4,0))</f>
        <v>10.37</v>
      </c>
      <c r="U670" s="35">
        <f t="shared" si="52"/>
        <v>1108013.76</v>
      </c>
      <c r="V670" s="36" t="str">
        <f>IF($L670="비가동",0,IF($B670="in",VLOOKUP($E670,[1]투입량!$M:$T,3,FALSE),VLOOKUP($E670,[1]투입량!$D:$I,3,FALSE)))</f>
        <v>SI4023</v>
      </c>
      <c r="W670" s="35">
        <f>IF($L670="비가동",0,IF($B670="in",VLOOKUP($E670,[1]투입량!$M:$T,6,FALSE),VLOOKUP($E670,[1]투입량!$D:$I,5,FALSE)))</f>
        <v>240</v>
      </c>
      <c r="X670" s="35">
        <f t="shared" si="53"/>
        <v>27984</v>
      </c>
      <c r="Y670" s="37">
        <f>IF(V670=0,0,VLOOKUP(V670,[1]원재료!C:H,3,0)*0.001)</f>
        <v>9.3000000000000007</v>
      </c>
      <c r="Z670" s="35">
        <f t="shared" si="54"/>
        <v>260251.2</v>
      </c>
      <c r="AA670" s="38"/>
      <c r="AB670" s="39" t="s">
        <v>35</v>
      </c>
      <c r="AC670" s="40"/>
    </row>
    <row r="671" spans="1:29" ht="19.5" customHeight="1" x14ac:dyDescent="0.45">
      <c r="A671" s="22">
        <v>46157</v>
      </c>
      <c r="B671" s="23" t="s">
        <v>29</v>
      </c>
      <c r="C671" s="24" t="s">
        <v>30</v>
      </c>
      <c r="D671" s="25" t="s">
        <v>105</v>
      </c>
      <c r="E671" s="26">
        <v>680449</v>
      </c>
      <c r="F671" s="27" t="str">
        <f>VLOOKUP(표1[[#This Row],[품번]],[1]!품번구분[#Data],2,0)</f>
        <v>S</v>
      </c>
      <c r="G671" s="28">
        <v>1008</v>
      </c>
      <c r="H671" s="28">
        <v>73</v>
      </c>
      <c r="I671" s="28">
        <v>292</v>
      </c>
      <c r="J671" s="29">
        <f>표1[[#This Row],[C/V]]*표1[[#This Row],[판수]]-표1[[#This Row],[불량수량]]</f>
        <v>73292</v>
      </c>
      <c r="K671" s="28" t="s">
        <v>106</v>
      </c>
      <c r="L671" s="28" t="s">
        <v>116</v>
      </c>
      <c r="M671" s="30">
        <v>0.33333333333333331</v>
      </c>
      <c r="N671" s="30">
        <v>0.83333333333333337</v>
      </c>
      <c r="O671" s="31">
        <v>620</v>
      </c>
      <c r="P671" s="31">
        <v>0</v>
      </c>
      <c r="Q671" s="32"/>
      <c r="R671" s="33">
        <f t="shared" si="50"/>
        <v>7.064516129032258</v>
      </c>
      <c r="S671" s="34">
        <f t="shared" si="51"/>
        <v>73</v>
      </c>
      <c r="T671" s="35">
        <f>IF(L671="비가동",0,VLOOKUP(E671,[1]단가!$D$4:$G$1048576,4,0))</f>
        <v>14.17</v>
      </c>
      <c r="U671" s="35">
        <f t="shared" si="52"/>
        <v>1038547.64</v>
      </c>
      <c r="V671" s="36" t="str">
        <f>IF($L671="비가동",0,IF($B671="in",VLOOKUP($E671,[1]투입량!$M:$T,3,FALSE),VLOOKUP($E671,[1]투입량!$D:$I,3,FALSE)))</f>
        <v>SI4023-2</v>
      </c>
      <c r="W671" s="35">
        <f>IF($L671="비가동",0,IF($B671="in",VLOOKUP($E671,[1]투입량!$M:$T,6,FALSE),VLOOKUP($E671,[1]투입량!$D:$I,5,FALSE)))</f>
        <v>210</v>
      </c>
      <c r="X671" s="35">
        <f t="shared" si="53"/>
        <v>16863.000000000004</v>
      </c>
      <c r="Y671" s="37">
        <f>IF(V671=0,0,VLOOKUP(V671,[1]원재료!C:H,3,0)*0.001)</f>
        <v>7.8</v>
      </c>
      <c r="Z671" s="35">
        <f t="shared" si="54"/>
        <v>131531.40000000002</v>
      </c>
      <c r="AA671" s="38"/>
      <c r="AB671" s="39" t="s">
        <v>35</v>
      </c>
      <c r="AC671" s="40"/>
    </row>
    <row r="672" spans="1:29" ht="19.5" hidden="1" customHeight="1" x14ac:dyDescent="0.45">
      <c r="A672" s="22">
        <v>46157</v>
      </c>
      <c r="B672" s="23" t="s">
        <v>29</v>
      </c>
      <c r="C672" s="24" t="s">
        <v>30</v>
      </c>
      <c r="D672" s="25" t="s">
        <v>103</v>
      </c>
      <c r="E672" s="26">
        <v>680450</v>
      </c>
      <c r="F672" s="27" t="str">
        <f>VLOOKUP(표1[[#This Row],[품번]],[1]!품번구분[#Data],2,0)</f>
        <v>S</v>
      </c>
      <c r="G672" s="28">
        <v>1008</v>
      </c>
      <c r="H672" s="28">
        <v>70</v>
      </c>
      <c r="I672" s="28">
        <v>700</v>
      </c>
      <c r="J672" s="29">
        <f>표1[[#This Row],[C/V]]*표1[[#This Row],[판수]]-표1[[#This Row],[불량수량]]</f>
        <v>69860</v>
      </c>
      <c r="K672" s="28" t="s">
        <v>93</v>
      </c>
      <c r="L672" s="28" t="s">
        <v>116</v>
      </c>
      <c r="M672" s="30">
        <v>0.33333333333333331</v>
      </c>
      <c r="N672" s="30">
        <v>0.83333333333333337</v>
      </c>
      <c r="O672" s="31">
        <v>590</v>
      </c>
      <c r="P672" s="31">
        <v>29.999999999999972</v>
      </c>
      <c r="Q672" s="32"/>
      <c r="R672" s="33">
        <f t="shared" si="50"/>
        <v>7.1186440677966107</v>
      </c>
      <c r="S672" s="34">
        <f t="shared" si="51"/>
        <v>130</v>
      </c>
      <c r="T672" s="35">
        <f>IF(L672="비가동",0,VLOOKUP(E672,[1]단가!$D$4:$G$1048576,4,0))</f>
        <v>14.17</v>
      </c>
      <c r="U672" s="35">
        <f t="shared" si="52"/>
        <v>989916.2</v>
      </c>
      <c r="V672" s="36" t="str">
        <f>IF($L672="비가동",0,IF($B672="in",VLOOKUP($E672,[1]투입량!$M:$T,3,FALSE),VLOOKUP($E672,[1]투입량!$D:$I,3,FALSE)))</f>
        <v>SI4032</v>
      </c>
      <c r="W672" s="35">
        <f>IF($L672="비가동",0,IF($B672="in",VLOOKUP($E672,[1]투입량!$M:$T,6,FALSE),VLOOKUP($E672,[1]투입량!$D:$I,5,FALSE)))</f>
        <v>84</v>
      </c>
      <c r="X672" s="35">
        <f t="shared" si="53"/>
        <v>6468</v>
      </c>
      <c r="Y672" s="37">
        <f>IF(V672=0,0,VLOOKUP(V672,[1]원재료!C:H,3,0)*0.001)</f>
        <v>0</v>
      </c>
      <c r="Z672" s="35">
        <f t="shared" si="54"/>
        <v>0</v>
      </c>
      <c r="AA672" s="38"/>
      <c r="AB672" s="39" t="s">
        <v>35</v>
      </c>
      <c r="AC672" s="40"/>
    </row>
    <row r="673" spans="1:29" ht="19.5" hidden="1" customHeight="1" x14ac:dyDescent="0.45">
      <c r="A673" s="22">
        <v>46157</v>
      </c>
      <c r="B673" s="23" t="s">
        <v>29</v>
      </c>
      <c r="C673" s="24" t="s">
        <v>30</v>
      </c>
      <c r="D673" s="25" t="s">
        <v>103</v>
      </c>
      <c r="E673" s="26">
        <v>680450</v>
      </c>
      <c r="F673" s="27" t="str">
        <f>VLOOKUP(표1[[#This Row],[품번]],[1]!품번구분[#Data],2,0)</f>
        <v>S</v>
      </c>
      <c r="G673" s="28"/>
      <c r="H673" s="28"/>
      <c r="I673" s="28"/>
      <c r="J673" s="29">
        <f>표1[[#This Row],[C/V]]*표1[[#This Row],[판수]]-표1[[#This Row],[불량수량]]</f>
        <v>0</v>
      </c>
      <c r="K673" s="28" t="s">
        <v>93</v>
      </c>
      <c r="L673" s="28" t="s">
        <v>36</v>
      </c>
      <c r="M673" s="30">
        <v>0.35416666666666669</v>
      </c>
      <c r="N673" s="30">
        <v>0.375</v>
      </c>
      <c r="O673" s="31">
        <v>29.999999999999972</v>
      </c>
      <c r="P673" s="31">
        <v>0</v>
      </c>
      <c r="Q673" s="32" t="s">
        <v>144</v>
      </c>
      <c r="R673" s="33" t="str">
        <f t="shared" si="50"/>
        <v/>
      </c>
      <c r="S673" s="34">
        <f t="shared" si="51"/>
        <v>130</v>
      </c>
      <c r="T673" s="35">
        <f>IF(L673="비가동",0,VLOOKUP(E673,[1]단가!$D$4:$G$1048576,4,0))</f>
        <v>0</v>
      </c>
      <c r="U673" s="35">
        <f t="shared" si="52"/>
        <v>0</v>
      </c>
      <c r="V673" s="36">
        <f>IF($L673="비가동",0,IF($B673="in",VLOOKUP($E673,[1]투입량!$M:$T,3,FALSE),VLOOKUP($E673,[1]투입량!$D:$I,3,FALSE)))</f>
        <v>0</v>
      </c>
      <c r="W673" s="35">
        <f>IF($L673="비가동",0,IF($B673="in",VLOOKUP($E673,[1]투입량!$M:$T,6,FALSE),VLOOKUP($E673,[1]투입량!$D:$I,5,FALSE)))</f>
        <v>0</v>
      </c>
      <c r="X673" s="35">
        <f t="shared" si="53"/>
        <v>0</v>
      </c>
      <c r="Y673" s="37">
        <f>IF(V673=0,0,VLOOKUP(V673,[1]원재료!C:H,3,0)*0.001)</f>
        <v>0</v>
      </c>
      <c r="Z673" s="35">
        <f t="shared" si="54"/>
        <v>0</v>
      </c>
      <c r="AA673" s="38" t="s">
        <v>145</v>
      </c>
      <c r="AB673" s="39" t="s">
        <v>35</v>
      </c>
      <c r="AC673" s="40"/>
    </row>
    <row r="674" spans="1:29" ht="19.5" hidden="1" customHeight="1" x14ac:dyDescent="0.45">
      <c r="A674" s="22">
        <v>46157</v>
      </c>
      <c r="B674" s="23" t="s">
        <v>29</v>
      </c>
      <c r="C674" s="24" t="s">
        <v>30</v>
      </c>
      <c r="D674" s="25" t="s">
        <v>103</v>
      </c>
      <c r="E674" s="26">
        <v>680450</v>
      </c>
      <c r="F674" s="27" t="str">
        <f>VLOOKUP(표1[[#This Row],[품번]],[1]!품번구분[#Data],2,0)</f>
        <v>S</v>
      </c>
      <c r="G674" s="28">
        <v>1008</v>
      </c>
      <c r="H674" s="28">
        <v>60</v>
      </c>
      <c r="I674" s="28">
        <v>600</v>
      </c>
      <c r="J674" s="29">
        <f>표1[[#This Row],[C/V]]*표1[[#This Row],[판수]]-표1[[#This Row],[불량수량]]</f>
        <v>59880</v>
      </c>
      <c r="K674" s="28" t="s">
        <v>104</v>
      </c>
      <c r="L674" s="28" t="s">
        <v>117</v>
      </c>
      <c r="M674" s="30">
        <v>0.83333333333333337</v>
      </c>
      <c r="N674" s="30">
        <v>0.33333333333333331</v>
      </c>
      <c r="O674" s="31">
        <v>454.99999999999989</v>
      </c>
      <c r="P674" s="31">
        <v>205</v>
      </c>
      <c r="Q674" s="32"/>
      <c r="R674" s="33">
        <f t="shared" si="50"/>
        <v>7.9120879120879142</v>
      </c>
      <c r="S674" s="34">
        <f t="shared" si="51"/>
        <v>130</v>
      </c>
      <c r="T674" s="35">
        <f>IF(L674="비가동",0,VLOOKUP(E674,[1]단가!$D$4:$G$1048576,4,0))</f>
        <v>14.17</v>
      </c>
      <c r="U674" s="35">
        <f t="shared" si="52"/>
        <v>848499.6</v>
      </c>
      <c r="V674" s="36" t="str">
        <f>IF($L674="비가동",0,IF($B674="in",VLOOKUP($E674,[1]투입량!$M:$T,3,FALSE),VLOOKUP($E674,[1]투입량!$D:$I,3,FALSE)))</f>
        <v>SI4032</v>
      </c>
      <c r="W674" s="35">
        <f>IF($L674="비가동",0,IF($B674="in",VLOOKUP($E674,[1]투입량!$M:$T,6,FALSE),VLOOKUP($E674,[1]투입량!$D:$I,5,FALSE)))</f>
        <v>84</v>
      </c>
      <c r="X674" s="35">
        <f t="shared" si="53"/>
        <v>5544</v>
      </c>
      <c r="Y674" s="37">
        <f>IF(V674=0,0,VLOOKUP(V674,[1]원재료!C:H,3,0)*0.001)</f>
        <v>0</v>
      </c>
      <c r="Z674" s="35">
        <f t="shared" si="54"/>
        <v>0</v>
      </c>
      <c r="AA674" s="38"/>
      <c r="AB674" s="39" t="s">
        <v>35</v>
      </c>
      <c r="AC674" s="40"/>
    </row>
    <row r="675" spans="1:29" ht="19.5" hidden="1" customHeight="1" x14ac:dyDescent="0.45">
      <c r="A675" s="22">
        <v>46157</v>
      </c>
      <c r="B675" s="23" t="s">
        <v>29</v>
      </c>
      <c r="C675" s="24" t="s">
        <v>30</v>
      </c>
      <c r="D675" s="25" t="s">
        <v>103</v>
      </c>
      <c r="E675" s="26">
        <v>680450</v>
      </c>
      <c r="F675" s="27" t="str">
        <f>VLOOKUP(표1[[#This Row],[품번]],[1]!품번구분[#Data],2,0)</f>
        <v>S</v>
      </c>
      <c r="G675" s="28"/>
      <c r="H675" s="28"/>
      <c r="I675" s="28"/>
      <c r="J675" s="29">
        <f>표1[[#This Row],[C/V]]*표1[[#This Row],[판수]]-표1[[#This Row],[불량수량]]</f>
        <v>0</v>
      </c>
      <c r="K675" s="28" t="s">
        <v>104</v>
      </c>
      <c r="L675" s="28" t="s">
        <v>36</v>
      </c>
      <c r="M675" s="30">
        <v>0.19097222222222221</v>
      </c>
      <c r="N675" s="30">
        <v>0.33333333333333331</v>
      </c>
      <c r="O675" s="31">
        <v>205</v>
      </c>
      <c r="P675" s="31">
        <v>0</v>
      </c>
      <c r="Q675" s="32" t="s">
        <v>130</v>
      </c>
      <c r="R675" s="33" t="str">
        <f t="shared" si="50"/>
        <v/>
      </c>
      <c r="S675" s="34">
        <f t="shared" si="51"/>
        <v>130</v>
      </c>
      <c r="T675" s="35">
        <f>IF(L675="비가동",0,VLOOKUP(E675,[1]단가!$D$4:$G$1048576,4,0))</f>
        <v>0</v>
      </c>
      <c r="U675" s="35">
        <f t="shared" si="52"/>
        <v>0</v>
      </c>
      <c r="V675" s="36">
        <f>IF($L675="비가동",0,IF($B675="in",VLOOKUP($E675,[1]투입량!$M:$T,3,FALSE),VLOOKUP($E675,[1]투입량!$D:$I,3,FALSE)))</f>
        <v>0</v>
      </c>
      <c r="W675" s="35">
        <f>IF($L675="비가동",0,IF($B675="in",VLOOKUP($E675,[1]투입량!$M:$T,6,FALSE),VLOOKUP($E675,[1]투입량!$D:$I,5,FALSE)))</f>
        <v>0</v>
      </c>
      <c r="X675" s="35">
        <f t="shared" si="53"/>
        <v>0</v>
      </c>
      <c r="Y675" s="37">
        <f>IF(V675=0,0,VLOOKUP(V675,[1]원재료!C:H,3,0)*0.001)</f>
        <v>0</v>
      </c>
      <c r="Z675" s="35">
        <f t="shared" si="54"/>
        <v>0</v>
      </c>
      <c r="AA675" s="38" t="s">
        <v>146</v>
      </c>
      <c r="AB675" s="39" t="s">
        <v>35</v>
      </c>
      <c r="AC675" s="40"/>
    </row>
    <row r="676" spans="1:29" ht="19.5" customHeight="1" x14ac:dyDescent="0.45">
      <c r="A676" s="22">
        <v>46157</v>
      </c>
      <c r="B676" s="23" t="s">
        <v>29</v>
      </c>
      <c r="C676" s="24" t="s">
        <v>30</v>
      </c>
      <c r="D676" s="25" t="s">
        <v>109</v>
      </c>
      <c r="E676" s="26" t="s">
        <v>110</v>
      </c>
      <c r="F676" s="27" t="str">
        <f>VLOOKUP(표1[[#This Row],[품번]],[1]!품번구분[#Data],2,0)</f>
        <v>S</v>
      </c>
      <c r="G676" s="28">
        <v>48</v>
      </c>
      <c r="H676" s="28">
        <v>96</v>
      </c>
      <c r="I676" s="28"/>
      <c r="J676" s="29">
        <f>표1[[#This Row],[C/V]]*표1[[#This Row],[판수]]-표1[[#This Row],[불량수량]]</f>
        <v>4608</v>
      </c>
      <c r="K676" s="28" t="s">
        <v>56</v>
      </c>
      <c r="L676" s="28" t="s">
        <v>116</v>
      </c>
      <c r="M676" s="30">
        <v>0.33333333333333331</v>
      </c>
      <c r="N676" s="30">
        <v>0.83333333333333337</v>
      </c>
      <c r="O676" s="31">
        <v>620</v>
      </c>
      <c r="P676" s="31">
        <v>0</v>
      </c>
      <c r="Q676" s="32"/>
      <c r="R676" s="33">
        <f t="shared" si="50"/>
        <v>9.2903225806451619</v>
      </c>
      <c r="S676" s="34">
        <f t="shared" si="51"/>
        <v>96</v>
      </c>
      <c r="T676" s="35">
        <f>IF(L676="비가동",0,VLOOKUP(E676,[1]단가!$D$4:$G$1048576,4,0))</f>
        <v>32.99</v>
      </c>
      <c r="U676" s="35">
        <f t="shared" si="52"/>
        <v>152017.92000000001</v>
      </c>
      <c r="V676" s="36" t="str">
        <f>IF($L676="비가동",0,IF($B676="in",VLOOKUP($E676,[1]투입량!$M:$T,3,FALSE),VLOOKUP($E676,[1]투입량!$D:$I,3,FALSE)))</f>
        <v>SI4020</v>
      </c>
      <c r="W676" s="35">
        <f>IF($L676="비가동",0,IF($B676="in",VLOOKUP($E676,[1]투입량!$M:$T,6,FALSE),VLOOKUP($E676,[1]투입량!$D:$I,5,FALSE)))</f>
        <v>63</v>
      </c>
      <c r="X676" s="35">
        <f t="shared" si="53"/>
        <v>6652.8000000000011</v>
      </c>
      <c r="Y676" s="37">
        <f>IF(V676=0,0,VLOOKUP(V676,[1]원재료!C:H,3,0)*0.001)</f>
        <v>8.7000000000000011</v>
      </c>
      <c r="Z676" s="35">
        <f t="shared" si="54"/>
        <v>57879.360000000015</v>
      </c>
      <c r="AA676" s="38"/>
      <c r="AB676" s="39" t="s">
        <v>35</v>
      </c>
      <c r="AC676" s="40"/>
    </row>
    <row r="677" spans="1:29" ht="19.5" customHeight="1" x14ac:dyDescent="0.45">
      <c r="A677" s="22">
        <v>46157</v>
      </c>
      <c r="B677" s="23" t="s">
        <v>29</v>
      </c>
      <c r="C677" s="24" t="s">
        <v>30</v>
      </c>
      <c r="D677" s="25" t="s">
        <v>112</v>
      </c>
      <c r="E677" s="26" t="s">
        <v>139</v>
      </c>
      <c r="F677" s="27" t="str">
        <f>VLOOKUP(표1[[#This Row],[품번]],[1]!품번구분[#Data],2,0)</f>
        <v>S</v>
      </c>
      <c r="G677" s="28">
        <v>56</v>
      </c>
      <c r="H677" s="28">
        <v>96</v>
      </c>
      <c r="I677" s="28"/>
      <c r="J677" s="29">
        <f>표1[[#This Row],[C/V]]*표1[[#This Row],[판수]]-표1[[#This Row],[불량수량]]</f>
        <v>5376</v>
      </c>
      <c r="K677" s="28" t="s">
        <v>56</v>
      </c>
      <c r="L677" s="28" t="s">
        <v>116</v>
      </c>
      <c r="M677" s="30">
        <v>0.33333333333333331</v>
      </c>
      <c r="N677" s="30">
        <v>0.83333333333333337</v>
      </c>
      <c r="O677" s="31">
        <v>620</v>
      </c>
      <c r="P677" s="31">
        <v>0</v>
      </c>
      <c r="Q677" s="32"/>
      <c r="R677" s="33">
        <f t="shared" si="50"/>
        <v>9.2903225806451619</v>
      </c>
      <c r="S677" s="34">
        <f t="shared" si="51"/>
        <v>96</v>
      </c>
      <c r="T677" s="35">
        <f>IF(L677="비가동",0,VLOOKUP(E677,[1]단가!$D$4:$G$1048576,4,0))</f>
        <v>125.8</v>
      </c>
      <c r="U677" s="35">
        <f t="shared" si="52"/>
        <v>676300.79999999993</v>
      </c>
      <c r="V677" s="36" t="str">
        <f>IF($L677="비가동",0,IF($B677="in",VLOOKUP($E677,[1]투입량!$M:$T,3,FALSE),VLOOKUP($E677,[1]투입량!$D:$I,3,FALSE)))</f>
        <v>SI4028</v>
      </c>
      <c r="W677" s="35">
        <f>IF($L677="비가동",0,IF($B677="in",VLOOKUP($E677,[1]투입량!$M:$T,6,FALSE),VLOOKUP($E677,[1]투입량!$D:$I,5,FALSE)))</f>
        <v>196</v>
      </c>
      <c r="X677" s="35">
        <f t="shared" si="53"/>
        <v>20697.600000000002</v>
      </c>
      <c r="Y677" s="37">
        <f>IF(V677=0,0,VLOOKUP(V677,[1]원재료!C:H,3,0)*0.001)</f>
        <v>9</v>
      </c>
      <c r="Z677" s="35">
        <f t="shared" si="54"/>
        <v>186278.40000000002</v>
      </c>
      <c r="AA677" s="38"/>
      <c r="AB677" s="39" t="s">
        <v>35</v>
      </c>
      <c r="AC677" s="40"/>
    </row>
    <row r="678" spans="1:29" ht="19.5" customHeight="1" x14ac:dyDescent="0.45">
      <c r="A678" s="22">
        <v>46157</v>
      </c>
      <c r="B678" s="23" t="s">
        <v>29</v>
      </c>
      <c r="C678" s="24" t="s">
        <v>30</v>
      </c>
      <c r="D678" s="25" t="s">
        <v>114</v>
      </c>
      <c r="E678" s="26" t="s">
        <v>115</v>
      </c>
      <c r="F678" s="27" t="str">
        <f>VLOOKUP(표1[[#This Row],[품번]],[1]!품번구분[#Data],2,0)</f>
        <v>S</v>
      </c>
      <c r="G678" s="28">
        <v>160</v>
      </c>
      <c r="H678" s="28">
        <v>96</v>
      </c>
      <c r="I678" s="28"/>
      <c r="J678" s="29">
        <f>표1[[#This Row],[C/V]]*표1[[#This Row],[판수]]-표1[[#This Row],[불량수량]]</f>
        <v>15360</v>
      </c>
      <c r="K678" s="28" t="s">
        <v>56</v>
      </c>
      <c r="L678" s="28" t="s">
        <v>116</v>
      </c>
      <c r="M678" s="30">
        <v>0.33333333333333331</v>
      </c>
      <c r="N678" s="30">
        <v>0.83333333333333337</v>
      </c>
      <c r="O678" s="31">
        <v>620</v>
      </c>
      <c r="P678" s="31">
        <v>0</v>
      </c>
      <c r="Q678" s="32"/>
      <c r="R678" s="33">
        <f t="shared" si="50"/>
        <v>9.2903225806451619</v>
      </c>
      <c r="S678" s="34">
        <f t="shared" si="51"/>
        <v>96</v>
      </c>
      <c r="T678" s="35">
        <f>IF(L678="비가동",0,VLOOKUP(E678,[1]단가!$D$4:$G$1048576,4,0))</f>
        <v>49.5</v>
      </c>
      <c r="U678" s="35">
        <f t="shared" si="52"/>
        <v>760320</v>
      </c>
      <c r="V678" s="36" t="str">
        <f>IF($L678="비가동",0,IF($B678="in",VLOOKUP($E678,[1]투입량!$M:$T,3,FALSE),VLOOKUP($E678,[1]투입량!$D:$I,3,FALSE)))</f>
        <v>SI3020K</v>
      </c>
      <c r="W678" s="35">
        <f>IF($L678="비가동",0,IF($B678="in",VLOOKUP($E678,[1]투입량!$M:$T,6,FALSE),VLOOKUP($E678,[1]투입량!$D:$I,5,FALSE)))</f>
        <v>168</v>
      </c>
      <c r="X678" s="35">
        <f t="shared" si="53"/>
        <v>17740.800000000003</v>
      </c>
      <c r="Y678" s="37">
        <f>IF(V678=0,0,VLOOKUP(V678,[1]원재료!C:H,3,0)*0.001)</f>
        <v>9.85</v>
      </c>
      <c r="Z678" s="35">
        <f t="shared" si="54"/>
        <v>174746.88000000003</v>
      </c>
      <c r="AA678" s="38"/>
      <c r="AB678" s="39" t="s">
        <v>35</v>
      </c>
      <c r="AC678" s="40"/>
    </row>
    <row r="679" spans="1:29" ht="19.5" customHeight="1" x14ac:dyDescent="0.45">
      <c r="A679" s="22">
        <v>46158</v>
      </c>
      <c r="B679" s="23" t="s">
        <v>29</v>
      </c>
      <c r="C679" s="24" t="s">
        <v>30</v>
      </c>
      <c r="D679" s="25" t="s">
        <v>31</v>
      </c>
      <c r="E679" s="26" t="s">
        <v>50</v>
      </c>
      <c r="F679" s="27" t="str">
        <f>VLOOKUP(표1[[#This Row],[품번]],[1]!품번구분[#Data],2,0)</f>
        <v>S</v>
      </c>
      <c r="G679" s="28">
        <v>252</v>
      </c>
      <c r="H679" s="28">
        <v>72</v>
      </c>
      <c r="I679" s="28">
        <v>0</v>
      </c>
      <c r="J679" s="29">
        <f>표1[[#This Row],[C/V]]*표1[[#This Row],[판수]]-표1[[#This Row],[불량수량]]</f>
        <v>18144</v>
      </c>
      <c r="K679" s="28" t="s">
        <v>111</v>
      </c>
      <c r="L679" s="28" t="s">
        <v>34</v>
      </c>
      <c r="M679" s="30">
        <v>0.33333333333333331</v>
      </c>
      <c r="N679" s="30">
        <v>0.75</v>
      </c>
      <c r="O679" s="31">
        <v>540</v>
      </c>
      <c r="P679" s="31">
        <v>0</v>
      </c>
      <c r="Q679" s="32"/>
      <c r="R679" s="33">
        <f t="shared" si="50"/>
        <v>8</v>
      </c>
      <c r="S679" s="34">
        <f t="shared" si="51"/>
        <v>175</v>
      </c>
      <c r="T679" s="35">
        <f>IF(L679="비가동",0,VLOOKUP(E679,[1]단가!$D$4:$G$1048576,4,0))</f>
        <v>25.09</v>
      </c>
      <c r="U679" s="35">
        <f t="shared" si="52"/>
        <v>455232.96</v>
      </c>
      <c r="V679" s="36" t="str">
        <f>IF($L679="비가동",0,IF($B679="in",VLOOKUP($E679,[1]투입량!$M:$T,3,FALSE),VLOOKUP($E679,[1]투입량!$D:$I,3,FALSE)))</f>
        <v>SI4022</v>
      </c>
      <c r="W679" s="35">
        <f>IF($L679="비가동",0,IF($B679="in",VLOOKUP($E679,[1]투입량!$M:$T,6,FALSE),VLOOKUP($E679,[1]투입량!$D:$I,5,FALSE)))</f>
        <v>354</v>
      </c>
      <c r="X679" s="35">
        <f t="shared" si="53"/>
        <v>28036.800000000003</v>
      </c>
      <c r="Y679" s="37">
        <f>IF(V679=0,0,VLOOKUP(V679,[1]원재료!C:H,3,0)*0.001)</f>
        <v>10.15</v>
      </c>
      <c r="Z679" s="35">
        <f t="shared" si="54"/>
        <v>284573.52</v>
      </c>
      <c r="AA679" s="38"/>
      <c r="AB679" s="39" t="s">
        <v>35</v>
      </c>
      <c r="AC679" s="40"/>
    </row>
    <row r="680" spans="1:29" ht="19.5" customHeight="1" x14ac:dyDescent="0.45">
      <c r="A680" s="22">
        <v>46158</v>
      </c>
      <c r="B680" s="23" t="s">
        <v>29</v>
      </c>
      <c r="C680" s="24" t="s">
        <v>30</v>
      </c>
      <c r="D680" s="25" t="s">
        <v>39</v>
      </c>
      <c r="E680" s="26" t="s">
        <v>40</v>
      </c>
      <c r="F680" s="27" t="str">
        <f>VLOOKUP(표1[[#This Row],[품번]],[1]!품번구분[#Data],2,0)</f>
        <v>S</v>
      </c>
      <c r="G680" s="28">
        <v>190</v>
      </c>
      <c r="H680" s="28">
        <v>72</v>
      </c>
      <c r="I680" s="28">
        <v>72</v>
      </c>
      <c r="J680" s="29">
        <f>표1[[#This Row],[C/V]]*표1[[#This Row],[판수]]-표1[[#This Row],[불량수량]]</f>
        <v>13608</v>
      </c>
      <c r="K680" s="28" t="s">
        <v>111</v>
      </c>
      <c r="L680" s="28" t="s">
        <v>34</v>
      </c>
      <c r="M680" s="30">
        <v>0.33333333333333331</v>
      </c>
      <c r="N680" s="30">
        <v>0.75</v>
      </c>
      <c r="O680" s="31">
        <v>540</v>
      </c>
      <c r="P680" s="31">
        <v>0</v>
      </c>
      <c r="Q680" s="32"/>
      <c r="R680" s="33">
        <f t="shared" si="50"/>
        <v>8</v>
      </c>
      <c r="S680" s="34">
        <f t="shared" si="51"/>
        <v>176</v>
      </c>
      <c r="T680" s="35">
        <f>IF(L680="비가동",0,VLOOKUP(E680,[1]단가!$D$4:$G$1048576,4,0))</f>
        <v>24</v>
      </c>
      <c r="U680" s="35">
        <f t="shared" si="52"/>
        <v>326592</v>
      </c>
      <c r="V680" s="36" t="str">
        <f>IF($L680="비가동",0,IF($B680="in",VLOOKUP($E680,[1]투입량!$M:$T,3,FALSE),VLOOKUP($E680,[1]투입량!$D:$I,3,FALSE)))</f>
        <v>SI3020</v>
      </c>
      <c r="W680" s="35">
        <f>IF($L680="비가동",0,IF($B680="in",VLOOKUP($E680,[1]투입량!$M:$T,6,FALSE),VLOOKUP($E680,[1]투입량!$D:$I,5,FALSE)))</f>
        <v>208</v>
      </c>
      <c r="X680" s="35">
        <f t="shared" si="53"/>
        <v>16473.600000000002</v>
      </c>
      <c r="Y680" s="37">
        <f>IF(V680=0,0,VLOOKUP(V680,[1]원재료!C:H,3,0)*0.001)</f>
        <v>9.85</v>
      </c>
      <c r="Z680" s="35">
        <f t="shared" si="54"/>
        <v>162264.96000000002</v>
      </c>
      <c r="AA680" s="38"/>
      <c r="AB680" s="39" t="s">
        <v>35</v>
      </c>
      <c r="AC680" s="40"/>
    </row>
    <row r="681" spans="1:29" ht="19.5" customHeight="1" x14ac:dyDescent="0.45">
      <c r="A681" s="22">
        <v>46158</v>
      </c>
      <c r="B681" s="23" t="s">
        <v>29</v>
      </c>
      <c r="C681" s="24" t="s">
        <v>30</v>
      </c>
      <c r="D681" s="25" t="s">
        <v>41</v>
      </c>
      <c r="E681" s="26" t="s">
        <v>42</v>
      </c>
      <c r="F681" s="27" t="str">
        <f>VLOOKUP(표1[[#This Row],[품번]],[1]!품번구분[#Data],2,0)</f>
        <v>G</v>
      </c>
      <c r="G681" s="28">
        <v>90</v>
      </c>
      <c r="H681" s="28">
        <v>72</v>
      </c>
      <c r="I681" s="28">
        <v>0</v>
      </c>
      <c r="J681" s="29">
        <f>표1[[#This Row],[C/V]]*표1[[#This Row],[판수]]-표1[[#This Row],[불량수량]]</f>
        <v>6480</v>
      </c>
      <c r="K681" s="28" t="s">
        <v>111</v>
      </c>
      <c r="L681" s="28" t="s">
        <v>34</v>
      </c>
      <c r="M681" s="30">
        <v>0.33333333333333331</v>
      </c>
      <c r="N681" s="30">
        <v>0.75</v>
      </c>
      <c r="O681" s="31">
        <v>540</v>
      </c>
      <c r="P681" s="31">
        <v>0</v>
      </c>
      <c r="Q681" s="32"/>
      <c r="R681" s="33">
        <f t="shared" si="50"/>
        <v>8</v>
      </c>
      <c r="S681" s="34">
        <f t="shared" si="51"/>
        <v>175</v>
      </c>
      <c r="T681" s="35">
        <f>IF(L681="비가동",0,VLOOKUP(E681,[1]단가!$D$4:$G$1048576,4,0))</f>
        <v>60</v>
      </c>
      <c r="U681" s="35">
        <f t="shared" si="52"/>
        <v>388800</v>
      </c>
      <c r="V681" s="36" t="str">
        <f>IF($L681="비가동",0,IF($B681="in",VLOOKUP($E681,[1]투입량!$M:$T,3,FALSE),VLOOKUP($E681,[1]투입량!$D:$I,3,FALSE)))</f>
        <v>SI4027K</v>
      </c>
      <c r="W681" s="35">
        <f>IF($L681="비가동",0,IF($B681="in",VLOOKUP($E681,[1]투입량!$M:$T,6,FALSE),VLOOKUP($E681,[1]투입량!$D:$I,5,FALSE)))</f>
        <v>330</v>
      </c>
      <c r="X681" s="35">
        <f t="shared" si="53"/>
        <v>26136.000000000004</v>
      </c>
      <c r="Y681" s="37">
        <f>IF(V681=0,0,VLOOKUP(V681,[1]원재료!C:H,3,0)*0.001)</f>
        <v>9</v>
      </c>
      <c r="Z681" s="35">
        <f t="shared" si="54"/>
        <v>235224.00000000003</v>
      </c>
      <c r="AA681" s="38"/>
      <c r="AB681" s="39" t="s">
        <v>35</v>
      </c>
      <c r="AC681" s="40"/>
    </row>
    <row r="682" spans="1:29" ht="19.5" customHeight="1" x14ac:dyDescent="0.45">
      <c r="A682" s="22">
        <v>46158</v>
      </c>
      <c r="B682" s="23" t="s">
        <v>29</v>
      </c>
      <c r="C682" s="24" t="s">
        <v>30</v>
      </c>
      <c r="D682" s="25" t="s">
        <v>31</v>
      </c>
      <c r="E682" s="26" t="s">
        <v>50</v>
      </c>
      <c r="F682" s="27" t="str">
        <f>VLOOKUP(표1[[#This Row],[품번]],[1]!품번구분[#Data],2,0)</f>
        <v>S</v>
      </c>
      <c r="G682" s="28">
        <v>252</v>
      </c>
      <c r="H682" s="28">
        <v>103</v>
      </c>
      <c r="I682" s="28">
        <v>0</v>
      </c>
      <c r="J682" s="29">
        <f>표1[[#This Row],[C/V]]*표1[[#This Row],[판수]]-표1[[#This Row],[불량수량]]</f>
        <v>25956</v>
      </c>
      <c r="K682" s="28" t="s">
        <v>51</v>
      </c>
      <c r="L682" s="28" t="s">
        <v>44</v>
      </c>
      <c r="M682" s="30">
        <v>0.75</v>
      </c>
      <c r="N682" s="30">
        <v>0.33333333333333331</v>
      </c>
      <c r="O682" s="31">
        <v>749.99999999999989</v>
      </c>
      <c r="P682" s="31">
        <v>0</v>
      </c>
      <c r="Q682" s="32"/>
      <c r="R682" s="33">
        <f t="shared" si="50"/>
        <v>8.240000000000002</v>
      </c>
      <c r="S682" s="34">
        <f t="shared" si="51"/>
        <v>175</v>
      </c>
      <c r="T682" s="35">
        <f>IF(L682="비가동",0,VLOOKUP(E682,[1]단가!$D$4:$G$1048576,4,0))</f>
        <v>25.09</v>
      </c>
      <c r="U682" s="35">
        <f t="shared" si="52"/>
        <v>651236.04</v>
      </c>
      <c r="V682" s="36" t="str">
        <f>IF($L682="비가동",0,IF($B682="in",VLOOKUP($E682,[1]투입량!$M:$T,3,FALSE),VLOOKUP($E682,[1]투입량!$D:$I,3,FALSE)))</f>
        <v>SI4022</v>
      </c>
      <c r="W682" s="35">
        <f>IF($L682="비가동",0,IF($B682="in",VLOOKUP($E682,[1]투입량!$M:$T,6,FALSE),VLOOKUP($E682,[1]투입량!$D:$I,5,FALSE)))</f>
        <v>354</v>
      </c>
      <c r="X682" s="35">
        <f t="shared" si="53"/>
        <v>40108.200000000004</v>
      </c>
      <c r="Y682" s="37">
        <f>IF(V682=0,0,VLOOKUP(V682,[1]원재료!C:H,3,0)*0.001)</f>
        <v>10.15</v>
      </c>
      <c r="Z682" s="35">
        <f t="shared" si="54"/>
        <v>407098.23000000004</v>
      </c>
      <c r="AA682" s="38"/>
      <c r="AB682" s="39" t="s">
        <v>35</v>
      </c>
      <c r="AC682" s="40"/>
    </row>
    <row r="683" spans="1:29" ht="19.5" customHeight="1" x14ac:dyDescent="0.45">
      <c r="A683" s="22">
        <v>46158</v>
      </c>
      <c r="B683" s="23" t="s">
        <v>29</v>
      </c>
      <c r="C683" s="24" t="s">
        <v>30</v>
      </c>
      <c r="D683" s="25" t="s">
        <v>39</v>
      </c>
      <c r="E683" s="26" t="s">
        <v>40</v>
      </c>
      <c r="F683" s="27" t="str">
        <f>VLOOKUP(표1[[#This Row],[품번]],[1]!품번구분[#Data],2,0)</f>
        <v>S</v>
      </c>
      <c r="G683" s="28">
        <v>190</v>
      </c>
      <c r="H683" s="28">
        <v>104</v>
      </c>
      <c r="I683" s="28">
        <v>103</v>
      </c>
      <c r="J683" s="29">
        <f>표1[[#This Row],[C/V]]*표1[[#This Row],[판수]]-표1[[#This Row],[불량수량]]</f>
        <v>19657</v>
      </c>
      <c r="K683" s="28" t="s">
        <v>51</v>
      </c>
      <c r="L683" s="28" t="s">
        <v>44</v>
      </c>
      <c r="M683" s="30">
        <v>0.75</v>
      </c>
      <c r="N683" s="30">
        <v>0.33333333333333331</v>
      </c>
      <c r="O683" s="31">
        <v>749.99999999999989</v>
      </c>
      <c r="P683" s="31">
        <v>0</v>
      </c>
      <c r="Q683" s="32"/>
      <c r="R683" s="33">
        <f t="shared" si="50"/>
        <v>8.3200000000000021</v>
      </c>
      <c r="S683" s="34">
        <f t="shared" si="51"/>
        <v>176</v>
      </c>
      <c r="T683" s="35">
        <f>IF(L683="비가동",0,VLOOKUP(E683,[1]단가!$D$4:$G$1048576,4,0))</f>
        <v>24</v>
      </c>
      <c r="U683" s="35">
        <f t="shared" si="52"/>
        <v>471768</v>
      </c>
      <c r="V683" s="36" t="str">
        <f>IF($L683="비가동",0,IF($B683="in",VLOOKUP($E683,[1]투입량!$M:$T,3,FALSE),VLOOKUP($E683,[1]투입량!$D:$I,3,FALSE)))</f>
        <v>SI3020</v>
      </c>
      <c r="W683" s="35">
        <f>IF($L683="비가동",0,IF($B683="in",VLOOKUP($E683,[1]투입량!$M:$T,6,FALSE),VLOOKUP($E683,[1]투입량!$D:$I,5,FALSE)))</f>
        <v>208</v>
      </c>
      <c r="X683" s="35">
        <f t="shared" si="53"/>
        <v>23795.200000000001</v>
      </c>
      <c r="Y683" s="37">
        <f>IF(V683=0,0,VLOOKUP(V683,[1]원재료!C:H,3,0)*0.001)</f>
        <v>9.85</v>
      </c>
      <c r="Z683" s="35">
        <f t="shared" si="54"/>
        <v>234382.72</v>
      </c>
      <c r="AA683" s="38"/>
      <c r="AB683" s="39" t="s">
        <v>35</v>
      </c>
      <c r="AC683" s="40"/>
    </row>
    <row r="684" spans="1:29" ht="19.5" customHeight="1" x14ac:dyDescent="0.45">
      <c r="A684" s="22">
        <v>46158</v>
      </c>
      <c r="B684" s="23" t="s">
        <v>29</v>
      </c>
      <c r="C684" s="24" t="s">
        <v>30</v>
      </c>
      <c r="D684" s="25" t="s">
        <v>41</v>
      </c>
      <c r="E684" s="26" t="s">
        <v>42</v>
      </c>
      <c r="F684" s="27" t="str">
        <f>VLOOKUP(표1[[#This Row],[품번]],[1]!품번구분[#Data],2,0)</f>
        <v>G</v>
      </c>
      <c r="G684" s="28">
        <v>90</v>
      </c>
      <c r="H684" s="28">
        <v>103</v>
      </c>
      <c r="I684" s="28">
        <v>0</v>
      </c>
      <c r="J684" s="29">
        <f>표1[[#This Row],[C/V]]*표1[[#This Row],[판수]]-표1[[#This Row],[불량수량]]</f>
        <v>9270</v>
      </c>
      <c r="K684" s="28" t="s">
        <v>51</v>
      </c>
      <c r="L684" s="28" t="s">
        <v>44</v>
      </c>
      <c r="M684" s="30">
        <v>0.75</v>
      </c>
      <c r="N684" s="30">
        <v>0.33333333333333331</v>
      </c>
      <c r="O684" s="31">
        <v>749.99999999999989</v>
      </c>
      <c r="P684" s="31">
        <v>0</v>
      </c>
      <c r="Q684" s="32"/>
      <c r="R684" s="33">
        <f t="shared" si="50"/>
        <v>8.240000000000002</v>
      </c>
      <c r="S684" s="34">
        <f t="shared" si="51"/>
        <v>175</v>
      </c>
      <c r="T684" s="35">
        <f>IF(L684="비가동",0,VLOOKUP(E684,[1]단가!$D$4:$G$1048576,4,0))</f>
        <v>60</v>
      </c>
      <c r="U684" s="35">
        <f t="shared" si="52"/>
        <v>556200</v>
      </c>
      <c r="V684" s="36" t="str">
        <f>IF($L684="비가동",0,IF($B684="in",VLOOKUP($E684,[1]투입량!$M:$T,3,FALSE),VLOOKUP($E684,[1]투입량!$D:$I,3,FALSE)))</f>
        <v>SI4027K</v>
      </c>
      <c r="W684" s="35">
        <f>IF($L684="비가동",0,IF($B684="in",VLOOKUP($E684,[1]투입량!$M:$T,6,FALSE),VLOOKUP($E684,[1]투입량!$D:$I,5,FALSE)))</f>
        <v>330</v>
      </c>
      <c r="X684" s="35">
        <f t="shared" si="53"/>
        <v>37389.000000000007</v>
      </c>
      <c r="Y684" s="37">
        <f>IF(V684=0,0,VLOOKUP(V684,[1]원재료!C:H,3,0)*0.001)</f>
        <v>9</v>
      </c>
      <c r="Z684" s="35">
        <f t="shared" si="54"/>
        <v>336501.00000000006</v>
      </c>
      <c r="AA684" s="38"/>
      <c r="AB684" s="39" t="s">
        <v>35</v>
      </c>
      <c r="AC684" s="40"/>
    </row>
    <row r="685" spans="1:29" ht="19.5" customHeight="1" x14ac:dyDescent="0.45">
      <c r="A685" s="22">
        <v>46158</v>
      </c>
      <c r="B685" s="23" t="s">
        <v>29</v>
      </c>
      <c r="C685" s="24" t="s">
        <v>30</v>
      </c>
      <c r="D685" s="25" t="s">
        <v>121</v>
      </c>
      <c r="E685" s="26" t="s">
        <v>122</v>
      </c>
      <c r="F685" s="27" t="str">
        <f>VLOOKUP(표1[[#This Row],[품번]],[1]!품번구분[#Data],2,0)</f>
        <v>G</v>
      </c>
      <c r="G685" s="28">
        <v>180</v>
      </c>
      <c r="H685" s="28">
        <v>65</v>
      </c>
      <c r="I685" s="28">
        <v>0</v>
      </c>
      <c r="J685" s="29">
        <f>표1[[#This Row],[C/V]]*표1[[#This Row],[판수]]-표1[[#This Row],[불량수량]]</f>
        <v>11700</v>
      </c>
      <c r="K685" s="28" t="s">
        <v>107</v>
      </c>
      <c r="L685" s="28" t="s">
        <v>34</v>
      </c>
      <c r="M685" s="30">
        <v>0.33333333333333331</v>
      </c>
      <c r="N685" s="30">
        <v>0.75</v>
      </c>
      <c r="O685" s="31">
        <v>540</v>
      </c>
      <c r="P685" s="31">
        <v>0</v>
      </c>
      <c r="Q685" s="32"/>
      <c r="R685" s="33">
        <f t="shared" si="50"/>
        <v>7.2222222222222214</v>
      </c>
      <c r="S685" s="34">
        <f t="shared" si="51"/>
        <v>152</v>
      </c>
      <c r="T685" s="35">
        <f>IF(L685="비가동",0,VLOOKUP(E685,[1]단가!$D$4:$G$1048576,4,0))</f>
        <v>100</v>
      </c>
      <c r="U685" s="35">
        <f t="shared" si="52"/>
        <v>1170000</v>
      </c>
      <c r="V685" s="36" t="str">
        <f>IF($L685="비가동",0,IF($B685="in",VLOOKUP($E685,[1]투입량!$M:$T,3,FALSE),VLOOKUP($E685,[1]투입량!$D:$I,3,FALSE)))</f>
        <v>SI4021</v>
      </c>
      <c r="W685" s="35">
        <f>IF($L685="비가동",0,IF($B685="in",VLOOKUP($E685,[1]투입량!$M:$T,6,FALSE),VLOOKUP($E685,[1]투입량!$D:$I,5,FALSE)))</f>
        <v>120</v>
      </c>
      <c r="X685" s="35">
        <f t="shared" si="53"/>
        <v>8580</v>
      </c>
      <c r="Y685" s="37">
        <f>IF(V685=0,0,VLOOKUP(V685,[1]원재료!C:H,3,0)*0.001)</f>
        <v>8.8000000000000007</v>
      </c>
      <c r="Z685" s="35">
        <f t="shared" si="54"/>
        <v>75504</v>
      </c>
      <c r="AA685" s="38"/>
      <c r="AB685" s="39" t="s">
        <v>35</v>
      </c>
      <c r="AC685" s="40"/>
    </row>
    <row r="686" spans="1:29" ht="19.5" customHeight="1" x14ac:dyDescent="0.45">
      <c r="A686" s="22">
        <v>46158</v>
      </c>
      <c r="B686" s="23" t="s">
        <v>29</v>
      </c>
      <c r="C686" s="24" t="s">
        <v>30</v>
      </c>
      <c r="D686" s="25" t="s">
        <v>121</v>
      </c>
      <c r="E686" s="26" t="s">
        <v>122</v>
      </c>
      <c r="F686" s="27" t="str">
        <f>VLOOKUP(표1[[#This Row],[품번]],[1]!품번구분[#Data],2,0)</f>
        <v>G</v>
      </c>
      <c r="G686" s="28">
        <v>180</v>
      </c>
      <c r="H686" s="28">
        <v>87</v>
      </c>
      <c r="I686" s="28">
        <v>0</v>
      </c>
      <c r="J686" s="29">
        <f>표1[[#This Row],[C/V]]*표1[[#This Row],[판수]]-표1[[#This Row],[불량수량]]</f>
        <v>15660</v>
      </c>
      <c r="K686" s="28" t="s">
        <v>77</v>
      </c>
      <c r="L686" s="28" t="s">
        <v>44</v>
      </c>
      <c r="M686" s="30">
        <v>0.75</v>
      </c>
      <c r="N686" s="30">
        <v>0.33333333333333331</v>
      </c>
      <c r="O686" s="31">
        <v>749.99999999999989</v>
      </c>
      <c r="P686" s="31">
        <v>0</v>
      </c>
      <c r="Q686" s="32"/>
      <c r="R686" s="33">
        <f t="shared" si="50"/>
        <v>6.9600000000000009</v>
      </c>
      <c r="S686" s="34">
        <f t="shared" si="51"/>
        <v>152</v>
      </c>
      <c r="T686" s="35">
        <f>IF(L686="비가동",0,VLOOKUP(E686,[1]단가!$D$4:$G$1048576,4,0))</f>
        <v>100</v>
      </c>
      <c r="U686" s="35">
        <f t="shared" si="52"/>
        <v>1566000</v>
      </c>
      <c r="V686" s="36" t="str">
        <f>IF($L686="비가동",0,IF($B686="in",VLOOKUP($E686,[1]투입량!$M:$T,3,FALSE),VLOOKUP($E686,[1]투입량!$D:$I,3,FALSE)))</f>
        <v>SI4021</v>
      </c>
      <c r="W686" s="35">
        <f>IF($L686="비가동",0,IF($B686="in",VLOOKUP($E686,[1]투입량!$M:$T,6,FALSE),VLOOKUP($E686,[1]투입량!$D:$I,5,FALSE)))</f>
        <v>120</v>
      </c>
      <c r="X686" s="35">
        <f t="shared" si="53"/>
        <v>11484</v>
      </c>
      <c r="Y686" s="37">
        <f>IF(V686=0,0,VLOOKUP(V686,[1]원재료!C:H,3,0)*0.001)</f>
        <v>8.8000000000000007</v>
      </c>
      <c r="Z686" s="35">
        <f t="shared" si="54"/>
        <v>101059.20000000001</v>
      </c>
      <c r="AA686" s="38"/>
      <c r="AB686" s="39" t="s">
        <v>35</v>
      </c>
      <c r="AC686" s="40"/>
    </row>
    <row r="687" spans="1:29" ht="19.5" customHeight="1" x14ac:dyDescent="0.45">
      <c r="A687" s="22">
        <v>46158</v>
      </c>
      <c r="B687" s="23" t="s">
        <v>29</v>
      </c>
      <c r="C687" s="24" t="s">
        <v>30</v>
      </c>
      <c r="D687" s="25" t="s">
        <v>49</v>
      </c>
      <c r="E687" s="26">
        <v>685683</v>
      </c>
      <c r="F687" s="27" t="str">
        <f>VLOOKUP(표1[[#This Row],[품번]],[1]!품번구분[#Data],2,0)</f>
        <v>S</v>
      </c>
      <c r="G687" s="28">
        <v>80</v>
      </c>
      <c r="H687" s="28">
        <v>91</v>
      </c>
      <c r="I687" s="28">
        <v>0</v>
      </c>
      <c r="J687" s="29">
        <f>표1[[#This Row],[C/V]]*표1[[#This Row],[판수]]-표1[[#This Row],[불량수량]]</f>
        <v>7280</v>
      </c>
      <c r="K687" s="28" t="s">
        <v>43</v>
      </c>
      <c r="L687" s="28" t="s">
        <v>34</v>
      </c>
      <c r="M687" s="30">
        <v>0.33333333333333331</v>
      </c>
      <c r="N687" s="30">
        <v>0.75</v>
      </c>
      <c r="O687" s="31">
        <v>540</v>
      </c>
      <c r="P687" s="31">
        <v>0</v>
      </c>
      <c r="Q687" s="32"/>
      <c r="R687" s="33">
        <f t="shared" si="50"/>
        <v>10.111111111111111</v>
      </c>
      <c r="S687" s="34">
        <f t="shared" si="51"/>
        <v>214</v>
      </c>
      <c r="T687" s="35">
        <f>IF(L687="비가동",0,VLOOKUP(E687,[1]단가!$D$4:$G$1048576,4,0))</f>
        <v>163.26</v>
      </c>
      <c r="U687" s="35">
        <f t="shared" si="52"/>
        <v>1188532.8</v>
      </c>
      <c r="V687" s="36" t="str">
        <f>IF($L687="비가동",0,IF($B687="in",VLOOKUP($E687,[1]투입량!$M:$T,3,FALSE),VLOOKUP($E687,[1]투입량!$D:$I,3,FALSE)))</f>
        <v>SI4029</v>
      </c>
      <c r="W687" s="35">
        <f>IF($L687="비가동",0,IF($B687="in",VLOOKUP($E687,[1]투입량!$M:$T,6,FALSE),VLOOKUP($E687,[1]투입량!$D:$I,5,FALSE)))</f>
        <v>336</v>
      </c>
      <c r="X687" s="35">
        <f t="shared" si="53"/>
        <v>33633.599999999999</v>
      </c>
      <c r="Y687" s="37">
        <f>IF(V687=0,0,VLOOKUP(V687,[1]원재료!C:H,3,0)*0.001)</f>
        <v>9</v>
      </c>
      <c r="Z687" s="35">
        <f t="shared" si="54"/>
        <v>302702.39999999997</v>
      </c>
      <c r="AA687" s="38"/>
      <c r="AB687" s="39" t="s">
        <v>35</v>
      </c>
      <c r="AC687" s="40"/>
    </row>
    <row r="688" spans="1:29" ht="19.5" customHeight="1" x14ac:dyDescent="0.45">
      <c r="A688" s="22">
        <v>46158</v>
      </c>
      <c r="B688" s="23" t="s">
        <v>29</v>
      </c>
      <c r="C688" s="24" t="s">
        <v>30</v>
      </c>
      <c r="D688" s="25" t="s">
        <v>52</v>
      </c>
      <c r="E688" s="26" t="s">
        <v>132</v>
      </c>
      <c r="F688" s="27" t="str">
        <f>VLOOKUP(표1[[#This Row],[품번]],[1]!품번구분[#Data],2,0)</f>
        <v>S</v>
      </c>
      <c r="G688" s="28">
        <v>54</v>
      </c>
      <c r="H688" s="28">
        <v>91</v>
      </c>
      <c r="I688" s="28">
        <v>0</v>
      </c>
      <c r="J688" s="29">
        <f>표1[[#This Row],[C/V]]*표1[[#This Row],[판수]]-표1[[#This Row],[불량수량]]</f>
        <v>4914</v>
      </c>
      <c r="K688" s="28" t="s">
        <v>43</v>
      </c>
      <c r="L688" s="28" t="s">
        <v>34</v>
      </c>
      <c r="M688" s="30">
        <v>0.33333333333333331</v>
      </c>
      <c r="N688" s="30">
        <v>0.75</v>
      </c>
      <c r="O688" s="31">
        <v>540</v>
      </c>
      <c r="P688" s="31">
        <v>0</v>
      </c>
      <c r="Q688" s="32"/>
      <c r="R688" s="33">
        <f t="shared" si="50"/>
        <v>10.111111111111111</v>
      </c>
      <c r="S688" s="34">
        <f t="shared" si="51"/>
        <v>214</v>
      </c>
      <c r="T688" s="35">
        <f>IF(L688="비가동",0,VLOOKUP(E688,[1]단가!$D$4:$G$1048576,4,0))</f>
        <v>130.19999999999999</v>
      </c>
      <c r="U688" s="35">
        <f t="shared" si="52"/>
        <v>639802.79999999993</v>
      </c>
      <c r="V688" s="36" t="str">
        <f>IF($L688="비가동",0,IF($B688="in",VLOOKUP($E688,[1]투입량!$M:$T,3,FALSE),VLOOKUP($E688,[1]투입량!$D:$I,3,FALSE)))</f>
        <v>SI4028</v>
      </c>
      <c r="W688" s="35">
        <f>IF($L688="비가동",0,IF($B688="in",VLOOKUP($E688,[1]투입량!$M:$T,6,FALSE),VLOOKUP($E688,[1]투입량!$D:$I,5,FALSE)))</f>
        <v>204</v>
      </c>
      <c r="X688" s="35">
        <f t="shared" si="53"/>
        <v>20420.400000000001</v>
      </c>
      <c r="Y688" s="37">
        <f>IF(V688=0,0,VLOOKUP(V688,[1]원재료!C:H,3,0)*0.001)</f>
        <v>9</v>
      </c>
      <c r="Z688" s="35">
        <f t="shared" si="54"/>
        <v>183783.6</v>
      </c>
      <c r="AA688" s="38"/>
      <c r="AB688" s="39" t="s">
        <v>35</v>
      </c>
      <c r="AC688" s="40"/>
    </row>
    <row r="689" spans="1:29" ht="19.5" customHeight="1" x14ac:dyDescent="0.45">
      <c r="A689" s="22">
        <v>46158</v>
      </c>
      <c r="B689" s="23" t="s">
        <v>29</v>
      </c>
      <c r="C689" s="24" t="s">
        <v>30</v>
      </c>
      <c r="D689" s="25" t="s">
        <v>54</v>
      </c>
      <c r="E689" s="26" t="s">
        <v>142</v>
      </c>
      <c r="F689" s="27" t="str">
        <f>VLOOKUP(표1[[#This Row],[품번]],[1]!품번구분[#Data],2,0)</f>
        <v>S</v>
      </c>
      <c r="G689" s="28">
        <v>12</v>
      </c>
      <c r="H689" s="28">
        <v>91</v>
      </c>
      <c r="I689" s="28">
        <v>0</v>
      </c>
      <c r="J689" s="29">
        <f>표1[[#This Row],[C/V]]*표1[[#This Row],[판수]]-표1[[#This Row],[불량수량]]</f>
        <v>1092</v>
      </c>
      <c r="K689" s="28" t="s">
        <v>43</v>
      </c>
      <c r="L689" s="28" t="s">
        <v>34</v>
      </c>
      <c r="M689" s="30">
        <v>0.33333333333333331</v>
      </c>
      <c r="N689" s="30">
        <v>0.75</v>
      </c>
      <c r="O689" s="31">
        <v>540</v>
      </c>
      <c r="P689" s="31">
        <v>0</v>
      </c>
      <c r="Q689" s="32"/>
      <c r="R689" s="33">
        <f t="shared" si="50"/>
        <v>10.111111111111111</v>
      </c>
      <c r="S689" s="34">
        <f t="shared" si="51"/>
        <v>214</v>
      </c>
      <c r="T689" s="35">
        <f>IF(L689="비가동",0,VLOOKUP(E689,[1]단가!$D$4:$G$1048576,4,0))</f>
        <v>73</v>
      </c>
      <c r="U689" s="35">
        <f t="shared" si="52"/>
        <v>79716</v>
      </c>
      <c r="V689" s="36" t="str">
        <f>IF($L689="비가동",0,IF($B689="in",VLOOKUP($E689,[1]투입량!$M:$T,3,FALSE),VLOOKUP($E689,[1]투입량!$D:$I,3,FALSE)))</f>
        <v>SI4028</v>
      </c>
      <c r="W689" s="35">
        <f>IF($L689="비가동",0,IF($B689="in",VLOOKUP($E689,[1]투입량!$M:$T,6,FALSE),VLOOKUP($E689,[1]투입량!$D:$I,5,FALSE)))</f>
        <v>160</v>
      </c>
      <c r="X689" s="35">
        <f t="shared" si="53"/>
        <v>16016</v>
      </c>
      <c r="Y689" s="37">
        <f>IF(V689=0,0,VLOOKUP(V689,[1]원재료!C:H,3,0)*0.001)</f>
        <v>9</v>
      </c>
      <c r="Z689" s="35">
        <f t="shared" si="54"/>
        <v>144144</v>
      </c>
      <c r="AA689" s="38"/>
      <c r="AB689" s="39" t="s">
        <v>35</v>
      </c>
      <c r="AC689" s="40"/>
    </row>
    <row r="690" spans="1:29" ht="19.5" customHeight="1" x14ac:dyDescent="0.45">
      <c r="A690" s="22">
        <v>46158</v>
      </c>
      <c r="B690" s="23" t="s">
        <v>29</v>
      </c>
      <c r="C690" s="24" t="s">
        <v>30</v>
      </c>
      <c r="D690" s="25" t="s">
        <v>49</v>
      </c>
      <c r="E690" s="26">
        <v>685683</v>
      </c>
      <c r="F690" s="27" t="str">
        <f>VLOOKUP(표1[[#This Row],[품번]],[1]!품번구분[#Data],2,0)</f>
        <v>S</v>
      </c>
      <c r="G690" s="28">
        <v>80</v>
      </c>
      <c r="H690" s="28">
        <v>123</v>
      </c>
      <c r="I690" s="28">
        <v>0</v>
      </c>
      <c r="J690" s="29">
        <f>표1[[#This Row],[C/V]]*표1[[#This Row],[판수]]-표1[[#This Row],[불량수량]]</f>
        <v>9840</v>
      </c>
      <c r="K690" s="28" t="s">
        <v>33</v>
      </c>
      <c r="L690" s="28" t="s">
        <v>44</v>
      </c>
      <c r="M690" s="30">
        <v>0.75</v>
      </c>
      <c r="N690" s="30">
        <v>0.33333333333333331</v>
      </c>
      <c r="O690" s="31">
        <v>749.99999999999989</v>
      </c>
      <c r="P690" s="31">
        <v>0</v>
      </c>
      <c r="Q690" s="32"/>
      <c r="R690" s="33">
        <f t="shared" si="50"/>
        <v>9.8400000000000016</v>
      </c>
      <c r="S690" s="34">
        <f t="shared" si="51"/>
        <v>214</v>
      </c>
      <c r="T690" s="35">
        <f>IF(L690="비가동",0,VLOOKUP(E690,[1]단가!$D$4:$G$1048576,4,0))</f>
        <v>163.26</v>
      </c>
      <c r="U690" s="35">
        <f t="shared" si="52"/>
        <v>1606478.4</v>
      </c>
      <c r="V690" s="36" t="str">
        <f>IF($L690="비가동",0,IF($B690="in",VLOOKUP($E690,[1]투입량!$M:$T,3,FALSE),VLOOKUP($E690,[1]투입량!$D:$I,3,FALSE)))</f>
        <v>SI4029</v>
      </c>
      <c r="W690" s="35">
        <f>IF($L690="비가동",0,IF($B690="in",VLOOKUP($E690,[1]투입량!$M:$T,6,FALSE),VLOOKUP($E690,[1]투입량!$D:$I,5,FALSE)))</f>
        <v>336</v>
      </c>
      <c r="X690" s="35">
        <f t="shared" si="53"/>
        <v>45460.800000000003</v>
      </c>
      <c r="Y690" s="37">
        <f>IF(V690=0,0,VLOOKUP(V690,[1]원재료!C:H,3,0)*0.001)</f>
        <v>9</v>
      </c>
      <c r="Z690" s="35">
        <f t="shared" si="54"/>
        <v>409147.2</v>
      </c>
      <c r="AA690" s="38"/>
      <c r="AB690" s="39" t="s">
        <v>35</v>
      </c>
      <c r="AC690" s="40"/>
    </row>
    <row r="691" spans="1:29" ht="19.5" customHeight="1" x14ac:dyDescent="0.45">
      <c r="A691" s="22">
        <v>46158</v>
      </c>
      <c r="B691" s="23" t="s">
        <v>29</v>
      </c>
      <c r="C691" s="24" t="s">
        <v>30</v>
      </c>
      <c r="D691" s="25" t="s">
        <v>52</v>
      </c>
      <c r="E691" s="26" t="s">
        <v>132</v>
      </c>
      <c r="F691" s="27" t="str">
        <f>VLOOKUP(표1[[#This Row],[품번]],[1]!품번구분[#Data],2,0)</f>
        <v>S</v>
      </c>
      <c r="G691" s="28">
        <v>54</v>
      </c>
      <c r="H691" s="28">
        <v>123</v>
      </c>
      <c r="I691" s="28">
        <v>0</v>
      </c>
      <c r="J691" s="29">
        <f>표1[[#This Row],[C/V]]*표1[[#This Row],[판수]]-표1[[#This Row],[불량수량]]</f>
        <v>6642</v>
      </c>
      <c r="K691" s="28" t="s">
        <v>33</v>
      </c>
      <c r="L691" s="28" t="s">
        <v>44</v>
      </c>
      <c r="M691" s="30">
        <v>0.75</v>
      </c>
      <c r="N691" s="30">
        <v>0.33333333333333331</v>
      </c>
      <c r="O691" s="31">
        <v>749.99999999999989</v>
      </c>
      <c r="P691" s="31">
        <v>0</v>
      </c>
      <c r="Q691" s="32"/>
      <c r="R691" s="33">
        <f t="shared" si="50"/>
        <v>9.8400000000000016</v>
      </c>
      <c r="S691" s="34">
        <f t="shared" si="51"/>
        <v>214</v>
      </c>
      <c r="T691" s="35">
        <f>IF(L691="비가동",0,VLOOKUP(E691,[1]단가!$D$4:$G$1048576,4,0))</f>
        <v>130.19999999999999</v>
      </c>
      <c r="U691" s="35">
        <f t="shared" si="52"/>
        <v>864788.39999999991</v>
      </c>
      <c r="V691" s="36" t="str">
        <f>IF($L691="비가동",0,IF($B691="in",VLOOKUP($E691,[1]투입량!$M:$T,3,FALSE),VLOOKUP($E691,[1]투입량!$D:$I,3,FALSE)))</f>
        <v>SI4028</v>
      </c>
      <c r="W691" s="35">
        <f>IF($L691="비가동",0,IF($B691="in",VLOOKUP($E691,[1]투입량!$M:$T,6,FALSE),VLOOKUP($E691,[1]투입량!$D:$I,5,FALSE)))</f>
        <v>204</v>
      </c>
      <c r="X691" s="35">
        <f t="shared" si="53"/>
        <v>27601.200000000001</v>
      </c>
      <c r="Y691" s="37">
        <f>IF(V691=0,0,VLOOKUP(V691,[1]원재료!C:H,3,0)*0.001)</f>
        <v>9</v>
      </c>
      <c r="Z691" s="35">
        <f t="shared" si="54"/>
        <v>248410.80000000002</v>
      </c>
      <c r="AA691" s="38"/>
      <c r="AB691" s="39" t="s">
        <v>35</v>
      </c>
      <c r="AC691" s="40"/>
    </row>
    <row r="692" spans="1:29" ht="19.5" customHeight="1" x14ac:dyDescent="0.45">
      <c r="A692" s="22">
        <v>46158</v>
      </c>
      <c r="B692" s="23" t="s">
        <v>29</v>
      </c>
      <c r="C692" s="24" t="s">
        <v>30</v>
      </c>
      <c r="D692" s="25" t="s">
        <v>54</v>
      </c>
      <c r="E692" s="26" t="s">
        <v>142</v>
      </c>
      <c r="F692" s="27" t="str">
        <f>VLOOKUP(표1[[#This Row],[품번]],[1]!품번구분[#Data],2,0)</f>
        <v>S</v>
      </c>
      <c r="G692" s="28">
        <v>120</v>
      </c>
      <c r="H692" s="28">
        <v>123</v>
      </c>
      <c r="I692" s="28">
        <v>0</v>
      </c>
      <c r="J692" s="29">
        <f>표1[[#This Row],[C/V]]*표1[[#This Row],[판수]]-표1[[#This Row],[불량수량]]</f>
        <v>14760</v>
      </c>
      <c r="K692" s="28" t="s">
        <v>33</v>
      </c>
      <c r="L692" s="28" t="s">
        <v>44</v>
      </c>
      <c r="M692" s="30">
        <v>0.75</v>
      </c>
      <c r="N692" s="30">
        <v>0.33333333333333331</v>
      </c>
      <c r="O692" s="31">
        <v>749.99999999999989</v>
      </c>
      <c r="P692" s="31">
        <v>0</v>
      </c>
      <c r="Q692" s="32"/>
      <c r="R692" s="33">
        <f t="shared" si="50"/>
        <v>9.8400000000000016</v>
      </c>
      <c r="S692" s="34">
        <f t="shared" si="51"/>
        <v>214</v>
      </c>
      <c r="T692" s="35">
        <f>IF(L692="비가동",0,VLOOKUP(E692,[1]단가!$D$4:$G$1048576,4,0))</f>
        <v>73</v>
      </c>
      <c r="U692" s="35">
        <f t="shared" si="52"/>
        <v>1077480</v>
      </c>
      <c r="V692" s="36" t="str">
        <f>IF($L692="비가동",0,IF($B692="in",VLOOKUP($E692,[1]투입량!$M:$T,3,FALSE),VLOOKUP($E692,[1]투입량!$D:$I,3,FALSE)))</f>
        <v>SI4028</v>
      </c>
      <c r="W692" s="35">
        <f>IF($L692="비가동",0,IF($B692="in",VLOOKUP($E692,[1]투입량!$M:$T,6,FALSE),VLOOKUP($E692,[1]투입량!$D:$I,5,FALSE)))</f>
        <v>160</v>
      </c>
      <c r="X692" s="35">
        <f t="shared" si="53"/>
        <v>21648</v>
      </c>
      <c r="Y692" s="37">
        <f>IF(V692=0,0,VLOOKUP(V692,[1]원재료!C:H,3,0)*0.001)</f>
        <v>9</v>
      </c>
      <c r="Z692" s="35">
        <f t="shared" si="54"/>
        <v>194832</v>
      </c>
      <c r="AA692" s="38"/>
      <c r="AB692" s="39" t="s">
        <v>35</v>
      </c>
      <c r="AC692" s="40"/>
    </row>
    <row r="693" spans="1:29" ht="19.5" customHeight="1" x14ac:dyDescent="0.45">
      <c r="A693" s="22">
        <v>46158</v>
      </c>
      <c r="B693" s="23" t="s">
        <v>29</v>
      </c>
      <c r="C693" s="24" t="s">
        <v>30</v>
      </c>
      <c r="D693" s="25" t="s">
        <v>57</v>
      </c>
      <c r="E693" s="26">
        <v>681114</v>
      </c>
      <c r="F693" s="27" t="str">
        <f>VLOOKUP(표1[[#This Row],[품번]],[1]!품번구분[#Data],2,0)</f>
        <v>S</v>
      </c>
      <c r="G693" s="28">
        <v>1156</v>
      </c>
      <c r="H693" s="28">
        <v>93</v>
      </c>
      <c r="I693" s="28">
        <v>279</v>
      </c>
      <c r="J693" s="29">
        <f>표1[[#This Row],[C/V]]*표1[[#This Row],[판수]]-표1[[#This Row],[불량수량]]</f>
        <v>107229</v>
      </c>
      <c r="K693" s="28" t="s">
        <v>61</v>
      </c>
      <c r="L693" s="28" t="s">
        <v>34</v>
      </c>
      <c r="M693" s="30">
        <v>0.33333333333333331</v>
      </c>
      <c r="N693" s="30">
        <v>0.75</v>
      </c>
      <c r="O693" s="31">
        <v>540</v>
      </c>
      <c r="P693" s="31">
        <v>0</v>
      </c>
      <c r="Q693" s="32"/>
      <c r="R693" s="33">
        <f t="shared" si="50"/>
        <v>10.333333333333334</v>
      </c>
      <c r="S693" s="34">
        <f t="shared" si="51"/>
        <v>223</v>
      </c>
      <c r="T693" s="35">
        <f>IF(L693="비가동",0,VLOOKUP(E693,[1]단가!$D$4:$G$1048576,4,0))</f>
        <v>8.76</v>
      </c>
      <c r="U693" s="35">
        <f t="shared" si="52"/>
        <v>939326.03999999992</v>
      </c>
      <c r="V693" s="36" t="str">
        <f>IF($L693="비가동",0,IF($B693="in",VLOOKUP($E693,[1]투입량!$M:$T,3,FALSE),VLOOKUP($E693,[1]투입량!$D:$I,3,FALSE)))</f>
        <v>SI5521</v>
      </c>
      <c r="W693" s="35">
        <f>IF($L693="비가동",0,IF($B693="in",VLOOKUP($E693,[1]투입량!$M:$T,6,FALSE),VLOOKUP($E693,[1]투입량!$D:$I,5,FALSE)))</f>
        <v>330</v>
      </c>
      <c r="X693" s="35">
        <f t="shared" si="53"/>
        <v>33759.000000000007</v>
      </c>
      <c r="Y693" s="37">
        <f>IF(V693=0,0,VLOOKUP(V693,[1]원재료!C:H,3,0)*0.001)</f>
        <v>8.25</v>
      </c>
      <c r="Z693" s="35">
        <f t="shared" si="54"/>
        <v>278511.75000000006</v>
      </c>
      <c r="AA693" s="38"/>
      <c r="AB693" s="39" t="s">
        <v>35</v>
      </c>
      <c r="AC693" s="40"/>
    </row>
    <row r="694" spans="1:29" ht="19.5" customHeight="1" x14ac:dyDescent="0.45">
      <c r="A694" s="22">
        <v>46158</v>
      </c>
      <c r="B694" s="23" t="s">
        <v>29</v>
      </c>
      <c r="C694" s="24" t="s">
        <v>30</v>
      </c>
      <c r="D694" s="25" t="s">
        <v>59</v>
      </c>
      <c r="E694" s="26">
        <v>685391</v>
      </c>
      <c r="F694" s="27" t="str">
        <f>VLOOKUP(표1[[#This Row],[품번]],[1]!품번구분[#Data],2,0)</f>
        <v>S</v>
      </c>
      <c r="G694" s="28">
        <v>1140</v>
      </c>
      <c r="H694" s="28">
        <v>83</v>
      </c>
      <c r="I694" s="28">
        <v>0</v>
      </c>
      <c r="J694" s="29">
        <f>표1[[#This Row],[C/V]]*표1[[#This Row],[판수]]-표1[[#This Row],[불량수량]]</f>
        <v>94620</v>
      </c>
      <c r="K694" s="28" t="s">
        <v>62</v>
      </c>
      <c r="L694" s="28" t="s">
        <v>34</v>
      </c>
      <c r="M694" s="30">
        <v>0.33333333333333331</v>
      </c>
      <c r="N694" s="30">
        <v>0.75</v>
      </c>
      <c r="O694" s="31">
        <v>540</v>
      </c>
      <c r="P694" s="31">
        <v>0</v>
      </c>
      <c r="Q694" s="32"/>
      <c r="R694" s="33">
        <f t="shared" si="50"/>
        <v>9.2222222222222214</v>
      </c>
      <c r="S694" s="34">
        <f t="shared" si="51"/>
        <v>203</v>
      </c>
      <c r="T694" s="35">
        <f>IF(L694="비가동",0,VLOOKUP(E694,[1]단가!$D$4:$G$1048576,4,0))</f>
        <v>7.9</v>
      </c>
      <c r="U694" s="35">
        <f t="shared" si="52"/>
        <v>747498</v>
      </c>
      <c r="V694" s="36" t="str">
        <f>IF($L694="비가동",0,IF($B694="in",VLOOKUP($E694,[1]투입량!$M:$T,3,FALSE),VLOOKUP($E694,[1]투입량!$D:$I,3,FALSE)))</f>
        <v>SI4021</v>
      </c>
      <c r="W694" s="35">
        <f>IF($L694="비가동",0,IF($B694="in",VLOOKUP($E694,[1]투입량!$M:$T,6,FALSE),VLOOKUP($E694,[1]투입량!$D:$I,5,FALSE)))</f>
        <v>268</v>
      </c>
      <c r="X694" s="35">
        <f t="shared" si="53"/>
        <v>24468.400000000001</v>
      </c>
      <c r="Y694" s="37">
        <f>IF(V694=0,0,VLOOKUP(V694,[1]원재료!C:H,3,0)*0.001)</f>
        <v>8.8000000000000007</v>
      </c>
      <c r="Z694" s="35">
        <f t="shared" si="54"/>
        <v>215321.92000000004</v>
      </c>
      <c r="AA694" s="38"/>
      <c r="AB694" s="39" t="s">
        <v>35</v>
      </c>
      <c r="AC694" s="40"/>
    </row>
    <row r="695" spans="1:29" ht="19.5" customHeight="1" x14ac:dyDescent="0.45">
      <c r="A695" s="22">
        <v>46158</v>
      </c>
      <c r="B695" s="23" t="s">
        <v>29</v>
      </c>
      <c r="C695" s="24" t="s">
        <v>30</v>
      </c>
      <c r="D695" s="25" t="s">
        <v>57</v>
      </c>
      <c r="E695" s="26">
        <v>681114</v>
      </c>
      <c r="F695" s="27" t="str">
        <f>VLOOKUP(표1[[#This Row],[품번]],[1]!품번구분[#Data],2,0)</f>
        <v>S</v>
      </c>
      <c r="G695" s="28">
        <v>1156</v>
      </c>
      <c r="H695" s="28">
        <v>130</v>
      </c>
      <c r="I695" s="28">
        <v>390</v>
      </c>
      <c r="J695" s="29">
        <f>표1[[#This Row],[C/V]]*표1[[#This Row],[판수]]-표1[[#This Row],[불량수량]]</f>
        <v>149890</v>
      </c>
      <c r="K695" s="28" t="s">
        <v>58</v>
      </c>
      <c r="L695" s="28" t="s">
        <v>44</v>
      </c>
      <c r="M695" s="30">
        <v>0.75</v>
      </c>
      <c r="N695" s="30">
        <v>0.33333333333333331</v>
      </c>
      <c r="O695" s="31">
        <v>749.99999999999989</v>
      </c>
      <c r="P695" s="31">
        <v>0</v>
      </c>
      <c r="Q695" s="32"/>
      <c r="R695" s="33">
        <f t="shared" si="50"/>
        <v>10.400000000000002</v>
      </c>
      <c r="S695" s="34">
        <f t="shared" si="51"/>
        <v>223</v>
      </c>
      <c r="T695" s="35">
        <f>IF(L695="비가동",0,VLOOKUP(E695,[1]단가!$D$4:$G$1048576,4,0))</f>
        <v>8.76</v>
      </c>
      <c r="U695" s="35">
        <f t="shared" si="52"/>
        <v>1313036.3999999999</v>
      </c>
      <c r="V695" s="36" t="str">
        <f>IF($L695="비가동",0,IF($B695="in",VLOOKUP($E695,[1]투입량!$M:$T,3,FALSE),VLOOKUP($E695,[1]투입량!$D:$I,3,FALSE)))</f>
        <v>SI5521</v>
      </c>
      <c r="W695" s="35">
        <f>IF($L695="비가동",0,IF($B695="in",VLOOKUP($E695,[1]투입량!$M:$T,6,FALSE),VLOOKUP($E695,[1]투입량!$D:$I,5,FALSE)))</f>
        <v>330</v>
      </c>
      <c r="X695" s="35">
        <f t="shared" si="53"/>
        <v>47190.000000000007</v>
      </c>
      <c r="Y695" s="37">
        <f>IF(V695=0,0,VLOOKUP(V695,[1]원재료!C:H,3,0)*0.001)</f>
        <v>8.25</v>
      </c>
      <c r="Z695" s="35">
        <f t="shared" si="54"/>
        <v>389317.50000000006</v>
      </c>
      <c r="AA695" s="38"/>
      <c r="AB695" s="39" t="s">
        <v>35</v>
      </c>
      <c r="AC695" s="40"/>
    </row>
    <row r="696" spans="1:29" ht="19.5" customHeight="1" x14ac:dyDescent="0.45">
      <c r="A696" s="22">
        <v>46158</v>
      </c>
      <c r="B696" s="23" t="s">
        <v>29</v>
      </c>
      <c r="C696" s="24" t="s">
        <v>30</v>
      </c>
      <c r="D696" s="25" t="s">
        <v>59</v>
      </c>
      <c r="E696" s="26">
        <v>685391</v>
      </c>
      <c r="F696" s="27" t="str">
        <f>VLOOKUP(표1[[#This Row],[품번]],[1]!품번구분[#Data],2,0)</f>
        <v>S</v>
      </c>
      <c r="G696" s="28">
        <v>1140</v>
      </c>
      <c r="H696" s="28">
        <v>120</v>
      </c>
      <c r="I696" s="28">
        <v>0</v>
      </c>
      <c r="J696" s="29">
        <f>표1[[#This Row],[C/V]]*표1[[#This Row],[판수]]-표1[[#This Row],[불량수량]]</f>
        <v>136800</v>
      </c>
      <c r="K696" s="28" t="s">
        <v>81</v>
      </c>
      <c r="L696" s="28" t="s">
        <v>44</v>
      </c>
      <c r="M696" s="30">
        <v>0.75</v>
      </c>
      <c r="N696" s="30">
        <v>0.33333333333333331</v>
      </c>
      <c r="O696" s="31">
        <v>749.99999999999989</v>
      </c>
      <c r="P696" s="31">
        <v>0</v>
      </c>
      <c r="Q696" s="32"/>
      <c r="R696" s="33">
        <f t="shared" si="50"/>
        <v>9.6000000000000014</v>
      </c>
      <c r="S696" s="34">
        <f t="shared" si="51"/>
        <v>203</v>
      </c>
      <c r="T696" s="35">
        <f>IF(L696="비가동",0,VLOOKUP(E696,[1]단가!$D$4:$G$1048576,4,0))</f>
        <v>7.9</v>
      </c>
      <c r="U696" s="35">
        <f t="shared" si="52"/>
        <v>1080720</v>
      </c>
      <c r="V696" s="36" t="str">
        <f>IF($L696="비가동",0,IF($B696="in",VLOOKUP($E696,[1]투입량!$M:$T,3,FALSE),VLOOKUP($E696,[1]투입량!$D:$I,3,FALSE)))</f>
        <v>SI4021</v>
      </c>
      <c r="W696" s="35">
        <f>IF($L696="비가동",0,IF($B696="in",VLOOKUP($E696,[1]투입량!$M:$T,6,FALSE),VLOOKUP($E696,[1]투입량!$D:$I,5,FALSE)))</f>
        <v>268</v>
      </c>
      <c r="X696" s="35">
        <f t="shared" si="53"/>
        <v>35376</v>
      </c>
      <c r="Y696" s="37">
        <f>IF(V696=0,0,VLOOKUP(V696,[1]원재료!C:H,3,0)*0.001)</f>
        <v>8.8000000000000007</v>
      </c>
      <c r="Z696" s="35">
        <f t="shared" si="54"/>
        <v>311308.80000000005</v>
      </c>
      <c r="AA696" s="38"/>
      <c r="AB696" s="39" t="s">
        <v>35</v>
      </c>
      <c r="AC696" s="40"/>
    </row>
    <row r="697" spans="1:29" ht="19.5" customHeight="1" x14ac:dyDescent="0.45">
      <c r="A697" s="22">
        <v>46158</v>
      </c>
      <c r="B697" s="23" t="s">
        <v>29</v>
      </c>
      <c r="C697" s="24" t="s">
        <v>30</v>
      </c>
      <c r="D697" s="25" t="s">
        <v>63</v>
      </c>
      <c r="E697" s="26">
        <v>685394</v>
      </c>
      <c r="F697" s="27" t="str">
        <f>VLOOKUP(표1[[#This Row],[품번]],[1]!품번구분[#Data],2,0)</f>
        <v>S</v>
      </c>
      <c r="G697" s="28">
        <v>1152</v>
      </c>
      <c r="H697" s="28">
        <v>79</v>
      </c>
      <c r="I697" s="28">
        <v>0</v>
      </c>
      <c r="J697" s="29">
        <f>표1[[#This Row],[C/V]]*표1[[#This Row],[판수]]-표1[[#This Row],[불량수량]]</f>
        <v>91008</v>
      </c>
      <c r="K697" s="28" t="s">
        <v>67</v>
      </c>
      <c r="L697" s="28" t="s">
        <v>34</v>
      </c>
      <c r="M697" s="30">
        <v>0.33333333333333331</v>
      </c>
      <c r="N697" s="30">
        <v>0.75</v>
      </c>
      <c r="O697" s="31">
        <v>540</v>
      </c>
      <c r="P697" s="31">
        <v>0</v>
      </c>
      <c r="Q697" s="32"/>
      <c r="R697" s="33">
        <f t="shared" si="50"/>
        <v>8.7777777777777768</v>
      </c>
      <c r="S697" s="34">
        <f t="shared" si="51"/>
        <v>180</v>
      </c>
      <c r="T697" s="35">
        <f>IF(L697="비가동",0,VLOOKUP(E697,[1]단가!$D$4:$G$1048576,4,0))</f>
        <v>7.4</v>
      </c>
      <c r="U697" s="35">
        <f t="shared" si="52"/>
        <v>673459.20000000007</v>
      </c>
      <c r="V697" s="36" t="str">
        <f>IF($L697="비가동",0,IF($B697="in",VLOOKUP($E697,[1]투입량!$M:$T,3,FALSE),VLOOKUP($E697,[1]투입량!$D:$I,3,FALSE)))</f>
        <v>SI4026</v>
      </c>
      <c r="W697" s="35">
        <f>IF($L697="비가동",0,IF($B697="in",VLOOKUP($E697,[1]투입량!$M:$T,6,FALSE),VLOOKUP($E697,[1]투입량!$D:$I,5,FALSE)))</f>
        <v>292</v>
      </c>
      <c r="X697" s="35">
        <f t="shared" si="53"/>
        <v>25374.800000000003</v>
      </c>
      <c r="Y697" s="37">
        <f>IF(V697=0,0,VLOOKUP(V697,[1]원재료!C:H,3,0)*0.001)</f>
        <v>9.1</v>
      </c>
      <c r="Z697" s="35">
        <f t="shared" si="54"/>
        <v>230910.68000000002</v>
      </c>
      <c r="AA697" s="38"/>
      <c r="AB697" s="39" t="s">
        <v>35</v>
      </c>
      <c r="AC697" s="40"/>
    </row>
    <row r="698" spans="1:29" ht="19.5" customHeight="1" x14ac:dyDescent="0.45">
      <c r="A698" s="22">
        <v>46158</v>
      </c>
      <c r="B698" s="23" t="s">
        <v>29</v>
      </c>
      <c r="C698" s="24" t="s">
        <v>30</v>
      </c>
      <c r="D698" s="25" t="s">
        <v>65</v>
      </c>
      <c r="E698" s="26">
        <v>681159</v>
      </c>
      <c r="F698" s="27" t="str">
        <f>VLOOKUP(표1[[#This Row],[품번]],[1]!품번구분[#Data],2,0)</f>
        <v>S</v>
      </c>
      <c r="G698" s="28">
        <v>1600</v>
      </c>
      <c r="H698" s="28">
        <v>54</v>
      </c>
      <c r="I698" s="28">
        <v>0</v>
      </c>
      <c r="J698" s="29">
        <f>표1[[#This Row],[C/V]]*표1[[#This Row],[판수]]-표1[[#This Row],[불량수량]]</f>
        <v>86400</v>
      </c>
      <c r="K698" s="28" t="s">
        <v>68</v>
      </c>
      <c r="L698" s="28" t="s">
        <v>34</v>
      </c>
      <c r="M698" s="30">
        <v>0.33333333333333331</v>
      </c>
      <c r="N698" s="30">
        <v>0.75</v>
      </c>
      <c r="O698" s="31">
        <v>540</v>
      </c>
      <c r="P698" s="31">
        <v>0</v>
      </c>
      <c r="Q698" s="32"/>
      <c r="R698" s="33">
        <f t="shared" si="50"/>
        <v>6</v>
      </c>
      <c r="S698" s="34">
        <f t="shared" si="51"/>
        <v>135</v>
      </c>
      <c r="T698" s="35">
        <f>IF(L698="비가동",0,VLOOKUP(E698,[1]단가!$D$4:$G$1048576,4,0))</f>
        <v>10.92</v>
      </c>
      <c r="U698" s="35">
        <f t="shared" si="52"/>
        <v>943488</v>
      </c>
      <c r="V698" s="36" t="str">
        <f>IF($L698="비가동",0,IF($B698="in",VLOOKUP($E698,[1]투입량!$M:$T,3,FALSE),VLOOKUP($E698,[1]투입량!$D:$I,3,FALSE)))</f>
        <v>SI3510</v>
      </c>
      <c r="W698" s="35">
        <f>IF($L698="비가동",0,IF($B698="in",VLOOKUP($E698,[1]투입량!$M:$T,6,FALSE),VLOOKUP($E698,[1]투입량!$D:$I,5,FALSE)))</f>
        <v>484</v>
      </c>
      <c r="X698" s="35">
        <f t="shared" si="53"/>
        <v>28749.600000000006</v>
      </c>
      <c r="Y698" s="37">
        <f>IF(V698=0,0,VLOOKUP(V698,[1]원재료!C:H,3,0)*0.001)</f>
        <v>8.4499999999999993</v>
      </c>
      <c r="Z698" s="35">
        <f t="shared" si="54"/>
        <v>242934.12000000002</v>
      </c>
      <c r="AA698" s="38"/>
      <c r="AB698" s="39" t="s">
        <v>35</v>
      </c>
      <c r="AC698" s="40"/>
    </row>
    <row r="699" spans="1:29" ht="19.5" customHeight="1" x14ac:dyDescent="0.45">
      <c r="A699" s="22">
        <v>46158</v>
      </c>
      <c r="B699" s="23" t="s">
        <v>29</v>
      </c>
      <c r="C699" s="24" t="s">
        <v>30</v>
      </c>
      <c r="D699" s="25" t="s">
        <v>63</v>
      </c>
      <c r="E699" s="26">
        <v>685394</v>
      </c>
      <c r="F699" s="27" t="str">
        <f>VLOOKUP(표1[[#This Row],[품번]],[1]!품번구분[#Data],2,0)</f>
        <v>S</v>
      </c>
      <c r="G699" s="28">
        <v>1152</v>
      </c>
      <c r="H699" s="28">
        <v>101</v>
      </c>
      <c r="I699" s="28">
        <v>0</v>
      </c>
      <c r="J699" s="29">
        <f>표1[[#This Row],[C/V]]*표1[[#This Row],[판수]]-표1[[#This Row],[불량수량]]</f>
        <v>116352</v>
      </c>
      <c r="K699" s="28" t="s">
        <v>64</v>
      </c>
      <c r="L699" s="28" t="s">
        <v>44</v>
      </c>
      <c r="M699" s="30">
        <v>0.75</v>
      </c>
      <c r="N699" s="30">
        <v>0.33333333333333331</v>
      </c>
      <c r="O699" s="31">
        <v>749.99999999999989</v>
      </c>
      <c r="P699" s="31">
        <v>0</v>
      </c>
      <c r="Q699" s="32"/>
      <c r="R699" s="33">
        <f t="shared" si="50"/>
        <v>8.0800000000000018</v>
      </c>
      <c r="S699" s="34">
        <f t="shared" si="51"/>
        <v>180</v>
      </c>
      <c r="T699" s="35">
        <f>IF(L699="비가동",0,VLOOKUP(E699,[1]단가!$D$4:$G$1048576,4,0))</f>
        <v>7.4</v>
      </c>
      <c r="U699" s="35">
        <f t="shared" si="52"/>
        <v>861004.80000000005</v>
      </c>
      <c r="V699" s="36" t="str">
        <f>IF($L699="비가동",0,IF($B699="in",VLOOKUP($E699,[1]투입량!$M:$T,3,FALSE),VLOOKUP($E699,[1]투입량!$D:$I,3,FALSE)))</f>
        <v>SI4026</v>
      </c>
      <c r="W699" s="35">
        <f>IF($L699="비가동",0,IF($B699="in",VLOOKUP($E699,[1]투입량!$M:$T,6,FALSE),VLOOKUP($E699,[1]투입량!$D:$I,5,FALSE)))</f>
        <v>292</v>
      </c>
      <c r="X699" s="35">
        <f t="shared" si="53"/>
        <v>32441.200000000004</v>
      </c>
      <c r="Y699" s="37">
        <f>IF(V699=0,0,VLOOKUP(V699,[1]원재료!C:H,3,0)*0.001)</f>
        <v>9.1</v>
      </c>
      <c r="Z699" s="35">
        <f t="shared" si="54"/>
        <v>295214.92000000004</v>
      </c>
      <c r="AA699" s="38"/>
      <c r="AB699" s="39" t="s">
        <v>35</v>
      </c>
      <c r="AC699" s="40"/>
    </row>
    <row r="700" spans="1:29" ht="19.5" customHeight="1" x14ac:dyDescent="0.45">
      <c r="A700" s="22">
        <v>46158</v>
      </c>
      <c r="B700" s="23" t="s">
        <v>29</v>
      </c>
      <c r="C700" s="24" t="s">
        <v>30</v>
      </c>
      <c r="D700" s="25" t="s">
        <v>65</v>
      </c>
      <c r="E700" s="26">
        <v>681159</v>
      </c>
      <c r="F700" s="27" t="str">
        <f>VLOOKUP(표1[[#This Row],[품번]],[1]!품번구분[#Data],2,0)</f>
        <v>S</v>
      </c>
      <c r="G700" s="28">
        <v>1600</v>
      </c>
      <c r="H700" s="28">
        <v>81</v>
      </c>
      <c r="I700" s="28">
        <v>0</v>
      </c>
      <c r="J700" s="29">
        <f>표1[[#This Row],[C/V]]*표1[[#This Row],[판수]]-표1[[#This Row],[불량수량]]</f>
        <v>129600</v>
      </c>
      <c r="K700" s="28" t="s">
        <v>66</v>
      </c>
      <c r="L700" s="28" t="s">
        <v>44</v>
      </c>
      <c r="M700" s="30">
        <v>0.75</v>
      </c>
      <c r="N700" s="30">
        <v>0.33333333333333331</v>
      </c>
      <c r="O700" s="31">
        <v>749.99999999999989</v>
      </c>
      <c r="P700" s="31">
        <v>0</v>
      </c>
      <c r="Q700" s="32"/>
      <c r="R700" s="33">
        <f t="shared" si="50"/>
        <v>6.48</v>
      </c>
      <c r="S700" s="34">
        <f t="shared" si="51"/>
        <v>135</v>
      </c>
      <c r="T700" s="35">
        <f>IF(L700="비가동",0,VLOOKUP(E700,[1]단가!$D$4:$G$1048576,4,0))</f>
        <v>10.92</v>
      </c>
      <c r="U700" s="35">
        <f t="shared" si="52"/>
        <v>1415232</v>
      </c>
      <c r="V700" s="36" t="str">
        <f>IF($L700="비가동",0,IF($B700="in",VLOOKUP($E700,[1]투입량!$M:$T,3,FALSE),VLOOKUP($E700,[1]투입량!$D:$I,3,FALSE)))</f>
        <v>SI3510</v>
      </c>
      <c r="W700" s="35">
        <f>IF($L700="비가동",0,IF($B700="in",VLOOKUP($E700,[1]투입량!$M:$T,6,FALSE),VLOOKUP($E700,[1]투입량!$D:$I,5,FALSE)))</f>
        <v>484</v>
      </c>
      <c r="X700" s="35">
        <f t="shared" si="53"/>
        <v>43124.400000000009</v>
      </c>
      <c r="Y700" s="37">
        <f>IF(V700=0,0,VLOOKUP(V700,[1]원재료!C:H,3,0)*0.001)</f>
        <v>8.4499999999999993</v>
      </c>
      <c r="Z700" s="35">
        <f t="shared" si="54"/>
        <v>364401.18000000005</v>
      </c>
      <c r="AA700" s="38"/>
      <c r="AB700" s="39" t="s">
        <v>35</v>
      </c>
      <c r="AC700" s="40"/>
    </row>
    <row r="701" spans="1:29" ht="19.5" customHeight="1" x14ac:dyDescent="0.45">
      <c r="A701" s="22">
        <v>46158</v>
      </c>
      <c r="B701" s="23" t="s">
        <v>29</v>
      </c>
      <c r="C701" s="24" t="s">
        <v>30</v>
      </c>
      <c r="D701" s="25" t="s">
        <v>69</v>
      </c>
      <c r="E701" s="26" t="s">
        <v>133</v>
      </c>
      <c r="F701" s="27" t="str">
        <f>VLOOKUP(표1[[#This Row],[품번]],[1]!품번구분[#Data],2,0)</f>
        <v>G</v>
      </c>
      <c r="G701" s="28">
        <v>100</v>
      </c>
      <c r="H701" s="28">
        <v>68</v>
      </c>
      <c r="I701" s="28">
        <v>0</v>
      </c>
      <c r="J701" s="29">
        <f>표1[[#This Row],[C/V]]*표1[[#This Row],[판수]]-표1[[#This Row],[불량수량]]</f>
        <v>6800</v>
      </c>
      <c r="K701" s="28" t="s">
        <v>74</v>
      </c>
      <c r="L701" s="28" t="s">
        <v>34</v>
      </c>
      <c r="M701" s="30">
        <v>0.33333333333333331</v>
      </c>
      <c r="N701" s="30">
        <v>0.75</v>
      </c>
      <c r="O701" s="31">
        <v>540</v>
      </c>
      <c r="P701" s="31">
        <v>0</v>
      </c>
      <c r="Q701" s="32"/>
      <c r="R701" s="33">
        <f t="shared" si="50"/>
        <v>7.5555555555555545</v>
      </c>
      <c r="S701" s="34">
        <f t="shared" si="51"/>
        <v>96</v>
      </c>
      <c r="T701" s="35">
        <f>IF(L701="비가동",0,VLOOKUP(E701,[1]단가!$D$4:$G$1048576,4,0))</f>
        <v>140</v>
      </c>
      <c r="U701" s="35">
        <f t="shared" si="52"/>
        <v>952000</v>
      </c>
      <c r="V701" s="36" t="str">
        <f>IF($L701="비가동",0,IF($B701="in",VLOOKUP($E701,[1]투입량!$M:$T,3,FALSE),VLOOKUP($E701,[1]투입량!$D:$I,3,FALSE)))</f>
        <v>SI4029</v>
      </c>
      <c r="W701" s="35">
        <f>IF($L701="비가동",0,IF($B701="in",VLOOKUP($E701,[1]투입량!$M:$T,6,FALSE),VLOOKUP($E701,[1]투입량!$D:$I,5,FALSE)))</f>
        <v>250</v>
      </c>
      <c r="X701" s="35">
        <f t="shared" si="53"/>
        <v>18700</v>
      </c>
      <c r="Y701" s="37">
        <f>IF(V701=0,0,VLOOKUP(V701,[1]원재료!C:H,3,0)*0.001)</f>
        <v>9</v>
      </c>
      <c r="Z701" s="35">
        <f t="shared" si="54"/>
        <v>168300</v>
      </c>
      <c r="AA701" s="38"/>
      <c r="AB701" s="39" t="s">
        <v>35</v>
      </c>
      <c r="AC701" s="40"/>
    </row>
    <row r="702" spans="1:29" ht="19.5" customHeight="1" x14ac:dyDescent="0.45">
      <c r="A702" s="22">
        <v>46158</v>
      </c>
      <c r="B702" s="23" t="s">
        <v>29</v>
      </c>
      <c r="C702" s="24" t="s">
        <v>30</v>
      </c>
      <c r="D702" s="25" t="s">
        <v>69</v>
      </c>
      <c r="E702" s="26" t="s">
        <v>133</v>
      </c>
      <c r="F702" s="27" t="str">
        <f>VLOOKUP(표1[[#This Row],[품번]],[1]!품번구분[#Data],2,0)</f>
        <v>G</v>
      </c>
      <c r="G702" s="28">
        <v>100</v>
      </c>
      <c r="H702" s="28">
        <v>28</v>
      </c>
      <c r="I702" s="28">
        <v>0</v>
      </c>
      <c r="J702" s="29">
        <f>표1[[#This Row],[C/V]]*표1[[#This Row],[판수]]-표1[[#This Row],[불량수량]]</f>
        <v>2800</v>
      </c>
      <c r="K702" s="28" t="s">
        <v>71</v>
      </c>
      <c r="L702" s="28" t="s">
        <v>44</v>
      </c>
      <c r="M702" s="30">
        <v>0.75</v>
      </c>
      <c r="N702" s="30">
        <v>0.33333333333333331</v>
      </c>
      <c r="O702" s="31">
        <v>749.99999999999989</v>
      </c>
      <c r="P702" s="31">
        <v>0</v>
      </c>
      <c r="Q702" s="32"/>
      <c r="R702" s="33">
        <f t="shared" si="50"/>
        <v>2.2400000000000002</v>
      </c>
      <c r="S702" s="34">
        <f t="shared" si="51"/>
        <v>96</v>
      </c>
      <c r="T702" s="35">
        <f>IF(L702="비가동",0,VLOOKUP(E702,[1]단가!$D$4:$G$1048576,4,0))</f>
        <v>140</v>
      </c>
      <c r="U702" s="35">
        <f t="shared" si="52"/>
        <v>392000</v>
      </c>
      <c r="V702" s="36" t="str">
        <f>IF($L702="비가동",0,IF($B702="in",VLOOKUP($E702,[1]투입량!$M:$T,3,FALSE),VLOOKUP($E702,[1]투입량!$D:$I,3,FALSE)))</f>
        <v>SI4029</v>
      </c>
      <c r="W702" s="35">
        <f>IF($L702="비가동",0,IF($B702="in",VLOOKUP($E702,[1]투입량!$M:$T,6,FALSE),VLOOKUP($E702,[1]투입량!$D:$I,5,FALSE)))</f>
        <v>250</v>
      </c>
      <c r="X702" s="35">
        <f t="shared" si="53"/>
        <v>7700</v>
      </c>
      <c r="Y702" s="37">
        <f>IF(V702=0,0,VLOOKUP(V702,[1]원재료!C:H,3,0)*0.001)</f>
        <v>9</v>
      </c>
      <c r="Z702" s="35">
        <f t="shared" si="54"/>
        <v>69300</v>
      </c>
      <c r="AA702" s="38"/>
      <c r="AB702" s="39" t="s">
        <v>35</v>
      </c>
      <c r="AC702" s="40"/>
    </row>
    <row r="703" spans="1:29" ht="19.5" customHeight="1" x14ac:dyDescent="0.45">
      <c r="A703" s="22">
        <v>46158</v>
      </c>
      <c r="B703" s="23" t="s">
        <v>29</v>
      </c>
      <c r="C703" s="24" t="s">
        <v>30</v>
      </c>
      <c r="D703" s="25" t="s">
        <v>75</v>
      </c>
      <c r="E703" s="26" t="s">
        <v>76</v>
      </c>
      <c r="F703" s="27" t="str">
        <f>VLOOKUP(표1[[#This Row],[품번]],[1]!품번구분[#Data],2,0)</f>
        <v>G</v>
      </c>
      <c r="G703" s="28">
        <v>6</v>
      </c>
      <c r="H703" s="28">
        <v>80</v>
      </c>
      <c r="I703" s="28">
        <v>0</v>
      </c>
      <c r="J703" s="29">
        <f>표1[[#This Row],[C/V]]*표1[[#This Row],[판수]]-표1[[#This Row],[불량수량]]</f>
        <v>480</v>
      </c>
      <c r="K703" s="28" t="s">
        <v>79</v>
      </c>
      <c r="L703" s="28" t="s">
        <v>34</v>
      </c>
      <c r="M703" s="30">
        <v>0.33333333333333331</v>
      </c>
      <c r="N703" s="30">
        <v>0.75</v>
      </c>
      <c r="O703" s="31">
        <v>540</v>
      </c>
      <c r="P703" s="31">
        <v>0</v>
      </c>
      <c r="Q703" s="32"/>
      <c r="R703" s="33">
        <f t="shared" si="50"/>
        <v>8.8888888888888893</v>
      </c>
      <c r="S703" s="34">
        <f t="shared" si="51"/>
        <v>189</v>
      </c>
      <c r="T703" s="35">
        <f>IF(L703="비가동",0,VLOOKUP(E703,[1]단가!$D$4:$G$1048576,4,0))</f>
        <v>700</v>
      </c>
      <c r="U703" s="35">
        <f t="shared" si="52"/>
        <v>336000</v>
      </c>
      <c r="V703" s="36" t="str">
        <f>IF($L703="비가동",0,IF($B703="in",VLOOKUP($E703,[1]투입량!$M:$T,3,FALSE),VLOOKUP($E703,[1]투입량!$D:$I,3,FALSE)))</f>
        <v>Q5009</v>
      </c>
      <c r="W703" s="35">
        <f>IF($L703="비가동",0,IF($B703="in",VLOOKUP($E703,[1]투입량!$M:$T,6,FALSE),VLOOKUP($E703,[1]투입량!$D:$I,5,FALSE)))</f>
        <v>28</v>
      </c>
      <c r="X703" s="35">
        <f t="shared" si="53"/>
        <v>2464.0000000000005</v>
      </c>
      <c r="Y703" s="37">
        <f>IF(V703=0,0,VLOOKUP(V703,[1]원재료!C:H,3,0)*0.001)</f>
        <v>8.14</v>
      </c>
      <c r="Z703" s="35">
        <f t="shared" si="54"/>
        <v>20056.960000000006</v>
      </c>
      <c r="AA703" s="38"/>
      <c r="AB703" s="39" t="s">
        <v>35</v>
      </c>
      <c r="AC703" s="40"/>
    </row>
    <row r="704" spans="1:29" ht="19.5" customHeight="1" x14ac:dyDescent="0.45">
      <c r="A704" s="22">
        <v>46158</v>
      </c>
      <c r="B704" s="23" t="s">
        <v>29</v>
      </c>
      <c r="C704" s="24" t="s">
        <v>30</v>
      </c>
      <c r="D704" s="25" t="s">
        <v>78</v>
      </c>
      <c r="E704" s="26" t="s">
        <v>76</v>
      </c>
      <c r="F704" s="27" t="str">
        <f>VLOOKUP(표1[[#This Row],[품번]],[1]!품번구분[#Data],2,0)</f>
        <v>G</v>
      </c>
      <c r="G704" s="28">
        <v>2</v>
      </c>
      <c r="H704" s="28">
        <v>80</v>
      </c>
      <c r="I704" s="28">
        <v>0</v>
      </c>
      <c r="J704" s="29">
        <f>표1[[#This Row],[C/V]]*표1[[#This Row],[판수]]-표1[[#This Row],[불량수량]]</f>
        <v>160</v>
      </c>
      <c r="K704" s="28" t="s">
        <v>79</v>
      </c>
      <c r="L704" s="28" t="s">
        <v>34</v>
      </c>
      <c r="M704" s="30">
        <v>0.33333333333333331</v>
      </c>
      <c r="N704" s="30">
        <v>0.75</v>
      </c>
      <c r="O704" s="31">
        <v>540</v>
      </c>
      <c r="P704" s="31">
        <v>0</v>
      </c>
      <c r="Q704" s="32"/>
      <c r="R704" s="33">
        <f t="shared" si="50"/>
        <v>8.8888888888888893</v>
      </c>
      <c r="S704" s="34">
        <f t="shared" si="51"/>
        <v>189</v>
      </c>
      <c r="T704" s="35">
        <f>IF(L704="비가동",0,VLOOKUP(E704,[1]단가!$D$4:$G$1048576,4,0))</f>
        <v>700</v>
      </c>
      <c r="U704" s="35">
        <f t="shared" si="52"/>
        <v>112000</v>
      </c>
      <c r="V704" s="36" t="str">
        <f>IF($L704="비가동",0,IF($B704="in",VLOOKUP($E704,[1]투입량!$M:$T,3,FALSE),VLOOKUP($E704,[1]투입량!$D:$I,3,FALSE)))</f>
        <v>Q5009</v>
      </c>
      <c r="W704" s="35">
        <f>IF($L704="비가동",0,IF($B704="in",VLOOKUP($E704,[1]투입량!$M:$T,6,FALSE),VLOOKUP($E704,[1]투입량!$D:$I,5,FALSE)))</f>
        <v>28</v>
      </c>
      <c r="X704" s="35">
        <f t="shared" si="53"/>
        <v>2464.0000000000005</v>
      </c>
      <c r="Y704" s="37">
        <f>IF(V704=0,0,VLOOKUP(V704,[1]원재료!C:H,3,0)*0.001)</f>
        <v>8.14</v>
      </c>
      <c r="Z704" s="35">
        <f t="shared" si="54"/>
        <v>20056.960000000006</v>
      </c>
      <c r="AA704" s="38"/>
      <c r="AB704" s="39" t="s">
        <v>35</v>
      </c>
      <c r="AC704" s="40"/>
    </row>
    <row r="705" spans="1:29" ht="19.5" customHeight="1" x14ac:dyDescent="0.45">
      <c r="A705" s="22">
        <v>46158</v>
      </c>
      <c r="B705" s="23" t="s">
        <v>29</v>
      </c>
      <c r="C705" s="24" t="s">
        <v>30</v>
      </c>
      <c r="D705" s="25" t="s">
        <v>75</v>
      </c>
      <c r="E705" s="26" t="s">
        <v>76</v>
      </c>
      <c r="F705" s="27" t="str">
        <f>VLOOKUP(표1[[#This Row],[품번]],[1]!품번구분[#Data],2,0)</f>
        <v>G</v>
      </c>
      <c r="G705" s="28">
        <v>6</v>
      </c>
      <c r="H705" s="28">
        <v>109</v>
      </c>
      <c r="I705" s="28">
        <v>0</v>
      </c>
      <c r="J705" s="29">
        <f>표1[[#This Row],[C/V]]*표1[[#This Row],[판수]]-표1[[#This Row],[불량수량]]</f>
        <v>654</v>
      </c>
      <c r="K705" s="28" t="s">
        <v>102</v>
      </c>
      <c r="L705" s="28" t="s">
        <v>44</v>
      </c>
      <c r="M705" s="30">
        <v>0.75</v>
      </c>
      <c r="N705" s="30">
        <v>0.33333333333333331</v>
      </c>
      <c r="O705" s="31">
        <v>749.99999999999989</v>
      </c>
      <c r="P705" s="31">
        <v>0</v>
      </c>
      <c r="Q705" s="32"/>
      <c r="R705" s="33">
        <f t="shared" si="50"/>
        <v>8.7200000000000006</v>
      </c>
      <c r="S705" s="34">
        <f t="shared" si="51"/>
        <v>189</v>
      </c>
      <c r="T705" s="35">
        <f>IF(L705="비가동",0,VLOOKUP(E705,[1]단가!$D$4:$G$1048576,4,0))</f>
        <v>700</v>
      </c>
      <c r="U705" s="35">
        <f t="shared" si="52"/>
        <v>457800</v>
      </c>
      <c r="V705" s="36" t="str">
        <f>IF($L705="비가동",0,IF($B705="in",VLOOKUP($E705,[1]투입량!$M:$T,3,FALSE),VLOOKUP($E705,[1]투입량!$D:$I,3,FALSE)))</f>
        <v>Q5009</v>
      </c>
      <c r="W705" s="35">
        <f>IF($L705="비가동",0,IF($B705="in",VLOOKUP($E705,[1]투입량!$M:$T,6,FALSE),VLOOKUP($E705,[1]투입량!$D:$I,5,FALSE)))</f>
        <v>28</v>
      </c>
      <c r="X705" s="35">
        <f t="shared" si="53"/>
        <v>3357.2000000000003</v>
      </c>
      <c r="Y705" s="37">
        <f>IF(V705=0,0,VLOOKUP(V705,[1]원재료!C:H,3,0)*0.001)</f>
        <v>8.14</v>
      </c>
      <c r="Z705" s="35">
        <f t="shared" si="54"/>
        <v>27327.608000000004</v>
      </c>
      <c r="AA705" s="38"/>
      <c r="AB705" s="39" t="s">
        <v>35</v>
      </c>
      <c r="AC705" s="40"/>
    </row>
    <row r="706" spans="1:29" ht="19.5" customHeight="1" x14ac:dyDescent="0.45">
      <c r="A706" s="22">
        <v>46158</v>
      </c>
      <c r="B706" s="23" t="s">
        <v>29</v>
      </c>
      <c r="C706" s="24" t="s">
        <v>30</v>
      </c>
      <c r="D706" s="25" t="s">
        <v>78</v>
      </c>
      <c r="E706" s="26" t="s">
        <v>76</v>
      </c>
      <c r="F706" s="27" t="str">
        <f>VLOOKUP(표1[[#This Row],[품번]],[1]!품번구분[#Data],2,0)</f>
        <v>G</v>
      </c>
      <c r="G706" s="28">
        <v>2</v>
      </c>
      <c r="H706" s="28">
        <v>109</v>
      </c>
      <c r="I706" s="28">
        <v>0</v>
      </c>
      <c r="J706" s="29">
        <f>표1[[#This Row],[C/V]]*표1[[#This Row],[판수]]-표1[[#This Row],[불량수량]]</f>
        <v>218</v>
      </c>
      <c r="K706" s="28" t="s">
        <v>102</v>
      </c>
      <c r="L706" s="28" t="s">
        <v>44</v>
      </c>
      <c r="M706" s="30">
        <v>0.75</v>
      </c>
      <c r="N706" s="30">
        <v>0.33333333333333331</v>
      </c>
      <c r="O706" s="31">
        <v>749.99999999999989</v>
      </c>
      <c r="P706" s="31">
        <v>0</v>
      </c>
      <c r="Q706" s="32"/>
      <c r="R706" s="33">
        <f t="shared" si="50"/>
        <v>8.7200000000000006</v>
      </c>
      <c r="S706" s="34">
        <f t="shared" si="51"/>
        <v>189</v>
      </c>
      <c r="T706" s="35">
        <f>IF(L706="비가동",0,VLOOKUP(E706,[1]단가!$D$4:$G$1048576,4,0))</f>
        <v>700</v>
      </c>
      <c r="U706" s="35">
        <f t="shared" si="52"/>
        <v>152600</v>
      </c>
      <c r="V706" s="36" t="str">
        <f>IF($L706="비가동",0,IF($B706="in",VLOOKUP($E706,[1]투입량!$M:$T,3,FALSE),VLOOKUP($E706,[1]투입량!$D:$I,3,FALSE)))</f>
        <v>Q5009</v>
      </c>
      <c r="W706" s="35">
        <f>IF($L706="비가동",0,IF($B706="in",VLOOKUP($E706,[1]투입량!$M:$T,6,FALSE),VLOOKUP($E706,[1]투입량!$D:$I,5,FALSE)))</f>
        <v>28</v>
      </c>
      <c r="X706" s="35">
        <f t="shared" si="53"/>
        <v>3357.2000000000003</v>
      </c>
      <c r="Y706" s="37">
        <f>IF(V706=0,0,VLOOKUP(V706,[1]원재료!C:H,3,0)*0.001)</f>
        <v>8.14</v>
      </c>
      <c r="Z706" s="35">
        <f t="shared" si="54"/>
        <v>27327.608000000004</v>
      </c>
      <c r="AA706" s="38"/>
      <c r="AB706" s="39" t="s">
        <v>35</v>
      </c>
      <c r="AC706" s="40"/>
    </row>
    <row r="707" spans="1:29" ht="19.5" hidden="1" customHeight="1" x14ac:dyDescent="0.45">
      <c r="A707" s="22">
        <v>46158</v>
      </c>
      <c r="B707" s="23" t="s">
        <v>29</v>
      </c>
      <c r="C707" s="24" t="s">
        <v>30</v>
      </c>
      <c r="D707" s="25" t="s">
        <v>80</v>
      </c>
      <c r="E707" s="26">
        <v>684699</v>
      </c>
      <c r="F707" s="27" t="str">
        <f>VLOOKUP(표1[[#This Row],[품번]],[1]!품번구분[#Data],2,0)</f>
        <v>S</v>
      </c>
      <c r="G707" s="28">
        <v>400</v>
      </c>
      <c r="H707" s="28">
        <v>16</v>
      </c>
      <c r="I707" s="28"/>
      <c r="J707" s="29">
        <f>표1[[#This Row],[C/V]]*표1[[#This Row],[판수]]-표1[[#This Row],[불량수량]]</f>
        <v>6400</v>
      </c>
      <c r="K707" s="28" t="s">
        <v>83</v>
      </c>
      <c r="L707" s="28" t="s">
        <v>34</v>
      </c>
      <c r="M707" s="30">
        <v>0.33333333333333331</v>
      </c>
      <c r="N707" s="30">
        <v>0.44791666666666669</v>
      </c>
      <c r="O707" s="31">
        <v>90</v>
      </c>
      <c r="P707" s="31">
        <v>75.000000000000057</v>
      </c>
      <c r="Q707" s="32"/>
      <c r="R707" s="33">
        <f t="shared" ref="R707:R770" si="55">IF(H707=0,"",H707/O707*60)</f>
        <v>10.666666666666668</v>
      </c>
      <c r="S707" s="34">
        <f t="shared" ref="S707:S770" si="56">SUMIFS(H:H,$A:$A,A707,$D:$D,D707,$E:$E,E707)</f>
        <v>16</v>
      </c>
      <c r="T707" s="35">
        <f>IF(L707="비가동",0,VLOOKUP(E707,[1]단가!$D$4:$G$1048576,4,0))</f>
        <v>8.1</v>
      </c>
      <c r="U707" s="35">
        <f t="shared" ref="U707:U770" si="57">IF(L707="비가동",0,T707*J707)</f>
        <v>51840</v>
      </c>
      <c r="V707" s="36" t="str">
        <f>IF($L707="비가동",0,IF($B707="in",VLOOKUP($E707,[1]투입량!$M:$T,3,FALSE),VLOOKUP($E707,[1]투입량!$D:$I,3,FALSE)))</f>
        <v>SI5022</v>
      </c>
      <c r="W707" s="35">
        <f>IF($L707="비가동",0,IF($B707="in",VLOOKUP($E707,[1]투입량!$M:$T,6,FALSE),VLOOKUP($E707,[1]투입량!$D:$I,5,FALSE)))</f>
        <v>0</v>
      </c>
      <c r="X707" s="35">
        <f t="shared" ref="X707:X770" si="58">IF(L707="비가동",0,(W707*1.1)*H707)</f>
        <v>0</v>
      </c>
      <c r="Y707" s="37">
        <f>IF(V707=0,0,VLOOKUP(V707,[1]원재료!C:H,3,0)*0.001)</f>
        <v>10.15</v>
      </c>
      <c r="Z707" s="35">
        <f t="shared" ref="Z707:Z770" si="59">Y707*X707</f>
        <v>0</v>
      </c>
      <c r="AA707" s="38"/>
      <c r="AB707" s="39" t="s">
        <v>35</v>
      </c>
      <c r="AC707" s="40"/>
    </row>
    <row r="708" spans="1:29" ht="19.5" hidden="1" customHeight="1" x14ac:dyDescent="0.45">
      <c r="A708" s="22">
        <v>46158</v>
      </c>
      <c r="B708" s="23" t="s">
        <v>29</v>
      </c>
      <c r="C708" s="24" t="s">
        <v>30</v>
      </c>
      <c r="D708" s="25" t="s">
        <v>80</v>
      </c>
      <c r="E708" s="26">
        <v>684699</v>
      </c>
      <c r="F708" s="27" t="str">
        <f>VLOOKUP(표1[[#This Row],[품번]],[1]!품번구분[#Data],2,0)</f>
        <v>S</v>
      </c>
      <c r="G708" s="28"/>
      <c r="H708" s="28"/>
      <c r="I708" s="28"/>
      <c r="J708" s="29">
        <f>표1[[#This Row],[C/V]]*표1[[#This Row],[판수]]-표1[[#This Row],[불량수량]]</f>
        <v>0</v>
      </c>
      <c r="K708" s="28" t="s">
        <v>83</v>
      </c>
      <c r="L708" s="28" t="s">
        <v>36</v>
      </c>
      <c r="M708" s="30">
        <v>0.39583333333333331</v>
      </c>
      <c r="N708" s="30">
        <v>0.44791666666666669</v>
      </c>
      <c r="O708" s="31">
        <v>75.000000000000057</v>
      </c>
      <c r="P708" s="31">
        <v>0</v>
      </c>
      <c r="Q708" s="32" t="s">
        <v>100</v>
      </c>
      <c r="R708" s="33" t="str">
        <f t="shared" si="55"/>
        <v/>
      </c>
      <c r="S708" s="34">
        <f t="shared" si="56"/>
        <v>16</v>
      </c>
      <c r="T708" s="35">
        <f>IF(L708="비가동",0,VLOOKUP(E708,[1]단가!$D$4:$G$1048576,4,0))</f>
        <v>0</v>
      </c>
      <c r="U708" s="35">
        <f t="shared" si="57"/>
        <v>0</v>
      </c>
      <c r="V708" s="36">
        <f>IF($L708="비가동",0,IF($B708="in",VLOOKUP($E708,[1]투입량!$M:$T,3,FALSE),VLOOKUP($E708,[1]투입량!$D:$I,3,FALSE)))</f>
        <v>0</v>
      </c>
      <c r="W708" s="35">
        <f>IF($L708="비가동",0,IF($B708="in",VLOOKUP($E708,[1]투입량!$M:$T,6,FALSE),VLOOKUP($E708,[1]투입량!$D:$I,5,FALSE)))</f>
        <v>0</v>
      </c>
      <c r="X708" s="35">
        <f t="shared" si="58"/>
        <v>0</v>
      </c>
      <c r="Y708" s="37">
        <f>IF(V708=0,0,VLOOKUP(V708,[1]원재료!C:H,3,0)*0.001)</f>
        <v>0</v>
      </c>
      <c r="Z708" s="35">
        <f t="shared" si="59"/>
        <v>0</v>
      </c>
      <c r="AA708" s="38"/>
      <c r="AB708" s="39" t="s">
        <v>35</v>
      </c>
      <c r="AC708" s="40"/>
    </row>
    <row r="709" spans="1:29" ht="19.5" customHeight="1" x14ac:dyDescent="0.45">
      <c r="A709" s="22">
        <v>46158</v>
      </c>
      <c r="B709" s="23" t="s">
        <v>29</v>
      </c>
      <c r="C709" s="24" t="s">
        <v>30</v>
      </c>
      <c r="D709" s="25" t="s">
        <v>80</v>
      </c>
      <c r="E709" s="26">
        <v>410002</v>
      </c>
      <c r="F709" s="27" t="str">
        <f>VLOOKUP(표1[[#This Row],[품번]],[1]!품번구분[#Data],2,0)</f>
        <v>G</v>
      </c>
      <c r="G709" s="28">
        <v>400</v>
      </c>
      <c r="H709" s="28">
        <v>46</v>
      </c>
      <c r="I709" s="28"/>
      <c r="J709" s="29">
        <f>표1[[#This Row],[C/V]]*표1[[#This Row],[판수]]-표1[[#This Row],[불량수량]]</f>
        <v>18400</v>
      </c>
      <c r="K709" s="28" t="s">
        <v>83</v>
      </c>
      <c r="L709" s="28" t="s">
        <v>34</v>
      </c>
      <c r="M709" s="30">
        <v>0.44791666666666669</v>
      </c>
      <c r="N709" s="30">
        <v>0.75</v>
      </c>
      <c r="O709" s="31">
        <v>375</v>
      </c>
      <c r="P709" s="31">
        <v>0</v>
      </c>
      <c r="Q709" s="32"/>
      <c r="R709" s="33">
        <f t="shared" si="55"/>
        <v>7.3599999999999994</v>
      </c>
      <c r="S709" s="34">
        <f t="shared" si="56"/>
        <v>162</v>
      </c>
      <c r="T709" s="35">
        <f>IF(L709="비가동",0,VLOOKUP(E709,[1]단가!$D$4:$G$1048576,4,0))</f>
        <v>14.7</v>
      </c>
      <c r="U709" s="35">
        <f t="shared" si="57"/>
        <v>270480</v>
      </c>
      <c r="V709" s="36" t="str">
        <f>IF($L709="비가동",0,IF($B709="in",VLOOKUP($E709,[1]투입량!$M:$T,3,FALSE),VLOOKUP($E709,[1]투입량!$D:$I,3,FALSE)))</f>
        <v>Q4004-3</v>
      </c>
      <c r="W709" s="35">
        <f>IF($L709="비가동",0,IF($B709="in",VLOOKUP($E709,[1]투입량!$M:$T,6,FALSE),VLOOKUP($E709,[1]투입량!$D:$I,5,FALSE)))</f>
        <v>46</v>
      </c>
      <c r="X709" s="35">
        <f t="shared" si="58"/>
        <v>2327.6</v>
      </c>
      <c r="Y709" s="37">
        <f>IF(V709=0,0,VLOOKUP(V709,[1]원재료!C:H,3,0)*0.001)</f>
        <v>10.200000000000001</v>
      </c>
      <c r="Z709" s="35">
        <f t="shared" si="59"/>
        <v>23741.52</v>
      </c>
      <c r="AA709" s="38"/>
      <c r="AB709" s="39" t="s">
        <v>35</v>
      </c>
      <c r="AC709" s="40"/>
    </row>
    <row r="710" spans="1:29" ht="19.5" customHeight="1" x14ac:dyDescent="0.45">
      <c r="A710" s="22">
        <v>46158</v>
      </c>
      <c r="B710" s="23" t="s">
        <v>29</v>
      </c>
      <c r="C710" s="24" t="s">
        <v>30</v>
      </c>
      <c r="D710" s="25" t="s">
        <v>82</v>
      </c>
      <c r="E710" s="26" t="s">
        <v>125</v>
      </c>
      <c r="F710" s="27" t="str">
        <f>VLOOKUP(표1[[#This Row],[품번]],[1]!품번구분[#Data],2,0)</f>
        <v>G</v>
      </c>
      <c r="G710" s="28">
        <v>72</v>
      </c>
      <c r="H710" s="28">
        <v>73</v>
      </c>
      <c r="I710" s="28"/>
      <c r="J710" s="29">
        <f>표1[[#This Row],[C/V]]*표1[[#This Row],[판수]]-표1[[#This Row],[불량수량]]</f>
        <v>5256</v>
      </c>
      <c r="K710" s="28" t="s">
        <v>83</v>
      </c>
      <c r="L710" s="28" t="s">
        <v>34</v>
      </c>
      <c r="M710" s="30">
        <v>0.33333333333333331</v>
      </c>
      <c r="N710" s="30">
        <v>0.75</v>
      </c>
      <c r="O710" s="31">
        <v>540</v>
      </c>
      <c r="P710" s="31">
        <v>0</v>
      </c>
      <c r="Q710" s="32"/>
      <c r="R710" s="33">
        <f t="shared" si="55"/>
        <v>8.1111111111111107</v>
      </c>
      <c r="S710" s="34">
        <f t="shared" si="56"/>
        <v>168</v>
      </c>
      <c r="T710" s="35">
        <f>IF(L710="비가동",0,VLOOKUP(E710,[1]단가!$D$4:$G$1048576,4,0))</f>
        <v>0</v>
      </c>
      <c r="U710" s="35">
        <f t="shared" si="57"/>
        <v>0</v>
      </c>
      <c r="V710" s="36" t="str">
        <f>IF($L710="비가동",0,IF($B710="in",VLOOKUP($E710,[1]투입량!$M:$T,3,FALSE),VLOOKUP($E710,[1]투입량!$D:$I,3,FALSE)))</f>
        <v>F7008</v>
      </c>
      <c r="W710" s="35">
        <f>IF($L710="비가동",0,IF($B710="in",VLOOKUP($E710,[1]투입량!$M:$T,6,FALSE),VLOOKUP($E710,[1]투입량!$D:$I,5,FALSE)))</f>
        <v>168</v>
      </c>
      <c r="X710" s="35">
        <f t="shared" si="58"/>
        <v>13490.400000000001</v>
      </c>
      <c r="Y710" s="37">
        <f>IF(V710=0,0,VLOOKUP(V710,[1]원재료!C:H,3,0)*0.001)</f>
        <v>41</v>
      </c>
      <c r="Z710" s="35">
        <f t="shared" si="59"/>
        <v>553106.4</v>
      </c>
      <c r="AA710" s="38"/>
      <c r="AB710" s="39" t="s">
        <v>35</v>
      </c>
      <c r="AC710" s="40"/>
    </row>
    <row r="711" spans="1:29" ht="19.5" customHeight="1" x14ac:dyDescent="0.45">
      <c r="A711" s="22">
        <v>46158</v>
      </c>
      <c r="B711" s="23" t="s">
        <v>29</v>
      </c>
      <c r="C711" s="24" t="s">
        <v>30</v>
      </c>
      <c r="D711" s="25" t="s">
        <v>80</v>
      </c>
      <c r="E711" s="26">
        <v>410002</v>
      </c>
      <c r="F711" s="27" t="str">
        <f>VLOOKUP(표1[[#This Row],[품번]],[1]!품번구분[#Data],2,0)</f>
        <v>G</v>
      </c>
      <c r="G711" s="28">
        <v>400</v>
      </c>
      <c r="H711" s="28">
        <v>116</v>
      </c>
      <c r="I711" s="28"/>
      <c r="J711" s="29">
        <f>표1[[#This Row],[C/V]]*표1[[#This Row],[판수]]-표1[[#This Row],[불량수량]]</f>
        <v>46400</v>
      </c>
      <c r="K711" s="28" t="s">
        <v>60</v>
      </c>
      <c r="L711" s="28" t="s">
        <v>44</v>
      </c>
      <c r="M711" s="30">
        <v>0.75</v>
      </c>
      <c r="N711" s="30">
        <v>0.33333333333333331</v>
      </c>
      <c r="O711" s="45">
        <v>749.99999999999989</v>
      </c>
      <c r="P711" s="31">
        <v>0</v>
      </c>
      <c r="Q711" s="32"/>
      <c r="R711" s="33">
        <f t="shared" si="55"/>
        <v>9.2800000000000029</v>
      </c>
      <c r="S711" s="34">
        <f t="shared" si="56"/>
        <v>162</v>
      </c>
      <c r="T711" s="35">
        <f>IF(L711="비가동",0,VLOOKUP(E711,[1]단가!$D$4:$G$1048576,4,0))</f>
        <v>14.7</v>
      </c>
      <c r="U711" s="35">
        <f t="shared" si="57"/>
        <v>682080</v>
      </c>
      <c r="V711" s="36" t="str">
        <f>IF($L711="비가동",0,IF($B711="in",VLOOKUP($E711,[1]투입량!$M:$T,3,FALSE),VLOOKUP($E711,[1]투입량!$D:$I,3,FALSE)))</f>
        <v>Q4004-3</v>
      </c>
      <c r="W711" s="35">
        <f>IF($L711="비가동",0,IF($B711="in",VLOOKUP($E711,[1]투입량!$M:$T,6,FALSE),VLOOKUP($E711,[1]투입량!$D:$I,5,FALSE)))</f>
        <v>46</v>
      </c>
      <c r="X711" s="35">
        <f t="shared" si="58"/>
        <v>5869.6</v>
      </c>
      <c r="Y711" s="37">
        <f>IF(V711=0,0,VLOOKUP(V711,[1]원재료!C:H,3,0)*0.001)</f>
        <v>10.200000000000001</v>
      </c>
      <c r="Z711" s="35">
        <f t="shared" si="59"/>
        <v>59869.920000000013</v>
      </c>
      <c r="AA711" s="38"/>
      <c r="AB711" s="39" t="s">
        <v>35</v>
      </c>
      <c r="AC711" s="40"/>
    </row>
    <row r="712" spans="1:29" ht="19.5" customHeight="1" x14ac:dyDescent="0.45">
      <c r="A712" s="22">
        <v>46158</v>
      </c>
      <c r="B712" s="23" t="s">
        <v>29</v>
      </c>
      <c r="C712" s="24" t="s">
        <v>30</v>
      </c>
      <c r="D712" s="25" t="s">
        <v>82</v>
      </c>
      <c r="E712" s="26" t="s">
        <v>125</v>
      </c>
      <c r="F712" s="27" t="str">
        <f>VLOOKUP(표1[[#This Row],[품번]],[1]!품번구분[#Data],2,0)</f>
        <v>G</v>
      </c>
      <c r="G712" s="28">
        <v>72</v>
      </c>
      <c r="H712" s="28">
        <v>95</v>
      </c>
      <c r="I712" s="28"/>
      <c r="J712" s="29">
        <f>표1[[#This Row],[C/V]]*표1[[#This Row],[판수]]-표1[[#This Row],[불량수량]]</f>
        <v>6840</v>
      </c>
      <c r="K712" s="28" t="s">
        <v>60</v>
      </c>
      <c r="L712" s="28" t="s">
        <v>44</v>
      </c>
      <c r="M712" s="30">
        <v>0.75</v>
      </c>
      <c r="N712" s="30">
        <v>0.33333333333333331</v>
      </c>
      <c r="O712" s="31">
        <v>749.99999999999989</v>
      </c>
      <c r="P712" s="31">
        <v>0</v>
      </c>
      <c r="Q712" s="32"/>
      <c r="R712" s="33">
        <f t="shared" si="55"/>
        <v>7.6000000000000005</v>
      </c>
      <c r="S712" s="34">
        <f t="shared" si="56"/>
        <v>168</v>
      </c>
      <c r="T712" s="35">
        <f>IF(L712="비가동",0,VLOOKUP(E712,[1]단가!$D$4:$G$1048576,4,0))</f>
        <v>0</v>
      </c>
      <c r="U712" s="35">
        <f t="shared" si="57"/>
        <v>0</v>
      </c>
      <c r="V712" s="36" t="str">
        <f>IF($L712="비가동",0,IF($B712="in",VLOOKUP($E712,[1]투입량!$M:$T,3,FALSE),VLOOKUP($E712,[1]투입량!$D:$I,3,FALSE)))</f>
        <v>F7008</v>
      </c>
      <c r="W712" s="35">
        <f>IF($L712="비가동",0,IF($B712="in",VLOOKUP($E712,[1]투입량!$M:$T,6,FALSE),VLOOKUP($E712,[1]투입량!$D:$I,5,FALSE)))</f>
        <v>168</v>
      </c>
      <c r="X712" s="35">
        <f t="shared" si="58"/>
        <v>17556</v>
      </c>
      <c r="Y712" s="37">
        <f>IF(V712=0,0,VLOOKUP(V712,[1]원재료!C:H,3,0)*0.001)</f>
        <v>41</v>
      </c>
      <c r="Z712" s="35">
        <f t="shared" si="59"/>
        <v>719796</v>
      </c>
      <c r="AA712" s="38"/>
      <c r="AB712" s="39" t="s">
        <v>35</v>
      </c>
      <c r="AC712" s="40"/>
    </row>
    <row r="713" spans="1:29" ht="19.5" customHeight="1" x14ac:dyDescent="0.45">
      <c r="A713" s="22">
        <v>46158</v>
      </c>
      <c r="B713" s="23" t="s">
        <v>29</v>
      </c>
      <c r="C713" s="24" t="s">
        <v>30</v>
      </c>
      <c r="D713" s="25" t="s">
        <v>84</v>
      </c>
      <c r="E713" s="26">
        <v>683292</v>
      </c>
      <c r="F713" s="27" t="str">
        <f>VLOOKUP(표1[[#This Row],[품번]],[1]!품번구분[#Data],2,0)</f>
        <v>S</v>
      </c>
      <c r="G713" s="28">
        <v>400</v>
      </c>
      <c r="H713" s="28">
        <v>76</v>
      </c>
      <c r="I713" s="28"/>
      <c r="J713" s="29">
        <f>표1[[#This Row],[C/V]]*표1[[#This Row],[판수]]-표1[[#This Row],[불량수량]]</f>
        <v>30400</v>
      </c>
      <c r="K713" s="28" t="s">
        <v>87</v>
      </c>
      <c r="L713" s="28" t="s">
        <v>34</v>
      </c>
      <c r="M713" s="30">
        <v>0.33333333333333331</v>
      </c>
      <c r="N713" s="30">
        <v>0.75</v>
      </c>
      <c r="O713" s="31">
        <v>540</v>
      </c>
      <c r="P713" s="31">
        <v>0</v>
      </c>
      <c r="Q713" s="32"/>
      <c r="R713" s="33">
        <f t="shared" si="55"/>
        <v>8.4444444444444446</v>
      </c>
      <c r="S713" s="34">
        <f t="shared" si="56"/>
        <v>176</v>
      </c>
      <c r="T713" s="35">
        <f>IF(L713="비가동",0,VLOOKUP(E713,[1]단가!$D$4:$G$1048576,4,0))</f>
        <v>6.7</v>
      </c>
      <c r="U713" s="35">
        <f t="shared" si="57"/>
        <v>203680</v>
      </c>
      <c r="V713" s="36" t="str">
        <f>IF($L713="비가동",0,IF($B713="in",VLOOKUP($E713,[1]투입량!$M:$T,3,FALSE),VLOOKUP($E713,[1]투입량!$D:$I,3,FALSE)))</f>
        <v>SI5022</v>
      </c>
      <c r="W713" s="35">
        <f>IF($L713="비가동",0,IF($B713="in",VLOOKUP($E713,[1]투입량!$M:$T,6,FALSE),VLOOKUP($E713,[1]투입량!$D:$I,5,FALSE)))</f>
        <v>56</v>
      </c>
      <c r="X713" s="35">
        <f t="shared" si="58"/>
        <v>4681.6000000000004</v>
      </c>
      <c r="Y713" s="37">
        <f>IF(V713=0,0,VLOOKUP(V713,[1]원재료!C:H,3,0)*0.001)</f>
        <v>10.15</v>
      </c>
      <c r="Z713" s="35">
        <f t="shared" si="59"/>
        <v>47518.240000000005</v>
      </c>
      <c r="AA713" s="38"/>
      <c r="AB713" s="39" t="s">
        <v>35</v>
      </c>
      <c r="AC713" s="40"/>
    </row>
    <row r="714" spans="1:29" ht="19.5" customHeight="1" x14ac:dyDescent="0.45">
      <c r="A714" s="22">
        <v>46158</v>
      </c>
      <c r="B714" s="23" t="s">
        <v>29</v>
      </c>
      <c r="C714" s="24" t="s">
        <v>30</v>
      </c>
      <c r="D714" s="25" t="s">
        <v>86</v>
      </c>
      <c r="E714" s="26">
        <v>682027</v>
      </c>
      <c r="F714" s="27" t="str">
        <f>VLOOKUP(표1[[#This Row],[품번]],[1]!품번구분[#Data],2,0)</f>
        <v>S</v>
      </c>
      <c r="G714" s="28">
        <v>400</v>
      </c>
      <c r="H714" s="28">
        <v>76</v>
      </c>
      <c r="I714" s="28">
        <v>228</v>
      </c>
      <c r="J714" s="29">
        <f>표1[[#This Row],[C/V]]*표1[[#This Row],[판수]]-표1[[#This Row],[불량수량]]</f>
        <v>30172</v>
      </c>
      <c r="K714" s="28" t="s">
        <v>87</v>
      </c>
      <c r="L714" s="28" t="s">
        <v>34</v>
      </c>
      <c r="M714" s="30">
        <v>0.33333333333333331</v>
      </c>
      <c r="N714" s="30">
        <v>0.75</v>
      </c>
      <c r="O714" s="31">
        <v>540</v>
      </c>
      <c r="P714" s="31">
        <v>0</v>
      </c>
      <c r="Q714" s="32"/>
      <c r="R714" s="33">
        <f t="shared" si="55"/>
        <v>8.4444444444444446</v>
      </c>
      <c r="S714" s="34">
        <f t="shared" si="56"/>
        <v>177</v>
      </c>
      <c r="T714" s="35">
        <f>IF(L714="비가동",0,VLOOKUP(E714,[1]단가!$D$4:$G$1048576,4,0))</f>
        <v>14.6</v>
      </c>
      <c r="U714" s="35">
        <f t="shared" si="57"/>
        <v>440511.2</v>
      </c>
      <c r="V714" s="36" t="str">
        <f>IF($L714="비가동",0,IF($B714="in",VLOOKUP($E714,[1]투입량!$M:$T,3,FALSE),VLOOKUP($E714,[1]투입량!$D:$I,3,FALSE)))</f>
        <v>SI4023</v>
      </c>
      <c r="W714" s="35">
        <f>IF($L714="비가동",0,IF($B714="in",VLOOKUP($E714,[1]투입량!$M:$T,6,FALSE),VLOOKUP($E714,[1]투입량!$D:$I,5,FALSE)))</f>
        <v>240</v>
      </c>
      <c r="X714" s="35">
        <f t="shared" si="58"/>
        <v>20064</v>
      </c>
      <c r="Y714" s="37">
        <f>IF(V714=0,0,VLOOKUP(V714,[1]원재료!C:H,3,0)*0.001)</f>
        <v>9.3000000000000007</v>
      </c>
      <c r="Z714" s="35">
        <f t="shared" si="59"/>
        <v>186595.20000000001</v>
      </c>
      <c r="AA714" s="38"/>
      <c r="AB714" s="39" t="s">
        <v>35</v>
      </c>
      <c r="AC714" s="40"/>
    </row>
    <row r="715" spans="1:29" ht="19.5" customHeight="1" x14ac:dyDescent="0.45">
      <c r="A715" s="22">
        <v>46158</v>
      </c>
      <c r="B715" s="23" t="s">
        <v>29</v>
      </c>
      <c r="C715" s="24" t="s">
        <v>30</v>
      </c>
      <c r="D715" s="25" t="s">
        <v>84</v>
      </c>
      <c r="E715" s="26">
        <v>683292</v>
      </c>
      <c r="F715" s="27" t="str">
        <f>VLOOKUP(표1[[#This Row],[품번]],[1]!품번구분[#Data],2,0)</f>
        <v>S</v>
      </c>
      <c r="G715" s="28">
        <v>400</v>
      </c>
      <c r="H715" s="28">
        <v>100</v>
      </c>
      <c r="I715" s="28"/>
      <c r="J715" s="29">
        <f>표1[[#This Row],[C/V]]*표1[[#This Row],[판수]]-표1[[#This Row],[불량수량]]</f>
        <v>40000</v>
      </c>
      <c r="K715" s="28" t="s">
        <v>85</v>
      </c>
      <c r="L715" s="28" t="s">
        <v>44</v>
      </c>
      <c r="M715" s="30">
        <v>0.75</v>
      </c>
      <c r="N715" s="30">
        <v>0.33333333333333331</v>
      </c>
      <c r="O715" s="31">
        <v>749.99999999999989</v>
      </c>
      <c r="P715" s="31">
        <v>0</v>
      </c>
      <c r="Q715" s="32"/>
      <c r="R715" s="33">
        <f t="shared" si="55"/>
        <v>8.0000000000000018</v>
      </c>
      <c r="S715" s="34">
        <f t="shared" si="56"/>
        <v>176</v>
      </c>
      <c r="T715" s="35">
        <f>IF(L715="비가동",0,VLOOKUP(E715,[1]단가!$D$4:$G$1048576,4,0))</f>
        <v>6.7</v>
      </c>
      <c r="U715" s="35">
        <f t="shared" si="57"/>
        <v>268000</v>
      </c>
      <c r="V715" s="36" t="str">
        <f>IF($L715="비가동",0,IF($B715="in",VLOOKUP($E715,[1]투입량!$M:$T,3,FALSE),VLOOKUP($E715,[1]투입량!$D:$I,3,FALSE)))</f>
        <v>SI5022</v>
      </c>
      <c r="W715" s="35">
        <f>IF($L715="비가동",0,IF($B715="in",VLOOKUP($E715,[1]투입량!$M:$T,6,FALSE),VLOOKUP($E715,[1]투입량!$D:$I,5,FALSE)))</f>
        <v>56</v>
      </c>
      <c r="X715" s="35">
        <f t="shared" si="58"/>
        <v>6160.0000000000009</v>
      </c>
      <c r="Y715" s="37">
        <f>IF(V715=0,0,VLOOKUP(V715,[1]원재료!C:H,3,0)*0.001)</f>
        <v>10.15</v>
      </c>
      <c r="Z715" s="35">
        <f t="shared" si="59"/>
        <v>62524.000000000015</v>
      </c>
      <c r="AA715" s="38"/>
      <c r="AB715" s="39" t="s">
        <v>35</v>
      </c>
      <c r="AC715" s="40"/>
    </row>
    <row r="716" spans="1:29" ht="19.5" customHeight="1" x14ac:dyDescent="0.45">
      <c r="A716" s="22">
        <v>46158</v>
      </c>
      <c r="B716" s="23" t="s">
        <v>29</v>
      </c>
      <c r="C716" s="24" t="s">
        <v>30</v>
      </c>
      <c r="D716" s="25" t="s">
        <v>86</v>
      </c>
      <c r="E716" s="26">
        <v>682027</v>
      </c>
      <c r="F716" s="27" t="str">
        <f>VLOOKUP(표1[[#This Row],[품번]],[1]!품번구분[#Data],2,0)</f>
        <v>S</v>
      </c>
      <c r="G716" s="28">
        <v>400</v>
      </c>
      <c r="H716" s="28">
        <v>101</v>
      </c>
      <c r="I716" s="28">
        <v>300</v>
      </c>
      <c r="J716" s="29">
        <f>표1[[#This Row],[C/V]]*표1[[#This Row],[판수]]-표1[[#This Row],[불량수량]]</f>
        <v>40100</v>
      </c>
      <c r="K716" s="28" t="s">
        <v>85</v>
      </c>
      <c r="L716" s="28" t="s">
        <v>44</v>
      </c>
      <c r="M716" s="30">
        <v>0.75</v>
      </c>
      <c r="N716" s="30">
        <v>0.33333333333333331</v>
      </c>
      <c r="O716" s="31">
        <v>749.99999999999989</v>
      </c>
      <c r="P716" s="31">
        <v>0</v>
      </c>
      <c r="Q716" s="32"/>
      <c r="R716" s="33">
        <f t="shared" si="55"/>
        <v>8.0800000000000018</v>
      </c>
      <c r="S716" s="34">
        <f t="shared" si="56"/>
        <v>177</v>
      </c>
      <c r="T716" s="35">
        <f>IF(L716="비가동",0,VLOOKUP(E716,[1]단가!$D$4:$G$1048576,4,0))</f>
        <v>14.6</v>
      </c>
      <c r="U716" s="35">
        <f t="shared" si="57"/>
        <v>585460</v>
      </c>
      <c r="V716" s="36" t="str">
        <f>IF($L716="비가동",0,IF($B716="in",VLOOKUP($E716,[1]투입량!$M:$T,3,FALSE),VLOOKUP($E716,[1]투입량!$D:$I,3,FALSE)))</f>
        <v>SI4023</v>
      </c>
      <c r="W716" s="35">
        <f>IF($L716="비가동",0,IF($B716="in",VLOOKUP($E716,[1]투입량!$M:$T,6,FALSE),VLOOKUP($E716,[1]투입량!$D:$I,5,FALSE)))</f>
        <v>240</v>
      </c>
      <c r="X716" s="35">
        <f t="shared" si="58"/>
        <v>26664</v>
      </c>
      <c r="Y716" s="37">
        <f>IF(V716=0,0,VLOOKUP(V716,[1]원재료!C:H,3,0)*0.001)</f>
        <v>9.3000000000000007</v>
      </c>
      <c r="Z716" s="35">
        <f t="shared" si="59"/>
        <v>247975.2</v>
      </c>
      <c r="AA716" s="38"/>
      <c r="AB716" s="39" t="s">
        <v>35</v>
      </c>
      <c r="AC716" s="40"/>
    </row>
    <row r="717" spans="1:29" ht="19.5" customHeight="1" x14ac:dyDescent="0.45">
      <c r="A717" s="22">
        <v>46158</v>
      </c>
      <c r="B717" s="23" t="s">
        <v>29</v>
      </c>
      <c r="C717" s="24" t="s">
        <v>30</v>
      </c>
      <c r="D717" s="25" t="s">
        <v>88</v>
      </c>
      <c r="E717" s="26">
        <v>685390</v>
      </c>
      <c r="F717" s="27" t="str">
        <f>VLOOKUP(표1[[#This Row],[품번]],[1]!품번구분[#Data],2,0)</f>
        <v>S</v>
      </c>
      <c r="G717" s="28">
        <v>1444</v>
      </c>
      <c r="H717" s="28">
        <v>95</v>
      </c>
      <c r="I717" s="28">
        <v>95</v>
      </c>
      <c r="J717" s="29">
        <f>표1[[#This Row],[C/V]]*표1[[#This Row],[판수]]-표1[[#This Row],[불량수량]]</f>
        <v>137085</v>
      </c>
      <c r="K717" s="28" t="s">
        <v>89</v>
      </c>
      <c r="L717" s="28" t="s">
        <v>34</v>
      </c>
      <c r="M717" s="30">
        <v>0.33333333333333331</v>
      </c>
      <c r="N717" s="30">
        <v>0.75</v>
      </c>
      <c r="O717" s="31">
        <v>540</v>
      </c>
      <c r="P717" s="31">
        <v>0</v>
      </c>
      <c r="Q717" s="32"/>
      <c r="R717" s="33">
        <f t="shared" si="55"/>
        <v>10.555555555555555</v>
      </c>
      <c r="S717" s="34">
        <f t="shared" si="56"/>
        <v>221</v>
      </c>
      <c r="T717" s="35">
        <f>IF(L717="비가동",0,VLOOKUP(E717,[1]단가!$D$4:$G$1048576,4,0))</f>
        <v>8</v>
      </c>
      <c r="U717" s="35">
        <f t="shared" si="57"/>
        <v>1096680</v>
      </c>
      <c r="V717" s="36" t="str">
        <f>IF($L717="비가동",0,IF($B717="in",VLOOKUP($E717,[1]투입량!$M:$T,3,FALSE),VLOOKUP($E717,[1]투입량!$D:$I,3,FALSE)))</f>
        <v>SI4022</v>
      </c>
      <c r="W717" s="35">
        <f>IF($L717="비가동",0,IF($B717="in",VLOOKUP($E717,[1]투입량!$M:$T,6,FALSE),VLOOKUP($E717,[1]투입량!$D:$I,5,FALSE)))</f>
        <v>260</v>
      </c>
      <c r="X717" s="35">
        <f t="shared" si="58"/>
        <v>27170</v>
      </c>
      <c r="Y717" s="37">
        <f>IF(V717=0,0,VLOOKUP(V717,[1]원재료!C:H,3,0)*0.001)</f>
        <v>10.15</v>
      </c>
      <c r="Z717" s="35">
        <f t="shared" si="59"/>
        <v>275775.5</v>
      </c>
      <c r="AA717" s="38"/>
      <c r="AB717" s="39" t="s">
        <v>35</v>
      </c>
      <c r="AC717" s="40"/>
    </row>
    <row r="718" spans="1:29" ht="19.5" customHeight="1" x14ac:dyDescent="0.45">
      <c r="A718" s="22">
        <v>46158</v>
      </c>
      <c r="B718" s="23" t="s">
        <v>29</v>
      </c>
      <c r="C718" s="24" t="s">
        <v>30</v>
      </c>
      <c r="D718" s="25" t="s">
        <v>90</v>
      </c>
      <c r="E718" s="26" t="s">
        <v>91</v>
      </c>
      <c r="F718" s="27" t="str">
        <f>VLOOKUP(표1[[#This Row],[품번]],[1]!품번구분[#Data],2,0)</f>
        <v>S</v>
      </c>
      <c r="G718" s="28">
        <v>256</v>
      </c>
      <c r="H718" s="28">
        <v>54</v>
      </c>
      <c r="I718" s="28"/>
      <c r="J718" s="29">
        <f>표1[[#This Row],[C/V]]*표1[[#This Row],[판수]]-표1[[#This Row],[불량수량]]</f>
        <v>13824</v>
      </c>
      <c r="K718" s="28" t="s">
        <v>94</v>
      </c>
      <c r="L718" s="28" t="s">
        <v>34</v>
      </c>
      <c r="M718" s="30">
        <v>0.33333333333333331</v>
      </c>
      <c r="N718" s="30">
        <v>0.75</v>
      </c>
      <c r="O718" s="31">
        <v>540</v>
      </c>
      <c r="P718" s="31">
        <v>0</v>
      </c>
      <c r="Q718" s="32"/>
      <c r="R718" s="33">
        <f t="shared" si="55"/>
        <v>6</v>
      </c>
      <c r="S718" s="34">
        <f t="shared" si="56"/>
        <v>130</v>
      </c>
      <c r="T718" s="35">
        <f>IF(L718="비가동",0,VLOOKUP(E718,[1]단가!$D$4:$G$1048576,4,0))</f>
        <v>39.44</v>
      </c>
      <c r="U718" s="35">
        <f t="shared" si="57"/>
        <v>545218.55999999994</v>
      </c>
      <c r="V718" s="36" t="str">
        <f>IF($L718="비가동",0,IF($B718="in",VLOOKUP($E718,[1]투입량!$M:$T,3,FALSE),VLOOKUP($E718,[1]투입량!$D:$I,3,FALSE)))</f>
        <v>SI4023-1</v>
      </c>
      <c r="W718" s="35">
        <f>IF($L718="비가동",0,IF($B718="in",VLOOKUP($E718,[1]투입량!$M:$T,6,FALSE),VLOOKUP($E718,[1]투입량!$D:$I,5,FALSE)))</f>
        <v>172</v>
      </c>
      <c r="X718" s="35">
        <f t="shared" si="58"/>
        <v>10216.800000000001</v>
      </c>
      <c r="Y718" s="37">
        <f>IF(V718=0,0,VLOOKUP(V718,[1]원재료!C:H,3,0)*0.001)</f>
        <v>8.1999999999999993</v>
      </c>
      <c r="Z718" s="35">
        <f t="shared" si="59"/>
        <v>83777.759999999995</v>
      </c>
      <c r="AA718" s="38"/>
      <c r="AB718" s="39" t="s">
        <v>35</v>
      </c>
      <c r="AC718" s="40"/>
    </row>
    <row r="719" spans="1:29" ht="19.5" customHeight="1" x14ac:dyDescent="0.45">
      <c r="A719" s="22">
        <v>46158</v>
      </c>
      <c r="B719" s="23" t="s">
        <v>29</v>
      </c>
      <c r="C719" s="24" t="s">
        <v>30</v>
      </c>
      <c r="D719" s="25" t="s">
        <v>88</v>
      </c>
      <c r="E719" s="26">
        <v>685390</v>
      </c>
      <c r="F719" s="27" t="str">
        <f>VLOOKUP(표1[[#This Row],[품번]],[1]!품번구분[#Data],2,0)</f>
        <v>S</v>
      </c>
      <c r="G719" s="28">
        <v>1444</v>
      </c>
      <c r="H719" s="28">
        <v>126</v>
      </c>
      <c r="I719" s="28">
        <v>126</v>
      </c>
      <c r="J719" s="29">
        <f>표1[[#This Row],[C/V]]*표1[[#This Row],[판수]]-표1[[#This Row],[불량수량]]</f>
        <v>181818</v>
      </c>
      <c r="K719" s="28" t="s">
        <v>99</v>
      </c>
      <c r="L719" s="28" t="s">
        <v>44</v>
      </c>
      <c r="M719" s="30">
        <v>0.75</v>
      </c>
      <c r="N719" s="30">
        <v>0.33333333333333331</v>
      </c>
      <c r="O719" s="31">
        <v>749.99999999999989</v>
      </c>
      <c r="P719" s="31">
        <v>0</v>
      </c>
      <c r="Q719" s="32"/>
      <c r="R719" s="33">
        <f t="shared" si="55"/>
        <v>10.080000000000002</v>
      </c>
      <c r="S719" s="34">
        <f t="shared" si="56"/>
        <v>221</v>
      </c>
      <c r="T719" s="35">
        <f>IF(L719="비가동",0,VLOOKUP(E719,[1]단가!$D$4:$G$1048576,4,0))</f>
        <v>8</v>
      </c>
      <c r="U719" s="35">
        <f t="shared" si="57"/>
        <v>1454544</v>
      </c>
      <c r="V719" s="36" t="str">
        <f>IF($L719="비가동",0,IF($B719="in",VLOOKUP($E719,[1]투입량!$M:$T,3,FALSE),VLOOKUP($E719,[1]투입량!$D:$I,3,FALSE)))</f>
        <v>SI4022</v>
      </c>
      <c r="W719" s="35">
        <f>IF($L719="비가동",0,IF($B719="in",VLOOKUP($E719,[1]투입량!$M:$T,6,FALSE),VLOOKUP($E719,[1]투입량!$D:$I,5,FALSE)))</f>
        <v>260</v>
      </c>
      <c r="X719" s="35">
        <f t="shared" si="58"/>
        <v>36036</v>
      </c>
      <c r="Y719" s="37">
        <f>IF(V719=0,0,VLOOKUP(V719,[1]원재료!C:H,3,0)*0.001)</f>
        <v>10.15</v>
      </c>
      <c r="Z719" s="35">
        <f t="shared" si="59"/>
        <v>365765.4</v>
      </c>
      <c r="AA719" s="38"/>
      <c r="AB719" s="39" t="s">
        <v>35</v>
      </c>
      <c r="AC719" s="40"/>
    </row>
    <row r="720" spans="1:29" ht="19.5" customHeight="1" x14ac:dyDescent="0.45">
      <c r="A720" s="22">
        <v>46158</v>
      </c>
      <c r="B720" s="23" t="s">
        <v>29</v>
      </c>
      <c r="C720" s="24" t="s">
        <v>30</v>
      </c>
      <c r="D720" s="25" t="s">
        <v>90</v>
      </c>
      <c r="E720" s="26" t="s">
        <v>91</v>
      </c>
      <c r="F720" s="27" t="str">
        <f>VLOOKUP(표1[[#This Row],[품번]],[1]!품번구분[#Data],2,0)</f>
        <v>S</v>
      </c>
      <c r="G720" s="28">
        <v>256</v>
      </c>
      <c r="H720" s="28">
        <v>76</v>
      </c>
      <c r="I720" s="28"/>
      <c r="J720" s="29">
        <f>표1[[#This Row],[C/V]]*표1[[#This Row],[판수]]-표1[[#This Row],[불량수량]]</f>
        <v>19456</v>
      </c>
      <c r="K720" s="28" t="s">
        <v>92</v>
      </c>
      <c r="L720" s="28" t="s">
        <v>44</v>
      </c>
      <c r="M720" s="30">
        <v>0.75</v>
      </c>
      <c r="N720" s="30">
        <v>0.33333333333333331</v>
      </c>
      <c r="O720" s="31">
        <v>749.99999999999989</v>
      </c>
      <c r="P720" s="31">
        <v>0</v>
      </c>
      <c r="Q720" s="32"/>
      <c r="R720" s="33">
        <f t="shared" si="55"/>
        <v>6.080000000000001</v>
      </c>
      <c r="S720" s="34">
        <f t="shared" si="56"/>
        <v>130</v>
      </c>
      <c r="T720" s="35">
        <f>IF(L720="비가동",0,VLOOKUP(E720,[1]단가!$D$4:$G$1048576,4,0))</f>
        <v>39.44</v>
      </c>
      <c r="U720" s="35">
        <f t="shared" si="57"/>
        <v>767344.6399999999</v>
      </c>
      <c r="V720" s="36" t="str">
        <f>IF($L720="비가동",0,IF($B720="in",VLOOKUP($E720,[1]투입량!$M:$T,3,FALSE),VLOOKUP($E720,[1]투입량!$D:$I,3,FALSE)))</f>
        <v>SI4023-1</v>
      </c>
      <c r="W720" s="35">
        <f>IF($L720="비가동",0,IF($B720="in",VLOOKUP($E720,[1]투입량!$M:$T,6,FALSE),VLOOKUP($E720,[1]투입량!$D:$I,5,FALSE)))</f>
        <v>172</v>
      </c>
      <c r="X720" s="35">
        <f t="shared" si="58"/>
        <v>14379.2</v>
      </c>
      <c r="Y720" s="37">
        <f>IF(V720=0,0,VLOOKUP(V720,[1]원재료!C:H,3,0)*0.001)</f>
        <v>8.1999999999999993</v>
      </c>
      <c r="Z720" s="35">
        <f t="shared" si="59"/>
        <v>117909.44</v>
      </c>
      <c r="AA720" s="38"/>
      <c r="AB720" s="39" t="s">
        <v>35</v>
      </c>
      <c r="AC720" s="40"/>
    </row>
    <row r="721" spans="1:29" ht="19.5" customHeight="1" x14ac:dyDescent="0.45">
      <c r="A721" s="22">
        <v>46158</v>
      </c>
      <c r="B721" s="23" t="s">
        <v>29</v>
      </c>
      <c r="C721" s="24" t="s">
        <v>30</v>
      </c>
      <c r="D721" s="25" t="s">
        <v>95</v>
      </c>
      <c r="E721" s="26">
        <v>680604</v>
      </c>
      <c r="F721" s="27" t="str">
        <f>VLOOKUP(표1[[#This Row],[품번]],[1]!품번구분[#Data],2,0)</f>
        <v>S</v>
      </c>
      <c r="G721" s="28">
        <v>1008</v>
      </c>
      <c r="H721" s="28">
        <v>86</v>
      </c>
      <c r="I721" s="28"/>
      <c r="J721" s="29">
        <f>표1[[#This Row],[C/V]]*표1[[#This Row],[판수]]-표1[[#This Row],[불량수량]]</f>
        <v>86688</v>
      </c>
      <c r="K721" s="28" t="s">
        <v>101</v>
      </c>
      <c r="L721" s="28" t="s">
        <v>34</v>
      </c>
      <c r="M721" s="30">
        <v>0.33333333333333331</v>
      </c>
      <c r="N721" s="30">
        <v>0.75</v>
      </c>
      <c r="O721" s="31">
        <v>540</v>
      </c>
      <c r="P721" s="31">
        <v>0</v>
      </c>
      <c r="Q721" s="32"/>
      <c r="R721" s="33">
        <f t="shared" si="55"/>
        <v>9.5555555555555554</v>
      </c>
      <c r="S721" s="34">
        <f t="shared" si="56"/>
        <v>210</v>
      </c>
      <c r="T721" s="35">
        <f>IF(L721="비가동",0,VLOOKUP(E721,[1]단가!$D$4:$G$1048576,4,0))</f>
        <v>10.37</v>
      </c>
      <c r="U721" s="35">
        <f t="shared" si="57"/>
        <v>898954.55999999994</v>
      </c>
      <c r="V721" s="36" t="str">
        <f>IF($L721="비가동",0,IF($B721="in",VLOOKUP($E721,[1]투입량!$M:$T,3,FALSE),VLOOKUP($E721,[1]투입량!$D:$I,3,FALSE)))</f>
        <v>SI4023</v>
      </c>
      <c r="W721" s="35">
        <f>IF($L721="비가동",0,IF($B721="in",VLOOKUP($E721,[1]투입량!$M:$T,6,FALSE),VLOOKUP($E721,[1]투입량!$D:$I,5,FALSE)))</f>
        <v>240</v>
      </c>
      <c r="X721" s="35">
        <f t="shared" si="58"/>
        <v>22704</v>
      </c>
      <c r="Y721" s="37">
        <f>IF(V721=0,0,VLOOKUP(V721,[1]원재료!C:H,3,0)*0.001)</f>
        <v>9.3000000000000007</v>
      </c>
      <c r="Z721" s="35">
        <f t="shared" si="59"/>
        <v>211147.2</v>
      </c>
      <c r="AA721" s="38"/>
      <c r="AB721" s="39" t="s">
        <v>35</v>
      </c>
      <c r="AC721" s="40"/>
    </row>
    <row r="722" spans="1:29" ht="19.5" customHeight="1" x14ac:dyDescent="0.45">
      <c r="A722" s="22">
        <v>46158</v>
      </c>
      <c r="B722" s="23" t="s">
        <v>29</v>
      </c>
      <c r="C722" s="24" t="s">
        <v>30</v>
      </c>
      <c r="D722" s="25" t="s">
        <v>95</v>
      </c>
      <c r="E722" s="26">
        <v>680604</v>
      </c>
      <c r="F722" s="27" t="str">
        <f>VLOOKUP(표1[[#This Row],[품번]],[1]!품번구분[#Data],2,0)</f>
        <v>S</v>
      </c>
      <c r="G722" s="28">
        <v>1008</v>
      </c>
      <c r="H722" s="28">
        <v>124</v>
      </c>
      <c r="I722" s="28"/>
      <c r="J722" s="29">
        <f>표1[[#This Row],[C/V]]*표1[[#This Row],[판수]]-표1[[#This Row],[불량수량]]</f>
        <v>124992</v>
      </c>
      <c r="K722" s="28" t="s">
        <v>96</v>
      </c>
      <c r="L722" s="28" t="s">
        <v>44</v>
      </c>
      <c r="M722" s="30">
        <v>0.75</v>
      </c>
      <c r="N722" s="30">
        <v>0.33333333333333331</v>
      </c>
      <c r="O722" s="31">
        <v>749.99999999999989</v>
      </c>
      <c r="P722" s="31">
        <v>0</v>
      </c>
      <c r="Q722" s="32"/>
      <c r="R722" s="33">
        <f t="shared" si="55"/>
        <v>9.9200000000000017</v>
      </c>
      <c r="S722" s="34">
        <f t="shared" si="56"/>
        <v>210</v>
      </c>
      <c r="T722" s="35">
        <f>IF(L722="비가동",0,VLOOKUP(E722,[1]단가!$D$4:$G$1048576,4,0))</f>
        <v>10.37</v>
      </c>
      <c r="U722" s="35">
        <f t="shared" si="57"/>
        <v>1296167.0399999998</v>
      </c>
      <c r="V722" s="36" t="str">
        <f>IF($L722="비가동",0,IF($B722="in",VLOOKUP($E722,[1]투입량!$M:$T,3,FALSE),VLOOKUP($E722,[1]투입량!$D:$I,3,FALSE)))</f>
        <v>SI4023</v>
      </c>
      <c r="W722" s="35">
        <f>IF($L722="비가동",0,IF($B722="in",VLOOKUP($E722,[1]투입량!$M:$T,6,FALSE),VLOOKUP($E722,[1]투입량!$D:$I,5,FALSE)))</f>
        <v>240</v>
      </c>
      <c r="X722" s="35">
        <f t="shared" si="58"/>
        <v>32736</v>
      </c>
      <c r="Y722" s="37">
        <f>IF(V722=0,0,VLOOKUP(V722,[1]원재료!C:H,3,0)*0.001)</f>
        <v>9.3000000000000007</v>
      </c>
      <c r="Z722" s="35">
        <f t="shared" si="59"/>
        <v>304444.80000000005</v>
      </c>
      <c r="AA722" s="38"/>
      <c r="AB722" s="39" t="s">
        <v>35</v>
      </c>
      <c r="AC722" s="40"/>
    </row>
    <row r="723" spans="1:29" ht="19.5" customHeight="1" x14ac:dyDescent="0.45">
      <c r="A723" s="22">
        <v>46158</v>
      </c>
      <c r="B723" s="23" t="s">
        <v>29</v>
      </c>
      <c r="C723" s="24" t="s">
        <v>30</v>
      </c>
      <c r="D723" s="25" t="s">
        <v>97</v>
      </c>
      <c r="E723" s="26">
        <v>680449</v>
      </c>
      <c r="F723" s="27" t="str">
        <f>VLOOKUP(표1[[#This Row],[품번]],[1]!품번구분[#Data],2,0)</f>
        <v>S</v>
      </c>
      <c r="G723" s="28">
        <v>1008</v>
      </c>
      <c r="H723" s="28">
        <v>100</v>
      </c>
      <c r="I723" s="28">
        <v>40</v>
      </c>
      <c r="J723" s="29">
        <f>표1[[#This Row],[C/V]]*표1[[#This Row],[판수]]-표1[[#This Row],[불량수량]]</f>
        <v>100760</v>
      </c>
      <c r="K723" s="28" t="s">
        <v>106</v>
      </c>
      <c r="L723" s="28" t="s">
        <v>44</v>
      </c>
      <c r="M723" s="30">
        <v>0.75</v>
      </c>
      <c r="N723" s="30">
        <v>0.33333333333333331</v>
      </c>
      <c r="O723" s="31">
        <v>749.99999999999989</v>
      </c>
      <c r="P723" s="31">
        <v>0</v>
      </c>
      <c r="Q723" s="32"/>
      <c r="R723" s="33">
        <f t="shared" si="55"/>
        <v>8.0000000000000018</v>
      </c>
      <c r="S723" s="34">
        <f t="shared" si="56"/>
        <v>100</v>
      </c>
      <c r="T723" s="35">
        <f>IF(L723="비가동",0,VLOOKUP(E723,[1]단가!$D$4:$G$1048576,4,0))</f>
        <v>14.17</v>
      </c>
      <c r="U723" s="35">
        <f t="shared" si="57"/>
        <v>1427769.2</v>
      </c>
      <c r="V723" s="36" t="str">
        <f>IF($L723="비가동",0,IF($B723="in",VLOOKUP($E723,[1]투입량!$M:$T,3,FALSE),VLOOKUP($E723,[1]투입량!$D:$I,3,FALSE)))</f>
        <v>SI4023-2</v>
      </c>
      <c r="W723" s="35">
        <f>IF($L723="비가동",0,IF($B723="in",VLOOKUP($E723,[1]투입량!$M:$T,6,FALSE),VLOOKUP($E723,[1]투입량!$D:$I,5,FALSE)))</f>
        <v>210</v>
      </c>
      <c r="X723" s="35">
        <f t="shared" si="58"/>
        <v>23100.000000000004</v>
      </c>
      <c r="Y723" s="37">
        <f>IF(V723=0,0,VLOOKUP(V723,[1]원재료!C:H,3,0)*0.001)</f>
        <v>7.8</v>
      </c>
      <c r="Z723" s="35">
        <f t="shared" si="59"/>
        <v>180180.00000000003</v>
      </c>
      <c r="AA723" s="38"/>
      <c r="AB723" s="39" t="s">
        <v>35</v>
      </c>
      <c r="AC723" s="40"/>
    </row>
    <row r="724" spans="1:29" ht="19.5" hidden="1" customHeight="1" x14ac:dyDescent="0.45">
      <c r="A724" s="22">
        <v>46158</v>
      </c>
      <c r="B724" s="23" t="s">
        <v>29</v>
      </c>
      <c r="C724" s="24" t="s">
        <v>30</v>
      </c>
      <c r="D724" s="25" t="s">
        <v>105</v>
      </c>
      <c r="E724" s="26">
        <v>680449</v>
      </c>
      <c r="F724" s="27" t="str">
        <f>VLOOKUP(표1[[#This Row],[품번]],[1]!품번구분[#Data],2,0)</f>
        <v>S</v>
      </c>
      <c r="G724" s="28">
        <v>1008</v>
      </c>
      <c r="H724" s="28">
        <v>17</v>
      </c>
      <c r="I724" s="28"/>
      <c r="J724" s="29">
        <f>표1[[#This Row],[C/V]]*표1[[#This Row],[판수]]-표1[[#This Row],[불량수량]]</f>
        <v>17136</v>
      </c>
      <c r="K724" s="28" t="s">
        <v>147</v>
      </c>
      <c r="L724" s="28" t="s">
        <v>34</v>
      </c>
      <c r="M724" s="30">
        <v>0.33333333333333331</v>
      </c>
      <c r="N724" s="30">
        <v>0.75</v>
      </c>
      <c r="O724" s="31">
        <v>14.999999999999886</v>
      </c>
      <c r="P724" s="31">
        <v>525.00000000000011</v>
      </c>
      <c r="Q724" s="32"/>
      <c r="R724" s="33">
        <f t="shared" si="55"/>
        <v>68.000000000000512</v>
      </c>
      <c r="S724" s="34">
        <f t="shared" si="56"/>
        <v>17</v>
      </c>
      <c r="T724" s="35">
        <f>IF(L724="비가동",0,VLOOKUP(E724,[1]단가!$D$4:$G$1048576,4,0))</f>
        <v>14.17</v>
      </c>
      <c r="U724" s="35">
        <f t="shared" si="57"/>
        <v>242817.12</v>
      </c>
      <c r="V724" s="36" t="str">
        <f>IF($L724="비가동",0,IF($B724="in",VLOOKUP($E724,[1]투입량!$M:$T,3,FALSE),VLOOKUP($E724,[1]투입량!$D:$I,3,FALSE)))</f>
        <v>SI4023-2</v>
      </c>
      <c r="W724" s="35">
        <f>IF($L724="비가동",0,IF($B724="in",VLOOKUP($E724,[1]투입량!$M:$T,6,FALSE),VLOOKUP($E724,[1]투입량!$D:$I,5,FALSE)))</f>
        <v>210</v>
      </c>
      <c r="X724" s="35">
        <f t="shared" si="58"/>
        <v>3927.0000000000005</v>
      </c>
      <c r="Y724" s="37">
        <f>IF(V724=0,0,VLOOKUP(V724,[1]원재료!C:H,3,0)*0.001)</f>
        <v>7.8</v>
      </c>
      <c r="Z724" s="35">
        <f t="shared" si="59"/>
        <v>30630.600000000002</v>
      </c>
      <c r="AA724" s="38"/>
      <c r="AB724" s="39" t="s">
        <v>35</v>
      </c>
      <c r="AC724" s="40"/>
    </row>
    <row r="725" spans="1:29" ht="19.5" hidden="1" customHeight="1" x14ac:dyDescent="0.45">
      <c r="A725" s="22">
        <v>46158</v>
      </c>
      <c r="B725" s="23" t="s">
        <v>29</v>
      </c>
      <c r="C725" s="24" t="s">
        <v>30</v>
      </c>
      <c r="D725" s="25" t="s">
        <v>105</v>
      </c>
      <c r="E725" s="26">
        <v>680449</v>
      </c>
      <c r="F725" s="27" t="str">
        <f>VLOOKUP(표1[[#This Row],[품번]],[1]!품번구분[#Data],2,0)</f>
        <v>S</v>
      </c>
      <c r="G725" s="28"/>
      <c r="H725" s="28"/>
      <c r="I725" s="28"/>
      <c r="J725" s="29">
        <f>표1[[#This Row],[C/V]]*표1[[#This Row],[판수]]-표1[[#This Row],[불량수량]]</f>
        <v>0</v>
      </c>
      <c r="K725" s="28" t="s">
        <v>147</v>
      </c>
      <c r="L725" s="28" t="s">
        <v>36</v>
      </c>
      <c r="M725" s="30">
        <v>0.42708333333333331</v>
      </c>
      <c r="N725" s="30">
        <v>0.83333333333333337</v>
      </c>
      <c r="O725" s="31">
        <v>525.00000000000011</v>
      </c>
      <c r="P725" s="31">
        <v>0</v>
      </c>
      <c r="Q725" s="32" t="s">
        <v>130</v>
      </c>
      <c r="R725" s="33" t="str">
        <f t="shared" si="55"/>
        <v/>
      </c>
      <c r="S725" s="34">
        <f t="shared" si="56"/>
        <v>17</v>
      </c>
      <c r="T725" s="35">
        <f>IF(L725="비가동",0,VLOOKUP(E725,[1]단가!$D$4:$G$1048576,4,0))</f>
        <v>0</v>
      </c>
      <c r="U725" s="35">
        <f t="shared" si="57"/>
        <v>0</v>
      </c>
      <c r="V725" s="36">
        <f>IF($L725="비가동",0,IF($B725="in",VLOOKUP($E725,[1]투입량!$M:$T,3,FALSE),VLOOKUP($E725,[1]투입량!$D:$I,3,FALSE)))</f>
        <v>0</v>
      </c>
      <c r="W725" s="35">
        <f>IF($L725="비가동",0,IF($B725="in",VLOOKUP($E725,[1]투입량!$M:$T,6,FALSE),VLOOKUP($E725,[1]투입량!$D:$I,5,FALSE)))</f>
        <v>0</v>
      </c>
      <c r="X725" s="35">
        <f t="shared" si="58"/>
        <v>0</v>
      </c>
      <c r="Y725" s="37">
        <f>IF(V725=0,0,VLOOKUP(V725,[1]원재료!C:H,3,0)*0.001)</f>
        <v>0</v>
      </c>
      <c r="Z725" s="35">
        <f t="shared" si="59"/>
        <v>0</v>
      </c>
      <c r="AA725" s="38"/>
      <c r="AB725" s="39" t="s">
        <v>35</v>
      </c>
      <c r="AC725" s="40"/>
    </row>
    <row r="726" spans="1:29" ht="19.5" customHeight="1" x14ac:dyDescent="0.45">
      <c r="A726" s="22">
        <v>46158</v>
      </c>
      <c r="B726" s="23" t="s">
        <v>29</v>
      </c>
      <c r="C726" s="24" t="s">
        <v>30</v>
      </c>
      <c r="D726" s="25" t="s">
        <v>103</v>
      </c>
      <c r="E726" s="26">
        <v>680450</v>
      </c>
      <c r="F726" s="27" t="str">
        <f>VLOOKUP(표1[[#This Row],[품번]],[1]!품번구분[#Data],2,0)</f>
        <v>S</v>
      </c>
      <c r="G726" s="28">
        <v>1008</v>
      </c>
      <c r="H726" s="28">
        <v>64</v>
      </c>
      <c r="I726" s="28">
        <v>640</v>
      </c>
      <c r="J726" s="29">
        <f>표1[[#This Row],[C/V]]*표1[[#This Row],[판수]]-표1[[#This Row],[불량수량]]</f>
        <v>63872</v>
      </c>
      <c r="K726" s="28" t="s">
        <v>93</v>
      </c>
      <c r="L726" s="28" t="s">
        <v>34</v>
      </c>
      <c r="M726" s="30">
        <v>0.33333333333333331</v>
      </c>
      <c r="N726" s="30">
        <v>0.75</v>
      </c>
      <c r="O726" s="31">
        <v>540</v>
      </c>
      <c r="P726" s="31">
        <v>0</v>
      </c>
      <c r="Q726" s="32"/>
      <c r="R726" s="33">
        <f t="shared" si="55"/>
        <v>7.1111111111111116</v>
      </c>
      <c r="S726" s="34">
        <f t="shared" si="56"/>
        <v>163</v>
      </c>
      <c r="T726" s="35">
        <f>IF(L726="비가동",0,VLOOKUP(E726,[1]단가!$D$4:$G$1048576,4,0))</f>
        <v>14.17</v>
      </c>
      <c r="U726" s="35">
        <f t="shared" si="57"/>
        <v>905066.24</v>
      </c>
      <c r="V726" s="36" t="str">
        <f>IF($L726="비가동",0,IF($B726="in",VLOOKUP($E726,[1]투입량!$M:$T,3,FALSE),VLOOKUP($E726,[1]투입량!$D:$I,3,FALSE)))</f>
        <v>SI4032</v>
      </c>
      <c r="W726" s="35">
        <f>IF($L726="비가동",0,IF($B726="in",VLOOKUP($E726,[1]투입량!$M:$T,6,FALSE),VLOOKUP($E726,[1]투입량!$D:$I,5,FALSE)))</f>
        <v>84</v>
      </c>
      <c r="X726" s="35">
        <f t="shared" si="58"/>
        <v>5913.6</v>
      </c>
      <c r="Y726" s="37">
        <f>IF(V726=0,0,VLOOKUP(V726,[1]원재료!C:H,3,0)*0.001)</f>
        <v>0</v>
      </c>
      <c r="Z726" s="35">
        <f t="shared" si="59"/>
        <v>0</v>
      </c>
      <c r="AA726" s="38"/>
      <c r="AB726" s="39" t="s">
        <v>35</v>
      </c>
      <c r="AC726" s="40"/>
    </row>
    <row r="727" spans="1:29" ht="19.5" customHeight="1" x14ac:dyDescent="0.45">
      <c r="A727" s="22">
        <v>46158</v>
      </c>
      <c r="B727" s="23" t="s">
        <v>29</v>
      </c>
      <c r="C727" s="24" t="s">
        <v>30</v>
      </c>
      <c r="D727" s="25" t="s">
        <v>103</v>
      </c>
      <c r="E727" s="26">
        <v>680450</v>
      </c>
      <c r="F727" s="27" t="str">
        <f>VLOOKUP(표1[[#This Row],[품번]],[1]!품번구분[#Data],2,0)</f>
        <v>S</v>
      </c>
      <c r="G727" s="28">
        <v>1008</v>
      </c>
      <c r="H727" s="28">
        <v>99</v>
      </c>
      <c r="I727" s="28">
        <v>990</v>
      </c>
      <c r="J727" s="29">
        <f>표1[[#This Row],[C/V]]*표1[[#This Row],[판수]]-표1[[#This Row],[불량수량]]</f>
        <v>98802</v>
      </c>
      <c r="K727" s="28" t="s">
        <v>104</v>
      </c>
      <c r="L727" s="28" t="s">
        <v>44</v>
      </c>
      <c r="M727" s="30">
        <v>0.75</v>
      </c>
      <c r="N727" s="30">
        <v>0.33333333333333331</v>
      </c>
      <c r="O727" s="31">
        <v>749.99999999999989</v>
      </c>
      <c r="P727" s="31">
        <v>0</v>
      </c>
      <c r="Q727" s="32"/>
      <c r="R727" s="33">
        <f t="shared" si="55"/>
        <v>7.92</v>
      </c>
      <c r="S727" s="34">
        <f t="shared" si="56"/>
        <v>163</v>
      </c>
      <c r="T727" s="35">
        <f>IF(L727="비가동",0,VLOOKUP(E727,[1]단가!$D$4:$G$1048576,4,0))</f>
        <v>14.17</v>
      </c>
      <c r="U727" s="35">
        <f t="shared" si="57"/>
        <v>1400024.34</v>
      </c>
      <c r="V727" s="36" t="str">
        <f>IF($L727="비가동",0,IF($B727="in",VLOOKUP($E727,[1]투입량!$M:$T,3,FALSE),VLOOKUP($E727,[1]투입량!$D:$I,3,FALSE)))</f>
        <v>SI4032</v>
      </c>
      <c r="W727" s="35">
        <f>IF($L727="비가동",0,IF($B727="in",VLOOKUP($E727,[1]투입량!$M:$T,6,FALSE),VLOOKUP($E727,[1]투입량!$D:$I,5,FALSE)))</f>
        <v>84</v>
      </c>
      <c r="X727" s="35">
        <f t="shared" si="58"/>
        <v>9147.6</v>
      </c>
      <c r="Y727" s="37">
        <f>IF(V727=0,0,VLOOKUP(V727,[1]원재료!C:H,3,0)*0.001)</f>
        <v>0</v>
      </c>
      <c r="Z727" s="35">
        <f t="shared" si="59"/>
        <v>0</v>
      </c>
      <c r="AA727" s="38"/>
      <c r="AB727" s="39" t="s">
        <v>35</v>
      </c>
      <c r="AC727" s="40"/>
    </row>
    <row r="728" spans="1:29" ht="19.5" customHeight="1" x14ac:dyDescent="0.45">
      <c r="A728" s="22">
        <v>46158</v>
      </c>
      <c r="B728" s="23" t="s">
        <v>29</v>
      </c>
      <c r="C728" s="24" t="s">
        <v>30</v>
      </c>
      <c r="D728" s="25" t="s">
        <v>109</v>
      </c>
      <c r="E728" s="26" t="s">
        <v>110</v>
      </c>
      <c r="F728" s="27" t="str">
        <f>VLOOKUP(표1[[#This Row],[품번]],[1]!품번구분[#Data],2,0)</f>
        <v>S</v>
      </c>
      <c r="G728" s="28">
        <v>48</v>
      </c>
      <c r="H728" s="28">
        <v>87</v>
      </c>
      <c r="I728" s="28"/>
      <c r="J728" s="29">
        <f>표1[[#This Row],[C/V]]*표1[[#This Row],[판수]]-표1[[#This Row],[불량수량]]</f>
        <v>4176</v>
      </c>
      <c r="K728" s="28" t="s">
        <v>56</v>
      </c>
      <c r="L728" s="28" t="s">
        <v>34</v>
      </c>
      <c r="M728" s="30">
        <v>0.33333333333333331</v>
      </c>
      <c r="N728" s="30">
        <v>0.75</v>
      </c>
      <c r="O728" s="31">
        <v>540</v>
      </c>
      <c r="P728" s="31">
        <v>0</v>
      </c>
      <c r="Q728" s="32"/>
      <c r="R728" s="33">
        <f t="shared" si="55"/>
        <v>9.6666666666666679</v>
      </c>
      <c r="S728" s="34">
        <f t="shared" si="56"/>
        <v>87</v>
      </c>
      <c r="T728" s="35">
        <f>IF(L728="비가동",0,VLOOKUP(E728,[1]단가!$D$4:$G$1048576,4,0))</f>
        <v>32.99</v>
      </c>
      <c r="U728" s="35">
        <f t="shared" si="57"/>
        <v>137766.24000000002</v>
      </c>
      <c r="V728" s="36" t="str">
        <f>IF($L728="비가동",0,IF($B728="in",VLOOKUP($E728,[1]투입량!$M:$T,3,FALSE),VLOOKUP($E728,[1]투입량!$D:$I,3,FALSE)))</f>
        <v>SI4020</v>
      </c>
      <c r="W728" s="35">
        <f>IF($L728="비가동",0,IF($B728="in",VLOOKUP($E728,[1]투입량!$M:$T,6,FALSE),VLOOKUP($E728,[1]투입량!$D:$I,5,FALSE)))</f>
        <v>63</v>
      </c>
      <c r="X728" s="35">
        <f t="shared" si="58"/>
        <v>6029.1000000000013</v>
      </c>
      <c r="Y728" s="37">
        <f>IF(V728=0,0,VLOOKUP(V728,[1]원재료!C:H,3,0)*0.001)</f>
        <v>8.7000000000000011</v>
      </c>
      <c r="Z728" s="35">
        <f t="shared" si="59"/>
        <v>52453.17000000002</v>
      </c>
      <c r="AA728" s="38"/>
      <c r="AB728" s="39" t="s">
        <v>35</v>
      </c>
      <c r="AC728" s="40"/>
    </row>
    <row r="729" spans="1:29" ht="19.5" customHeight="1" x14ac:dyDescent="0.45">
      <c r="A729" s="22">
        <v>46158</v>
      </c>
      <c r="B729" s="23" t="s">
        <v>29</v>
      </c>
      <c r="C729" s="24" t="s">
        <v>30</v>
      </c>
      <c r="D729" s="25" t="s">
        <v>112</v>
      </c>
      <c r="E729" s="26" t="s">
        <v>139</v>
      </c>
      <c r="F729" s="27" t="str">
        <f>VLOOKUP(표1[[#This Row],[품번]],[1]!품번구분[#Data],2,0)</f>
        <v>S</v>
      </c>
      <c r="G729" s="28">
        <v>56</v>
      </c>
      <c r="H729" s="28">
        <v>87</v>
      </c>
      <c r="I729" s="28"/>
      <c r="J729" s="29">
        <f>표1[[#This Row],[C/V]]*표1[[#This Row],[판수]]-표1[[#This Row],[불량수량]]</f>
        <v>4872</v>
      </c>
      <c r="K729" s="28" t="s">
        <v>56</v>
      </c>
      <c r="L729" s="28" t="s">
        <v>34</v>
      </c>
      <c r="M729" s="30">
        <v>0.33333333333333331</v>
      </c>
      <c r="N729" s="30">
        <v>0.75</v>
      </c>
      <c r="O729" s="31">
        <v>540</v>
      </c>
      <c r="P729" s="31">
        <v>0</v>
      </c>
      <c r="Q729" s="32"/>
      <c r="R729" s="33">
        <f t="shared" si="55"/>
        <v>9.6666666666666679</v>
      </c>
      <c r="S729" s="34">
        <f t="shared" si="56"/>
        <v>87</v>
      </c>
      <c r="T729" s="35">
        <f>IF(L729="비가동",0,VLOOKUP(E729,[1]단가!$D$4:$G$1048576,4,0))</f>
        <v>125.8</v>
      </c>
      <c r="U729" s="35">
        <f t="shared" si="57"/>
        <v>612897.6</v>
      </c>
      <c r="V729" s="36" t="str">
        <f>IF($L729="비가동",0,IF($B729="in",VLOOKUP($E729,[1]투입량!$M:$T,3,FALSE),VLOOKUP($E729,[1]투입량!$D:$I,3,FALSE)))</f>
        <v>SI4028</v>
      </c>
      <c r="W729" s="35">
        <f>IF($L729="비가동",0,IF($B729="in",VLOOKUP($E729,[1]투입량!$M:$T,6,FALSE),VLOOKUP($E729,[1]투입량!$D:$I,5,FALSE)))</f>
        <v>196</v>
      </c>
      <c r="X729" s="35">
        <f t="shared" si="58"/>
        <v>18757.2</v>
      </c>
      <c r="Y729" s="37">
        <f>IF(V729=0,0,VLOOKUP(V729,[1]원재료!C:H,3,0)*0.001)</f>
        <v>9</v>
      </c>
      <c r="Z729" s="35">
        <f t="shared" si="59"/>
        <v>168814.80000000002</v>
      </c>
      <c r="AA729" s="38"/>
      <c r="AB729" s="39" t="s">
        <v>35</v>
      </c>
      <c r="AC729" s="40"/>
    </row>
    <row r="730" spans="1:29" ht="19.5" customHeight="1" x14ac:dyDescent="0.45">
      <c r="A730" s="22">
        <v>46158</v>
      </c>
      <c r="B730" s="23" t="s">
        <v>29</v>
      </c>
      <c r="C730" s="24" t="s">
        <v>30</v>
      </c>
      <c r="D730" s="25" t="s">
        <v>114</v>
      </c>
      <c r="E730" s="26" t="s">
        <v>115</v>
      </c>
      <c r="F730" s="27" t="str">
        <f>VLOOKUP(표1[[#This Row],[품번]],[1]!품번구분[#Data],2,0)</f>
        <v>S</v>
      </c>
      <c r="G730" s="28">
        <v>160</v>
      </c>
      <c r="H730" s="28">
        <v>87</v>
      </c>
      <c r="I730" s="28"/>
      <c r="J730" s="29">
        <f>표1[[#This Row],[C/V]]*표1[[#This Row],[판수]]-표1[[#This Row],[불량수량]]</f>
        <v>13920</v>
      </c>
      <c r="K730" s="28" t="s">
        <v>56</v>
      </c>
      <c r="L730" s="28" t="s">
        <v>34</v>
      </c>
      <c r="M730" s="30">
        <v>0.33333333333333331</v>
      </c>
      <c r="N730" s="30">
        <v>0.75</v>
      </c>
      <c r="O730" s="31">
        <v>540</v>
      </c>
      <c r="P730" s="31">
        <v>0</v>
      </c>
      <c r="Q730" s="32"/>
      <c r="R730" s="33">
        <f t="shared" si="55"/>
        <v>9.6666666666666679</v>
      </c>
      <c r="S730" s="34">
        <f t="shared" si="56"/>
        <v>87</v>
      </c>
      <c r="T730" s="35">
        <f>IF(L730="비가동",0,VLOOKUP(E730,[1]단가!$D$4:$G$1048576,4,0))</f>
        <v>49.5</v>
      </c>
      <c r="U730" s="35">
        <f t="shared" si="57"/>
        <v>689040</v>
      </c>
      <c r="V730" s="36" t="str">
        <f>IF($L730="비가동",0,IF($B730="in",VLOOKUP($E730,[1]투입량!$M:$T,3,FALSE),VLOOKUP($E730,[1]투입량!$D:$I,3,FALSE)))</f>
        <v>SI3020K</v>
      </c>
      <c r="W730" s="35">
        <f>IF($L730="비가동",0,IF($B730="in",VLOOKUP($E730,[1]투입량!$M:$T,6,FALSE),VLOOKUP($E730,[1]투입량!$D:$I,5,FALSE)))</f>
        <v>168</v>
      </c>
      <c r="X730" s="35">
        <f t="shared" si="58"/>
        <v>16077.6</v>
      </c>
      <c r="Y730" s="37">
        <f>IF(V730=0,0,VLOOKUP(V730,[1]원재료!C:H,3,0)*0.001)</f>
        <v>9.85</v>
      </c>
      <c r="Z730" s="35">
        <f t="shared" si="59"/>
        <v>158364.35999999999</v>
      </c>
      <c r="AA730" s="38"/>
      <c r="AB730" s="39" t="s">
        <v>35</v>
      </c>
      <c r="AC730" s="40"/>
    </row>
    <row r="731" spans="1:29" ht="19.5" hidden="1" customHeight="1" x14ac:dyDescent="0.45">
      <c r="A731" s="22">
        <v>46159</v>
      </c>
      <c r="B731" s="23" t="s">
        <v>29</v>
      </c>
      <c r="C731" s="24" t="s">
        <v>30</v>
      </c>
      <c r="D731" s="25" t="s">
        <v>31</v>
      </c>
      <c r="E731" s="26" t="s">
        <v>50</v>
      </c>
      <c r="F731" s="27" t="str">
        <f>VLOOKUP(표1[[#This Row],[품번]],[1]!품번구분[#Data],2,0)</f>
        <v>S</v>
      </c>
      <c r="G731" s="28">
        <v>252</v>
      </c>
      <c r="H731" s="28">
        <v>71</v>
      </c>
      <c r="I731" s="28">
        <v>0</v>
      </c>
      <c r="J731" s="29">
        <f>표1[[#This Row],[C/V]]*표1[[#This Row],[판수]]-표1[[#This Row],[불량수량]]</f>
        <v>17892</v>
      </c>
      <c r="K731" s="28" t="s">
        <v>111</v>
      </c>
      <c r="L731" s="28" t="s">
        <v>34</v>
      </c>
      <c r="M731" s="30">
        <v>0.33333333333333331</v>
      </c>
      <c r="N731" s="30">
        <v>0.75</v>
      </c>
      <c r="O731" s="31">
        <v>525</v>
      </c>
      <c r="P731" s="31">
        <v>14.999999999999972</v>
      </c>
      <c r="Q731" s="32"/>
      <c r="R731" s="33">
        <f t="shared" si="55"/>
        <v>8.1142857142857139</v>
      </c>
      <c r="S731" s="34">
        <f t="shared" si="56"/>
        <v>174</v>
      </c>
      <c r="T731" s="35">
        <f>IF(L731="비가동",0,VLOOKUP(E731,[1]단가!$D$4:$G$1048576,4,0))</f>
        <v>25.09</v>
      </c>
      <c r="U731" s="35">
        <f t="shared" si="57"/>
        <v>448910.27999999997</v>
      </c>
      <c r="V731" s="36" t="str">
        <f>IF($L731="비가동",0,IF($B731="in",VLOOKUP($E731,[1]투입량!$M:$T,3,FALSE),VLOOKUP($E731,[1]투입량!$D:$I,3,FALSE)))</f>
        <v>SI4022</v>
      </c>
      <c r="W731" s="35">
        <f>IF($L731="비가동",0,IF($B731="in",VLOOKUP($E731,[1]투입량!$M:$T,6,FALSE),VLOOKUP($E731,[1]투입량!$D:$I,5,FALSE)))</f>
        <v>354</v>
      </c>
      <c r="X731" s="35">
        <f t="shared" si="58"/>
        <v>27647.4</v>
      </c>
      <c r="Y731" s="37">
        <f>IF(V731=0,0,VLOOKUP(V731,[1]원재료!C:H,3,0)*0.001)</f>
        <v>10.15</v>
      </c>
      <c r="Z731" s="35">
        <f t="shared" si="59"/>
        <v>280621.11000000004</v>
      </c>
      <c r="AA731" s="38"/>
      <c r="AB731" s="39" t="s">
        <v>35</v>
      </c>
      <c r="AC731" s="40"/>
    </row>
    <row r="732" spans="1:29" ht="19.5" hidden="1" customHeight="1" x14ac:dyDescent="0.45">
      <c r="A732" s="22">
        <v>46159</v>
      </c>
      <c r="B732" s="23" t="s">
        <v>29</v>
      </c>
      <c r="C732" s="24" t="s">
        <v>30</v>
      </c>
      <c r="D732" s="25" t="s">
        <v>31</v>
      </c>
      <c r="E732" s="26" t="s">
        <v>50</v>
      </c>
      <c r="F732" s="27" t="str">
        <f>VLOOKUP(표1[[#This Row],[품번]],[1]!품번구분[#Data],2,0)</f>
        <v>S</v>
      </c>
      <c r="G732" s="28"/>
      <c r="H732" s="28"/>
      <c r="I732" s="28"/>
      <c r="J732" s="29">
        <f>표1[[#This Row],[C/V]]*표1[[#This Row],[판수]]-표1[[#This Row],[불량수량]]</f>
        <v>0</v>
      </c>
      <c r="K732" s="28" t="s">
        <v>111</v>
      </c>
      <c r="L732" s="28" t="s">
        <v>36</v>
      </c>
      <c r="M732" s="30">
        <v>0.48958333333333331</v>
      </c>
      <c r="N732" s="30">
        <v>0.54166666666666663</v>
      </c>
      <c r="O732" s="31">
        <v>14.999999999999972</v>
      </c>
      <c r="P732" s="31">
        <v>0</v>
      </c>
      <c r="Q732" s="32" t="s">
        <v>140</v>
      </c>
      <c r="R732" s="33" t="str">
        <f t="shared" si="55"/>
        <v/>
      </c>
      <c r="S732" s="34">
        <f t="shared" si="56"/>
        <v>174</v>
      </c>
      <c r="T732" s="35">
        <f>IF(L732="비가동",0,VLOOKUP(E732,[1]단가!$D$4:$G$1048576,4,0))</f>
        <v>0</v>
      </c>
      <c r="U732" s="35">
        <f t="shared" si="57"/>
        <v>0</v>
      </c>
      <c r="V732" s="36">
        <f>IF($L732="비가동",0,IF($B732="in",VLOOKUP($E732,[1]투입량!$M:$T,3,FALSE),VLOOKUP($E732,[1]투입량!$D:$I,3,FALSE)))</f>
        <v>0</v>
      </c>
      <c r="W732" s="35">
        <f>IF($L732="비가동",0,IF($B732="in",VLOOKUP($E732,[1]투입량!$M:$T,6,FALSE),VLOOKUP($E732,[1]투입량!$D:$I,5,FALSE)))</f>
        <v>0</v>
      </c>
      <c r="X732" s="35">
        <f t="shared" si="58"/>
        <v>0</v>
      </c>
      <c r="Y732" s="37">
        <f>IF(V732=0,0,VLOOKUP(V732,[1]원재료!C:H,3,0)*0.001)</f>
        <v>0</v>
      </c>
      <c r="Z732" s="35">
        <f t="shared" si="59"/>
        <v>0</v>
      </c>
      <c r="AA732" s="38"/>
      <c r="AB732" s="39" t="s">
        <v>35</v>
      </c>
      <c r="AC732" s="40"/>
    </row>
    <row r="733" spans="1:29" ht="19.5" customHeight="1" x14ac:dyDescent="0.45">
      <c r="A733" s="22">
        <v>46159</v>
      </c>
      <c r="B733" s="23" t="s">
        <v>29</v>
      </c>
      <c r="C733" s="24" t="s">
        <v>30</v>
      </c>
      <c r="D733" s="25" t="s">
        <v>39</v>
      </c>
      <c r="E733" s="26" t="s">
        <v>40</v>
      </c>
      <c r="F733" s="27" t="str">
        <f>VLOOKUP(표1[[#This Row],[품번]],[1]!품번구분[#Data],2,0)</f>
        <v>S</v>
      </c>
      <c r="G733" s="28">
        <v>190</v>
      </c>
      <c r="H733" s="28">
        <v>72</v>
      </c>
      <c r="I733" s="28">
        <v>72</v>
      </c>
      <c r="J733" s="29">
        <f>표1[[#This Row],[C/V]]*표1[[#This Row],[판수]]-표1[[#This Row],[불량수량]]</f>
        <v>13608</v>
      </c>
      <c r="K733" s="28" t="s">
        <v>111</v>
      </c>
      <c r="L733" s="28" t="s">
        <v>34</v>
      </c>
      <c r="M733" s="30">
        <v>0.33333333333333331</v>
      </c>
      <c r="N733" s="30">
        <v>0.75</v>
      </c>
      <c r="O733" s="31">
        <v>540</v>
      </c>
      <c r="P733" s="31">
        <v>0</v>
      </c>
      <c r="Q733" s="32"/>
      <c r="R733" s="33">
        <f t="shared" si="55"/>
        <v>8</v>
      </c>
      <c r="S733" s="34">
        <f t="shared" si="56"/>
        <v>175</v>
      </c>
      <c r="T733" s="35">
        <f>IF(L733="비가동",0,VLOOKUP(E733,[1]단가!$D$4:$G$1048576,4,0))</f>
        <v>24</v>
      </c>
      <c r="U733" s="35">
        <f t="shared" si="57"/>
        <v>326592</v>
      </c>
      <c r="V733" s="36" t="str">
        <f>IF($L733="비가동",0,IF($B733="in",VLOOKUP($E733,[1]투입량!$M:$T,3,FALSE),VLOOKUP($E733,[1]투입량!$D:$I,3,FALSE)))</f>
        <v>SI3020</v>
      </c>
      <c r="W733" s="35">
        <f>IF($L733="비가동",0,IF($B733="in",VLOOKUP($E733,[1]투입량!$M:$T,6,FALSE),VLOOKUP($E733,[1]투입량!$D:$I,5,FALSE)))</f>
        <v>208</v>
      </c>
      <c r="X733" s="35">
        <f t="shared" si="58"/>
        <v>16473.600000000002</v>
      </c>
      <c r="Y733" s="37">
        <f>IF(V733=0,0,VLOOKUP(V733,[1]원재료!C:H,3,0)*0.001)</f>
        <v>9.85</v>
      </c>
      <c r="Z733" s="35">
        <f t="shared" si="59"/>
        <v>162264.96000000002</v>
      </c>
      <c r="AA733" s="38"/>
      <c r="AB733" s="39" t="s">
        <v>35</v>
      </c>
      <c r="AC733" s="40"/>
    </row>
    <row r="734" spans="1:29" ht="19.5" customHeight="1" x14ac:dyDescent="0.45">
      <c r="A734" s="22">
        <v>46159</v>
      </c>
      <c r="B734" s="23" t="s">
        <v>29</v>
      </c>
      <c r="C734" s="24" t="s">
        <v>30</v>
      </c>
      <c r="D734" s="25" t="s">
        <v>41</v>
      </c>
      <c r="E734" s="26" t="s">
        <v>42</v>
      </c>
      <c r="F734" s="27" t="str">
        <f>VLOOKUP(표1[[#This Row],[품번]],[1]!품번구분[#Data],2,0)</f>
        <v>G</v>
      </c>
      <c r="G734" s="28">
        <v>90</v>
      </c>
      <c r="H734" s="28">
        <v>72</v>
      </c>
      <c r="I734" s="28">
        <v>0</v>
      </c>
      <c r="J734" s="29">
        <f>표1[[#This Row],[C/V]]*표1[[#This Row],[판수]]-표1[[#This Row],[불량수량]]</f>
        <v>6480</v>
      </c>
      <c r="K734" s="28" t="s">
        <v>111</v>
      </c>
      <c r="L734" s="28" t="s">
        <v>34</v>
      </c>
      <c r="M734" s="30">
        <v>0.33333333333333331</v>
      </c>
      <c r="N734" s="30">
        <v>0.75</v>
      </c>
      <c r="O734" s="31">
        <v>540</v>
      </c>
      <c r="P734" s="31">
        <v>0</v>
      </c>
      <c r="Q734" s="32"/>
      <c r="R734" s="33">
        <f t="shared" si="55"/>
        <v>8</v>
      </c>
      <c r="S734" s="34">
        <f t="shared" si="56"/>
        <v>175</v>
      </c>
      <c r="T734" s="35">
        <f>IF(L734="비가동",0,VLOOKUP(E734,[1]단가!$D$4:$G$1048576,4,0))</f>
        <v>60</v>
      </c>
      <c r="U734" s="35">
        <f t="shared" si="57"/>
        <v>388800</v>
      </c>
      <c r="V734" s="36" t="str">
        <f>IF($L734="비가동",0,IF($B734="in",VLOOKUP($E734,[1]투입량!$M:$T,3,FALSE),VLOOKUP($E734,[1]투입량!$D:$I,3,FALSE)))</f>
        <v>SI4027K</v>
      </c>
      <c r="W734" s="35">
        <f>IF($L734="비가동",0,IF($B734="in",VLOOKUP($E734,[1]투입량!$M:$T,6,FALSE),VLOOKUP($E734,[1]투입량!$D:$I,5,FALSE)))</f>
        <v>330</v>
      </c>
      <c r="X734" s="35">
        <f t="shared" si="58"/>
        <v>26136.000000000004</v>
      </c>
      <c r="Y734" s="37">
        <f>IF(V734=0,0,VLOOKUP(V734,[1]원재료!C:H,3,0)*0.001)</f>
        <v>9</v>
      </c>
      <c r="Z734" s="35">
        <f t="shared" si="59"/>
        <v>235224.00000000003</v>
      </c>
      <c r="AA734" s="38"/>
      <c r="AB734" s="39" t="s">
        <v>35</v>
      </c>
      <c r="AC734" s="40"/>
    </row>
    <row r="735" spans="1:29" ht="19.5" customHeight="1" x14ac:dyDescent="0.45">
      <c r="A735" s="22">
        <v>46159</v>
      </c>
      <c r="B735" s="23" t="s">
        <v>29</v>
      </c>
      <c r="C735" s="24" t="s">
        <v>30</v>
      </c>
      <c r="D735" s="25" t="s">
        <v>31</v>
      </c>
      <c r="E735" s="26" t="s">
        <v>50</v>
      </c>
      <c r="F735" s="27" t="str">
        <f>VLOOKUP(표1[[#This Row],[품번]],[1]!품번구분[#Data],2,0)</f>
        <v>S</v>
      </c>
      <c r="G735" s="28">
        <v>252</v>
      </c>
      <c r="H735" s="28">
        <v>103</v>
      </c>
      <c r="I735" s="28">
        <v>0</v>
      </c>
      <c r="J735" s="29">
        <f>표1[[#This Row],[C/V]]*표1[[#This Row],[판수]]-표1[[#This Row],[불량수량]]</f>
        <v>25956</v>
      </c>
      <c r="K735" s="28" t="s">
        <v>51</v>
      </c>
      <c r="L735" s="28" t="s">
        <v>44</v>
      </c>
      <c r="M735" s="30">
        <v>0.75</v>
      </c>
      <c r="N735" s="30">
        <v>0.33333333333333331</v>
      </c>
      <c r="O735" s="31">
        <v>749.99999999999989</v>
      </c>
      <c r="P735" s="31">
        <v>0</v>
      </c>
      <c r="Q735" s="32"/>
      <c r="R735" s="33">
        <f t="shared" si="55"/>
        <v>8.240000000000002</v>
      </c>
      <c r="S735" s="34">
        <f t="shared" si="56"/>
        <v>174</v>
      </c>
      <c r="T735" s="35">
        <f>IF(L735="비가동",0,VLOOKUP(E735,[1]단가!$D$4:$G$1048576,4,0))</f>
        <v>25.09</v>
      </c>
      <c r="U735" s="35">
        <f t="shared" si="57"/>
        <v>651236.04</v>
      </c>
      <c r="V735" s="36" t="str">
        <f>IF($L735="비가동",0,IF($B735="in",VLOOKUP($E735,[1]투입량!$M:$T,3,FALSE),VLOOKUP($E735,[1]투입량!$D:$I,3,FALSE)))</f>
        <v>SI4022</v>
      </c>
      <c r="W735" s="35">
        <f>IF($L735="비가동",0,IF($B735="in",VLOOKUP($E735,[1]투입량!$M:$T,6,FALSE),VLOOKUP($E735,[1]투입량!$D:$I,5,FALSE)))</f>
        <v>354</v>
      </c>
      <c r="X735" s="35">
        <f t="shared" si="58"/>
        <v>40108.200000000004</v>
      </c>
      <c r="Y735" s="37">
        <f>IF(V735=0,0,VLOOKUP(V735,[1]원재료!C:H,3,0)*0.001)</f>
        <v>10.15</v>
      </c>
      <c r="Z735" s="35">
        <f t="shared" si="59"/>
        <v>407098.23000000004</v>
      </c>
      <c r="AA735" s="38"/>
      <c r="AB735" s="39" t="s">
        <v>35</v>
      </c>
      <c r="AC735" s="40"/>
    </row>
    <row r="736" spans="1:29" ht="19.5" customHeight="1" x14ac:dyDescent="0.45">
      <c r="A736" s="22">
        <v>46159</v>
      </c>
      <c r="B736" s="23" t="s">
        <v>29</v>
      </c>
      <c r="C736" s="24" t="s">
        <v>30</v>
      </c>
      <c r="D736" s="25" t="s">
        <v>39</v>
      </c>
      <c r="E736" s="26" t="s">
        <v>40</v>
      </c>
      <c r="F736" s="27" t="str">
        <f>VLOOKUP(표1[[#This Row],[품번]],[1]!품번구분[#Data],2,0)</f>
        <v>S</v>
      </c>
      <c r="G736" s="28">
        <v>190</v>
      </c>
      <c r="H736" s="28">
        <v>103</v>
      </c>
      <c r="I736" s="28">
        <v>103</v>
      </c>
      <c r="J736" s="29">
        <f>표1[[#This Row],[C/V]]*표1[[#This Row],[판수]]-표1[[#This Row],[불량수량]]</f>
        <v>19467</v>
      </c>
      <c r="K736" s="28" t="s">
        <v>51</v>
      </c>
      <c r="L736" s="28" t="s">
        <v>44</v>
      </c>
      <c r="M736" s="30">
        <v>0.75</v>
      </c>
      <c r="N736" s="30">
        <v>0.33333333333333331</v>
      </c>
      <c r="O736" s="31">
        <v>749.99999999999989</v>
      </c>
      <c r="P736" s="31">
        <v>0</v>
      </c>
      <c r="Q736" s="32"/>
      <c r="R736" s="33">
        <f t="shared" si="55"/>
        <v>8.240000000000002</v>
      </c>
      <c r="S736" s="34">
        <f t="shared" si="56"/>
        <v>175</v>
      </c>
      <c r="T736" s="35">
        <f>IF(L736="비가동",0,VLOOKUP(E736,[1]단가!$D$4:$G$1048576,4,0))</f>
        <v>24</v>
      </c>
      <c r="U736" s="35">
        <f t="shared" si="57"/>
        <v>467208</v>
      </c>
      <c r="V736" s="36" t="str">
        <f>IF($L736="비가동",0,IF($B736="in",VLOOKUP($E736,[1]투입량!$M:$T,3,FALSE),VLOOKUP($E736,[1]투입량!$D:$I,3,FALSE)))</f>
        <v>SI3020</v>
      </c>
      <c r="W736" s="35">
        <f>IF($L736="비가동",0,IF($B736="in",VLOOKUP($E736,[1]투입량!$M:$T,6,FALSE),VLOOKUP($E736,[1]투입량!$D:$I,5,FALSE)))</f>
        <v>208</v>
      </c>
      <c r="X736" s="35">
        <f t="shared" si="58"/>
        <v>23566.400000000001</v>
      </c>
      <c r="Y736" s="37">
        <f>IF(V736=0,0,VLOOKUP(V736,[1]원재료!C:H,3,0)*0.001)</f>
        <v>9.85</v>
      </c>
      <c r="Z736" s="35">
        <f t="shared" si="59"/>
        <v>232129.04</v>
      </c>
      <c r="AA736" s="38"/>
      <c r="AB736" s="39" t="s">
        <v>35</v>
      </c>
      <c r="AC736" s="40"/>
    </row>
    <row r="737" spans="1:29" ht="19.5" customHeight="1" x14ac:dyDescent="0.45">
      <c r="A737" s="22">
        <v>46159</v>
      </c>
      <c r="B737" s="23" t="s">
        <v>29</v>
      </c>
      <c r="C737" s="24" t="s">
        <v>30</v>
      </c>
      <c r="D737" s="25" t="s">
        <v>41</v>
      </c>
      <c r="E737" s="26" t="s">
        <v>42</v>
      </c>
      <c r="F737" s="27" t="str">
        <f>VLOOKUP(표1[[#This Row],[품번]],[1]!품번구분[#Data],2,0)</f>
        <v>G</v>
      </c>
      <c r="G737" s="28">
        <v>90</v>
      </c>
      <c r="H737" s="28">
        <v>103</v>
      </c>
      <c r="I737" s="28">
        <v>0</v>
      </c>
      <c r="J737" s="29">
        <f>표1[[#This Row],[C/V]]*표1[[#This Row],[판수]]-표1[[#This Row],[불량수량]]</f>
        <v>9270</v>
      </c>
      <c r="K737" s="28" t="s">
        <v>51</v>
      </c>
      <c r="L737" s="28" t="s">
        <v>44</v>
      </c>
      <c r="M737" s="30">
        <v>0.75</v>
      </c>
      <c r="N737" s="30">
        <v>0.33333333333333331</v>
      </c>
      <c r="O737" s="31">
        <v>749.99999999999989</v>
      </c>
      <c r="P737" s="31">
        <v>0</v>
      </c>
      <c r="Q737" s="32"/>
      <c r="R737" s="33">
        <f t="shared" si="55"/>
        <v>8.240000000000002</v>
      </c>
      <c r="S737" s="34">
        <f t="shared" si="56"/>
        <v>175</v>
      </c>
      <c r="T737" s="35">
        <f>IF(L737="비가동",0,VLOOKUP(E737,[1]단가!$D$4:$G$1048576,4,0))</f>
        <v>60</v>
      </c>
      <c r="U737" s="35">
        <f t="shared" si="57"/>
        <v>556200</v>
      </c>
      <c r="V737" s="36" t="str">
        <f>IF($L737="비가동",0,IF($B737="in",VLOOKUP($E737,[1]투입량!$M:$T,3,FALSE),VLOOKUP($E737,[1]투입량!$D:$I,3,FALSE)))</f>
        <v>SI4027K</v>
      </c>
      <c r="W737" s="35">
        <f>IF($L737="비가동",0,IF($B737="in",VLOOKUP($E737,[1]투입량!$M:$T,6,FALSE),VLOOKUP($E737,[1]투입량!$D:$I,5,FALSE)))</f>
        <v>330</v>
      </c>
      <c r="X737" s="35">
        <f t="shared" si="58"/>
        <v>37389.000000000007</v>
      </c>
      <c r="Y737" s="37">
        <f>IF(V737=0,0,VLOOKUP(V737,[1]원재료!C:H,3,0)*0.001)</f>
        <v>9</v>
      </c>
      <c r="Z737" s="35">
        <f t="shared" si="59"/>
        <v>336501.00000000006</v>
      </c>
      <c r="AA737" s="38"/>
      <c r="AB737" s="39" t="s">
        <v>35</v>
      </c>
      <c r="AC737" s="40"/>
    </row>
    <row r="738" spans="1:29" ht="19.5" hidden="1" customHeight="1" x14ac:dyDescent="0.45">
      <c r="A738" s="22">
        <v>46159</v>
      </c>
      <c r="B738" s="23" t="s">
        <v>29</v>
      </c>
      <c r="C738" s="24" t="s">
        <v>30</v>
      </c>
      <c r="D738" s="25" t="s">
        <v>121</v>
      </c>
      <c r="E738" s="26" t="s">
        <v>122</v>
      </c>
      <c r="F738" s="27" t="str">
        <f>VLOOKUP(표1[[#This Row],[품번]],[1]!품번구분[#Data],2,0)</f>
        <v>G</v>
      </c>
      <c r="G738" s="28">
        <v>180</v>
      </c>
      <c r="H738" s="28">
        <v>29</v>
      </c>
      <c r="I738" s="28">
        <v>0</v>
      </c>
      <c r="J738" s="29">
        <f>표1[[#This Row],[C/V]]*표1[[#This Row],[판수]]-표1[[#This Row],[불량수량]]</f>
        <v>5220</v>
      </c>
      <c r="K738" s="28" t="s">
        <v>74</v>
      </c>
      <c r="L738" s="28" t="s">
        <v>34</v>
      </c>
      <c r="M738" s="30">
        <v>0.33333333333333331</v>
      </c>
      <c r="N738" s="30">
        <v>0.75</v>
      </c>
      <c r="O738" s="31">
        <v>300</v>
      </c>
      <c r="P738" s="31">
        <v>240</v>
      </c>
      <c r="Q738" s="32"/>
      <c r="R738" s="33">
        <f t="shared" si="55"/>
        <v>5.8</v>
      </c>
      <c r="S738" s="34">
        <f t="shared" si="56"/>
        <v>29</v>
      </c>
      <c r="T738" s="35">
        <f>IF(L738="비가동",0,VLOOKUP(E738,[1]단가!$D$4:$G$1048576,4,0))</f>
        <v>100</v>
      </c>
      <c r="U738" s="35">
        <f t="shared" si="57"/>
        <v>522000</v>
      </c>
      <c r="V738" s="36" t="str">
        <f>IF($L738="비가동",0,IF($B738="in",VLOOKUP($E738,[1]투입량!$M:$T,3,FALSE),VLOOKUP($E738,[1]투입량!$D:$I,3,FALSE)))</f>
        <v>SI4021</v>
      </c>
      <c r="W738" s="35">
        <f>IF($L738="비가동",0,IF($B738="in",VLOOKUP($E738,[1]투입량!$M:$T,6,FALSE),VLOOKUP($E738,[1]투입량!$D:$I,5,FALSE)))</f>
        <v>120</v>
      </c>
      <c r="X738" s="35">
        <f t="shared" si="58"/>
        <v>3828</v>
      </c>
      <c r="Y738" s="37">
        <f>IF(V738=0,0,VLOOKUP(V738,[1]원재료!C:H,3,0)*0.001)</f>
        <v>8.8000000000000007</v>
      </c>
      <c r="Z738" s="35">
        <f t="shared" si="59"/>
        <v>33686.400000000001</v>
      </c>
      <c r="AA738" s="38"/>
      <c r="AB738" s="39" t="s">
        <v>35</v>
      </c>
      <c r="AC738" s="40"/>
    </row>
    <row r="739" spans="1:29" ht="19.5" hidden="1" customHeight="1" x14ac:dyDescent="0.45">
      <c r="A739" s="22">
        <v>46159</v>
      </c>
      <c r="B739" s="23" t="s">
        <v>29</v>
      </c>
      <c r="C739" s="24" t="s">
        <v>30</v>
      </c>
      <c r="D739" s="25" t="s">
        <v>121</v>
      </c>
      <c r="E739" s="26" t="s">
        <v>122</v>
      </c>
      <c r="F739" s="27" t="str">
        <f>VLOOKUP(표1[[#This Row],[품번]],[1]!품번구분[#Data],2,0)</f>
        <v>G</v>
      </c>
      <c r="G739" s="28">
        <v>180</v>
      </c>
      <c r="H739" s="28"/>
      <c r="I739" s="28"/>
      <c r="J739" s="29">
        <f>표1[[#This Row],[C/V]]*표1[[#This Row],[판수]]-표1[[#This Row],[불량수량]]</f>
        <v>0</v>
      </c>
      <c r="K739" s="28" t="s">
        <v>74</v>
      </c>
      <c r="L739" s="28" t="s">
        <v>36</v>
      </c>
      <c r="M739" s="30">
        <v>0.33333333333333331</v>
      </c>
      <c r="N739" s="30">
        <v>0.54166666666666663</v>
      </c>
      <c r="O739" s="31">
        <v>240</v>
      </c>
      <c r="P739" s="31">
        <v>0</v>
      </c>
      <c r="Q739" s="32" t="s">
        <v>47</v>
      </c>
      <c r="R739" s="33" t="str">
        <f t="shared" si="55"/>
        <v/>
      </c>
      <c r="S739" s="34">
        <f t="shared" si="56"/>
        <v>29</v>
      </c>
      <c r="T739" s="35">
        <f>IF(L739="비가동",0,VLOOKUP(E739,[1]단가!$D$4:$G$1048576,4,0))</f>
        <v>0</v>
      </c>
      <c r="U739" s="35">
        <f t="shared" si="57"/>
        <v>0</v>
      </c>
      <c r="V739" s="36">
        <f>IF($L739="비가동",0,IF($B739="in",VLOOKUP($E739,[1]투입량!$M:$T,3,FALSE),VLOOKUP($E739,[1]투입량!$D:$I,3,FALSE)))</f>
        <v>0</v>
      </c>
      <c r="W739" s="35">
        <f>IF($L739="비가동",0,IF($B739="in",VLOOKUP($E739,[1]투입량!$M:$T,6,FALSE),VLOOKUP($E739,[1]투입량!$D:$I,5,FALSE)))</f>
        <v>0</v>
      </c>
      <c r="X739" s="35">
        <f t="shared" si="58"/>
        <v>0</v>
      </c>
      <c r="Y739" s="37">
        <f>IF(V739=0,0,VLOOKUP(V739,[1]원재료!C:H,3,0)*0.001)</f>
        <v>0</v>
      </c>
      <c r="Z739" s="35">
        <f t="shared" si="59"/>
        <v>0</v>
      </c>
      <c r="AA739" s="38" t="s">
        <v>148</v>
      </c>
      <c r="AB739" s="39" t="s">
        <v>35</v>
      </c>
      <c r="AC739" s="40"/>
    </row>
    <row r="740" spans="1:29" ht="19.5" customHeight="1" x14ac:dyDescent="0.45">
      <c r="A740" s="22">
        <v>46159</v>
      </c>
      <c r="B740" s="23" t="s">
        <v>29</v>
      </c>
      <c r="C740" s="24" t="s">
        <v>30</v>
      </c>
      <c r="D740" s="25" t="s">
        <v>49</v>
      </c>
      <c r="E740" s="26">
        <v>685683</v>
      </c>
      <c r="F740" s="27" t="str">
        <f>VLOOKUP(표1[[#This Row],[품번]],[1]!품번구분[#Data],2,0)</f>
        <v>S</v>
      </c>
      <c r="G740" s="28">
        <v>80</v>
      </c>
      <c r="H740" s="28">
        <v>91</v>
      </c>
      <c r="I740" s="28">
        <v>0</v>
      </c>
      <c r="J740" s="29">
        <f>표1[[#This Row],[C/V]]*표1[[#This Row],[판수]]-표1[[#This Row],[불량수량]]</f>
        <v>7280</v>
      </c>
      <c r="K740" s="28" t="s">
        <v>43</v>
      </c>
      <c r="L740" s="28" t="s">
        <v>34</v>
      </c>
      <c r="M740" s="30">
        <v>0.33333333333333331</v>
      </c>
      <c r="N740" s="30">
        <v>0.75</v>
      </c>
      <c r="O740" s="31">
        <v>540</v>
      </c>
      <c r="P740" s="31">
        <v>0</v>
      </c>
      <c r="Q740" s="32"/>
      <c r="R740" s="33">
        <f t="shared" si="55"/>
        <v>10.111111111111111</v>
      </c>
      <c r="S740" s="34">
        <f t="shared" si="56"/>
        <v>214</v>
      </c>
      <c r="T740" s="35">
        <f>IF(L740="비가동",0,VLOOKUP(E740,[1]단가!$D$4:$G$1048576,4,0))</f>
        <v>163.26</v>
      </c>
      <c r="U740" s="35">
        <f t="shared" si="57"/>
        <v>1188532.8</v>
      </c>
      <c r="V740" s="36" t="str">
        <f>IF($L740="비가동",0,IF($B740="in",VLOOKUP($E740,[1]투입량!$M:$T,3,FALSE),VLOOKUP($E740,[1]투입량!$D:$I,3,FALSE)))</f>
        <v>SI4029</v>
      </c>
      <c r="W740" s="35">
        <f>IF($L740="비가동",0,IF($B740="in",VLOOKUP($E740,[1]투입량!$M:$T,6,FALSE),VLOOKUP($E740,[1]투입량!$D:$I,5,FALSE)))</f>
        <v>336</v>
      </c>
      <c r="X740" s="35">
        <f t="shared" si="58"/>
        <v>33633.599999999999</v>
      </c>
      <c r="Y740" s="37">
        <f>IF(V740=0,0,VLOOKUP(V740,[1]원재료!C:H,3,0)*0.001)</f>
        <v>9</v>
      </c>
      <c r="Z740" s="35">
        <f t="shared" si="59"/>
        <v>302702.39999999997</v>
      </c>
      <c r="AA740" s="38"/>
      <c r="AB740" s="39" t="s">
        <v>35</v>
      </c>
      <c r="AC740" s="40"/>
    </row>
    <row r="741" spans="1:29" ht="19.5" customHeight="1" x14ac:dyDescent="0.45">
      <c r="A741" s="22">
        <v>46159</v>
      </c>
      <c r="B741" s="23" t="s">
        <v>29</v>
      </c>
      <c r="C741" s="24" t="s">
        <v>30</v>
      </c>
      <c r="D741" s="25" t="s">
        <v>52</v>
      </c>
      <c r="E741" s="26" t="s">
        <v>132</v>
      </c>
      <c r="F741" s="27" t="str">
        <f>VLOOKUP(표1[[#This Row],[품번]],[1]!품번구분[#Data],2,0)</f>
        <v>S</v>
      </c>
      <c r="G741" s="28">
        <v>54</v>
      </c>
      <c r="H741" s="28">
        <v>91</v>
      </c>
      <c r="I741" s="28">
        <v>0</v>
      </c>
      <c r="J741" s="29">
        <f>표1[[#This Row],[C/V]]*표1[[#This Row],[판수]]-표1[[#This Row],[불량수량]]</f>
        <v>4914</v>
      </c>
      <c r="K741" s="28" t="s">
        <v>43</v>
      </c>
      <c r="L741" s="28" t="s">
        <v>34</v>
      </c>
      <c r="M741" s="30">
        <v>0.33333333333333331</v>
      </c>
      <c r="N741" s="30">
        <v>0.75</v>
      </c>
      <c r="O741" s="31">
        <v>540</v>
      </c>
      <c r="P741" s="31">
        <v>0</v>
      </c>
      <c r="Q741" s="32"/>
      <c r="R741" s="33">
        <f t="shared" si="55"/>
        <v>10.111111111111111</v>
      </c>
      <c r="S741" s="34">
        <f t="shared" si="56"/>
        <v>214</v>
      </c>
      <c r="T741" s="35">
        <f>IF(L741="비가동",0,VLOOKUP(E741,[1]단가!$D$4:$G$1048576,4,0))</f>
        <v>130.19999999999999</v>
      </c>
      <c r="U741" s="35">
        <f t="shared" si="57"/>
        <v>639802.79999999993</v>
      </c>
      <c r="V741" s="36" t="str">
        <f>IF($L741="비가동",0,IF($B741="in",VLOOKUP($E741,[1]투입량!$M:$T,3,FALSE),VLOOKUP($E741,[1]투입량!$D:$I,3,FALSE)))</f>
        <v>SI4028</v>
      </c>
      <c r="W741" s="35">
        <f>IF($L741="비가동",0,IF($B741="in",VLOOKUP($E741,[1]투입량!$M:$T,6,FALSE),VLOOKUP($E741,[1]투입량!$D:$I,5,FALSE)))</f>
        <v>204</v>
      </c>
      <c r="X741" s="35">
        <f t="shared" si="58"/>
        <v>20420.400000000001</v>
      </c>
      <c r="Y741" s="37">
        <f>IF(V741=0,0,VLOOKUP(V741,[1]원재료!C:H,3,0)*0.001)</f>
        <v>9</v>
      </c>
      <c r="Z741" s="35">
        <f t="shared" si="59"/>
        <v>183783.6</v>
      </c>
      <c r="AA741" s="38"/>
      <c r="AB741" s="39" t="s">
        <v>35</v>
      </c>
      <c r="AC741" s="40"/>
    </row>
    <row r="742" spans="1:29" ht="19.5" customHeight="1" x14ac:dyDescent="0.45">
      <c r="A742" s="22">
        <v>46159</v>
      </c>
      <c r="B742" s="23" t="s">
        <v>29</v>
      </c>
      <c r="C742" s="24" t="s">
        <v>30</v>
      </c>
      <c r="D742" s="25" t="s">
        <v>54</v>
      </c>
      <c r="E742" s="26" t="s">
        <v>142</v>
      </c>
      <c r="F742" s="27" t="str">
        <f>VLOOKUP(표1[[#This Row],[품번]],[1]!품번구분[#Data],2,0)</f>
        <v>S</v>
      </c>
      <c r="G742" s="28">
        <v>12</v>
      </c>
      <c r="H742" s="28">
        <v>91</v>
      </c>
      <c r="I742" s="28">
        <v>0</v>
      </c>
      <c r="J742" s="29">
        <f>표1[[#This Row],[C/V]]*표1[[#This Row],[판수]]-표1[[#This Row],[불량수량]]</f>
        <v>1092</v>
      </c>
      <c r="K742" s="28" t="s">
        <v>43</v>
      </c>
      <c r="L742" s="28" t="s">
        <v>34</v>
      </c>
      <c r="M742" s="30">
        <v>0.33333333333333331</v>
      </c>
      <c r="N742" s="30">
        <v>0.75</v>
      </c>
      <c r="O742" s="31">
        <v>540</v>
      </c>
      <c r="P742" s="31">
        <v>0</v>
      </c>
      <c r="Q742" s="32"/>
      <c r="R742" s="33">
        <f t="shared" si="55"/>
        <v>10.111111111111111</v>
      </c>
      <c r="S742" s="34">
        <f t="shared" si="56"/>
        <v>214</v>
      </c>
      <c r="T742" s="35">
        <f>IF(L742="비가동",0,VLOOKUP(E742,[1]단가!$D$4:$G$1048576,4,0))</f>
        <v>73</v>
      </c>
      <c r="U742" s="35">
        <f t="shared" si="57"/>
        <v>79716</v>
      </c>
      <c r="V742" s="36" t="str">
        <f>IF($L742="비가동",0,IF($B742="in",VLOOKUP($E742,[1]투입량!$M:$T,3,FALSE),VLOOKUP($E742,[1]투입량!$D:$I,3,FALSE)))</f>
        <v>SI4028</v>
      </c>
      <c r="W742" s="35">
        <f>IF($L742="비가동",0,IF($B742="in",VLOOKUP($E742,[1]투입량!$M:$T,6,FALSE),VLOOKUP($E742,[1]투입량!$D:$I,5,FALSE)))</f>
        <v>160</v>
      </c>
      <c r="X742" s="35">
        <f t="shared" si="58"/>
        <v>16016</v>
      </c>
      <c r="Y742" s="37">
        <f>IF(V742=0,0,VLOOKUP(V742,[1]원재료!C:H,3,0)*0.001)</f>
        <v>9</v>
      </c>
      <c r="Z742" s="35">
        <f t="shared" si="59"/>
        <v>144144</v>
      </c>
      <c r="AA742" s="38"/>
      <c r="AB742" s="39" t="s">
        <v>35</v>
      </c>
      <c r="AC742" s="40"/>
    </row>
    <row r="743" spans="1:29" ht="19.5" customHeight="1" x14ac:dyDescent="0.45">
      <c r="A743" s="22">
        <v>46159</v>
      </c>
      <c r="B743" s="23" t="s">
        <v>29</v>
      </c>
      <c r="C743" s="24" t="s">
        <v>30</v>
      </c>
      <c r="D743" s="25" t="s">
        <v>49</v>
      </c>
      <c r="E743" s="26">
        <v>685683</v>
      </c>
      <c r="F743" s="27" t="str">
        <f>VLOOKUP(표1[[#This Row],[품번]],[1]!품번구분[#Data],2,0)</f>
        <v>S</v>
      </c>
      <c r="G743" s="28">
        <v>80</v>
      </c>
      <c r="H743" s="28">
        <v>123</v>
      </c>
      <c r="I743" s="28">
        <v>0</v>
      </c>
      <c r="J743" s="29">
        <f>표1[[#This Row],[C/V]]*표1[[#This Row],[판수]]-표1[[#This Row],[불량수량]]</f>
        <v>9840</v>
      </c>
      <c r="K743" s="28" t="s">
        <v>33</v>
      </c>
      <c r="L743" s="28" t="s">
        <v>44</v>
      </c>
      <c r="M743" s="30">
        <v>0.75</v>
      </c>
      <c r="N743" s="30">
        <v>0.33333333333333331</v>
      </c>
      <c r="O743" s="31">
        <v>749.99999999999989</v>
      </c>
      <c r="P743" s="31">
        <v>0</v>
      </c>
      <c r="Q743" s="32"/>
      <c r="R743" s="33">
        <f t="shared" si="55"/>
        <v>9.8400000000000016</v>
      </c>
      <c r="S743" s="34">
        <f t="shared" si="56"/>
        <v>214</v>
      </c>
      <c r="T743" s="35">
        <f>IF(L743="비가동",0,VLOOKUP(E743,[1]단가!$D$4:$G$1048576,4,0))</f>
        <v>163.26</v>
      </c>
      <c r="U743" s="35">
        <f t="shared" si="57"/>
        <v>1606478.4</v>
      </c>
      <c r="V743" s="36" t="str">
        <f>IF($L743="비가동",0,IF($B743="in",VLOOKUP($E743,[1]투입량!$M:$T,3,FALSE),VLOOKUP($E743,[1]투입량!$D:$I,3,FALSE)))</f>
        <v>SI4029</v>
      </c>
      <c r="W743" s="35">
        <f>IF($L743="비가동",0,IF($B743="in",VLOOKUP($E743,[1]투입량!$M:$T,6,FALSE),VLOOKUP($E743,[1]투입량!$D:$I,5,FALSE)))</f>
        <v>336</v>
      </c>
      <c r="X743" s="35">
        <f t="shared" si="58"/>
        <v>45460.800000000003</v>
      </c>
      <c r="Y743" s="37">
        <f>IF(V743=0,0,VLOOKUP(V743,[1]원재료!C:H,3,0)*0.001)</f>
        <v>9</v>
      </c>
      <c r="Z743" s="35">
        <f t="shared" si="59"/>
        <v>409147.2</v>
      </c>
      <c r="AA743" s="38"/>
      <c r="AB743" s="39" t="s">
        <v>35</v>
      </c>
      <c r="AC743" s="40"/>
    </row>
    <row r="744" spans="1:29" ht="19.5" customHeight="1" x14ac:dyDescent="0.45">
      <c r="A744" s="22">
        <v>46159</v>
      </c>
      <c r="B744" s="23" t="s">
        <v>29</v>
      </c>
      <c r="C744" s="24" t="s">
        <v>30</v>
      </c>
      <c r="D744" s="25" t="s">
        <v>52</v>
      </c>
      <c r="E744" s="26" t="s">
        <v>132</v>
      </c>
      <c r="F744" s="27" t="str">
        <f>VLOOKUP(표1[[#This Row],[품번]],[1]!품번구분[#Data],2,0)</f>
        <v>S</v>
      </c>
      <c r="G744" s="28">
        <v>54</v>
      </c>
      <c r="H744" s="28">
        <v>123</v>
      </c>
      <c r="I744" s="28">
        <v>0</v>
      </c>
      <c r="J744" s="29">
        <f>표1[[#This Row],[C/V]]*표1[[#This Row],[판수]]-표1[[#This Row],[불량수량]]</f>
        <v>6642</v>
      </c>
      <c r="K744" s="28" t="s">
        <v>33</v>
      </c>
      <c r="L744" s="28" t="s">
        <v>44</v>
      </c>
      <c r="M744" s="30">
        <v>0.75</v>
      </c>
      <c r="N744" s="30">
        <v>0.33333333333333331</v>
      </c>
      <c r="O744" s="31">
        <v>749.99999999999989</v>
      </c>
      <c r="P744" s="31">
        <v>0</v>
      </c>
      <c r="Q744" s="32"/>
      <c r="R744" s="33">
        <f t="shared" si="55"/>
        <v>9.8400000000000016</v>
      </c>
      <c r="S744" s="34">
        <f t="shared" si="56"/>
        <v>214</v>
      </c>
      <c r="T744" s="35">
        <f>IF(L744="비가동",0,VLOOKUP(E744,[1]단가!$D$4:$G$1048576,4,0))</f>
        <v>130.19999999999999</v>
      </c>
      <c r="U744" s="35">
        <f t="shared" si="57"/>
        <v>864788.39999999991</v>
      </c>
      <c r="V744" s="36" t="str">
        <f>IF($L744="비가동",0,IF($B744="in",VLOOKUP($E744,[1]투입량!$M:$T,3,FALSE),VLOOKUP($E744,[1]투입량!$D:$I,3,FALSE)))</f>
        <v>SI4028</v>
      </c>
      <c r="W744" s="35">
        <f>IF($L744="비가동",0,IF($B744="in",VLOOKUP($E744,[1]투입량!$M:$T,6,FALSE),VLOOKUP($E744,[1]투입량!$D:$I,5,FALSE)))</f>
        <v>204</v>
      </c>
      <c r="X744" s="35">
        <f t="shared" si="58"/>
        <v>27601.200000000001</v>
      </c>
      <c r="Y744" s="37">
        <f>IF(V744=0,0,VLOOKUP(V744,[1]원재료!C:H,3,0)*0.001)</f>
        <v>9</v>
      </c>
      <c r="Z744" s="35">
        <f t="shared" si="59"/>
        <v>248410.80000000002</v>
      </c>
      <c r="AA744" s="38"/>
      <c r="AB744" s="39" t="s">
        <v>35</v>
      </c>
      <c r="AC744" s="40"/>
    </row>
    <row r="745" spans="1:29" ht="19.5" customHeight="1" x14ac:dyDescent="0.45">
      <c r="A745" s="22">
        <v>46159</v>
      </c>
      <c r="B745" s="23" t="s">
        <v>29</v>
      </c>
      <c r="C745" s="24" t="s">
        <v>30</v>
      </c>
      <c r="D745" s="25" t="s">
        <v>54</v>
      </c>
      <c r="E745" s="26" t="s">
        <v>142</v>
      </c>
      <c r="F745" s="27" t="str">
        <f>VLOOKUP(표1[[#This Row],[품번]],[1]!품번구분[#Data],2,0)</f>
        <v>S</v>
      </c>
      <c r="G745" s="28">
        <v>120</v>
      </c>
      <c r="H745" s="28">
        <v>123</v>
      </c>
      <c r="I745" s="28">
        <v>0</v>
      </c>
      <c r="J745" s="29">
        <f>표1[[#This Row],[C/V]]*표1[[#This Row],[판수]]-표1[[#This Row],[불량수량]]</f>
        <v>14760</v>
      </c>
      <c r="K745" s="28" t="s">
        <v>33</v>
      </c>
      <c r="L745" s="28" t="s">
        <v>44</v>
      </c>
      <c r="M745" s="30">
        <v>0.75</v>
      </c>
      <c r="N745" s="30">
        <v>0.33333333333333331</v>
      </c>
      <c r="O745" s="31">
        <v>749.99999999999989</v>
      </c>
      <c r="P745" s="31">
        <v>0</v>
      </c>
      <c r="Q745" s="32"/>
      <c r="R745" s="33">
        <f t="shared" si="55"/>
        <v>9.8400000000000016</v>
      </c>
      <c r="S745" s="34">
        <f t="shared" si="56"/>
        <v>214</v>
      </c>
      <c r="T745" s="35">
        <f>IF(L745="비가동",0,VLOOKUP(E745,[1]단가!$D$4:$G$1048576,4,0))</f>
        <v>73</v>
      </c>
      <c r="U745" s="35">
        <f t="shared" si="57"/>
        <v>1077480</v>
      </c>
      <c r="V745" s="36" t="str">
        <f>IF($L745="비가동",0,IF($B745="in",VLOOKUP($E745,[1]투입량!$M:$T,3,FALSE),VLOOKUP($E745,[1]투입량!$D:$I,3,FALSE)))</f>
        <v>SI4028</v>
      </c>
      <c r="W745" s="35">
        <f>IF($L745="비가동",0,IF($B745="in",VLOOKUP($E745,[1]투입량!$M:$T,6,FALSE),VLOOKUP($E745,[1]투입량!$D:$I,5,FALSE)))</f>
        <v>160</v>
      </c>
      <c r="X745" s="35">
        <f t="shared" si="58"/>
        <v>21648</v>
      </c>
      <c r="Y745" s="37">
        <f>IF(V745=0,0,VLOOKUP(V745,[1]원재료!C:H,3,0)*0.001)</f>
        <v>9</v>
      </c>
      <c r="Z745" s="35">
        <f t="shared" si="59"/>
        <v>194832</v>
      </c>
      <c r="AA745" s="38"/>
      <c r="AB745" s="39" t="s">
        <v>35</v>
      </c>
      <c r="AC745" s="40"/>
    </row>
    <row r="746" spans="1:29" ht="19.5" customHeight="1" x14ac:dyDescent="0.45">
      <c r="A746" s="22">
        <v>46159</v>
      </c>
      <c r="B746" s="23" t="s">
        <v>29</v>
      </c>
      <c r="C746" s="24" t="s">
        <v>30</v>
      </c>
      <c r="D746" s="25" t="s">
        <v>57</v>
      </c>
      <c r="E746" s="26">
        <v>681114</v>
      </c>
      <c r="F746" s="27" t="str">
        <f>VLOOKUP(표1[[#This Row],[품번]],[1]!품번구분[#Data],2,0)</f>
        <v>S</v>
      </c>
      <c r="G746" s="28">
        <v>1156</v>
      </c>
      <c r="H746" s="28">
        <v>94</v>
      </c>
      <c r="I746" s="28">
        <v>282</v>
      </c>
      <c r="J746" s="29">
        <f>표1[[#This Row],[C/V]]*표1[[#This Row],[판수]]-표1[[#This Row],[불량수량]]</f>
        <v>108382</v>
      </c>
      <c r="K746" s="28" t="s">
        <v>61</v>
      </c>
      <c r="L746" s="28" t="s">
        <v>34</v>
      </c>
      <c r="M746" s="30">
        <v>0.33333333333333331</v>
      </c>
      <c r="N746" s="30">
        <v>0.75</v>
      </c>
      <c r="O746" s="31">
        <v>540</v>
      </c>
      <c r="P746" s="31">
        <v>0</v>
      </c>
      <c r="Q746" s="32"/>
      <c r="R746" s="33">
        <f t="shared" si="55"/>
        <v>10.444444444444445</v>
      </c>
      <c r="S746" s="34">
        <f t="shared" si="56"/>
        <v>224</v>
      </c>
      <c r="T746" s="35">
        <f>IF(L746="비가동",0,VLOOKUP(E746,[1]단가!$D$4:$G$1048576,4,0))</f>
        <v>8.76</v>
      </c>
      <c r="U746" s="35">
        <f t="shared" si="57"/>
        <v>949426.32</v>
      </c>
      <c r="V746" s="36" t="str">
        <f>IF($L746="비가동",0,IF($B746="in",VLOOKUP($E746,[1]투입량!$M:$T,3,FALSE),VLOOKUP($E746,[1]투입량!$D:$I,3,FALSE)))</f>
        <v>SI5521</v>
      </c>
      <c r="W746" s="35">
        <f>IF($L746="비가동",0,IF($B746="in",VLOOKUP($E746,[1]투입량!$M:$T,6,FALSE),VLOOKUP($E746,[1]투입량!$D:$I,5,FALSE)))</f>
        <v>330</v>
      </c>
      <c r="X746" s="35">
        <f t="shared" si="58"/>
        <v>34122.000000000007</v>
      </c>
      <c r="Y746" s="37">
        <f>IF(V746=0,0,VLOOKUP(V746,[1]원재료!C:H,3,0)*0.001)</f>
        <v>8.25</v>
      </c>
      <c r="Z746" s="35">
        <f t="shared" si="59"/>
        <v>281506.50000000006</v>
      </c>
      <c r="AA746" s="38"/>
      <c r="AB746" s="39" t="s">
        <v>35</v>
      </c>
      <c r="AC746" s="40"/>
    </row>
    <row r="747" spans="1:29" ht="19.5" customHeight="1" x14ac:dyDescent="0.45">
      <c r="A747" s="22">
        <v>46159</v>
      </c>
      <c r="B747" s="23" t="s">
        <v>29</v>
      </c>
      <c r="C747" s="24" t="s">
        <v>30</v>
      </c>
      <c r="D747" s="25" t="s">
        <v>59</v>
      </c>
      <c r="E747" s="26">
        <v>685391</v>
      </c>
      <c r="F747" s="27" t="str">
        <f>VLOOKUP(표1[[#This Row],[품번]],[1]!품번구분[#Data],2,0)</f>
        <v>S</v>
      </c>
      <c r="G747" s="28">
        <v>1140</v>
      </c>
      <c r="H747" s="28">
        <v>83</v>
      </c>
      <c r="I747" s="28">
        <v>0</v>
      </c>
      <c r="J747" s="29">
        <f>표1[[#This Row],[C/V]]*표1[[#This Row],[판수]]-표1[[#This Row],[불량수량]]</f>
        <v>94620</v>
      </c>
      <c r="K747" s="28" t="s">
        <v>62</v>
      </c>
      <c r="L747" s="28" t="s">
        <v>34</v>
      </c>
      <c r="M747" s="30">
        <v>0.33333333333333331</v>
      </c>
      <c r="N747" s="30">
        <v>0.75</v>
      </c>
      <c r="O747" s="31">
        <v>540</v>
      </c>
      <c r="P747" s="31">
        <v>0</v>
      </c>
      <c r="Q747" s="32"/>
      <c r="R747" s="33">
        <f t="shared" si="55"/>
        <v>9.2222222222222214</v>
      </c>
      <c r="S747" s="34">
        <f t="shared" si="56"/>
        <v>203</v>
      </c>
      <c r="T747" s="35">
        <f>IF(L747="비가동",0,VLOOKUP(E747,[1]단가!$D$4:$G$1048576,4,0))</f>
        <v>7.9</v>
      </c>
      <c r="U747" s="35">
        <f t="shared" si="57"/>
        <v>747498</v>
      </c>
      <c r="V747" s="36" t="str">
        <f>IF($L747="비가동",0,IF($B747="in",VLOOKUP($E747,[1]투입량!$M:$T,3,FALSE),VLOOKUP($E747,[1]투입량!$D:$I,3,FALSE)))</f>
        <v>SI4021</v>
      </c>
      <c r="W747" s="35">
        <f>IF($L747="비가동",0,IF($B747="in",VLOOKUP($E747,[1]투입량!$M:$T,6,FALSE),VLOOKUP($E747,[1]투입량!$D:$I,5,FALSE)))</f>
        <v>268</v>
      </c>
      <c r="X747" s="35">
        <f t="shared" si="58"/>
        <v>24468.400000000001</v>
      </c>
      <c r="Y747" s="37">
        <f>IF(V747=0,0,VLOOKUP(V747,[1]원재료!C:H,3,0)*0.001)</f>
        <v>8.8000000000000007</v>
      </c>
      <c r="Z747" s="35">
        <f t="shared" si="59"/>
        <v>215321.92000000004</v>
      </c>
      <c r="AA747" s="38"/>
      <c r="AB747" s="39" t="s">
        <v>35</v>
      </c>
      <c r="AC747" s="40"/>
    </row>
    <row r="748" spans="1:29" ht="19.5" customHeight="1" x14ac:dyDescent="0.45">
      <c r="A748" s="22">
        <v>46159</v>
      </c>
      <c r="B748" s="23" t="s">
        <v>29</v>
      </c>
      <c r="C748" s="24" t="s">
        <v>30</v>
      </c>
      <c r="D748" s="25" t="s">
        <v>57</v>
      </c>
      <c r="E748" s="26">
        <v>681114</v>
      </c>
      <c r="F748" s="27" t="str">
        <f>VLOOKUP(표1[[#This Row],[품번]],[1]!품번구분[#Data],2,0)</f>
        <v>S</v>
      </c>
      <c r="G748" s="28">
        <v>1156</v>
      </c>
      <c r="H748" s="28">
        <v>130</v>
      </c>
      <c r="I748" s="28">
        <v>390</v>
      </c>
      <c r="J748" s="29">
        <f>표1[[#This Row],[C/V]]*표1[[#This Row],[판수]]-표1[[#This Row],[불량수량]]</f>
        <v>149890</v>
      </c>
      <c r="K748" s="28" t="s">
        <v>58</v>
      </c>
      <c r="L748" s="28" t="s">
        <v>44</v>
      </c>
      <c r="M748" s="30">
        <v>0.75</v>
      </c>
      <c r="N748" s="30">
        <v>0.33333333333333331</v>
      </c>
      <c r="O748" s="31">
        <v>749.99999999999989</v>
      </c>
      <c r="P748" s="31">
        <v>0</v>
      </c>
      <c r="Q748" s="32"/>
      <c r="R748" s="33">
        <f t="shared" si="55"/>
        <v>10.400000000000002</v>
      </c>
      <c r="S748" s="34">
        <f t="shared" si="56"/>
        <v>224</v>
      </c>
      <c r="T748" s="35">
        <f>IF(L748="비가동",0,VLOOKUP(E748,[1]단가!$D$4:$G$1048576,4,0))</f>
        <v>8.76</v>
      </c>
      <c r="U748" s="35">
        <f t="shared" si="57"/>
        <v>1313036.3999999999</v>
      </c>
      <c r="V748" s="36" t="str">
        <f>IF($L748="비가동",0,IF($B748="in",VLOOKUP($E748,[1]투입량!$M:$T,3,FALSE),VLOOKUP($E748,[1]투입량!$D:$I,3,FALSE)))</f>
        <v>SI5521</v>
      </c>
      <c r="W748" s="35">
        <f>IF($L748="비가동",0,IF($B748="in",VLOOKUP($E748,[1]투입량!$M:$T,6,FALSE),VLOOKUP($E748,[1]투입량!$D:$I,5,FALSE)))</f>
        <v>330</v>
      </c>
      <c r="X748" s="35">
        <f t="shared" si="58"/>
        <v>47190.000000000007</v>
      </c>
      <c r="Y748" s="37">
        <f>IF(V748=0,0,VLOOKUP(V748,[1]원재료!C:H,3,0)*0.001)</f>
        <v>8.25</v>
      </c>
      <c r="Z748" s="35">
        <f t="shared" si="59"/>
        <v>389317.50000000006</v>
      </c>
      <c r="AA748" s="38"/>
      <c r="AB748" s="39" t="s">
        <v>35</v>
      </c>
      <c r="AC748" s="40"/>
    </row>
    <row r="749" spans="1:29" ht="19.5" customHeight="1" x14ac:dyDescent="0.45">
      <c r="A749" s="22">
        <v>46159</v>
      </c>
      <c r="B749" s="23" t="s">
        <v>29</v>
      </c>
      <c r="C749" s="24" t="s">
        <v>30</v>
      </c>
      <c r="D749" s="25" t="s">
        <v>59</v>
      </c>
      <c r="E749" s="26">
        <v>685391</v>
      </c>
      <c r="F749" s="27" t="str">
        <f>VLOOKUP(표1[[#This Row],[품번]],[1]!품번구분[#Data],2,0)</f>
        <v>S</v>
      </c>
      <c r="G749" s="28">
        <v>1140</v>
      </c>
      <c r="H749" s="28">
        <v>120</v>
      </c>
      <c r="I749" s="28">
        <v>0</v>
      </c>
      <c r="J749" s="29">
        <f>표1[[#This Row],[C/V]]*표1[[#This Row],[판수]]-표1[[#This Row],[불량수량]]</f>
        <v>136800</v>
      </c>
      <c r="K749" s="28" t="s">
        <v>81</v>
      </c>
      <c r="L749" s="28" t="s">
        <v>44</v>
      </c>
      <c r="M749" s="30">
        <v>0.75</v>
      </c>
      <c r="N749" s="30">
        <v>0.33333333333333331</v>
      </c>
      <c r="O749" s="31">
        <v>749.99999999999989</v>
      </c>
      <c r="P749" s="31">
        <v>0</v>
      </c>
      <c r="Q749" s="32"/>
      <c r="R749" s="33">
        <f t="shared" si="55"/>
        <v>9.6000000000000014</v>
      </c>
      <c r="S749" s="34">
        <f t="shared" si="56"/>
        <v>203</v>
      </c>
      <c r="T749" s="35">
        <f>IF(L749="비가동",0,VLOOKUP(E749,[1]단가!$D$4:$G$1048576,4,0))</f>
        <v>7.9</v>
      </c>
      <c r="U749" s="35">
        <f t="shared" si="57"/>
        <v>1080720</v>
      </c>
      <c r="V749" s="36" t="str">
        <f>IF($L749="비가동",0,IF($B749="in",VLOOKUP($E749,[1]투입량!$M:$T,3,FALSE),VLOOKUP($E749,[1]투입량!$D:$I,3,FALSE)))</f>
        <v>SI4021</v>
      </c>
      <c r="W749" s="35">
        <f>IF($L749="비가동",0,IF($B749="in",VLOOKUP($E749,[1]투입량!$M:$T,6,FALSE),VLOOKUP($E749,[1]투입량!$D:$I,5,FALSE)))</f>
        <v>268</v>
      </c>
      <c r="X749" s="35">
        <f t="shared" si="58"/>
        <v>35376</v>
      </c>
      <c r="Y749" s="37">
        <f>IF(V749=0,0,VLOOKUP(V749,[1]원재료!C:H,3,0)*0.001)</f>
        <v>8.8000000000000007</v>
      </c>
      <c r="Z749" s="35">
        <f t="shared" si="59"/>
        <v>311308.80000000005</v>
      </c>
      <c r="AA749" s="38"/>
      <c r="AB749" s="39" t="s">
        <v>35</v>
      </c>
      <c r="AC749" s="40"/>
    </row>
    <row r="750" spans="1:29" ht="19.5" customHeight="1" x14ac:dyDescent="0.45">
      <c r="A750" s="22">
        <v>46159</v>
      </c>
      <c r="B750" s="23" t="s">
        <v>29</v>
      </c>
      <c r="C750" s="24" t="s">
        <v>30</v>
      </c>
      <c r="D750" s="25" t="s">
        <v>63</v>
      </c>
      <c r="E750" s="26">
        <v>685394</v>
      </c>
      <c r="F750" s="27" t="str">
        <f>VLOOKUP(표1[[#This Row],[품번]],[1]!품번구분[#Data],2,0)</f>
        <v>S</v>
      </c>
      <c r="G750" s="28">
        <v>1152</v>
      </c>
      <c r="H750" s="28">
        <v>77</v>
      </c>
      <c r="I750" s="28">
        <v>0</v>
      </c>
      <c r="J750" s="29">
        <f>표1[[#This Row],[C/V]]*표1[[#This Row],[판수]]-표1[[#This Row],[불량수량]]</f>
        <v>88704</v>
      </c>
      <c r="K750" s="28" t="s">
        <v>67</v>
      </c>
      <c r="L750" s="28" t="s">
        <v>34</v>
      </c>
      <c r="M750" s="30">
        <v>0.33333333333333331</v>
      </c>
      <c r="N750" s="30">
        <v>0.75</v>
      </c>
      <c r="O750" s="31">
        <v>540</v>
      </c>
      <c r="P750" s="31">
        <v>0</v>
      </c>
      <c r="Q750" s="32"/>
      <c r="R750" s="33">
        <f t="shared" si="55"/>
        <v>8.5555555555555571</v>
      </c>
      <c r="S750" s="34">
        <f t="shared" si="56"/>
        <v>182</v>
      </c>
      <c r="T750" s="35">
        <f>IF(L750="비가동",0,VLOOKUP(E750,[1]단가!$D$4:$G$1048576,4,0))</f>
        <v>7.4</v>
      </c>
      <c r="U750" s="35">
        <f t="shared" si="57"/>
        <v>656409.59999999998</v>
      </c>
      <c r="V750" s="36" t="str">
        <f>IF($L750="비가동",0,IF($B750="in",VLOOKUP($E750,[1]투입량!$M:$T,3,FALSE),VLOOKUP($E750,[1]투입량!$D:$I,3,FALSE)))</f>
        <v>SI4026</v>
      </c>
      <c r="W750" s="35">
        <f>IF($L750="비가동",0,IF($B750="in",VLOOKUP($E750,[1]투입량!$M:$T,6,FALSE),VLOOKUP($E750,[1]투입량!$D:$I,5,FALSE)))</f>
        <v>292</v>
      </c>
      <c r="X750" s="35">
        <f t="shared" si="58"/>
        <v>24732.400000000005</v>
      </c>
      <c r="Y750" s="37">
        <f>IF(V750=0,0,VLOOKUP(V750,[1]원재료!C:H,3,0)*0.001)</f>
        <v>9.1</v>
      </c>
      <c r="Z750" s="35">
        <f t="shared" si="59"/>
        <v>225064.84000000003</v>
      </c>
      <c r="AA750" s="38"/>
      <c r="AB750" s="39" t="s">
        <v>35</v>
      </c>
      <c r="AC750" s="40"/>
    </row>
    <row r="751" spans="1:29" ht="19.5" customHeight="1" x14ac:dyDescent="0.45">
      <c r="A751" s="22">
        <v>46159</v>
      </c>
      <c r="B751" s="23" t="s">
        <v>29</v>
      </c>
      <c r="C751" s="24" t="s">
        <v>30</v>
      </c>
      <c r="D751" s="25" t="s">
        <v>65</v>
      </c>
      <c r="E751" s="26">
        <v>681159</v>
      </c>
      <c r="F751" s="27" t="str">
        <f>VLOOKUP(표1[[#This Row],[품번]],[1]!품번구분[#Data],2,0)</f>
        <v>S</v>
      </c>
      <c r="G751" s="28">
        <v>1600</v>
      </c>
      <c r="H751" s="28">
        <v>55</v>
      </c>
      <c r="I751" s="28">
        <v>0</v>
      </c>
      <c r="J751" s="29">
        <f>표1[[#This Row],[C/V]]*표1[[#This Row],[판수]]-표1[[#This Row],[불량수량]]</f>
        <v>88000</v>
      </c>
      <c r="K751" s="28" t="s">
        <v>68</v>
      </c>
      <c r="L751" s="28" t="s">
        <v>34</v>
      </c>
      <c r="M751" s="30">
        <v>0.33333333333333331</v>
      </c>
      <c r="N751" s="30">
        <v>0.75</v>
      </c>
      <c r="O751" s="31">
        <v>540</v>
      </c>
      <c r="P751" s="31">
        <v>0</v>
      </c>
      <c r="Q751" s="32"/>
      <c r="R751" s="33">
        <f t="shared" si="55"/>
        <v>6.1111111111111107</v>
      </c>
      <c r="S751" s="34">
        <f t="shared" si="56"/>
        <v>135</v>
      </c>
      <c r="T751" s="35">
        <f>IF(L751="비가동",0,VLOOKUP(E751,[1]단가!$D$4:$G$1048576,4,0))</f>
        <v>10.92</v>
      </c>
      <c r="U751" s="35">
        <f t="shared" si="57"/>
        <v>960960</v>
      </c>
      <c r="V751" s="36" t="str">
        <f>IF($L751="비가동",0,IF($B751="in",VLOOKUP($E751,[1]투입량!$M:$T,3,FALSE),VLOOKUP($E751,[1]투입량!$D:$I,3,FALSE)))</f>
        <v>SI3510</v>
      </c>
      <c r="W751" s="35">
        <f>IF($L751="비가동",0,IF($B751="in",VLOOKUP($E751,[1]투입량!$M:$T,6,FALSE),VLOOKUP($E751,[1]투입량!$D:$I,5,FALSE)))</f>
        <v>484</v>
      </c>
      <c r="X751" s="35">
        <f t="shared" si="58"/>
        <v>29282.000000000004</v>
      </c>
      <c r="Y751" s="37">
        <f>IF(V751=0,0,VLOOKUP(V751,[1]원재료!C:H,3,0)*0.001)</f>
        <v>8.4499999999999993</v>
      </c>
      <c r="Z751" s="35">
        <f t="shared" si="59"/>
        <v>247432.90000000002</v>
      </c>
      <c r="AA751" s="38"/>
      <c r="AB751" s="39" t="s">
        <v>35</v>
      </c>
      <c r="AC751" s="40"/>
    </row>
    <row r="752" spans="1:29" ht="19.5" customHeight="1" x14ac:dyDescent="0.45">
      <c r="A752" s="22">
        <v>46159</v>
      </c>
      <c r="B752" s="23" t="s">
        <v>29</v>
      </c>
      <c r="C752" s="24" t="s">
        <v>30</v>
      </c>
      <c r="D752" s="25" t="s">
        <v>63</v>
      </c>
      <c r="E752" s="26">
        <v>685394</v>
      </c>
      <c r="F752" s="27" t="str">
        <f>VLOOKUP(표1[[#This Row],[품번]],[1]!품번구분[#Data],2,0)</f>
        <v>S</v>
      </c>
      <c r="G752" s="28">
        <v>1152</v>
      </c>
      <c r="H752" s="28">
        <v>105</v>
      </c>
      <c r="I752" s="28">
        <v>0</v>
      </c>
      <c r="J752" s="29">
        <f>표1[[#This Row],[C/V]]*표1[[#This Row],[판수]]-표1[[#This Row],[불량수량]]</f>
        <v>120960</v>
      </c>
      <c r="K752" s="28" t="s">
        <v>64</v>
      </c>
      <c r="L752" s="28" t="s">
        <v>44</v>
      </c>
      <c r="M752" s="30">
        <v>0.75</v>
      </c>
      <c r="N752" s="30">
        <v>0.33333333333333331</v>
      </c>
      <c r="O752" s="31">
        <v>749.99999999999989</v>
      </c>
      <c r="P752" s="31">
        <v>0</v>
      </c>
      <c r="Q752" s="32"/>
      <c r="R752" s="33">
        <f t="shared" si="55"/>
        <v>8.4</v>
      </c>
      <c r="S752" s="34">
        <f t="shared" si="56"/>
        <v>182</v>
      </c>
      <c r="T752" s="35">
        <f>IF(L752="비가동",0,VLOOKUP(E752,[1]단가!$D$4:$G$1048576,4,0))</f>
        <v>7.4</v>
      </c>
      <c r="U752" s="35">
        <f t="shared" si="57"/>
        <v>895104</v>
      </c>
      <c r="V752" s="36" t="str">
        <f>IF($L752="비가동",0,IF($B752="in",VLOOKUP($E752,[1]투입량!$M:$T,3,FALSE),VLOOKUP($E752,[1]투입량!$D:$I,3,FALSE)))</f>
        <v>SI4026</v>
      </c>
      <c r="W752" s="35">
        <f>IF($L752="비가동",0,IF($B752="in",VLOOKUP($E752,[1]투입량!$M:$T,6,FALSE),VLOOKUP($E752,[1]투입량!$D:$I,5,FALSE)))</f>
        <v>292</v>
      </c>
      <c r="X752" s="35">
        <f t="shared" si="58"/>
        <v>33726.000000000007</v>
      </c>
      <c r="Y752" s="37">
        <f>IF(V752=0,0,VLOOKUP(V752,[1]원재료!C:H,3,0)*0.001)</f>
        <v>9.1</v>
      </c>
      <c r="Z752" s="35">
        <f t="shared" si="59"/>
        <v>306906.60000000003</v>
      </c>
      <c r="AA752" s="38"/>
      <c r="AB752" s="39" t="s">
        <v>35</v>
      </c>
      <c r="AC752" s="40"/>
    </row>
    <row r="753" spans="1:29" ht="19.5" customHeight="1" x14ac:dyDescent="0.45">
      <c r="A753" s="22">
        <v>46159</v>
      </c>
      <c r="B753" s="23" t="s">
        <v>29</v>
      </c>
      <c r="C753" s="24" t="s">
        <v>30</v>
      </c>
      <c r="D753" s="25" t="s">
        <v>65</v>
      </c>
      <c r="E753" s="26">
        <v>681159</v>
      </c>
      <c r="F753" s="27" t="str">
        <f>VLOOKUP(표1[[#This Row],[품번]],[1]!품번구분[#Data],2,0)</f>
        <v>S</v>
      </c>
      <c r="G753" s="28">
        <v>1600</v>
      </c>
      <c r="H753" s="28">
        <v>80</v>
      </c>
      <c r="I753" s="28">
        <v>0</v>
      </c>
      <c r="J753" s="29">
        <f>표1[[#This Row],[C/V]]*표1[[#This Row],[판수]]-표1[[#This Row],[불량수량]]</f>
        <v>128000</v>
      </c>
      <c r="K753" s="28" t="s">
        <v>66</v>
      </c>
      <c r="L753" s="28" t="s">
        <v>44</v>
      </c>
      <c r="M753" s="30">
        <v>0.75</v>
      </c>
      <c r="N753" s="30">
        <v>0.33333333333333331</v>
      </c>
      <c r="O753" s="31">
        <v>749.99999999999989</v>
      </c>
      <c r="P753" s="31">
        <v>0</v>
      </c>
      <c r="Q753" s="32"/>
      <c r="R753" s="33">
        <f t="shared" si="55"/>
        <v>6.4000000000000012</v>
      </c>
      <c r="S753" s="34">
        <f t="shared" si="56"/>
        <v>135</v>
      </c>
      <c r="T753" s="35">
        <f>IF(L753="비가동",0,VLOOKUP(E753,[1]단가!$D$4:$G$1048576,4,0))</f>
        <v>10.92</v>
      </c>
      <c r="U753" s="35">
        <f t="shared" si="57"/>
        <v>1397760</v>
      </c>
      <c r="V753" s="36" t="str">
        <f>IF($L753="비가동",0,IF($B753="in",VLOOKUP($E753,[1]투입량!$M:$T,3,FALSE),VLOOKUP($E753,[1]투입량!$D:$I,3,FALSE)))</f>
        <v>SI3510</v>
      </c>
      <c r="W753" s="35">
        <f>IF($L753="비가동",0,IF($B753="in",VLOOKUP($E753,[1]투입량!$M:$T,6,FALSE),VLOOKUP($E753,[1]투입량!$D:$I,5,FALSE)))</f>
        <v>484</v>
      </c>
      <c r="X753" s="35">
        <f t="shared" si="58"/>
        <v>42592.000000000007</v>
      </c>
      <c r="Y753" s="37">
        <f>IF(V753=0,0,VLOOKUP(V753,[1]원재료!C:H,3,0)*0.001)</f>
        <v>8.4499999999999993</v>
      </c>
      <c r="Z753" s="35">
        <f t="shared" si="59"/>
        <v>359902.4</v>
      </c>
      <c r="AA753" s="38"/>
      <c r="AB753" s="39" t="s">
        <v>35</v>
      </c>
      <c r="AC753" s="40"/>
    </row>
    <row r="754" spans="1:29" ht="19.5" hidden="1" customHeight="1" x14ac:dyDescent="0.45">
      <c r="A754" s="22">
        <v>46159</v>
      </c>
      <c r="B754" s="23" t="s">
        <v>29</v>
      </c>
      <c r="C754" s="24" t="s">
        <v>30</v>
      </c>
      <c r="D754" s="25" t="s">
        <v>72</v>
      </c>
      <c r="E754" s="26" t="s">
        <v>73</v>
      </c>
      <c r="F754" s="27" t="str">
        <f>VLOOKUP(표1[[#This Row],[품번]],[1]!품번구분[#Data],2,0)</f>
        <v>S</v>
      </c>
      <c r="G754" s="28">
        <v>168</v>
      </c>
      <c r="H754" s="28">
        <v>32</v>
      </c>
      <c r="I754" s="28">
        <v>96</v>
      </c>
      <c r="J754" s="29">
        <f>표1[[#This Row],[C/V]]*표1[[#This Row],[판수]]-표1[[#This Row],[불량수량]]</f>
        <v>5280</v>
      </c>
      <c r="K754" s="28" t="s">
        <v>74</v>
      </c>
      <c r="L754" s="28" t="s">
        <v>34</v>
      </c>
      <c r="M754" s="30">
        <v>0.33333333333333331</v>
      </c>
      <c r="N754" s="30">
        <v>0.75</v>
      </c>
      <c r="O754" s="31">
        <v>245.00000000000006</v>
      </c>
      <c r="P754" s="31">
        <v>294.99999999999994</v>
      </c>
      <c r="Q754" s="32"/>
      <c r="R754" s="33">
        <f t="shared" si="55"/>
        <v>7.8367346938775482</v>
      </c>
      <c r="S754" s="34">
        <f t="shared" si="56"/>
        <v>32</v>
      </c>
      <c r="T754" s="35">
        <f>IF(L754="비가동",0,VLOOKUP(E754,[1]단가!$D$4:$G$1048576,4,0))</f>
        <v>12.74</v>
      </c>
      <c r="U754" s="35">
        <f t="shared" si="57"/>
        <v>67267.199999999997</v>
      </c>
      <c r="V754" s="36" t="str">
        <f>IF($L754="비가동",0,IF($B754="in",VLOOKUP($E754,[1]투입량!$M:$T,3,FALSE),VLOOKUP($E754,[1]투입량!$D:$I,3,FALSE)))</f>
        <v>SI4022-2</v>
      </c>
      <c r="W754" s="35">
        <f>IF($L754="비가동",0,IF($B754="in",VLOOKUP($E754,[1]투입량!$M:$T,6,FALSE),VLOOKUP($E754,[1]투입량!$D:$I,5,FALSE)))</f>
        <v>150</v>
      </c>
      <c r="X754" s="35">
        <f t="shared" si="58"/>
        <v>5280</v>
      </c>
      <c r="Y754" s="37">
        <f>IF(V754=0,0,VLOOKUP(V754,[1]원재료!C:H,3,0)*0.001)</f>
        <v>8.75</v>
      </c>
      <c r="Z754" s="35">
        <f t="shared" si="59"/>
        <v>46200</v>
      </c>
      <c r="AA754" s="38"/>
      <c r="AB754" s="39" t="s">
        <v>35</v>
      </c>
      <c r="AC754" s="40"/>
    </row>
    <row r="755" spans="1:29" ht="19.5" hidden="1" customHeight="1" x14ac:dyDescent="0.45">
      <c r="A755" s="22">
        <v>46159</v>
      </c>
      <c r="B755" s="23" t="s">
        <v>29</v>
      </c>
      <c r="C755" s="24" t="s">
        <v>30</v>
      </c>
      <c r="D755" s="25" t="s">
        <v>72</v>
      </c>
      <c r="E755" s="26" t="s">
        <v>73</v>
      </c>
      <c r="F755" s="27" t="str">
        <f>VLOOKUP(표1[[#This Row],[품번]],[1]!품번구분[#Data],2,0)</f>
        <v>S</v>
      </c>
      <c r="G755" s="28"/>
      <c r="H755" s="28"/>
      <c r="I755" s="28"/>
      <c r="J755" s="29">
        <f>표1[[#This Row],[C/V]]*표1[[#This Row],[판수]]-표1[[#This Row],[불량수량]]</f>
        <v>0</v>
      </c>
      <c r="K755" s="28" t="s">
        <v>74</v>
      </c>
      <c r="L755" s="28" t="s">
        <v>36</v>
      </c>
      <c r="M755" s="30">
        <v>0.33333333333333331</v>
      </c>
      <c r="N755" s="30">
        <v>0.57986111111111105</v>
      </c>
      <c r="O755" s="31">
        <v>294.99999999999994</v>
      </c>
      <c r="P755" s="31">
        <v>0</v>
      </c>
      <c r="Q755" s="32" t="s">
        <v>47</v>
      </c>
      <c r="R755" s="33" t="str">
        <f t="shared" si="55"/>
        <v/>
      </c>
      <c r="S755" s="34">
        <f t="shared" si="56"/>
        <v>32</v>
      </c>
      <c r="T755" s="35">
        <f>IF(L755="비가동",0,VLOOKUP(E755,[1]단가!$D$4:$G$1048576,4,0))</f>
        <v>0</v>
      </c>
      <c r="U755" s="35">
        <f t="shared" si="57"/>
        <v>0</v>
      </c>
      <c r="V755" s="36">
        <f>IF($L755="비가동",0,IF($B755="in",VLOOKUP($E755,[1]투입량!$M:$T,3,FALSE),VLOOKUP($E755,[1]투입량!$D:$I,3,FALSE)))</f>
        <v>0</v>
      </c>
      <c r="W755" s="35">
        <f>IF($L755="비가동",0,IF($B755="in",VLOOKUP($E755,[1]투입량!$M:$T,6,FALSE),VLOOKUP($E755,[1]투입량!$D:$I,5,FALSE)))</f>
        <v>0</v>
      </c>
      <c r="X755" s="35">
        <f t="shared" si="58"/>
        <v>0</v>
      </c>
      <c r="Y755" s="37">
        <f>IF(V755=0,0,VLOOKUP(V755,[1]원재료!C:H,3,0)*0.001)</f>
        <v>0</v>
      </c>
      <c r="Z755" s="35">
        <f t="shared" si="59"/>
        <v>0</v>
      </c>
      <c r="AA755" s="38" t="s">
        <v>149</v>
      </c>
      <c r="AB755" s="39" t="s">
        <v>35</v>
      </c>
      <c r="AC755" s="40"/>
    </row>
    <row r="756" spans="1:29" ht="19.5" customHeight="1" x14ac:dyDescent="0.45">
      <c r="A756" s="22">
        <v>46159</v>
      </c>
      <c r="B756" s="23" t="s">
        <v>29</v>
      </c>
      <c r="C756" s="24" t="s">
        <v>30</v>
      </c>
      <c r="D756" s="25" t="s">
        <v>72</v>
      </c>
      <c r="E756" s="26" t="s">
        <v>73</v>
      </c>
      <c r="F756" s="27" t="str">
        <f>VLOOKUP(표1[[#This Row],[품번]],[1]!품번구분[#Data],2,0)</f>
        <v>S</v>
      </c>
      <c r="G756" s="28">
        <v>168</v>
      </c>
      <c r="H756" s="28">
        <v>0</v>
      </c>
      <c r="I756" s="28">
        <v>0</v>
      </c>
      <c r="J756" s="29">
        <f>표1[[#This Row],[C/V]]*표1[[#This Row],[판수]]-표1[[#This Row],[불량수량]]</f>
        <v>0</v>
      </c>
      <c r="K756" s="28" t="s">
        <v>71</v>
      </c>
      <c r="L756" s="28" t="s">
        <v>44</v>
      </c>
      <c r="M756" s="30">
        <v>0.75</v>
      </c>
      <c r="N756" s="30">
        <v>0.33333333333333331</v>
      </c>
      <c r="O756" s="31">
        <v>749.99999999999989</v>
      </c>
      <c r="P756" s="31">
        <v>0</v>
      </c>
      <c r="Q756" s="32"/>
      <c r="R756" s="33" t="str">
        <f t="shared" si="55"/>
        <v/>
      </c>
      <c r="S756" s="34">
        <f t="shared" si="56"/>
        <v>32</v>
      </c>
      <c r="T756" s="35">
        <f>IF(L756="비가동",0,VLOOKUP(E756,[1]단가!$D$4:$G$1048576,4,0))</f>
        <v>12.74</v>
      </c>
      <c r="U756" s="35">
        <f t="shared" si="57"/>
        <v>0</v>
      </c>
      <c r="V756" s="36" t="str">
        <f>IF($L756="비가동",0,IF($B756="in",VLOOKUP($E756,[1]투입량!$M:$T,3,FALSE),VLOOKUP($E756,[1]투입량!$D:$I,3,FALSE)))</f>
        <v>SI4022-2</v>
      </c>
      <c r="W756" s="35">
        <f>IF($L756="비가동",0,IF($B756="in",VLOOKUP($E756,[1]투입량!$M:$T,6,FALSE),VLOOKUP($E756,[1]투입량!$D:$I,5,FALSE)))</f>
        <v>150</v>
      </c>
      <c r="X756" s="35">
        <f t="shared" si="58"/>
        <v>0</v>
      </c>
      <c r="Y756" s="37">
        <f>IF(V756=0,0,VLOOKUP(V756,[1]원재료!C:H,3,0)*0.001)</f>
        <v>8.75</v>
      </c>
      <c r="Z756" s="35">
        <f t="shared" si="59"/>
        <v>0</v>
      </c>
      <c r="AA756" s="38"/>
      <c r="AB756" s="39" t="s">
        <v>35</v>
      </c>
      <c r="AC756" s="40"/>
    </row>
    <row r="757" spans="1:29" ht="19.5" customHeight="1" x14ac:dyDescent="0.45">
      <c r="A757" s="22">
        <v>46159</v>
      </c>
      <c r="B757" s="23" t="s">
        <v>29</v>
      </c>
      <c r="C757" s="24" t="s">
        <v>30</v>
      </c>
      <c r="D757" s="25" t="s">
        <v>75</v>
      </c>
      <c r="E757" s="26" t="s">
        <v>76</v>
      </c>
      <c r="F757" s="27" t="str">
        <f>VLOOKUP(표1[[#This Row],[품번]],[1]!품번구분[#Data],2,0)</f>
        <v>G</v>
      </c>
      <c r="G757" s="28">
        <v>6</v>
      </c>
      <c r="H757" s="28">
        <v>80</v>
      </c>
      <c r="I757" s="28">
        <v>0</v>
      </c>
      <c r="J757" s="29">
        <f>표1[[#This Row],[C/V]]*표1[[#This Row],[판수]]-표1[[#This Row],[불량수량]]</f>
        <v>480</v>
      </c>
      <c r="K757" s="28" t="s">
        <v>79</v>
      </c>
      <c r="L757" s="28" t="s">
        <v>34</v>
      </c>
      <c r="M757" s="30">
        <v>0.33333333333333331</v>
      </c>
      <c r="N757" s="30">
        <v>0.75</v>
      </c>
      <c r="O757" s="31">
        <v>540</v>
      </c>
      <c r="P757" s="31">
        <v>0</v>
      </c>
      <c r="Q757" s="32"/>
      <c r="R757" s="33">
        <f t="shared" si="55"/>
        <v>8.8888888888888893</v>
      </c>
      <c r="S757" s="34">
        <f t="shared" si="56"/>
        <v>191</v>
      </c>
      <c r="T757" s="35">
        <f>IF(L757="비가동",0,VLOOKUP(E757,[1]단가!$D$4:$G$1048576,4,0))</f>
        <v>700</v>
      </c>
      <c r="U757" s="35">
        <f t="shared" si="57"/>
        <v>336000</v>
      </c>
      <c r="V757" s="36" t="str">
        <f>IF($L757="비가동",0,IF($B757="in",VLOOKUP($E757,[1]투입량!$M:$T,3,FALSE),VLOOKUP($E757,[1]투입량!$D:$I,3,FALSE)))</f>
        <v>Q5009</v>
      </c>
      <c r="W757" s="35">
        <f>IF($L757="비가동",0,IF($B757="in",VLOOKUP($E757,[1]투입량!$M:$T,6,FALSE),VLOOKUP($E757,[1]투입량!$D:$I,5,FALSE)))</f>
        <v>28</v>
      </c>
      <c r="X757" s="35">
        <f t="shared" si="58"/>
        <v>2464.0000000000005</v>
      </c>
      <c r="Y757" s="37">
        <f>IF(V757=0,0,VLOOKUP(V757,[1]원재료!C:H,3,0)*0.001)</f>
        <v>8.14</v>
      </c>
      <c r="Z757" s="35">
        <f t="shared" si="59"/>
        <v>20056.960000000006</v>
      </c>
      <c r="AA757" s="38"/>
      <c r="AB757" s="39" t="s">
        <v>35</v>
      </c>
      <c r="AC757" s="40"/>
    </row>
    <row r="758" spans="1:29" ht="19.5" customHeight="1" x14ac:dyDescent="0.45">
      <c r="A758" s="22">
        <v>46159</v>
      </c>
      <c r="B758" s="23" t="s">
        <v>29</v>
      </c>
      <c r="C758" s="24" t="s">
        <v>30</v>
      </c>
      <c r="D758" s="25" t="s">
        <v>78</v>
      </c>
      <c r="E758" s="26" t="s">
        <v>76</v>
      </c>
      <c r="F758" s="27" t="str">
        <f>VLOOKUP(표1[[#This Row],[품번]],[1]!품번구분[#Data],2,0)</f>
        <v>G</v>
      </c>
      <c r="G758" s="28">
        <v>2</v>
      </c>
      <c r="H758" s="28">
        <v>80</v>
      </c>
      <c r="I758" s="28">
        <v>0</v>
      </c>
      <c r="J758" s="29">
        <f>표1[[#This Row],[C/V]]*표1[[#This Row],[판수]]-표1[[#This Row],[불량수량]]</f>
        <v>160</v>
      </c>
      <c r="K758" s="28" t="s">
        <v>79</v>
      </c>
      <c r="L758" s="28" t="s">
        <v>34</v>
      </c>
      <c r="M758" s="30">
        <v>0.33333333333333331</v>
      </c>
      <c r="N758" s="30">
        <v>0.75</v>
      </c>
      <c r="O758" s="31">
        <v>540</v>
      </c>
      <c r="P758" s="31">
        <v>0</v>
      </c>
      <c r="Q758" s="32"/>
      <c r="R758" s="33">
        <f t="shared" si="55"/>
        <v>8.8888888888888893</v>
      </c>
      <c r="S758" s="34">
        <f t="shared" si="56"/>
        <v>191</v>
      </c>
      <c r="T758" s="35">
        <f>IF(L758="비가동",0,VLOOKUP(E758,[1]단가!$D$4:$G$1048576,4,0))</f>
        <v>700</v>
      </c>
      <c r="U758" s="35">
        <f t="shared" si="57"/>
        <v>112000</v>
      </c>
      <c r="V758" s="36" t="str">
        <f>IF($L758="비가동",0,IF($B758="in",VLOOKUP($E758,[1]투입량!$M:$T,3,FALSE),VLOOKUP($E758,[1]투입량!$D:$I,3,FALSE)))</f>
        <v>Q5009</v>
      </c>
      <c r="W758" s="35">
        <f>IF($L758="비가동",0,IF($B758="in",VLOOKUP($E758,[1]투입량!$M:$T,6,FALSE),VLOOKUP($E758,[1]투입량!$D:$I,5,FALSE)))</f>
        <v>28</v>
      </c>
      <c r="X758" s="35">
        <f t="shared" si="58"/>
        <v>2464.0000000000005</v>
      </c>
      <c r="Y758" s="37">
        <f>IF(V758=0,0,VLOOKUP(V758,[1]원재료!C:H,3,0)*0.001)</f>
        <v>8.14</v>
      </c>
      <c r="Z758" s="35">
        <f t="shared" si="59"/>
        <v>20056.960000000006</v>
      </c>
      <c r="AA758" s="38"/>
      <c r="AB758" s="39" t="s">
        <v>35</v>
      </c>
      <c r="AC758" s="40"/>
    </row>
    <row r="759" spans="1:29" ht="19.5" customHeight="1" x14ac:dyDescent="0.45">
      <c r="A759" s="22">
        <v>46159</v>
      </c>
      <c r="B759" s="23" t="s">
        <v>29</v>
      </c>
      <c r="C759" s="24" t="s">
        <v>30</v>
      </c>
      <c r="D759" s="25" t="s">
        <v>75</v>
      </c>
      <c r="E759" s="26" t="s">
        <v>76</v>
      </c>
      <c r="F759" s="27" t="str">
        <f>VLOOKUP(표1[[#This Row],[품번]],[1]!품번구분[#Data],2,0)</f>
        <v>G</v>
      </c>
      <c r="G759" s="28">
        <v>6</v>
      </c>
      <c r="H759" s="28">
        <v>111</v>
      </c>
      <c r="I759" s="28">
        <v>0</v>
      </c>
      <c r="J759" s="29">
        <f>표1[[#This Row],[C/V]]*표1[[#This Row],[판수]]-표1[[#This Row],[불량수량]]</f>
        <v>666</v>
      </c>
      <c r="K759" s="28" t="s">
        <v>102</v>
      </c>
      <c r="L759" s="28" t="s">
        <v>44</v>
      </c>
      <c r="M759" s="30">
        <v>0.75</v>
      </c>
      <c r="N759" s="30">
        <v>0.33333333333333331</v>
      </c>
      <c r="O759" s="31">
        <v>749.99999999999989</v>
      </c>
      <c r="P759" s="31">
        <v>0</v>
      </c>
      <c r="Q759" s="32"/>
      <c r="R759" s="33">
        <f t="shared" si="55"/>
        <v>8.8800000000000008</v>
      </c>
      <c r="S759" s="34">
        <f t="shared" si="56"/>
        <v>191</v>
      </c>
      <c r="T759" s="35">
        <f>IF(L759="비가동",0,VLOOKUP(E759,[1]단가!$D$4:$G$1048576,4,0))</f>
        <v>700</v>
      </c>
      <c r="U759" s="35">
        <f t="shared" si="57"/>
        <v>466200</v>
      </c>
      <c r="V759" s="36" t="str">
        <f>IF($L759="비가동",0,IF($B759="in",VLOOKUP($E759,[1]투입량!$M:$T,3,FALSE),VLOOKUP($E759,[1]투입량!$D:$I,3,FALSE)))</f>
        <v>Q5009</v>
      </c>
      <c r="W759" s="35">
        <f>IF($L759="비가동",0,IF($B759="in",VLOOKUP($E759,[1]투입량!$M:$T,6,FALSE),VLOOKUP($E759,[1]투입량!$D:$I,5,FALSE)))</f>
        <v>28</v>
      </c>
      <c r="X759" s="35">
        <f t="shared" si="58"/>
        <v>3418.8000000000006</v>
      </c>
      <c r="Y759" s="37">
        <f>IF(V759=0,0,VLOOKUP(V759,[1]원재료!C:H,3,0)*0.001)</f>
        <v>8.14</v>
      </c>
      <c r="Z759" s="35">
        <f t="shared" si="59"/>
        <v>27829.032000000007</v>
      </c>
      <c r="AA759" s="38"/>
      <c r="AB759" s="39" t="s">
        <v>35</v>
      </c>
      <c r="AC759" s="40"/>
    </row>
    <row r="760" spans="1:29" ht="19.5" customHeight="1" x14ac:dyDescent="0.45">
      <c r="A760" s="22">
        <v>46159</v>
      </c>
      <c r="B760" s="23" t="s">
        <v>29</v>
      </c>
      <c r="C760" s="24" t="s">
        <v>30</v>
      </c>
      <c r="D760" s="25" t="s">
        <v>78</v>
      </c>
      <c r="E760" s="26" t="s">
        <v>76</v>
      </c>
      <c r="F760" s="27" t="str">
        <f>VLOOKUP(표1[[#This Row],[품번]],[1]!품번구분[#Data],2,0)</f>
        <v>G</v>
      </c>
      <c r="G760" s="28">
        <v>2</v>
      </c>
      <c r="H760" s="28">
        <v>111</v>
      </c>
      <c r="I760" s="28">
        <v>0</v>
      </c>
      <c r="J760" s="29">
        <f>표1[[#This Row],[C/V]]*표1[[#This Row],[판수]]-표1[[#This Row],[불량수량]]</f>
        <v>222</v>
      </c>
      <c r="K760" s="28" t="s">
        <v>102</v>
      </c>
      <c r="L760" s="28" t="s">
        <v>44</v>
      </c>
      <c r="M760" s="30">
        <v>0.75</v>
      </c>
      <c r="N760" s="30">
        <v>0.33333333333333331</v>
      </c>
      <c r="O760" s="31">
        <v>749.99999999999989</v>
      </c>
      <c r="P760" s="31">
        <v>0</v>
      </c>
      <c r="Q760" s="32"/>
      <c r="R760" s="33">
        <f t="shared" si="55"/>
        <v>8.8800000000000008</v>
      </c>
      <c r="S760" s="34">
        <f t="shared" si="56"/>
        <v>191</v>
      </c>
      <c r="T760" s="35">
        <f>IF(L760="비가동",0,VLOOKUP(E760,[1]단가!$D$4:$G$1048576,4,0))</f>
        <v>700</v>
      </c>
      <c r="U760" s="35">
        <f t="shared" si="57"/>
        <v>155400</v>
      </c>
      <c r="V760" s="36" t="str">
        <f>IF($L760="비가동",0,IF($B760="in",VLOOKUP($E760,[1]투입량!$M:$T,3,FALSE),VLOOKUP($E760,[1]투입량!$D:$I,3,FALSE)))</f>
        <v>Q5009</v>
      </c>
      <c r="W760" s="35">
        <f>IF($L760="비가동",0,IF($B760="in",VLOOKUP($E760,[1]투입량!$M:$T,6,FALSE),VLOOKUP($E760,[1]투입량!$D:$I,5,FALSE)))</f>
        <v>28</v>
      </c>
      <c r="X760" s="35">
        <f t="shared" si="58"/>
        <v>3418.8000000000006</v>
      </c>
      <c r="Y760" s="37">
        <f>IF(V760=0,0,VLOOKUP(V760,[1]원재료!C:H,3,0)*0.001)</f>
        <v>8.14</v>
      </c>
      <c r="Z760" s="35">
        <f t="shared" si="59"/>
        <v>27829.032000000007</v>
      </c>
      <c r="AA760" s="38"/>
      <c r="AB760" s="39" t="s">
        <v>35</v>
      </c>
      <c r="AC760" s="40"/>
    </row>
    <row r="761" spans="1:29" ht="19.5" customHeight="1" x14ac:dyDescent="0.45">
      <c r="A761" s="22">
        <v>46159</v>
      </c>
      <c r="B761" s="23" t="s">
        <v>29</v>
      </c>
      <c r="C761" s="24" t="s">
        <v>30</v>
      </c>
      <c r="D761" s="25" t="s">
        <v>80</v>
      </c>
      <c r="E761" s="26">
        <v>410002</v>
      </c>
      <c r="F761" s="27" t="str">
        <f>VLOOKUP(표1[[#This Row],[품번]],[1]!품번구분[#Data],2,0)</f>
        <v>G</v>
      </c>
      <c r="G761" s="28">
        <v>400</v>
      </c>
      <c r="H761" s="28">
        <v>73</v>
      </c>
      <c r="I761" s="28">
        <v>0</v>
      </c>
      <c r="J761" s="29">
        <f>표1[[#This Row],[C/V]]*표1[[#This Row],[판수]]-표1[[#This Row],[불량수량]]</f>
        <v>29200</v>
      </c>
      <c r="K761" s="28" t="s">
        <v>83</v>
      </c>
      <c r="L761" s="28" t="s">
        <v>34</v>
      </c>
      <c r="M761" s="30">
        <v>0.33333333333333331</v>
      </c>
      <c r="N761" s="30">
        <v>0.75</v>
      </c>
      <c r="O761" s="31">
        <v>540</v>
      </c>
      <c r="P761" s="31">
        <v>0</v>
      </c>
      <c r="Q761" s="32"/>
      <c r="R761" s="33">
        <f t="shared" si="55"/>
        <v>8.1111111111111107</v>
      </c>
      <c r="S761" s="34">
        <f t="shared" si="56"/>
        <v>173</v>
      </c>
      <c r="T761" s="35">
        <f>IF(L761="비가동",0,VLOOKUP(E761,[1]단가!$D$4:$G$1048576,4,0))</f>
        <v>14.7</v>
      </c>
      <c r="U761" s="35">
        <f t="shared" si="57"/>
        <v>429240</v>
      </c>
      <c r="V761" s="36" t="str">
        <f>IF($L761="비가동",0,IF($B761="in",VLOOKUP($E761,[1]투입량!$M:$T,3,FALSE),VLOOKUP($E761,[1]투입량!$D:$I,3,FALSE)))</f>
        <v>Q4004-3</v>
      </c>
      <c r="W761" s="35">
        <f>IF($L761="비가동",0,IF($B761="in",VLOOKUP($E761,[1]투입량!$M:$T,6,FALSE),VLOOKUP($E761,[1]투입량!$D:$I,5,FALSE)))</f>
        <v>46</v>
      </c>
      <c r="X761" s="35">
        <f t="shared" si="58"/>
        <v>3693.8</v>
      </c>
      <c r="Y761" s="37">
        <f>IF(V761=0,0,VLOOKUP(V761,[1]원재료!C:H,3,0)*0.001)</f>
        <v>10.200000000000001</v>
      </c>
      <c r="Z761" s="35">
        <f t="shared" si="59"/>
        <v>37676.760000000009</v>
      </c>
      <c r="AA761" s="38"/>
      <c r="AB761" s="39" t="s">
        <v>35</v>
      </c>
      <c r="AC761" s="40"/>
    </row>
    <row r="762" spans="1:29" ht="19.5" customHeight="1" x14ac:dyDescent="0.45">
      <c r="A762" s="22">
        <v>46159</v>
      </c>
      <c r="B762" s="23" t="s">
        <v>29</v>
      </c>
      <c r="C762" s="24" t="s">
        <v>30</v>
      </c>
      <c r="D762" s="25" t="s">
        <v>82</v>
      </c>
      <c r="E762" s="26" t="s">
        <v>125</v>
      </c>
      <c r="F762" s="27" t="str">
        <f>VLOOKUP(표1[[#This Row],[품번]],[1]!품번구분[#Data],2,0)</f>
        <v>G</v>
      </c>
      <c r="G762" s="28">
        <v>72</v>
      </c>
      <c r="H762" s="28">
        <v>73</v>
      </c>
      <c r="I762" s="28">
        <v>0</v>
      </c>
      <c r="J762" s="29">
        <f>표1[[#This Row],[C/V]]*표1[[#This Row],[판수]]-표1[[#This Row],[불량수량]]</f>
        <v>5256</v>
      </c>
      <c r="K762" s="28" t="s">
        <v>83</v>
      </c>
      <c r="L762" s="28" t="s">
        <v>34</v>
      </c>
      <c r="M762" s="30">
        <v>0.33333333333333331</v>
      </c>
      <c r="N762" s="30">
        <v>0.75</v>
      </c>
      <c r="O762" s="31">
        <v>540</v>
      </c>
      <c r="P762" s="31">
        <v>0</v>
      </c>
      <c r="Q762" s="32"/>
      <c r="R762" s="33">
        <f t="shared" si="55"/>
        <v>8.1111111111111107</v>
      </c>
      <c r="S762" s="34">
        <f t="shared" si="56"/>
        <v>173</v>
      </c>
      <c r="T762" s="35">
        <f>IF(L762="비가동",0,VLOOKUP(E762,[1]단가!$D$4:$G$1048576,4,0))</f>
        <v>0</v>
      </c>
      <c r="U762" s="35">
        <f t="shared" si="57"/>
        <v>0</v>
      </c>
      <c r="V762" s="36" t="str">
        <f>IF($L762="비가동",0,IF($B762="in",VLOOKUP($E762,[1]투입량!$M:$T,3,FALSE),VLOOKUP($E762,[1]투입량!$D:$I,3,FALSE)))</f>
        <v>F7008</v>
      </c>
      <c r="W762" s="35">
        <f>IF($L762="비가동",0,IF($B762="in",VLOOKUP($E762,[1]투입량!$M:$T,6,FALSE),VLOOKUP($E762,[1]투입량!$D:$I,5,FALSE)))</f>
        <v>168</v>
      </c>
      <c r="X762" s="35">
        <f t="shared" si="58"/>
        <v>13490.400000000001</v>
      </c>
      <c r="Y762" s="37">
        <f>IF(V762=0,0,VLOOKUP(V762,[1]원재료!C:H,3,0)*0.001)</f>
        <v>41</v>
      </c>
      <c r="Z762" s="35">
        <f t="shared" si="59"/>
        <v>553106.4</v>
      </c>
      <c r="AA762" s="38"/>
      <c r="AB762" s="39" t="s">
        <v>35</v>
      </c>
      <c r="AC762" s="40"/>
    </row>
    <row r="763" spans="1:29" ht="19.5" customHeight="1" x14ac:dyDescent="0.45">
      <c r="A763" s="22">
        <v>46159</v>
      </c>
      <c r="B763" s="23" t="s">
        <v>29</v>
      </c>
      <c r="C763" s="24" t="s">
        <v>30</v>
      </c>
      <c r="D763" s="25" t="s">
        <v>80</v>
      </c>
      <c r="E763" s="26">
        <v>410002</v>
      </c>
      <c r="F763" s="27" t="str">
        <f>VLOOKUP(표1[[#This Row],[품번]],[1]!품번구분[#Data],2,0)</f>
        <v>G</v>
      </c>
      <c r="G763" s="28">
        <v>400</v>
      </c>
      <c r="H763" s="28">
        <v>100</v>
      </c>
      <c r="I763" s="28">
        <v>0</v>
      </c>
      <c r="J763" s="29">
        <f>표1[[#This Row],[C/V]]*표1[[#This Row],[판수]]-표1[[#This Row],[불량수량]]</f>
        <v>40000</v>
      </c>
      <c r="K763" s="28" t="s">
        <v>60</v>
      </c>
      <c r="L763" s="28" t="s">
        <v>44</v>
      </c>
      <c r="M763" s="30">
        <v>0.75</v>
      </c>
      <c r="N763" s="30">
        <v>0.33333333333333331</v>
      </c>
      <c r="O763" s="31">
        <v>749.99999999999989</v>
      </c>
      <c r="P763" s="31">
        <v>0</v>
      </c>
      <c r="Q763" s="32"/>
      <c r="R763" s="33">
        <f t="shared" si="55"/>
        <v>8.0000000000000018</v>
      </c>
      <c r="S763" s="34">
        <f t="shared" si="56"/>
        <v>173</v>
      </c>
      <c r="T763" s="35">
        <f>IF(L763="비가동",0,VLOOKUP(E763,[1]단가!$D$4:$G$1048576,4,0))</f>
        <v>14.7</v>
      </c>
      <c r="U763" s="35">
        <f t="shared" si="57"/>
        <v>588000</v>
      </c>
      <c r="V763" s="36" t="str">
        <f>IF($L763="비가동",0,IF($B763="in",VLOOKUP($E763,[1]투입량!$M:$T,3,FALSE),VLOOKUP($E763,[1]투입량!$D:$I,3,FALSE)))</f>
        <v>Q4004-3</v>
      </c>
      <c r="W763" s="35">
        <f>IF($L763="비가동",0,IF($B763="in",VLOOKUP($E763,[1]투입량!$M:$T,6,FALSE),VLOOKUP($E763,[1]투입량!$D:$I,5,FALSE)))</f>
        <v>46</v>
      </c>
      <c r="X763" s="35">
        <f t="shared" si="58"/>
        <v>5060</v>
      </c>
      <c r="Y763" s="37">
        <f>IF(V763=0,0,VLOOKUP(V763,[1]원재료!C:H,3,0)*0.001)</f>
        <v>10.200000000000001</v>
      </c>
      <c r="Z763" s="35">
        <f t="shared" si="59"/>
        <v>51612.000000000007</v>
      </c>
      <c r="AA763" s="38"/>
      <c r="AB763" s="39" t="s">
        <v>35</v>
      </c>
      <c r="AC763" s="40"/>
    </row>
    <row r="764" spans="1:29" ht="19.5" customHeight="1" x14ac:dyDescent="0.45">
      <c r="A764" s="22">
        <v>46159</v>
      </c>
      <c r="B764" s="23" t="s">
        <v>29</v>
      </c>
      <c r="C764" s="24" t="s">
        <v>30</v>
      </c>
      <c r="D764" s="25" t="s">
        <v>82</v>
      </c>
      <c r="E764" s="26" t="s">
        <v>125</v>
      </c>
      <c r="F764" s="27" t="str">
        <f>VLOOKUP(표1[[#This Row],[품번]],[1]!품번구분[#Data],2,0)</f>
        <v>G</v>
      </c>
      <c r="G764" s="28">
        <v>72</v>
      </c>
      <c r="H764" s="28">
        <v>100</v>
      </c>
      <c r="I764" s="28">
        <v>0</v>
      </c>
      <c r="J764" s="29">
        <f>표1[[#This Row],[C/V]]*표1[[#This Row],[판수]]-표1[[#This Row],[불량수량]]</f>
        <v>7200</v>
      </c>
      <c r="K764" s="28" t="s">
        <v>60</v>
      </c>
      <c r="L764" s="28" t="s">
        <v>44</v>
      </c>
      <c r="M764" s="30">
        <v>0.75</v>
      </c>
      <c r="N764" s="30">
        <v>0.33333333333333331</v>
      </c>
      <c r="O764" s="31">
        <v>749.99999999999989</v>
      </c>
      <c r="P764" s="31">
        <v>0</v>
      </c>
      <c r="Q764" s="32"/>
      <c r="R764" s="33">
        <f t="shared" si="55"/>
        <v>8.0000000000000018</v>
      </c>
      <c r="S764" s="34">
        <f t="shared" si="56"/>
        <v>173</v>
      </c>
      <c r="T764" s="35">
        <f>IF(L764="비가동",0,VLOOKUP(E764,[1]단가!$D$4:$G$1048576,4,0))</f>
        <v>0</v>
      </c>
      <c r="U764" s="35">
        <f t="shared" si="57"/>
        <v>0</v>
      </c>
      <c r="V764" s="36" t="str">
        <f>IF($L764="비가동",0,IF($B764="in",VLOOKUP($E764,[1]투입량!$M:$T,3,FALSE),VLOOKUP($E764,[1]투입량!$D:$I,3,FALSE)))</f>
        <v>F7008</v>
      </c>
      <c r="W764" s="35">
        <f>IF($L764="비가동",0,IF($B764="in",VLOOKUP($E764,[1]투입량!$M:$T,6,FALSE),VLOOKUP($E764,[1]투입량!$D:$I,5,FALSE)))</f>
        <v>168</v>
      </c>
      <c r="X764" s="35">
        <f t="shared" si="58"/>
        <v>18480</v>
      </c>
      <c r="Y764" s="37">
        <f>IF(V764=0,0,VLOOKUP(V764,[1]원재료!C:H,3,0)*0.001)</f>
        <v>41</v>
      </c>
      <c r="Z764" s="35">
        <f t="shared" si="59"/>
        <v>757680</v>
      </c>
      <c r="AA764" s="38"/>
      <c r="AB764" s="39" t="s">
        <v>35</v>
      </c>
      <c r="AC764" s="40"/>
    </row>
    <row r="765" spans="1:29" ht="19.5" hidden="1" customHeight="1" x14ac:dyDescent="0.45">
      <c r="A765" s="22">
        <v>46159</v>
      </c>
      <c r="B765" s="23" t="s">
        <v>29</v>
      </c>
      <c r="C765" s="24" t="s">
        <v>30</v>
      </c>
      <c r="D765" s="25" t="s">
        <v>84</v>
      </c>
      <c r="E765" s="26">
        <v>683292</v>
      </c>
      <c r="F765" s="27" t="str">
        <f>VLOOKUP(표1[[#This Row],[품번]],[1]!품번구분[#Data],2,0)</f>
        <v>S</v>
      </c>
      <c r="G765" s="28">
        <v>400</v>
      </c>
      <c r="H765" s="28">
        <v>32</v>
      </c>
      <c r="I765" s="28">
        <v>0</v>
      </c>
      <c r="J765" s="29">
        <f>표1[[#This Row],[C/V]]*표1[[#This Row],[판수]]-표1[[#This Row],[불량수량]]</f>
        <v>12800</v>
      </c>
      <c r="K765" s="28" t="s">
        <v>87</v>
      </c>
      <c r="L765" s="28" t="s">
        <v>34</v>
      </c>
      <c r="M765" s="30">
        <v>0.33333333333333331</v>
      </c>
      <c r="N765" s="30">
        <v>0.54166666666666663</v>
      </c>
      <c r="O765" s="31">
        <v>195.00000000000006</v>
      </c>
      <c r="P765" s="31">
        <v>44.999999999999943</v>
      </c>
      <c r="Q765" s="32"/>
      <c r="R765" s="33">
        <f t="shared" si="55"/>
        <v>9.8461538461538431</v>
      </c>
      <c r="S765" s="34">
        <f t="shared" si="56"/>
        <v>32</v>
      </c>
      <c r="T765" s="35">
        <f>IF(L765="비가동",0,VLOOKUP(E765,[1]단가!$D$4:$G$1048576,4,0))</f>
        <v>6.7</v>
      </c>
      <c r="U765" s="35">
        <f t="shared" si="57"/>
        <v>85760</v>
      </c>
      <c r="V765" s="36" t="str">
        <f>IF($L765="비가동",0,IF($B765="in",VLOOKUP($E765,[1]투입량!$M:$T,3,FALSE),VLOOKUP($E765,[1]투입량!$D:$I,3,FALSE)))</f>
        <v>SI5022</v>
      </c>
      <c r="W765" s="35">
        <f>IF($L765="비가동",0,IF($B765="in",VLOOKUP($E765,[1]투입량!$M:$T,6,FALSE),VLOOKUP($E765,[1]투입량!$D:$I,5,FALSE)))</f>
        <v>56</v>
      </c>
      <c r="X765" s="35">
        <f t="shared" si="58"/>
        <v>1971.2000000000003</v>
      </c>
      <c r="Y765" s="37">
        <f>IF(V765=0,0,VLOOKUP(V765,[1]원재료!C:H,3,0)*0.001)</f>
        <v>10.15</v>
      </c>
      <c r="Z765" s="35">
        <f t="shared" si="59"/>
        <v>20007.680000000004</v>
      </c>
      <c r="AA765" s="38"/>
      <c r="AB765" s="39" t="s">
        <v>35</v>
      </c>
      <c r="AC765" s="40"/>
    </row>
    <row r="766" spans="1:29" ht="19.5" hidden="1" customHeight="1" x14ac:dyDescent="0.45">
      <c r="A766" s="22">
        <v>46159</v>
      </c>
      <c r="B766" s="23" t="s">
        <v>29</v>
      </c>
      <c r="C766" s="24" t="s">
        <v>30</v>
      </c>
      <c r="D766" s="25" t="s">
        <v>84</v>
      </c>
      <c r="E766" s="26">
        <v>683292</v>
      </c>
      <c r="F766" s="27" t="str">
        <f>VLOOKUP(표1[[#This Row],[품번]],[1]!품번구분[#Data],2,0)</f>
        <v>S</v>
      </c>
      <c r="G766" s="28"/>
      <c r="H766" s="28"/>
      <c r="I766" s="28"/>
      <c r="J766" s="29">
        <f>표1[[#This Row],[C/V]]*표1[[#This Row],[판수]]-표1[[#This Row],[불량수량]]</f>
        <v>0</v>
      </c>
      <c r="K766" s="28" t="s">
        <v>87</v>
      </c>
      <c r="L766" s="28" t="s">
        <v>36</v>
      </c>
      <c r="M766" s="30">
        <v>0.46875</v>
      </c>
      <c r="N766" s="30">
        <v>0.54166666666666663</v>
      </c>
      <c r="O766" s="31">
        <v>44.999999999999943</v>
      </c>
      <c r="P766" s="31">
        <v>0</v>
      </c>
      <c r="Q766" s="32" t="s">
        <v>100</v>
      </c>
      <c r="R766" s="33" t="str">
        <f t="shared" si="55"/>
        <v/>
      </c>
      <c r="S766" s="34">
        <f t="shared" si="56"/>
        <v>32</v>
      </c>
      <c r="T766" s="35">
        <f>IF(L766="비가동",0,VLOOKUP(E766,[1]단가!$D$4:$G$1048576,4,0))</f>
        <v>0</v>
      </c>
      <c r="U766" s="35">
        <f t="shared" si="57"/>
        <v>0</v>
      </c>
      <c r="V766" s="36">
        <f>IF($L766="비가동",0,IF($B766="in",VLOOKUP($E766,[1]투입량!$M:$T,3,FALSE),VLOOKUP($E766,[1]투입량!$D:$I,3,FALSE)))</f>
        <v>0</v>
      </c>
      <c r="W766" s="35">
        <f>IF($L766="비가동",0,IF($B766="in",VLOOKUP($E766,[1]투입량!$M:$T,6,FALSE),VLOOKUP($E766,[1]투입량!$D:$I,5,FALSE)))</f>
        <v>0</v>
      </c>
      <c r="X766" s="35">
        <f t="shared" si="58"/>
        <v>0</v>
      </c>
      <c r="Y766" s="37">
        <f>IF(V766=0,0,VLOOKUP(V766,[1]원재료!C:H,3,0)*0.001)</f>
        <v>0</v>
      </c>
      <c r="Z766" s="35">
        <f t="shared" si="59"/>
        <v>0</v>
      </c>
      <c r="AA766" s="38"/>
      <c r="AB766" s="39" t="s">
        <v>35</v>
      </c>
      <c r="AC766" s="40"/>
    </row>
    <row r="767" spans="1:29" ht="19.5" customHeight="1" x14ac:dyDescent="0.45">
      <c r="A767" s="22">
        <v>46159</v>
      </c>
      <c r="B767" s="23" t="s">
        <v>29</v>
      </c>
      <c r="C767" s="24" t="s">
        <v>30</v>
      </c>
      <c r="D767" s="25" t="s">
        <v>84</v>
      </c>
      <c r="E767" s="26" t="s">
        <v>129</v>
      </c>
      <c r="F767" s="27" t="str">
        <f>VLOOKUP(표1[[#This Row],[품번]],[1]!품번구분[#Data],2,0)</f>
        <v>G</v>
      </c>
      <c r="G767" s="28">
        <v>240</v>
      </c>
      <c r="H767" s="28">
        <v>41</v>
      </c>
      <c r="I767" s="28">
        <v>686</v>
      </c>
      <c r="J767" s="29">
        <f>표1[[#This Row],[C/V]]*표1[[#This Row],[판수]]-표1[[#This Row],[불량수량]]</f>
        <v>9154</v>
      </c>
      <c r="K767" s="28" t="s">
        <v>87</v>
      </c>
      <c r="L767" s="28" t="s">
        <v>34</v>
      </c>
      <c r="M767" s="30">
        <v>0.54166666666666663</v>
      </c>
      <c r="N767" s="30">
        <v>0.75</v>
      </c>
      <c r="O767" s="31">
        <v>300.00000000000006</v>
      </c>
      <c r="P767" s="31">
        <v>0</v>
      </c>
      <c r="Q767" s="32"/>
      <c r="R767" s="33">
        <f t="shared" si="55"/>
        <v>8.1999999999999975</v>
      </c>
      <c r="S767" s="34">
        <f t="shared" si="56"/>
        <v>141</v>
      </c>
      <c r="T767" s="35">
        <f>IF(L767="비가동",0,VLOOKUP(E767,[1]단가!$D$4:$G$1048576,4,0))</f>
        <v>50</v>
      </c>
      <c r="U767" s="35">
        <f t="shared" si="57"/>
        <v>457700</v>
      </c>
      <c r="V767" s="36" t="str">
        <f>IF($L767="비가동",0,IF($B767="in",VLOOKUP($E767,[1]투입량!$M:$T,3,FALSE),VLOOKUP($E767,[1]투입량!$D:$I,3,FALSE)))</f>
        <v>F7001</v>
      </c>
      <c r="W767" s="35">
        <f>IF($L767="비가동",0,IF($B767="in",VLOOKUP($E767,[1]투입량!$M:$T,6,FALSE),VLOOKUP($E767,[1]투입량!$D:$I,5,FALSE)))</f>
        <v>192</v>
      </c>
      <c r="X767" s="35">
        <f t="shared" si="58"/>
        <v>8659.2000000000007</v>
      </c>
      <c r="Y767" s="37">
        <f>IF(V767=0,0,VLOOKUP(V767,[1]원재료!C:H,3,0)*0.001)</f>
        <v>23</v>
      </c>
      <c r="Z767" s="35">
        <f t="shared" si="59"/>
        <v>199161.60000000001</v>
      </c>
      <c r="AA767" s="38"/>
      <c r="AB767" s="39" t="s">
        <v>35</v>
      </c>
      <c r="AC767" s="40"/>
    </row>
    <row r="768" spans="1:29" ht="19.5" customHeight="1" x14ac:dyDescent="0.45">
      <c r="A768" s="22">
        <v>46159</v>
      </c>
      <c r="B768" s="23" t="s">
        <v>29</v>
      </c>
      <c r="C768" s="24" t="s">
        <v>30</v>
      </c>
      <c r="D768" s="25" t="s">
        <v>86</v>
      </c>
      <c r="E768" s="26">
        <v>682027</v>
      </c>
      <c r="F768" s="27" t="str">
        <f>VLOOKUP(표1[[#This Row],[품번]],[1]!품번구분[#Data],2,0)</f>
        <v>S</v>
      </c>
      <c r="G768" s="28">
        <v>400</v>
      </c>
      <c r="H768" s="28">
        <v>78</v>
      </c>
      <c r="I768" s="28">
        <v>234</v>
      </c>
      <c r="J768" s="29">
        <f>표1[[#This Row],[C/V]]*표1[[#This Row],[판수]]-표1[[#This Row],[불량수량]]</f>
        <v>30966</v>
      </c>
      <c r="K768" s="28" t="s">
        <v>87</v>
      </c>
      <c r="L768" s="28" t="s">
        <v>34</v>
      </c>
      <c r="M768" s="30">
        <v>0.33333333333333331</v>
      </c>
      <c r="N768" s="30">
        <v>0.75</v>
      </c>
      <c r="O768" s="31">
        <v>540</v>
      </c>
      <c r="P768" s="31">
        <v>0</v>
      </c>
      <c r="Q768" s="32"/>
      <c r="R768" s="33">
        <f t="shared" si="55"/>
        <v>8.6666666666666661</v>
      </c>
      <c r="S768" s="34">
        <f t="shared" si="56"/>
        <v>178</v>
      </c>
      <c r="T768" s="35">
        <f>IF(L768="비가동",0,VLOOKUP(E768,[1]단가!$D$4:$G$1048576,4,0))</f>
        <v>14.6</v>
      </c>
      <c r="U768" s="35">
        <f t="shared" si="57"/>
        <v>452103.6</v>
      </c>
      <c r="V768" s="36" t="str">
        <f>IF($L768="비가동",0,IF($B768="in",VLOOKUP($E768,[1]투입량!$M:$T,3,FALSE),VLOOKUP($E768,[1]투입량!$D:$I,3,FALSE)))</f>
        <v>SI4023</v>
      </c>
      <c r="W768" s="35">
        <f>IF($L768="비가동",0,IF($B768="in",VLOOKUP($E768,[1]투입량!$M:$T,6,FALSE),VLOOKUP($E768,[1]투입량!$D:$I,5,FALSE)))</f>
        <v>240</v>
      </c>
      <c r="X768" s="35">
        <f t="shared" si="58"/>
        <v>20592</v>
      </c>
      <c r="Y768" s="37">
        <f>IF(V768=0,0,VLOOKUP(V768,[1]원재료!C:H,3,0)*0.001)</f>
        <v>9.3000000000000007</v>
      </c>
      <c r="Z768" s="35">
        <f t="shared" si="59"/>
        <v>191505.6</v>
      </c>
      <c r="AA768" s="38"/>
      <c r="AB768" s="39" t="s">
        <v>35</v>
      </c>
      <c r="AC768" s="40"/>
    </row>
    <row r="769" spans="1:29" ht="19.5" customHeight="1" x14ac:dyDescent="0.45">
      <c r="A769" s="22">
        <v>46159</v>
      </c>
      <c r="B769" s="23" t="s">
        <v>29</v>
      </c>
      <c r="C769" s="24" t="s">
        <v>30</v>
      </c>
      <c r="D769" s="25" t="s">
        <v>84</v>
      </c>
      <c r="E769" s="26" t="s">
        <v>129</v>
      </c>
      <c r="F769" s="27" t="str">
        <f>VLOOKUP(표1[[#This Row],[품번]],[1]!품번구분[#Data],2,0)</f>
        <v>G</v>
      </c>
      <c r="G769" s="28">
        <v>240</v>
      </c>
      <c r="H769" s="28">
        <v>100</v>
      </c>
      <c r="I769" s="28">
        <v>1600</v>
      </c>
      <c r="J769" s="29">
        <f>표1[[#This Row],[C/V]]*표1[[#This Row],[판수]]-표1[[#This Row],[불량수량]]</f>
        <v>22400</v>
      </c>
      <c r="K769" s="28" t="s">
        <v>85</v>
      </c>
      <c r="L769" s="28" t="s">
        <v>44</v>
      </c>
      <c r="M769" s="30">
        <v>0.75</v>
      </c>
      <c r="N769" s="30">
        <v>0.33333333333333331</v>
      </c>
      <c r="O769" s="31">
        <v>749.99999999999989</v>
      </c>
      <c r="P769" s="31">
        <v>0</v>
      </c>
      <c r="Q769" s="32"/>
      <c r="R769" s="33">
        <f t="shared" si="55"/>
        <v>8.0000000000000018</v>
      </c>
      <c r="S769" s="34">
        <f t="shared" si="56"/>
        <v>141</v>
      </c>
      <c r="T769" s="35">
        <f>IF(L769="비가동",0,VLOOKUP(E769,[1]단가!$D$4:$G$1048576,4,0))</f>
        <v>50</v>
      </c>
      <c r="U769" s="35">
        <f t="shared" si="57"/>
        <v>1120000</v>
      </c>
      <c r="V769" s="36" t="str">
        <f>IF($L769="비가동",0,IF($B769="in",VLOOKUP($E769,[1]투입량!$M:$T,3,FALSE),VLOOKUP($E769,[1]투입량!$D:$I,3,FALSE)))</f>
        <v>F7001</v>
      </c>
      <c r="W769" s="35">
        <f>IF($L769="비가동",0,IF($B769="in",VLOOKUP($E769,[1]투입량!$M:$T,6,FALSE),VLOOKUP($E769,[1]투입량!$D:$I,5,FALSE)))</f>
        <v>192</v>
      </c>
      <c r="X769" s="35">
        <f t="shared" si="58"/>
        <v>21120</v>
      </c>
      <c r="Y769" s="37">
        <f>IF(V769=0,0,VLOOKUP(V769,[1]원재료!C:H,3,0)*0.001)</f>
        <v>23</v>
      </c>
      <c r="Z769" s="35">
        <f t="shared" si="59"/>
        <v>485760</v>
      </c>
      <c r="AA769" s="38"/>
      <c r="AB769" s="39" t="s">
        <v>35</v>
      </c>
      <c r="AC769" s="40"/>
    </row>
    <row r="770" spans="1:29" ht="19.5" customHeight="1" x14ac:dyDescent="0.45">
      <c r="A770" s="22">
        <v>46159</v>
      </c>
      <c r="B770" s="23" t="s">
        <v>29</v>
      </c>
      <c r="C770" s="24" t="s">
        <v>30</v>
      </c>
      <c r="D770" s="25" t="s">
        <v>86</v>
      </c>
      <c r="E770" s="26">
        <v>682027</v>
      </c>
      <c r="F770" s="27" t="str">
        <f>VLOOKUP(표1[[#This Row],[품번]],[1]!품번구분[#Data],2,0)</f>
        <v>S</v>
      </c>
      <c r="G770" s="28">
        <v>400</v>
      </c>
      <c r="H770" s="28">
        <v>100</v>
      </c>
      <c r="I770" s="28">
        <v>300</v>
      </c>
      <c r="J770" s="29">
        <f>표1[[#This Row],[C/V]]*표1[[#This Row],[판수]]-표1[[#This Row],[불량수량]]</f>
        <v>39700</v>
      </c>
      <c r="K770" s="28" t="s">
        <v>85</v>
      </c>
      <c r="L770" s="28" t="s">
        <v>44</v>
      </c>
      <c r="M770" s="30">
        <v>0.75</v>
      </c>
      <c r="N770" s="30">
        <v>0.33333333333333331</v>
      </c>
      <c r="O770" s="31">
        <v>749.99999999999989</v>
      </c>
      <c r="P770" s="31">
        <v>0</v>
      </c>
      <c r="Q770" s="32"/>
      <c r="R770" s="33">
        <f t="shared" si="55"/>
        <v>8.0000000000000018</v>
      </c>
      <c r="S770" s="34">
        <f t="shared" si="56"/>
        <v>178</v>
      </c>
      <c r="T770" s="35">
        <f>IF(L770="비가동",0,VLOOKUP(E770,[1]단가!$D$4:$G$1048576,4,0))</f>
        <v>14.6</v>
      </c>
      <c r="U770" s="35">
        <f t="shared" si="57"/>
        <v>579620</v>
      </c>
      <c r="V770" s="36" t="str">
        <f>IF($L770="비가동",0,IF($B770="in",VLOOKUP($E770,[1]투입량!$M:$T,3,FALSE),VLOOKUP($E770,[1]투입량!$D:$I,3,FALSE)))</f>
        <v>SI4023</v>
      </c>
      <c r="W770" s="35">
        <f>IF($L770="비가동",0,IF($B770="in",VLOOKUP($E770,[1]투입량!$M:$T,6,FALSE),VLOOKUP($E770,[1]투입량!$D:$I,5,FALSE)))</f>
        <v>240</v>
      </c>
      <c r="X770" s="35">
        <f t="shared" si="58"/>
        <v>26400</v>
      </c>
      <c r="Y770" s="37">
        <f>IF(V770=0,0,VLOOKUP(V770,[1]원재료!C:H,3,0)*0.001)</f>
        <v>9.3000000000000007</v>
      </c>
      <c r="Z770" s="35">
        <f t="shared" si="59"/>
        <v>245520.00000000003</v>
      </c>
      <c r="AA770" s="38"/>
      <c r="AB770" s="39" t="s">
        <v>35</v>
      </c>
      <c r="AC770" s="40"/>
    </row>
    <row r="771" spans="1:29" ht="19.5" customHeight="1" x14ac:dyDescent="0.45">
      <c r="A771" s="22">
        <v>46159</v>
      </c>
      <c r="B771" s="23" t="s">
        <v>29</v>
      </c>
      <c r="C771" s="24" t="s">
        <v>30</v>
      </c>
      <c r="D771" s="25" t="s">
        <v>88</v>
      </c>
      <c r="E771" s="26">
        <v>685390</v>
      </c>
      <c r="F771" s="27" t="str">
        <f>VLOOKUP(표1[[#This Row],[품번]],[1]!품번구분[#Data],2,0)</f>
        <v>S</v>
      </c>
      <c r="G771" s="28">
        <v>1444</v>
      </c>
      <c r="H771" s="28">
        <v>95</v>
      </c>
      <c r="I771" s="28">
        <v>95</v>
      </c>
      <c r="J771" s="29">
        <f>표1[[#This Row],[C/V]]*표1[[#This Row],[판수]]-표1[[#This Row],[불량수량]]</f>
        <v>137085</v>
      </c>
      <c r="K771" s="28" t="s">
        <v>89</v>
      </c>
      <c r="L771" s="28" t="s">
        <v>34</v>
      </c>
      <c r="M771" s="30">
        <v>0.33333333333333331</v>
      </c>
      <c r="N771" s="30">
        <v>0.75</v>
      </c>
      <c r="O771" s="31">
        <v>540</v>
      </c>
      <c r="P771" s="31">
        <v>0</v>
      </c>
      <c r="Q771" s="32"/>
      <c r="R771" s="33">
        <f t="shared" ref="R771:R834" si="60">IF(H771=0,"",H771/O771*60)</f>
        <v>10.555555555555555</v>
      </c>
      <c r="S771" s="34">
        <f t="shared" ref="S771:S834" si="61">SUMIFS(H:H,$A:$A,A771,$D:$D,D771,$E:$E,E771)</f>
        <v>221</v>
      </c>
      <c r="T771" s="35">
        <f>IF(L771="비가동",0,VLOOKUP(E771,[1]단가!$D$4:$G$1048576,4,0))</f>
        <v>8</v>
      </c>
      <c r="U771" s="35">
        <f t="shared" ref="U771:U834" si="62">IF(L771="비가동",0,T771*J771)</f>
        <v>1096680</v>
      </c>
      <c r="V771" s="36" t="str">
        <f>IF($L771="비가동",0,IF($B771="in",VLOOKUP($E771,[1]투입량!$M:$T,3,FALSE),VLOOKUP($E771,[1]투입량!$D:$I,3,FALSE)))</f>
        <v>SI4022</v>
      </c>
      <c r="W771" s="35">
        <f>IF($L771="비가동",0,IF($B771="in",VLOOKUP($E771,[1]투입량!$M:$T,6,FALSE),VLOOKUP($E771,[1]투입량!$D:$I,5,FALSE)))</f>
        <v>260</v>
      </c>
      <c r="X771" s="35">
        <f t="shared" ref="X771:X834" si="63">IF(L771="비가동",0,(W771*1.1)*H771)</f>
        <v>27170</v>
      </c>
      <c r="Y771" s="37">
        <f>IF(V771=0,0,VLOOKUP(V771,[1]원재료!C:H,3,0)*0.001)</f>
        <v>10.15</v>
      </c>
      <c r="Z771" s="35">
        <f t="shared" ref="Z771:Z834" si="64">Y771*X771</f>
        <v>275775.5</v>
      </c>
      <c r="AA771" s="38"/>
      <c r="AB771" s="39" t="s">
        <v>35</v>
      </c>
      <c r="AC771" s="40"/>
    </row>
    <row r="772" spans="1:29" ht="19.5" customHeight="1" x14ac:dyDescent="0.45">
      <c r="A772" s="22">
        <v>46159</v>
      </c>
      <c r="B772" s="23" t="s">
        <v>29</v>
      </c>
      <c r="C772" s="24" t="s">
        <v>30</v>
      </c>
      <c r="D772" s="25" t="s">
        <v>90</v>
      </c>
      <c r="E772" s="26" t="s">
        <v>91</v>
      </c>
      <c r="F772" s="27" t="str">
        <f>VLOOKUP(표1[[#This Row],[품번]],[1]!품번구분[#Data],2,0)</f>
        <v>S</v>
      </c>
      <c r="G772" s="28">
        <v>256</v>
      </c>
      <c r="H772" s="28">
        <v>55</v>
      </c>
      <c r="I772" s="28"/>
      <c r="J772" s="29">
        <f>표1[[#This Row],[C/V]]*표1[[#This Row],[판수]]-표1[[#This Row],[불량수량]]</f>
        <v>14080</v>
      </c>
      <c r="K772" s="28" t="s">
        <v>94</v>
      </c>
      <c r="L772" s="28" t="s">
        <v>34</v>
      </c>
      <c r="M772" s="30">
        <v>0.33333333333333331</v>
      </c>
      <c r="N772" s="30">
        <v>0.75</v>
      </c>
      <c r="O772" s="31">
        <v>540</v>
      </c>
      <c r="P772" s="31">
        <v>0</v>
      </c>
      <c r="Q772" s="32"/>
      <c r="R772" s="33">
        <f t="shared" si="60"/>
        <v>6.1111111111111107</v>
      </c>
      <c r="S772" s="34">
        <f t="shared" si="61"/>
        <v>124</v>
      </c>
      <c r="T772" s="35">
        <f>IF(L772="비가동",0,VLOOKUP(E772,[1]단가!$D$4:$G$1048576,4,0))</f>
        <v>39.44</v>
      </c>
      <c r="U772" s="35">
        <f t="shared" si="62"/>
        <v>555315.19999999995</v>
      </c>
      <c r="V772" s="36" t="str">
        <f>IF($L772="비가동",0,IF($B772="in",VLOOKUP($E772,[1]투입량!$M:$T,3,FALSE),VLOOKUP($E772,[1]투입량!$D:$I,3,FALSE)))</f>
        <v>SI4023-1</v>
      </c>
      <c r="W772" s="35">
        <f>IF($L772="비가동",0,IF($B772="in",VLOOKUP($E772,[1]투입량!$M:$T,6,FALSE),VLOOKUP($E772,[1]투입량!$D:$I,5,FALSE)))</f>
        <v>172</v>
      </c>
      <c r="X772" s="35">
        <f t="shared" si="63"/>
        <v>10406.000000000002</v>
      </c>
      <c r="Y772" s="37">
        <f>IF(V772=0,0,VLOOKUP(V772,[1]원재료!C:H,3,0)*0.001)</f>
        <v>8.1999999999999993</v>
      </c>
      <c r="Z772" s="35">
        <f t="shared" si="64"/>
        <v>85329.200000000012</v>
      </c>
      <c r="AA772" s="38"/>
      <c r="AB772" s="39" t="s">
        <v>35</v>
      </c>
      <c r="AC772" s="40"/>
    </row>
    <row r="773" spans="1:29" ht="19.5" customHeight="1" x14ac:dyDescent="0.45">
      <c r="A773" s="22">
        <v>46159</v>
      </c>
      <c r="B773" s="23" t="s">
        <v>29</v>
      </c>
      <c r="C773" s="24" t="s">
        <v>30</v>
      </c>
      <c r="D773" s="25" t="s">
        <v>88</v>
      </c>
      <c r="E773" s="26">
        <v>685390</v>
      </c>
      <c r="F773" s="27" t="str">
        <f>VLOOKUP(표1[[#This Row],[품번]],[1]!품번구분[#Data],2,0)</f>
        <v>S</v>
      </c>
      <c r="G773" s="28">
        <v>1444</v>
      </c>
      <c r="H773" s="28">
        <v>126</v>
      </c>
      <c r="I773" s="28">
        <v>126</v>
      </c>
      <c r="J773" s="29">
        <f>표1[[#This Row],[C/V]]*표1[[#This Row],[판수]]-표1[[#This Row],[불량수량]]</f>
        <v>181818</v>
      </c>
      <c r="K773" s="28" t="s">
        <v>99</v>
      </c>
      <c r="L773" s="28" t="s">
        <v>44</v>
      </c>
      <c r="M773" s="30">
        <v>0.75</v>
      </c>
      <c r="N773" s="30">
        <v>0.33333333333333331</v>
      </c>
      <c r="O773" s="31">
        <v>749.99999999999989</v>
      </c>
      <c r="P773" s="31">
        <v>0</v>
      </c>
      <c r="Q773" s="32"/>
      <c r="R773" s="33">
        <f t="shared" si="60"/>
        <v>10.080000000000002</v>
      </c>
      <c r="S773" s="34">
        <f t="shared" si="61"/>
        <v>221</v>
      </c>
      <c r="T773" s="35">
        <f>IF(L773="비가동",0,VLOOKUP(E773,[1]단가!$D$4:$G$1048576,4,0))</f>
        <v>8</v>
      </c>
      <c r="U773" s="35">
        <f t="shared" si="62"/>
        <v>1454544</v>
      </c>
      <c r="V773" s="36" t="str">
        <f>IF($L773="비가동",0,IF($B773="in",VLOOKUP($E773,[1]투입량!$M:$T,3,FALSE),VLOOKUP($E773,[1]투입량!$D:$I,3,FALSE)))</f>
        <v>SI4022</v>
      </c>
      <c r="W773" s="35">
        <f>IF($L773="비가동",0,IF($B773="in",VLOOKUP($E773,[1]투입량!$M:$T,6,FALSE),VLOOKUP($E773,[1]투입량!$D:$I,5,FALSE)))</f>
        <v>260</v>
      </c>
      <c r="X773" s="35">
        <f t="shared" si="63"/>
        <v>36036</v>
      </c>
      <c r="Y773" s="37">
        <f>IF(V773=0,0,VLOOKUP(V773,[1]원재료!C:H,3,0)*0.001)</f>
        <v>10.15</v>
      </c>
      <c r="Z773" s="35">
        <f t="shared" si="64"/>
        <v>365765.4</v>
      </c>
      <c r="AA773" s="38"/>
      <c r="AB773" s="39" t="s">
        <v>35</v>
      </c>
      <c r="AC773" s="40"/>
    </row>
    <row r="774" spans="1:29" ht="19.5" customHeight="1" x14ac:dyDescent="0.45">
      <c r="A774" s="22">
        <v>46159</v>
      </c>
      <c r="B774" s="23" t="s">
        <v>29</v>
      </c>
      <c r="C774" s="24" t="s">
        <v>30</v>
      </c>
      <c r="D774" s="25" t="s">
        <v>90</v>
      </c>
      <c r="E774" s="26" t="s">
        <v>91</v>
      </c>
      <c r="F774" s="27" t="str">
        <f>VLOOKUP(표1[[#This Row],[품번]],[1]!품번구분[#Data],2,0)</f>
        <v>S</v>
      </c>
      <c r="G774" s="28">
        <v>256</v>
      </c>
      <c r="H774" s="28">
        <v>69</v>
      </c>
      <c r="I774" s="28"/>
      <c r="J774" s="29">
        <f>표1[[#This Row],[C/V]]*표1[[#This Row],[판수]]-표1[[#This Row],[불량수량]]</f>
        <v>17664</v>
      </c>
      <c r="K774" s="28" t="s">
        <v>92</v>
      </c>
      <c r="L774" s="28" t="s">
        <v>44</v>
      </c>
      <c r="M774" s="30">
        <v>0.75</v>
      </c>
      <c r="N774" s="30">
        <v>0.33333333333333331</v>
      </c>
      <c r="O774" s="31">
        <v>749.99999999999989</v>
      </c>
      <c r="P774" s="31">
        <v>0</v>
      </c>
      <c r="Q774" s="32"/>
      <c r="R774" s="33">
        <f t="shared" si="60"/>
        <v>5.5200000000000005</v>
      </c>
      <c r="S774" s="34">
        <f t="shared" si="61"/>
        <v>124</v>
      </c>
      <c r="T774" s="35">
        <f>IF(L774="비가동",0,VLOOKUP(E774,[1]단가!$D$4:$G$1048576,4,0))</f>
        <v>39.44</v>
      </c>
      <c r="U774" s="35">
        <f t="shared" si="62"/>
        <v>696668.15999999992</v>
      </c>
      <c r="V774" s="36" t="str">
        <f>IF($L774="비가동",0,IF($B774="in",VLOOKUP($E774,[1]투입량!$M:$T,3,FALSE),VLOOKUP($E774,[1]투입량!$D:$I,3,FALSE)))</f>
        <v>SI4023-1</v>
      </c>
      <c r="W774" s="35">
        <f>IF($L774="비가동",0,IF($B774="in",VLOOKUP($E774,[1]투입량!$M:$T,6,FALSE),VLOOKUP($E774,[1]투입량!$D:$I,5,FALSE)))</f>
        <v>172</v>
      </c>
      <c r="X774" s="35">
        <f t="shared" si="63"/>
        <v>13054.800000000001</v>
      </c>
      <c r="Y774" s="37">
        <f>IF(V774=0,0,VLOOKUP(V774,[1]원재료!C:H,3,0)*0.001)</f>
        <v>8.1999999999999993</v>
      </c>
      <c r="Z774" s="35">
        <f t="shared" si="64"/>
        <v>107049.36</v>
      </c>
      <c r="AA774" s="38"/>
      <c r="AB774" s="39" t="s">
        <v>35</v>
      </c>
      <c r="AC774" s="40"/>
    </row>
    <row r="775" spans="1:29" ht="19.5" hidden="1" customHeight="1" x14ac:dyDescent="0.45">
      <c r="A775" s="22">
        <v>46159</v>
      </c>
      <c r="B775" s="23" t="s">
        <v>29</v>
      </c>
      <c r="C775" s="24" t="s">
        <v>30</v>
      </c>
      <c r="D775" s="25" t="s">
        <v>95</v>
      </c>
      <c r="E775" s="26">
        <v>680604</v>
      </c>
      <c r="F775" s="27" t="str">
        <f>VLOOKUP(표1[[#This Row],[품번]],[1]!품번구분[#Data],2,0)</f>
        <v>S</v>
      </c>
      <c r="G775" s="28">
        <v>1008</v>
      </c>
      <c r="H775" s="28">
        <v>7</v>
      </c>
      <c r="I775" s="28"/>
      <c r="J775" s="29">
        <f>표1[[#This Row],[C/V]]*표1[[#This Row],[판수]]-표1[[#This Row],[불량수량]]</f>
        <v>7056</v>
      </c>
      <c r="K775" s="28" t="s">
        <v>101</v>
      </c>
      <c r="L775" s="28" t="s">
        <v>34</v>
      </c>
      <c r="M775" s="30">
        <v>0.33333333333333331</v>
      </c>
      <c r="N775" s="30">
        <v>0.75</v>
      </c>
      <c r="O775" s="31">
        <v>30</v>
      </c>
      <c r="P775" s="31">
        <v>510</v>
      </c>
      <c r="Q775" s="32"/>
      <c r="R775" s="33">
        <f t="shared" si="60"/>
        <v>14</v>
      </c>
      <c r="S775" s="34">
        <f t="shared" si="61"/>
        <v>131</v>
      </c>
      <c r="T775" s="35">
        <f>IF(L775="비가동",0,VLOOKUP(E775,[1]단가!$D$4:$G$1048576,4,0))</f>
        <v>10.37</v>
      </c>
      <c r="U775" s="35">
        <f t="shared" si="62"/>
        <v>73170.720000000001</v>
      </c>
      <c r="V775" s="36" t="str">
        <f>IF($L775="비가동",0,IF($B775="in",VLOOKUP($E775,[1]투입량!$M:$T,3,FALSE),VLOOKUP($E775,[1]투입량!$D:$I,3,FALSE)))</f>
        <v>SI4023</v>
      </c>
      <c r="W775" s="35">
        <f>IF($L775="비가동",0,IF($B775="in",VLOOKUP($E775,[1]투입량!$M:$T,6,FALSE),VLOOKUP($E775,[1]투입량!$D:$I,5,FALSE)))</f>
        <v>240</v>
      </c>
      <c r="X775" s="35">
        <f t="shared" si="63"/>
        <v>1848</v>
      </c>
      <c r="Y775" s="37">
        <f>IF(V775=0,0,VLOOKUP(V775,[1]원재료!C:H,3,0)*0.001)</f>
        <v>9.3000000000000007</v>
      </c>
      <c r="Z775" s="35">
        <f t="shared" si="64"/>
        <v>17186.400000000001</v>
      </c>
      <c r="AA775" s="38"/>
      <c r="AB775" s="39" t="s">
        <v>35</v>
      </c>
      <c r="AC775" s="40"/>
    </row>
    <row r="776" spans="1:29" ht="19.5" hidden="1" customHeight="1" x14ac:dyDescent="0.45">
      <c r="A776" s="22">
        <v>46159</v>
      </c>
      <c r="B776" s="23" t="s">
        <v>29</v>
      </c>
      <c r="C776" s="24" t="s">
        <v>30</v>
      </c>
      <c r="D776" s="25" t="s">
        <v>95</v>
      </c>
      <c r="E776" s="26">
        <v>680604</v>
      </c>
      <c r="F776" s="27" t="str">
        <f>VLOOKUP(표1[[#This Row],[품번]],[1]!품번구분[#Data],2,0)</f>
        <v>S</v>
      </c>
      <c r="G776" s="28"/>
      <c r="H776" s="28"/>
      <c r="I776" s="28"/>
      <c r="J776" s="29">
        <f>표1[[#This Row],[C/V]]*표1[[#This Row],[판수]]-표1[[#This Row],[불량수량]]</f>
        <v>0</v>
      </c>
      <c r="K776" s="28" t="s">
        <v>101</v>
      </c>
      <c r="L776" s="28" t="s">
        <v>36</v>
      </c>
      <c r="M776" s="30">
        <v>0.35416666666666669</v>
      </c>
      <c r="N776" s="30">
        <v>0.75</v>
      </c>
      <c r="O776" s="31">
        <v>510</v>
      </c>
      <c r="P776" s="31">
        <v>0</v>
      </c>
      <c r="Q776" s="32" t="s">
        <v>47</v>
      </c>
      <c r="R776" s="33" t="str">
        <f t="shared" si="60"/>
        <v/>
      </c>
      <c r="S776" s="34">
        <f t="shared" si="61"/>
        <v>131</v>
      </c>
      <c r="T776" s="35">
        <f>IF(L776="비가동",0,VLOOKUP(E776,[1]단가!$D$4:$G$1048576,4,0))</f>
        <v>0</v>
      </c>
      <c r="U776" s="35">
        <f t="shared" si="62"/>
        <v>0</v>
      </c>
      <c r="V776" s="36">
        <f>IF($L776="비가동",0,IF($B776="in",VLOOKUP($E776,[1]투입량!$M:$T,3,FALSE),VLOOKUP($E776,[1]투입량!$D:$I,3,FALSE)))</f>
        <v>0</v>
      </c>
      <c r="W776" s="35">
        <f>IF($L776="비가동",0,IF($B776="in",VLOOKUP($E776,[1]투입량!$M:$T,6,FALSE),VLOOKUP($E776,[1]투입량!$D:$I,5,FALSE)))</f>
        <v>0</v>
      </c>
      <c r="X776" s="35">
        <f t="shared" si="63"/>
        <v>0</v>
      </c>
      <c r="Y776" s="37">
        <f>IF(V776=0,0,VLOOKUP(V776,[1]원재료!C:H,3,0)*0.001)</f>
        <v>0</v>
      </c>
      <c r="Z776" s="35">
        <f t="shared" si="64"/>
        <v>0</v>
      </c>
      <c r="AA776" s="38" t="s">
        <v>150</v>
      </c>
      <c r="AB776" s="39" t="s">
        <v>35</v>
      </c>
      <c r="AC776" s="40"/>
    </row>
    <row r="777" spans="1:29" ht="19.5" customHeight="1" x14ac:dyDescent="0.45">
      <c r="A777" s="22">
        <v>46159</v>
      </c>
      <c r="B777" s="23" t="s">
        <v>29</v>
      </c>
      <c r="C777" s="24" t="s">
        <v>30</v>
      </c>
      <c r="D777" s="25" t="s">
        <v>95</v>
      </c>
      <c r="E777" s="26">
        <v>680604</v>
      </c>
      <c r="F777" s="27" t="str">
        <f>VLOOKUP(표1[[#This Row],[품번]],[1]!품번구분[#Data],2,0)</f>
        <v>S</v>
      </c>
      <c r="G777" s="28">
        <v>1008</v>
      </c>
      <c r="H777" s="28">
        <v>124</v>
      </c>
      <c r="I777" s="28"/>
      <c r="J777" s="29">
        <f>표1[[#This Row],[C/V]]*표1[[#This Row],[판수]]-표1[[#This Row],[불량수량]]</f>
        <v>124992</v>
      </c>
      <c r="K777" s="28" t="s">
        <v>96</v>
      </c>
      <c r="L777" s="28" t="s">
        <v>44</v>
      </c>
      <c r="M777" s="30">
        <v>0.75</v>
      </c>
      <c r="N777" s="30">
        <v>0.33333333333333331</v>
      </c>
      <c r="O777" s="31">
        <v>749.99999999999989</v>
      </c>
      <c r="P777" s="31">
        <v>0</v>
      </c>
      <c r="Q777" s="32"/>
      <c r="R777" s="33">
        <f t="shared" si="60"/>
        <v>9.9200000000000017</v>
      </c>
      <c r="S777" s="34">
        <f t="shared" si="61"/>
        <v>131</v>
      </c>
      <c r="T777" s="35">
        <f>IF(L777="비가동",0,VLOOKUP(E777,[1]단가!$D$4:$G$1048576,4,0))</f>
        <v>10.37</v>
      </c>
      <c r="U777" s="35">
        <f t="shared" si="62"/>
        <v>1296167.0399999998</v>
      </c>
      <c r="V777" s="36" t="str">
        <f>IF($L777="비가동",0,IF($B777="in",VLOOKUP($E777,[1]투입량!$M:$T,3,FALSE),VLOOKUP($E777,[1]투입량!$D:$I,3,FALSE)))</f>
        <v>SI4023</v>
      </c>
      <c r="W777" s="35">
        <f>IF($L777="비가동",0,IF($B777="in",VLOOKUP($E777,[1]투입량!$M:$T,6,FALSE),VLOOKUP($E777,[1]투입량!$D:$I,5,FALSE)))</f>
        <v>240</v>
      </c>
      <c r="X777" s="35">
        <f t="shared" si="63"/>
        <v>32736</v>
      </c>
      <c r="Y777" s="37">
        <f>IF(V777=0,0,VLOOKUP(V777,[1]원재료!C:H,3,0)*0.001)</f>
        <v>9.3000000000000007</v>
      </c>
      <c r="Z777" s="35">
        <f t="shared" si="64"/>
        <v>304444.80000000005</v>
      </c>
      <c r="AA777" s="38"/>
      <c r="AB777" s="39" t="s">
        <v>35</v>
      </c>
      <c r="AC777" s="40"/>
    </row>
    <row r="778" spans="1:29" ht="19.5" customHeight="1" x14ac:dyDescent="0.45">
      <c r="A778" s="22">
        <v>46159</v>
      </c>
      <c r="B778" s="23" t="s">
        <v>29</v>
      </c>
      <c r="C778" s="24" t="s">
        <v>30</v>
      </c>
      <c r="D778" s="25" t="s">
        <v>97</v>
      </c>
      <c r="E778" s="26">
        <v>680449</v>
      </c>
      <c r="F778" s="27" t="str">
        <f>VLOOKUP(표1[[#This Row],[품번]],[1]!품번구분[#Data],2,0)</f>
        <v>S</v>
      </c>
      <c r="G778" s="28">
        <v>1008</v>
      </c>
      <c r="H778" s="28">
        <v>100</v>
      </c>
      <c r="I778" s="28">
        <v>400</v>
      </c>
      <c r="J778" s="29">
        <f>표1[[#This Row],[C/V]]*표1[[#This Row],[판수]]-표1[[#This Row],[불량수량]]</f>
        <v>100400</v>
      </c>
      <c r="K778" s="28" t="s">
        <v>106</v>
      </c>
      <c r="L778" s="28" t="s">
        <v>44</v>
      </c>
      <c r="M778" s="30">
        <v>0.75</v>
      </c>
      <c r="N778" s="30">
        <v>0.33333333333333331</v>
      </c>
      <c r="O778" s="31">
        <v>749.99999999999989</v>
      </c>
      <c r="P778" s="31">
        <v>0</v>
      </c>
      <c r="Q778" s="32"/>
      <c r="R778" s="33">
        <f t="shared" si="60"/>
        <v>8.0000000000000018</v>
      </c>
      <c r="S778" s="34">
        <f t="shared" si="61"/>
        <v>100</v>
      </c>
      <c r="T778" s="35">
        <f>IF(L778="비가동",0,VLOOKUP(E778,[1]단가!$D$4:$G$1048576,4,0))</f>
        <v>14.17</v>
      </c>
      <c r="U778" s="35">
        <f t="shared" si="62"/>
        <v>1422668</v>
      </c>
      <c r="V778" s="36" t="str">
        <f>IF($L778="비가동",0,IF($B778="in",VLOOKUP($E778,[1]투입량!$M:$T,3,FALSE),VLOOKUP($E778,[1]투입량!$D:$I,3,FALSE)))</f>
        <v>SI4023-2</v>
      </c>
      <c r="W778" s="35">
        <f>IF($L778="비가동",0,IF($B778="in",VLOOKUP($E778,[1]투입량!$M:$T,6,FALSE),VLOOKUP($E778,[1]투입량!$D:$I,5,FALSE)))</f>
        <v>210</v>
      </c>
      <c r="X778" s="35">
        <f t="shared" si="63"/>
        <v>23100.000000000004</v>
      </c>
      <c r="Y778" s="37">
        <f>IF(V778=0,0,VLOOKUP(V778,[1]원재료!C:H,3,0)*0.001)</f>
        <v>7.8</v>
      </c>
      <c r="Z778" s="35">
        <f t="shared" si="64"/>
        <v>180180.00000000003</v>
      </c>
      <c r="AA778" s="38"/>
      <c r="AB778" s="39" t="s">
        <v>35</v>
      </c>
      <c r="AC778" s="40"/>
    </row>
    <row r="779" spans="1:29" ht="19.5" customHeight="1" x14ac:dyDescent="0.45">
      <c r="A779" s="22">
        <v>46159</v>
      </c>
      <c r="B779" s="23" t="s">
        <v>29</v>
      </c>
      <c r="C779" s="24" t="s">
        <v>30</v>
      </c>
      <c r="D779" s="25" t="s">
        <v>105</v>
      </c>
      <c r="E779" s="26" t="s">
        <v>91</v>
      </c>
      <c r="F779" s="27" t="str">
        <f>VLOOKUP(표1[[#This Row],[품번]],[1]!품번구분[#Data],2,0)</f>
        <v>S</v>
      </c>
      <c r="G779" s="28">
        <v>168</v>
      </c>
      <c r="H779" s="28">
        <v>46</v>
      </c>
      <c r="I779" s="28"/>
      <c r="J779" s="29">
        <f>표1[[#This Row],[C/V]]*표1[[#This Row],[판수]]-표1[[#This Row],[불량수량]]</f>
        <v>7728</v>
      </c>
      <c r="K779" s="28" t="s">
        <v>107</v>
      </c>
      <c r="L779" s="28" t="s">
        <v>34</v>
      </c>
      <c r="M779" s="30">
        <v>0.33333333333333331</v>
      </c>
      <c r="N779" s="30">
        <v>0.75</v>
      </c>
      <c r="O779" s="31">
        <v>540</v>
      </c>
      <c r="P779" s="31">
        <v>0</v>
      </c>
      <c r="Q779" s="32"/>
      <c r="R779" s="33">
        <f t="shared" si="60"/>
        <v>5.1111111111111107</v>
      </c>
      <c r="S779" s="34">
        <f t="shared" si="61"/>
        <v>115</v>
      </c>
      <c r="T779" s="35">
        <f>IF(L779="비가동",0,VLOOKUP(E779,[1]단가!$D$4:$G$1048576,4,0))</f>
        <v>39.44</v>
      </c>
      <c r="U779" s="35">
        <f t="shared" si="62"/>
        <v>304792.32000000001</v>
      </c>
      <c r="V779" s="36" t="str">
        <f>IF($L779="비가동",0,IF($B779="in",VLOOKUP($E779,[1]투입량!$M:$T,3,FALSE),VLOOKUP($E779,[1]투입량!$D:$I,3,FALSE)))</f>
        <v>SI4023-1</v>
      </c>
      <c r="W779" s="35">
        <f>IF($L779="비가동",0,IF($B779="in",VLOOKUP($E779,[1]투입량!$M:$T,6,FALSE),VLOOKUP($E779,[1]투입량!$D:$I,5,FALSE)))</f>
        <v>172</v>
      </c>
      <c r="X779" s="35">
        <f t="shared" si="63"/>
        <v>8703.2000000000007</v>
      </c>
      <c r="Y779" s="37">
        <f>IF(V779=0,0,VLOOKUP(V779,[1]원재료!C:H,3,0)*0.001)</f>
        <v>8.1999999999999993</v>
      </c>
      <c r="Z779" s="35">
        <f t="shared" si="64"/>
        <v>71366.240000000005</v>
      </c>
      <c r="AA779" s="38"/>
      <c r="AB779" s="39" t="s">
        <v>35</v>
      </c>
      <c r="AC779" s="40"/>
    </row>
    <row r="780" spans="1:29" ht="19.5" customHeight="1" x14ac:dyDescent="0.45">
      <c r="A780" s="22">
        <v>46159</v>
      </c>
      <c r="B780" s="23" t="s">
        <v>29</v>
      </c>
      <c r="C780" s="24" t="s">
        <v>30</v>
      </c>
      <c r="D780" s="25" t="s">
        <v>103</v>
      </c>
      <c r="E780" s="26">
        <v>680450</v>
      </c>
      <c r="F780" s="27" t="str">
        <f>VLOOKUP(표1[[#This Row],[품번]],[1]!품번구분[#Data],2,0)</f>
        <v>S</v>
      </c>
      <c r="G780" s="28">
        <v>1008</v>
      </c>
      <c r="H780" s="28">
        <v>65</v>
      </c>
      <c r="I780" s="28">
        <v>650</v>
      </c>
      <c r="J780" s="29">
        <f>표1[[#This Row],[C/V]]*표1[[#This Row],[판수]]-표1[[#This Row],[불량수량]]</f>
        <v>64870</v>
      </c>
      <c r="K780" s="28" t="s">
        <v>93</v>
      </c>
      <c r="L780" s="28" t="s">
        <v>34</v>
      </c>
      <c r="M780" s="30">
        <v>0.33333333333333331</v>
      </c>
      <c r="N780" s="30">
        <v>0.75</v>
      </c>
      <c r="O780" s="31">
        <v>540</v>
      </c>
      <c r="P780" s="31">
        <v>0</v>
      </c>
      <c r="Q780" s="32"/>
      <c r="R780" s="33">
        <f t="shared" si="60"/>
        <v>7.2222222222222214</v>
      </c>
      <c r="S780" s="34">
        <f t="shared" si="61"/>
        <v>165</v>
      </c>
      <c r="T780" s="35">
        <f>IF(L780="비가동",0,VLOOKUP(E780,[1]단가!$D$4:$G$1048576,4,0))</f>
        <v>14.17</v>
      </c>
      <c r="U780" s="35">
        <f t="shared" si="62"/>
        <v>919207.9</v>
      </c>
      <c r="V780" s="36" t="str">
        <f>IF($L780="비가동",0,IF($B780="in",VLOOKUP($E780,[1]투입량!$M:$T,3,FALSE),VLOOKUP($E780,[1]투입량!$D:$I,3,FALSE)))</f>
        <v>SI4032</v>
      </c>
      <c r="W780" s="35">
        <f>IF($L780="비가동",0,IF($B780="in",VLOOKUP($E780,[1]투입량!$M:$T,6,FALSE),VLOOKUP($E780,[1]투입량!$D:$I,5,FALSE)))</f>
        <v>84</v>
      </c>
      <c r="X780" s="35">
        <f t="shared" si="63"/>
        <v>6006</v>
      </c>
      <c r="Y780" s="37">
        <f>IF(V780=0,0,VLOOKUP(V780,[1]원재료!C:H,3,0)*0.001)</f>
        <v>0</v>
      </c>
      <c r="Z780" s="35">
        <f t="shared" si="64"/>
        <v>0</v>
      </c>
      <c r="AA780" s="38"/>
      <c r="AB780" s="39" t="s">
        <v>35</v>
      </c>
      <c r="AC780" s="40"/>
    </row>
    <row r="781" spans="1:29" ht="19.5" customHeight="1" x14ac:dyDescent="0.45">
      <c r="A781" s="22">
        <v>46159</v>
      </c>
      <c r="B781" s="23" t="s">
        <v>29</v>
      </c>
      <c r="C781" s="24" t="s">
        <v>30</v>
      </c>
      <c r="D781" s="25" t="s">
        <v>105</v>
      </c>
      <c r="E781" s="26" t="s">
        <v>91</v>
      </c>
      <c r="F781" s="27" t="str">
        <f>VLOOKUP(표1[[#This Row],[품번]],[1]!품번구분[#Data],2,0)</f>
        <v>S</v>
      </c>
      <c r="G781" s="28">
        <v>168</v>
      </c>
      <c r="H781" s="28">
        <v>69</v>
      </c>
      <c r="I781" s="28"/>
      <c r="J781" s="29">
        <f>표1[[#This Row],[C/V]]*표1[[#This Row],[판수]]-표1[[#This Row],[불량수량]]</f>
        <v>11592</v>
      </c>
      <c r="K781" s="28" t="s">
        <v>77</v>
      </c>
      <c r="L781" s="28" t="s">
        <v>44</v>
      </c>
      <c r="M781" s="30">
        <v>0.75</v>
      </c>
      <c r="N781" s="30">
        <v>0.33333333333333331</v>
      </c>
      <c r="O781" s="31">
        <v>749.99999999999989</v>
      </c>
      <c r="P781" s="31">
        <v>0</v>
      </c>
      <c r="Q781" s="32"/>
      <c r="R781" s="33">
        <f t="shared" si="60"/>
        <v>5.5200000000000005</v>
      </c>
      <c r="S781" s="34">
        <f t="shared" si="61"/>
        <v>115</v>
      </c>
      <c r="T781" s="35">
        <f>IF(L781="비가동",0,VLOOKUP(E781,[1]단가!$D$4:$G$1048576,4,0))</f>
        <v>39.44</v>
      </c>
      <c r="U781" s="35">
        <f t="shared" si="62"/>
        <v>457188.48</v>
      </c>
      <c r="V781" s="36" t="str">
        <f>IF($L781="비가동",0,IF($B781="in",VLOOKUP($E781,[1]투입량!$M:$T,3,FALSE),VLOOKUP($E781,[1]투입량!$D:$I,3,FALSE)))</f>
        <v>SI4023-1</v>
      </c>
      <c r="W781" s="35">
        <f>IF($L781="비가동",0,IF($B781="in",VLOOKUP($E781,[1]투입량!$M:$T,6,FALSE),VLOOKUP($E781,[1]투입량!$D:$I,5,FALSE)))</f>
        <v>172</v>
      </c>
      <c r="X781" s="35">
        <f t="shared" si="63"/>
        <v>13054.800000000001</v>
      </c>
      <c r="Y781" s="37">
        <f>IF(V781=0,0,VLOOKUP(V781,[1]원재료!C:H,3,0)*0.001)</f>
        <v>8.1999999999999993</v>
      </c>
      <c r="Z781" s="35">
        <f t="shared" si="64"/>
        <v>107049.36</v>
      </c>
      <c r="AA781" s="38"/>
      <c r="AB781" s="39" t="s">
        <v>35</v>
      </c>
      <c r="AC781" s="40"/>
    </row>
    <row r="782" spans="1:29" ht="19.5" customHeight="1" x14ac:dyDescent="0.45">
      <c r="A782" s="22">
        <v>46159</v>
      </c>
      <c r="B782" s="23" t="s">
        <v>29</v>
      </c>
      <c r="C782" s="24" t="s">
        <v>30</v>
      </c>
      <c r="D782" s="25" t="s">
        <v>103</v>
      </c>
      <c r="E782" s="26">
        <v>680450</v>
      </c>
      <c r="F782" s="27" t="str">
        <f>VLOOKUP(표1[[#This Row],[품번]],[1]!품번구분[#Data],2,0)</f>
        <v>S</v>
      </c>
      <c r="G782" s="28">
        <v>1008</v>
      </c>
      <c r="H782" s="28">
        <v>100</v>
      </c>
      <c r="I782" s="28">
        <v>1000</v>
      </c>
      <c r="J782" s="29">
        <f>표1[[#This Row],[C/V]]*표1[[#This Row],[판수]]-표1[[#This Row],[불량수량]]</f>
        <v>99800</v>
      </c>
      <c r="K782" s="28" t="s">
        <v>104</v>
      </c>
      <c r="L782" s="28" t="s">
        <v>44</v>
      </c>
      <c r="M782" s="30">
        <v>0.75</v>
      </c>
      <c r="N782" s="30">
        <v>0.33333333333333331</v>
      </c>
      <c r="O782" s="31">
        <v>749.99999999999989</v>
      </c>
      <c r="P782" s="31">
        <v>0</v>
      </c>
      <c r="Q782" s="32"/>
      <c r="R782" s="33">
        <f t="shared" si="60"/>
        <v>8.0000000000000018</v>
      </c>
      <c r="S782" s="34">
        <f t="shared" si="61"/>
        <v>165</v>
      </c>
      <c r="T782" s="35">
        <f>IF(L782="비가동",0,VLOOKUP(E782,[1]단가!$D$4:$G$1048576,4,0))</f>
        <v>14.17</v>
      </c>
      <c r="U782" s="35">
        <f t="shared" si="62"/>
        <v>1414166</v>
      </c>
      <c r="V782" s="36" t="str">
        <f>IF($L782="비가동",0,IF($B782="in",VLOOKUP($E782,[1]투입량!$M:$T,3,FALSE),VLOOKUP($E782,[1]투입량!$D:$I,3,FALSE)))</f>
        <v>SI4032</v>
      </c>
      <c r="W782" s="35">
        <f>IF($L782="비가동",0,IF($B782="in",VLOOKUP($E782,[1]투입량!$M:$T,6,FALSE),VLOOKUP($E782,[1]투입량!$D:$I,5,FALSE)))</f>
        <v>84</v>
      </c>
      <c r="X782" s="35">
        <f t="shared" si="63"/>
        <v>9240</v>
      </c>
      <c r="Y782" s="37">
        <f>IF(V782=0,0,VLOOKUP(V782,[1]원재료!C:H,3,0)*0.001)</f>
        <v>0</v>
      </c>
      <c r="Z782" s="35">
        <f t="shared" si="64"/>
        <v>0</v>
      </c>
      <c r="AA782" s="38"/>
      <c r="AB782" s="39" t="s">
        <v>35</v>
      </c>
      <c r="AC782" s="40"/>
    </row>
    <row r="783" spans="1:29" ht="19.5" customHeight="1" x14ac:dyDescent="0.45">
      <c r="A783" s="22">
        <v>46159</v>
      </c>
      <c r="B783" s="23" t="s">
        <v>29</v>
      </c>
      <c r="C783" s="24" t="s">
        <v>30</v>
      </c>
      <c r="D783" s="25" t="s">
        <v>109</v>
      </c>
      <c r="E783" s="26" t="s">
        <v>110</v>
      </c>
      <c r="F783" s="27" t="str">
        <f>VLOOKUP(표1[[#This Row],[품번]],[1]!품번구분[#Data],2,0)</f>
        <v>S</v>
      </c>
      <c r="G783" s="28">
        <v>48</v>
      </c>
      <c r="H783" s="28">
        <v>85</v>
      </c>
      <c r="I783" s="28"/>
      <c r="J783" s="29">
        <f>표1[[#This Row],[C/V]]*표1[[#This Row],[판수]]-표1[[#This Row],[불량수량]]</f>
        <v>4080</v>
      </c>
      <c r="K783" s="28" t="s">
        <v>56</v>
      </c>
      <c r="L783" s="28" t="s">
        <v>34</v>
      </c>
      <c r="M783" s="30">
        <v>0.33333333333333331</v>
      </c>
      <c r="N783" s="30">
        <v>0.75</v>
      </c>
      <c r="O783" s="31">
        <v>540</v>
      </c>
      <c r="P783" s="31">
        <v>0</v>
      </c>
      <c r="Q783" s="32"/>
      <c r="R783" s="33">
        <f t="shared" si="60"/>
        <v>9.4444444444444446</v>
      </c>
      <c r="S783" s="34">
        <f t="shared" si="61"/>
        <v>85</v>
      </c>
      <c r="T783" s="35">
        <f>IF(L783="비가동",0,VLOOKUP(E783,[1]단가!$D$4:$G$1048576,4,0))</f>
        <v>32.99</v>
      </c>
      <c r="U783" s="35">
        <f t="shared" si="62"/>
        <v>134599.20000000001</v>
      </c>
      <c r="V783" s="36" t="str">
        <f>IF($L783="비가동",0,IF($B783="in",VLOOKUP($E783,[1]투입량!$M:$T,3,FALSE),VLOOKUP($E783,[1]투입량!$D:$I,3,FALSE)))</f>
        <v>SI4020</v>
      </c>
      <c r="W783" s="35">
        <f>IF($L783="비가동",0,IF($B783="in",VLOOKUP($E783,[1]투입량!$M:$T,6,FALSE),VLOOKUP($E783,[1]투입량!$D:$I,5,FALSE)))</f>
        <v>63</v>
      </c>
      <c r="X783" s="35">
        <f t="shared" si="63"/>
        <v>5890.5000000000009</v>
      </c>
      <c r="Y783" s="37">
        <f>IF(V783=0,0,VLOOKUP(V783,[1]원재료!C:H,3,0)*0.001)</f>
        <v>8.7000000000000011</v>
      </c>
      <c r="Z783" s="35">
        <f t="shared" si="64"/>
        <v>51247.350000000013</v>
      </c>
      <c r="AA783" s="38"/>
      <c r="AB783" s="39" t="s">
        <v>35</v>
      </c>
      <c r="AC783" s="40"/>
    </row>
    <row r="784" spans="1:29" ht="19.5" customHeight="1" x14ac:dyDescent="0.45">
      <c r="A784" s="22">
        <v>46159</v>
      </c>
      <c r="B784" s="23" t="s">
        <v>29</v>
      </c>
      <c r="C784" s="24" t="s">
        <v>30</v>
      </c>
      <c r="D784" s="25" t="s">
        <v>112</v>
      </c>
      <c r="E784" s="26" t="s">
        <v>139</v>
      </c>
      <c r="F784" s="27" t="str">
        <f>VLOOKUP(표1[[#This Row],[품번]],[1]!품번구분[#Data],2,0)</f>
        <v>S</v>
      </c>
      <c r="G784" s="28">
        <v>56</v>
      </c>
      <c r="H784" s="28">
        <v>85</v>
      </c>
      <c r="I784" s="28"/>
      <c r="J784" s="29">
        <f>표1[[#This Row],[C/V]]*표1[[#This Row],[판수]]-표1[[#This Row],[불량수량]]</f>
        <v>4760</v>
      </c>
      <c r="K784" s="28" t="s">
        <v>56</v>
      </c>
      <c r="L784" s="28" t="s">
        <v>34</v>
      </c>
      <c r="M784" s="30">
        <v>0.33333333333333331</v>
      </c>
      <c r="N784" s="30">
        <v>0.75</v>
      </c>
      <c r="O784" s="31">
        <v>540</v>
      </c>
      <c r="P784" s="31">
        <v>0</v>
      </c>
      <c r="Q784" s="32"/>
      <c r="R784" s="33">
        <f t="shared" si="60"/>
        <v>9.4444444444444446</v>
      </c>
      <c r="S784" s="34">
        <f t="shared" si="61"/>
        <v>85</v>
      </c>
      <c r="T784" s="35">
        <f>IF(L784="비가동",0,VLOOKUP(E784,[1]단가!$D$4:$G$1048576,4,0))</f>
        <v>125.8</v>
      </c>
      <c r="U784" s="35">
        <f t="shared" si="62"/>
        <v>598808</v>
      </c>
      <c r="V784" s="36" t="str">
        <f>IF($L784="비가동",0,IF($B784="in",VLOOKUP($E784,[1]투입량!$M:$T,3,FALSE),VLOOKUP($E784,[1]투입량!$D:$I,3,FALSE)))</f>
        <v>SI4028</v>
      </c>
      <c r="W784" s="35">
        <f>IF($L784="비가동",0,IF($B784="in",VLOOKUP($E784,[1]투입량!$M:$T,6,FALSE),VLOOKUP($E784,[1]투입량!$D:$I,5,FALSE)))</f>
        <v>196</v>
      </c>
      <c r="X784" s="35">
        <f t="shared" si="63"/>
        <v>18326.000000000004</v>
      </c>
      <c r="Y784" s="37">
        <f>IF(V784=0,0,VLOOKUP(V784,[1]원재료!C:H,3,0)*0.001)</f>
        <v>9</v>
      </c>
      <c r="Z784" s="35">
        <f t="shared" si="64"/>
        <v>164934.00000000003</v>
      </c>
      <c r="AA784" s="38"/>
      <c r="AB784" s="39" t="s">
        <v>35</v>
      </c>
      <c r="AC784" s="40"/>
    </row>
    <row r="785" spans="1:29" ht="19.5" customHeight="1" x14ac:dyDescent="0.45">
      <c r="A785" s="22">
        <v>46159</v>
      </c>
      <c r="B785" s="23" t="s">
        <v>29</v>
      </c>
      <c r="C785" s="24" t="s">
        <v>30</v>
      </c>
      <c r="D785" s="25" t="s">
        <v>114</v>
      </c>
      <c r="E785" s="26" t="s">
        <v>115</v>
      </c>
      <c r="F785" s="27" t="str">
        <f>VLOOKUP(표1[[#This Row],[품번]],[1]!품번구분[#Data],2,0)</f>
        <v>S</v>
      </c>
      <c r="G785" s="28">
        <v>160</v>
      </c>
      <c r="H785" s="28">
        <v>85</v>
      </c>
      <c r="I785" s="28"/>
      <c r="J785" s="29">
        <f>표1[[#This Row],[C/V]]*표1[[#This Row],[판수]]-표1[[#This Row],[불량수량]]</f>
        <v>13600</v>
      </c>
      <c r="K785" s="28" t="s">
        <v>56</v>
      </c>
      <c r="L785" s="28" t="s">
        <v>34</v>
      </c>
      <c r="M785" s="30">
        <v>0.33333333333333331</v>
      </c>
      <c r="N785" s="30">
        <v>0.75</v>
      </c>
      <c r="O785" s="31">
        <v>540</v>
      </c>
      <c r="P785" s="31">
        <v>0</v>
      </c>
      <c r="Q785" s="32"/>
      <c r="R785" s="33">
        <f t="shared" si="60"/>
        <v>9.4444444444444446</v>
      </c>
      <c r="S785" s="34">
        <f t="shared" si="61"/>
        <v>85</v>
      </c>
      <c r="T785" s="35">
        <f>IF(L785="비가동",0,VLOOKUP(E785,[1]단가!$D$4:$G$1048576,4,0))</f>
        <v>49.5</v>
      </c>
      <c r="U785" s="35">
        <f t="shared" si="62"/>
        <v>673200</v>
      </c>
      <c r="V785" s="36" t="str">
        <f>IF($L785="비가동",0,IF($B785="in",VLOOKUP($E785,[1]투입량!$M:$T,3,FALSE),VLOOKUP($E785,[1]투입량!$D:$I,3,FALSE)))</f>
        <v>SI3020K</v>
      </c>
      <c r="W785" s="35">
        <f>IF($L785="비가동",0,IF($B785="in",VLOOKUP($E785,[1]투입량!$M:$T,6,FALSE),VLOOKUP($E785,[1]투입량!$D:$I,5,FALSE)))</f>
        <v>168</v>
      </c>
      <c r="X785" s="35">
        <f t="shared" si="63"/>
        <v>15708.000000000002</v>
      </c>
      <c r="Y785" s="37">
        <f>IF(V785=0,0,VLOOKUP(V785,[1]원재료!C:H,3,0)*0.001)</f>
        <v>9.85</v>
      </c>
      <c r="Z785" s="35">
        <f t="shared" si="64"/>
        <v>154723.80000000002</v>
      </c>
      <c r="AA785" s="38"/>
      <c r="AB785" s="39" t="s">
        <v>35</v>
      </c>
      <c r="AC785" s="40"/>
    </row>
    <row r="786" spans="1:29" ht="19.5" customHeight="1" x14ac:dyDescent="0.45">
      <c r="A786" s="22">
        <v>46160</v>
      </c>
      <c r="B786" s="23" t="s">
        <v>29</v>
      </c>
      <c r="C786" s="24" t="s">
        <v>30</v>
      </c>
      <c r="D786" s="25" t="s">
        <v>31</v>
      </c>
      <c r="E786" s="26" t="s">
        <v>50</v>
      </c>
      <c r="F786" s="27" t="str">
        <f>VLOOKUP(표1[[#This Row],[품번]],[1]!품번구분[#Data],2,0)</f>
        <v>S</v>
      </c>
      <c r="G786" s="28">
        <v>252</v>
      </c>
      <c r="H786" s="28">
        <v>85</v>
      </c>
      <c r="I786" s="28"/>
      <c r="J786" s="29">
        <f>표1[[#This Row],[C/V]]*표1[[#This Row],[판수]]-표1[[#This Row],[불량수량]]</f>
        <v>21420</v>
      </c>
      <c r="K786" s="28" t="s">
        <v>111</v>
      </c>
      <c r="L786" s="28" t="s">
        <v>116</v>
      </c>
      <c r="M786" s="30">
        <v>0.33333333333333331</v>
      </c>
      <c r="N786" s="30">
        <v>0.83333333333333337</v>
      </c>
      <c r="O786" s="31">
        <v>620</v>
      </c>
      <c r="P786" s="31">
        <v>0</v>
      </c>
      <c r="Q786" s="32"/>
      <c r="R786" s="33">
        <f t="shared" si="60"/>
        <v>8.2258064516129021</v>
      </c>
      <c r="S786" s="34">
        <f t="shared" si="61"/>
        <v>175</v>
      </c>
      <c r="T786" s="35">
        <f>IF(L786="비가동",0,VLOOKUP(E786,[1]단가!$D$4:$G$1048576,4,0))</f>
        <v>25.09</v>
      </c>
      <c r="U786" s="35">
        <f t="shared" si="62"/>
        <v>537427.80000000005</v>
      </c>
      <c r="V786" s="36" t="str">
        <f>IF($L786="비가동",0,IF($B786="in",VLOOKUP($E786,[1]투입량!$M:$T,3,FALSE),VLOOKUP($E786,[1]투입량!$D:$I,3,FALSE)))</f>
        <v>SI4022</v>
      </c>
      <c r="W786" s="35">
        <f>IF($L786="비가동",0,IF($B786="in",VLOOKUP($E786,[1]투입량!$M:$T,6,FALSE),VLOOKUP($E786,[1]투입량!$D:$I,5,FALSE)))</f>
        <v>354</v>
      </c>
      <c r="X786" s="35">
        <f t="shared" si="63"/>
        <v>33099</v>
      </c>
      <c r="Y786" s="37">
        <f>IF(V786=0,0,VLOOKUP(V786,[1]원재료!C:H,3,0)*0.001)</f>
        <v>10.15</v>
      </c>
      <c r="Z786" s="35">
        <f t="shared" si="64"/>
        <v>335954.85000000003</v>
      </c>
      <c r="AA786" s="38"/>
      <c r="AB786" s="39" t="s">
        <v>35</v>
      </c>
      <c r="AC786" s="40"/>
    </row>
    <row r="787" spans="1:29" ht="19.5" customHeight="1" x14ac:dyDescent="0.45">
      <c r="A787" s="22">
        <v>46160</v>
      </c>
      <c r="B787" s="23" t="s">
        <v>29</v>
      </c>
      <c r="C787" s="24" t="s">
        <v>30</v>
      </c>
      <c r="D787" s="25" t="s">
        <v>39</v>
      </c>
      <c r="E787" s="26" t="s">
        <v>40</v>
      </c>
      <c r="F787" s="27" t="str">
        <f>VLOOKUP(표1[[#This Row],[품번]],[1]!품번구분[#Data],2,0)</f>
        <v>S</v>
      </c>
      <c r="G787" s="28">
        <v>190</v>
      </c>
      <c r="H787" s="28">
        <v>85</v>
      </c>
      <c r="I787" s="28">
        <v>85</v>
      </c>
      <c r="J787" s="29">
        <f>표1[[#This Row],[C/V]]*표1[[#This Row],[판수]]-표1[[#This Row],[불량수량]]</f>
        <v>16065</v>
      </c>
      <c r="K787" s="28" t="s">
        <v>111</v>
      </c>
      <c r="L787" s="28" t="s">
        <v>116</v>
      </c>
      <c r="M787" s="30">
        <v>0.33333333333333331</v>
      </c>
      <c r="N787" s="30">
        <v>0.83333333333333337</v>
      </c>
      <c r="O787" s="31">
        <v>620</v>
      </c>
      <c r="P787" s="31">
        <v>0</v>
      </c>
      <c r="Q787" s="32"/>
      <c r="R787" s="33">
        <f t="shared" si="60"/>
        <v>8.2258064516129021</v>
      </c>
      <c r="S787" s="34">
        <f t="shared" si="61"/>
        <v>175</v>
      </c>
      <c r="T787" s="35">
        <f>IF(L787="비가동",0,VLOOKUP(E787,[1]단가!$D$4:$G$1048576,4,0))</f>
        <v>24</v>
      </c>
      <c r="U787" s="35">
        <f t="shared" si="62"/>
        <v>385560</v>
      </c>
      <c r="V787" s="36" t="str">
        <f>IF($L787="비가동",0,IF($B787="in",VLOOKUP($E787,[1]투입량!$M:$T,3,FALSE),VLOOKUP($E787,[1]투입량!$D:$I,3,FALSE)))</f>
        <v>SI3020</v>
      </c>
      <c r="W787" s="35">
        <f>IF($L787="비가동",0,IF($B787="in",VLOOKUP($E787,[1]투입량!$M:$T,6,FALSE),VLOOKUP($E787,[1]투입량!$D:$I,5,FALSE)))</f>
        <v>208</v>
      </c>
      <c r="X787" s="35">
        <f t="shared" si="63"/>
        <v>19448</v>
      </c>
      <c r="Y787" s="37">
        <f>IF(V787=0,0,VLOOKUP(V787,[1]원재료!C:H,3,0)*0.001)</f>
        <v>9.85</v>
      </c>
      <c r="Z787" s="35">
        <f t="shared" si="64"/>
        <v>191562.8</v>
      </c>
      <c r="AA787" s="38"/>
      <c r="AB787" s="39" t="s">
        <v>35</v>
      </c>
      <c r="AC787" s="40"/>
    </row>
    <row r="788" spans="1:29" ht="19.5" customHeight="1" x14ac:dyDescent="0.45">
      <c r="A788" s="22">
        <v>46160</v>
      </c>
      <c r="B788" s="23" t="s">
        <v>29</v>
      </c>
      <c r="C788" s="24" t="s">
        <v>30</v>
      </c>
      <c r="D788" s="25" t="s">
        <v>41</v>
      </c>
      <c r="E788" s="26" t="s">
        <v>42</v>
      </c>
      <c r="F788" s="27" t="str">
        <f>VLOOKUP(표1[[#This Row],[품번]],[1]!품번구분[#Data],2,0)</f>
        <v>G</v>
      </c>
      <c r="G788" s="28">
        <v>90</v>
      </c>
      <c r="H788" s="28">
        <v>85</v>
      </c>
      <c r="I788" s="28"/>
      <c r="J788" s="29">
        <f>표1[[#This Row],[C/V]]*표1[[#This Row],[판수]]-표1[[#This Row],[불량수량]]</f>
        <v>7650</v>
      </c>
      <c r="K788" s="28" t="s">
        <v>111</v>
      </c>
      <c r="L788" s="28" t="s">
        <v>116</v>
      </c>
      <c r="M788" s="30">
        <v>0.33333333333333331</v>
      </c>
      <c r="N788" s="30">
        <v>0.83333333333333337</v>
      </c>
      <c r="O788" s="31">
        <v>620</v>
      </c>
      <c r="P788" s="31">
        <v>0</v>
      </c>
      <c r="Q788" s="32"/>
      <c r="R788" s="33">
        <f t="shared" si="60"/>
        <v>8.2258064516129021</v>
      </c>
      <c r="S788" s="34">
        <f t="shared" si="61"/>
        <v>175</v>
      </c>
      <c r="T788" s="35">
        <f>IF(L788="비가동",0,VLOOKUP(E788,[1]단가!$D$4:$G$1048576,4,0))</f>
        <v>60</v>
      </c>
      <c r="U788" s="35">
        <f t="shared" si="62"/>
        <v>459000</v>
      </c>
      <c r="V788" s="36" t="str">
        <f>IF($L788="비가동",0,IF($B788="in",VLOOKUP($E788,[1]투입량!$M:$T,3,FALSE),VLOOKUP($E788,[1]투입량!$D:$I,3,FALSE)))</f>
        <v>SI4027K</v>
      </c>
      <c r="W788" s="35">
        <f>IF($L788="비가동",0,IF($B788="in",VLOOKUP($E788,[1]투입량!$M:$T,6,FALSE),VLOOKUP($E788,[1]투입량!$D:$I,5,FALSE)))</f>
        <v>330</v>
      </c>
      <c r="X788" s="35">
        <f t="shared" si="63"/>
        <v>30855.000000000004</v>
      </c>
      <c r="Y788" s="37">
        <f>IF(V788=0,0,VLOOKUP(V788,[1]원재료!C:H,3,0)*0.001)</f>
        <v>9</v>
      </c>
      <c r="Z788" s="35">
        <f t="shared" si="64"/>
        <v>277695.00000000006</v>
      </c>
      <c r="AA788" s="38"/>
      <c r="AB788" s="39" t="s">
        <v>35</v>
      </c>
      <c r="AC788" s="40"/>
    </row>
    <row r="789" spans="1:29" ht="19.5" customHeight="1" x14ac:dyDescent="0.45">
      <c r="A789" s="22">
        <v>46160</v>
      </c>
      <c r="B789" s="23" t="s">
        <v>29</v>
      </c>
      <c r="C789" s="24" t="s">
        <v>30</v>
      </c>
      <c r="D789" s="25" t="s">
        <v>31</v>
      </c>
      <c r="E789" s="26" t="s">
        <v>50</v>
      </c>
      <c r="F789" s="27" t="str">
        <f>VLOOKUP(표1[[#This Row],[품번]],[1]!품번구분[#Data],2,0)</f>
        <v>S</v>
      </c>
      <c r="G789" s="28">
        <v>252</v>
      </c>
      <c r="H789" s="28">
        <v>90</v>
      </c>
      <c r="I789" s="28"/>
      <c r="J789" s="29">
        <f>표1[[#This Row],[C/V]]*표1[[#This Row],[판수]]-표1[[#This Row],[불량수량]]</f>
        <v>22680</v>
      </c>
      <c r="K789" s="28" t="s">
        <v>51</v>
      </c>
      <c r="L789" s="28" t="s">
        <v>117</v>
      </c>
      <c r="M789" s="30">
        <v>0.83333333333333337</v>
      </c>
      <c r="N789" s="30">
        <v>0.33333333333333331</v>
      </c>
      <c r="O789" s="31">
        <v>659.99999999999989</v>
      </c>
      <c r="P789" s="31">
        <v>0</v>
      </c>
      <c r="Q789" s="32"/>
      <c r="R789" s="33">
        <f t="shared" si="60"/>
        <v>8.1818181818181834</v>
      </c>
      <c r="S789" s="34">
        <f t="shared" si="61"/>
        <v>175</v>
      </c>
      <c r="T789" s="35">
        <f>IF(L789="비가동",0,VLOOKUP(E789,[1]단가!$D$4:$G$1048576,4,0))</f>
        <v>25.09</v>
      </c>
      <c r="U789" s="35">
        <f t="shared" si="62"/>
        <v>569041.19999999995</v>
      </c>
      <c r="V789" s="36" t="str">
        <f>IF($L789="비가동",0,IF($B789="in",VLOOKUP($E789,[1]투입량!$M:$T,3,FALSE),VLOOKUP($E789,[1]투입량!$D:$I,3,FALSE)))</f>
        <v>SI4022</v>
      </c>
      <c r="W789" s="35">
        <f>IF($L789="비가동",0,IF($B789="in",VLOOKUP($E789,[1]투입량!$M:$T,6,FALSE),VLOOKUP($E789,[1]투입량!$D:$I,5,FALSE)))</f>
        <v>354</v>
      </c>
      <c r="X789" s="35">
        <f t="shared" si="63"/>
        <v>35046</v>
      </c>
      <c r="Y789" s="37">
        <f>IF(V789=0,0,VLOOKUP(V789,[1]원재료!C:H,3,0)*0.001)</f>
        <v>10.15</v>
      </c>
      <c r="Z789" s="35">
        <f t="shared" si="64"/>
        <v>355716.9</v>
      </c>
      <c r="AA789" s="38"/>
      <c r="AB789" s="39" t="s">
        <v>35</v>
      </c>
      <c r="AC789" s="40"/>
    </row>
    <row r="790" spans="1:29" ht="19.5" customHeight="1" x14ac:dyDescent="0.45">
      <c r="A790" s="22">
        <v>46160</v>
      </c>
      <c r="B790" s="23" t="s">
        <v>29</v>
      </c>
      <c r="C790" s="24" t="s">
        <v>30</v>
      </c>
      <c r="D790" s="25" t="s">
        <v>39</v>
      </c>
      <c r="E790" s="26" t="s">
        <v>40</v>
      </c>
      <c r="F790" s="27" t="str">
        <f>VLOOKUP(표1[[#This Row],[품번]],[1]!품번구분[#Data],2,0)</f>
        <v>S</v>
      </c>
      <c r="G790" s="28">
        <v>190</v>
      </c>
      <c r="H790" s="28">
        <v>90</v>
      </c>
      <c r="I790" s="28">
        <v>90</v>
      </c>
      <c r="J790" s="29">
        <f>표1[[#This Row],[C/V]]*표1[[#This Row],[판수]]-표1[[#This Row],[불량수량]]</f>
        <v>17010</v>
      </c>
      <c r="K790" s="28" t="s">
        <v>51</v>
      </c>
      <c r="L790" s="28" t="s">
        <v>117</v>
      </c>
      <c r="M790" s="30">
        <v>0.83333333333333337</v>
      </c>
      <c r="N790" s="30">
        <v>0.33333333333333331</v>
      </c>
      <c r="O790" s="31">
        <v>659.99999999999989</v>
      </c>
      <c r="P790" s="31">
        <v>0</v>
      </c>
      <c r="Q790" s="32"/>
      <c r="R790" s="33">
        <f t="shared" si="60"/>
        <v>8.1818181818181834</v>
      </c>
      <c r="S790" s="34">
        <f t="shared" si="61"/>
        <v>175</v>
      </c>
      <c r="T790" s="35">
        <f>IF(L790="비가동",0,VLOOKUP(E790,[1]단가!$D$4:$G$1048576,4,0))</f>
        <v>24</v>
      </c>
      <c r="U790" s="35">
        <f t="shared" si="62"/>
        <v>408240</v>
      </c>
      <c r="V790" s="36" t="str">
        <f>IF($L790="비가동",0,IF($B790="in",VLOOKUP($E790,[1]투입량!$M:$T,3,FALSE),VLOOKUP($E790,[1]투입량!$D:$I,3,FALSE)))</f>
        <v>SI3020</v>
      </c>
      <c r="W790" s="35">
        <f>IF($L790="비가동",0,IF($B790="in",VLOOKUP($E790,[1]투입량!$M:$T,6,FALSE),VLOOKUP($E790,[1]투입량!$D:$I,5,FALSE)))</f>
        <v>208</v>
      </c>
      <c r="X790" s="35">
        <f t="shared" si="63"/>
        <v>20592</v>
      </c>
      <c r="Y790" s="37">
        <f>IF(V790=0,0,VLOOKUP(V790,[1]원재료!C:H,3,0)*0.001)</f>
        <v>9.85</v>
      </c>
      <c r="Z790" s="35">
        <f t="shared" si="64"/>
        <v>202831.19999999998</v>
      </c>
      <c r="AA790" s="38"/>
      <c r="AB790" s="39" t="s">
        <v>35</v>
      </c>
      <c r="AC790" s="40"/>
    </row>
    <row r="791" spans="1:29" ht="19.5" customHeight="1" x14ac:dyDescent="0.45">
      <c r="A791" s="22">
        <v>46160</v>
      </c>
      <c r="B791" s="23" t="s">
        <v>29</v>
      </c>
      <c r="C791" s="24" t="s">
        <v>30</v>
      </c>
      <c r="D791" s="25" t="s">
        <v>41</v>
      </c>
      <c r="E791" s="26" t="s">
        <v>42</v>
      </c>
      <c r="F791" s="27" t="str">
        <f>VLOOKUP(표1[[#This Row],[품번]],[1]!품번구분[#Data],2,0)</f>
        <v>G</v>
      </c>
      <c r="G791" s="28">
        <v>90</v>
      </c>
      <c r="H791" s="28">
        <v>90</v>
      </c>
      <c r="I791" s="28"/>
      <c r="J791" s="29">
        <f>표1[[#This Row],[C/V]]*표1[[#This Row],[판수]]-표1[[#This Row],[불량수량]]</f>
        <v>8100</v>
      </c>
      <c r="K791" s="28" t="s">
        <v>51</v>
      </c>
      <c r="L791" s="28" t="s">
        <v>117</v>
      </c>
      <c r="M791" s="30">
        <v>0.83333333333333337</v>
      </c>
      <c r="N791" s="30">
        <v>0.33333333333333331</v>
      </c>
      <c r="O791" s="31">
        <v>659.99999999999989</v>
      </c>
      <c r="P791" s="31">
        <v>0</v>
      </c>
      <c r="Q791" s="32"/>
      <c r="R791" s="33">
        <f t="shared" si="60"/>
        <v>8.1818181818181834</v>
      </c>
      <c r="S791" s="34">
        <f t="shared" si="61"/>
        <v>175</v>
      </c>
      <c r="T791" s="35">
        <f>IF(L791="비가동",0,VLOOKUP(E791,[1]단가!$D$4:$G$1048576,4,0))</f>
        <v>60</v>
      </c>
      <c r="U791" s="35">
        <f t="shared" si="62"/>
        <v>486000</v>
      </c>
      <c r="V791" s="36" t="str">
        <f>IF($L791="비가동",0,IF($B791="in",VLOOKUP($E791,[1]투입량!$M:$T,3,FALSE),VLOOKUP($E791,[1]투입량!$D:$I,3,FALSE)))</f>
        <v>SI4027K</v>
      </c>
      <c r="W791" s="35">
        <f>IF($L791="비가동",0,IF($B791="in",VLOOKUP($E791,[1]투입량!$M:$T,6,FALSE),VLOOKUP($E791,[1]투입량!$D:$I,5,FALSE)))</f>
        <v>330</v>
      </c>
      <c r="X791" s="35">
        <f t="shared" si="63"/>
        <v>32670.000000000004</v>
      </c>
      <c r="Y791" s="37">
        <f>IF(V791=0,0,VLOOKUP(V791,[1]원재료!C:H,3,0)*0.001)</f>
        <v>9</v>
      </c>
      <c r="Z791" s="35">
        <f t="shared" si="64"/>
        <v>294030.00000000006</v>
      </c>
      <c r="AA791" s="38"/>
      <c r="AB791" s="39" t="s">
        <v>35</v>
      </c>
      <c r="AC791" s="40"/>
    </row>
    <row r="792" spans="1:29" ht="19.5" customHeight="1" x14ac:dyDescent="0.45">
      <c r="A792" s="22">
        <v>46160</v>
      </c>
      <c r="B792" s="23" t="s">
        <v>29</v>
      </c>
      <c r="C792" s="24" t="s">
        <v>30</v>
      </c>
      <c r="D792" s="25" t="s">
        <v>49</v>
      </c>
      <c r="E792" s="26">
        <v>685683</v>
      </c>
      <c r="F792" s="27" t="str">
        <f>VLOOKUP(표1[[#This Row],[품번]],[1]!품번구분[#Data],2,0)</f>
        <v>S</v>
      </c>
      <c r="G792" s="28">
        <v>80</v>
      </c>
      <c r="H792" s="28">
        <v>104</v>
      </c>
      <c r="I792" s="28"/>
      <c r="J792" s="29">
        <f>표1[[#This Row],[C/V]]*표1[[#This Row],[판수]]-표1[[#This Row],[불량수량]]</f>
        <v>8320</v>
      </c>
      <c r="K792" s="28" t="s">
        <v>43</v>
      </c>
      <c r="L792" s="28" t="s">
        <v>116</v>
      </c>
      <c r="M792" s="30">
        <v>0.33333333333333331</v>
      </c>
      <c r="N792" s="30">
        <v>0.83333333333333337</v>
      </c>
      <c r="O792" s="31">
        <v>620</v>
      </c>
      <c r="P792" s="31">
        <v>0</v>
      </c>
      <c r="Q792" s="32"/>
      <c r="R792" s="33">
        <f t="shared" si="60"/>
        <v>10.064516129032258</v>
      </c>
      <c r="S792" s="34">
        <f t="shared" si="61"/>
        <v>212</v>
      </c>
      <c r="T792" s="35">
        <f>IF(L792="비가동",0,VLOOKUP(E792,[1]단가!$D$4:$G$1048576,4,0))</f>
        <v>163.26</v>
      </c>
      <c r="U792" s="35">
        <f t="shared" si="62"/>
        <v>1358323.2</v>
      </c>
      <c r="V792" s="36" t="str">
        <f>IF($L792="비가동",0,IF($B792="in",VLOOKUP($E792,[1]투입량!$M:$T,3,FALSE),VLOOKUP($E792,[1]투입량!$D:$I,3,FALSE)))</f>
        <v>SI4029</v>
      </c>
      <c r="W792" s="35">
        <f>IF($L792="비가동",0,IF($B792="in",VLOOKUP($E792,[1]투입량!$M:$T,6,FALSE),VLOOKUP($E792,[1]투입량!$D:$I,5,FALSE)))</f>
        <v>336</v>
      </c>
      <c r="X792" s="35">
        <f t="shared" si="63"/>
        <v>38438.400000000001</v>
      </c>
      <c r="Y792" s="37">
        <f>IF(V792=0,0,VLOOKUP(V792,[1]원재료!C:H,3,0)*0.001)</f>
        <v>9</v>
      </c>
      <c r="Z792" s="35">
        <f t="shared" si="64"/>
        <v>345945.60000000003</v>
      </c>
      <c r="AA792" s="38"/>
      <c r="AB792" s="39" t="s">
        <v>35</v>
      </c>
      <c r="AC792" s="40"/>
    </row>
    <row r="793" spans="1:29" ht="19.5" customHeight="1" x14ac:dyDescent="0.45">
      <c r="A793" s="22">
        <v>46160</v>
      </c>
      <c r="B793" s="23" t="s">
        <v>29</v>
      </c>
      <c r="C793" s="24" t="s">
        <v>30</v>
      </c>
      <c r="D793" s="25" t="s">
        <v>52</v>
      </c>
      <c r="E793" s="26" t="s">
        <v>132</v>
      </c>
      <c r="F793" s="27" t="str">
        <f>VLOOKUP(표1[[#This Row],[품번]],[1]!품번구분[#Data],2,0)</f>
        <v>S</v>
      </c>
      <c r="G793" s="28">
        <v>54</v>
      </c>
      <c r="H793" s="28">
        <v>104</v>
      </c>
      <c r="I793" s="28"/>
      <c r="J793" s="29">
        <f>표1[[#This Row],[C/V]]*표1[[#This Row],[판수]]-표1[[#This Row],[불량수량]]</f>
        <v>5616</v>
      </c>
      <c r="K793" s="28" t="s">
        <v>43</v>
      </c>
      <c r="L793" s="28" t="s">
        <v>116</v>
      </c>
      <c r="M793" s="30">
        <v>0.33333333333333331</v>
      </c>
      <c r="N793" s="30">
        <v>0.83333333333333337</v>
      </c>
      <c r="O793" s="31">
        <v>620</v>
      </c>
      <c r="P793" s="31">
        <v>0</v>
      </c>
      <c r="Q793" s="32"/>
      <c r="R793" s="33">
        <f t="shared" si="60"/>
        <v>10.064516129032258</v>
      </c>
      <c r="S793" s="34">
        <f t="shared" si="61"/>
        <v>212</v>
      </c>
      <c r="T793" s="35">
        <f>IF(L793="비가동",0,VLOOKUP(E793,[1]단가!$D$4:$G$1048576,4,0))</f>
        <v>130.19999999999999</v>
      </c>
      <c r="U793" s="35">
        <f t="shared" si="62"/>
        <v>731203.2</v>
      </c>
      <c r="V793" s="36" t="str">
        <f>IF($L793="비가동",0,IF($B793="in",VLOOKUP($E793,[1]투입량!$M:$T,3,FALSE),VLOOKUP($E793,[1]투입량!$D:$I,3,FALSE)))</f>
        <v>SI4028</v>
      </c>
      <c r="W793" s="35">
        <f>IF($L793="비가동",0,IF($B793="in",VLOOKUP($E793,[1]투입량!$M:$T,6,FALSE),VLOOKUP($E793,[1]투입량!$D:$I,5,FALSE)))</f>
        <v>204</v>
      </c>
      <c r="X793" s="35">
        <f t="shared" si="63"/>
        <v>23337.600000000002</v>
      </c>
      <c r="Y793" s="37">
        <f>IF(V793=0,0,VLOOKUP(V793,[1]원재료!C:H,3,0)*0.001)</f>
        <v>9</v>
      </c>
      <c r="Z793" s="35">
        <f t="shared" si="64"/>
        <v>210038.40000000002</v>
      </c>
      <c r="AA793" s="38"/>
      <c r="AB793" s="39" t="s">
        <v>35</v>
      </c>
      <c r="AC793" s="40"/>
    </row>
    <row r="794" spans="1:29" ht="19.5" customHeight="1" x14ac:dyDescent="0.45">
      <c r="A794" s="22">
        <v>46160</v>
      </c>
      <c r="B794" s="23" t="s">
        <v>29</v>
      </c>
      <c r="C794" s="24" t="s">
        <v>30</v>
      </c>
      <c r="D794" s="25" t="s">
        <v>54</v>
      </c>
      <c r="E794" s="26" t="s">
        <v>143</v>
      </c>
      <c r="F794" s="27" t="str">
        <f>VLOOKUP(표1[[#This Row],[품번]],[1]!품번구분[#Data],2,0)</f>
        <v>S</v>
      </c>
      <c r="G794" s="28">
        <v>12</v>
      </c>
      <c r="H794" s="28">
        <v>104</v>
      </c>
      <c r="I794" s="28"/>
      <c r="J794" s="29">
        <f>표1[[#This Row],[C/V]]*표1[[#This Row],[판수]]-표1[[#This Row],[불량수량]]</f>
        <v>1248</v>
      </c>
      <c r="K794" s="28" t="s">
        <v>43</v>
      </c>
      <c r="L794" s="28" t="s">
        <v>116</v>
      </c>
      <c r="M794" s="30">
        <v>0.33333333333333331</v>
      </c>
      <c r="N794" s="30">
        <v>0.83333333333333337</v>
      </c>
      <c r="O794" s="31">
        <v>620</v>
      </c>
      <c r="P794" s="31">
        <v>0</v>
      </c>
      <c r="Q794" s="32"/>
      <c r="R794" s="33">
        <f t="shared" si="60"/>
        <v>10.064516129032258</v>
      </c>
      <c r="S794" s="34">
        <f t="shared" si="61"/>
        <v>104</v>
      </c>
      <c r="T794" s="35">
        <f>IF(L794="비가동",0,VLOOKUP(E794,[1]단가!$D$4:$G$1048576,4,0))</f>
        <v>244.55</v>
      </c>
      <c r="U794" s="35">
        <f t="shared" si="62"/>
        <v>305198.40000000002</v>
      </c>
      <c r="V794" s="36" t="str">
        <f>IF($L794="비가동",0,IF($B794="in",VLOOKUP($E794,[1]투입량!$M:$T,3,FALSE),VLOOKUP($E794,[1]투입량!$D:$I,3,FALSE)))</f>
        <v>SI4014</v>
      </c>
      <c r="W794" s="35">
        <f>IF($L794="비가동",0,IF($B794="in",VLOOKUP($E794,[1]투입량!$M:$T,6,FALSE),VLOOKUP($E794,[1]투입량!$D:$I,5,FALSE)))</f>
        <v>0</v>
      </c>
      <c r="X794" s="35">
        <f t="shared" si="63"/>
        <v>0</v>
      </c>
      <c r="Y794" s="37">
        <f>IF(V794=0,0,VLOOKUP(V794,[1]원재료!C:H,3,0)*0.001)</f>
        <v>7.8</v>
      </c>
      <c r="Z794" s="35">
        <f t="shared" si="64"/>
        <v>0</v>
      </c>
      <c r="AA794" s="38"/>
      <c r="AB794" s="39" t="s">
        <v>35</v>
      </c>
      <c r="AC794" s="40"/>
    </row>
    <row r="795" spans="1:29" ht="19.5" customHeight="1" x14ac:dyDescent="0.45">
      <c r="A795" s="22">
        <v>46160</v>
      </c>
      <c r="B795" s="23" t="s">
        <v>29</v>
      </c>
      <c r="C795" s="24" t="s">
        <v>30</v>
      </c>
      <c r="D795" s="25" t="s">
        <v>49</v>
      </c>
      <c r="E795" s="26">
        <v>685683</v>
      </c>
      <c r="F795" s="27" t="str">
        <f>VLOOKUP(표1[[#This Row],[품번]],[1]!품번구분[#Data],2,0)</f>
        <v>S</v>
      </c>
      <c r="G795" s="28">
        <v>80</v>
      </c>
      <c r="H795" s="28">
        <v>108</v>
      </c>
      <c r="I795" s="28"/>
      <c r="J795" s="29">
        <f>표1[[#This Row],[C/V]]*표1[[#This Row],[판수]]-표1[[#This Row],[불량수량]]</f>
        <v>8640</v>
      </c>
      <c r="K795" s="28" t="s">
        <v>33</v>
      </c>
      <c r="L795" s="28" t="s">
        <v>117</v>
      </c>
      <c r="M795" s="30">
        <v>0.83333333333333337</v>
      </c>
      <c r="N795" s="30">
        <v>0.33333333333333331</v>
      </c>
      <c r="O795" s="31">
        <v>659.99999999999989</v>
      </c>
      <c r="P795" s="31">
        <v>0</v>
      </c>
      <c r="Q795" s="32"/>
      <c r="R795" s="33">
        <f t="shared" si="60"/>
        <v>9.8181818181818201</v>
      </c>
      <c r="S795" s="34">
        <f t="shared" si="61"/>
        <v>212</v>
      </c>
      <c r="T795" s="35">
        <f>IF(L795="비가동",0,VLOOKUP(E795,[1]단가!$D$4:$G$1048576,4,0))</f>
        <v>163.26</v>
      </c>
      <c r="U795" s="35">
        <f t="shared" si="62"/>
        <v>1410566.4</v>
      </c>
      <c r="V795" s="36" t="str">
        <f>IF($L795="비가동",0,IF($B795="in",VLOOKUP($E795,[1]투입량!$M:$T,3,FALSE),VLOOKUP($E795,[1]투입량!$D:$I,3,FALSE)))</f>
        <v>SI4029</v>
      </c>
      <c r="W795" s="35">
        <f>IF($L795="비가동",0,IF($B795="in",VLOOKUP($E795,[1]투입량!$M:$T,6,FALSE),VLOOKUP($E795,[1]투입량!$D:$I,5,FALSE)))</f>
        <v>336</v>
      </c>
      <c r="X795" s="35">
        <f t="shared" si="63"/>
        <v>39916.800000000003</v>
      </c>
      <c r="Y795" s="37">
        <f>IF(V795=0,0,VLOOKUP(V795,[1]원재료!C:H,3,0)*0.001)</f>
        <v>9</v>
      </c>
      <c r="Z795" s="35">
        <f t="shared" si="64"/>
        <v>359251.20000000001</v>
      </c>
      <c r="AA795" s="38"/>
      <c r="AB795" s="39" t="s">
        <v>35</v>
      </c>
      <c r="AC795" s="40"/>
    </row>
    <row r="796" spans="1:29" ht="19.5" customHeight="1" x14ac:dyDescent="0.45">
      <c r="A796" s="22">
        <v>46160</v>
      </c>
      <c r="B796" s="23" t="s">
        <v>29</v>
      </c>
      <c r="C796" s="24" t="s">
        <v>30</v>
      </c>
      <c r="D796" s="25" t="s">
        <v>52</v>
      </c>
      <c r="E796" s="26" t="s">
        <v>132</v>
      </c>
      <c r="F796" s="27" t="str">
        <f>VLOOKUP(표1[[#This Row],[품번]],[1]!품번구분[#Data],2,0)</f>
        <v>S</v>
      </c>
      <c r="G796" s="28">
        <v>54</v>
      </c>
      <c r="H796" s="28">
        <v>108</v>
      </c>
      <c r="I796" s="28"/>
      <c r="J796" s="29">
        <f>표1[[#This Row],[C/V]]*표1[[#This Row],[판수]]-표1[[#This Row],[불량수량]]</f>
        <v>5832</v>
      </c>
      <c r="K796" s="28" t="s">
        <v>33</v>
      </c>
      <c r="L796" s="28" t="s">
        <v>117</v>
      </c>
      <c r="M796" s="30">
        <v>0.83333333333333337</v>
      </c>
      <c r="N796" s="30">
        <v>0.33333333333333331</v>
      </c>
      <c r="O796" s="45">
        <v>659.99999999999989</v>
      </c>
      <c r="P796" s="31">
        <v>0</v>
      </c>
      <c r="Q796" s="32"/>
      <c r="R796" s="33">
        <f t="shared" si="60"/>
        <v>9.8181818181818201</v>
      </c>
      <c r="S796" s="34">
        <f t="shared" si="61"/>
        <v>212</v>
      </c>
      <c r="T796" s="35">
        <f>IF(L796="비가동",0,VLOOKUP(E796,[1]단가!$D$4:$G$1048576,4,0))</f>
        <v>130.19999999999999</v>
      </c>
      <c r="U796" s="35">
        <f t="shared" si="62"/>
        <v>759326.39999999991</v>
      </c>
      <c r="V796" s="36" t="str">
        <f>IF($L796="비가동",0,IF($B796="in",VLOOKUP($E796,[1]투입량!$M:$T,3,FALSE),VLOOKUP($E796,[1]투입량!$D:$I,3,FALSE)))</f>
        <v>SI4028</v>
      </c>
      <c r="W796" s="35">
        <f>IF($L796="비가동",0,IF($B796="in",VLOOKUP($E796,[1]투입량!$M:$T,6,FALSE),VLOOKUP($E796,[1]투입량!$D:$I,5,FALSE)))</f>
        <v>204</v>
      </c>
      <c r="X796" s="35">
        <f t="shared" si="63"/>
        <v>24235.200000000001</v>
      </c>
      <c r="Y796" s="37">
        <f>IF(V796=0,0,VLOOKUP(V796,[1]원재료!C:H,3,0)*0.001)</f>
        <v>9</v>
      </c>
      <c r="Z796" s="35">
        <f t="shared" si="64"/>
        <v>218116.80000000002</v>
      </c>
      <c r="AA796" s="38"/>
      <c r="AB796" s="39" t="s">
        <v>35</v>
      </c>
      <c r="AC796" s="40"/>
    </row>
    <row r="797" spans="1:29" ht="19.5" customHeight="1" x14ac:dyDescent="0.45">
      <c r="A797" s="22">
        <v>46160</v>
      </c>
      <c r="B797" s="23" t="s">
        <v>29</v>
      </c>
      <c r="C797" s="24" t="s">
        <v>30</v>
      </c>
      <c r="D797" s="25" t="s">
        <v>54</v>
      </c>
      <c r="E797" s="26" t="s">
        <v>142</v>
      </c>
      <c r="F797" s="27" t="str">
        <f>VLOOKUP(표1[[#This Row],[품번]],[1]!품번구분[#Data],2,0)</f>
        <v>S</v>
      </c>
      <c r="G797" s="28">
        <v>120</v>
      </c>
      <c r="H797" s="28">
        <v>108</v>
      </c>
      <c r="I797" s="28"/>
      <c r="J797" s="29">
        <f>표1[[#This Row],[C/V]]*표1[[#This Row],[판수]]-표1[[#This Row],[불량수량]]</f>
        <v>12960</v>
      </c>
      <c r="K797" s="28" t="s">
        <v>33</v>
      </c>
      <c r="L797" s="28" t="s">
        <v>117</v>
      </c>
      <c r="M797" s="30">
        <v>0.83333333333333337</v>
      </c>
      <c r="N797" s="30">
        <v>0.33333333333333331</v>
      </c>
      <c r="O797" s="31">
        <v>659.99999999999989</v>
      </c>
      <c r="P797" s="31">
        <v>0</v>
      </c>
      <c r="Q797" s="32"/>
      <c r="R797" s="33">
        <f t="shared" si="60"/>
        <v>9.8181818181818201</v>
      </c>
      <c r="S797" s="34">
        <f t="shared" si="61"/>
        <v>108</v>
      </c>
      <c r="T797" s="35">
        <f>IF(L797="비가동",0,VLOOKUP(E797,[1]단가!$D$4:$G$1048576,4,0))</f>
        <v>73</v>
      </c>
      <c r="U797" s="35">
        <f t="shared" si="62"/>
        <v>946080</v>
      </c>
      <c r="V797" s="36" t="str">
        <f>IF($L797="비가동",0,IF($B797="in",VLOOKUP($E797,[1]투입량!$M:$T,3,FALSE),VLOOKUP($E797,[1]투입량!$D:$I,3,FALSE)))</f>
        <v>SI4028</v>
      </c>
      <c r="W797" s="35">
        <f>IF($L797="비가동",0,IF($B797="in",VLOOKUP($E797,[1]투입량!$M:$T,6,FALSE),VLOOKUP($E797,[1]투입량!$D:$I,5,FALSE)))</f>
        <v>160</v>
      </c>
      <c r="X797" s="35">
        <f t="shared" si="63"/>
        <v>19008</v>
      </c>
      <c r="Y797" s="37">
        <f>IF(V797=0,0,VLOOKUP(V797,[1]원재료!C:H,3,0)*0.001)</f>
        <v>9</v>
      </c>
      <c r="Z797" s="35">
        <f t="shared" si="64"/>
        <v>171072</v>
      </c>
      <c r="AA797" s="38"/>
      <c r="AB797" s="39" t="s">
        <v>35</v>
      </c>
      <c r="AC797" s="40"/>
    </row>
    <row r="798" spans="1:29" ht="19.5" customHeight="1" x14ac:dyDescent="0.45">
      <c r="A798" s="22">
        <v>46160</v>
      </c>
      <c r="B798" s="23" t="s">
        <v>29</v>
      </c>
      <c r="C798" s="24" t="s">
        <v>30</v>
      </c>
      <c r="D798" s="25" t="s">
        <v>57</v>
      </c>
      <c r="E798" s="26">
        <v>681114</v>
      </c>
      <c r="F798" s="27" t="str">
        <f>VLOOKUP(표1[[#This Row],[품번]],[1]!품번구분[#Data],2,0)</f>
        <v>S</v>
      </c>
      <c r="G798" s="28">
        <v>1156</v>
      </c>
      <c r="H798" s="28">
        <v>108</v>
      </c>
      <c r="I798" s="28">
        <v>324</v>
      </c>
      <c r="J798" s="29">
        <f>표1[[#This Row],[C/V]]*표1[[#This Row],[판수]]-표1[[#This Row],[불량수량]]</f>
        <v>124524</v>
      </c>
      <c r="K798" s="28" t="s">
        <v>61</v>
      </c>
      <c r="L798" s="28" t="s">
        <v>116</v>
      </c>
      <c r="M798" s="30">
        <v>0.33333333333333331</v>
      </c>
      <c r="N798" s="30">
        <v>0.83333333333333337</v>
      </c>
      <c r="O798" s="31">
        <v>620</v>
      </c>
      <c r="P798" s="31">
        <v>0</v>
      </c>
      <c r="Q798" s="32"/>
      <c r="R798" s="33">
        <f t="shared" si="60"/>
        <v>10.451612903225806</v>
      </c>
      <c r="S798" s="34">
        <f t="shared" si="61"/>
        <v>221</v>
      </c>
      <c r="T798" s="35">
        <f>IF(L798="비가동",0,VLOOKUP(E798,[1]단가!$D$4:$G$1048576,4,0))</f>
        <v>8.76</v>
      </c>
      <c r="U798" s="35">
        <f t="shared" si="62"/>
        <v>1090830.24</v>
      </c>
      <c r="V798" s="36" t="str">
        <f>IF($L798="비가동",0,IF($B798="in",VLOOKUP($E798,[1]투입량!$M:$T,3,FALSE),VLOOKUP($E798,[1]투입량!$D:$I,3,FALSE)))</f>
        <v>SI5521</v>
      </c>
      <c r="W798" s="35">
        <f>IF($L798="비가동",0,IF($B798="in",VLOOKUP($E798,[1]투입량!$M:$T,6,FALSE),VLOOKUP($E798,[1]투입량!$D:$I,5,FALSE)))</f>
        <v>330</v>
      </c>
      <c r="X798" s="35">
        <f t="shared" si="63"/>
        <v>39204.000000000007</v>
      </c>
      <c r="Y798" s="37">
        <f>IF(V798=0,0,VLOOKUP(V798,[1]원재료!C:H,3,0)*0.001)</f>
        <v>8.25</v>
      </c>
      <c r="Z798" s="35">
        <f t="shared" si="64"/>
        <v>323433.00000000006</v>
      </c>
      <c r="AA798" s="38"/>
      <c r="AB798" s="39" t="s">
        <v>35</v>
      </c>
      <c r="AC798" s="40"/>
    </row>
    <row r="799" spans="1:29" ht="19.5" hidden="1" customHeight="1" x14ac:dyDescent="0.45">
      <c r="A799" s="22">
        <v>46160</v>
      </c>
      <c r="B799" s="23" t="s">
        <v>29</v>
      </c>
      <c r="C799" s="24" t="s">
        <v>30</v>
      </c>
      <c r="D799" s="25" t="s">
        <v>59</v>
      </c>
      <c r="E799" s="26">
        <v>685391</v>
      </c>
      <c r="F799" s="27" t="str">
        <f>VLOOKUP(표1[[#This Row],[품번]],[1]!품번구분[#Data],2,0)</f>
        <v>S</v>
      </c>
      <c r="G799" s="28">
        <v>1140</v>
      </c>
      <c r="H799" s="28">
        <v>69</v>
      </c>
      <c r="I799" s="28"/>
      <c r="J799" s="29">
        <f>표1[[#This Row],[C/V]]*표1[[#This Row],[판수]]-표1[[#This Row],[불량수량]]</f>
        <v>78660</v>
      </c>
      <c r="K799" s="28" t="s">
        <v>62</v>
      </c>
      <c r="L799" s="28" t="s">
        <v>116</v>
      </c>
      <c r="M799" s="30">
        <v>0.33333333333333331</v>
      </c>
      <c r="N799" s="30">
        <v>0.70138888888888884</v>
      </c>
      <c r="O799" s="31">
        <v>420</v>
      </c>
      <c r="P799" s="31">
        <v>49.999999999999986</v>
      </c>
      <c r="Q799" s="32"/>
      <c r="R799" s="33">
        <f t="shared" si="60"/>
        <v>9.8571428571428577</v>
      </c>
      <c r="S799" s="34">
        <f t="shared" si="61"/>
        <v>69</v>
      </c>
      <c r="T799" s="35">
        <f>IF(L799="비가동",0,VLOOKUP(E799,[1]단가!$D$4:$G$1048576,4,0))</f>
        <v>7.9</v>
      </c>
      <c r="U799" s="35">
        <f t="shared" si="62"/>
        <v>621414</v>
      </c>
      <c r="V799" s="36" t="str">
        <f>IF($L799="비가동",0,IF($B799="in",VLOOKUP($E799,[1]투입량!$M:$T,3,FALSE),VLOOKUP($E799,[1]투입량!$D:$I,3,FALSE)))</f>
        <v>SI4021</v>
      </c>
      <c r="W799" s="35">
        <f>IF($L799="비가동",0,IF($B799="in",VLOOKUP($E799,[1]투입량!$M:$T,6,FALSE),VLOOKUP($E799,[1]투입량!$D:$I,5,FALSE)))</f>
        <v>268</v>
      </c>
      <c r="X799" s="35">
        <f t="shared" si="63"/>
        <v>20341.2</v>
      </c>
      <c r="Y799" s="37">
        <f>IF(V799=0,0,VLOOKUP(V799,[1]원재료!C:H,3,0)*0.001)</f>
        <v>8.8000000000000007</v>
      </c>
      <c r="Z799" s="35">
        <f t="shared" si="64"/>
        <v>179002.56000000003</v>
      </c>
      <c r="AA799" s="38"/>
      <c r="AB799" s="39" t="s">
        <v>35</v>
      </c>
      <c r="AC799" s="40"/>
    </row>
    <row r="800" spans="1:29" ht="19.5" hidden="1" customHeight="1" x14ac:dyDescent="0.45">
      <c r="A800" s="22">
        <v>46160</v>
      </c>
      <c r="B800" s="23" t="s">
        <v>29</v>
      </c>
      <c r="C800" s="24" t="s">
        <v>30</v>
      </c>
      <c r="D800" s="25" t="s">
        <v>59</v>
      </c>
      <c r="E800" s="26">
        <v>685391</v>
      </c>
      <c r="F800" s="27" t="str">
        <f>VLOOKUP(표1[[#This Row],[품번]],[1]!품번구분[#Data],2,0)</f>
        <v>S</v>
      </c>
      <c r="G800" s="28"/>
      <c r="H800" s="28"/>
      <c r="I800" s="28"/>
      <c r="J800" s="29">
        <f>표1[[#This Row],[C/V]]*표1[[#This Row],[판수]]-표1[[#This Row],[불량수량]]</f>
        <v>0</v>
      </c>
      <c r="K800" s="28" t="s">
        <v>62</v>
      </c>
      <c r="L800" s="28" t="s">
        <v>36</v>
      </c>
      <c r="M800" s="30">
        <v>0.66666666666666663</v>
      </c>
      <c r="N800" s="30">
        <v>0.70138888888888884</v>
      </c>
      <c r="O800" s="31">
        <v>49.999999999999986</v>
      </c>
      <c r="P800" s="31">
        <v>0</v>
      </c>
      <c r="Q800" s="32" t="s">
        <v>100</v>
      </c>
      <c r="R800" s="33" t="str">
        <f t="shared" si="60"/>
        <v/>
      </c>
      <c r="S800" s="34">
        <f t="shared" si="61"/>
        <v>69</v>
      </c>
      <c r="T800" s="35">
        <f>IF(L800="비가동",0,VLOOKUP(E800,[1]단가!$D$4:$G$1048576,4,0))</f>
        <v>0</v>
      </c>
      <c r="U800" s="35">
        <f t="shared" si="62"/>
        <v>0</v>
      </c>
      <c r="V800" s="36">
        <f>IF($L800="비가동",0,IF($B800="in",VLOOKUP($E800,[1]투입량!$M:$T,3,FALSE),VLOOKUP($E800,[1]투입량!$D:$I,3,FALSE)))</f>
        <v>0</v>
      </c>
      <c r="W800" s="35">
        <f>IF($L800="비가동",0,IF($B800="in",VLOOKUP($E800,[1]투입량!$M:$T,6,FALSE),VLOOKUP($E800,[1]투입량!$D:$I,5,FALSE)))</f>
        <v>0</v>
      </c>
      <c r="X800" s="35">
        <f t="shared" si="63"/>
        <v>0</v>
      </c>
      <c r="Y800" s="37">
        <f>IF(V800=0,0,VLOOKUP(V800,[1]원재료!C:H,3,0)*0.001)</f>
        <v>0</v>
      </c>
      <c r="Z800" s="35">
        <f t="shared" si="64"/>
        <v>0</v>
      </c>
      <c r="AA800" s="38"/>
      <c r="AB800" s="39" t="s">
        <v>35</v>
      </c>
      <c r="AC800" s="40"/>
    </row>
    <row r="801" spans="1:29" ht="19.5" customHeight="1" x14ac:dyDescent="0.45">
      <c r="A801" s="22">
        <v>46160</v>
      </c>
      <c r="B801" s="23" t="s">
        <v>29</v>
      </c>
      <c r="C801" s="24" t="s">
        <v>30</v>
      </c>
      <c r="D801" s="25" t="s">
        <v>59</v>
      </c>
      <c r="E801" s="26">
        <v>681474</v>
      </c>
      <c r="F801" s="27" t="str">
        <f>VLOOKUP(표1[[#This Row],[품번]],[1]!품번구분[#Data],2,0)</f>
        <v>S</v>
      </c>
      <c r="G801" s="28">
        <v>1156</v>
      </c>
      <c r="H801" s="28">
        <v>20</v>
      </c>
      <c r="I801" s="28">
        <v>1</v>
      </c>
      <c r="J801" s="29">
        <f>표1[[#This Row],[C/V]]*표1[[#This Row],[판수]]-표1[[#This Row],[불량수량]]</f>
        <v>23119</v>
      </c>
      <c r="K801" s="28" t="s">
        <v>62</v>
      </c>
      <c r="L801" s="28" t="s">
        <v>116</v>
      </c>
      <c r="M801" s="30">
        <v>0.70138888888888884</v>
      </c>
      <c r="N801" s="30">
        <v>0.83333333333333337</v>
      </c>
      <c r="O801" s="31">
        <v>150.00000000000011</v>
      </c>
      <c r="P801" s="31">
        <v>0</v>
      </c>
      <c r="Q801" s="32"/>
      <c r="R801" s="33">
        <f t="shared" si="60"/>
        <v>7.9999999999999929</v>
      </c>
      <c r="S801" s="34">
        <f t="shared" si="61"/>
        <v>125</v>
      </c>
      <c r="T801" s="35">
        <f>IF(L801="비가동",0,VLOOKUP(E801,[1]단가!$D$4:$G$1048576,4,0))</f>
        <v>10.47</v>
      </c>
      <c r="U801" s="35">
        <f t="shared" si="62"/>
        <v>242055.93000000002</v>
      </c>
      <c r="V801" s="36" t="str">
        <f>IF($L801="비가동",0,IF($B801="in",VLOOKUP($E801,[1]투입량!$M:$T,3,FALSE),VLOOKUP($E801,[1]투입량!$D:$I,3,FALSE)))</f>
        <v>SI4020</v>
      </c>
      <c r="W801" s="35">
        <f>IF($L801="비가동",0,IF($B801="in",VLOOKUP($E801,[1]투입량!$M:$T,6,FALSE),VLOOKUP($E801,[1]투입량!$D:$I,5,FALSE)))</f>
        <v>264</v>
      </c>
      <c r="X801" s="35">
        <f t="shared" si="63"/>
        <v>5808.0000000000009</v>
      </c>
      <c r="Y801" s="37">
        <f>IF(V801=0,0,VLOOKUP(V801,[1]원재료!C:H,3,0)*0.001)</f>
        <v>8.7000000000000011</v>
      </c>
      <c r="Z801" s="35">
        <f t="shared" si="64"/>
        <v>50529.600000000013</v>
      </c>
      <c r="AA801" s="38"/>
      <c r="AB801" s="39" t="s">
        <v>35</v>
      </c>
      <c r="AC801" s="40"/>
    </row>
    <row r="802" spans="1:29" ht="19.5" customHeight="1" x14ac:dyDescent="0.45">
      <c r="A802" s="22">
        <v>46160</v>
      </c>
      <c r="B802" s="23" t="s">
        <v>29</v>
      </c>
      <c r="C802" s="24" t="s">
        <v>30</v>
      </c>
      <c r="D802" s="25" t="s">
        <v>57</v>
      </c>
      <c r="E802" s="26">
        <v>681114</v>
      </c>
      <c r="F802" s="27" t="str">
        <f>VLOOKUP(표1[[#This Row],[품번]],[1]!품번구분[#Data],2,0)</f>
        <v>S</v>
      </c>
      <c r="G802" s="28">
        <v>1156</v>
      </c>
      <c r="H802" s="28">
        <v>113</v>
      </c>
      <c r="I802" s="28">
        <v>339</v>
      </c>
      <c r="J802" s="29">
        <f>표1[[#This Row],[C/V]]*표1[[#This Row],[판수]]-표1[[#This Row],[불량수량]]</f>
        <v>130289</v>
      </c>
      <c r="K802" s="28" t="s">
        <v>58</v>
      </c>
      <c r="L802" s="28" t="s">
        <v>117</v>
      </c>
      <c r="M802" s="30">
        <v>0.83333333333333337</v>
      </c>
      <c r="N802" s="30">
        <v>0.33333333333333331</v>
      </c>
      <c r="O802" s="31">
        <v>659.99999999999989</v>
      </c>
      <c r="P802" s="31">
        <v>0</v>
      </c>
      <c r="Q802" s="32"/>
      <c r="R802" s="33">
        <f t="shared" si="60"/>
        <v>10.272727272727273</v>
      </c>
      <c r="S802" s="34">
        <f t="shared" si="61"/>
        <v>221</v>
      </c>
      <c r="T802" s="35">
        <f>IF(L802="비가동",0,VLOOKUP(E802,[1]단가!$D$4:$G$1048576,4,0))</f>
        <v>8.76</v>
      </c>
      <c r="U802" s="35">
        <f t="shared" si="62"/>
        <v>1141331.6399999999</v>
      </c>
      <c r="V802" s="36" t="str">
        <f>IF($L802="비가동",0,IF($B802="in",VLOOKUP($E802,[1]투입량!$M:$T,3,FALSE),VLOOKUP($E802,[1]투입량!$D:$I,3,FALSE)))</f>
        <v>SI5521</v>
      </c>
      <c r="W802" s="35">
        <f>IF($L802="비가동",0,IF($B802="in",VLOOKUP($E802,[1]투입량!$M:$T,6,FALSE),VLOOKUP($E802,[1]투입량!$D:$I,5,FALSE)))</f>
        <v>330</v>
      </c>
      <c r="X802" s="35">
        <f t="shared" si="63"/>
        <v>41019.000000000007</v>
      </c>
      <c r="Y802" s="37">
        <f>IF(V802=0,0,VLOOKUP(V802,[1]원재료!C:H,3,0)*0.001)</f>
        <v>8.25</v>
      </c>
      <c r="Z802" s="35">
        <f t="shared" si="64"/>
        <v>338406.75000000006</v>
      </c>
      <c r="AA802" s="38"/>
      <c r="AB802" s="39" t="s">
        <v>35</v>
      </c>
      <c r="AC802" s="40"/>
    </row>
    <row r="803" spans="1:29" ht="19.5" customHeight="1" x14ac:dyDescent="0.45">
      <c r="A803" s="22">
        <v>46160</v>
      </c>
      <c r="B803" s="23" t="s">
        <v>29</v>
      </c>
      <c r="C803" s="24" t="s">
        <v>30</v>
      </c>
      <c r="D803" s="25" t="s">
        <v>59</v>
      </c>
      <c r="E803" s="26">
        <v>681474</v>
      </c>
      <c r="F803" s="27" t="str">
        <f>VLOOKUP(표1[[#This Row],[품번]],[1]!품번구분[#Data],2,0)</f>
        <v>S</v>
      </c>
      <c r="G803" s="28">
        <v>1156</v>
      </c>
      <c r="H803" s="28">
        <v>105</v>
      </c>
      <c r="I803" s="28">
        <v>105</v>
      </c>
      <c r="J803" s="29">
        <f>표1[[#This Row],[C/V]]*표1[[#This Row],[판수]]-표1[[#This Row],[불량수량]]</f>
        <v>121275</v>
      </c>
      <c r="K803" s="28" t="s">
        <v>81</v>
      </c>
      <c r="L803" s="28" t="s">
        <v>117</v>
      </c>
      <c r="M803" s="30">
        <v>0.83333333333333337</v>
      </c>
      <c r="N803" s="30">
        <v>0.33333333333333331</v>
      </c>
      <c r="O803" s="31">
        <v>659.99999999999989</v>
      </c>
      <c r="P803" s="31">
        <v>0</v>
      </c>
      <c r="Q803" s="32"/>
      <c r="R803" s="33">
        <f t="shared" si="60"/>
        <v>9.5454545454545467</v>
      </c>
      <c r="S803" s="34">
        <f t="shared" si="61"/>
        <v>125</v>
      </c>
      <c r="T803" s="35">
        <f>IF(L803="비가동",0,VLOOKUP(E803,[1]단가!$D$4:$G$1048576,4,0))</f>
        <v>10.47</v>
      </c>
      <c r="U803" s="35">
        <f t="shared" si="62"/>
        <v>1269749.25</v>
      </c>
      <c r="V803" s="36" t="str">
        <f>IF($L803="비가동",0,IF($B803="in",VLOOKUP($E803,[1]투입량!$M:$T,3,FALSE),VLOOKUP($E803,[1]투입량!$D:$I,3,FALSE)))</f>
        <v>SI4020</v>
      </c>
      <c r="W803" s="35">
        <f>IF($L803="비가동",0,IF($B803="in",VLOOKUP($E803,[1]투입량!$M:$T,6,FALSE),VLOOKUP($E803,[1]투입량!$D:$I,5,FALSE)))</f>
        <v>264</v>
      </c>
      <c r="X803" s="35">
        <f t="shared" si="63"/>
        <v>30492.000000000004</v>
      </c>
      <c r="Y803" s="37">
        <f>IF(V803=0,0,VLOOKUP(V803,[1]원재료!C:H,3,0)*0.001)</f>
        <v>8.7000000000000011</v>
      </c>
      <c r="Z803" s="35">
        <f t="shared" si="64"/>
        <v>265280.40000000008</v>
      </c>
      <c r="AA803" s="38"/>
      <c r="AB803" s="39" t="s">
        <v>35</v>
      </c>
      <c r="AC803" s="40"/>
    </row>
    <row r="804" spans="1:29" ht="19.5" customHeight="1" x14ac:dyDescent="0.45">
      <c r="A804" s="22">
        <v>46160</v>
      </c>
      <c r="B804" s="23" t="s">
        <v>29</v>
      </c>
      <c r="C804" s="24" t="s">
        <v>30</v>
      </c>
      <c r="D804" s="25" t="s">
        <v>63</v>
      </c>
      <c r="E804" s="26">
        <v>685394</v>
      </c>
      <c r="F804" s="27" t="str">
        <f>VLOOKUP(표1[[#This Row],[품번]],[1]!품번구분[#Data],2,0)</f>
        <v>S</v>
      </c>
      <c r="G804" s="28">
        <v>1152</v>
      </c>
      <c r="H804" s="28">
        <v>87</v>
      </c>
      <c r="I804" s="28"/>
      <c r="J804" s="29">
        <f>표1[[#This Row],[C/V]]*표1[[#This Row],[판수]]-표1[[#This Row],[불량수량]]</f>
        <v>100224</v>
      </c>
      <c r="K804" s="28" t="s">
        <v>67</v>
      </c>
      <c r="L804" s="28" t="s">
        <v>116</v>
      </c>
      <c r="M804" s="30">
        <v>0.33333333333333331</v>
      </c>
      <c r="N804" s="30">
        <v>0.83333333333333337</v>
      </c>
      <c r="O804" s="31">
        <v>620</v>
      </c>
      <c r="P804" s="31">
        <v>0</v>
      </c>
      <c r="Q804" s="32"/>
      <c r="R804" s="33">
        <f t="shared" si="60"/>
        <v>8.4193548387096779</v>
      </c>
      <c r="S804" s="34">
        <f t="shared" si="61"/>
        <v>179</v>
      </c>
      <c r="T804" s="35">
        <f>IF(L804="비가동",0,VLOOKUP(E804,[1]단가!$D$4:$G$1048576,4,0))</f>
        <v>7.4</v>
      </c>
      <c r="U804" s="35">
        <f t="shared" si="62"/>
        <v>741657.60000000009</v>
      </c>
      <c r="V804" s="36" t="str">
        <f>IF($L804="비가동",0,IF($B804="in",VLOOKUP($E804,[1]투입량!$M:$T,3,FALSE),VLOOKUP($E804,[1]투입량!$D:$I,3,FALSE)))</f>
        <v>SI4026</v>
      </c>
      <c r="W804" s="35">
        <f>IF($L804="비가동",0,IF($B804="in",VLOOKUP($E804,[1]투입량!$M:$T,6,FALSE),VLOOKUP($E804,[1]투입량!$D:$I,5,FALSE)))</f>
        <v>292</v>
      </c>
      <c r="X804" s="35">
        <f t="shared" si="63"/>
        <v>27944.400000000005</v>
      </c>
      <c r="Y804" s="37">
        <f>IF(V804=0,0,VLOOKUP(V804,[1]원재료!C:H,3,0)*0.001)</f>
        <v>9.1</v>
      </c>
      <c r="Z804" s="35">
        <f t="shared" si="64"/>
        <v>254294.04000000004</v>
      </c>
      <c r="AA804" s="38"/>
      <c r="AB804" s="39" t="s">
        <v>35</v>
      </c>
      <c r="AC804" s="40"/>
    </row>
    <row r="805" spans="1:29" ht="19.5" customHeight="1" x14ac:dyDescent="0.45">
      <c r="A805" s="22">
        <v>46160</v>
      </c>
      <c r="B805" s="23" t="s">
        <v>29</v>
      </c>
      <c r="C805" s="24" t="s">
        <v>30</v>
      </c>
      <c r="D805" s="25" t="s">
        <v>65</v>
      </c>
      <c r="E805" s="26">
        <v>681159</v>
      </c>
      <c r="F805" s="27" t="str">
        <f>VLOOKUP(표1[[#This Row],[품번]],[1]!품번구분[#Data],2,0)</f>
        <v>S</v>
      </c>
      <c r="G805" s="28">
        <v>1600</v>
      </c>
      <c r="H805" s="28">
        <v>63</v>
      </c>
      <c r="I805" s="28"/>
      <c r="J805" s="29">
        <f>표1[[#This Row],[C/V]]*표1[[#This Row],[판수]]-표1[[#This Row],[불량수량]]</f>
        <v>100800</v>
      </c>
      <c r="K805" s="28" t="s">
        <v>68</v>
      </c>
      <c r="L805" s="28" t="s">
        <v>116</v>
      </c>
      <c r="M805" s="30">
        <v>0.33333333333333331</v>
      </c>
      <c r="N805" s="30">
        <v>0.83333333333333337</v>
      </c>
      <c r="O805" s="31">
        <v>620</v>
      </c>
      <c r="P805" s="31">
        <v>0</v>
      </c>
      <c r="Q805" s="32"/>
      <c r="R805" s="33">
        <f t="shared" si="60"/>
        <v>6.096774193548387</v>
      </c>
      <c r="S805" s="34">
        <f t="shared" si="61"/>
        <v>130</v>
      </c>
      <c r="T805" s="35">
        <f>IF(L805="비가동",0,VLOOKUP(E805,[1]단가!$D$4:$G$1048576,4,0))</f>
        <v>10.92</v>
      </c>
      <c r="U805" s="35">
        <f t="shared" si="62"/>
        <v>1100736</v>
      </c>
      <c r="V805" s="36" t="str">
        <f>IF($L805="비가동",0,IF($B805="in",VLOOKUP($E805,[1]투입량!$M:$T,3,FALSE),VLOOKUP($E805,[1]투입량!$D:$I,3,FALSE)))</f>
        <v>SI3510</v>
      </c>
      <c r="W805" s="35">
        <f>IF($L805="비가동",0,IF($B805="in",VLOOKUP($E805,[1]투입량!$M:$T,6,FALSE),VLOOKUP($E805,[1]투입량!$D:$I,5,FALSE)))</f>
        <v>484</v>
      </c>
      <c r="X805" s="35">
        <f t="shared" si="63"/>
        <v>33541.200000000004</v>
      </c>
      <c r="Y805" s="37">
        <f>IF(V805=0,0,VLOOKUP(V805,[1]원재료!C:H,3,0)*0.001)</f>
        <v>8.4499999999999993</v>
      </c>
      <c r="Z805" s="35">
        <f t="shared" si="64"/>
        <v>283423.14</v>
      </c>
      <c r="AA805" s="38"/>
      <c r="AB805" s="39" t="s">
        <v>35</v>
      </c>
      <c r="AC805" s="40"/>
    </row>
    <row r="806" spans="1:29" ht="19.5" customHeight="1" x14ac:dyDescent="0.45">
      <c r="A806" s="22">
        <v>46160</v>
      </c>
      <c r="B806" s="23" t="s">
        <v>29</v>
      </c>
      <c r="C806" s="24" t="s">
        <v>30</v>
      </c>
      <c r="D806" s="25" t="s">
        <v>63</v>
      </c>
      <c r="E806" s="26">
        <v>685394</v>
      </c>
      <c r="F806" s="27" t="str">
        <f>VLOOKUP(표1[[#This Row],[품번]],[1]!품번구분[#Data],2,0)</f>
        <v>S</v>
      </c>
      <c r="G806" s="28">
        <v>1152</v>
      </c>
      <c r="H806" s="28">
        <v>92</v>
      </c>
      <c r="I806" s="28"/>
      <c r="J806" s="29">
        <f>표1[[#This Row],[C/V]]*표1[[#This Row],[판수]]-표1[[#This Row],[불량수량]]</f>
        <v>105984</v>
      </c>
      <c r="K806" s="28" t="s">
        <v>64</v>
      </c>
      <c r="L806" s="28" t="s">
        <v>117</v>
      </c>
      <c r="M806" s="30">
        <v>0.83333333333333337</v>
      </c>
      <c r="N806" s="30">
        <v>0.33333333333333331</v>
      </c>
      <c r="O806" s="31">
        <v>659.99999999999989</v>
      </c>
      <c r="P806" s="31">
        <v>0</v>
      </c>
      <c r="Q806" s="32"/>
      <c r="R806" s="33">
        <f t="shared" si="60"/>
        <v>8.3636363636363651</v>
      </c>
      <c r="S806" s="34">
        <f t="shared" si="61"/>
        <v>179</v>
      </c>
      <c r="T806" s="35">
        <f>IF(L806="비가동",0,VLOOKUP(E806,[1]단가!$D$4:$G$1048576,4,0))</f>
        <v>7.4</v>
      </c>
      <c r="U806" s="35">
        <f t="shared" si="62"/>
        <v>784281.60000000009</v>
      </c>
      <c r="V806" s="36" t="str">
        <f>IF($L806="비가동",0,IF($B806="in",VLOOKUP($E806,[1]투입량!$M:$T,3,FALSE),VLOOKUP($E806,[1]투입량!$D:$I,3,FALSE)))</f>
        <v>SI4026</v>
      </c>
      <c r="W806" s="35">
        <f>IF($L806="비가동",0,IF($B806="in",VLOOKUP($E806,[1]투입량!$M:$T,6,FALSE),VLOOKUP($E806,[1]투입량!$D:$I,5,FALSE)))</f>
        <v>292</v>
      </c>
      <c r="X806" s="35">
        <f t="shared" si="63"/>
        <v>29550.400000000005</v>
      </c>
      <c r="Y806" s="37">
        <f>IF(V806=0,0,VLOOKUP(V806,[1]원재료!C:H,3,0)*0.001)</f>
        <v>9.1</v>
      </c>
      <c r="Z806" s="35">
        <f t="shared" si="64"/>
        <v>268908.64</v>
      </c>
      <c r="AA806" s="38"/>
      <c r="AB806" s="39" t="s">
        <v>35</v>
      </c>
      <c r="AC806" s="40"/>
    </row>
    <row r="807" spans="1:29" ht="19.5" customHeight="1" x14ac:dyDescent="0.45">
      <c r="A807" s="22">
        <v>46160</v>
      </c>
      <c r="B807" s="23" t="s">
        <v>29</v>
      </c>
      <c r="C807" s="24" t="s">
        <v>30</v>
      </c>
      <c r="D807" s="25" t="s">
        <v>65</v>
      </c>
      <c r="E807" s="26">
        <v>681159</v>
      </c>
      <c r="F807" s="27" t="str">
        <f>VLOOKUP(표1[[#This Row],[품번]],[1]!품번구분[#Data],2,0)</f>
        <v>S</v>
      </c>
      <c r="G807" s="28">
        <v>1600</v>
      </c>
      <c r="H807" s="28">
        <v>67</v>
      </c>
      <c r="I807" s="28"/>
      <c r="J807" s="29">
        <f>표1[[#This Row],[C/V]]*표1[[#This Row],[판수]]-표1[[#This Row],[불량수량]]</f>
        <v>107200</v>
      </c>
      <c r="K807" s="28" t="s">
        <v>66</v>
      </c>
      <c r="L807" s="28" t="s">
        <v>117</v>
      </c>
      <c r="M807" s="30">
        <v>0.83333333333333337</v>
      </c>
      <c r="N807" s="30">
        <v>0.33333333333333331</v>
      </c>
      <c r="O807" s="31">
        <v>659.99999999999989</v>
      </c>
      <c r="P807" s="31">
        <v>0</v>
      </c>
      <c r="Q807" s="32"/>
      <c r="R807" s="33">
        <f t="shared" si="60"/>
        <v>6.0909090909090917</v>
      </c>
      <c r="S807" s="34">
        <f t="shared" si="61"/>
        <v>130</v>
      </c>
      <c r="T807" s="35">
        <f>IF(L807="비가동",0,VLOOKUP(E807,[1]단가!$D$4:$G$1048576,4,0))</f>
        <v>10.92</v>
      </c>
      <c r="U807" s="35">
        <f t="shared" si="62"/>
        <v>1170624</v>
      </c>
      <c r="V807" s="36" t="str">
        <f>IF($L807="비가동",0,IF($B807="in",VLOOKUP($E807,[1]투입량!$M:$T,3,FALSE),VLOOKUP($E807,[1]투입량!$D:$I,3,FALSE)))</f>
        <v>SI3510</v>
      </c>
      <c r="W807" s="35">
        <f>IF($L807="비가동",0,IF($B807="in",VLOOKUP($E807,[1]투입량!$M:$T,6,FALSE),VLOOKUP($E807,[1]투입량!$D:$I,5,FALSE)))</f>
        <v>484</v>
      </c>
      <c r="X807" s="35">
        <f t="shared" si="63"/>
        <v>35670.800000000003</v>
      </c>
      <c r="Y807" s="37">
        <f>IF(V807=0,0,VLOOKUP(V807,[1]원재료!C:H,3,0)*0.001)</f>
        <v>8.4499999999999993</v>
      </c>
      <c r="Z807" s="35">
        <f t="shared" si="64"/>
        <v>301418.26</v>
      </c>
      <c r="AA807" s="38"/>
      <c r="AB807" s="39" t="s">
        <v>35</v>
      </c>
      <c r="AC807" s="40"/>
    </row>
    <row r="808" spans="1:29" ht="19.5" hidden="1" customHeight="1" x14ac:dyDescent="0.45">
      <c r="A808" s="22">
        <v>46160</v>
      </c>
      <c r="B808" s="23" t="s">
        <v>29</v>
      </c>
      <c r="C808" s="24" t="s">
        <v>30</v>
      </c>
      <c r="D808" s="25" t="s">
        <v>69</v>
      </c>
      <c r="E808" s="26" t="s">
        <v>118</v>
      </c>
      <c r="F808" s="27" t="str">
        <f>VLOOKUP(표1[[#This Row],[품번]],[1]!품번구분[#Data],2,0)</f>
        <v>S</v>
      </c>
      <c r="G808" s="28">
        <v>80</v>
      </c>
      <c r="H808" s="28">
        <v>41</v>
      </c>
      <c r="I808" s="28">
        <v>41</v>
      </c>
      <c r="J808" s="29">
        <f>표1[[#This Row],[C/V]]*표1[[#This Row],[판수]]-표1[[#This Row],[불량수량]]</f>
        <v>3239</v>
      </c>
      <c r="K808" s="28" t="s">
        <v>74</v>
      </c>
      <c r="L808" s="28" t="s">
        <v>116</v>
      </c>
      <c r="M808" s="30">
        <v>0.33333333333333331</v>
      </c>
      <c r="N808" s="30">
        <v>0.83333333333333337</v>
      </c>
      <c r="O808" s="31">
        <v>340</v>
      </c>
      <c r="P808" s="31">
        <v>280</v>
      </c>
      <c r="Q808" s="32"/>
      <c r="R808" s="33">
        <f t="shared" si="60"/>
        <v>7.2352941176470589</v>
      </c>
      <c r="S808" s="34">
        <f t="shared" si="61"/>
        <v>125</v>
      </c>
      <c r="T808" s="35">
        <f>IF(L808="비가동",0,VLOOKUP(E808,[1]단가!$D$4:$G$1048576,4,0))</f>
        <v>150</v>
      </c>
      <c r="U808" s="35">
        <f t="shared" si="62"/>
        <v>485850</v>
      </c>
      <c r="V808" s="36" t="str">
        <f>IF($L808="비가동",0,IF($B808="in",VLOOKUP($E808,[1]투입량!$M:$T,3,FALSE),VLOOKUP($E808,[1]투입량!$D:$I,3,FALSE)))</f>
        <v>SI3026</v>
      </c>
      <c r="W808" s="35">
        <f>IF($L808="비가동",0,IF($B808="in",VLOOKUP($E808,[1]투입량!$M:$T,6,FALSE),VLOOKUP($E808,[1]투입량!$D:$I,5,FALSE)))</f>
        <v>18</v>
      </c>
      <c r="X808" s="35">
        <f t="shared" si="63"/>
        <v>811.80000000000007</v>
      </c>
      <c r="Y808" s="37">
        <f>IF(V808=0,0,VLOOKUP(V808,[1]원재료!C:H,3,0)*0.001)</f>
        <v>8.0500000000000007</v>
      </c>
      <c r="Z808" s="35">
        <f t="shared" si="64"/>
        <v>6534.9900000000007</v>
      </c>
      <c r="AA808" s="38"/>
      <c r="AB808" s="39" t="s">
        <v>35</v>
      </c>
      <c r="AC808" s="40"/>
    </row>
    <row r="809" spans="1:29" ht="19.5" hidden="1" customHeight="1" x14ac:dyDescent="0.45">
      <c r="A809" s="22">
        <v>46160</v>
      </c>
      <c r="B809" s="23" t="s">
        <v>29</v>
      </c>
      <c r="C809" s="24" t="s">
        <v>30</v>
      </c>
      <c r="D809" s="25" t="s">
        <v>69</v>
      </c>
      <c r="E809" s="26" t="s">
        <v>118</v>
      </c>
      <c r="F809" s="27" t="str">
        <f>VLOOKUP(표1[[#This Row],[품번]],[1]!품번구분[#Data],2,0)</f>
        <v>S</v>
      </c>
      <c r="G809" s="28"/>
      <c r="H809" s="28"/>
      <c r="I809" s="28"/>
      <c r="J809" s="29">
        <f>표1[[#This Row],[C/V]]*표1[[#This Row],[판수]]-표1[[#This Row],[불량수량]]</f>
        <v>0</v>
      </c>
      <c r="K809" s="28" t="s">
        <v>74</v>
      </c>
      <c r="L809" s="28" t="s">
        <v>36</v>
      </c>
      <c r="M809" s="30">
        <v>0.33333333333333331</v>
      </c>
      <c r="N809" s="30">
        <v>0.56944444444444442</v>
      </c>
      <c r="O809" s="31">
        <v>280</v>
      </c>
      <c r="P809" s="31">
        <v>0</v>
      </c>
      <c r="Q809" s="32" t="s">
        <v>135</v>
      </c>
      <c r="R809" s="33" t="str">
        <f t="shared" si="60"/>
        <v/>
      </c>
      <c r="S809" s="34">
        <f t="shared" si="61"/>
        <v>125</v>
      </c>
      <c r="T809" s="35">
        <f>IF(L809="비가동",0,VLOOKUP(E809,[1]단가!$D$4:$G$1048576,4,0))</f>
        <v>0</v>
      </c>
      <c r="U809" s="35">
        <f t="shared" si="62"/>
        <v>0</v>
      </c>
      <c r="V809" s="36">
        <f>IF($L809="비가동",0,IF($B809="in",VLOOKUP($E809,[1]투입량!$M:$T,3,FALSE),VLOOKUP($E809,[1]투입량!$D:$I,3,FALSE)))</f>
        <v>0</v>
      </c>
      <c r="W809" s="35">
        <f>IF($L809="비가동",0,IF($B809="in",VLOOKUP($E809,[1]투입량!$M:$T,6,FALSE),VLOOKUP($E809,[1]투입량!$D:$I,5,FALSE)))</f>
        <v>0</v>
      </c>
      <c r="X809" s="35">
        <f t="shared" si="63"/>
        <v>0</v>
      </c>
      <c r="Y809" s="37">
        <f>IF(V809=0,0,VLOOKUP(V809,[1]원재료!C:H,3,0)*0.001)</f>
        <v>0</v>
      </c>
      <c r="Z809" s="35">
        <f t="shared" si="64"/>
        <v>0</v>
      </c>
      <c r="AA809" s="38"/>
      <c r="AB809" s="39" t="s">
        <v>35</v>
      </c>
      <c r="AC809" s="40"/>
    </row>
    <row r="810" spans="1:29" ht="19.5" customHeight="1" x14ac:dyDescent="0.45">
      <c r="A810" s="22">
        <v>46160</v>
      </c>
      <c r="B810" s="23" t="s">
        <v>29</v>
      </c>
      <c r="C810" s="24" t="s">
        <v>30</v>
      </c>
      <c r="D810" s="25" t="s">
        <v>72</v>
      </c>
      <c r="E810" s="26" t="s">
        <v>73</v>
      </c>
      <c r="F810" s="27" t="str">
        <f>VLOOKUP(표1[[#This Row],[품번]],[1]!품번구분[#Data],2,0)</f>
        <v>S</v>
      </c>
      <c r="G810" s="28">
        <v>168</v>
      </c>
      <c r="H810" s="28">
        <v>81</v>
      </c>
      <c r="I810" s="28">
        <v>243</v>
      </c>
      <c r="J810" s="29">
        <f>표1[[#This Row],[C/V]]*표1[[#This Row],[판수]]-표1[[#This Row],[불량수량]]</f>
        <v>13365</v>
      </c>
      <c r="K810" s="28" t="s">
        <v>74</v>
      </c>
      <c r="L810" s="28" t="s">
        <v>116</v>
      </c>
      <c r="M810" s="30">
        <v>0.33333333333333331</v>
      </c>
      <c r="N810" s="30">
        <v>0.83333333333333337</v>
      </c>
      <c r="O810" s="31">
        <v>620</v>
      </c>
      <c r="P810" s="31">
        <v>0</v>
      </c>
      <c r="Q810" s="32"/>
      <c r="R810" s="33">
        <f t="shared" si="60"/>
        <v>7.838709677419355</v>
      </c>
      <c r="S810" s="34">
        <f t="shared" si="61"/>
        <v>165</v>
      </c>
      <c r="T810" s="35">
        <f>IF(L810="비가동",0,VLOOKUP(E810,[1]단가!$D$4:$G$1048576,4,0))</f>
        <v>12.74</v>
      </c>
      <c r="U810" s="35">
        <f t="shared" si="62"/>
        <v>170270.1</v>
      </c>
      <c r="V810" s="36" t="str">
        <f>IF($L810="비가동",0,IF($B810="in",VLOOKUP($E810,[1]투입량!$M:$T,3,FALSE),VLOOKUP($E810,[1]투입량!$D:$I,3,FALSE)))</f>
        <v>SI4022-2</v>
      </c>
      <c r="W810" s="35">
        <f>IF($L810="비가동",0,IF($B810="in",VLOOKUP($E810,[1]투입량!$M:$T,6,FALSE),VLOOKUP($E810,[1]투입량!$D:$I,5,FALSE)))</f>
        <v>150</v>
      </c>
      <c r="X810" s="35">
        <f t="shared" si="63"/>
        <v>13365</v>
      </c>
      <c r="Y810" s="37">
        <f>IF(V810=0,0,VLOOKUP(V810,[1]원재료!C:H,3,0)*0.001)</f>
        <v>8.75</v>
      </c>
      <c r="Z810" s="35">
        <f t="shared" si="64"/>
        <v>116943.75</v>
      </c>
      <c r="AA810" s="38"/>
      <c r="AB810" s="39" t="s">
        <v>35</v>
      </c>
      <c r="AC810" s="40"/>
    </row>
    <row r="811" spans="1:29" ht="19.5" customHeight="1" x14ac:dyDescent="0.45">
      <c r="A811" s="22">
        <v>46160</v>
      </c>
      <c r="B811" s="23" t="s">
        <v>29</v>
      </c>
      <c r="C811" s="24" t="s">
        <v>30</v>
      </c>
      <c r="D811" s="25" t="s">
        <v>69</v>
      </c>
      <c r="E811" s="26" t="s">
        <v>118</v>
      </c>
      <c r="F811" s="27" t="str">
        <f>VLOOKUP(표1[[#This Row],[품번]],[1]!품번구분[#Data],2,0)</f>
        <v>S</v>
      </c>
      <c r="G811" s="28">
        <v>80</v>
      </c>
      <c r="H811" s="28">
        <v>84</v>
      </c>
      <c r="I811" s="28">
        <v>84</v>
      </c>
      <c r="J811" s="29">
        <f>표1[[#This Row],[C/V]]*표1[[#This Row],[판수]]-표1[[#This Row],[불량수량]]</f>
        <v>6636</v>
      </c>
      <c r="K811" s="28" t="s">
        <v>71</v>
      </c>
      <c r="L811" s="28" t="s">
        <v>117</v>
      </c>
      <c r="M811" s="30">
        <v>0.83333333333333337</v>
      </c>
      <c r="N811" s="30">
        <v>0.33333333333333331</v>
      </c>
      <c r="O811" s="31">
        <v>659.99999999999989</v>
      </c>
      <c r="P811" s="31">
        <v>0</v>
      </c>
      <c r="Q811" s="32"/>
      <c r="R811" s="33">
        <f t="shared" si="60"/>
        <v>7.6363636363636376</v>
      </c>
      <c r="S811" s="34">
        <f t="shared" si="61"/>
        <v>125</v>
      </c>
      <c r="T811" s="35">
        <f>IF(L811="비가동",0,VLOOKUP(E811,[1]단가!$D$4:$G$1048576,4,0))</f>
        <v>150</v>
      </c>
      <c r="U811" s="35">
        <f t="shared" si="62"/>
        <v>995400</v>
      </c>
      <c r="V811" s="36" t="str">
        <f>IF($L811="비가동",0,IF($B811="in",VLOOKUP($E811,[1]투입량!$M:$T,3,FALSE),VLOOKUP($E811,[1]투입량!$D:$I,3,FALSE)))</f>
        <v>SI3026</v>
      </c>
      <c r="W811" s="35">
        <f>IF($L811="비가동",0,IF($B811="in",VLOOKUP($E811,[1]투입량!$M:$T,6,FALSE),VLOOKUP($E811,[1]투입량!$D:$I,5,FALSE)))</f>
        <v>18</v>
      </c>
      <c r="X811" s="35">
        <f t="shared" si="63"/>
        <v>1663.2</v>
      </c>
      <c r="Y811" s="37">
        <f>IF(V811=0,0,VLOOKUP(V811,[1]원재료!C:H,3,0)*0.001)</f>
        <v>8.0500000000000007</v>
      </c>
      <c r="Z811" s="35">
        <f t="shared" si="64"/>
        <v>13388.760000000002</v>
      </c>
      <c r="AA811" s="38"/>
      <c r="AB811" s="39" t="s">
        <v>35</v>
      </c>
      <c r="AC811" s="40"/>
    </row>
    <row r="812" spans="1:29" ht="19.5" customHeight="1" x14ac:dyDescent="0.45">
      <c r="A812" s="22">
        <v>46160</v>
      </c>
      <c r="B812" s="23" t="s">
        <v>29</v>
      </c>
      <c r="C812" s="24" t="s">
        <v>30</v>
      </c>
      <c r="D812" s="25" t="s">
        <v>72</v>
      </c>
      <c r="E812" s="26" t="s">
        <v>73</v>
      </c>
      <c r="F812" s="27" t="str">
        <f>VLOOKUP(표1[[#This Row],[품번]],[1]!품번구분[#Data],2,0)</f>
        <v>S</v>
      </c>
      <c r="G812" s="28">
        <v>168</v>
      </c>
      <c r="H812" s="28">
        <v>84</v>
      </c>
      <c r="I812" s="28">
        <v>126</v>
      </c>
      <c r="J812" s="29">
        <f>표1[[#This Row],[C/V]]*표1[[#This Row],[판수]]-표1[[#This Row],[불량수량]]</f>
        <v>13986</v>
      </c>
      <c r="K812" s="28" t="s">
        <v>71</v>
      </c>
      <c r="L812" s="28" t="s">
        <v>117</v>
      </c>
      <c r="M812" s="30">
        <v>0.83333333333333337</v>
      </c>
      <c r="N812" s="30">
        <v>0.33333333333333331</v>
      </c>
      <c r="O812" s="31">
        <v>659.99999999999989</v>
      </c>
      <c r="P812" s="31">
        <v>0</v>
      </c>
      <c r="Q812" s="32"/>
      <c r="R812" s="33">
        <f t="shared" si="60"/>
        <v>7.6363636363636376</v>
      </c>
      <c r="S812" s="34">
        <f t="shared" si="61"/>
        <v>165</v>
      </c>
      <c r="T812" s="35">
        <f>IF(L812="비가동",0,VLOOKUP(E812,[1]단가!$D$4:$G$1048576,4,0))</f>
        <v>12.74</v>
      </c>
      <c r="U812" s="35">
        <f t="shared" si="62"/>
        <v>178181.64</v>
      </c>
      <c r="V812" s="36" t="str">
        <f>IF($L812="비가동",0,IF($B812="in",VLOOKUP($E812,[1]투입량!$M:$T,3,FALSE),VLOOKUP($E812,[1]투입량!$D:$I,3,FALSE)))</f>
        <v>SI4022-2</v>
      </c>
      <c r="W812" s="35">
        <f>IF($L812="비가동",0,IF($B812="in",VLOOKUP($E812,[1]투입량!$M:$T,6,FALSE),VLOOKUP($E812,[1]투입량!$D:$I,5,FALSE)))</f>
        <v>150</v>
      </c>
      <c r="X812" s="35">
        <f t="shared" si="63"/>
        <v>13860</v>
      </c>
      <c r="Y812" s="37">
        <f>IF(V812=0,0,VLOOKUP(V812,[1]원재료!C:H,3,0)*0.001)</f>
        <v>8.75</v>
      </c>
      <c r="Z812" s="35">
        <f t="shared" si="64"/>
        <v>121275</v>
      </c>
      <c r="AA812" s="38"/>
      <c r="AB812" s="39" t="s">
        <v>35</v>
      </c>
      <c r="AC812" s="40"/>
    </row>
    <row r="813" spans="1:29" ht="19.5" customHeight="1" x14ac:dyDescent="0.45">
      <c r="A813" s="22">
        <v>46160</v>
      </c>
      <c r="B813" s="23" t="s">
        <v>29</v>
      </c>
      <c r="C813" s="24" t="s">
        <v>30</v>
      </c>
      <c r="D813" s="25" t="s">
        <v>75</v>
      </c>
      <c r="E813" s="26" t="s">
        <v>76</v>
      </c>
      <c r="F813" s="27" t="str">
        <f>VLOOKUP(표1[[#This Row],[품번]],[1]!품번구분[#Data],2,0)</f>
        <v>G</v>
      </c>
      <c r="G813" s="28">
        <v>6</v>
      </c>
      <c r="H813" s="28">
        <v>93</v>
      </c>
      <c r="I813" s="28"/>
      <c r="J813" s="29">
        <f>표1[[#This Row],[C/V]]*표1[[#This Row],[판수]]-표1[[#This Row],[불량수량]]</f>
        <v>558</v>
      </c>
      <c r="K813" s="28" t="s">
        <v>79</v>
      </c>
      <c r="L813" s="28" t="s">
        <v>116</v>
      </c>
      <c r="M813" s="30">
        <v>0.33333333333333331</v>
      </c>
      <c r="N813" s="30">
        <v>0.83333333333333337</v>
      </c>
      <c r="O813" s="31">
        <v>620</v>
      </c>
      <c r="P813" s="31">
        <v>0</v>
      </c>
      <c r="Q813" s="32"/>
      <c r="R813" s="33">
        <f t="shared" si="60"/>
        <v>9</v>
      </c>
      <c r="S813" s="34">
        <f t="shared" si="61"/>
        <v>190</v>
      </c>
      <c r="T813" s="35">
        <f>IF(L813="비가동",0,VLOOKUP(E813,[1]단가!$D$4:$G$1048576,4,0))</f>
        <v>700</v>
      </c>
      <c r="U813" s="35">
        <f t="shared" si="62"/>
        <v>390600</v>
      </c>
      <c r="V813" s="36" t="str">
        <f>IF($L813="비가동",0,IF($B813="in",VLOOKUP($E813,[1]투입량!$M:$T,3,FALSE),VLOOKUP($E813,[1]투입량!$D:$I,3,FALSE)))</f>
        <v>Q5009</v>
      </c>
      <c r="W813" s="35">
        <f>IF($L813="비가동",0,IF($B813="in",VLOOKUP($E813,[1]투입량!$M:$T,6,FALSE),VLOOKUP($E813,[1]투입량!$D:$I,5,FALSE)))</f>
        <v>28</v>
      </c>
      <c r="X813" s="35">
        <f t="shared" si="63"/>
        <v>2864.4000000000005</v>
      </c>
      <c r="Y813" s="37">
        <f>IF(V813=0,0,VLOOKUP(V813,[1]원재료!C:H,3,0)*0.001)</f>
        <v>8.14</v>
      </c>
      <c r="Z813" s="35">
        <f t="shared" si="64"/>
        <v>23316.216000000008</v>
      </c>
      <c r="AA813" s="38"/>
      <c r="AB813" s="39" t="s">
        <v>35</v>
      </c>
      <c r="AC813" s="40"/>
    </row>
    <row r="814" spans="1:29" ht="19.5" customHeight="1" x14ac:dyDescent="0.45">
      <c r="A814" s="22">
        <v>46160</v>
      </c>
      <c r="B814" s="23" t="s">
        <v>29</v>
      </c>
      <c r="C814" s="24" t="s">
        <v>30</v>
      </c>
      <c r="D814" s="25" t="s">
        <v>78</v>
      </c>
      <c r="E814" s="26" t="s">
        <v>76</v>
      </c>
      <c r="F814" s="27" t="str">
        <f>VLOOKUP(표1[[#This Row],[품번]],[1]!품번구분[#Data],2,0)</f>
        <v>G</v>
      </c>
      <c r="G814" s="28">
        <v>2</v>
      </c>
      <c r="H814" s="28">
        <v>93</v>
      </c>
      <c r="I814" s="28"/>
      <c r="J814" s="29">
        <f>표1[[#This Row],[C/V]]*표1[[#This Row],[판수]]-표1[[#This Row],[불량수량]]</f>
        <v>186</v>
      </c>
      <c r="K814" s="28" t="s">
        <v>79</v>
      </c>
      <c r="L814" s="28" t="s">
        <v>116</v>
      </c>
      <c r="M814" s="30">
        <v>0.33333333333333331</v>
      </c>
      <c r="N814" s="30">
        <v>0.83333333333333337</v>
      </c>
      <c r="O814" s="31">
        <v>620</v>
      </c>
      <c r="P814" s="31">
        <v>0</v>
      </c>
      <c r="Q814" s="32"/>
      <c r="R814" s="33">
        <f t="shared" si="60"/>
        <v>9</v>
      </c>
      <c r="S814" s="34">
        <f t="shared" si="61"/>
        <v>190</v>
      </c>
      <c r="T814" s="35">
        <f>IF(L814="비가동",0,VLOOKUP(E814,[1]단가!$D$4:$G$1048576,4,0))</f>
        <v>700</v>
      </c>
      <c r="U814" s="35">
        <f t="shared" si="62"/>
        <v>130200</v>
      </c>
      <c r="V814" s="36" t="str">
        <f>IF($L814="비가동",0,IF($B814="in",VLOOKUP($E814,[1]투입량!$M:$T,3,FALSE),VLOOKUP($E814,[1]투입량!$D:$I,3,FALSE)))</f>
        <v>Q5009</v>
      </c>
      <c r="W814" s="35">
        <f>IF($L814="비가동",0,IF($B814="in",VLOOKUP($E814,[1]투입량!$M:$T,6,FALSE),VLOOKUP($E814,[1]투입량!$D:$I,5,FALSE)))</f>
        <v>28</v>
      </c>
      <c r="X814" s="35">
        <f t="shared" si="63"/>
        <v>2864.4000000000005</v>
      </c>
      <c r="Y814" s="37">
        <f>IF(V814=0,0,VLOOKUP(V814,[1]원재료!C:H,3,0)*0.001)</f>
        <v>8.14</v>
      </c>
      <c r="Z814" s="35">
        <f t="shared" si="64"/>
        <v>23316.216000000008</v>
      </c>
      <c r="AA814" s="38"/>
      <c r="AB814" s="39" t="s">
        <v>35</v>
      </c>
      <c r="AC814" s="40"/>
    </row>
    <row r="815" spans="1:29" ht="19.5" customHeight="1" x14ac:dyDescent="0.45">
      <c r="A815" s="22">
        <v>46160</v>
      </c>
      <c r="B815" s="23" t="s">
        <v>29</v>
      </c>
      <c r="C815" s="24" t="s">
        <v>30</v>
      </c>
      <c r="D815" s="25" t="s">
        <v>75</v>
      </c>
      <c r="E815" s="26" t="s">
        <v>76</v>
      </c>
      <c r="F815" s="27" t="str">
        <f>VLOOKUP(표1[[#This Row],[품번]],[1]!품번구분[#Data],2,0)</f>
        <v>G</v>
      </c>
      <c r="G815" s="28">
        <v>6</v>
      </c>
      <c r="H815" s="28">
        <v>97</v>
      </c>
      <c r="I815" s="28"/>
      <c r="J815" s="29">
        <f>표1[[#This Row],[C/V]]*표1[[#This Row],[판수]]-표1[[#This Row],[불량수량]]</f>
        <v>582</v>
      </c>
      <c r="K815" s="28" t="s">
        <v>102</v>
      </c>
      <c r="L815" s="28" t="s">
        <v>117</v>
      </c>
      <c r="M815" s="30">
        <v>0.83333333333333337</v>
      </c>
      <c r="N815" s="30">
        <v>0.33333333333333331</v>
      </c>
      <c r="O815" s="31">
        <v>659.99999999999989</v>
      </c>
      <c r="P815" s="31">
        <v>0</v>
      </c>
      <c r="Q815" s="32"/>
      <c r="R815" s="33">
        <f t="shared" si="60"/>
        <v>8.8181818181818201</v>
      </c>
      <c r="S815" s="34">
        <f t="shared" si="61"/>
        <v>190</v>
      </c>
      <c r="T815" s="35">
        <f>IF(L815="비가동",0,VLOOKUP(E815,[1]단가!$D$4:$G$1048576,4,0))</f>
        <v>700</v>
      </c>
      <c r="U815" s="35">
        <f t="shared" si="62"/>
        <v>407400</v>
      </c>
      <c r="V815" s="36" t="str">
        <f>IF($L815="비가동",0,IF($B815="in",VLOOKUP($E815,[1]투입량!$M:$T,3,FALSE),VLOOKUP($E815,[1]투입량!$D:$I,3,FALSE)))</f>
        <v>Q5009</v>
      </c>
      <c r="W815" s="35">
        <f>IF($L815="비가동",0,IF($B815="in",VLOOKUP($E815,[1]투입량!$M:$T,6,FALSE),VLOOKUP($E815,[1]투입량!$D:$I,5,FALSE)))</f>
        <v>28</v>
      </c>
      <c r="X815" s="35">
        <f t="shared" si="63"/>
        <v>2987.6000000000004</v>
      </c>
      <c r="Y815" s="37">
        <f>IF(V815=0,0,VLOOKUP(V815,[1]원재료!C:H,3,0)*0.001)</f>
        <v>8.14</v>
      </c>
      <c r="Z815" s="35">
        <f t="shared" si="64"/>
        <v>24319.064000000006</v>
      </c>
      <c r="AA815" s="38"/>
      <c r="AB815" s="39" t="s">
        <v>35</v>
      </c>
      <c r="AC815" s="40"/>
    </row>
    <row r="816" spans="1:29" ht="19.5" customHeight="1" x14ac:dyDescent="0.45">
      <c r="A816" s="22">
        <v>46160</v>
      </c>
      <c r="B816" s="23" t="s">
        <v>29</v>
      </c>
      <c r="C816" s="24" t="s">
        <v>30</v>
      </c>
      <c r="D816" s="25" t="s">
        <v>78</v>
      </c>
      <c r="E816" s="26" t="s">
        <v>76</v>
      </c>
      <c r="F816" s="27" t="str">
        <f>VLOOKUP(표1[[#This Row],[품번]],[1]!품번구분[#Data],2,0)</f>
        <v>G</v>
      </c>
      <c r="G816" s="28">
        <v>2</v>
      </c>
      <c r="H816" s="28">
        <v>97</v>
      </c>
      <c r="I816" s="28"/>
      <c r="J816" s="29">
        <f>표1[[#This Row],[C/V]]*표1[[#This Row],[판수]]-표1[[#This Row],[불량수량]]</f>
        <v>194</v>
      </c>
      <c r="K816" s="28" t="s">
        <v>102</v>
      </c>
      <c r="L816" s="28" t="s">
        <v>117</v>
      </c>
      <c r="M816" s="30">
        <v>0.83333333333333337</v>
      </c>
      <c r="N816" s="30">
        <v>0.33333333333333331</v>
      </c>
      <c r="O816" s="31">
        <v>659.99999999999989</v>
      </c>
      <c r="P816" s="31">
        <v>0</v>
      </c>
      <c r="Q816" s="32"/>
      <c r="R816" s="33">
        <f t="shared" si="60"/>
        <v>8.8181818181818201</v>
      </c>
      <c r="S816" s="34">
        <f t="shared" si="61"/>
        <v>190</v>
      </c>
      <c r="T816" s="35">
        <f>IF(L816="비가동",0,VLOOKUP(E816,[1]단가!$D$4:$G$1048576,4,0))</f>
        <v>700</v>
      </c>
      <c r="U816" s="35">
        <f t="shared" si="62"/>
        <v>135800</v>
      </c>
      <c r="V816" s="36" t="str">
        <f>IF($L816="비가동",0,IF($B816="in",VLOOKUP($E816,[1]투입량!$M:$T,3,FALSE),VLOOKUP($E816,[1]투입량!$D:$I,3,FALSE)))</f>
        <v>Q5009</v>
      </c>
      <c r="W816" s="35">
        <f>IF($L816="비가동",0,IF($B816="in",VLOOKUP($E816,[1]투입량!$M:$T,6,FALSE),VLOOKUP($E816,[1]투입량!$D:$I,5,FALSE)))</f>
        <v>28</v>
      </c>
      <c r="X816" s="35">
        <f t="shared" si="63"/>
        <v>2987.6000000000004</v>
      </c>
      <c r="Y816" s="37">
        <f>IF(V816=0,0,VLOOKUP(V816,[1]원재료!C:H,3,0)*0.001)</f>
        <v>8.14</v>
      </c>
      <c r="Z816" s="35">
        <f t="shared" si="64"/>
        <v>24319.064000000006</v>
      </c>
      <c r="AA816" s="38"/>
      <c r="AB816" s="39" t="s">
        <v>35</v>
      </c>
      <c r="AC816" s="40"/>
    </row>
    <row r="817" spans="1:29" ht="19.5" customHeight="1" x14ac:dyDescent="0.45">
      <c r="A817" s="22">
        <v>46160</v>
      </c>
      <c r="B817" s="23" t="s">
        <v>29</v>
      </c>
      <c r="C817" s="24" t="s">
        <v>30</v>
      </c>
      <c r="D817" s="25" t="s">
        <v>80</v>
      </c>
      <c r="E817" s="26">
        <v>410002</v>
      </c>
      <c r="F817" s="27" t="str">
        <f>VLOOKUP(표1[[#This Row],[품번]],[1]!품번구분[#Data],2,0)</f>
        <v>G</v>
      </c>
      <c r="G817" s="28">
        <v>400</v>
      </c>
      <c r="H817" s="28">
        <v>83</v>
      </c>
      <c r="I817" s="28"/>
      <c r="J817" s="29">
        <f>표1[[#This Row],[C/V]]*표1[[#This Row],[판수]]-표1[[#This Row],[불량수량]]</f>
        <v>33200</v>
      </c>
      <c r="K817" s="28" t="s">
        <v>83</v>
      </c>
      <c r="L817" s="28" t="s">
        <v>116</v>
      </c>
      <c r="M817" s="30">
        <v>0.33333333333333331</v>
      </c>
      <c r="N817" s="30">
        <v>0.83333333333333337</v>
      </c>
      <c r="O817" s="31">
        <v>620</v>
      </c>
      <c r="P817" s="31">
        <v>0</v>
      </c>
      <c r="Q817" s="32"/>
      <c r="R817" s="33">
        <f t="shared" si="60"/>
        <v>8.0322580645161299</v>
      </c>
      <c r="S817" s="34">
        <f t="shared" si="61"/>
        <v>173</v>
      </c>
      <c r="T817" s="35">
        <f>IF(L817="비가동",0,VLOOKUP(E817,[1]단가!$D$4:$G$1048576,4,0))</f>
        <v>14.7</v>
      </c>
      <c r="U817" s="35">
        <f t="shared" si="62"/>
        <v>488040</v>
      </c>
      <c r="V817" s="36" t="str">
        <f>IF($L817="비가동",0,IF($B817="in",VLOOKUP($E817,[1]투입량!$M:$T,3,FALSE),VLOOKUP($E817,[1]투입량!$D:$I,3,FALSE)))</f>
        <v>Q4004-3</v>
      </c>
      <c r="W817" s="35">
        <f>IF($L817="비가동",0,IF($B817="in",VLOOKUP($E817,[1]투입량!$M:$T,6,FALSE),VLOOKUP($E817,[1]투입량!$D:$I,5,FALSE)))</f>
        <v>46</v>
      </c>
      <c r="X817" s="35">
        <f t="shared" si="63"/>
        <v>4199.8</v>
      </c>
      <c r="Y817" s="37">
        <f>IF(V817=0,0,VLOOKUP(V817,[1]원재료!C:H,3,0)*0.001)</f>
        <v>10.200000000000001</v>
      </c>
      <c r="Z817" s="35">
        <f t="shared" si="64"/>
        <v>42837.960000000006</v>
      </c>
      <c r="AA817" s="38"/>
      <c r="AB817" s="39" t="s">
        <v>35</v>
      </c>
      <c r="AC817" s="40"/>
    </row>
    <row r="818" spans="1:29" ht="19.5" customHeight="1" x14ac:dyDescent="0.45">
      <c r="A818" s="22">
        <v>46160</v>
      </c>
      <c r="B818" s="23" t="s">
        <v>29</v>
      </c>
      <c r="C818" s="24" t="s">
        <v>30</v>
      </c>
      <c r="D818" s="25" t="s">
        <v>82</v>
      </c>
      <c r="E818" s="26" t="s">
        <v>125</v>
      </c>
      <c r="F818" s="27" t="str">
        <f>VLOOKUP(표1[[#This Row],[품번]],[1]!품번구분[#Data],2,0)</f>
        <v>G</v>
      </c>
      <c r="G818" s="28">
        <v>72</v>
      </c>
      <c r="H818" s="28">
        <v>83</v>
      </c>
      <c r="I818" s="28"/>
      <c r="J818" s="29">
        <f>표1[[#This Row],[C/V]]*표1[[#This Row],[판수]]-표1[[#This Row],[불량수량]]</f>
        <v>5976</v>
      </c>
      <c r="K818" s="28" t="s">
        <v>83</v>
      </c>
      <c r="L818" s="28" t="s">
        <v>116</v>
      </c>
      <c r="M818" s="30">
        <v>0.33333333333333331</v>
      </c>
      <c r="N818" s="30">
        <v>0.83333333333333337</v>
      </c>
      <c r="O818" s="31">
        <v>620</v>
      </c>
      <c r="P818" s="31">
        <v>0</v>
      </c>
      <c r="Q818" s="32"/>
      <c r="R818" s="33">
        <f t="shared" si="60"/>
        <v>8.0322580645161299</v>
      </c>
      <c r="S818" s="34">
        <f t="shared" si="61"/>
        <v>173</v>
      </c>
      <c r="T818" s="35">
        <f>IF(L818="비가동",0,VLOOKUP(E818,[1]단가!$D$4:$G$1048576,4,0))</f>
        <v>0</v>
      </c>
      <c r="U818" s="35">
        <f t="shared" si="62"/>
        <v>0</v>
      </c>
      <c r="V818" s="36" t="str">
        <f>IF($L818="비가동",0,IF($B818="in",VLOOKUP($E818,[1]투입량!$M:$T,3,FALSE),VLOOKUP($E818,[1]투입량!$D:$I,3,FALSE)))</f>
        <v>F7008</v>
      </c>
      <c r="W818" s="35">
        <f>IF($L818="비가동",0,IF($B818="in",VLOOKUP($E818,[1]투입량!$M:$T,6,FALSE),VLOOKUP($E818,[1]투입량!$D:$I,5,FALSE)))</f>
        <v>168</v>
      </c>
      <c r="X818" s="35">
        <f t="shared" si="63"/>
        <v>15338.400000000001</v>
      </c>
      <c r="Y818" s="37">
        <f>IF(V818=0,0,VLOOKUP(V818,[1]원재료!C:H,3,0)*0.001)</f>
        <v>41</v>
      </c>
      <c r="Z818" s="35">
        <f t="shared" si="64"/>
        <v>628874.4</v>
      </c>
      <c r="AA818" s="38"/>
      <c r="AB818" s="39" t="s">
        <v>35</v>
      </c>
      <c r="AC818" s="40"/>
    </row>
    <row r="819" spans="1:29" ht="19.5" customHeight="1" x14ac:dyDescent="0.45">
      <c r="A819" s="22">
        <v>46160</v>
      </c>
      <c r="B819" s="23" t="s">
        <v>29</v>
      </c>
      <c r="C819" s="24" t="s">
        <v>30</v>
      </c>
      <c r="D819" s="25" t="s">
        <v>80</v>
      </c>
      <c r="E819" s="26">
        <v>410002</v>
      </c>
      <c r="F819" s="27" t="str">
        <f>VLOOKUP(표1[[#This Row],[품번]],[1]!품번구분[#Data],2,0)</f>
        <v>G</v>
      </c>
      <c r="G819" s="28">
        <v>400</v>
      </c>
      <c r="H819" s="28">
        <v>90</v>
      </c>
      <c r="I819" s="28"/>
      <c r="J819" s="29">
        <f>표1[[#This Row],[C/V]]*표1[[#This Row],[판수]]-표1[[#This Row],[불량수량]]</f>
        <v>36000</v>
      </c>
      <c r="K819" s="28" t="s">
        <v>60</v>
      </c>
      <c r="L819" s="28" t="s">
        <v>117</v>
      </c>
      <c r="M819" s="30">
        <v>0.83333333333333337</v>
      </c>
      <c r="N819" s="30">
        <v>0.33333333333333331</v>
      </c>
      <c r="O819" s="31">
        <v>659.99999999999989</v>
      </c>
      <c r="P819" s="31">
        <v>0</v>
      </c>
      <c r="Q819" s="32"/>
      <c r="R819" s="33">
        <f t="shared" si="60"/>
        <v>8.1818181818181834</v>
      </c>
      <c r="S819" s="34">
        <f t="shared" si="61"/>
        <v>173</v>
      </c>
      <c r="T819" s="35">
        <f>IF(L819="비가동",0,VLOOKUP(E819,[1]단가!$D$4:$G$1048576,4,0))</f>
        <v>14.7</v>
      </c>
      <c r="U819" s="35">
        <f t="shared" si="62"/>
        <v>529200</v>
      </c>
      <c r="V819" s="36" t="str">
        <f>IF($L819="비가동",0,IF($B819="in",VLOOKUP($E819,[1]투입량!$M:$T,3,FALSE),VLOOKUP($E819,[1]투입량!$D:$I,3,FALSE)))</f>
        <v>Q4004-3</v>
      </c>
      <c r="W819" s="35">
        <f>IF($L819="비가동",0,IF($B819="in",VLOOKUP($E819,[1]투입량!$M:$T,6,FALSE),VLOOKUP($E819,[1]투입량!$D:$I,5,FALSE)))</f>
        <v>46</v>
      </c>
      <c r="X819" s="35">
        <f t="shared" si="63"/>
        <v>4554</v>
      </c>
      <c r="Y819" s="37">
        <f>IF(V819=0,0,VLOOKUP(V819,[1]원재료!C:H,3,0)*0.001)</f>
        <v>10.200000000000001</v>
      </c>
      <c r="Z819" s="35">
        <f t="shared" si="64"/>
        <v>46450.8</v>
      </c>
      <c r="AA819" s="38"/>
      <c r="AB819" s="39" t="s">
        <v>35</v>
      </c>
      <c r="AC819" s="40"/>
    </row>
    <row r="820" spans="1:29" ht="19.5" customHeight="1" x14ac:dyDescent="0.45">
      <c r="A820" s="22">
        <v>46160</v>
      </c>
      <c r="B820" s="23" t="s">
        <v>29</v>
      </c>
      <c r="C820" s="24" t="s">
        <v>30</v>
      </c>
      <c r="D820" s="25" t="s">
        <v>82</v>
      </c>
      <c r="E820" s="26" t="s">
        <v>125</v>
      </c>
      <c r="F820" s="27" t="str">
        <f>VLOOKUP(표1[[#This Row],[품번]],[1]!품번구분[#Data],2,0)</f>
        <v>G</v>
      </c>
      <c r="G820" s="28">
        <v>72</v>
      </c>
      <c r="H820" s="28">
        <v>90</v>
      </c>
      <c r="I820" s="28"/>
      <c r="J820" s="29">
        <f>표1[[#This Row],[C/V]]*표1[[#This Row],[판수]]-표1[[#This Row],[불량수량]]</f>
        <v>6480</v>
      </c>
      <c r="K820" s="28" t="s">
        <v>60</v>
      </c>
      <c r="L820" s="28" t="s">
        <v>117</v>
      </c>
      <c r="M820" s="30">
        <v>0.83333333333333337</v>
      </c>
      <c r="N820" s="30">
        <v>0.33333333333333331</v>
      </c>
      <c r="O820" s="31">
        <v>659.99999999999989</v>
      </c>
      <c r="P820" s="31">
        <v>0</v>
      </c>
      <c r="Q820" s="32"/>
      <c r="R820" s="33">
        <f t="shared" si="60"/>
        <v>8.1818181818181834</v>
      </c>
      <c r="S820" s="34">
        <f t="shared" si="61"/>
        <v>173</v>
      </c>
      <c r="T820" s="35">
        <f>IF(L820="비가동",0,VLOOKUP(E820,[1]단가!$D$4:$G$1048576,4,0))</f>
        <v>0</v>
      </c>
      <c r="U820" s="35">
        <f t="shared" si="62"/>
        <v>0</v>
      </c>
      <c r="V820" s="36" t="str">
        <f>IF($L820="비가동",0,IF($B820="in",VLOOKUP($E820,[1]투입량!$M:$T,3,FALSE),VLOOKUP($E820,[1]투입량!$D:$I,3,FALSE)))</f>
        <v>F7008</v>
      </c>
      <c r="W820" s="35">
        <f>IF($L820="비가동",0,IF($B820="in",VLOOKUP($E820,[1]투입량!$M:$T,6,FALSE),VLOOKUP($E820,[1]투입량!$D:$I,5,FALSE)))</f>
        <v>168</v>
      </c>
      <c r="X820" s="35">
        <f t="shared" si="63"/>
        <v>16632</v>
      </c>
      <c r="Y820" s="37">
        <f>IF(V820=0,0,VLOOKUP(V820,[1]원재료!C:H,3,0)*0.001)</f>
        <v>41</v>
      </c>
      <c r="Z820" s="35">
        <f t="shared" si="64"/>
        <v>681912</v>
      </c>
      <c r="AA820" s="38"/>
      <c r="AB820" s="39" t="s">
        <v>35</v>
      </c>
      <c r="AC820" s="40"/>
    </row>
    <row r="821" spans="1:29" ht="19.5" customHeight="1" x14ac:dyDescent="0.45">
      <c r="A821" s="22">
        <v>46160</v>
      </c>
      <c r="B821" s="23" t="s">
        <v>29</v>
      </c>
      <c r="C821" s="24" t="s">
        <v>30</v>
      </c>
      <c r="D821" s="25" t="s">
        <v>84</v>
      </c>
      <c r="E821" s="26" t="s">
        <v>129</v>
      </c>
      <c r="F821" s="27" t="str">
        <f>VLOOKUP(표1[[#This Row],[품번]],[1]!품번구분[#Data],2,0)</f>
        <v>G</v>
      </c>
      <c r="G821" s="28">
        <v>240</v>
      </c>
      <c r="H821" s="28">
        <v>90</v>
      </c>
      <c r="I821" s="28">
        <v>1440</v>
      </c>
      <c r="J821" s="29">
        <f>표1[[#This Row],[C/V]]*표1[[#This Row],[판수]]-표1[[#This Row],[불량수량]]</f>
        <v>20160</v>
      </c>
      <c r="K821" s="28" t="s">
        <v>87</v>
      </c>
      <c r="L821" s="28" t="s">
        <v>116</v>
      </c>
      <c r="M821" s="30">
        <v>0.33333333333333331</v>
      </c>
      <c r="N821" s="30">
        <v>0.83333333333333337</v>
      </c>
      <c r="O821" s="31">
        <v>620</v>
      </c>
      <c r="P821" s="31">
        <v>0</v>
      </c>
      <c r="Q821" s="32"/>
      <c r="R821" s="33">
        <f t="shared" si="60"/>
        <v>8.7096774193548399</v>
      </c>
      <c r="S821" s="34">
        <f t="shared" si="61"/>
        <v>185</v>
      </c>
      <c r="T821" s="35">
        <f>IF(L821="비가동",0,VLOOKUP(E821,[1]단가!$D$4:$G$1048576,4,0))</f>
        <v>50</v>
      </c>
      <c r="U821" s="35">
        <f t="shared" si="62"/>
        <v>1008000</v>
      </c>
      <c r="V821" s="36" t="str">
        <f>IF($L821="비가동",0,IF($B821="in",VLOOKUP($E821,[1]투입량!$M:$T,3,FALSE),VLOOKUP($E821,[1]투입량!$D:$I,3,FALSE)))</f>
        <v>F7001</v>
      </c>
      <c r="W821" s="35">
        <f>IF($L821="비가동",0,IF($B821="in",VLOOKUP($E821,[1]투입량!$M:$T,6,FALSE),VLOOKUP($E821,[1]투입량!$D:$I,5,FALSE)))</f>
        <v>192</v>
      </c>
      <c r="X821" s="35">
        <f t="shared" si="63"/>
        <v>19008</v>
      </c>
      <c r="Y821" s="37">
        <f>IF(V821=0,0,VLOOKUP(V821,[1]원재료!C:H,3,0)*0.001)</f>
        <v>23</v>
      </c>
      <c r="Z821" s="35">
        <f t="shared" si="64"/>
        <v>437184</v>
      </c>
      <c r="AA821" s="38"/>
      <c r="AB821" s="39" t="s">
        <v>35</v>
      </c>
      <c r="AC821" s="40"/>
    </row>
    <row r="822" spans="1:29" ht="19.5" customHeight="1" x14ac:dyDescent="0.45">
      <c r="A822" s="22">
        <v>46160</v>
      </c>
      <c r="B822" s="23" t="s">
        <v>29</v>
      </c>
      <c r="C822" s="24" t="s">
        <v>30</v>
      </c>
      <c r="D822" s="25" t="s">
        <v>86</v>
      </c>
      <c r="E822" s="26">
        <v>682027</v>
      </c>
      <c r="F822" s="27" t="str">
        <f>VLOOKUP(표1[[#This Row],[품번]],[1]!품번구분[#Data],2,0)</f>
        <v>S</v>
      </c>
      <c r="G822" s="28">
        <v>400</v>
      </c>
      <c r="H822" s="28">
        <v>90</v>
      </c>
      <c r="I822" s="28">
        <v>270</v>
      </c>
      <c r="J822" s="29">
        <f>표1[[#This Row],[C/V]]*표1[[#This Row],[판수]]-표1[[#This Row],[불량수량]]</f>
        <v>35730</v>
      </c>
      <c r="K822" s="28" t="s">
        <v>87</v>
      </c>
      <c r="L822" s="28" t="s">
        <v>116</v>
      </c>
      <c r="M822" s="30">
        <v>0.33333333333333331</v>
      </c>
      <c r="N822" s="30">
        <v>0.83333333333333337</v>
      </c>
      <c r="O822" s="31">
        <v>620</v>
      </c>
      <c r="P822" s="31">
        <v>0</v>
      </c>
      <c r="Q822" s="32"/>
      <c r="R822" s="33">
        <f t="shared" si="60"/>
        <v>8.7096774193548399</v>
      </c>
      <c r="S822" s="34">
        <f t="shared" si="61"/>
        <v>186</v>
      </c>
      <c r="T822" s="35">
        <f>IF(L822="비가동",0,VLOOKUP(E822,[1]단가!$D$4:$G$1048576,4,0))</f>
        <v>14.6</v>
      </c>
      <c r="U822" s="35">
        <f t="shared" si="62"/>
        <v>521658</v>
      </c>
      <c r="V822" s="36" t="str">
        <f>IF($L822="비가동",0,IF($B822="in",VLOOKUP($E822,[1]투입량!$M:$T,3,FALSE),VLOOKUP($E822,[1]투입량!$D:$I,3,FALSE)))</f>
        <v>SI4023</v>
      </c>
      <c r="W822" s="35">
        <f>IF($L822="비가동",0,IF($B822="in",VLOOKUP($E822,[1]투입량!$M:$T,6,FALSE),VLOOKUP($E822,[1]투입량!$D:$I,5,FALSE)))</f>
        <v>240</v>
      </c>
      <c r="X822" s="35">
        <f t="shared" si="63"/>
        <v>23760</v>
      </c>
      <c r="Y822" s="37">
        <f>IF(V822=0,0,VLOOKUP(V822,[1]원재료!C:H,3,0)*0.001)</f>
        <v>9.3000000000000007</v>
      </c>
      <c r="Z822" s="35">
        <f t="shared" si="64"/>
        <v>220968.00000000003</v>
      </c>
      <c r="AA822" s="38"/>
      <c r="AB822" s="39" t="s">
        <v>35</v>
      </c>
      <c r="AC822" s="40"/>
    </row>
    <row r="823" spans="1:29" ht="19.5" customHeight="1" x14ac:dyDescent="0.45">
      <c r="A823" s="22">
        <v>46160</v>
      </c>
      <c r="B823" s="23" t="s">
        <v>29</v>
      </c>
      <c r="C823" s="24" t="s">
        <v>30</v>
      </c>
      <c r="D823" s="25" t="s">
        <v>84</v>
      </c>
      <c r="E823" s="26" t="s">
        <v>129</v>
      </c>
      <c r="F823" s="27" t="str">
        <f>VLOOKUP(표1[[#This Row],[품번]],[1]!품번구분[#Data],2,0)</f>
        <v>G</v>
      </c>
      <c r="G823" s="28">
        <v>240</v>
      </c>
      <c r="H823" s="28">
        <v>95</v>
      </c>
      <c r="I823" s="28">
        <v>1520</v>
      </c>
      <c r="J823" s="29">
        <f>표1[[#This Row],[C/V]]*표1[[#This Row],[판수]]-표1[[#This Row],[불량수량]]</f>
        <v>21280</v>
      </c>
      <c r="K823" s="28" t="s">
        <v>85</v>
      </c>
      <c r="L823" s="28" t="s">
        <v>117</v>
      </c>
      <c r="M823" s="30">
        <v>0.83333333333333337</v>
      </c>
      <c r="N823" s="30">
        <v>0.33333333333333331</v>
      </c>
      <c r="O823" s="31">
        <v>659.99999999999989</v>
      </c>
      <c r="P823" s="31">
        <v>0</v>
      </c>
      <c r="Q823" s="32"/>
      <c r="R823" s="33">
        <f t="shared" si="60"/>
        <v>8.6363636363636367</v>
      </c>
      <c r="S823" s="34">
        <f t="shared" si="61"/>
        <v>185</v>
      </c>
      <c r="T823" s="35">
        <f>IF(L823="비가동",0,VLOOKUP(E823,[1]단가!$D$4:$G$1048576,4,0))</f>
        <v>50</v>
      </c>
      <c r="U823" s="35">
        <f t="shared" si="62"/>
        <v>1064000</v>
      </c>
      <c r="V823" s="36" t="str">
        <f>IF($L823="비가동",0,IF($B823="in",VLOOKUP($E823,[1]투입량!$M:$T,3,FALSE),VLOOKUP($E823,[1]투입량!$D:$I,3,FALSE)))</f>
        <v>F7001</v>
      </c>
      <c r="W823" s="35">
        <f>IF($L823="비가동",0,IF($B823="in",VLOOKUP($E823,[1]투입량!$M:$T,6,FALSE),VLOOKUP($E823,[1]투입량!$D:$I,5,FALSE)))</f>
        <v>192</v>
      </c>
      <c r="X823" s="35">
        <f t="shared" si="63"/>
        <v>20064</v>
      </c>
      <c r="Y823" s="37">
        <f>IF(V823=0,0,VLOOKUP(V823,[1]원재료!C:H,3,0)*0.001)</f>
        <v>23</v>
      </c>
      <c r="Z823" s="35">
        <f t="shared" si="64"/>
        <v>461472</v>
      </c>
      <c r="AA823" s="38"/>
      <c r="AB823" s="39" t="s">
        <v>35</v>
      </c>
      <c r="AC823" s="40"/>
    </row>
    <row r="824" spans="1:29" ht="19.5" customHeight="1" x14ac:dyDescent="0.45">
      <c r="A824" s="22">
        <v>46160</v>
      </c>
      <c r="B824" s="23" t="s">
        <v>29</v>
      </c>
      <c r="C824" s="24" t="s">
        <v>30</v>
      </c>
      <c r="D824" s="25" t="s">
        <v>86</v>
      </c>
      <c r="E824" s="26">
        <v>682027</v>
      </c>
      <c r="F824" s="27" t="str">
        <f>VLOOKUP(표1[[#This Row],[품번]],[1]!품번구분[#Data],2,0)</f>
        <v>S</v>
      </c>
      <c r="G824" s="28">
        <v>400</v>
      </c>
      <c r="H824" s="28">
        <v>96</v>
      </c>
      <c r="I824" s="28">
        <v>288</v>
      </c>
      <c r="J824" s="29">
        <f>표1[[#This Row],[C/V]]*표1[[#This Row],[판수]]-표1[[#This Row],[불량수량]]</f>
        <v>38112</v>
      </c>
      <c r="K824" s="28" t="s">
        <v>85</v>
      </c>
      <c r="L824" s="28" t="s">
        <v>117</v>
      </c>
      <c r="M824" s="30">
        <v>0.83333333333333337</v>
      </c>
      <c r="N824" s="30">
        <v>0.33333333333333331</v>
      </c>
      <c r="O824" s="31">
        <v>659.99999999999989</v>
      </c>
      <c r="P824" s="31">
        <v>0</v>
      </c>
      <c r="Q824" s="32"/>
      <c r="R824" s="33">
        <f t="shared" si="60"/>
        <v>8.7272727272727284</v>
      </c>
      <c r="S824" s="34">
        <f t="shared" si="61"/>
        <v>186</v>
      </c>
      <c r="T824" s="35">
        <f>IF(L824="비가동",0,VLOOKUP(E824,[1]단가!$D$4:$G$1048576,4,0))</f>
        <v>14.6</v>
      </c>
      <c r="U824" s="35">
        <f t="shared" si="62"/>
        <v>556435.19999999995</v>
      </c>
      <c r="V824" s="36" t="str">
        <f>IF($L824="비가동",0,IF($B824="in",VLOOKUP($E824,[1]투입량!$M:$T,3,FALSE),VLOOKUP($E824,[1]투입량!$D:$I,3,FALSE)))</f>
        <v>SI4023</v>
      </c>
      <c r="W824" s="35">
        <f>IF($L824="비가동",0,IF($B824="in",VLOOKUP($E824,[1]투입량!$M:$T,6,FALSE),VLOOKUP($E824,[1]투입량!$D:$I,5,FALSE)))</f>
        <v>240</v>
      </c>
      <c r="X824" s="35">
        <f t="shared" si="63"/>
        <v>25344</v>
      </c>
      <c r="Y824" s="37">
        <f>IF(V824=0,0,VLOOKUP(V824,[1]원재료!C:H,3,0)*0.001)</f>
        <v>9.3000000000000007</v>
      </c>
      <c r="Z824" s="35">
        <f t="shared" si="64"/>
        <v>235699.20000000001</v>
      </c>
      <c r="AA824" s="38"/>
      <c r="AB824" s="39" t="s">
        <v>35</v>
      </c>
      <c r="AC824" s="40"/>
    </row>
    <row r="825" spans="1:29" ht="19.5" customHeight="1" x14ac:dyDescent="0.45">
      <c r="A825" s="22">
        <v>46160</v>
      </c>
      <c r="B825" s="23" t="s">
        <v>29</v>
      </c>
      <c r="C825" s="24" t="s">
        <v>30</v>
      </c>
      <c r="D825" s="25" t="s">
        <v>88</v>
      </c>
      <c r="E825" s="26">
        <v>685390</v>
      </c>
      <c r="F825" s="27" t="str">
        <f>VLOOKUP(표1[[#This Row],[품번]],[1]!품번구분[#Data],2,0)</f>
        <v>S</v>
      </c>
      <c r="G825" s="28">
        <v>1444</v>
      </c>
      <c r="H825" s="28">
        <v>105</v>
      </c>
      <c r="I825" s="28">
        <v>105</v>
      </c>
      <c r="J825" s="29">
        <f>표1[[#This Row],[C/V]]*표1[[#This Row],[판수]]-표1[[#This Row],[불량수량]]</f>
        <v>151515</v>
      </c>
      <c r="K825" s="28" t="s">
        <v>89</v>
      </c>
      <c r="L825" s="28" t="s">
        <v>116</v>
      </c>
      <c r="M825" s="30">
        <v>0.33333333333333331</v>
      </c>
      <c r="N825" s="30">
        <v>0.83333333333333337</v>
      </c>
      <c r="O825" s="31">
        <v>620</v>
      </c>
      <c r="P825" s="31">
        <v>0</v>
      </c>
      <c r="Q825" s="32"/>
      <c r="R825" s="33">
        <f t="shared" si="60"/>
        <v>10.161290322580644</v>
      </c>
      <c r="S825" s="34">
        <f t="shared" si="61"/>
        <v>215</v>
      </c>
      <c r="T825" s="35">
        <f>IF(L825="비가동",0,VLOOKUP(E825,[1]단가!$D$4:$G$1048576,4,0))</f>
        <v>8</v>
      </c>
      <c r="U825" s="35">
        <f t="shared" si="62"/>
        <v>1212120</v>
      </c>
      <c r="V825" s="36" t="str">
        <f>IF($L825="비가동",0,IF($B825="in",VLOOKUP($E825,[1]투입량!$M:$T,3,FALSE),VLOOKUP($E825,[1]투입량!$D:$I,3,FALSE)))</f>
        <v>SI4022</v>
      </c>
      <c r="W825" s="35">
        <f>IF($L825="비가동",0,IF($B825="in",VLOOKUP($E825,[1]투입량!$M:$T,6,FALSE),VLOOKUP($E825,[1]투입량!$D:$I,5,FALSE)))</f>
        <v>260</v>
      </c>
      <c r="X825" s="35">
        <f t="shared" si="63"/>
        <v>30030</v>
      </c>
      <c r="Y825" s="37">
        <f>IF(V825=0,0,VLOOKUP(V825,[1]원재료!C:H,3,0)*0.001)</f>
        <v>10.15</v>
      </c>
      <c r="Z825" s="35">
        <f t="shared" si="64"/>
        <v>304804.5</v>
      </c>
      <c r="AA825" s="38"/>
      <c r="AB825" s="39" t="s">
        <v>35</v>
      </c>
      <c r="AC825" s="40"/>
    </row>
    <row r="826" spans="1:29" ht="19.5" hidden="1" customHeight="1" x14ac:dyDescent="0.45">
      <c r="A826" s="22">
        <v>46160</v>
      </c>
      <c r="B826" s="23" t="s">
        <v>29</v>
      </c>
      <c r="C826" s="24" t="s">
        <v>30</v>
      </c>
      <c r="D826" s="25" t="s">
        <v>90</v>
      </c>
      <c r="E826" s="26" t="s">
        <v>91</v>
      </c>
      <c r="F826" s="27" t="str">
        <f>VLOOKUP(표1[[#This Row],[품번]],[1]!품번구분[#Data],2,0)</f>
        <v>S</v>
      </c>
      <c r="G826" s="28">
        <v>256</v>
      </c>
      <c r="H826" s="28">
        <v>59</v>
      </c>
      <c r="I826" s="28"/>
      <c r="J826" s="29">
        <f>표1[[#This Row],[C/V]]*표1[[#This Row],[판수]]-표1[[#This Row],[불량수량]]</f>
        <v>15104</v>
      </c>
      <c r="K826" s="28" t="s">
        <v>94</v>
      </c>
      <c r="L826" s="28" t="s">
        <v>116</v>
      </c>
      <c r="M826" s="30">
        <v>0.33333333333333331</v>
      </c>
      <c r="N826" s="30">
        <v>0.83333333333333337</v>
      </c>
      <c r="O826" s="31">
        <v>599.99999999999989</v>
      </c>
      <c r="P826" s="31">
        <v>20.000000000000089</v>
      </c>
      <c r="Q826" s="32"/>
      <c r="R826" s="33">
        <f t="shared" si="60"/>
        <v>5.9000000000000012</v>
      </c>
      <c r="S826" s="34">
        <f t="shared" si="61"/>
        <v>125</v>
      </c>
      <c r="T826" s="35">
        <f>IF(L826="비가동",0,VLOOKUP(E826,[1]단가!$D$4:$G$1048576,4,0))</f>
        <v>39.44</v>
      </c>
      <c r="U826" s="35">
        <f t="shared" si="62"/>
        <v>595701.76000000001</v>
      </c>
      <c r="V826" s="36" t="str">
        <f>IF($L826="비가동",0,IF($B826="in",VLOOKUP($E826,[1]투입량!$M:$T,3,FALSE),VLOOKUP($E826,[1]투입량!$D:$I,3,FALSE)))</f>
        <v>SI4023-1</v>
      </c>
      <c r="W826" s="35">
        <f>IF($L826="비가동",0,IF($B826="in",VLOOKUP($E826,[1]투입량!$M:$T,6,FALSE),VLOOKUP($E826,[1]투입량!$D:$I,5,FALSE)))</f>
        <v>172</v>
      </c>
      <c r="X826" s="35">
        <f t="shared" si="63"/>
        <v>11162.800000000001</v>
      </c>
      <c r="Y826" s="37">
        <f>IF(V826=0,0,VLOOKUP(V826,[1]원재료!C:H,3,0)*0.001)</f>
        <v>8.1999999999999993</v>
      </c>
      <c r="Z826" s="35">
        <f t="shared" si="64"/>
        <v>91534.96</v>
      </c>
      <c r="AA826" s="38"/>
      <c r="AB826" s="39" t="s">
        <v>35</v>
      </c>
      <c r="AC826" s="40"/>
    </row>
    <row r="827" spans="1:29" ht="19.5" hidden="1" customHeight="1" x14ac:dyDescent="0.45">
      <c r="A827" s="22">
        <v>46160</v>
      </c>
      <c r="B827" s="23" t="s">
        <v>29</v>
      </c>
      <c r="C827" s="24" t="s">
        <v>30</v>
      </c>
      <c r="D827" s="25" t="s">
        <v>90</v>
      </c>
      <c r="E827" s="26" t="s">
        <v>91</v>
      </c>
      <c r="F827" s="27" t="str">
        <f>VLOOKUP(표1[[#This Row],[품번]],[1]!품번구분[#Data],2,0)</f>
        <v>S</v>
      </c>
      <c r="G827" s="28"/>
      <c r="H827" s="28"/>
      <c r="I827" s="28"/>
      <c r="J827" s="29">
        <f>표1[[#This Row],[C/V]]*표1[[#This Row],[판수]]-표1[[#This Row],[불량수량]]</f>
        <v>0</v>
      </c>
      <c r="K827" s="28" t="s">
        <v>94</v>
      </c>
      <c r="L827" s="28" t="s">
        <v>36</v>
      </c>
      <c r="M827" s="30">
        <v>0.60069444444444442</v>
      </c>
      <c r="N827" s="30">
        <v>0.61458333333333337</v>
      </c>
      <c r="O827" s="31">
        <v>20.000000000000089</v>
      </c>
      <c r="P827" s="31">
        <v>0</v>
      </c>
      <c r="Q827" s="32" t="s">
        <v>130</v>
      </c>
      <c r="R827" s="33" t="str">
        <f t="shared" si="60"/>
        <v/>
      </c>
      <c r="S827" s="34">
        <f t="shared" si="61"/>
        <v>125</v>
      </c>
      <c r="T827" s="35">
        <f>IF(L827="비가동",0,VLOOKUP(E827,[1]단가!$D$4:$G$1048576,4,0))</f>
        <v>0</v>
      </c>
      <c r="U827" s="35">
        <f t="shared" si="62"/>
        <v>0</v>
      </c>
      <c r="V827" s="36">
        <f>IF($L827="비가동",0,IF($B827="in",VLOOKUP($E827,[1]투입량!$M:$T,3,FALSE),VLOOKUP($E827,[1]투입량!$D:$I,3,FALSE)))</f>
        <v>0</v>
      </c>
      <c r="W827" s="35">
        <f>IF($L827="비가동",0,IF($B827="in",VLOOKUP($E827,[1]투입량!$M:$T,6,FALSE),VLOOKUP($E827,[1]투입량!$D:$I,5,FALSE)))</f>
        <v>0</v>
      </c>
      <c r="X827" s="35">
        <f t="shared" si="63"/>
        <v>0</v>
      </c>
      <c r="Y827" s="37">
        <f>IF(V827=0,0,VLOOKUP(V827,[1]원재료!C:H,3,0)*0.001)</f>
        <v>0</v>
      </c>
      <c r="Z827" s="35">
        <f t="shared" si="64"/>
        <v>0</v>
      </c>
      <c r="AA827" s="38" t="s">
        <v>151</v>
      </c>
      <c r="AB827" s="39" t="s">
        <v>35</v>
      </c>
      <c r="AC827" s="40"/>
    </row>
    <row r="828" spans="1:29" ht="19.5" customHeight="1" x14ac:dyDescent="0.45">
      <c r="A828" s="22">
        <v>46160</v>
      </c>
      <c r="B828" s="23" t="s">
        <v>29</v>
      </c>
      <c r="C828" s="24" t="s">
        <v>30</v>
      </c>
      <c r="D828" s="25" t="s">
        <v>88</v>
      </c>
      <c r="E828" s="26">
        <v>685390</v>
      </c>
      <c r="F828" s="27" t="str">
        <f>VLOOKUP(표1[[#This Row],[품번]],[1]!품번구분[#Data],2,0)</f>
        <v>S</v>
      </c>
      <c r="G828" s="28">
        <v>1444</v>
      </c>
      <c r="H828" s="28">
        <v>110</v>
      </c>
      <c r="I828" s="28">
        <v>110</v>
      </c>
      <c r="J828" s="29">
        <f>표1[[#This Row],[C/V]]*표1[[#This Row],[판수]]-표1[[#This Row],[불량수량]]</f>
        <v>158730</v>
      </c>
      <c r="K828" s="28" t="s">
        <v>99</v>
      </c>
      <c r="L828" s="28" t="s">
        <v>117</v>
      </c>
      <c r="M828" s="30">
        <v>0.83333333333333337</v>
      </c>
      <c r="N828" s="30">
        <v>0.33333333333333331</v>
      </c>
      <c r="O828" s="31">
        <v>659.99999999999989</v>
      </c>
      <c r="P828" s="31">
        <v>0</v>
      </c>
      <c r="Q828" s="32"/>
      <c r="R828" s="33">
        <f t="shared" si="60"/>
        <v>10.000000000000002</v>
      </c>
      <c r="S828" s="34">
        <f t="shared" si="61"/>
        <v>215</v>
      </c>
      <c r="T828" s="35">
        <f>IF(L828="비가동",0,VLOOKUP(E828,[1]단가!$D$4:$G$1048576,4,0))</f>
        <v>8</v>
      </c>
      <c r="U828" s="35">
        <f t="shared" si="62"/>
        <v>1269840</v>
      </c>
      <c r="V828" s="36" t="str">
        <f>IF($L828="비가동",0,IF($B828="in",VLOOKUP($E828,[1]투입량!$M:$T,3,FALSE),VLOOKUP($E828,[1]투입량!$D:$I,3,FALSE)))</f>
        <v>SI4022</v>
      </c>
      <c r="W828" s="35">
        <f>IF($L828="비가동",0,IF($B828="in",VLOOKUP($E828,[1]투입량!$M:$T,6,FALSE),VLOOKUP($E828,[1]투입량!$D:$I,5,FALSE)))</f>
        <v>260</v>
      </c>
      <c r="X828" s="35">
        <f t="shared" si="63"/>
        <v>31460</v>
      </c>
      <c r="Y828" s="37">
        <f>IF(V828=0,0,VLOOKUP(V828,[1]원재료!C:H,3,0)*0.001)</f>
        <v>10.15</v>
      </c>
      <c r="Z828" s="35">
        <f t="shared" si="64"/>
        <v>319319</v>
      </c>
      <c r="AA828" s="46"/>
      <c r="AB828" s="39" t="s">
        <v>35</v>
      </c>
      <c r="AC828" s="40"/>
    </row>
    <row r="829" spans="1:29" ht="19.5" customHeight="1" x14ac:dyDescent="0.45">
      <c r="A829" s="22">
        <v>46160</v>
      </c>
      <c r="B829" s="23" t="s">
        <v>29</v>
      </c>
      <c r="C829" s="24" t="s">
        <v>30</v>
      </c>
      <c r="D829" s="25" t="s">
        <v>90</v>
      </c>
      <c r="E829" s="26" t="s">
        <v>91</v>
      </c>
      <c r="F829" s="27" t="str">
        <f>VLOOKUP(표1[[#This Row],[품번]],[1]!품번구분[#Data],2,0)</f>
        <v>S</v>
      </c>
      <c r="G829" s="28">
        <v>256</v>
      </c>
      <c r="H829" s="28">
        <v>66</v>
      </c>
      <c r="I829" s="28"/>
      <c r="J829" s="29">
        <f>표1[[#This Row],[C/V]]*표1[[#This Row],[판수]]-표1[[#This Row],[불량수량]]</f>
        <v>16896</v>
      </c>
      <c r="K829" s="28" t="s">
        <v>92</v>
      </c>
      <c r="L829" s="28" t="s">
        <v>117</v>
      </c>
      <c r="M829" s="30">
        <v>0.83333333333333337</v>
      </c>
      <c r="N829" s="30">
        <v>0.33333333333333331</v>
      </c>
      <c r="O829" s="31">
        <v>659.99999999999989</v>
      </c>
      <c r="P829" s="31">
        <v>0</v>
      </c>
      <c r="Q829" s="32"/>
      <c r="R829" s="33">
        <f t="shared" si="60"/>
        <v>6.0000000000000009</v>
      </c>
      <c r="S829" s="34">
        <f t="shared" si="61"/>
        <v>125</v>
      </c>
      <c r="T829" s="35">
        <f>IF(L829="비가동",0,VLOOKUP(E829,[1]단가!$D$4:$G$1048576,4,0))</f>
        <v>39.44</v>
      </c>
      <c r="U829" s="35">
        <f t="shared" si="62"/>
        <v>666378.23999999999</v>
      </c>
      <c r="V829" s="36" t="str">
        <f>IF($L829="비가동",0,IF($B829="in",VLOOKUP($E829,[1]투입량!$M:$T,3,FALSE),VLOOKUP($E829,[1]투입량!$D:$I,3,FALSE)))</f>
        <v>SI4023-1</v>
      </c>
      <c r="W829" s="35">
        <f>IF($L829="비가동",0,IF($B829="in",VLOOKUP($E829,[1]투입량!$M:$T,6,FALSE),VLOOKUP($E829,[1]투입량!$D:$I,5,FALSE)))</f>
        <v>172</v>
      </c>
      <c r="X829" s="35">
        <f t="shared" si="63"/>
        <v>12487.2</v>
      </c>
      <c r="Y829" s="37">
        <f>IF(V829=0,0,VLOOKUP(V829,[1]원재료!C:H,3,0)*0.001)</f>
        <v>8.1999999999999993</v>
      </c>
      <c r="Z829" s="35">
        <f t="shared" si="64"/>
        <v>102395.04</v>
      </c>
      <c r="AA829" s="38"/>
      <c r="AB829" s="39" t="s">
        <v>35</v>
      </c>
      <c r="AC829" s="40"/>
    </row>
    <row r="830" spans="1:29" ht="19.5" hidden="1" customHeight="1" x14ac:dyDescent="0.45">
      <c r="A830" s="22">
        <v>46160</v>
      </c>
      <c r="B830" s="23" t="s">
        <v>29</v>
      </c>
      <c r="C830" s="24" t="s">
        <v>30</v>
      </c>
      <c r="D830" s="25" t="s">
        <v>95</v>
      </c>
      <c r="E830" s="26">
        <v>680604</v>
      </c>
      <c r="F830" s="27" t="str">
        <f>VLOOKUP(표1[[#This Row],[품번]],[1]!품번구분[#Data],2,0)</f>
        <v>S</v>
      </c>
      <c r="G830" s="28">
        <v>1008</v>
      </c>
      <c r="H830" s="28">
        <v>25</v>
      </c>
      <c r="I830" s="28"/>
      <c r="J830" s="29">
        <f>표1[[#This Row],[C/V]]*표1[[#This Row],[판수]]-표1[[#This Row],[불량수량]]</f>
        <v>25200</v>
      </c>
      <c r="K830" s="28" t="s">
        <v>101</v>
      </c>
      <c r="L830" s="28" t="s">
        <v>116</v>
      </c>
      <c r="M830" s="30">
        <v>0.33333333333333331</v>
      </c>
      <c r="N830" s="30">
        <v>0.46527777777777773</v>
      </c>
      <c r="O830" s="31">
        <v>130.00000000000003</v>
      </c>
      <c r="P830" s="31">
        <v>59.999999999999943</v>
      </c>
      <c r="Q830" s="32"/>
      <c r="R830" s="33">
        <f t="shared" si="60"/>
        <v>11.538461538461537</v>
      </c>
      <c r="S830" s="34">
        <f t="shared" si="61"/>
        <v>25</v>
      </c>
      <c r="T830" s="35">
        <f>IF(L830="비가동",0,VLOOKUP(E830,[1]단가!$D$4:$G$1048576,4,0))</f>
        <v>10.37</v>
      </c>
      <c r="U830" s="35">
        <f t="shared" si="62"/>
        <v>261323.99999999997</v>
      </c>
      <c r="V830" s="36" t="str">
        <f>IF($L830="비가동",0,IF($B830="in",VLOOKUP($E830,[1]투입량!$M:$T,3,FALSE),VLOOKUP($E830,[1]투입량!$D:$I,3,FALSE)))</f>
        <v>SI4023</v>
      </c>
      <c r="W830" s="35">
        <f>IF($L830="비가동",0,IF($B830="in",VLOOKUP($E830,[1]투입량!$M:$T,6,FALSE),VLOOKUP($E830,[1]투입량!$D:$I,5,FALSE)))</f>
        <v>240</v>
      </c>
      <c r="X830" s="35">
        <f t="shared" si="63"/>
        <v>6600</v>
      </c>
      <c r="Y830" s="37">
        <f>IF(V830=0,0,VLOOKUP(V830,[1]원재료!C:H,3,0)*0.001)</f>
        <v>9.3000000000000007</v>
      </c>
      <c r="Z830" s="35">
        <f t="shared" si="64"/>
        <v>61380.000000000007</v>
      </c>
      <c r="AA830" s="38"/>
      <c r="AB830" s="39" t="s">
        <v>35</v>
      </c>
      <c r="AC830" s="40"/>
    </row>
    <row r="831" spans="1:29" ht="19.5" hidden="1" customHeight="1" x14ac:dyDescent="0.45">
      <c r="A831" s="22">
        <v>46160</v>
      </c>
      <c r="B831" s="23" t="s">
        <v>29</v>
      </c>
      <c r="C831" s="24" t="s">
        <v>30</v>
      </c>
      <c r="D831" s="25" t="s">
        <v>95</v>
      </c>
      <c r="E831" s="26">
        <v>680604</v>
      </c>
      <c r="F831" s="27" t="str">
        <f>VLOOKUP(표1[[#This Row],[품번]],[1]!품번구분[#Data],2,0)</f>
        <v>S</v>
      </c>
      <c r="G831" s="28"/>
      <c r="H831" s="28"/>
      <c r="I831" s="28"/>
      <c r="J831" s="29">
        <f>표1[[#This Row],[C/V]]*표1[[#This Row],[판수]]-표1[[#This Row],[불량수량]]</f>
        <v>0</v>
      </c>
      <c r="K831" s="28" t="s">
        <v>101</v>
      </c>
      <c r="L831" s="28" t="s">
        <v>36</v>
      </c>
      <c r="M831" s="30">
        <v>0.4236111111111111</v>
      </c>
      <c r="N831" s="30">
        <v>0.46527777777777773</v>
      </c>
      <c r="O831" s="31">
        <v>59.999999999999943</v>
      </c>
      <c r="P831" s="31">
        <v>0</v>
      </c>
      <c r="Q831" s="32" t="s">
        <v>100</v>
      </c>
      <c r="R831" s="33" t="str">
        <f t="shared" si="60"/>
        <v/>
      </c>
      <c r="S831" s="34">
        <f t="shared" si="61"/>
        <v>25</v>
      </c>
      <c r="T831" s="35">
        <f>IF(L831="비가동",0,VLOOKUP(E831,[1]단가!$D$4:$G$1048576,4,0))</f>
        <v>0</v>
      </c>
      <c r="U831" s="35">
        <f t="shared" si="62"/>
        <v>0</v>
      </c>
      <c r="V831" s="36">
        <f>IF($L831="비가동",0,IF($B831="in",VLOOKUP($E831,[1]투입량!$M:$T,3,FALSE),VLOOKUP($E831,[1]투입량!$D:$I,3,FALSE)))</f>
        <v>0</v>
      </c>
      <c r="W831" s="35">
        <f>IF($L831="비가동",0,IF($B831="in",VLOOKUP($E831,[1]투입량!$M:$T,6,FALSE),VLOOKUP($E831,[1]투입량!$D:$I,5,FALSE)))</f>
        <v>0</v>
      </c>
      <c r="X831" s="35">
        <f t="shared" si="63"/>
        <v>0</v>
      </c>
      <c r="Y831" s="37">
        <f>IF(V831=0,0,VLOOKUP(V831,[1]원재료!C:H,3,0)*0.001)</f>
        <v>0</v>
      </c>
      <c r="Z831" s="35">
        <f t="shared" si="64"/>
        <v>0</v>
      </c>
      <c r="AA831" s="38"/>
      <c r="AB831" s="39" t="s">
        <v>35</v>
      </c>
      <c r="AC831" s="40"/>
    </row>
    <row r="832" spans="1:29" ht="19.5" customHeight="1" x14ac:dyDescent="0.45">
      <c r="A832" s="22">
        <v>46160</v>
      </c>
      <c r="B832" s="23" t="s">
        <v>29</v>
      </c>
      <c r="C832" s="24" t="s">
        <v>30</v>
      </c>
      <c r="D832" s="25" t="s">
        <v>95</v>
      </c>
      <c r="E832" s="26">
        <v>680773</v>
      </c>
      <c r="F832" s="27" t="str">
        <f>VLOOKUP(표1[[#This Row],[품번]],[1]!품번구분[#Data],2,0)</f>
        <v>S</v>
      </c>
      <c r="G832" s="28">
        <v>1140</v>
      </c>
      <c r="H832" s="28">
        <v>53</v>
      </c>
      <c r="I832" s="28">
        <v>212</v>
      </c>
      <c r="J832" s="29">
        <f>표1[[#This Row],[C/V]]*표1[[#This Row],[판수]]-표1[[#This Row],[불량수량]]</f>
        <v>60208</v>
      </c>
      <c r="K832" s="28" t="s">
        <v>101</v>
      </c>
      <c r="L832" s="28" t="s">
        <v>116</v>
      </c>
      <c r="M832" s="30">
        <v>0.46527777777777773</v>
      </c>
      <c r="N832" s="30">
        <v>0.83333333333333337</v>
      </c>
      <c r="O832" s="31">
        <v>430.00000000000011</v>
      </c>
      <c r="P832" s="31">
        <v>0</v>
      </c>
      <c r="Q832" s="32"/>
      <c r="R832" s="33">
        <f t="shared" si="60"/>
        <v>7.3953488372093004</v>
      </c>
      <c r="S832" s="34">
        <f t="shared" si="61"/>
        <v>137</v>
      </c>
      <c r="T832" s="35">
        <f>IF(L832="비가동",0,VLOOKUP(E832,[1]단가!$D$4:$G$1048576,4,0))</f>
        <v>8.94</v>
      </c>
      <c r="U832" s="35">
        <f t="shared" si="62"/>
        <v>538259.52</v>
      </c>
      <c r="V832" s="36" t="str">
        <f>IF($L832="비가동",0,IF($B832="in",VLOOKUP($E832,[1]투입량!$M:$T,3,FALSE),VLOOKUP($E832,[1]투입량!$D:$I,3,FALSE)))</f>
        <v>SI4022</v>
      </c>
      <c r="W832" s="35">
        <f>IF($L832="비가동",0,IF($B832="in",VLOOKUP($E832,[1]투입량!$M:$T,6,FALSE),VLOOKUP($E832,[1]투입량!$D:$I,5,FALSE)))</f>
        <v>128</v>
      </c>
      <c r="X832" s="35">
        <f t="shared" si="63"/>
        <v>7462.4000000000005</v>
      </c>
      <c r="Y832" s="37">
        <f>IF(V832=0,0,VLOOKUP(V832,[1]원재료!C:H,3,0)*0.001)</f>
        <v>10.15</v>
      </c>
      <c r="Z832" s="35">
        <f t="shared" si="64"/>
        <v>75743.360000000015</v>
      </c>
      <c r="AA832" s="38"/>
      <c r="AB832" s="39" t="s">
        <v>35</v>
      </c>
      <c r="AC832" s="40"/>
    </row>
    <row r="833" spans="1:29" ht="19.5" customHeight="1" x14ac:dyDescent="0.45">
      <c r="A833" s="22">
        <v>46160</v>
      </c>
      <c r="B833" s="23" t="s">
        <v>29</v>
      </c>
      <c r="C833" s="24" t="s">
        <v>30</v>
      </c>
      <c r="D833" s="25" t="s">
        <v>95</v>
      </c>
      <c r="E833" s="26">
        <v>680773</v>
      </c>
      <c r="F833" s="27" t="str">
        <f>VLOOKUP(표1[[#This Row],[품번]],[1]!품번구분[#Data],2,0)</f>
        <v>S</v>
      </c>
      <c r="G833" s="28">
        <v>1140</v>
      </c>
      <c r="H833" s="28">
        <v>84</v>
      </c>
      <c r="I833" s="28">
        <v>336</v>
      </c>
      <c r="J833" s="29">
        <f>표1[[#This Row],[C/V]]*표1[[#This Row],[판수]]-표1[[#This Row],[불량수량]]</f>
        <v>95424</v>
      </c>
      <c r="K833" s="28" t="s">
        <v>96</v>
      </c>
      <c r="L833" s="28" t="s">
        <v>117</v>
      </c>
      <c r="M833" s="30">
        <v>0.83333333333333337</v>
      </c>
      <c r="N833" s="30">
        <v>0.33333333333333331</v>
      </c>
      <c r="O833" s="31">
        <v>659.99999999999989</v>
      </c>
      <c r="P833" s="31">
        <v>0</v>
      </c>
      <c r="Q833" s="32"/>
      <c r="R833" s="33">
        <f t="shared" si="60"/>
        <v>7.6363636363636376</v>
      </c>
      <c r="S833" s="34">
        <f t="shared" si="61"/>
        <v>137</v>
      </c>
      <c r="T833" s="35">
        <f>IF(L833="비가동",0,VLOOKUP(E833,[1]단가!$D$4:$G$1048576,4,0))</f>
        <v>8.94</v>
      </c>
      <c r="U833" s="35">
        <f t="shared" si="62"/>
        <v>853090.55999999994</v>
      </c>
      <c r="V833" s="36" t="str">
        <f>IF($L833="비가동",0,IF($B833="in",VLOOKUP($E833,[1]투입량!$M:$T,3,FALSE),VLOOKUP($E833,[1]투입량!$D:$I,3,FALSE)))</f>
        <v>SI4022</v>
      </c>
      <c r="W833" s="35">
        <f>IF($L833="비가동",0,IF($B833="in",VLOOKUP($E833,[1]투입량!$M:$T,6,FALSE),VLOOKUP($E833,[1]투입량!$D:$I,5,FALSE)))</f>
        <v>128</v>
      </c>
      <c r="X833" s="35">
        <f t="shared" si="63"/>
        <v>11827.2</v>
      </c>
      <c r="Y833" s="37">
        <f>IF(V833=0,0,VLOOKUP(V833,[1]원재료!C:H,3,0)*0.001)</f>
        <v>10.15</v>
      </c>
      <c r="Z833" s="35">
        <f t="shared" si="64"/>
        <v>120046.08000000002</v>
      </c>
      <c r="AA833" s="38"/>
      <c r="AB833" s="39" t="s">
        <v>35</v>
      </c>
      <c r="AC833" s="40"/>
    </row>
    <row r="834" spans="1:29" ht="19.5" customHeight="1" x14ac:dyDescent="0.45">
      <c r="A834" s="22">
        <v>46160</v>
      </c>
      <c r="B834" s="23" t="s">
        <v>29</v>
      </c>
      <c r="C834" s="24" t="s">
        <v>30</v>
      </c>
      <c r="D834" s="25" t="s">
        <v>97</v>
      </c>
      <c r="E834" s="26">
        <v>680449</v>
      </c>
      <c r="F834" s="27" t="str">
        <f>VLOOKUP(표1[[#This Row],[품번]],[1]!품번구분[#Data],2,0)</f>
        <v>S</v>
      </c>
      <c r="G834" s="28">
        <v>1008</v>
      </c>
      <c r="H834" s="28">
        <v>90</v>
      </c>
      <c r="I834" s="28">
        <v>360</v>
      </c>
      <c r="J834" s="29">
        <f>표1[[#This Row],[C/V]]*표1[[#This Row],[판수]]-표1[[#This Row],[불량수량]]</f>
        <v>90360</v>
      </c>
      <c r="K834" s="28" t="s">
        <v>106</v>
      </c>
      <c r="L834" s="28" t="s">
        <v>117</v>
      </c>
      <c r="M834" s="30">
        <v>0.83333333333333337</v>
      </c>
      <c r="N834" s="30">
        <v>0.33333333333333331</v>
      </c>
      <c r="O834" s="31">
        <v>659.99999999999989</v>
      </c>
      <c r="P834" s="31">
        <v>0</v>
      </c>
      <c r="Q834" s="32"/>
      <c r="R834" s="33">
        <f t="shared" si="60"/>
        <v>8.1818181818181834</v>
      </c>
      <c r="S834" s="34">
        <f t="shared" si="61"/>
        <v>90</v>
      </c>
      <c r="T834" s="35">
        <f>IF(L834="비가동",0,VLOOKUP(E834,[1]단가!$D$4:$G$1048576,4,0))</f>
        <v>14.17</v>
      </c>
      <c r="U834" s="35">
        <f t="shared" si="62"/>
        <v>1280401.2</v>
      </c>
      <c r="V834" s="36" t="str">
        <f>IF($L834="비가동",0,IF($B834="in",VLOOKUP($E834,[1]투입량!$M:$T,3,FALSE),VLOOKUP($E834,[1]투입량!$D:$I,3,FALSE)))</f>
        <v>SI4023-2</v>
      </c>
      <c r="W834" s="35">
        <f>IF($L834="비가동",0,IF($B834="in",VLOOKUP($E834,[1]투입량!$M:$T,6,FALSE),VLOOKUP($E834,[1]투입량!$D:$I,5,FALSE)))</f>
        <v>210</v>
      </c>
      <c r="X834" s="35">
        <f t="shared" si="63"/>
        <v>20790.000000000004</v>
      </c>
      <c r="Y834" s="37">
        <f>IF(V834=0,0,VLOOKUP(V834,[1]원재료!C:H,3,0)*0.001)</f>
        <v>7.8</v>
      </c>
      <c r="Z834" s="35">
        <f t="shared" si="64"/>
        <v>162162.00000000003</v>
      </c>
      <c r="AA834" s="38"/>
      <c r="AB834" s="39" t="s">
        <v>35</v>
      </c>
      <c r="AC834" s="40"/>
    </row>
    <row r="835" spans="1:29" ht="19.5" customHeight="1" x14ac:dyDescent="0.45">
      <c r="A835" s="22">
        <v>46160</v>
      </c>
      <c r="B835" s="23" t="s">
        <v>29</v>
      </c>
      <c r="C835" s="24" t="s">
        <v>30</v>
      </c>
      <c r="D835" s="25" t="s">
        <v>105</v>
      </c>
      <c r="E835" s="26" t="s">
        <v>91</v>
      </c>
      <c r="F835" s="27" t="str">
        <f>VLOOKUP(표1[[#This Row],[품번]],[1]!품번구분[#Data],2,0)</f>
        <v>S</v>
      </c>
      <c r="G835" s="28">
        <v>168</v>
      </c>
      <c r="H835" s="28">
        <v>56</v>
      </c>
      <c r="I835" s="28"/>
      <c r="J835" s="29">
        <f>표1[[#This Row],[C/V]]*표1[[#This Row],[판수]]-표1[[#This Row],[불량수량]]</f>
        <v>9408</v>
      </c>
      <c r="K835" s="28" t="s">
        <v>107</v>
      </c>
      <c r="L835" s="28" t="s">
        <v>116</v>
      </c>
      <c r="M835" s="30">
        <v>0.33333333333333331</v>
      </c>
      <c r="N835" s="30">
        <v>0.83333333333333337</v>
      </c>
      <c r="O835" s="31">
        <v>620</v>
      </c>
      <c r="P835" s="31">
        <v>0</v>
      </c>
      <c r="Q835" s="32"/>
      <c r="R835" s="33">
        <f t="shared" ref="R835:R898" si="65">IF(H835=0,"",H835/O835*60)</f>
        <v>5.419354838709677</v>
      </c>
      <c r="S835" s="34">
        <f t="shared" ref="S835:S898" si="66">SUMIFS(H:H,$A:$A,A835,$D:$D,D835,$E:$E,E835)</f>
        <v>118</v>
      </c>
      <c r="T835" s="35">
        <f>IF(L835="비가동",0,VLOOKUP(E835,[1]단가!$D$4:$G$1048576,4,0))</f>
        <v>39.44</v>
      </c>
      <c r="U835" s="35">
        <f t="shared" ref="U835:U898" si="67">IF(L835="비가동",0,T835*J835)</f>
        <v>371051.51999999996</v>
      </c>
      <c r="V835" s="36" t="str">
        <f>IF($L835="비가동",0,IF($B835="in",VLOOKUP($E835,[1]투입량!$M:$T,3,FALSE),VLOOKUP($E835,[1]투입량!$D:$I,3,FALSE)))</f>
        <v>SI4023-1</v>
      </c>
      <c r="W835" s="35">
        <f>IF($L835="비가동",0,IF($B835="in",VLOOKUP($E835,[1]투입량!$M:$T,6,FALSE),VLOOKUP($E835,[1]투입량!$D:$I,5,FALSE)))</f>
        <v>172</v>
      </c>
      <c r="X835" s="35">
        <f t="shared" ref="X835:X898" si="68">IF(L835="비가동",0,(W835*1.1)*H835)</f>
        <v>10595.2</v>
      </c>
      <c r="Y835" s="37">
        <f>IF(V835=0,0,VLOOKUP(V835,[1]원재료!C:H,3,0)*0.001)</f>
        <v>8.1999999999999993</v>
      </c>
      <c r="Z835" s="35">
        <f t="shared" ref="Z835:Z898" si="69">Y835*X835</f>
        <v>86880.639999999999</v>
      </c>
      <c r="AA835" s="38"/>
      <c r="AB835" s="39" t="s">
        <v>35</v>
      </c>
      <c r="AC835" s="40"/>
    </row>
    <row r="836" spans="1:29" ht="19.5" customHeight="1" x14ac:dyDescent="0.45">
      <c r="A836" s="22">
        <v>46160</v>
      </c>
      <c r="B836" s="23" t="s">
        <v>29</v>
      </c>
      <c r="C836" s="24" t="s">
        <v>30</v>
      </c>
      <c r="D836" s="25" t="s">
        <v>103</v>
      </c>
      <c r="E836" s="26">
        <v>680450</v>
      </c>
      <c r="F836" s="27" t="str">
        <f>VLOOKUP(표1[[#This Row],[품번]],[1]!품번구분[#Data],2,0)</f>
        <v>S</v>
      </c>
      <c r="G836" s="28">
        <v>1008</v>
      </c>
      <c r="H836" s="28">
        <v>76</v>
      </c>
      <c r="I836" s="28">
        <v>760</v>
      </c>
      <c r="J836" s="29">
        <f>표1[[#This Row],[C/V]]*표1[[#This Row],[판수]]-표1[[#This Row],[불량수량]]</f>
        <v>75848</v>
      </c>
      <c r="K836" s="28" t="s">
        <v>93</v>
      </c>
      <c r="L836" s="28" t="s">
        <v>116</v>
      </c>
      <c r="M836" s="30">
        <v>0.33333333333333331</v>
      </c>
      <c r="N836" s="30">
        <v>0.83333333333333337</v>
      </c>
      <c r="O836" s="31">
        <v>620</v>
      </c>
      <c r="P836" s="31">
        <v>0</v>
      </c>
      <c r="Q836" s="32"/>
      <c r="R836" s="33">
        <f t="shared" si="65"/>
        <v>7.354838709677419</v>
      </c>
      <c r="S836" s="34">
        <f t="shared" si="66"/>
        <v>162</v>
      </c>
      <c r="T836" s="35">
        <f>IF(L836="비가동",0,VLOOKUP(E836,[1]단가!$D$4:$G$1048576,4,0))</f>
        <v>14.17</v>
      </c>
      <c r="U836" s="35">
        <f t="shared" si="67"/>
        <v>1074766.1599999999</v>
      </c>
      <c r="V836" s="36" t="str">
        <f>IF($L836="비가동",0,IF($B836="in",VLOOKUP($E836,[1]투입량!$M:$T,3,FALSE),VLOOKUP($E836,[1]투입량!$D:$I,3,FALSE)))</f>
        <v>SI4032</v>
      </c>
      <c r="W836" s="35">
        <f>IF($L836="비가동",0,IF($B836="in",VLOOKUP($E836,[1]투입량!$M:$T,6,FALSE),VLOOKUP($E836,[1]투입량!$D:$I,5,FALSE)))</f>
        <v>84</v>
      </c>
      <c r="X836" s="35">
        <f t="shared" si="68"/>
        <v>7022.4000000000005</v>
      </c>
      <c r="Y836" s="37">
        <f>IF(V836=0,0,VLOOKUP(V836,[1]원재료!C:H,3,0)*0.001)</f>
        <v>0</v>
      </c>
      <c r="Z836" s="35">
        <f t="shared" si="69"/>
        <v>0</v>
      </c>
      <c r="AA836" s="38"/>
      <c r="AB836" s="39" t="s">
        <v>35</v>
      </c>
      <c r="AC836" s="40"/>
    </row>
    <row r="837" spans="1:29" ht="19.5" customHeight="1" x14ac:dyDescent="0.45">
      <c r="A837" s="22">
        <v>46160</v>
      </c>
      <c r="B837" s="23" t="s">
        <v>29</v>
      </c>
      <c r="C837" s="24" t="s">
        <v>30</v>
      </c>
      <c r="D837" s="25" t="s">
        <v>105</v>
      </c>
      <c r="E837" s="26" t="s">
        <v>91</v>
      </c>
      <c r="F837" s="27" t="str">
        <f>VLOOKUP(표1[[#This Row],[품번]],[1]!품번구분[#Data],2,0)</f>
        <v>S</v>
      </c>
      <c r="G837" s="28">
        <v>168</v>
      </c>
      <c r="H837" s="28">
        <v>62</v>
      </c>
      <c r="I837" s="28"/>
      <c r="J837" s="29">
        <f>표1[[#This Row],[C/V]]*표1[[#This Row],[판수]]-표1[[#This Row],[불량수량]]</f>
        <v>10416</v>
      </c>
      <c r="K837" s="28" t="s">
        <v>77</v>
      </c>
      <c r="L837" s="28" t="s">
        <v>117</v>
      </c>
      <c r="M837" s="30">
        <v>0.83333333333333337</v>
      </c>
      <c r="N837" s="30">
        <v>0.33333333333333331</v>
      </c>
      <c r="O837" s="31">
        <v>659.99999999999989</v>
      </c>
      <c r="P837" s="31">
        <v>0</v>
      </c>
      <c r="Q837" s="32"/>
      <c r="R837" s="33">
        <f t="shared" si="65"/>
        <v>5.6363636363636376</v>
      </c>
      <c r="S837" s="34">
        <f t="shared" si="66"/>
        <v>118</v>
      </c>
      <c r="T837" s="35">
        <f>IF(L837="비가동",0,VLOOKUP(E837,[1]단가!$D$4:$G$1048576,4,0))</f>
        <v>39.44</v>
      </c>
      <c r="U837" s="35">
        <f t="shared" si="67"/>
        <v>410807.03999999998</v>
      </c>
      <c r="V837" s="36" t="str">
        <f>IF($L837="비가동",0,IF($B837="in",VLOOKUP($E837,[1]투입량!$M:$T,3,FALSE),VLOOKUP($E837,[1]투입량!$D:$I,3,FALSE)))</f>
        <v>SI4023-1</v>
      </c>
      <c r="W837" s="35">
        <f>IF($L837="비가동",0,IF($B837="in",VLOOKUP($E837,[1]투입량!$M:$T,6,FALSE),VLOOKUP($E837,[1]투입량!$D:$I,5,FALSE)))</f>
        <v>172</v>
      </c>
      <c r="X837" s="35">
        <f t="shared" si="68"/>
        <v>11730.400000000001</v>
      </c>
      <c r="Y837" s="37">
        <f>IF(V837=0,0,VLOOKUP(V837,[1]원재료!C:H,3,0)*0.001)</f>
        <v>8.1999999999999993</v>
      </c>
      <c r="Z837" s="35">
        <f t="shared" si="69"/>
        <v>96189.28</v>
      </c>
      <c r="AA837" s="38"/>
      <c r="AB837" s="39" t="s">
        <v>35</v>
      </c>
      <c r="AC837" s="40"/>
    </row>
    <row r="838" spans="1:29" ht="19.5" hidden="1" customHeight="1" x14ac:dyDescent="0.45">
      <c r="A838" s="22">
        <v>46160</v>
      </c>
      <c r="B838" s="23" t="s">
        <v>29</v>
      </c>
      <c r="C838" s="24" t="s">
        <v>30</v>
      </c>
      <c r="D838" s="25" t="s">
        <v>103</v>
      </c>
      <c r="E838" s="26">
        <v>680450</v>
      </c>
      <c r="F838" s="27" t="str">
        <f>VLOOKUP(표1[[#This Row],[품번]],[1]!품번구분[#Data],2,0)</f>
        <v>S</v>
      </c>
      <c r="G838" s="28">
        <v>1008</v>
      </c>
      <c r="H838" s="28">
        <v>86</v>
      </c>
      <c r="I838" s="28">
        <v>860</v>
      </c>
      <c r="J838" s="29">
        <f>표1[[#This Row],[C/V]]*표1[[#This Row],[판수]]-표1[[#This Row],[불량수량]]</f>
        <v>85828</v>
      </c>
      <c r="K838" s="28" t="s">
        <v>104</v>
      </c>
      <c r="L838" s="28" t="s">
        <v>117</v>
      </c>
      <c r="M838" s="30">
        <v>0.83333333333333337</v>
      </c>
      <c r="N838" s="30">
        <v>0.33333333333333331</v>
      </c>
      <c r="O838" s="31">
        <v>644.99999999999977</v>
      </c>
      <c r="P838" s="31">
        <v>15.000000000000107</v>
      </c>
      <c r="Q838" s="32"/>
      <c r="R838" s="33">
        <f t="shared" si="65"/>
        <v>8.0000000000000036</v>
      </c>
      <c r="S838" s="34">
        <f t="shared" si="66"/>
        <v>162</v>
      </c>
      <c r="T838" s="35">
        <f>IF(L838="비가동",0,VLOOKUP(E838,[1]단가!$D$4:$G$1048576,4,0))</f>
        <v>14.17</v>
      </c>
      <c r="U838" s="35">
        <f t="shared" si="67"/>
        <v>1216182.76</v>
      </c>
      <c r="V838" s="36" t="str">
        <f>IF($L838="비가동",0,IF($B838="in",VLOOKUP($E838,[1]투입량!$M:$T,3,FALSE),VLOOKUP($E838,[1]투입량!$D:$I,3,FALSE)))</f>
        <v>SI4032</v>
      </c>
      <c r="W838" s="35">
        <f>IF($L838="비가동",0,IF($B838="in",VLOOKUP($E838,[1]투입량!$M:$T,6,FALSE),VLOOKUP($E838,[1]투입량!$D:$I,5,FALSE)))</f>
        <v>84</v>
      </c>
      <c r="X838" s="35">
        <f t="shared" si="68"/>
        <v>7946.4000000000005</v>
      </c>
      <c r="Y838" s="37">
        <f>IF(V838=0,0,VLOOKUP(V838,[1]원재료!C:H,3,0)*0.001)</f>
        <v>0</v>
      </c>
      <c r="Z838" s="35">
        <f t="shared" si="69"/>
        <v>0</v>
      </c>
      <c r="AA838" s="38"/>
      <c r="AB838" s="39" t="s">
        <v>35</v>
      </c>
      <c r="AC838" s="40"/>
    </row>
    <row r="839" spans="1:29" ht="19.5" hidden="1" customHeight="1" x14ac:dyDescent="0.45">
      <c r="A839" s="22">
        <v>46160</v>
      </c>
      <c r="B839" s="23" t="s">
        <v>29</v>
      </c>
      <c r="C839" s="24" t="s">
        <v>30</v>
      </c>
      <c r="D839" s="25" t="s">
        <v>103</v>
      </c>
      <c r="E839" s="26">
        <v>680450</v>
      </c>
      <c r="F839" s="27" t="str">
        <f>VLOOKUP(표1[[#This Row],[품번]],[1]!품번구분[#Data],2,0)</f>
        <v>S</v>
      </c>
      <c r="G839" s="28"/>
      <c r="H839" s="28"/>
      <c r="I839" s="28"/>
      <c r="J839" s="29">
        <f>표1[[#This Row],[C/V]]*표1[[#This Row],[판수]]-표1[[#This Row],[불량수량]]</f>
        <v>0</v>
      </c>
      <c r="K839" s="28" t="s">
        <v>104</v>
      </c>
      <c r="L839" s="28" t="s">
        <v>36</v>
      </c>
      <c r="M839" s="30">
        <v>0.84027777777777779</v>
      </c>
      <c r="N839" s="30">
        <v>0.85069444444444453</v>
      </c>
      <c r="O839" s="31">
        <v>15.000000000000107</v>
      </c>
      <c r="P839" s="31">
        <v>0</v>
      </c>
      <c r="Q839" s="32" t="s">
        <v>37</v>
      </c>
      <c r="R839" s="33" t="str">
        <f t="shared" si="65"/>
        <v/>
      </c>
      <c r="S839" s="34">
        <f t="shared" si="66"/>
        <v>162</v>
      </c>
      <c r="T839" s="35">
        <f>IF(L839="비가동",0,VLOOKUP(E839,[1]단가!$D$4:$G$1048576,4,0))</f>
        <v>0</v>
      </c>
      <c r="U839" s="35">
        <f t="shared" si="67"/>
        <v>0</v>
      </c>
      <c r="V839" s="36">
        <f>IF($L839="비가동",0,IF($B839="in",VLOOKUP($E839,[1]투입량!$M:$T,3,FALSE),VLOOKUP($E839,[1]투입량!$D:$I,3,FALSE)))</f>
        <v>0</v>
      </c>
      <c r="W839" s="35">
        <f>IF($L839="비가동",0,IF($B839="in",VLOOKUP($E839,[1]투입량!$M:$T,6,FALSE),VLOOKUP($E839,[1]투입량!$D:$I,5,FALSE)))</f>
        <v>0</v>
      </c>
      <c r="X839" s="35">
        <f t="shared" si="68"/>
        <v>0</v>
      </c>
      <c r="Y839" s="37">
        <f>IF(V839=0,0,VLOOKUP(V839,[1]원재료!C:H,3,0)*0.001)</f>
        <v>0</v>
      </c>
      <c r="Z839" s="35">
        <f t="shared" si="69"/>
        <v>0</v>
      </c>
      <c r="AA839" s="38" t="s">
        <v>152</v>
      </c>
      <c r="AB839" s="39" t="s">
        <v>35</v>
      </c>
      <c r="AC839" s="40"/>
    </row>
    <row r="840" spans="1:29" ht="19.5" customHeight="1" x14ac:dyDescent="0.45">
      <c r="A840" s="22">
        <v>46160</v>
      </c>
      <c r="B840" s="23" t="s">
        <v>29</v>
      </c>
      <c r="C840" s="24" t="s">
        <v>30</v>
      </c>
      <c r="D840" s="25" t="s">
        <v>109</v>
      </c>
      <c r="E840" s="26" t="s">
        <v>110</v>
      </c>
      <c r="F840" s="27" t="str">
        <f>VLOOKUP(표1[[#This Row],[품번]],[1]!품번구분[#Data],2,0)</f>
        <v>S</v>
      </c>
      <c r="G840" s="28">
        <v>48</v>
      </c>
      <c r="H840" s="28">
        <v>98</v>
      </c>
      <c r="I840" s="28"/>
      <c r="J840" s="29">
        <f>표1[[#This Row],[C/V]]*표1[[#This Row],[판수]]-표1[[#This Row],[불량수량]]</f>
        <v>4704</v>
      </c>
      <c r="K840" s="28" t="s">
        <v>56</v>
      </c>
      <c r="L840" s="28" t="s">
        <v>116</v>
      </c>
      <c r="M840" s="30">
        <v>0.33333333333333331</v>
      </c>
      <c r="N840" s="30">
        <v>0.83333333333333337</v>
      </c>
      <c r="O840" s="31">
        <v>620</v>
      </c>
      <c r="P840" s="31">
        <v>0</v>
      </c>
      <c r="Q840" s="32"/>
      <c r="R840" s="33">
        <f t="shared" si="65"/>
        <v>9.4838709677419342</v>
      </c>
      <c r="S840" s="34">
        <f t="shared" si="66"/>
        <v>98</v>
      </c>
      <c r="T840" s="35">
        <f>IF(L840="비가동",0,VLOOKUP(E840,[1]단가!$D$4:$G$1048576,4,0))</f>
        <v>32.99</v>
      </c>
      <c r="U840" s="35">
        <f t="shared" si="67"/>
        <v>155184.96000000002</v>
      </c>
      <c r="V840" s="36" t="str">
        <f>IF($L840="비가동",0,IF($B840="in",VLOOKUP($E840,[1]투입량!$M:$T,3,FALSE),VLOOKUP($E840,[1]투입량!$D:$I,3,FALSE)))</f>
        <v>SI4020</v>
      </c>
      <c r="W840" s="35">
        <f>IF($L840="비가동",0,IF($B840="in",VLOOKUP($E840,[1]투입량!$M:$T,6,FALSE),VLOOKUP($E840,[1]투입량!$D:$I,5,FALSE)))</f>
        <v>63</v>
      </c>
      <c r="X840" s="35">
        <f t="shared" si="68"/>
        <v>6791.4000000000015</v>
      </c>
      <c r="Y840" s="37">
        <f>IF(V840=0,0,VLOOKUP(V840,[1]원재료!C:H,3,0)*0.001)</f>
        <v>8.7000000000000011</v>
      </c>
      <c r="Z840" s="35">
        <f t="shared" si="69"/>
        <v>59085.180000000022</v>
      </c>
      <c r="AA840" s="38"/>
      <c r="AB840" s="39" t="s">
        <v>35</v>
      </c>
      <c r="AC840" s="40"/>
    </row>
    <row r="841" spans="1:29" ht="19.5" customHeight="1" x14ac:dyDescent="0.45">
      <c r="A841" s="22">
        <v>46160</v>
      </c>
      <c r="B841" s="23" t="s">
        <v>29</v>
      </c>
      <c r="C841" s="24" t="s">
        <v>30</v>
      </c>
      <c r="D841" s="25" t="s">
        <v>112</v>
      </c>
      <c r="E841" s="26" t="s">
        <v>139</v>
      </c>
      <c r="F841" s="27" t="str">
        <f>VLOOKUP(표1[[#This Row],[품번]],[1]!품번구분[#Data],2,0)</f>
        <v>S</v>
      </c>
      <c r="G841" s="28">
        <v>56</v>
      </c>
      <c r="H841" s="28">
        <v>98</v>
      </c>
      <c r="I841" s="28"/>
      <c r="J841" s="29">
        <f>표1[[#This Row],[C/V]]*표1[[#This Row],[판수]]-표1[[#This Row],[불량수량]]</f>
        <v>5488</v>
      </c>
      <c r="K841" s="28" t="s">
        <v>56</v>
      </c>
      <c r="L841" s="28" t="s">
        <v>116</v>
      </c>
      <c r="M841" s="30">
        <v>0.33333333333333331</v>
      </c>
      <c r="N841" s="30">
        <v>0.83333333333333337</v>
      </c>
      <c r="O841" s="31">
        <v>620</v>
      </c>
      <c r="P841" s="31">
        <v>0</v>
      </c>
      <c r="Q841" s="32"/>
      <c r="R841" s="33">
        <f t="shared" si="65"/>
        <v>9.4838709677419342</v>
      </c>
      <c r="S841" s="34">
        <f t="shared" si="66"/>
        <v>98</v>
      </c>
      <c r="T841" s="35">
        <f>IF(L841="비가동",0,VLOOKUP(E841,[1]단가!$D$4:$G$1048576,4,0))</f>
        <v>125.8</v>
      </c>
      <c r="U841" s="35">
        <f t="shared" si="67"/>
        <v>690390.4</v>
      </c>
      <c r="V841" s="36" t="str">
        <f>IF($L841="비가동",0,IF($B841="in",VLOOKUP($E841,[1]투입량!$M:$T,3,FALSE),VLOOKUP($E841,[1]투입량!$D:$I,3,FALSE)))</f>
        <v>SI4028</v>
      </c>
      <c r="W841" s="35">
        <f>IF($L841="비가동",0,IF($B841="in",VLOOKUP($E841,[1]투입량!$M:$T,6,FALSE),VLOOKUP($E841,[1]투입량!$D:$I,5,FALSE)))</f>
        <v>196</v>
      </c>
      <c r="X841" s="35">
        <f t="shared" si="68"/>
        <v>21128.800000000003</v>
      </c>
      <c r="Y841" s="37">
        <f>IF(V841=0,0,VLOOKUP(V841,[1]원재료!C:H,3,0)*0.001)</f>
        <v>9</v>
      </c>
      <c r="Z841" s="35">
        <f t="shared" si="69"/>
        <v>190159.2</v>
      </c>
      <c r="AA841" s="38"/>
      <c r="AB841" s="39" t="s">
        <v>35</v>
      </c>
      <c r="AC841" s="40"/>
    </row>
    <row r="842" spans="1:29" ht="19.5" customHeight="1" x14ac:dyDescent="0.45">
      <c r="A842" s="22">
        <v>46160</v>
      </c>
      <c r="B842" s="23" t="s">
        <v>29</v>
      </c>
      <c r="C842" s="24" t="s">
        <v>30</v>
      </c>
      <c r="D842" s="25" t="s">
        <v>114</v>
      </c>
      <c r="E842" s="26" t="s">
        <v>115</v>
      </c>
      <c r="F842" s="27" t="str">
        <f>VLOOKUP(표1[[#This Row],[품번]],[1]!품번구분[#Data],2,0)</f>
        <v>S</v>
      </c>
      <c r="G842" s="28">
        <v>160</v>
      </c>
      <c r="H842" s="28">
        <v>98</v>
      </c>
      <c r="I842" s="28"/>
      <c r="J842" s="29">
        <f>표1[[#This Row],[C/V]]*표1[[#This Row],[판수]]-표1[[#This Row],[불량수량]]</f>
        <v>15680</v>
      </c>
      <c r="K842" s="28" t="s">
        <v>56</v>
      </c>
      <c r="L842" s="28" t="s">
        <v>116</v>
      </c>
      <c r="M842" s="30">
        <v>0.33333333333333331</v>
      </c>
      <c r="N842" s="30">
        <v>0.83333333333333337</v>
      </c>
      <c r="O842" s="31">
        <v>620</v>
      </c>
      <c r="P842" s="31">
        <v>0</v>
      </c>
      <c r="Q842" s="32"/>
      <c r="R842" s="33">
        <f t="shared" si="65"/>
        <v>9.4838709677419342</v>
      </c>
      <c r="S842" s="34">
        <f t="shared" si="66"/>
        <v>98</v>
      </c>
      <c r="T842" s="35">
        <f>IF(L842="비가동",0,VLOOKUP(E842,[1]단가!$D$4:$G$1048576,4,0))</f>
        <v>49.5</v>
      </c>
      <c r="U842" s="35">
        <f t="shared" si="67"/>
        <v>776160</v>
      </c>
      <c r="V842" s="36" t="str">
        <f>IF($L842="비가동",0,IF($B842="in",VLOOKUP($E842,[1]투입량!$M:$T,3,FALSE),VLOOKUP($E842,[1]투입량!$D:$I,3,FALSE)))</f>
        <v>SI3020K</v>
      </c>
      <c r="W842" s="35">
        <f>IF($L842="비가동",0,IF($B842="in",VLOOKUP($E842,[1]투입량!$M:$T,6,FALSE),VLOOKUP($E842,[1]투입량!$D:$I,5,FALSE)))</f>
        <v>168</v>
      </c>
      <c r="X842" s="35">
        <f t="shared" si="68"/>
        <v>18110.400000000001</v>
      </c>
      <c r="Y842" s="37">
        <f>IF(V842=0,0,VLOOKUP(V842,[1]원재료!C:H,3,0)*0.001)</f>
        <v>9.85</v>
      </c>
      <c r="Z842" s="35">
        <f t="shared" si="69"/>
        <v>178387.44</v>
      </c>
      <c r="AA842" s="38"/>
      <c r="AB842" s="39" t="s">
        <v>35</v>
      </c>
      <c r="AC842" s="40"/>
    </row>
    <row r="843" spans="1:29" ht="19.5" customHeight="1" x14ac:dyDescent="0.45">
      <c r="A843" s="22">
        <v>46161</v>
      </c>
      <c r="B843" s="23" t="s">
        <v>29</v>
      </c>
      <c r="C843" s="24" t="s">
        <v>30</v>
      </c>
      <c r="D843" s="25" t="s">
        <v>31</v>
      </c>
      <c r="E843" s="26" t="s">
        <v>50</v>
      </c>
      <c r="F843" s="27" t="str">
        <f>VLOOKUP(표1[[#This Row],[품번]],[1]!품번구분[#Data],2,0)</f>
        <v>S</v>
      </c>
      <c r="G843" s="28">
        <v>252</v>
      </c>
      <c r="H843" s="28">
        <v>85</v>
      </c>
      <c r="I843" s="28"/>
      <c r="J843" s="29">
        <f>표1[[#This Row],[C/V]]*표1[[#This Row],[판수]]-표1[[#This Row],[불량수량]]</f>
        <v>21420</v>
      </c>
      <c r="K843" s="28" t="s">
        <v>111</v>
      </c>
      <c r="L843" s="28" t="s">
        <v>116</v>
      </c>
      <c r="M843" s="30">
        <v>0.33333333333333331</v>
      </c>
      <c r="N843" s="30">
        <v>0.83333333333333337</v>
      </c>
      <c r="O843" s="31">
        <v>620</v>
      </c>
      <c r="P843" s="31">
        <v>0</v>
      </c>
      <c r="Q843" s="32"/>
      <c r="R843" s="33">
        <f t="shared" si="65"/>
        <v>8.2258064516129021</v>
      </c>
      <c r="S843" s="34">
        <f t="shared" si="66"/>
        <v>175</v>
      </c>
      <c r="T843" s="35">
        <f>IF(L843="비가동",0,VLOOKUP(E843,[1]단가!$D$4:$G$1048576,4,0))</f>
        <v>25.09</v>
      </c>
      <c r="U843" s="35">
        <f t="shared" si="67"/>
        <v>537427.80000000005</v>
      </c>
      <c r="V843" s="36" t="str">
        <f>IF($L843="비가동",0,IF($B843="in",VLOOKUP($E843,[1]투입량!$M:$T,3,FALSE),VLOOKUP($E843,[1]투입량!$D:$I,3,FALSE)))</f>
        <v>SI4022</v>
      </c>
      <c r="W843" s="35">
        <f>IF($L843="비가동",0,IF($B843="in",VLOOKUP($E843,[1]투입량!$M:$T,6,FALSE),VLOOKUP($E843,[1]투입량!$D:$I,5,FALSE)))</f>
        <v>354</v>
      </c>
      <c r="X843" s="35">
        <f t="shared" si="68"/>
        <v>33099</v>
      </c>
      <c r="Y843" s="37">
        <f>IF(V843=0,0,VLOOKUP(V843,[1]원재료!C:H,3,0)*0.001)</f>
        <v>10.15</v>
      </c>
      <c r="Z843" s="35">
        <f t="shared" si="69"/>
        <v>335954.85000000003</v>
      </c>
      <c r="AA843" s="38"/>
      <c r="AB843" s="39" t="s">
        <v>35</v>
      </c>
      <c r="AC843" s="40"/>
    </row>
    <row r="844" spans="1:29" ht="19.5" customHeight="1" x14ac:dyDescent="0.45">
      <c r="A844" s="22">
        <v>46161</v>
      </c>
      <c r="B844" s="23" t="s">
        <v>29</v>
      </c>
      <c r="C844" s="24" t="s">
        <v>30</v>
      </c>
      <c r="D844" s="25" t="s">
        <v>39</v>
      </c>
      <c r="E844" s="26" t="s">
        <v>40</v>
      </c>
      <c r="F844" s="27" t="str">
        <f>VLOOKUP(표1[[#This Row],[품번]],[1]!품번구분[#Data],2,0)</f>
        <v>S</v>
      </c>
      <c r="G844" s="28">
        <v>190</v>
      </c>
      <c r="H844" s="28">
        <v>85</v>
      </c>
      <c r="I844" s="28">
        <v>85</v>
      </c>
      <c r="J844" s="29">
        <f>표1[[#This Row],[C/V]]*표1[[#This Row],[판수]]-표1[[#This Row],[불량수량]]</f>
        <v>16065</v>
      </c>
      <c r="K844" s="28" t="s">
        <v>111</v>
      </c>
      <c r="L844" s="28" t="s">
        <v>116</v>
      </c>
      <c r="M844" s="30">
        <v>0.33333333333333331</v>
      </c>
      <c r="N844" s="30">
        <v>0.83333333333333337</v>
      </c>
      <c r="O844" s="31">
        <v>620</v>
      </c>
      <c r="P844" s="31">
        <v>0</v>
      </c>
      <c r="Q844" s="32"/>
      <c r="R844" s="33">
        <f t="shared" si="65"/>
        <v>8.2258064516129021</v>
      </c>
      <c r="S844" s="34">
        <f t="shared" si="66"/>
        <v>175</v>
      </c>
      <c r="T844" s="35">
        <f>IF(L844="비가동",0,VLOOKUP(E844,[1]단가!$D$4:$G$1048576,4,0))</f>
        <v>24</v>
      </c>
      <c r="U844" s="35">
        <f t="shared" si="67"/>
        <v>385560</v>
      </c>
      <c r="V844" s="36" t="str">
        <f>IF($L844="비가동",0,IF($B844="in",VLOOKUP($E844,[1]투입량!$M:$T,3,FALSE),VLOOKUP($E844,[1]투입량!$D:$I,3,FALSE)))</f>
        <v>SI3020</v>
      </c>
      <c r="W844" s="35">
        <f>IF($L844="비가동",0,IF($B844="in",VLOOKUP($E844,[1]투입량!$M:$T,6,FALSE),VLOOKUP($E844,[1]투입량!$D:$I,5,FALSE)))</f>
        <v>208</v>
      </c>
      <c r="X844" s="35">
        <f t="shared" si="68"/>
        <v>19448</v>
      </c>
      <c r="Y844" s="37">
        <f>IF(V844=0,0,VLOOKUP(V844,[1]원재료!C:H,3,0)*0.001)</f>
        <v>9.85</v>
      </c>
      <c r="Z844" s="35">
        <f t="shared" si="69"/>
        <v>191562.8</v>
      </c>
      <c r="AA844" s="38"/>
      <c r="AB844" s="39" t="s">
        <v>35</v>
      </c>
      <c r="AC844" s="40"/>
    </row>
    <row r="845" spans="1:29" ht="19.5" customHeight="1" x14ac:dyDescent="0.45">
      <c r="A845" s="22">
        <v>46161</v>
      </c>
      <c r="B845" s="23" t="s">
        <v>29</v>
      </c>
      <c r="C845" s="24" t="s">
        <v>30</v>
      </c>
      <c r="D845" s="25" t="s">
        <v>41</v>
      </c>
      <c r="E845" s="26" t="s">
        <v>42</v>
      </c>
      <c r="F845" s="27" t="str">
        <f>VLOOKUP(표1[[#This Row],[품번]],[1]!품번구분[#Data],2,0)</f>
        <v>G</v>
      </c>
      <c r="G845" s="28">
        <v>90</v>
      </c>
      <c r="H845" s="28">
        <v>85</v>
      </c>
      <c r="I845" s="28"/>
      <c r="J845" s="29">
        <f>표1[[#This Row],[C/V]]*표1[[#This Row],[판수]]-표1[[#This Row],[불량수량]]</f>
        <v>7650</v>
      </c>
      <c r="K845" s="28" t="s">
        <v>111</v>
      </c>
      <c r="L845" s="28" t="s">
        <v>116</v>
      </c>
      <c r="M845" s="30">
        <v>0.33333333333333331</v>
      </c>
      <c r="N845" s="30">
        <v>0.83333333333333337</v>
      </c>
      <c r="O845" s="31">
        <v>620</v>
      </c>
      <c r="P845" s="31">
        <v>0</v>
      </c>
      <c r="Q845" s="32"/>
      <c r="R845" s="33">
        <f t="shared" si="65"/>
        <v>8.2258064516129021</v>
      </c>
      <c r="S845" s="34">
        <f t="shared" si="66"/>
        <v>175</v>
      </c>
      <c r="T845" s="35">
        <f>IF(L845="비가동",0,VLOOKUP(E845,[1]단가!$D$4:$G$1048576,4,0))</f>
        <v>60</v>
      </c>
      <c r="U845" s="35">
        <f t="shared" si="67"/>
        <v>459000</v>
      </c>
      <c r="V845" s="36" t="str">
        <f>IF($L845="비가동",0,IF($B845="in",VLOOKUP($E845,[1]투입량!$M:$T,3,FALSE),VLOOKUP($E845,[1]투입량!$D:$I,3,FALSE)))</f>
        <v>SI4027K</v>
      </c>
      <c r="W845" s="35">
        <f>IF($L845="비가동",0,IF($B845="in",VLOOKUP($E845,[1]투입량!$M:$T,6,FALSE),VLOOKUP($E845,[1]투입량!$D:$I,5,FALSE)))</f>
        <v>330</v>
      </c>
      <c r="X845" s="35">
        <f t="shared" si="68"/>
        <v>30855.000000000004</v>
      </c>
      <c r="Y845" s="37">
        <f>IF(V845=0,0,VLOOKUP(V845,[1]원재료!C:H,3,0)*0.001)</f>
        <v>9</v>
      </c>
      <c r="Z845" s="35">
        <f t="shared" si="69"/>
        <v>277695.00000000006</v>
      </c>
      <c r="AA845" s="38"/>
      <c r="AB845" s="39" t="s">
        <v>35</v>
      </c>
      <c r="AC845" s="40"/>
    </row>
    <row r="846" spans="1:29" ht="19.5" customHeight="1" x14ac:dyDescent="0.45">
      <c r="A846" s="22">
        <v>46161</v>
      </c>
      <c r="B846" s="23" t="s">
        <v>29</v>
      </c>
      <c r="C846" s="24" t="s">
        <v>30</v>
      </c>
      <c r="D846" s="25" t="s">
        <v>31</v>
      </c>
      <c r="E846" s="26" t="s">
        <v>50</v>
      </c>
      <c r="F846" s="27" t="str">
        <f>VLOOKUP(표1[[#This Row],[품번]],[1]!품번구분[#Data],2,0)</f>
        <v>S</v>
      </c>
      <c r="G846" s="28">
        <v>252</v>
      </c>
      <c r="H846" s="28">
        <v>90</v>
      </c>
      <c r="I846" s="28"/>
      <c r="J846" s="29">
        <f>표1[[#This Row],[C/V]]*표1[[#This Row],[판수]]-표1[[#This Row],[불량수량]]</f>
        <v>22680</v>
      </c>
      <c r="K846" s="28" t="s">
        <v>51</v>
      </c>
      <c r="L846" s="28" t="s">
        <v>117</v>
      </c>
      <c r="M846" s="30">
        <v>0.83333333333333337</v>
      </c>
      <c r="N846" s="30">
        <v>0.33333333333333331</v>
      </c>
      <c r="O846" s="31">
        <v>659.99999999999989</v>
      </c>
      <c r="P846" s="31">
        <v>0</v>
      </c>
      <c r="Q846" s="32"/>
      <c r="R846" s="33">
        <f t="shared" si="65"/>
        <v>8.1818181818181834</v>
      </c>
      <c r="S846" s="34">
        <f t="shared" si="66"/>
        <v>175</v>
      </c>
      <c r="T846" s="35">
        <f>IF(L846="비가동",0,VLOOKUP(E846,[1]단가!$D$4:$G$1048576,4,0))</f>
        <v>25.09</v>
      </c>
      <c r="U846" s="35">
        <f t="shared" si="67"/>
        <v>569041.19999999995</v>
      </c>
      <c r="V846" s="36" t="str">
        <f>IF($L846="비가동",0,IF($B846="in",VLOOKUP($E846,[1]투입량!$M:$T,3,FALSE),VLOOKUP($E846,[1]투입량!$D:$I,3,FALSE)))</f>
        <v>SI4022</v>
      </c>
      <c r="W846" s="35">
        <f>IF($L846="비가동",0,IF($B846="in",VLOOKUP($E846,[1]투입량!$M:$T,6,FALSE),VLOOKUP($E846,[1]투입량!$D:$I,5,FALSE)))</f>
        <v>354</v>
      </c>
      <c r="X846" s="35">
        <f t="shared" si="68"/>
        <v>35046</v>
      </c>
      <c r="Y846" s="37">
        <f>IF(V846=0,0,VLOOKUP(V846,[1]원재료!C:H,3,0)*0.001)</f>
        <v>10.15</v>
      </c>
      <c r="Z846" s="35">
        <f t="shared" si="69"/>
        <v>355716.9</v>
      </c>
      <c r="AA846" s="38"/>
      <c r="AB846" s="39" t="s">
        <v>35</v>
      </c>
      <c r="AC846" s="40"/>
    </row>
    <row r="847" spans="1:29" ht="19.5" customHeight="1" x14ac:dyDescent="0.45">
      <c r="A847" s="22">
        <v>46161</v>
      </c>
      <c r="B847" s="23" t="s">
        <v>29</v>
      </c>
      <c r="C847" s="24" t="s">
        <v>30</v>
      </c>
      <c r="D847" s="25" t="s">
        <v>39</v>
      </c>
      <c r="E847" s="26" t="s">
        <v>40</v>
      </c>
      <c r="F847" s="27" t="str">
        <f>VLOOKUP(표1[[#This Row],[품번]],[1]!품번구분[#Data],2,0)</f>
        <v>S</v>
      </c>
      <c r="G847" s="28">
        <v>190</v>
      </c>
      <c r="H847" s="28">
        <v>90</v>
      </c>
      <c r="I847" s="28">
        <v>90</v>
      </c>
      <c r="J847" s="29">
        <f>표1[[#This Row],[C/V]]*표1[[#This Row],[판수]]-표1[[#This Row],[불량수량]]</f>
        <v>17010</v>
      </c>
      <c r="K847" s="28" t="s">
        <v>51</v>
      </c>
      <c r="L847" s="28" t="s">
        <v>117</v>
      </c>
      <c r="M847" s="30">
        <v>0.83333333333333337</v>
      </c>
      <c r="N847" s="30">
        <v>0.33333333333333331</v>
      </c>
      <c r="O847" s="31">
        <v>659.99999999999989</v>
      </c>
      <c r="P847" s="31">
        <v>0</v>
      </c>
      <c r="Q847" s="32"/>
      <c r="R847" s="33">
        <f t="shared" si="65"/>
        <v>8.1818181818181834</v>
      </c>
      <c r="S847" s="34">
        <f t="shared" si="66"/>
        <v>175</v>
      </c>
      <c r="T847" s="35">
        <f>IF(L847="비가동",0,VLOOKUP(E847,[1]단가!$D$4:$G$1048576,4,0))</f>
        <v>24</v>
      </c>
      <c r="U847" s="35">
        <f t="shared" si="67"/>
        <v>408240</v>
      </c>
      <c r="V847" s="36" t="str">
        <f>IF($L847="비가동",0,IF($B847="in",VLOOKUP($E847,[1]투입량!$M:$T,3,FALSE),VLOOKUP($E847,[1]투입량!$D:$I,3,FALSE)))</f>
        <v>SI3020</v>
      </c>
      <c r="W847" s="35">
        <f>IF($L847="비가동",0,IF($B847="in",VLOOKUP($E847,[1]투입량!$M:$T,6,FALSE),VLOOKUP($E847,[1]투입량!$D:$I,5,FALSE)))</f>
        <v>208</v>
      </c>
      <c r="X847" s="35">
        <f t="shared" si="68"/>
        <v>20592</v>
      </c>
      <c r="Y847" s="37">
        <f>IF(V847=0,0,VLOOKUP(V847,[1]원재료!C:H,3,0)*0.001)</f>
        <v>9.85</v>
      </c>
      <c r="Z847" s="35">
        <f t="shared" si="69"/>
        <v>202831.19999999998</v>
      </c>
      <c r="AA847" s="38"/>
      <c r="AB847" s="39" t="s">
        <v>35</v>
      </c>
      <c r="AC847" s="40"/>
    </row>
    <row r="848" spans="1:29" ht="19.5" customHeight="1" x14ac:dyDescent="0.45">
      <c r="A848" s="22">
        <v>46161</v>
      </c>
      <c r="B848" s="23" t="s">
        <v>29</v>
      </c>
      <c r="C848" s="24" t="s">
        <v>30</v>
      </c>
      <c r="D848" s="25" t="s">
        <v>41</v>
      </c>
      <c r="E848" s="26" t="s">
        <v>42</v>
      </c>
      <c r="F848" s="27" t="str">
        <f>VLOOKUP(표1[[#This Row],[품번]],[1]!품번구분[#Data],2,0)</f>
        <v>G</v>
      </c>
      <c r="G848" s="28">
        <v>90</v>
      </c>
      <c r="H848" s="28">
        <v>90</v>
      </c>
      <c r="I848" s="28"/>
      <c r="J848" s="29">
        <f>표1[[#This Row],[C/V]]*표1[[#This Row],[판수]]-표1[[#This Row],[불량수량]]</f>
        <v>8100</v>
      </c>
      <c r="K848" s="28" t="s">
        <v>51</v>
      </c>
      <c r="L848" s="28" t="s">
        <v>117</v>
      </c>
      <c r="M848" s="30">
        <v>0.83333333333333337</v>
      </c>
      <c r="N848" s="30">
        <v>0.33333333333333331</v>
      </c>
      <c r="O848" s="31">
        <v>659.99999999999989</v>
      </c>
      <c r="P848" s="31">
        <v>0</v>
      </c>
      <c r="Q848" s="32"/>
      <c r="R848" s="33">
        <f t="shared" si="65"/>
        <v>8.1818181818181834</v>
      </c>
      <c r="S848" s="34">
        <f t="shared" si="66"/>
        <v>175</v>
      </c>
      <c r="T848" s="35">
        <f>IF(L848="비가동",0,VLOOKUP(E848,[1]단가!$D$4:$G$1048576,4,0))</f>
        <v>60</v>
      </c>
      <c r="U848" s="35">
        <f t="shared" si="67"/>
        <v>486000</v>
      </c>
      <c r="V848" s="36" t="str">
        <f>IF($L848="비가동",0,IF($B848="in",VLOOKUP($E848,[1]투입량!$M:$T,3,FALSE),VLOOKUP($E848,[1]투입량!$D:$I,3,FALSE)))</f>
        <v>SI4027K</v>
      </c>
      <c r="W848" s="35">
        <f>IF($L848="비가동",0,IF($B848="in",VLOOKUP($E848,[1]투입량!$M:$T,6,FALSE),VLOOKUP($E848,[1]투입량!$D:$I,5,FALSE)))</f>
        <v>330</v>
      </c>
      <c r="X848" s="35">
        <f t="shared" si="68"/>
        <v>32670.000000000004</v>
      </c>
      <c r="Y848" s="37">
        <f>IF(V848=0,0,VLOOKUP(V848,[1]원재료!C:H,3,0)*0.001)</f>
        <v>9</v>
      </c>
      <c r="Z848" s="35">
        <f t="shared" si="69"/>
        <v>294030.00000000006</v>
      </c>
      <c r="AA848" s="38"/>
      <c r="AB848" s="39" t="s">
        <v>35</v>
      </c>
      <c r="AC848" s="40"/>
    </row>
    <row r="849" spans="1:29" ht="19.5" customHeight="1" x14ac:dyDescent="0.45">
      <c r="A849" s="22">
        <v>46161</v>
      </c>
      <c r="B849" s="23" t="s">
        <v>29</v>
      </c>
      <c r="C849" s="24" t="s">
        <v>30</v>
      </c>
      <c r="D849" s="25" t="s">
        <v>49</v>
      </c>
      <c r="E849" s="26">
        <v>685683</v>
      </c>
      <c r="F849" s="27" t="str">
        <f>VLOOKUP(표1[[#This Row],[품번]],[1]!품번구분[#Data],2,0)</f>
        <v>S</v>
      </c>
      <c r="G849" s="28">
        <v>80</v>
      </c>
      <c r="H849" s="28">
        <v>105</v>
      </c>
      <c r="I849" s="28"/>
      <c r="J849" s="29">
        <f>표1[[#This Row],[C/V]]*표1[[#This Row],[판수]]-표1[[#This Row],[불량수량]]</f>
        <v>8400</v>
      </c>
      <c r="K849" s="28" t="s">
        <v>43</v>
      </c>
      <c r="L849" s="28" t="s">
        <v>116</v>
      </c>
      <c r="M849" s="30">
        <v>0.33333333333333331</v>
      </c>
      <c r="N849" s="30">
        <v>0.83333333333333337</v>
      </c>
      <c r="O849" s="31">
        <v>620</v>
      </c>
      <c r="P849" s="31">
        <v>0</v>
      </c>
      <c r="Q849" s="32"/>
      <c r="R849" s="33">
        <f t="shared" si="65"/>
        <v>10.161290322580644</v>
      </c>
      <c r="S849" s="34">
        <f t="shared" si="66"/>
        <v>212</v>
      </c>
      <c r="T849" s="35">
        <f>IF(L849="비가동",0,VLOOKUP(E849,[1]단가!$D$4:$G$1048576,4,0))</f>
        <v>163.26</v>
      </c>
      <c r="U849" s="35">
        <f t="shared" si="67"/>
        <v>1371384</v>
      </c>
      <c r="V849" s="36" t="str">
        <f>IF($L849="비가동",0,IF($B849="in",VLOOKUP($E849,[1]투입량!$M:$T,3,FALSE),VLOOKUP($E849,[1]투입량!$D:$I,3,FALSE)))</f>
        <v>SI4029</v>
      </c>
      <c r="W849" s="35">
        <f>IF($L849="비가동",0,IF($B849="in",VLOOKUP($E849,[1]투입량!$M:$T,6,FALSE),VLOOKUP($E849,[1]투입량!$D:$I,5,FALSE)))</f>
        <v>336</v>
      </c>
      <c r="X849" s="35">
        <f t="shared" si="68"/>
        <v>38808</v>
      </c>
      <c r="Y849" s="37">
        <f>IF(V849=0,0,VLOOKUP(V849,[1]원재료!C:H,3,0)*0.001)</f>
        <v>9</v>
      </c>
      <c r="Z849" s="35">
        <f t="shared" si="69"/>
        <v>349272</v>
      </c>
      <c r="AA849" s="38"/>
      <c r="AB849" s="39" t="s">
        <v>35</v>
      </c>
      <c r="AC849" s="40"/>
    </row>
    <row r="850" spans="1:29" ht="19.5" hidden="1" customHeight="1" x14ac:dyDescent="0.45">
      <c r="A850" s="22">
        <v>46161</v>
      </c>
      <c r="B850" s="23" t="s">
        <v>29</v>
      </c>
      <c r="C850" s="24" t="s">
        <v>30</v>
      </c>
      <c r="D850" s="25" t="s">
        <v>52</v>
      </c>
      <c r="E850" s="26" t="s">
        <v>132</v>
      </c>
      <c r="F850" s="27" t="str">
        <f>VLOOKUP(표1[[#This Row],[품번]],[1]!품번구분[#Data],2,0)</f>
        <v>S</v>
      </c>
      <c r="G850" s="28">
        <v>54</v>
      </c>
      <c r="H850" s="28">
        <v>22</v>
      </c>
      <c r="I850" s="28"/>
      <c r="J850" s="29">
        <f>표1[[#This Row],[C/V]]*표1[[#This Row],[판수]]-표1[[#This Row],[불량수량]]</f>
        <v>1188</v>
      </c>
      <c r="K850" s="28" t="s">
        <v>43</v>
      </c>
      <c r="L850" s="28" t="s">
        <v>116</v>
      </c>
      <c r="M850" s="30">
        <v>0.33333333333333331</v>
      </c>
      <c r="N850" s="30">
        <v>0.44791666666666669</v>
      </c>
      <c r="O850" s="31">
        <v>114.00000000000009</v>
      </c>
      <c r="P850" s="31">
        <v>50.999999999999979</v>
      </c>
      <c r="Q850" s="32"/>
      <c r="R850" s="33">
        <f t="shared" si="65"/>
        <v>11.578947368421044</v>
      </c>
      <c r="S850" s="34">
        <f t="shared" si="66"/>
        <v>22</v>
      </c>
      <c r="T850" s="35">
        <f>IF(L850="비가동",0,VLOOKUP(E850,[1]단가!$D$4:$G$1048576,4,0))</f>
        <v>130.19999999999999</v>
      </c>
      <c r="U850" s="35">
        <f t="shared" si="67"/>
        <v>154677.59999999998</v>
      </c>
      <c r="V850" s="36" t="str">
        <f>IF($L850="비가동",0,IF($B850="in",VLOOKUP($E850,[1]투입량!$M:$T,3,FALSE),VLOOKUP($E850,[1]투입량!$D:$I,3,FALSE)))</f>
        <v>SI4028</v>
      </c>
      <c r="W850" s="35">
        <f>IF($L850="비가동",0,IF($B850="in",VLOOKUP($E850,[1]투입량!$M:$T,6,FALSE),VLOOKUP($E850,[1]투입량!$D:$I,5,FALSE)))</f>
        <v>204</v>
      </c>
      <c r="X850" s="35">
        <f t="shared" si="68"/>
        <v>4936.8</v>
      </c>
      <c r="Y850" s="37">
        <f>IF(V850=0,0,VLOOKUP(V850,[1]원재료!C:H,3,0)*0.001)</f>
        <v>9</v>
      </c>
      <c r="Z850" s="35">
        <f t="shared" si="69"/>
        <v>44431.200000000004</v>
      </c>
      <c r="AA850" s="38"/>
      <c r="AB850" s="39" t="s">
        <v>35</v>
      </c>
      <c r="AC850" s="40"/>
    </row>
    <row r="851" spans="1:29" ht="19.5" hidden="1" customHeight="1" x14ac:dyDescent="0.45">
      <c r="A851" s="22">
        <v>46161</v>
      </c>
      <c r="B851" s="23" t="s">
        <v>29</v>
      </c>
      <c r="C851" s="24" t="s">
        <v>30</v>
      </c>
      <c r="D851" s="25" t="s">
        <v>52</v>
      </c>
      <c r="E851" s="26" t="s">
        <v>132</v>
      </c>
      <c r="F851" s="27" t="str">
        <f>VLOOKUP(표1[[#This Row],[품번]],[1]!품번구분[#Data],2,0)</f>
        <v>S</v>
      </c>
      <c r="G851" s="28"/>
      <c r="H851" s="28"/>
      <c r="I851" s="28"/>
      <c r="J851" s="29">
        <f>표1[[#This Row],[C/V]]*표1[[#This Row],[판수]]-표1[[#This Row],[불량수량]]</f>
        <v>0</v>
      </c>
      <c r="K851" s="28" t="s">
        <v>43</v>
      </c>
      <c r="L851" s="28" t="s">
        <v>36</v>
      </c>
      <c r="M851" s="30">
        <v>0.41250000000000003</v>
      </c>
      <c r="N851" s="30">
        <v>0.44791666666666669</v>
      </c>
      <c r="O851" s="31">
        <v>50.999999999999979</v>
      </c>
      <c r="P851" s="31">
        <v>0</v>
      </c>
      <c r="Q851" s="32" t="s">
        <v>100</v>
      </c>
      <c r="R851" s="33" t="str">
        <f t="shared" si="65"/>
        <v/>
      </c>
      <c r="S851" s="34">
        <f t="shared" si="66"/>
        <v>22</v>
      </c>
      <c r="T851" s="35">
        <f>IF(L851="비가동",0,VLOOKUP(E851,[1]단가!$D$4:$G$1048576,4,0))</f>
        <v>0</v>
      </c>
      <c r="U851" s="35">
        <f t="shared" si="67"/>
        <v>0</v>
      </c>
      <c r="V851" s="36">
        <f>IF($L851="비가동",0,IF($B851="in",VLOOKUP($E851,[1]투입량!$M:$T,3,FALSE),VLOOKUP($E851,[1]투입량!$D:$I,3,FALSE)))</f>
        <v>0</v>
      </c>
      <c r="W851" s="35">
        <f>IF($L851="비가동",0,IF($B851="in",VLOOKUP($E851,[1]투입량!$M:$T,6,FALSE),VLOOKUP($E851,[1]투입량!$D:$I,5,FALSE)))</f>
        <v>0</v>
      </c>
      <c r="X851" s="35">
        <f t="shared" si="68"/>
        <v>0</v>
      </c>
      <c r="Y851" s="37">
        <f>IF(V851=0,0,VLOOKUP(V851,[1]원재료!C:H,3,0)*0.001)</f>
        <v>0</v>
      </c>
      <c r="Z851" s="35">
        <f t="shared" si="69"/>
        <v>0</v>
      </c>
      <c r="AA851" s="38"/>
      <c r="AB851" s="39" t="s">
        <v>35</v>
      </c>
      <c r="AC851" s="40"/>
    </row>
    <row r="852" spans="1:29" ht="19.5" customHeight="1" x14ac:dyDescent="0.45">
      <c r="A852" s="22">
        <v>46161</v>
      </c>
      <c r="B852" s="23" t="s">
        <v>29</v>
      </c>
      <c r="C852" s="24" t="s">
        <v>30</v>
      </c>
      <c r="D852" s="25" t="s">
        <v>52</v>
      </c>
      <c r="E852" s="26" t="s">
        <v>53</v>
      </c>
      <c r="F852" s="27" t="str">
        <f>VLOOKUP(표1[[#This Row],[품번]],[1]!품번구분[#Data],2,0)</f>
        <v>S</v>
      </c>
      <c r="G852" s="28">
        <v>170</v>
      </c>
      <c r="H852" s="28">
        <v>74</v>
      </c>
      <c r="I852" s="28">
        <v>74</v>
      </c>
      <c r="J852" s="29">
        <f>표1[[#This Row],[C/V]]*표1[[#This Row],[판수]]-표1[[#This Row],[불량수량]]</f>
        <v>12506</v>
      </c>
      <c r="K852" s="28" t="s">
        <v>43</v>
      </c>
      <c r="L852" s="28" t="s">
        <v>116</v>
      </c>
      <c r="M852" s="30">
        <v>0.44791666666666669</v>
      </c>
      <c r="N852" s="30">
        <v>0.83333333333333337</v>
      </c>
      <c r="O852" s="31">
        <v>455</v>
      </c>
      <c r="P852" s="31">
        <v>0</v>
      </c>
      <c r="Q852" s="32"/>
      <c r="R852" s="33">
        <f t="shared" si="65"/>
        <v>9.7582417582417591</v>
      </c>
      <c r="S852" s="34">
        <f t="shared" si="66"/>
        <v>181</v>
      </c>
      <c r="T852" s="35">
        <f>IF(L852="비가동",0,VLOOKUP(E852,[1]단가!$D$4:$G$1048576,4,0))</f>
        <v>19.73</v>
      </c>
      <c r="U852" s="35">
        <f t="shared" si="67"/>
        <v>246743.38</v>
      </c>
      <c r="V852" s="36" t="str">
        <f>IF($L852="비가동",0,IF($B852="in",VLOOKUP($E852,[1]투입량!$M:$T,3,FALSE),VLOOKUP($E852,[1]투입량!$D:$I,3,FALSE)))</f>
        <v>SI4022</v>
      </c>
      <c r="W852" s="35">
        <f>IF($L852="비가동",0,IF($B852="in",VLOOKUP($E852,[1]투입량!$M:$T,6,FALSE),VLOOKUP($E852,[1]투입량!$D:$I,5,FALSE)))</f>
        <v>130</v>
      </c>
      <c r="X852" s="35">
        <f t="shared" si="68"/>
        <v>10582</v>
      </c>
      <c r="Y852" s="37">
        <f>IF(V852=0,0,VLOOKUP(V852,[1]원재료!C:H,3,0)*0.001)</f>
        <v>10.15</v>
      </c>
      <c r="Z852" s="35">
        <f t="shared" si="69"/>
        <v>107407.3</v>
      </c>
      <c r="AA852" s="38"/>
      <c r="AB852" s="39" t="s">
        <v>35</v>
      </c>
      <c r="AC852" s="40"/>
    </row>
    <row r="853" spans="1:29" ht="19.5" customHeight="1" x14ac:dyDescent="0.45">
      <c r="A853" s="22">
        <v>46161</v>
      </c>
      <c r="B853" s="23" t="s">
        <v>29</v>
      </c>
      <c r="C853" s="24" t="s">
        <v>30</v>
      </c>
      <c r="D853" s="25" t="s">
        <v>54</v>
      </c>
      <c r="E853" s="26" t="s">
        <v>143</v>
      </c>
      <c r="F853" s="27" t="str">
        <f>VLOOKUP(표1[[#This Row],[품번]],[1]!품번구분[#Data],2,0)</f>
        <v>S</v>
      </c>
      <c r="G853" s="28">
        <v>12</v>
      </c>
      <c r="H853" s="28">
        <v>105</v>
      </c>
      <c r="I853" s="28"/>
      <c r="J853" s="29">
        <f>표1[[#This Row],[C/V]]*표1[[#This Row],[판수]]-표1[[#This Row],[불량수량]]</f>
        <v>1260</v>
      </c>
      <c r="K853" s="28" t="s">
        <v>43</v>
      </c>
      <c r="L853" s="28" t="s">
        <v>116</v>
      </c>
      <c r="M853" s="30">
        <v>0.33333333333333331</v>
      </c>
      <c r="N853" s="30">
        <v>0.83333333333333337</v>
      </c>
      <c r="O853" s="31">
        <v>620</v>
      </c>
      <c r="P853" s="31">
        <v>0</v>
      </c>
      <c r="Q853" s="32"/>
      <c r="R853" s="33">
        <f t="shared" si="65"/>
        <v>10.161290322580644</v>
      </c>
      <c r="S853" s="34">
        <f t="shared" si="66"/>
        <v>105</v>
      </c>
      <c r="T853" s="35">
        <f>IF(L853="비가동",0,VLOOKUP(E853,[1]단가!$D$4:$G$1048576,4,0))</f>
        <v>244.55</v>
      </c>
      <c r="U853" s="35">
        <f t="shared" si="67"/>
        <v>308133</v>
      </c>
      <c r="V853" s="36" t="str">
        <f>IF($L853="비가동",0,IF($B853="in",VLOOKUP($E853,[1]투입량!$M:$T,3,FALSE),VLOOKUP($E853,[1]투입량!$D:$I,3,FALSE)))</f>
        <v>SI4014</v>
      </c>
      <c r="W853" s="35">
        <f>IF($L853="비가동",0,IF($B853="in",VLOOKUP($E853,[1]투입량!$M:$T,6,FALSE),VLOOKUP($E853,[1]투입량!$D:$I,5,FALSE)))</f>
        <v>0</v>
      </c>
      <c r="X853" s="35">
        <f t="shared" si="68"/>
        <v>0</v>
      </c>
      <c r="Y853" s="37">
        <f>IF(V853=0,0,VLOOKUP(V853,[1]원재료!C:H,3,0)*0.001)</f>
        <v>7.8</v>
      </c>
      <c r="Z853" s="35">
        <f t="shared" si="69"/>
        <v>0</v>
      </c>
      <c r="AA853" s="38"/>
      <c r="AB853" s="39" t="s">
        <v>35</v>
      </c>
      <c r="AC853" s="40"/>
    </row>
    <row r="854" spans="1:29" ht="19.5" customHeight="1" x14ac:dyDescent="0.45">
      <c r="A854" s="22">
        <v>46161</v>
      </c>
      <c r="B854" s="23" t="s">
        <v>29</v>
      </c>
      <c r="C854" s="24" t="s">
        <v>30</v>
      </c>
      <c r="D854" s="25" t="s">
        <v>49</v>
      </c>
      <c r="E854" s="26">
        <v>685683</v>
      </c>
      <c r="F854" s="27" t="str">
        <f>VLOOKUP(표1[[#This Row],[품번]],[1]!품번구분[#Data],2,0)</f>
        <v>S</v>
      </c>
      <c r="G854" s="28">
        <v>80</v>
      </c>
      <c r="H854" s="28">
        <v>107</v>
      </c>
      <c r="I854" s="28"/>
      <c r="J854" s="29">
        <f>표1[[#This Row],[C/V]]*표1[[#This Row],[판수]]-표1[[#This Row],[불량수량]]</f>
        <v>8560</v>
      </c>
      <c r="K854" s="28" t="s">
        <v>33</v>
      </c>
      <c r="L854" s="28" t="s">
        <v>117</v>
      </c>
      <c r="M854" s="30">
        <v>0.83333333333333337</v>
      </c>
      <c r="N854" s="30">
        <v>0.33333333333333331</v>
      </c>
      <c r="O854" s="31">
        <v>659.99999999999989</v>
      </c>
      <c r="P854" s="31">
        <v>0</v>
      </c>
      <c r="Q854" s="32"/>
      <c r="R854" s="33">
        <f t="shared" si="65"/>
        <v>9.7272727272727284</v>
      </c>
      <c r="S854" s="34">
        <f t="shared" si="66"/>
        <v>212</v>
      </c>
      <c r="T854" s="35">
        <f>IF(L854="비가동",0,VLOOKUP(E854,[1]단가!$D$4:$G$1048576,4,0))</f>
        <v>163.26</v>
      </c>
      <c r="U854" s="35">
        <f t="shared" si="67"/>
        <v>1397505.5999999999</v>
      </c>
      <c r="V854" s="36" t="str">
        <f>IF($L854="비가동",0,IF($B854="in",VLOOKUP($E854,[1]투입량!$M:$T,3,FALSE),VLOOKUP($E854,[1]투입량!$D:$I,3,FALSE)))</f>
        <v>SI4029</v>
      </c>
      <c r="W854" s="35">
        <f>IF($L854="비가동",0,IF($B854="in",VLOOKUP($E854,[1]투입량!$M:$T,6,FALSE),VLOOKUP($E854,[1]투입량!$D:$I,5,FALSE)))</f>
        <v>336</v>
      </c>
      <c r="X854" s="35">
        <f t="shared" si="68"/>
        <v>39547.200000000004</v>
      </c>
      <c r="Y854" s="37">
        <f>IF(V854=0,0,VLOOKUP(V854,[1]원재료!C:H,3,0)*0.001)</f>
        <v>9</v>
      </c>
      <c r="Z854" s="35">
        <f t="shared" si="69"/>
        <v>355924.80000000005</v>
      </c>
      <c r="AA854" s="38"/>
      <c r="AB854" s="39" t="s">
        <v>35</v>
      </c>
      <c r="AC854" s="40"/>
    </row>
    <row r="855" spans="1:29" ht="19.5" customHeight="1" x14ac:dyDescent="0.45">
      <c r="A855" s="22">
        <v>46161</v>
      </c>
      <c r="B855" s="23" t="s">
        <v>29</v>
      </c>
      <c r="C855" s="24" t="s">
        <v>30</v>
      </c>
      <c r="D855" s="25" t="s">
        <v>52</v>
      </c>
      <c r="E855" s="26" t="s">
        <v>53</v>
      </c>
      <c r="F855" s="27" t="str">
        <f>VLOOKUP(표1[[#This Row],[품번]],[1]!품번구분[#Data],2,0)</f>
        <v>S</v>
      </c>
      <c r="G855" s="28">
        <v>170</v>
      </c>
      <c r="H855" s="28">
        <v>107</v>
      </c>
      <c r="I855" s="28">
        <v>107</v>
      </c>
      <c r="J855" s="29">
        <f>표1[[#This Row],[C/V]]*표1[[#This Row],[판수]]-표1[[#This Row],[불량수량]]</f>
        <v>18083</v>
      </c>
      <c r="K855" s="28" t="s">
        <v>33</v>
      </c>
      <c r="L855" s="28" t="s">
        <v>117</v>
      </c>
      <c r="M855" s="30">
        <v>0.83333333333333337</v>
      </c>
      <c r="N855" s="30">
        <v>0.33333333333333331</v>
      </c>
      <c r="O855" s="31">
        <v>659.99999999999989</v>
      </c>
      <c r="P855" s="31">
        <v>0</v>
      </c>
      <c r="Q855" s="32"/>
      <c r="R855" s="33">
        <f t="shared" si="65"/>
        <v>9.7272727272727284</v>
      </c>
      <c r="S855" s="34">
        <f t="shared" si="66"/>
        <v>181</v>
      </c>
      <c r="T855" s="35">
        <f>IF(L855="비가동",0,VLOOKUP(E855,[1]단가!$D$4:$G$1048576,4,0))</f>
        <v>19.73</v>
      </c>
      <c r="U855" s="35">
        <f t="shared" si="67"/>
        <v>356777.59</v>
      </c>
      <c r="V855" s="36" t="str">
        <f>IF($L855="비가동",0,IF($B855="in",VLOOKUP($E855,[1]투입량!$M:$T,3,FALSE),VLOOKUP($E855,[1]투입량!$D:$I,3,FALSE)))</f>
        <v>SI4022</v>
      </c>
      <c r="W855" s="35">
        <f>IF($L855="비가동",0,IF($B855="in",VLOOKUP($E855,[1]투입량!$M:$T,6,FALSE),VLOOKUP($E855,[1]투입량!$D:$I,5,FALSE)))</f>
        <v>130</v>
      </c>
      <c r="X855" s="35">
        <f t="shared" si="68"/>
        <v>15301</v>
      </c>
      <c r="Y855" s="37">
        <f>IF(V855=0,0,VLOOKUP(V855,[1]원재료!C:H,3,0)*0.001)</f>
        <v>10.15</v>
      </c>
      <c r="Z855" s="35">
        <f t="shared" si="69"/>
        <v>155305.15</v>
      </c>
      <c r="AA855" s="38"/>
      <c r="AB855" s="39" t="s">
        <v>35</v>
      </c>
      <c r="AC855" s="40"/>
    </row>
    <row r="856" spans="1:29" ht="19.5" customHeight="1" x14ac:dyDescent="0.45">
      <c r="A856" s="22">
        <v>46161</v>
      </c>
      <c r="B856" s="23" t="s">
        <v>29</v>
      </c>
      <c r="C856" s="24" t="s">
        <v>30</v>
      </c>
      <c r="D856" s="25" t="s">
        <v>54</v>
      </c>
      <c r="E856" s="26" t="s">
        <v>142</v>
      </c>
      <c r="F856" s="27" t="str">
        <f>VLOOKUP(표1[[#This Row],[품번]],[1]!품번구분[#Data],2,0)</f>
        <v>S</v>
      </c>
      <c r="G856" s="28">
        <v>120</v>
      </c>
      <c r="H856" s="28">
        <v>107</v>
      </c>
      <c r="I856" s="28"/>
      <c r="J856" s="29">
        <f>표1[[#This Row],[C/V]]*표1[[#This Row],[판수]]-표1[[#This Row],[불량수량]]</f>
        <v>12840</v>
      </c>
      <c r="K856" s="28" t="s">
        <v>33</v>
      </c>
      <c r="L856" s="28" t="s">
        <v>117</v>
      </c>
      <c r="M856" s="30">
        <v>0.83333333333333337</v>
      </c>
      <c r="N856" s="30">
        <v>0.33333333333333331</v>
      </c>
      <c r="O856" s="31">
        <v>659.99999999999989</v>
      </c>
      <c r="P856" s="31">
        <v>0</v>
      </c>
      <c r="Q856" s="32"/>
      <c r="R856" s="33">
        <f t="shared" si="65"/>
        <v>9.7272727272727284</v>
      </c>
      <c r="S856" s="34">
        <f t="shared" si="66"/>
        <v>107</v>
      </c>
      <c r="T856" s="35">
        <f>IF(L856="비가동",0,VLOOKUP(E856,[1]단가!$D$4:$G$1048576,4,0))</f>
        <v>73</v>
      </c>
      <c r="U856" s="35">
        <f t="shared" si="67"/>
        <v>937320</v>
      </c>
      <c r="V856" s="36" t="str">
        <f>IF($L856="비가동",0,IF($B856="in",VLOOKUP($E856,[1]투입량!$M:$T,3,FALSE),VLOOKUP($E856,[1]투입량!$D:$I,3,FALSE)))</f>
        <v>SI4028</v>
      </c>
      <c r="W856" s="35">
        <f>IF($L856="비가동",0,IF($B856="in",VLOOKUP($E856,[1]투입량!$M:$T,6,FALSE),VLOOKUP($E856,[1]투입량!$D:$I,5,FALSE)))</f>
        <v>160</v>
      </c>
      <c r="X856" s="35">
        <f t="shared" si="68"/>
        <v>18832</v>
      </c>
      <c r="Y856" s="37">
        <f>IF(V856=0,0,VLOOKUP(V856,[1]원재료!C:H,3,0)*0.001)</f>
        <v>9</v>
      </c>
      <c r="Z856" s="35">
        <f t="shared" si="69"/>
        <v>169488</v>
      </c>
      <c r="AA856" s="38"/>
      <c r="AB856" s="39" t="s">
        <v>35</v>
      </c>
      <c r="AC856" s="40"/>
    </row>
    <row r="857" spans="1:29" ht="19.5" customHeight="1" x14ac:dyDescent="0.45">
      <c r="A857" s="22">
        <v>46161</v>
      </c>
      <c r="B857" s="23" t="s">
        <v>29</v>
      </c>
      <c r="C857" s="24" t="s">
        <v>30</v>
      </c>
      <c r="D857" s="25" t="s">
        <v>57</v>
      </c>
      <c r="E857" s="26">
        <v>681114</v>
      </c>
      <c r="F857" s="27" t="str">
        <f>VLOOKUP(표1[[#This Row],[품번]],[1]!품번구분[#Data],2,0)</f>
        <v>S</v>
      </c>
      <c r="G857" s="28">
        <v>1156</v>
      </c>
      <c r="H857" s="28">
        <v>108</v>
      </c>
      <c r="I857" s="28">
        <v>324</v>
      </c>
      <c r="J857" s="29">
        <f>표1[[#This Row],[C/V]]*표1[[#This Row],[판수]]-표1[[#This Row],[불량수량]]</f>
        <v>124524</v>
      </c>
      <c r="K857" s="28" t="s">
        <v>61</v>
      </c>
      <c r="L857" s="28" t="s">
        <v>116</v>
      </c>
      <c r="M857" s="30">
        <v>0.33333333333333331</v>
      </c>
      <c r="N857" s="30">
        <v>0.83333333333333337</v>
      </c>
      <c r="O857" s="31">
        <v>620</v>
      </c>
      <c r="P857" s="31">
        <v>0</v>
      </c>
      <c r="Q857" s="32"/>
      <c r="R857" s="33">
        <f t="shared" si="65"/>
        <v>10.451612903225806</v>
      </c>
      <c r="S857" s="34">
        <f t="shared" si="66"/>
        <v>221</v>
      </c>
      <c r="T857" s="35">
        <f>IF(L857="비가동",0,VLOOKUP(E857,[1]단가!$D$4:$G$1048576,4,0))</f>
        <v>8.76</v>
      </c>
      <c r="U857" s="35">
        <f t="shared" si="67"/>
        <v>1090830.24</v>
      </c>
      <c r="V857" s="36" t="str">
        <f>IF($L857="비가동",0,IF($B857="in",VLOOKUP($E857,[1]투입량!$M:$T,3,FALSE),VLOOKUP($E857,[1]투입량!$D:$I,3,FALSE)))</f>
        <v>SI5521</v>
      </c>
      <c r="W857" s="35">
        <f>IF($L857="비가동",0,IF($B857="in",VLOOKUP($E857,[1]투입량!$M:$T,6,FALSE),VLOOKUP($E857,[1]투입량!$D:$I,5,FALSE)))</f>
        <v>330</v>
      </c>
      <c r="X857" s="35">
        <f t="shared" si="68"/>
        <v>39204.000000000007</v>
      </c>
      <c r="Y857" s="37">
        <f>IF(V857=0,0,VLOOKUP(V857,[1]원재료!C:H,3,0)*0.001)</f>
        <v>8.25</v>
      </c>
      <c r="Z857" s="35">
        <f t="shared" si="69"/>
        <v>323433.00000000006</v>
      </c>
      <c r="AA857" s="38"/>
      <c r="AB857" s="39" t="s">
        <v>35</v>
      </c>
      <c r="AC857" s="40"/>
    </row>
    <row r="858" spans="1:29" ht="19.5" customHeight="1" x14ac:dyDescent="0.45">
      <c r="A858" s="22">
        <v>46161</v>
      </c>
      <c r="B858" s="23" t="s">
        <v>29</v>
      </c>
      <c r="C858" s="24" t="s">
        <v>30</v>
      </c>
      <c r="D858" s="25" t="s">
        <v>59</v>
      </c>
      <c r="E858" s="26">
        <v>681474</v>
      </c>
      <c r="F858" s="27" t="str">
        <f>VLOOKUP(표1[[#This Row],[품번]],[1]!품번구분[#Data],2,0)</f>
        <v>S</v>
      </c>
      <c r="G858" s="28">
        <v>1156</v>
      </c>
      <c r="H858" s="28">
        <v>96</v>
      </c>
      <c r="I858" s="28">
        <v>96</v>
      </c>
      <c r="J858" s="29">
        <f>표1[[#This Row],[C/V]]*표1[[#This Row],[판수]]-표1[[#This Row],[불량수량]]</f>
        <v>110880</v>
      </c>
      <c r="K858" s="28" t="s">
        <v>62</v>
      </c>
      <c r="L858" s="28" t="s">
        <v>116</v>
      </c>
      <c r="M858" s="30">
        <v>0.33333333333333331</v>
      </c>
      <c r="N858" s="30">
        <v>0.83333333333333337</v>
      </c>
      <c r="O858" s="31">
        <v>620</v>
      </c>
      <c r="P858" s="31">
        <v>0</v>
      </c>
      <c r="Q858" s="32"/>
      <c r="R858" s="33">
        <f t="shared" si="65"/>
        <v>9.2903225806451619</v>
      </c>
      <c r="S858" s="34">
        <f t="shared" si="66"/>
        <v>201</v>
      </c>
      <c r="T858" s="35">
        <f>IF(L858="비가동",0,VLOOKUP(E858,[1]단가!$D$4:$G$1048576,4,0))</f>
        <v>10.47</v>
      </c>
      <c r="U858" s="35">
        <f t="shared" si="67"/>
        <v>1160913.6000000001</v>
      </c>
      <c r="V858" s="36" t="str">
        <f>IF($L858="비가동",0,IF($B858="in",VLOOKUP($E858,[1]투입량!$M:$T,3,FALSE),VLOOKUP($E858,[1]투입량!$D:$I,3,FALSE)))</f>
        <v>SI4020</v>
      </c>
      <c r="W858" s="35">
        <f>IF($L858="비가동",0,IF($B858="in",VLOOKUP($E858,[1]투입량!$M:$T,6,FALSE),VLOOKUP($E858,[1]투입량!$D:$I,5,FALSE)))</f>
        <v>264</v>
      </c>
      <c r="X858" s="35">
        <f t="shared" si="68"/>
        <v>27878.400000000001</v>
      </c>
      <c r="Y858" s="37">
        <f>IF(V858=0,0,VLOOKUP(V858,[1]원재료!C:H,3,0)*0.001)</f>
        <v>8.7000000000000011</v>
      </c>
      <c r="Z858" s="35">
        <f t="shared" si="69"/>
        <v>242542.08000000005</v>
      </c>
      <c r="AA858" s="38"/>
      <c r="AB858" s="39" t="s">
        <v>35</v>
      </c>
      <c r="AC858" s="40"/>
    </row>
    <row r="859" spans="1:29" ht="19.5" customHeight="1" x14ac:dyDescent="0.45">
      <c r="A859" s="22">
        <v>46161</v>
      </c>
      <c r="B859" s="23" t="s">
        <v>29</v>
      </c>
      <c r="C859" s="24" t="s">
        <v>30</v>
      </c>
      <c r="D859" s="25" t="s">
        <v>57</v>
      </c>
      <c r="E859" s="26">
        <v>681114</v>
      </c>
      <c r="F859" s="27" t="str">
        <f>VLOOKUP(표1[[#This Row],[품번]],[1]!품번구분[#Data],2,0)</f>
        <v>S</v>
      </c>
      <c r="G859" s="28">
        <v>1156</v>
      </c>
      <c r="H859" s="28">
        <v>113</v>
      </c>
      <c r="I859" s="28">
        <v>339</v>
      </c>
      <c r="J859" s="29">
        <f>표1[[#This Row],[C/V]]*표1[[#This Row],[판수]]-표1[[#This Row],[불량수량]]</f>
        <v>130289</v>
      </c>
      <c r="K859" s="28" t="s">
        <v>58</v>
      </c>
      <c r="L859" s="28" t="s">
        <v>117</v>
      </c>
      <c r="M859" s="30">
        <v>0.83333333333333337</v>
      </c>
      <c r="N859" s="30">
        <v>0.33333333333333331</v>
      </c>
      <c r="O859" s="31">
        <v>659.99999999999989</v>
      </c>
      <c r="P859" s="31">
        <v>0</v>
      </c>
      <c r="Q859" s="32"/>
      <c r="R859" s="33">
        <f t="shared" si="65"/>
        <v>10.272727272727273</v>
      </c>
      <c r="S859" s="34">
        <f t="shared" si="66"/>
        <v>221</v>
      </c>
      <c r="T859" s="35">
        <f>IF(L859="비가동",0,VLOOKUP(E859,[1]단가!$D$4:$G$1048576,4,0))</f>
        <v>8.76</v>
      </c>
      <c r="U859" s="35">
        <f t="shared" si="67"/>
        <v>1141331.6399999999</v>
      </c>
      <c r="V859" s="36" t="str">
        <f>IF($L859="비가동",0,IF($B859="in",VLOOKUP($E859,[1]투입량!$M:$T,3,FALSE),VLOOKUP($E859,[1]투입량!$D:$I,3,FALSE)))</f>
        <v>SI5521</v>
      </c>
      <c r="W859" s="35">
        <f>IF($L859="비가동",0,IF($B859="in",VLOOKUP($E859,[1]투입량!$M:$T,6,FALSE),VLOOKUP($E859,[1]투입량!$D:$I,5,FALSE)))</f>
        <v>330</v>
      </c>
      <c r="X859" s="35">
        <f t="shared" si="68"/>
        <v>41019.000000000007</v>
      </c>
      <c r="Y859" s="37">
        <f>IF(V859=0,0,VLOOKUP(V859,[1]원재료!C:H,3,0)*0.001)</f>
        <v>8.25</v>
      </c>
      <c r="Z859" s="35">
        <f t="shared" si="69"/>
        <v>338406.75000000006</v>
      </c>
      <c r="AA859" s="38"/>
      <c r="AB859" s="39" t="s">
        <v>35</v>
      </c>
      <c r="AC859" s="40"/>
    </row>
    <row r="860" spans="1:29" ht="19.5" customHeight="1" x14ac:dyDescent="0.45">
      <c r="A860" s="22">
        <v>46161</v>
      </c>
      <c r="B860" s="23" t="s">
        <v>29</v>
      </c>
      <c r="C860" s="24" t="s">
        <v>30</v>
      </c>
      <c r="D860" s="25" t="s">
        <v>59</v>
      </c>
      <c r="E860" s="26">
        <v>681474</v>
      </c>
      <c r="F860" s="27" t="str">
        <f>VLOOKUP(표1[[#This Row],[품번]],[1]!품번구분[#Data],2,0)</f>
        <v>S</v>
      </c>
      <c r="G860" s="28">
        <v>1156</v>
      </c>
      <c r="H860" s="28">
        <v>105</v>
      </c>
      <c r="I860" s="28">
        <v>105</v>
      </c>
      <c r="J860" s="29">
        <f>표1[[#This Row],[C/V]]*표1[[#This Row],[판수]]-표1[[#This Row],[불량수량]]</f>
        <v>121275</v>
      </c>
      <c r="K860" s="28" t="s">
        <v>81</v>
      </c>
      <c r="L860" s="28" t="s">
        <v>117</v>
      </c>
      <c r="M860" s="30">
        <v>0.83333333333333337</v>
      </c>
      <c r="N860" s="30">
        <v>0.33333333333333331</v>
      </c>
      <c r="O860" s="31">
        <v>659.99999999999989</v>
      </c>
      <c r="P860" s="31">
        <v>0</v>
      </c>
      <c r="Q860" s="32"/>
      <c r="R860" s="33">
        <f t="shared" si="65"/>
        <v>9.5454545454545467</v>
      </c>
      <c r="S860" s="34">
        <f t="shared" si="66"/>
        <v>201</v>
      </c>
      <c r="T860" s="35">
        <f>IF(L860="비가동",0,VLOOKUP(E860,[1]단가!$D$4:$G$1048576,4,0))</f>
        <v>10.47</v>
      </c>
      <c r="U860" s="35">
        <f t="shared" si="67"/>
        <v>1269749.25</v>
      </c>
      <c r="V860" s="36" t="str">
        <f>IF($L860="비가동",0,IF($B860="in",VLOOKUP($E860,[1]투입량!$M:$T,3,FALSE),VLOOKUP($E860,[1]투입량!$D:$I,3,FALSE)))</f>
        <v>SI4020</v>
      </c>
      <c r="W860" s="35">
        <f>IF($L860="비가동",0,IF($B860="in",VLOOKUP($E860,[1]투입량!$M:$T,6,FALSE),VLOOKUP($E860,[1]투입량!$D:$I,5,FALSE)))</f>
        <v>264</v>
      </c>
      <c r="X860" s="35">
        <f t="shared" si="68"/>
        <v>30492.000000000004</v>
      </c>
      <c r="Y860" s="37">
        <f>IF(V860=0,0,VLOOKUP(V860,[1]원재료!C:H,3,0)*0.001)</f>
        <v>8.7000000000000011</v>
      </c>
      <c r="Z860" s="35">
        <f t="shared" si="69"/>
        <v>265280.40000000008</v>
      </c>
      <c r="AA860" s="38"/>
      <c r="AB860" s="39" t="s">
        <v>35</v>
      </c>
      <c r="AC860" s="40"/>
    </row>
    <row r="861" spans="1:29" ht="19.5" customHeight="1" x14ac:dyDescent="0.45">
      <c r="A861" s="22">
        <v>46161</v>
      </c>
      <c r="B861" s="23" t="s">
        <v>29</v>
      </c>
      <c r="C861" s="24" t="s">
        <v>30</v>
      </c>
      <c r="D861" s="25" t="s">
        <v>63</v>
      </c>
      <c r="E861" s="26">
        <v>685394</v>
      </c>
      <c r="F861" s="27" t="str">
        <f>VLOOKUP(표1[[#This Row],[품번]],[1]!품번구분[#Data],2,0)</f>
        <v>S</v>
      </c>
      <c r="G861" s="28">
        <v>1152</v>
      </c>
      <c r="H861" s="28">
        <v>87</v>
      </c>
      <c r="I861" s="28"/>
      <c r="J861" s="29">
        <f>표1[[#This Row],[C/V]]*표1[[#This Row],[판수]]-표1[[#This Row],[불량수량]]</f>
        <v>100224</v>
      </c>
      <c r="K861" s="28" t="s">
        <v>67</v>
      </c>
      <c r="L861" s="28" t="s">
        <v>116</v>
      </c>
      <c r="M861" s="30">
        <v>0.33333333333333331</v>
      </c>
      <c r="N861" s="30">
        <v>0.83333333333333337</v>
      </c>
      <c r="O861" s="31">
        <v>620</v>
      </c>
      <c r="P861" s="31">
        <v>0</v>
      </c>
      <c r="Q861" s="32"/>
      <c r="R861" s="33">
        <f t="shared" si="65"/>
        <v>8.4193548387096779</v>
      </c>
      <c r="S861" s="34">
        <f t="shared" si="66"/>
        <v>182</v>
      </c>
      <c r="T861" s="35">
        <f>IF(L861="비가동",0,VLOOKUP(E861,[1]단가!$D$4:$G$1048576,4,0))</f>
        <v>7.4</v>
      </c>
      <c r="U861" s="35">
        <f t="shared" si="67"/>
        <v>741657.60000000009</v>
      </c>
      <c r="V861" s="36" t="str">
        <f>IF($L861="비가동",0,IF($B861="in",VLOOKUP($E861,[1]투입량!$M:$T,3,FALSE),VLOOKUP($E861,[1]투입량!$D:$I,3,FALSE)))</f>
        <v>SI4026</v>
      </c>
      <c r="W861" s="35">
        <f>IF($L861="비가동",0,IF($B861="in",VLOOKUP($E861,[1]투입량!$M:$T,6,FALSE),VLOOKUP($E861,[1]투입량!$D:$I,5,FALSE)))</f>
        <v>292</v>
      </c>
      <c r="X861" s="35">
        <f t="shared" si="68"/>
        <v>27944.400000000005</v>
      </c>
      <c r="Y861" s="37">
        <f>IF(V861=0,0,VLOOKUP(V861,[1]원재료!C:H,3,0)*0.001)</f>
        <v>9.1</v>
      </c>
      <c r="Z861" s="35">
        <f t="shared" si="69"/>
        <v>254294.04000000004</v>
      </c>
      <c r="AA861" s="38"/>
      <c r="AB861" s="39" t="s">
        <v>35</v>
      </c>
      <c r="AC861" s="40"/>
    </row>
    <row r="862" spans="1:29" ht="19.5" customHeight="1" x14ac:dyDescent="0.45">
      <c r="A862" s="22">
        <v>46161</v>
      </c>
      <c r="B862" s="23" t="s">
        <v>29</v>
      </c>
      <c r="C862" s="24" t="s">
        <v>30</v>
      </c>
      <c r="D862" s="25" t="s">
        <v>65</v>
      </c>
      <c r="E862" s="26">
        <v>681159</v>
      </c>
      <c r="F862" s="27" t="str">
        <f>VLOOKUP(표1[[#This Row],[품번]],[1]!품번구분[#Data],2,0)</f>
        <v>S</v>
      </c>
      <c r="G862" s="28">
        <v>1600</v>
      </c>
      <c r="H862" s="28">
        <v>64</v>
      </c>
      <c r="I862" s="28"/>
      <c r="J862" s="29">
        <f>표1[[#This Row],[C/V]]*표1[[#This Row],[판수]]-표1[[#This Row],[불량수량]]</f>
        <v>102400</v>
      </c>
      <c r="K862" s="28" t="s">
        <v>68</v>
      </c>
      <c r="L862" s="28" t="s">
        <v>116</v>
      </c>
      <c r="M862" s="30">
        <v>0.33333333333333331</v>
      </c>
      <c r="N862" s="30">
        <v>0.83333333333333337</v>
      </c>
      <c r="O862" s="31">
        <v>620</v>
      </c>
      <c r="P862" s="31">
        <v>0</v>
      </c>
      <c r="Q862" s="32"/>
      <c r="R862" s="33">
        <f t="shared" si="65"/>
        <v>6.193548387096774</v>
      </c>
      <c r="S862" s="34">
        <f t="shared" si="66"/>
        <v>133</v>
      </c>
      <c r="T862" s="35">
        <f>IF(L862="비가동",0,VLOOKUP(E862,[1]단가!$D$4:$G$1048576,4,0))</f>
        <v>10.92</v>
      </c>
      <c r="U862" s="35">
        <f t="shared" si="67"/>
        <v>1118208</v>
      </c>
      <c r="V862" s="36" t="str">
        <f>IF($L862="비가동",0,IF($B862="in",VLOOKUP($E862,[1]투입량!$M:$T,3,FALSE),VLOOKUP($E862,[1]투입량!$D:$I,3,FALSE)))</f>
        <v>SI3510</v>
      </c>
      <c r="W862" s="35">
        <f>IF($L862="비가동",0,IF($B862="in",VLOOKUP($E862,[1]투입량!$M:$T,6,FALSE),VLOOKUP($E862,[1]투입량!$D:$I,5,FALSE)))</f>
        <v>484</v>
      </c>
      <c r="X862" s="35">
        <f t="shared" si="68"/>
        <v>34073.600000000006</v>
      </c>
      <c r="Y862" s="37">
        <f>IF(V862=0,0,VLOOKUP(V862,[1]원재료!C:H,3,0)*0.001)</f>
        <v>8.4499999999999993</v>
      </c>
      <c r="Z862" s="35">
        <f t="shared" si="69"/>
        <v>287921.92000000004</v>
      </c>
      <c r="AA862" s="38"/>
      <c r="AB862" s="39" t="s">
        <v>35</v>
      </c>
      <c r="AC862" s="40"/>
    </row>
    <row r="863" spans="1:29" ht="19.5" customHeight="1" x14ac:dyDescent="0.45">
      <c r="A863" s="22">
        <v>46161</v>
      </c>
      <c r="B863" s="23" t="s">
        <v>29</v>
      </c>
      <c r="C863" s="24" t="s">
        <v>30</v>
      </c>
      <c r="D863" s="25" t="s">
        <v>63</v>
      </c>
      <c r="E863" s="26">
        <v>685394</v>
      </c>
      <c r="F863" s="27" t="str">
        <f>VLOOKUP(표1[[#This Row],[품번]],[1]!품번구분[#Data],2,0)</f>
        <v>S</v>
      </c>
      <c r="G863" s="28">
        <v>1152</v>
      </c>
      <c r="H863" s="28">
        <v>95</v>
      </c>
      <c r="I863" s="28"/>
      <c r="J863" s="29">
        <f>표1[[#This Row],[C/V]]*표1[[#This Row],[판수]]-표1[[#This Row],[불량수량]]</f>
        <v>109440</v>
      </c>
      <c r="K863" s="28" t="s">
        <v>64</v>
      </c>
      <c r="L863" s="28" t="s">
        <v>117</v>
      </c>
      <c r="M863" s="30">
        <v>0.83333333333333337</v>
      </c>
      <c r="N863" s="30">
        <v>0.33333333333333331</v>
      </c>
      <c r="O863" s="31">
        <v>659.99999999999989</v>
      </c>
      <c r="P863" s="31">
        <v>0</v>
      </c>
      <c r="Q863" s="32"/>
      <c r="R863" s="33">
        <f t="shared" si="65"/>
        <v>8.6363636363636367</v>
      </c>
      <c r="S863" s="34">
        <f t="shared" si="66"/>
        <v>182</v>
      </c>
      <c r="T863" s="35">
        <f>IF(L863="비가동",0,VLOOKUP(E863,[1]단가!$D$4:$G$1048576,4,0))</f>
        <v>7.4</v>
      </c>
      <c r="U863" s="35">
        <f t="shared" si="67"/>
        <v>809856</v>
      </c>
      <c r="V863" s="36" t="str">
        <f>IF($L863="비가동",0,IF($B863="in",VLOOKUP($E863,[1]투입량!$M:$T,3,FALSE),VLOOKUP($E863,[1]투입량!$D:$I,3,FALSE)))</f>
        <v>SI4026</v>
      </c>
      <c r="W863" s="35">
        <f>IF($L863="비가동",0,IF($B863="in",VLOOKUP($E863,[1]투입량!$M:$T,6,FALSE),VLOOKUP($E863,[1]투입량!$D:$I,5,FALSE)))</f>
        <v>292</v>
      </c>
      <c r="X863" s="35">
        <f t="shared" si="68"/>
        <v>30514.000000000004</v>
      </c>
      <c r="Y863" s="37">
        <f>IF(V863=0,0,VLOOKUP(V863,[1]원재료!C:H,3,0)*0.001)</f>
        <v>9.1</v>
      </c>
      <c r="Z863" s="35">
        <f t="shared" si="69"/>
        <v>277677.40000000002</v>
      </c>
      <c r="AA863" s="38"/>
      <c r="AB863" s="39" t="s">
        <v>35</v>
      </c>
      <c r="AC863" s="40"/>
    </row>
    <row r="864" spans="1:29" ht="19.5" customHeight="1" x14ac:dyDescent="0.45">
      <c r="A864" s="22">
        <v>46161</v>
      </c>
      <c r="B864" s="23" t="s">
        <v>29</v>
      </c>
      <c r="C864" s="24" t="s">
        <v>30</v>
      </c>
      <c r="D864" s="25" t="s">
        <v>65</v>
      </c>
      <c r="E864" s="26">
        <v>681159</v>
      </c>
      <c r="F864" s="27" t="str">
        <f>VLOOKUP(표1[[#This Row],[품번]],[1]!품번구분[#Data],2,0)</f>
        <v>S</v>
      </c>
      <c r="G864" s="28">
        <v>1600</v>
      </c>
      <c r="H864" s="28">
        <v>69</v>
      </c>
      <c r="I864" s="28"/>
      <c r="J864" s="29">
        <f>표1[[#This Row],[C/V]]*표1[[#This Row],[판수]]-표1[[#This Row],[불량수량]]</f>
        <v>110400</v>
      </c>
      <c r="K864" s="28" t="s">
        <v>66</v>
      </c>
      <c r="L864" s="28" t="s">
        <v>117</v>
      </c>
      <c r="M864" s="30">
        <v>0.83333333333333337</v>
      </c>
      <c r="N864" s="30">
        <v>0.33333333333333331</v>
      </c>
      <c r="O864" s="31">
        <v>659.99999999999989</v>
      </c>
      <c r="P864" s="31">
        <v>0</v>
      </c>
      <c r="Q864" s="32"/>
      <c r="R864" s="33">
        <f t="shared" si="65"/>
        <v>6.2727272727272743</v>
      </c>
      <c r="S864" s="34">
        <f t="shared" si="66"/>
        <v>133</v>
      </c>
      <c r="T864" s="35">
        <f>IF(L864="비가동",0,VLOOKUP(E864,[1]단가!$D$4:$G$1048576,4,0))</f>
        <v>10.92</v>
      </c>
      <c r="U864" s="35">
        <f t="shared" si="67"/>
        <v>1205568</v>
      </c>
      <c r="V864" s="36" t="str">
        <f>IF($L864="비가동",0,IF($B864="in",VLOOKUP($E864,[1]투입량!$M:$T,3,FALSE),VLOOKUP($E864,[1]투입량!$D:$I,3,FALSE)))</f>
        <v>SI3510</v>
      </c>
      <c r="W864" s="35">
        <f>IF($L864="비가동",0,IF($B864="in",VLOOKUP($E864,[1]투입량!$M:$T,6,FALSE),VLOOKUP($E864,[1]투입량!$D:$I,5,FALSE)))</f>
        <v>484</v>
      </c>
      <c r="X864" s="35">
        <f t="shared" si="68"/>
        <v>36735.600000000006</v>
      </c>
      <c r="Y864" s="37">
        <f>IF(V864=0,0,VLOOKUP(V864,[1]원재료!C:H,3,0)*0.001)</f>
        <v>8.4499999999999993</v>
      </c>
      <c r="Z864" s="35">
        <f t="shared" si="69"/>
        <v>310415.82</v>
      </c>
      <c r="AA864" s="38"/>
      <c r="AB864" s="39" t="s">
        <v>35</v>
      </c>
      <c r="AC864" s="40"/>
    </row>
    <row r="865" spans="1:29" ht="19.5" customHeight="1" x14ac:dyDescent="0.45">
      <c r="A865" s="22">
        <v>46161</v>
      </c>
      <c r="B865" s="23" t="s">
        <v>29</v>
      </c>
      <c r="C865" s="24" t="s">
        <v>30</v>
      </c>
      <c r="D865" s="25" t="s">
        <v>69</v>
      </c>
      <c r="E865" s="26" t="s">
        <v>118</v>
      </c>
      <c r="F865" s="27" t="str">
        <f>VLOOKUP(표1[[#This Row],[품번]],[1]!품번구분[#Data],2,0)</f>
        <v>S</v>
      </c>
      <c r="G865" s="28">
        <v>80</v>
      </c>
      <c r="H865" s="28">
        <v>81</v>
      </c>
      <c r="I865" s="28">
        <v>81</v>
      </c>
      <c r="J865" s="29">
        <f>표1[[#This Row],[C/V]]*표1[[#This Row],[판수]]-표1[[#This Row],[불량수량]]</f>
        <v>6399</v>
      </c>
      <c r="K865" s="28" t="s">
        <v>74</v>
      </c>
      <c r="L865" s="28" t="s">
        <v>116</v>
      </c>
      <c r="M865" s="44">
        <v>0.33333333333333331</v>
      </c>
      <c r="N865" s="44">
        <v>0.83333333333333337</v>
      </c>
      <c r="O865" s="31">
        <v>620</v>
      </c>
      <c r="P865" s="31">
        <v>0</v>
      </c>
      <c r="Q865" s="32"/>
      <c r="R865" s="33">
        <f t="shared" si="65"/>
        <v>7.838709677419355</v>
      </c>
      <c r="S865" s="34">
        <f t="shared" si="66"/>
        <v>165</v>
      </c>
      <c r="T865" s="35">
        <f>IF(L865="비가동",0,VLOOKUP(E865,[1]단가!$D$4:$G$1048576,4,0))</f>
        <v>150</v>
      </c>
      <c r="U865" s="35">
        <f t="shared" si="67"/>
        <v>959850</v>
      </c>
      <c r="V865" s="36" t="str">
        <f>IF($L865="비가동",0,IF($B865="in",VLOOKUP($E865,[1]투입량!$M:$T,3,FALSE),VLOOKUP($E865,[1]투입량!$D:$I,3,FALSE)))</f>
        <v>SI3026</v>
      </c>
      <c r="W865" s="35">
        <f>IF($L865="비가동",0,IF($B865="in",VLOOKUP($E865,[1]투입량!$M:$T,6,FALSE),VLOOKUP($E865,[1]투입량!$D:$I,5,FALSE)))</f>
        <v>18</v>
      </c>
      <c r="X865" s="35">
        <f t="shared" si="68"/>
        <v>1603.8</v>
      </c>
      <c r="Y865" s="37">
        <f>IF(V865=0,0,VLOOKUP(V865,[1]원재료!C:H,3,0)*0.001)</f>
        <v>8.0500000000000007</v>
      </c>
      <c r="Z865" s="35">
        <f t="shared" si="69"/>
        <v>12910.59</v>
      </c>
      <c r="AA865" s="38"/>
      <c r="AB865" s="39" t="s">
        <v>35</v>
      </c>
      <c r="AC865" s="40"/>
    </row>
    <row r="866" spans="1:29" ht="19.5" customHeight="1" x14ac:dyDescent="0.45">
      <c r="A866" s="22">
        <v>46161</v>
      </c>
      <c r="B866" s="23" t="s">
        <v>29</v>
      </c>
      <c r="C866" s="24" t="s">
        <v>30</v>
      </c>
      <c r="D866" s="25" t="s">
        <v>72</v>
      </c>
      <c r="E866" s="26" t="s">
        <v>73</v>
      </c>
      <c r="F866" s="27" t="str">
        <f>VLOOKUP(표1[[#This Row],[품번]],[1]!품번구분[#Data],2,0)</f>
        <v>S</v>
      </c>
      <c r="G866" s="28">
        <v>168</v>
      </c>
      <c r="H866" s="28">
        <v>80</v>
      </c>
      <c r="I866" s="28">
        <v>120</v>
      </c>
      <c r="J866" s="29">
        <f>표1[[#This Row],[C/V]]*표1[[#This Row],[판수]]-표1[[#This Row],[불량수량]]</f>
        <v>13320</v>
      </c>
      <c r="K866" s="28" t="s">
        <v>74</v>
      </c>
      <c r="L866" s="28" t="s">
        <v>116</v>
      </c>
      <c r="M866" s="44">
        <v>0.33333333333333331</v>
      </c>
      <c r="N866" s="44">
        <v>0.83333333333333337</v>
      </c>
      <c r="O866" s="31">
        <v>620</v>
      </c>
      <c r="P866" s="31">
        <v>0</v>
      </c>
      <c r="Q866" s="32"/>
      <c r="R866" s="33">
        <f t="shared" si="65"/>
        <v>7.741935483870968</v>
      </c>
      <c r="S866" s="34">
        <f t="shared" si="66"/>
        <v>164</v>
      </c>
      <c r="T866" s="35">
        <f>IF(L866="비가동",0,VLOOKUP(E866,[1]단가!$D$4:$G$1048576,4,0))</f>
        <v>12.74</v>
      </c>
      <c r="U866" s="35">
        <f t="shared" si="67"/>
        <v>169696.8</v>
      </c>
      <c r="V866" s="36" t="str">
        <f>IF($L866="비가동",0,IF($B866="in",VLOOKUP($E866,[1]투입량!$M:$T,3,FALSE),VLOOKUP($E866,[1]투입량!$D:$I,3,FALSE)))</f>
        <v>SI4022-2</v>
      </c>
      <c r="W866" s="35">
        <f>IF($L866="비가동",0,IF($B866="in",VLOOKUP($E866,[1]투입량!$M:$T,6,FALSE),VLOOKUP($E866,[1]투입량!$D:$I,5,FALSE)))</f>
        <v>150</v>
      </c>
      <c r="X866" s="35">
        <f t="shared" si="68"/>
        <v>13200</v>
      </c>
      <c r="Y866" s="37">
        <f>IF(V866=0,0,VLOOKUP(V866,[1]원재료!C:H,3,0)*0.001)</f>
        <v>8.75</v>
      </c>
      <c r="Z866" s="35">
        <f t="shared" si="69"/>
        <v>115500</v>
      </c>
      <c r="AA866" s="38"/>
      <c r="AB866" s="39" t="s">
        <v>35</v>
      </c>
      <c r="AC866" s="40"/>
    </row>
    <row r="867" spans="1:29" ht="19.5" customHeight="1" x14ac:dyDescent="0.45">
      <c r="A867" s="22">
        <v>46161</v>
      </c>
      <c r="B867" s="23" t="s">
        <v>29</v>
      </c>
      <c r="C867" s="24" t="s">
        <v>30</v>
      </c>
      <c r="D867" s="25" t="s">
        <v>69</v>
      </c>
      <c r="E867" s="26" t="s">
        <v>118</v>
      </c>
      <c r="F867" s="27" t="str">
        <f>VLOOKUP(표1[[#This Row],[품번]],[1]!품번구분[#Data],2,0)</f>
        <v>S</v>
      </c>
      <c r="G867" s="28">
        <v>80</v>
      </c>
      <c r="H867" s="28">
        <v>84</v>
      </c>
      <c r="I867" s="28">
        <v>84</v>
      </c>
      <c r="J867" s="29">
        <f>표1[[#This Row],[C/V]]*표1[[#This Row],[판수]]-표1[[#This Row],[불량수량]]</f>
        <v>6636</v>
      </c>
      <c r="K867" s="28" t="s">
        <v>71</v>
      </c>
      <c r="L867" s="28" t="s">
        <v>117</v>
      </c>
      <c r="M867" s="44">
        <v>0.83333333333333337</v>
      </c>
      <c r="N867" s="44">
        <v>0.33333333333333331</v>
      </c>
      <c r="O867" s="31">
        <v>659.99999999999989</v>
      </c>
      <c r="P867" s="31">
        <v>0</v>
      </c>
      <c r="Q867" s="32"/>
      <c r="R867" s="33">
        <f t="shared" si="65"/>
        <v>7.6363636363636376</v>
      </c>
      <c r="S867" s="34">
        <f t="shared" si="66"/>
        <v>165</v>
      </c>
      <c r="T867" s="35">
        <f>IF(L867="비가동",0,VLOOKUP(E867,[1]단가!$D$4:$G$1048576,4,0))</f>
        <v>150</v>
      </c>
      <c r="U867" s="35">
        <f t="shared" si="67"/>
        <v>995400</v>
      </c>
      <c r="V867" s="36" t="str">
        <f>IF($L867="비가동",0,IF($B867="in",VLOOKUP($E867,[1]투입량!$M:$T,3,FALSE),VLOOKUP($E867,[1]투입량!$D:$I,3,FALSE)))</f>
        <v>SI3026</v>
      </c>
      <c r="W867" s="35">
        <f>IF($L867="비가동",0,IF($B867="in",VLOOKUP($E867,[1]투입량!$M:$T,6,FALSE),VLOOKUP($E867,[1]투입량!$D:$I,5,FALSE)))</f>
        <v>18</v>
      </c>
      <c r="X867" s="35">
        <f t="shared" si="68"/>
        <v>1663.2</v>
      </c>
      <c r="Y867" s="37">
        <f>IF(V867=0,0,VLOOKUP(V867,[1]원재료!C:H,3,0)*0.001)</f>
        <v>8.0500000000000007</v>
      </c>
      <c r="Z867" s="35">
        <f t="shared" si="69"/>
        <v>13388.760000000002</v>
      </c>
      <c r="AA867" s="38"/>
      <c r="AB867" s="39" t="s">
        <v>35</v>
      </c>
      <c r="AC867" s="40"/>
    </row>
    <row r="868" spans="1:29" ht="19.5" customHeight="1" x14ac:dyDescent="0.45">
      <c r="A868" s="22">
        <v>46161</v>
      </c>
      <c r="B868" s="23" t="s">
        <v>29</v>
      </c>
      <c r="C868" s="24" t="s">
        <v>30</v>
      </c>
      <c r="D868" s="25" t="s">
        <v>72</v>
      </c>
      <c r="E868" s="26" t="s">
        <v>73</v>
      </c>
      <c r="F868" s="27" t="str">
        <f>VLOOKUP(표1[[#This Row],[품번]],[1]!품번구분[#Data],2,0)</f>
        <v>S</v>
      </c>
      <c r="G868" s="28">
        <v>168</v>
      </c>
      <c r="H868" s="28">
        <v>84</v>
      </c>
      <c r="I868" s="28">
        <v>126</v>
      </c>
      <c r="J868" s="29">
        <f>표1[[#This Row],[C/V]]*표1[[#This Row],[판수]]-표1[[#This Row],[불량수량]]</f>
        <v>13986</v>
      </c>
      <c r="K868" s="28" t="s">
        <v>71</v>
      </c>
      <c r="L868" s="28" t="s">
        <v>117</v>
      </c>
      <c r="M868" s="44">
        <v>0.83333333333333337</v>
      </c>
      <c r="N868" s="44">
        <v>0.33333333333333331</v>
      </c>
      <c r="O868" s="31">
        <v>659.99999999999989</v>
      </c>
      <c r="P868" s="31">
        <v>0</v>
      </c>
      <c r="Q868" s="32"/>
      <c r="R868" s="33">
        <f t="shared" si="65"/>
        <v>7.6363636363636376</v>
      </c>
      <c r="S868" s="34">
        <f t="shared" si="66"/>
        <v>164</v>
      </c>
      <c r="T868" s="35">
        <f>IF(L868="비가동",0,VLOOKUP(E868,[1]단가!$D$4:$G$1048576,4,0))</f>
        <v>12.74</v>
      </c>
      <c r="U868" s="35">
        <f t="shared" si="67"/>
        <v>178181.64</v>
      </c>
      <c r="V868" s="36" t="str">
        <f>IF($L868="비가동",0,IF($B868="in",VLOOKUP($E868,[1]투입량!$M:$T,3,FALSE),VLOOKUP($E868,[1]투입량!$D:$I,3,FALSE)))</f>
        <v>SI4022-2</v>
      </c>
      <c r="W868" s="35">
        <f>IF($L868="비가동",0,IF($B868="in",VLOOKUP($E868,[1]투입량!$M:$T,6,FALSE),VLOOKUP($E868,[1]투입량!$D:$I,5,FALSE)))</f>
        <v>150</v>
      </c>
      <c r="X868" s="35">
        <f t="shared" si="68"/>
        <v>13860</v>
      </c>
      <c r="Y868" s="37">
        <f>IF(V868=0,0,VLOOKUP(V868,[1]원재료!C:H,3,0)*0.001)</f>
        <v>8.75</v>
      </c>
      <c r="Z868" s="35">
        <f t="shared" si="69"/>
        <v>121275</v>
      </c>
      <c r="AA868" s="38"/>
      <c r="AB868" s="39" t="s">
        <v>35</v>
      </c>
      <c r="AC868" s="40"/>
    </row>
    <row r="869" spans="1:29" ht="19.5" customHeight="1" x14ac:dyDescent="0.45">
      <c r="A869" s="22">
        <v>46161</v>
      </c>
      <c r="B869" s="23" t="s">
        <v>29</v>
      </c>
      <c r="C869" s="24" t="s">
        <v>30</v>
      </c>
      <c r="D869" s="25" t="s">
        <v>75</v>
      </c>
      <c r="E869" s="26" t="s">
        <v>76</v>
      </c>
      <c r="F869" s="27" t="str">
        <f>VLOOKUP(표1[[#This Row],[품번]],[1]!품번구분[#Data],2,0)</f>
        <v>G</v>
      </c>
      <c r="G869" s="28">
        <v>6</v>
      </c>
      <c r="H869" s="28">
        <v>93</v>
      </c>
      <c r="I869" s="28"/>
      <c r="J869" s="29">
        <f>표1[[#This Row],[C/V]]*표1[[#This Row],[판수]]-표1[[#This Row],[불량수량]]</f>
        <v>558</v>
      </c>
      <c r="K869" s="28" t="s">
        <v>79</v>
      </c>
      <c r="L869" s="28" t="s">
        <v>116</v>
      </c>
      <c r="M869" s="44">
        <v>0.33333333333333331</v>
      </c>
      <c r="N869" s="44">
        <v>0.83333333333333337</v>
      </c>
      <c r="O869" s="31">
        <v>620</v>
      </c>
      <c r="P869" s="31">
        <v>0</v>
      </c>
      <c r="Q869" s="32"/>
      <c r="R869" s="33">
        <f t="shared" si="65"/>
        <v>9</v>
      </c>
      <c r="S869" s="34">
        <f t="shared" si="66"/>
        <v>183</v>
      </c>
      <c r="T869" s="35">
        <f>IF(L869="비가동",0,VLOOKUP(E869,[1]단가!$D$4:$G$1048576,4,0))</f>
        <v>700</v>
      </c>
      <c r="U869" s="35">
        <f t="shared" si="67"/>
        <v>390600</v>
      </c>
      <c r="V869" s="36" t="str">
        <f>IF($L869="비가동",0,IF($B869="in",VLOOKUP($E869,[1]투입량!$M:$T,3,FALSE),VLOOKUP($E869,[1]투입량!$D:$I,3,FALSE)))</f>
        <v>Q5009</v>
      </c>
      <c r="W869" s="35">
        <f>IF($L869="비가동",0,IF($B869="in",VLOOKUP($E869,[1]투입량!$M:$T,6,FALSE),VLOOKUP($E869,[1]투입량!$D:$I,5,FALSE)))</f>
        <v>28</v>
      </c>
      <c r="X869" s="35">
        <f t="shared" si="68"/>
        <v>2864.4000000000005</v>
      </c>
      <c r="Y869" s="37">
        <f>IF(V869=0,0,VLOOKUP(V869,[1]원재료!C:H,3,0)*0.001)</f>
        <v>8.14</v>
      </c>
      <c r="Z869" s="35">
        <f t="shared" si="69"/>
        <v>23316.216000000008</v>
      </c>
      <c r="AA869" s="38"/>
      <c r="AB869" s="39" t="s">
        <v>35</v>
      </c>
      <c r="AC869" s="40"/>
    </row>
    <row r="870" spans="1:29" ht="19.5" customHeight="1" x14ac:dyDescent="0.45">
      <c r="A870" s="22">
        <v>46161</v>
      </c>
      <c r="B870" s="23" t="s">
        <v>29</v>
      </c>
      <c r="C870" s="24" t="s">
        <v>30</v>
      </c>
      <c r="D870" s="25" t="s">
        <v>78</v>
      </c>
      <c r="E870" s="26" t="s">
        <v>76</v>
      </c>
      <c r="F870" s="27" t="str">
        <f>VLOOKUP(표1[[#This Row],[품번]],[1]!품번구분[#Data],2,0)</f>
        <v>G</v>
      </c>
      <c r="G870" s="28">
        <v>2</v>
      </c>
      <c r="H870" s="28">
        <v>93</v>
      </c>
      <c r="I870" s="28"/>
      <c r="J870" s="29">
        <f>표1[[#This Row],[C/V]]*표1[[#This Row],[판수]]-표1[[#This Row],[불량수량]]</f>
        <v>186</v>
      </c>
      <c r="K870" s="28" t="s">
        <v>79</v>
      </c>
      <c r="L870" s="28" t="s">
        <v>116</v>
      </c>
      <c r="M870" s="44">
        <v>0.33333333333333331</v>
      </c>
      <c r="N870" s="44">
        <v>0.83333333333333337</v>
      </c>
      <c r="O870" s="31">
        <v>620</v>
      </c>
      <c r="P870" s="31">
        <v>0</v>
      </c>
      <c r="Q870" s="32"/>
      <c r="R870" s="33">
        <f t="shared" si="65"/>
        <v>9</v>
      </c>
      <c r="S870" s="34">
        <f t="shared" si="66"/>
        <v>183</v>
      </c>
      <c r="T870" s="35">
        <f>IF(L870="비가동",0,VLOOKUP(E870,[1]단가!$D$4:$G$1048576,4,0))</f>
        <v>700</v>
      </c>
      <c r="U870" s="35">
        <f t="shared" si="67"/>
        <v>130200</v>
      </c>
      <c r="V870" s="36" t="str">
        <f>IF($L870="비가동",0,IF($B870="in",VLOOKUP($E870,[1]투입량!$M:$T,3,FALSE),VLOOKUP($E870,[1]투입량!$D:$I,3,FALSE)))</f>
        <v>Q5009</v>
      </c>
      <c r="W870" s="35">
        <f>IF($L870="비가동",0,IF($B870="in",VLOOKUP($E870,[1]투입량!$M:$T,6,FALSE),VLOOKUP($E870,[1]투입량!$D:$I,5,FALSE)))</f>
        <v>28</v>
      </c>
      <c r="X870" s="35">
        <f t="shared" si="68"/>
        <v>2864.4000000000005</v>
      </c>
      <c r="Y870" s="37">
        <f>IF(V870=0,0,VLOOKUP(V870,[1]원재료!C:H,3,0)*0.001)</f>
        <v>8.14</v>
      </c>
      <c r="Z870" s="35">
        <f t="shared" si="69"/>
        <v>23316.216000000008</v>
      </c>
      <c r="AA870" s="38"/>
      <c r="AB870" s="39" t="s">
        <v>35</v>
      </c>
      <c r="AC870" s="40"/>
    </row>
    <row r="871" spans="1:29" ht="19.5" customHeight="1" x14ac:dyDescent="0.45">
      <c r="A871" s="22">
        <v>46161</v>
      </c>
      <c r="B871" s="23" t="s">
        <v>29</v>
      </c>
      <c r="C871" s="24" t="s">
        <v>30</v>
      </c>
      <c r="D871" s="25" t="s">
        <v>75</v>
      </c>
      <c r="E871" s="26" t="s">
        <v>76</v>
      </c>
      <c r="F871" s="27" t="str">
        <f>VLOOKUP(표1[[#This Row],[품번]],[1]!품번구분[#Data],2,0)</f>
        <v>G</v>
      </c>
      <c r="G871" s="28">
        <v>6</v>
      </c>
      <c r="H871" s="28">
        <v>90</v>
      </c>
      <c r="I871" s="28"/>
      <c r="J871" s="29">
        <f>표1[[#This Row],[C/V]]*표1[[#This Row],[판수]]-표1[[#This Row],[불량수량]]</f>
        <v>540</v>
      </c>
      <c r="K871" s="28" t="s">
        <v>102</v>
      </c>
      <c r="L871" s="28" t="s">
        <v>117</v>
      </c>
      <c r="M871" s="30">
        <v>0.83333333333333337</v>
      </c>
      <c r="N871" s="30">
        <v>0.33333333333333331</v>
      </c>
      <c r="O871" s="31">
        <v>659.99999999999989</v>
      </c>
      <c r="P871" s="31">
        <v>0</v>
      </c>
      <c r="Q871" s="32"/>
      <c r="R871" s="33">
        <f t="shared" si="65"/>
        <v>8.1818181818181834</v>
      </c>
      <c r="S871" s="34">
        <f t="shared" si="66"/>
        <v>183</v>
      </c>
      <c r="T871" s="35">
        <f>IF(L871="비가동",0,VLOOKUP(E871,[1]단가!$D$4:$G$1048576,4,0))</f>
        <v>700</v>
      </c>
      <c r="U871" s="35">
        <f t="shared" si="67"/>
        <v>378000</v>
      </c>
      <c r="V871" s="36" t="str">
        <f>IF($L871="비가동",0,IF($B871="in",VLOOKUP($E871,[1]투입량!$M:$T,3,FALSE),VLOOKUP($E871,[1]투입량!$D:$I,3,FALSE)))</f>
        <v>Q5009</v>
      </c>
      <c r="W871" s="35">
        <f>IF($L871="비가동",0,IF($B871="in",VLOOKUP($E871,[1]투입량!$M:$T,6,FALSE),VLOOKUP($E871,[1]투입량!$D:$I,5,FALSE)))</f>
        <v>28</v>
      </c>
      <c r="X871" s="35">
        <f t="shared" si="68"/>
        <v>2772.0000000000005</v>
      </c>
      <c r="Y871" s="37">
        <f>IF(V871=0,0,VLOOKUP(V871,[1]원재료!C:H,3,0)*0.001)</f>
        <v>8.14</v>
      </c>
      <c r="Z871" s="35">
        <f t="shared" si="69"/>
        <v>22564.080000000005</v>
      </c>
      <c r="AA871" s="38"/>
      <c r="AB871" s="39" t="s">
        <v>35</v>
      </c>
      <c r="AC871" s="40"/>
    </row>
    <row r="872" spans="1:29" ht="19.5" customHeight="1" x14ac:dyDescent="0.45">
      <c r="A872" s="22">
        <v>46161</v>
      </c>
      <c r="B872" s="23" t="s">
        <v>29</v>
      </c>
      <c r="C872" s="24" t="s">
        <v>30</v>
      </c>
      <c r="D872" s="25" t="s">
        <v>78</v>
      </c>
      <c r="E872" s="26" t="s">
        <v>76</v>
      </c>
      <c r="F872" s="27" t="str">
        <f>VLOOKUP(표1[[#This Row],[품번]],[1]!품번구분[#Data],2,0)</f>
        <v>G</v>
      </c>
      <c r="G872" s="28">
        <v>2</v>
      </c>
      <c r="H872" s="28">
        <v>90</v>
      </c>
      <c r="I872" s="28"/>
      <c r="J872" s="29">
        <f>표1[[#This Row],[C/V]]*표1[[#This Row],[판수]]-표1[[#This Row],[불량수량]]</f>
        <v>180</v>
      </c>
      <c r="K872" s="28" t="s">
        <v>102</v>
      </c>
      <c r="L872" s="28" t="s">
        <v>117</v>
      </c>
      <c r="M872" s="30">
        <v>0.83333333333333337</v>
      </c>
      <c r="N872" s="30">
        <v>0.33333333333333331</v>
      </c>
      <c r="O872" s="31">
        <v>659.99999999999989</v>
      </c>
      <c r="P872" s="31">
        <v>0</v>
      </c>
      <c r="Q872" s="32"/>
      <c r="R872" s="33">
        <f t="shared" si="65"/>
        <v>8.1818181818181834</v>
      </c>
      <c r="S872" s="34">
        <f t="shared" si="66"/>
        <v>183</v>
      </c>
      <c r="T872" s="35">
        <f>IF(L872="비가동",0,VLOOKUP(E872,[1]단가!$D$4:$G$1048576,4,0))</f>
        <v>700</v>
      </c>
      <c r="U872" s="35">
        <f t="shared" si="67"/>
        <v>126000</v>
      </c>
      <c r="V872" s="36" t="str">
        <f>IF($L872="비가동",0,IF($B872="in",VLOOKUP($E872,[1]투입량!$M:$T,3,FALSE),VLOOKUP($E872,[1]투입량!$D:$I,3,FALSE)))</f>
        <v>Q5009</v>
      </c>
      <c r="W872" s="35">
        <f>IF($L872="비가동",0,IF($B872="in",VLOOKUP($E872,[1]투입량!$M:$T,6,FALSE),VLOOKUP($E872,[1]투입량!$D:$I,5,FALSE)))</f>
        <v>28</v>
      </c>
      <c r="X872" s="35">
        <f t="shared" si="68"/>
        <v>2772.0000000000005</v>
      </c>
      <c r="Y872" s="37">
        <f>IF(V872=0,0,VLOOKUP(V872,[1]원재료!C:H,3,0)*0.001)</f>
        <v>8.14</v>
      </c>
      <c r="Z872" s="35">
        <f t="shared" si="69"/>
        <v>22564.080000000005</v>
      </c>
      <c r="AA872" s="38"/>
      <c r="AB872" s="39" t="s">
        <v>35</v>
      </c>
      <c r="AC872" s="40"/>
    </row>
    <row r="873" spans="1:29" ht="19.5" customHeight="1" x14ac:dyDescent="0.45">
      <c r="A873" s="22">
        <v>46161</v>
      </c>
      <c r="B873" s="23" t="s">
        <v>29</v>
      </c>
      <c r="C873" s="24" t="s">
        <v>30</v>
      </c>
      <c r="D873" s="25" t="s">
        <v>80</v>
      </c>
      <c r="E873" s="26">
        <v>410002</v>
      </c>
      <c r="F873" s="27" t="str">
        <f>VLOOKUP(표1[[#This Row],[품번]],[1]!품번구분[#Data],2,0)</f>
        <v>G</v>
      </c>
      <c r="G873" s="28">
        <v>400</v>
      </c>
      <c r="H873" s="28">
        <v>85</v>
      </c>
      <c r="I873" s="28"/>
      <c r="J873" s="29">
        <f>표1[[#This Row],[C/V]]*표1[[#This Row],[판수]]-표1[[#This Row],[불량수량]]</f>
        <v>34000</v>
      </c>
      <c r="K873" s="28" t="s">
        <v>83</v>
      </c>
      <c r="L873" s="28" t="s">
        <v>116</v>
      </c>
      <c r="M873" s="30">
        <v>0.33333333333333331</v>
      </c>
      <c r="N873" s="30">
        <v>0.83333333333333337</v>
      </c>
      <c r="O873" s="31">
        <v>620</v>
      </c>
      <c r="P873" s="31">
        <v>0</v>
      </c>
      <c r="Q873" s="32"/>
      <c r="R873" s="33">
        <f t="shared" si="65"/>
        <v>8.2258064516129021</v>
      </c>
      <c r="S873" s="34">
        <f t="shared" si="66"/>
        <v>175</v>
      </c>
      <c r="T873" s="35">
        <f>IF(L873="비가동",0,VLOOKUP(E873,[1]단가!$D$4:$G$1048576,4,0))</f>
        <v>14.7</v>
      </c>
      <c r="U873" s="35">
        <f t="shared" si="67"/>
        <v>499800</v>
      </c>
      <c r="V873" s="36" t="str">
        <f>IF($L873="비가동",0,IF($B873="in",VLOOKUP($E873,[1]투입량!$M:$T,3,FALSE),VLOOKUP($E873,[1]투입량!$D:$I,3,FALSE)))</f>
        <v>Q4004-3</v>
      </c>
      <c r="W873" s="35">
        <f>IF($L873="비가동",0,IF($B873="in",VLOOKUP($E873,[1]투입량!$M:$T,6,FALSE),VLOOKUP($E873,[1]투입량!$D:$I,5,FALSE)))</f>
        <v>46</v>
      </c>
      <c r="X873" s="35">
        <f t="shared" si="68"/>
        <v>4301</v>
      </c>
      <c r="Y873" s="37">
        <f>IF(V873=0,0,VLOOKUP(V873,[1]원재료!C:H,3,0)*0.001)</f>
        <v>10.200000000000001</v>
      </c>
      <c r="Z873" s="35">
        <f t="shared" si="69"/>
        <v>43870.200000000004</v>
      </c>
      <c r="AA873" s="38"/>
      <c r="AB873" s="39" t="s">
        <v>35</v>
      </c>
      <c r="AC873" s="40"/>
    </row>
    <row r="874" spans="1:29" ht="19.5" customHeight="1" x14ac:dyDescent="0.45">
      <c r="A874" s="22">
        <v>46161</v>
      </c>
      <c r="B874" s="23" t="s">
        <v>29</v>
      </c>
      <c r="C874" s="24" t="s">
        <v>30</v>
      </c>
      <c r="D874" s="25" t="s">
        <v>82</v>
      </c>
      <c r="E874" s="26" t="s">
        <v>125</v>
      </c>
      <c r="F874" s="27" t="str">
        <f>VLOOKUP(표1[[#This Row],[품번]],[1]!품번구분[#Data],2,0)</f>
        <v>G</v>
      </c>
      <c r="G874" s="28">
        <v>72</v>
      </c>
      <c r="H874" s="28">
        <v>85</v>
      </c>
      <c r="I874" s="28"/>
      <c r="J874" s="29">
        <f>표1[[#This Row],[C/V]]*표1[[#This Row],[판수]]-표1[[#This Row],[불량수량]]</f>
        <v>6120</v>
      </c>
      <c r="K874" s="28" t="s">
        <v>83</v>
      </c>
      <c r="L874" s="28" t="s">
        <v>116</v>
      </c>
      <c r="M874" s="30">
        <v>0.33333333333333331</v>
      </c>
      <c r="N874" s="30">
        <v>0.83333333333333337</v>
      </c>
      <c r="O874" s="31">
        <v>620</v>
      </c>
      <c r="P874" s="31">
        <v>0</v>
      </c>
      <c r="Q874" s="32"/>
      <c r="R874" s="33">
        <f t="shared" si="65"/>
        <v>8.2258064516129021</v>
      </c>
      <c r="S874" s="34">
        <f t="shared" si="66"/>
        <v>175</v>
      </c>
      <c r="T874" s="35">
        <f>IF(L874="비가동",0,VLOOKUP(E874,[1]단가!$D$4:$G$1048576,4,0))</f>
        <v>0</v>
      </c>
      <c r="U874" s="35">
        <f t="shared" si="67"/>
        <v>0</v>
      </c>
      <c r="V874" s="36" t="str">
        <f>IF($L874="비가동",0,IF($B874="in",VLOOKUP($E874,[1]투입량!$M:$T,3,FALSE),VLOOKUP($E874,[1]투입량!$D:$I,3,FALSE)))</f>
        <v>F7008</v>
      </c>
      <c r="W874" s="35">
        <f>IF($L874="비가동",0,IF($B874="in",VLOOKUP($E874,[1]투입량!$M:$T,6,FALSE),VLOOKUP($E874,[1]투입량!$D:$I,5,FALSE)))</f>
        <v>168</v>
      </c>
      <c r="X874" s="35">
        <f t="shared" si="68"/>
        <v>15708.000000000002</v>
      </c>
      <c r="Y874" s="37">
        <f>IF(V874=0,0,VLOOKUP(V874,[1]원재료!C:H,3,0)*0.001)</f>
        <v>41</v>
      </c>
      <c r="Z874" s="35">
        <f t="shared" si="69"/>
        <v>644028.00000000012</v>
      </c>
      <c r="AA874" s="38"/>
      <c r="AB874" s="39" t="s">
        <v>35</v>
      </c>
      <c r="AC874" s="40"/>
    </row>
    <row r="875" spans="1:29" ht="19.5" customHeight="1" x14ac:dyDescent="0.45">
      <c r="A875" s="22">
        <v>46161</v>
      </c>
      <c r="B875" s="23" t="s">
        <v>29</v>
      </c>
      <c r="C875" s="24" t="s">
        <v>30</v>
      </c>
      <c r="D875" s="25" t="s">
        <v>80</v>
      </c>
      <c r="E875" s="26">
        <v>410002</v>
      </c>
      <c r="F875" s="27" t="str">
        <f>VLOOKUP(표1[[#This Row],[품번]],[1]!품번구분[#Data],2,0)</f>
        <v>G</v>
      </c>
      <c r="G875" s="28">
        <v>400</v>
      </c>
      <c r="H875" s="28">
        <v>90</v>
      </c>
      <c r="I875" s="28"/>
      <c r="J875" s="29">
        <f>표1[[#This Row],[C/V]]*표1[[#This Row],[판수]]-표1[[#This Row],[불량수량]]</f>
        <v>36000</v>
      </c>
      <c r="K875" s="28" t="s">
        <v>60</v>
      </c>
      <c r="L875" s="28" t="s">
        <v>117</v>
      </c>
      <c r="M875" s="30">
        <v>0.83333333333333337</v>
      </c>
      <c r="N875" s="30">
        <v>0.33333333333333331</v>
      </c>
      <c r="O875" s="31">
        <v>659.99999999999989</v>
      </c>
      <c r="P875" s="31">
        <v>0</v>
      </c>
      <c r="Q875" s="32"/>
      <c r="R875" s="33">
        <f t="shared" si="65"/>
        <v>8.1818181818181834</v>
      </c>
      <c r="S875" s="34">
        <f t="shared" si="66"/>
        <v>175</v>
      </c>
      <c r="T875" s="35">
        <f>IF(L875="비가동",0,VLOOKUP(E875,[1]단가!$D$4:$G$1048576,4,0))</f>
        <v>14.7</v>
      </c>
      <c r="U875" s="35">
        <f t="shared" si="67"/>
        <v>529200</v>
      </c>
      <c r="V875" s="36" t="str">
        <f>IF($L875="비가동",0,IF($B875="in",VLOOKUP($E875,[1]투입량!$M:$T,3,FALSE),VLOOKUP($E875,[1]투입량!$D:$I,3,FALSE)))</f>
        <v>Q4004-3</v>
      </c>
      <c r="W875" s="35">
        <f>IF($L875="비가동",0,IF($B875="in",VLOOKUP($E875,[1]투입량!$M:$T,6,FALSE),VLOOKUP($E875,[1]투입량!$D:$I,5,FALSE)))</f>
        <v>46</v>
      </c>
      <c r="X875" s="35">
        <f t="shared" si="68"/>
        <v>4554</v>
      </c>
      <c r="Y875" s="37">
        <f>IF(V875=0,0,VLOOKUP(V875,[1]원재료!C:H,3,0)*0.001)</f>
        <v>10.200000000000001</v>
      </c>
      <c r="Z875" s="35">
        <f t="shared" si="69"/>
        <v>46450.8</v>
      </c>
      <c r="AA875" s="38"/>
      <c r="AB875" s="39" t="s">
        <v>35</v>
      </c>
      <c r="AC875" s="40"/>
    </row>
    <row r="876" spans="1:29" ht="19.5" customHeight="1" x14ac:dyDescent="0.45">
      <c r="A876" s="22">
        <v>46161</v>
      </c>
      <c r="B876" s="23" t="s">
        <v>29</v>
      </c>
      <c r="C876" s="24" t="s">
        <v>30</v>
      </c>
      <c r="D876" s="25" t="s">
        <v>82</v>
      </c>
      <c r="E876" s="26" t="s">
        <v>125</v>
      </c>
      <c r="F876" s="27" t="str">
        <f>VLOOKUP(표1[[#This Row],[품번]],[1]!품번구분[#Data],2,0)</f>
        <v>G</v>
      </c>
      <c r="G876" s="28">
        <v>72</v>
      </c>
      <c r="H876" s="28">
        <v>90</v>
      </c>
      <c r="I876" s="28"/>
      <c r="J876" s="29">
        <f>표1[[#This Row],[C/V]]*표1[[#This Row],[판수]]-표1[[#This Row],[불량수량]]</f>
        <v>6480</v>
      </c>
      <c r="K876" s="28" t="s">
        <v>60</v>
      </c>
      <c r="L876" s="28" t="s">
        <v>117</v>
      </c>
      <c r="M876" s="30">
        <v>0.83333333333333337</v>
      </c>
      <c r="N876" s="30">
        <v>0.33333333333333331</v>
      </c>
      <c r="O876" s="31">
        <v>659.99999999999989</v>
      </c>
      <c r="P876" s="31">
        <v>0</v>
      </c>
      <c r="Q876" s="32"/>
      <c r="R876" s="33">
        <f t="shared" si="65"/>
        <v>8.1818181818181834</v>
      </c>
      <c r="S876" s="34">
        <f t="shared" si="66"/>
        <v>175</v>
      </c>
      <c r="T876" s="35">
        <f>IF(L876="비가동",0,VLOOKUP(E876,[1]단가!$D$4:$G$1048576,4,0))</f>
        <v>0</v>
      </c>
      <c r="U876" s="35">
        <f t="shared" si="67"/>
        <v>0</v>
      </c>
      <c r="V876" s="36" t="str">
        <f>IF($L876="비가동",0,IF($B876="in",VLOOKUP($E876,[1]투입량!$M:$T,3,FALSE),VLOOKUP($E876,[1]투입량!$D:$I,3,FALSE)))</f>
        <v>F7008</v>
      </c>
      <c r="W876" s="35">
        <f>IF($L876="비가동",0,IF($B876="in",VLOOKUP($E876,[1]투입량!$M:$T,6,FALSE),VLOOKUP($E876,[1]투입량!$D:$I,5,FALSE)))</f>
        <v>168</v>
      </c>
      <c r="X876" s="35">
        <f t="shared" si="68"/>
        <v>16632</v>
      </c>
      <c r="Y876" s="37">
        <f>IF(V876=0,0,VLOOKUP(V876,[1]원재료!C:H,3,0)*0.001)</f>
        <v>41</v>
      </c>
      <c r="Z876" s="35">
        <f t="shared" si="69"/>
        <v>681912</v>
      </c>
      <c r="AA876" s="38"/>
      <c r="AB876" s="39" t="s">
        <v>35</v>
      </c>
      <c r="AC876" s="40"/>
    </row>
    <row r="877" spans="1:29" ht="19.5" customHeight="1" x14ac:dyDescent="0.45">
      <c r="A877" s="22">
        <v>46161</v>
      </c>
      <c r="B877" s="23" t="s">
        <v>29</v>
      </c>
      <c r="C877" s="24" t="s">
        <v>30</v>
      </c>
      <c r="D877" s="25" t="s">
        <v>84</v>
      </c>
      <c r="E877" s="26" t="s">
        <v>129</v>
      </c>
      <c r="F877" s="27" t="str">
        <f>VLOOKUP(표1[[#This Row],[품번]],[1]!품번구분[#Data],2,0)</f>
        <v>G</v>
      </c>
      <c r="G877" s="28">
        <v>240</v>
      </c>
      <c r="H877" s="28">
        <v>106</v>
      </c>
      <c r="I877" s="28">
        <v>1696</v>
      </c>
      <c r="J877" s="29">
        <f>표1[[#This Row],[C/V]]*표1[[#This Row],[판수]]-표1[[#This Row],[불량수량]]</f>
        <v>23744</v>
      </c>
      <c r="K877" s="28" t="s">
        <v>87</v>
      </c>
      <c r="L877" s="28" t="s">
        <v>116</v>
      </c>
      <c r="M877" s="30">
        <v>0.33333333333333331</v>
      </c>
      <c r="N877" s="30">
        <v>0.83333333333333337</v>
      </c>
      <c r="O877" s="31">
        <v>620</v>
      </c>
      <c r="P877" s="31">
        <v>0</v>
      </c>
      <c r="Q877" s="32"/>
      <c r="R877" s="33">
        <f t="shared" si="65"/>
        <v>10.258064516129032</v>
      </c>
      <c r="S877" s="34">
        <f t="shared" si="66"/>
        <v>218</v>
      </c>
      <c r="T877" s="35">
        <f>IF(L877="비가동",0,VLOOKUP(E877,[1]단가!$D$4:$G$1048576,4,0))</f>
        <v>50</v>
      </c>
      <c r="U877" s="35">
        <f t="shared" si="67"/>
        <v>1187200</v>
      </c>
      <c r="V877" s="36" t="str">
        <f>IF($L877="비가동",0,IF($B877="in",VLOOKUP($E877,[1]투입량!$M:$T,3,FALSE),VLOOKUP($E877,[1]투입량!$D:$I,3,FALSE)))</f>
        <v>F7001</v>
      </c>
      <c r="W877" s="35">
        <f>IF($L877="비가동",0,IF($B877="in",VLOOKUP($E877,[1]투입량!$M:$T,6,FALSE),VLOOKUP($E877,[1]투입량!$D:$I,5,FALSE)))</f>
        <v>192</v>
      </c>
      <c r="X877" s="35">
        <f t="shared" si="68"/>
        <v>22387.200000000001</v>
      </c>
      <c r="Y877" s="37">
        <f>IF(V877=0,0,VLOOKUP(V877,[1]원재료!C:H,3,0)*0.001)</f>
        <v>23</v>
      </c>
      <c r="Z877" s="35">
        <f t="shared" si="69"/>
        <v>514905.60000000003</v>
      </c>
      <c r="AA877" s="38"/>
      <c r="AB877" s="39" t="s">
        <v>35</v>
      </c>
      <c r="AC877" s="40"/>
    </row>
    <row r="878" spans="1:29" ht="19.5" hidden="1" customHeight="1" x14ac:dyDescent="0.45">
      <c r="A878" s="22">
        <v>46161</v>
      </c>
      <c r="B878" s="23" t="s">
        <v>29</v>
      </c>
      <c r="C878" s="24" t="s">
        <v>30</v>
      </c>
      <c r="D878" s="25" t="s">
        <v>86</v>
      </c>
      <c r="E878" s="26">
        <v>682027</v>
      </c>
      <c r="F878" s="27" t="str">
        <f>VLOOKUP(표1[[#This Row],[품번]],[1]!품번구분[#Data],2,0)</f>
        <v>S</v>
      </c>
      <c r="G878" s="28">
        <v>400</v>
      </c>
      <c r="H878" s="28">
        <v>0</v>
      </c>
      <c r="I878" s="28">
        <v>0</v>
      </c>
      <c r="J878" s="29">
        <f>표1[[#This Row],[C/V]]*표1[[#This Row],[판수]]-표1[[#This Row],[불량수량]]</f>
        <v>0</v>
      </c>
      <c r="K878" s="28" t="s">
        <v>87</v>
      </c>
      <c r="L878" s="28" t="s">
        <v>116</v>
      </c>
      <c r="M878" s="30">
        <v>0.33333333333333331</v>
      </c>
      <c r="N878" s="30">
        <v>0.3888888888888889</v>
      </c>
      <c r="O878" s="31">
        <v>0</v>
      </c>
      <c r="P878" s="31">
        <v>80.000000000000028</v>
      </c>
      <c r="Q878" s="32"/>
      <c r="R878" s="33" t="str">
        <f t="shared" si="65"/>
        <v/>
      </c>
      <c r="S878" s="34">
        <f t="shared" si="66"/>
        <v>0</v>
      </c>
      <c r="T878" s="35">
        <f>IF(L878="비가동",0,VLOOKUP(E878,[1]단가!$D$4:$G$1048576,4,0))</f>
        <v>14.6</v>
      </c>
      <c r="U878" s="35">
        <f t="shared" si="67"/>
        <v>0</v>
      </c>
      <c r="V878" s="36" t="str">
        <f>IF($L878="비가동",0,IF($B878="in",VLOOKUP($E878,[1]투입량!$M:$T,3,FALSE),VLOOKUP($E878,[1]투입량!$D:$I,3,FALSE)))</f>
        <v>SI4023</v>
      </c>
      <c r="W878" s="35">
        <f>IF($L878="비가동",0,IF($B878="in",VLOOKUP($E878,[1]투입량!$M:$T,6,FALSE),VLOOKUP($E878,[1]투입량!$D:$I,5,FALSE)))</f>
        <v>240</v>
      </c>
      <c r="X878" s="35">
        <f t="shared" si="68"/>
        <v>0</v>
      </c>
      <c r="Y878" s="37">
        <f>IF(V878=0,0,VLOOKUP(V878,[1]원재료!C:H,3,0)*0.001)</f>
        <v>9.3000000000000007</v>
      </c>
      <c r="Z878" s="35">
        <f t="shared" si="69"/>
        <v>0</v>
      </c>
      <c r="AA878" s="38"/>
      <c r="AB878" s="39" t="s">
        <v>35</v>
      </c>
      <c r="AC878" s="40"/>
    </row>
    <row r="879" spans="1:29" ht="19.5" hidden="1" customHeight="1" x14ac:dyDescent="0.45">
      <c r="A879" s="22">
        <v>46161</v>
      </c>
      <c r="B879" s="23" t="s">
        <v>29</v>
      </c>
      <c r="C879" s="24" t="s">
        <v>30</v>
      </c>
      <c r="D879" s="25" t="s">
        <v>86</v>
      </c>
      <c r="E879" s="26">
        <v>682027</v>
      </c>
      <c r="F879" s="27" t="str">
        <f>VLOOKUP(표1[[#This Row],[품번]],[1]!품번구분[#Data],2,0)</f>
        <v>S</v>
      </c>
      <c r="G879" s="28"/>
      <c r="H879" s="28"/>
      <c r="I879" s="28"/>
      <c r="J879" s="29">
        <f>표1[[#This Row],[C/V]]*표1[[#This Row],[판수]]-표1[[#This Row],[불량수량]]</f>
        <v>0</v>
      </c>
      <c r="K879" s="28" t="s">
        <v>87</v>
      </c>
      <c r="L879" s="28" t="s">
        <v>36</v>
      </c>
      <c r="M879" s="30">
        <v>0.33333333333333331</v>
      </c>
      <c r="N879" s="30">
        <v>0.3888888888888889</v>
      </c>
      <c r="O879" s="31">
        <v>80.000000000000028</v>
      </c>
      <c r="P879" s="31">
        <v>0</v>
      </c>
      <c r="Q879" s="32" t="s">
        <v>100</v>
      </c>
      <c r="R879" s="33" t="str">
        <f t="shared" si="65"/>
        <v/>
      </c>
      <c r="S879" s="34">
        <f t="shared" si="66"/>
        <v>0</v>
      </c>
      <c r="T879" s="35">
        <f>IF(L879="비가동",0,VLOOKUP(E879,[1]단가!$D$4:$G$1048576,4,0))</f>
        <v>0</v>
      </c>
      <c r="U879" s="35">
        <f t="shared" si="67"/>
        <v>0</v>
      </c>
      <c r="V879" s="36">
        <f>IF($L879="비가동",0,IF($B879="in",VLOOKUP($E879,[1]투입량!$M:$T,3,FALSE),VLOOKUP($E879,[1]투입량!$D:$I,3,FALSE)))</f>
        <v>0</v>
      </c>
      <c r="W879" s="35">
        <f>IF($L879="비가동",0,IF($B879="in",VLOOKUP($E879,[1]투입량!$M:$T,6,FALSE),VLOOKUP($E879,[1]투입량!$D:$I,5,FALSE)))</f>
        <v>0</v>
      </c>
      <c r="X879" s="35">
        <f t="shared" si="68"/>
        <v>0</v>
      </c>
      <c r="Y879" s="37">
        <f>IF(V879=0,0,VLOOKUP(V879,[1]원재료!C:H,3,0)*0.001)</f>
        <v>0</v>
      </c>
      <c r="Z879" s="35">
        <f t="shared" si="69"/>
        <v>0</v>
      </c>
      <c r="AA879" s="38"/>
      <c r="AB879" s="39" t="s">
        <v>35</v>
      </c>
      <c r="AC879" s="40"/>
    </row>
    <row r="880" spans="1:29" ht="19.5" customHeight="1" x14ac:dyDescent="0.45">
      <c r="A880" s="22">
        <v>46161</v>
      </c>
      <c r="B880" s="23" t="s">
        <v>29</v>
      </c>
      <c r="C880" s="24" t="s">
        <v>30</v>
      </c>
      <c r="D880" s="25" t="s">
        <v>86</v>
      </c>
      <c r="E880" s="26">
        <v>680772</v>
      </c>
      <c r="F880" s="27" t="str">
        <f>VLOOKUP(표1[[#This Row],[품번]],[1]!품번구분[#Data],2,0)</f>
        <v>S</v>
      </c>
      <c r="G880" s="28">
        <v>324</v>
      </c>
      <c r="H880" s="28">
        <v>87</v>
      </c>
      <c r="I880" s="28">
        <v>87</v>
      </c>
      <c r="J880" s="29">
        <f>표1[[#This Row],[C/V]]*표1[[#This Row],[판수]]-표1[[#This Row],[불량수량]]</f>
        <v>28101</v>
      </c>
      <c r="K880" s="28" t="s">
        <v>87</v>
      </c>
      <c r="L880" s="28" t="s">
        <v>116</v>
      </c>
      <c r="M880" s="30">
        <v>0.3888888888888889</v>
      </c>
      <c r="N880" s="30">
        <v>0.83333333333333337</v>
      </c>
      <c r="O880" s="31">
        <v>540</v>
      </c>
      <c r="P880" s="31">
        <v>0</v>
      </c>
      <c r="Q880" s="32"/>
      <c r="R880" s="33">
        <f t="shared" si="65"/>
        <v>9.6666666666666679</v>
      </c>
      <c r="S880" s="34">
        <f t="shared" si="66"/>
        <v>199</v>
      </c>
      <c r="T880" s="35">
        <f>IF(L880="비가동",0,VLOOKUP(E880,[1]단가!$D$4:$G$1048576,4,0))</f>
        <v>8.94</v>
      </c>
      <c r="U880" s="35">
        <f t="shared" si="67"/>
        <v>251222.93999999997</v>
      </c>
      <c r="V880" s="36" t="str">
        <f>IF($L880="비가동",0,IF($B880="in",VLOOKUP($E880,[1]투입량!$M:$T,3,FALSE),VLOOKUP($E880,[1]투입량!$D:$I,3,FALSE)))</f>
        <v>SI4020</v>
      </c>
      <c r="W880" s="35">
        <f>IF($L880="비가동",0,IF($B880="in",VLOOKUP($E880,[1]투입량!$M:$T,6,FALSE),VLOOKUP($E880,[1]투입량!$D:$I,5,FALSE)))</f>
        <v>88</v>
      </c>
      <c r="X880" s="35">
        <f t="shared" si="68"/>
        <v>8421.6</v>
      </c>
      <c r="Y880" s="37">
        <f>IF(V880=0,0,VLOOKUP(V880,[1]원재료!C:H,3,0)*0.001)</f>
        <v>8.7000000000000011</v>
      </c>
      <c r="Z880" s="35">
        <f t="shared" si="69"/>
        <v>73267.920000000013</v>
      </c>
      <c r="AA880" s="38"/>
      <c r="AB880" s="39" t="s">
        <v>35</v>
      </c>
      <c r="AC880" s="40"/>
    </row>
    <row r="881" spans="1:29" ht="19.5" customHeight="1" x14ac:dyDescent="0.45">
      <c r="A881" s="22">
        <v>46161</v>
      </c>
      <c r="B881" s="23" t="s">
        <v>29</v>
      </c>
      <c r="C881" s="24" t="s">
        <v>30</v>
      </c>
      <c r="D881" s="25" t="s">
        <v>84</v>
      </c>
      <c r="E881" s="26" t="s">
        <v>129</v>
      </c>
      <c r="F881" s="27" t="str">
        <f>VLOOKUP(표1[[#This Row],[품번]],[1]!품번구분[#Data],2,0)</f>
        <v>G</v>
      </c>
      <c r="G881" s="28">
        <v>240</v>
      </c>
      <c r="H881" s="28">
        <v>112</v>
      </c>
      <c r="I881" s="28">
        <v>1792</v>
      </c>
      <c r="J881" s="29">
        <f>표1[[#This Row],[C/V]]*표1[[#This Row],[판수]]-표1[[#This Row],[불량수량]]</f>
        <v>25088</v>
      </c>
      <c r="K881" s="28" t="s">
        <v>85</v>
      </c>
      <c r="L881" s="28" t="s">
        <v>117</v>
      </c>
      <c r="M881" s="30">
        <v>0.83333333333333337</v>
      </c>
      <c r="N881" s="30">
        <v>0.33333333333333331</v>
      </c>
      <c r="O881" s="31">
        <v>659.99999999999989</v>
      </c>
      <c r="P881" s="31">
        <v>0</v>
      </c>
      <c r="Q881" s="32"/>
      <c r="R881" s="33">
        <f t="shared" si="65"/>
        <v>10.181818181818183</v>
      </c>
      <c r="S881" s="34">
        <f t="shared" si="66"/>
        <v>218</v>
      </c>
      <c r="T881" s="35">
        <f>IF(L881="비가동",0,VLOOKUP(E881,[1]단가!$D$4:$G$1048576,4,0))</f>
        <v>50</v>
      </c>
      <c r="U881" s="35">
        <f t="shared" si="67"/>
        <v>1254400</v>
      </c>
      <c r="V881" s="36" t="str">
        <f>IF($L881="비가동",0,IF($B881="in",VLOOKUP($E881,[1]투입량!$M:$T,3,FALSE),VLOOKUP($E881,[1]투입량!$D:$I,3,FALSE)))</f>
        <v>F7001</v>
      </c>
      <c r="W881" s="35">
        <f>IF($L881="비가동",0,IF($B881="in",VLOOKUP($E881,[1]투입량!$M:$T,6,FALSE),VLOOKUP($E881,[1]투입량!$D:$I,5,FALSE)))</f>
        <v>192</v>
      </c>
      <c r="X881" s="35">
        <f t="shared" si="68"/>
        <v>23654.400000000001</v>
      </c>
      <c r="Y881" s="37">
        <f>IF(V881=0,0,VLOOKUP(V881,[1]원재료!C:H,3,0)*0.001)</f>
        <v>23</v>
      </c>
      <c r="Z881" s="35">
        <f t="shared" si="69"/>
        <v>544051.20000000007</v>
      </c>
      <c r="AA881" s="38"/>
      <c r="AB881" s="39" t="s">
        <v>35</v>
      </c>
      <c r="AC881" s="40"/>
    </row>
    <row r="882" spans="1:29" ht="19.5" customHeight="1" x14ac:dyDescent="0.45">
      <c r="A882" s="22">
        <v>46161</v>
      </c>
      <c r="B882" s="23" t="s">
        <v>29</v>
      </c>
      <c r="C882" s="24" t="s">
        <v>30</v>
      </c>
      <c r="D882" s="25" t="s">
        <v>86</v>
      </c>
      <c r="E882" s="26">
        <v>680772</v>
      </c>
      <c r="F882" s="27" t="str">
        <f>VLOOKUP(표1[[#This Row],[품번]],[1]!품번구분[#Data],2,0)</f>
        <v>S</v>
      </c>
      <c r="G882" s="28">
        <v>324</v>
      </c>
      <c r="H882" s="28">
        <v>112</v>
      </c>
      <c r="I882" s="28">
        <v>112</v>
      </c>
      <c r="J882" s="29">
        <f>표1[[#This Row],[C/V]]*표1[[#This Row],[판수]]-표1[[#This Row],[불량수량]]</f>
        <v>36176</v>
      </c>
      <c r="K882" s="28" t="s">
        <v>85</v>
      </c>
      <c r="L882" s="28" t="s">
        <v>117</v>
      </c>
      <c r="M882" s="30">
        <v>0.83333333333333337</v>
      </c>
      <c r="N882" s="30">
        <v>0.33333333333333331</v>
      </c>
      <c r="O882" s="31">
        <v>659.99999999999989</v>
      </c>
      <c r="P882" s="31">
        <v>0</v>
      </c>
      <c r="Q882" s="32"/>
      <c r="R882" s="33">
        <f t="shared" si="65"/>
        <v>10.181818181818183</v>
      </c>
      <c r="S882" s="34">
        <f t="shared" si="66"/>
        <v>199</v>
      </c>
      <c r="T882" s="35">
        <f>IF(L882="비가동",0,VLOOKUP(E882,[1]단가!$D$4:$G$1048576,4,0))</f>
        <v>8.94</v>
      </c>
      <c r="U882" s="35">
        <f t="shared" si="67"/>
        <v>323413.44</v>
      </c>
      <c r="V882" s="36" t="str">
        <f>IF($L882="비가동",0,IF($B882="in",VLOOKUP($E882,[1]투입량!$M:$T,3,FALSE),VLOOKUP($E882,[1]투입량!$D:$I,3,FALSE)))</f>
        <v>SI4020</v>
      </c>
      <c r="W882" s="35">
        <f>IF($L882="비가동",0,IF($B882="in",VLOOKUP($E882,[1]투입량!$M:$T,6,FALSE),VLOOKUP($E882,[1]투입량!$D:$I,5,FALSE)))</f>
        <v>88</v>
      </c>
      <c r="X882" s="35">
        <f t="shared" si="68"/>
        <v>10841.600000000002</v>
      </c>
      <c r="Y882" s="37">
        <f>IF(V882=0,0,VLOOKUP(V882,[1]원재료!C:H,3,0)*0.001)</f>
        <v>8.7000000000000011</v>
      </c>
      <c r="Z882" s="35">
        <f t="shared" si="69"/>
        <v>94321.920000000027</v>
      </c>
      <c r="AA882" s="38"/>
      <c r="AB882" s="39" t="s">
        <v>35</v>
      </c>
      <c r="AC882" s="40"/>
    </row>
    <row r="883" spans="1:29" ht="19.5" customHeight="1" x14ac:dyDescent="0.45">
      <c r="A883" s="22">
        <v>46161</v>
      </c>
      <c r="B883" s="23" t="s">
        <v>29</v>
      </c>
      <c r="C883" s="24" t="s">
        <v>30</v>
      </c>
      <c r="D883" s="25" t="s">
        <v>88</v>
      </c>
      <c r="E883" s="26">
        <v>685390</v>
      </c>
      <c r="F883" s="27" t="str">
        <f>VLOOKUP(표1[[#This Row],[품번]],[1]!품번구분[#Data],2,0)</f>
        <v>S</v>
      </c>
      <c r="G883" s="28">
        <v>1444</v>
      </c>
      <c r="H883" s="28">
        <v>105</v>
      </c>
      <c r="I883" s="28">
        <v>105</v>
      </c>
      <c r="J883" s="29">
        <f>표1[[#This Row],[C/V]]*표1[[#This Row],[판수]]-표1[[#This Row],[불량수량]]</f>
        <v>151515</v>
      </c>
      <c r="K883" s="28" t="s">
        <v>89</v>
      </c>
      <c r="L883" s="28" t="s">
        <v>116</v>
      </c>
      <c r="M883" s="30">
        <v>0.33333333333333331</v>
      </c>
      <c r="N883" s="30">
        <v>0.83333333333333337</v>
      </c>
      <c r="O883" s="31">
        <v>620</v>
      </c>
      <c r="P883" s="31">
        <v>0</v>
      </c>
      <c r="Q883" s="32"/>
      <c r="R883" s="33">
        <f t="shared" si="65"/>
        <v>10.161290322580644</v>
      </c>
      <c r="S883" s="34">
        <f t="shared" si="66"/>
        <v>215</v>
      </c>
      <c r="T883" s="35">
        <f>IF(L883="비가동",0,VLOOKUP(E883,[1]단가!$D$4:$G$1048576,4,0))</f>
        <v>8</v>
      </c>
      <c r="U883" s="35">
        <f t="shared" si="67"/>
        <v>1212120</v>
      </c>
      <c r="V883" s="36" t="str">
        <f>IF($L883="비가동",0,IF($B883="in",VLOOKUP($E883,[1]투입량!$M:$T,3,FALSE),VLOOKUP($E883,[1]투입량!$D:$I,3,FALSE)))</f>
        <v>SI4022</v>
      </c>
      <c r="W883" s="35">
        <f>IF($L883="비가동",0,IF($B883="in",VLOOKUP($E883,[1]투입량!$M:$T,6,FALSE),VLOOKUP($E883,[1]투입량!$D:$I,5,FALSE)))</f>
        <v>260</v>
      </c>
      <c r="X883" s="35">
        <f t="shared" si="68"/>
        <v>30030</v>
      </c>
      <c r="Y883" s="37">
        <f>IF(V883=0,0,VLOOKUP(V883,[1]원재료!C:H,3,0)*0.001)</f>
        <v>10.15</v>
      </c>
      <c r="Z883" s="35">
        <f t="shared" si="69"/>
        <v>304804.5</v>
      </c>
      <c r="AA883" s="38"/>
      <c r="AB883" s="39" t="s">
        <v>35</v>
      </c>
      <c r="AC883" s="40"/>
    </row>
    <row r="884" spans="1:29" ht="19.5" customHeight="1" x14ac:dyDescent="0.45">
      <c r="A884" s="22">
        <v>46161</v>
      </c>
      <c r="B884" s="23" t="s">
        <v>29</v>
      </c>
      <c r="C884" s="24" t="s">
        <v>30</v>
      </c>
      <c r="D884" s="25" t="s">
        <v>90</v>
      </c>
      <c r="E884" s="26" t="s">
        <v>91</v>
      </c>
      <c r="F884" s="27" t="str">
        <f>VLOOKUP(표1[[#This Row],[품번]],[1]!품번구분[#Data],2,0)</f>
        <v>S</v>
      </c>
      <c r="G884" s="28">
        <v>256</v>
      </c>
      <c r="H884" s="28">
        <v>62</v>
      </c>
      <c r="I884" s="28"/>
      <c r="J884" s="29">
        <f>표1[[#This Row],[C/V]]*표1[[#This Row],[판수]]-표1[[#This Row],[불량수량]]</f>
        <v>15872</v>
      </c>
      <c r="K884" s="28" t="s">
        <v>94</v>
      </c>
      <c r="L884" s="28" t="s">
        <v>116</v>
      </c>
      <c r="M884" s="30">
        <v>0.33333333333333331</v>
      </c>
      <c r="N884" s="30">
        <v>0.83333333333333337</v>
      </c>
      <c r="O884" s="31">
        <v>620</v>
      </c>
      <c r="P884" s="31">
        <v>0</v>
      </c>
      <c r="Q884" s="32"/>
      <c r="R884" s="33">
        <f t="shared" si="65"/>
        <v>6</v>
      </c>
      <c r="S884" s="34">
        <f t="shared" si="66"/>
        <v>128</v>
      </c>
      <c r="T884" s="35">
        <f>IF(L884="비가동",0,VLOOKUP(E884,[1]단가!$D$4:$G$1048576,4,0))</f>
        <v>39.44</v>
      </c>
      <c r="U884" s="35">
        <f t="shared" si="67"/>
        <v>625991.67999999993</v>
      </c>
      <c r="V884" s="36" t="str">
        <f>IF($L884="비가동",0,IF($B884="in",VLOOKUP($E884,[1]투입량!$M:$T,3,FALSE),VLOOKUP($E884,[1]투입량!$D:$I,3,FALSE)))</f>
        <v>SI4023-1</v>
      </c>
      <c r="W884" s="35">
        <f>IF($L884="비가동",0,IF($B884="in",VLOOKUP($E884,[1]투입량!$M:$T,6,FALSE),VLOOKUP($E884,[1]투입량!$D:$I,5,FALSE)))</f>
        <v>172</v>
      </c>
      <c r="X884" s="35">
        <f t="shared" si="68"/>
        <v>11730.400000000001</v>
      </c>
      <c r="Y884" s="37">
        <f>IF(V884=0,0,VLOOKUP(V884,[1]원재료!C:H,3,0)*0.001)</f>
        <v>8.1999999999999993</v>
      </c>
      <c r="Z884" s="35">
        <f t="shared" si="69"/>
        <v>96189.28</v>
      </c>
      <c r="AA884" s="38"/>
      <c r="AB884" s="39" t="s">
        <v>35</v>
      </c>
      <c r="AC884" s="40"/>
    </row>
    <row r="885" spans="1:29" ht="19.5" customHeight="1" x14ac:dyDescent="0.45">
      <c r="A885" s="22">
        <v>46161</v>
      </c>
      <c r="B885" s="23" t="s">
        <v>29</v>
      </c>
      <c r="C885" s="24" t="s">
        <v>30</v>
      </c>
      <c r="D885" s="25" t="s">
        <v>88</v>
      </c>
      <c r="E885" s="26">
        <v>685390</v>
      </c>
      <c r="F885" s="27" t="str">
        <f>VLOOKUP(표1[[#This Row],[품번]],[1]!품번구분[#Data],2,0)</f>
        <v>S</v>
      </c>
      <c r="G885" s="28">
        <v>1444</v>
      </c>
      <c r="H885" s="28">
        <v>110</v>
      </c>
      <c r="I885" s="28">
        <v>110</v>
      </c>
      <c r="J885" s="29">
        <f>표1[[#This Row],[C/V]]*표1[[#This Row],[판수]]-표1[[#This Row],[불량수량]]</f>
        <v>158730</v>
      </c>
      <c r="K885" s="28" t="s">
        <v>99</v>
      </c>
      <c r="L885" s="28" t="s">
        <v>117</v>
      </c>
      <c r="M885" s="30">
        <v>0.83333333333333337</v>
      </c>
      <c r="N885" s="30">
        <v>0.33333333333333331</v>
      </c>
      <c r="O885" s="31">
        <v>659.99999999999989</v>
      </c>
      <c r="P885" s="31">
        <v>0</v>
      </c>
      <c r="Q885" s="32"/>
      <c r="R885" s="33">
        <f t="shared" si="65"/>
        <v>10.000000000000002</v>
      </c>
      <c r="S885" s="34">
        <f t="shared" si="66"/>
        <v>215</v>
      </c>
      <c r="T885" s="35">
        <f>IF(L885="비가동",0,VLOOKUP(E885,[1]단가!$D$4:$G$1048576,4,0))</f>
        <v>8</v>
      </c>
      <c r="U885" s="35">
        <f t="shared" si="67"/>
        <v>1269840</v>
      </c>
      <c r="V885" s="36" t="str">
        <f>IF($L885="비가동",0,IF($B885="in",VLOOKUP($E885,[1]투입량!$M:$T,3,FALSE),VLOOKUP($E885,[1]투입량!$D:$I,3,FALSE)))</f>
        <v>SI4022</v>
      </c>
      <c r="W885" s="35">
        <f>IF($L885="비가동",0,IF($B885="in",VLOOKUP($E885,[1]투입량!$M:$T,6,FALSE),VLOOKUP($E885,[1]투입량!$D:$I,5,FALSE)))</f>
        <v>260</v>
      </c>
      <c r="X885" s="35">
        <f t="shared" si="68"/>
        <v>31460</v>
      </c>
      <c r="Y885" s="37">
        <f>IF(V885=0,0,VLOOKUP(V885,[1]원재료!C:H,3,0)*0.001)</f>
        <v>10.15</v>
      </c>
      <c r="Z885" s="35">
        <f t="shared" si="69"/>
        <v>319319</v>
      </c>
      <c r="AA885" s="38"/>
      <c r="AB885" s="39" t="s">
        <v>35</v>
      </c>
      <c r="AC885" s="40"/>
    </row>
    <row r="886" spans="1:29" ht="19.5" customHeight="1" x14ac:dyDescent="0.45">
      <c r="A886" s="22">
        <v>46161</v>
      </c>
      <c r="B886" s="23" t="s">
        <v>29</v>
      </c>
      <c r="C886" s="24" t="s">
        <v>30</v>
      </c>
      <c r="D886" s="25" t="s">
        <v>90</v>
      </c>
      <c r="E886" s="26" t="s">
        <v>91</v>
      </c>
      <c r="F886" s="27" t="str">
        <f>VLOOKUP(표1[[#This Row],[품번]],[1]!품번구분[#Data],2,0)</f>
        <v>S</v>
      </c>
      <c r="G886" s="28">
        <v>256</v>
      </c>
      <c r="H886" s="28">
        <v>66</v>
      </c>
      <c r="I886" s="28"/>
      <c r="J886" s="29">
        <f>표1[[#This Row],[C/V]]*표1[[#This Row],[판수]]-표1[[#This Row],[불량수량]]</f>
        <v>16896</v>
      </c>
      <c r="K886" s="28" t="s">
        <v>92</v>
      </c>
      <c r="L886" s="28" t="s">
        <v>117</v>
      </c>
      <c r="M886" s="30">
        <v>0.83333333333333337</v>
      </c>
      <c r="N886" s="30">
        <v>0.33333333333333331</v>
      </c>
      <c r="O886" s="31">
        <v>659.99999999999989</v>
      </c>
      <c r="P886" s="31">
        <v>0</v>
      </c>
      <c r="Q886" s="32"/>
      <c r="R886" s="33">
        <f t="shared" si="65"/>
        <v>6.0000000000000009</v>
      </c>
      <c r="S886" s="34">
        <f t="shared" si="66"/>
        <v>128</v>
      </c>
      <c r="T886" s="35">
        <f>IF(L886="비가동",0,VLOOKUP(E886,[1]단가!$D$4:$G$1048576,4,0))</f>
        <v>39.44</v>
      </c>
      <c r="U886" s="35">
        <f t="shared" si="67"/>
        <v>666378.23999999999</v>
      </c>
      <c r="V886" s="36" t="str">
        <f>IF($L886="비가동",0,IF($B886="in",VLOOKUP($E886,[1]투입량!$M:$T,3,FALSE),VLOOKUP($E886,[1]투입량!$D:$I,3,FALSE)))</f>
        <v>SI4023-1</v>
      </c>
      <c r="W886" s="35">
        <f>IF($L886="비가동",0,IF($B886="in",VLOOKUP($E886,[1]투입량!$M:$T,6,FALSE),VLOOKUP($E886,[1]투입량!$D:$I,5,FALSE)))</f>
        <v>172</v>
      </c>
      <c r="X886" s="35">
        <f t="shared" si="68"/>
        <v>12487.2</v>
      </c>
      <c r="Y886" s="37">
        <f>IF(V886=0,0,VLOOKUP(V886,[1]원재료!C:H,3,0)*0.001)</f>
        <v>8.1999999999999993</v>
      </c>
      <c r="Z886" s="35">
        <f t="shared" si="69"/>
        <v>102395.04</v>
      </c>
      <c r="AA886" s="38"/>
      <c r="AB886" s="39" t="s">
        <v>35</v>
      </c>
      <c r="AC886" s="40"/>
    </row>
    <row r="887" spans="1:29" ht="19.5" customHeight="1" x14ac:dyDescent="0.45">
      <c r="A887" s="22">
        <v>46161</v>
      </c>
      <c r="B887" s="23" t="s">
        <v>29</v>
      </c>
      <c r="C887" s="24" t="s">
        <v>30</v>
      </c>
      <c r="D887" s="25" t="s">
        <v>95</v>
      </c>
      <c r="E887" s="26">
        <v>680773</v>
      </c>
      <c r="F887" s="27" t="str">
        <f>VLOOKUP(표1[[#This Row],[품번]],[1]!품번구분[#Data],2,0)</f>
        <v>S</v>
      </c>
      <c r="G887" s="28">
        <v>1140</v>
      </c>
      <c r="H887" s="28">
        <v>77</v>
      </c>
      <c r="I887" s="28">
        <v>308</v>
      </c>
      <c r="J887" s="29">
        <f>표1[[#This Row],[C/V]]*표1[[#This Row],[판수]]-표1[[#This Row],[불량수량]]</f>
        <v>87472</v>
      </c>
      <c r="K887" s="28" t="s">
        <v>101</v>
      </c>
      <c r="L887" s="28" t="s">
        <v>116</v>
      </c>
      <c r="M887" s="30">
        <v>0.33333333333333331</v>
      </c>
      <c r="N887" s="30">
        <v>0.83333333333333337</v>
      </c>
      <c r="O887" s="31">
        <v>620</v>
      </c>
      <c r="P887" s="31">
        <v>0</v>
      </c>
      <c r="Q887" s="32"/>
      <c r="R887" s="33">
        <f t="shared" si="65"/>
        <v>7.4516129032258061</v>
      </c>
      <c r="S887" s="34">
        <f t="shared" si="66"/>
        <v>153</v>
      </c>
      <c r="T887" s="35">
        <f>IF(L887="비가동",0,VLOOKUP(E887,[1]단가!$D$4:$G$1048576,4,0))</f>
        <v>8.94</v>
      </c>
      <c r="U887" s="35">
        <f t="shared" si="67"/>
        <v>781999.67999999993</v>
      </c>
      <c r="V887" s="36" t="str">
        <f>IF($L887="비가동",0,IF($B887="in",VLOOKUP($E887,[1]투입량!$M:$T,3,FALSE),VLOOKUP($E887,[1]투입량!$D:$I,3,FALSE)))</f>
        <v>SI4022</v>
      </c>
      <c r="W887" s="35">
        <f>IF($L887="비가동",0,IF($B887="in",VLOOKUP($E887,[1]투입량!$M:$T,6,FALSE),VLOOKUP($E887,[1]투입량!$D:$I,5,FALSE)))</f>
        <v>128</v>
      </c>
      <c r="X887" s="35">
        <f t="shared" si="68"/>
        <v>10841.6</v>
      </c>
      <c r="Y887" s="37">
        <f>IF(V887=0,0,VLOOKUP(V887,[1]원재료!C:H,3,0)*0.001)</f>
        <v>10.15</v>
      </c>
      <c r="Z887" s="35">
        <f t="shared" si="69"/>
        <v>110042.24000000001</v>
      </c>
      <c r="AA887" s="38"/>
      <c r="AB887" s="39" t="s">
        <v>35</v>
      </c>
      <c r="AC887" s="40"/>
    </row>
    <row r="888" spans="1:29" ht="19.5" hidden="1" customHeight="1" x14ac:dyDescent="0.45">
      <c r="A888" s="22">
        <v>46161</v>
      </c>
      <c r="B888" s="23" t="s">
        <v>29</v>
      </c>
      <c r="C888" s="24" t="s">
        <v>30</v>
      </c>
      <c r="D888" s="25" t="s">
        <v>95</v>
      </c>
      <c r="E888" s="26">
        <v>680773</v>
      </c>
      <c r="F888" s="27" t="str">
        <f>VLOOKUP(표1[[#This Row],[품번]],[1]!품번구분[#Data],2,0)</f>
        <v>S</v>
      </c>
      <c r="G888" s="28">
        <v>1140</v>
      </c>
      <c r="H888" s="28">
        <v>76</v>
      </c>
      <c r="I888" s="28">
        <v>304</v>
      </c>
      <c r="J888" s="29">
        <f>표1[[#This Row],[C/V]]*표1[[#This Row],[판수]]-표1[[#This Row],[불량수량]]</f>
        <v>86336</v>
      </c>
      <c r="K888" s="28" t="s">
        <v>96</v>
      </c>
      <c r="L888" s="28" t="s">
        <v>117</v>
      </c>
      <c r="M888" s="30">
        <v>0.83333333333333337</v>
      </c>
      <c r="N888" s="30">
        <v>0.33333333333333331</v>
      </c>
      <c r="O888" s="31">
        <v>614.99999999999989</v>
      </c>
      <c r="P888" s="31">
        <v>45</v>
      </c>
      <c r="Q888" s="32"/>
      <c r="R888" s="33">
        <f t="shared" si="65"/>
        <v>7.4146341463414647</v>
      </c>
      <c r="S888" s="34">
        <f t="shared" si="66"/>
        <v>153</v>
      </c>
      <c r="T888" s="35">
        <f>IF(L888="비가동",0,VLOOKUP(E888,[1]단가!$D$4:$G$1048576,4,0))</f>
        <v>8.94</v>
      </c>
      <c r="U888" s="35">
        <f t="shared" si="67"/>
        <v>771843.84</v>
      </c>
      <c r="V888" s="36" t="str">
        <f>IF($L888="비가동",0,IF($B888="in",VLOOKUP($E888,[1]투입량!$M:$T,3,FALSE),VLOOKUP($E888,[1]투입량!$D:$I,3,FALSE)))</f>
        <v>SI4022</v>
      </c>
      <c r="W888" s="35">
        <f>IF($L888="비가동",0,IF($B888="in",VLOOKUP($E888,[1]투입량!$M:$T,6,FALSE),VLOOKUP($E888,[1]투입량!$D:$I,5,FALSE)))</f>
        <v>128</v>
      </c>
      <c r="X888" s="35">
        <f t="shared" si="68"/>
        <v>10700.800000000001</v>
      </c>
      <c r="Y888" s="37">
        <f>IF(V888=0,0,VLOOKUP(V888,[1]원재료!C:H,3,0)*0.001)</f>
        <v>10.15</v>
      </c>
      <c r="Z888" s="35">
        <f t="shared" si="69"/>
        <v>108613.12000000001</v>
      </c>
      <c r="AA888" s="38"/>
      <c r="AB888" s="39" t="s">
        <v>35</v>
      </c>
      <c r="AC888" s="40"/>
    </row>
    <row r="889" spans="1:29" ht="19.5" hidden="1" customHeight="1" x14ac:dyDescent="0.45">
      <c r="A889" s="22">
        <v>46161</v>
      </c>
      <c r="B889" s="23" t="s">
        <v>29</v>
      </c>
      <c r="C889" s="24" t="s">
        <v>30</v>
      </c>
      <c r="D889" s="25" t="s">
        <v>95</v>
      </c>
      <c r="E889" s="26">
        <v>680773</v>
      </c>
      <c r="F889" s="27" t="str">
        <f>VLOOKUP(표1[[#This Row],[품번]],[1]!품번구분[#Data],2,0)</f>
        <v>S</v>
      </c>
      <c r="G889" s="28"/>
      <c r="H889" s="28"/>
      <c r="I889" s="28"/>
      <c r="J889" s="29">
        <f>표1[[#This Row],[C/V]]*표1[[#This Row],[판수]]-표1[[#This Row],[불량수량]]</f>
        <v>0</v>
      </c>
      <c r="K889" s="28" t="s">
        <v>96</v>
      </c>
      <c r="L889" s="28" t="s">
        <v>36</v>
      </c>
      <c r="M889" s="30">
        <v>0.30208333333333331</v>
      </c>
      <c r="N889" s="30">
        <v>0.33333333333333331</v>
      </c>
      <c r="O889" s="31">
        <v>45</v>
      </c>
      <c r="P889" s="31">
        <v>0</v>
      </c>
      <c r="Q889" s="32" t="s">
        <v>100</v>
      </c>
      <c r="R889" s="33" t="str">
        <f t="shared" si="65"/>
        <v/>
      </c>
      <c r="S889" s="34">
        <f t="shared" si="66"/>
        <v>153</v>
      </c>
      <c r="T889" s="35">
        <f>IF(L889="비가동",0,VLOOKUP(E889,[1]단가!$D$4:$G$1048576,4,0))</f>
        <v>0</v>
      </c>
      <c r="U889" s="35">
        <f t="shared" si="67"/>
        <v>0</v>
      </c>
      <c r="V889" s="36">
        <f>IF($L889="비가동",0,IF($B889="in",VLOOKUP($E889,[1]투입량!$M:$T,3,FALSE),VLOOKUP($E889,[1]투입량!$D:$I,3,FALSE)))</f>
        <v>0</v>
      </c>
      <c r="W889" s="35">
        <f>IF($L889="비가동",0,IF($B889="in",VLOOKUP($E889,[1]투입량!$M:$T,6,FALSE),VLOOKUP($E889,[1]투입량!$D:$I,5,FALSE)))</f>
        <v>0</v>
      </c>
      <c r="X889" s="35">
        <f t="shared" si="68"/>
        <v>0</v>
      </c>
      <c r="Y889" s="37">
        <f>IF(V889=0,0,VLOOKUP(V889,[1]원재료!C:H,3,0)*0.001)</f>
        <v>0</v>
      </c>
      <c r="Z889" s="35">
        <f t="shared" si="69"/>
        <v>0</v>
      </c>
      <c r="AA889" s="38"/>
      <c r="AB889" s="39" t="s">
        <v>35</v>
      </c>
      <c r="AC889" s="40"/>
    </row>
    <row r="890" spans="1:29" ht="19.5" customHeight="1" x14ac:dyDescent="0.45">
      <c r="A890" s="22">
        <v>46161</v>
      </c>
      <c r="B890" s="23" t="s">
        <v>29</v>
      </c>
      <c r="C890" s="24" t="s">
        <v>30</v>
      </c>
      <c r="D890" s="25" t="s">
        <v>95</v>
      </c>
      <c r="E890" s="26">
        <v>685390</v>
      </c>
      <c r="F890" s="27" t="str">
        <f>VLOOKUP(표1[[#This Row],[품번]],[1]!품번구분[#Data],2,0)</f>
        <v>S</v>
      </c>
      <c r="G890" s="28">
        <v>1444</v>
      </c>
      <c r="H890" s="28">
        <v>0</v>
      </c>
      <c r="I890" s="28">
        <v>0</v>
      </c>
      <c r="J890" s="29">
        <f>표1[[#This Row],[C/V]]*표1[[#This Row],[판수]]-표1[[#This Row],[불량수량]]</f>
        <v>0</v>
      </c>
      <c r="K890" s="28" t="s">
        <v>96</v>
      </c>
      <c r="L890" s="28" t="s">
        <v>117</v>
      </c>
      <c r="M890" s="30">
        <v>0.33333333333333331</v>
      </c>
      <c r="N890" s="30">
        <v>0.33333333333333331</v>
      </c>
      <c r="O890" s="31">
        <v>0</v>
      </c>
      <c r="P890" s="31">
        <v>0</v>
      </c>
      <c r="Q890" s="32"/>
      <c r="R890" s="33" t="str">
        <f t="shared" si="65"/>
        <v/>
      </c>
      <c r="S890" s="34">
        <f t="shared" si="66"/>
        <v>0</v>
      </c>
      <c r="T890" s="35">
        <f>IF(L890="비가동",0,VLOOKUP(E890,[1]단가!$D$4:$G$1048576,4,0))</f>
        <v>8</v>
      </c>
      <c r="U890" s="35">
        <f t="shared" si="67"/>
        <v>0</v>
      </c>
      <c r="V890" s="36" t="str">
        <f>IF($L890="비가동",0,IF($B890="in",VLOOKUP($E890,[1]투입량!$M:$T,3,FALSE),VLOOKUP($E890,[1]투입량!$D:$I,3,FALSE)))</f>
        <v>SI4022</v>
      </c>
      <c r="W890" s="35">
        <f>IF($L890="비가동",0,IF($B890="in",VLOOKUP($E890,[1]투입량!$M:$T,6,FALSE),VLOOKUP($E890,[1]투입량!$D:$I,5,FALSE)))</f>
        <v>260</v>
      </c>
      <c r="X890" s="35">
        <f t="shared" si="68"/>
        <v>0</v>
      </c>
      <c r="Y890" s="37">
        <f>IF(V890=0,0,VLOOKUP(V890,[1]원재료!C:H,3,0)*0.001)</f>
        <v>10.15</v>
      </c>
      <c r="Z890" s="35">
        <f t="shared" si="69"/>
        <v>0</v>
      </c>
      <c r="AA890" s="38"/>
      <c r="AB890" s="39" t="s">
        <v>35</v>
      </c>
      <c r="AC890" s="40"/>
    </row>
    <row r="891" spans="1:29" ht="19.5" customHeight="1" x14ac:dyDescent="0.45">
      <c r="A891" s="22">
        <v>46161</v>
      </c>
      <c r="B891" s="23" t="s">
        <v>29</v>
      </c>
      <c r="C891" s="24" t="s">
        <v>30</v>
      </c>
      <c r="D891" s="25" t="s">
        <v>97</v>
      </c>
      <c r="E891" s="26">
        <v>680449</v>
      </c>
      <c r="F891" s="27" t="str">
        <f>VLOOKUP(표1[[#This Row],[품번]],[1]!품번구분[#Data],2,0)</f>
        <v>S</v>
      </c>
      <c r="G891" s="28">
        <v>1008</v>
      </c>
      <c r="H891" s="28">
        <v>90</v>
      </c>
      <c r="I891" s="28">
        <v>360</v>
      </c>
      <c r="J891" s="29">
        <f>표1[[#This Row],[C/V]]*표1[[#This Row],[판수]]-표1[[#This Row],[불량수량]]</f>
        <v>90360</v>
      </c>
      <c r="K891" s="28" t="s">
        <v>106</v>
      </c>
      <c r="L891" s="28" t="s">
        <v>117</v>
      </c>
      <c r="M891" s="30">
        <v>0.83333333333333337</v>
      </c>
      <c r="N891" s="30">
        <v>0.33333333333333331</v>
      </c>
      <c r="O891" s="31">
        <v>659.99999999999989</v>
      </c>
      <c r="P891" s="31">
        <v>0</v>
      </c>
      <c r="Q891" s="32"/>
      <c r="R891" s="33">
        <f t="shared" si="65"/>
        <v>8.1818181818181834</v>
      </c>
      <c r="S891" s="34">
        <f t="shared" si="66"/>
        <v>90</v>
      </c>
      <c r="T891" s="35">
        <f>IF(L891="비가동",0,VLOOKUP(E891,[1]단가!$D$4:$G$1048576,4,0))</f>
        <v>14.17</v>
      </c>
      <c r="U891" s="35">
        <f t="shared" si="67"/>
        <v>1280401.2</v>
      </c>
      <c r="V891" s="36" t="str">
        <f>IF($L891="비가동",0,IF($B891="in",VLOOKUP($E891,[1]투입량!$M:$T,3,FALSE),VLOOKUP($E891,[1]투입량!$D:$I,3,FALSE)))</f>
        <v>SI4023-2</v>
      </c>
      <c r="W891" s="35">
        <f>IF($L891="비가동",0,IF($B891="in",VLOOKUP($E891,[1]투입량!$M:$T,6,FALSE),VLOOKUP($E891,[1]투입량!$D:$I,5,FALSE)))</f>
        <v>210</v>
      </c>
      <c r="X891" s="35">
        <f t="shared" si="68"/>
        <v>20790.000000000004</v>
      </c>
      <c r="Y891" s="37">
        <f>IF(V891=0,0,VLOOKUP(V891,[1]원재료!C:H,3,0)*0.001)</f>
        <v>7.8</v>
      </c>
      <c r="Z891" s="35">
        <f t="shared" si="69"/>
        <v>162162.00000000003</v>
      </c>
      <c r="AA891" s="38"/>
      <c r="AB891" s="39" t="s">
        <v>35</v>
      </c>
      <c r="AC891" s="40"/>
    </row>
    <row r="892" spans="1:29" ht="19.5" customHeight="1" x14ac:dyDescent="0.45">
      <c r="A892" s="22">
        <v>46161</v>
      </c>
      <c r="B892" s="23" t="s">
        <v>29</v>
      </c>
      <c r="C892" s="24" t="s">
        <v>30</v>
      </c>
      <c r="D892" s="25" t="s">
        <v>105</v>
      </c>
      <c r="E892" s="26" t="s">
        <v>91</v>
      </c>
      <c r="F892" s="27" t="str">
        <f>VLOOKUP(표1[[#This Row],[품번]],[1]!품번구분[#Data],2,0)</f>
        <v>S</v>
      </c>
      <c r="G892" s="28">
        <v>168</v>
      </c>
      <c r="H892" s="28">
        <v>59</v>
      </c>
      <c r="I892" s="28"/>
      <c r="J892" s="29">
        <f>표1[[#This Row],[C/V]]*표1[[#This Row],[판수]]-표1[[#This Row],[불량수량]]</f>
        <v>9912</v>
      </c>
      <c r="K892" s="28" t="s">
        <v>107</v>
      </c>
      <c r="L892" s="28" t="s">
        <v>116</v>
      </c>
      <c r="M892" s="30">
        <v>0.33333333333333331</v>
      </c>
      <c r="N892" s="30">
        <v>0.83333333333333337</v>
      </c>
      <c r="O892" s="31">
        <v>620</v>
      </c>
      <c r="P892" s="31">
        <v>0</v>
      </c>
      <c r="Q892" s="32"/>
      <c r="R892" s="33">
        <f t="shared" si="65"/>
        <v>5.7096774193548381</v>
      </c>
      <c r="S892" s="34">
        <f t="shared" si="66"/>
        <v>122</v>
      </c>
      <c r="T892" s="35">
        <f>IF(L892="비가동",0,VLOOKUP(E892,[1]단가!$D$4:$G$1048576,4,0))</f>
        <v>39.44</v>
      </c>
      <c r="U892" s="35">
        <f t="shared" si="67"/>
        <v>390929.27999999997</v>
      </c>
      <c r="V892" s="36" t="str">
        <f>IF($L892="비가동",0,IF($B892="in",VLOOKUP($E892,[1]투입량!$M:$T,3,FALSE),VLOOKUP($E892,[1]투입량!$D:$I,3,FALSE)))</f>
        <v>SI4023-1</v>
      </c>
      <c r="W892" s="35">
        <f>IF($L892="비가동",0,IF($B892="in",VLOOKUP($E892,[1]투입량!$M:$T,6,FALSE),VLOOKUP($E892,[1]투입량!$D:$I,5,FALSE)))</f>
        <v>172</v>
      </c>
      <c r="X892" s="35">
        <f t="shared" si="68"/>
        <v>11162.800000000001</v>
      </c>
      <c r="Y892" s="37">
        <f>IF(V892=0,0,VLOOKUP(V892,[1]원재료!C:H,3,0)*0.001)</f>
        <v>8.1999999999999993</v>
      </c>
      <c r="Z892" s="35">
        <f t="shared" si="69"/>
        <v>91534.96</v>
      </c>
      <c r="AA892" s="38"/>
      <c r="AB892" s="39" t="s">
        <v>35</v>
      </c>
      <c r="AC892" s="40"/>
    </row>
    <row r="893" spans="1:29" ht="19.5" customHeight="1" x14ac:dyDescent="0.45">
      <c r="A893" s="22">
        <v>46161</v>
      </c>
      <c r="B893" s="23" t="s">
        <v>29</v>
      </c>
      <c r="C893" s="24" t="s">
        <v>30</v>
      </c>
      <c r="D893" s="25" t="s">
        <v>103</v>
      </c>
      <c r="E893" s="26">
        <v>680450</v>
      </c>
      <c r="F893" s="27" t="str">
        <f>VLOOKUP(표1[[#This Row],[품번]],[1]!품번구분[#Data],2,0)</f>
        <v>S</v>
      </c>
      <c r="G893" s="28">
        <v>1008</v>
      </c>
      <c r="H893" s="28">
        <v>76</v>
      </c>
      <c r="I893" s="28">
        <v>760</v>
      </c>
      <c r="J893" s="29">
        <f>표1[[#This Row],[C/V]]*표1[[#This Row],[판수]]-표1[[#This Row],[불량수량]]</f>
        <v>75848</v>
      </c>
      <c r="K893" s="28" t="s">
        <v>93</v>
      </c>
      <c r="L893" s="28" t="s">
        <v>116</v>
      </c>
      <c r="M893" s="30">
        <v>0.33333333333333331</v>
      </c>
      <c r="N893" s="30">
        <v>0.83333333333333337</v>
      </c>
      <c r="O893" s="31">
        <v>620</v>
      </c>
      <c r="P893" s="31">
        <v>0</v>
      </c>
      <c r="Q893" s="32"/>
      <c r="R893" s="33">
        <f t="shared" si="65"/>
        <v>7.354838709677419</v>
      </c>
      <c r="S893" s="34">
        <f t="shared" si="66"/>
        <v>162</v>
      </c>
      <c r="T893" s="35">
        <f>IF(L893="비가동",0,VLOOKUP(E893,[1]단가!$D$4:$G$1048576,4,0))</f>
        <v>14.17</v>
      </c>
      <c r="U893" s="35">
        <f t="shared" si="67"/>
        <v>1074766.1599999999</v>
      </c>
      <c r="V893" s="36" t="str">
        <f>IF($L893="비가동",0,IF($B893="in",VLOOKUP($E893,[1]투입량!$M:$T,3,FALSE),VLOOKUP($E893,[1]투입량!$D:$I,3,FALSE)))</f>
        <v>SI4032</v>
      </c>
      <c r="W893" s="35">
        <f>IF($L893="비가동",0,IF($B893="in",VLOOKUP($E893,[1]투입량!$M:$T,6,FALSE),VLOOKUP($E893,[1]투입량!$D:$I,5,FALSE)))</f>
        <v>84</v>
      </c>
      <c r="X893" s="35">
        <f t="shared" si="68"/>
        <v>7022.4000000000005</v>
      </c>
      <c r="Y893" s="37">
        <f>IF(V893=0,0,VLOOKUP(V893,[1]원재료!C:H,3,0)*0.001)</f>
        <v>0</v>
      </c>
      <c r="Z893" s="35">
        <f t="shared" si="69"/>
        <v>0</v>
      </c>
      <c r="AA893" s="38"/>
      <c r="AB893" s="39" t="s">
        <v>35</v>
      </c>
      <c r="AC893" s="40"/>
    </row>
    <row r="894" spans="1:29" ht="19.5" customHeight="1" x14ac:dyDescent="0.45">
      <c r="A894" s="22">
        <v>46161</v>
      </c>
      <c r="B894" s="23" t="s">
        <v>29</v>
      </c>
      <c r="C894" s="24" t="s">
        <v>30</v>
      </c>
      <c r="D894" s="25" t="s">
        <v>105</v>
      </c>
      <c r="E894" s="26" t="s">
        <v>91</v>
      </c>
      <c r="F894" s="27" t="str">
        <f>VLOOKUP(표1[[#This Row],[품번]],[1]!품번구분[#Data],2,0)</f>
        <v>S</v>
      </c>
      <c r="G894" s="28">
        <v>168</v>
      </c>
      <c r="H894" s="28">
        <v>63</v>
      </c>
      <c r="I894" s="28"/>
      <c r="J894" s="29">
        <f>표1[[#This Row],[C/V]]*표1[[#This Row],[판수]]-표1[[#This Row],[불량수량]]</f>
        <v>10584</v>
      </c>
      <c r="K894" s="28" t="s">
        <v>77</v>
      </c>
      <c r="L894" s="28" t="s">
        <v>117</v>
      </c>
      <c r="M894" s="30">
        <v>0.83333333333333337</v>
      </c>
      <c r="N894" s="30">
        <v>0.33333333333333331</v>
      </c>
      <c r="O894" s="31">
        <v>659.99999999999989</v>
      </c>
      <c r="P894" s="31">
        <v>0</v>
      </c>
      <c r="Q894" s="32"/>
      <c r="R894" s="33">
        <f t="shared" si="65"/>
        <v>5.7272727272727284</v>
      </c>
      <c r="S894" s="34">
        <f t="shared" si="66"/>
        <v>122</v>
      </c>
      <c r="T894" s="35">
        <f>IF(L894="비가동",0,VLOOKUP(E894,[1]단가!$D$4:$G$1048576,4,0))</f>
        <v>39.44</v>
      </c>
      <c r="U894" s="35">
        <f t="shared" si="67"/>
        <v>417432.95999999996</v>
      </c>
      <c r="V894" s="36" t="str">
        <f>IF($L894="비가동",0,IF($B894="in",VLOOKUP($E894,[1]투입량!$M:$T,3,FALSE),VLOOKUP($E894,[1]투입량!$D:$I,3,FALSE)))</f>
        <v>SI4023-1</v>
      </c>
      <c r="W894" s="35">
        <f>IF($L894="비가동",0,IF($B894="in",VLOOKUP($E894,[1]투입량!$M:$T,6,FALSE),VLOOKUP($E894,[1]투입량!$D:$I,5,FALSE)))</f>
        <v>172</v>
      </c>
      <c r="X894" s="35">
        <f t="shared" si="68"/>
        <v>11919.6</v>
      </c>
      <c r="Y894" s="37">
        <f>IF(V894=0,0,VLOOKUP(V894,[1]원재료!C:H,3,0)*0.001)</f>
        <v>8.1999999999999993</v>
      </c>
      <c r="Z894" s="35">
        <f t="shared" si="69"/>
        <v>97740.72</v>
      </c>
      <c r="AA894" s="38"/>
      <c r="AB894" s="39" t="s">
        <v>35</v>
      </c>
      <c r="AC894" s="40"/>
    </row>
    <row r="895" spans="1:29" ht="19.5" customHeight="1" x14ac:dyDescent="0.45">
      <c r="A895" s="22">
        <v>46161</v>
      </c>
      <c r="B895" s="23" t="s">
        <v>29</v>
      </c>
      <c r="C895" s="24" t="s">
        <v>30</v>
      </c>
      <c r="D895" s="25" t="s">
        <v>103</v>
      </c>
      <c r="E895" s="26">
        <v>680450</v>
      </c>
      <c r="F895" s="27" t="str">
        <f>VLOOKUP(표1[[#This Row],[품번]],[1]!품번구분[#Data],2,0)</f>
        <v>S</v>
      </c>
      <c r="G895" s="28">
        <v>1008</v>
      </c>
      <c r="H895" s="28">
        <v>86</v>
      </c>
      <c r="I895" s="28">
        <v>860</v>
      </c>
      <c r="J895" s="29">
        <f>표1[[#This Row],[C/V]]*표1[[#This Row],[판수]]-표1[[#This Row],[불량수량]]</f>
        <v>85828</v>
      </c>
      <c r="K895" s="28" t="s">
        <v>104</v>
      </c>
      <c r="L895" s="28" t="s">
        <v>117</v>
      </c>
      <c r="M895" s="30">
        <v>0.83333333333333337</v>
      </c>
      <c r="N895" s="30">
        <v>0.33333333333333331</v>
      </c>
      <c r="O895" s="31">
        <v>659.99999999999989</v>
      </c>
      <c r="P895" s="31">
        <v>0</v>
      </c>
      <c r="Q895" s="32"/>
      <c r="R895" s="33">
        <f t="shared" si="65"/>
        <v>7.8181818181818201</v>
      </c>
      <c r="S895" s="34">
        <f t="shared" si="66"/>
        <v>162</v>
      </c>
      <c r="T895" s="35">
        <f>IF(L895="비가동",0,VLOOKUP(E895,[1]단가!$D$4:$G$1048576,4,0))</f>
        <v>14.17</v>
      </c>
      <c r="U895" s="35">
        <f t="shared" si="67"/>
        <v>1216182.76</v>
      </c>
      <c r="V895" s="36" t="str">
        <f>IF($L895="비가동",0,IF($B895="in",VLOOKUP($E895,[1]투입량!$M:$T,3,FALSE),VLOOKUP($E895,[1]투입량!$D:$I,3,FALSE)))</f>
        <v>SI4032</v>
      </c>
      <c r="W895" s="35">
        <f>IF($L895="비가동",0,IF($B895="in",VLOOKUP($E895,[1]투입량!$M:$T,6,FALSE),VLOOKUP($E895,[1]투입량!$D:$I,5,FALSE)))</f>
        <v>84</v>
      </c>
      <c r="X895" s="35">
        <f t="shared" si="68"/>
        <v>7946.4000000000005</v>
      </c>
      <c r="Y895" s="37">
        <f>IF(V895=0,0,VLOOKUP(V895,[1]원재료!C:H,3,0)*0.001)</f>
        <v>0</v>
      </c>
      <c r="Z895" s="35">
        <f t="shared" si="69"/>
        <v>0</v>
      </c>
      <c r="AA895" s="38"/>
      <c r="AB895" s="39" t="s">
        <v>35</v>
      </c>
      <c r="AC895" s="40"/>
    </row>
    <row r="896" spans="1:29" ht="19.5" customHeight="1" x14ac:dyDescent="0.45">
      <c r="A896" s="22">
        <v>46161</v>
      </c>
      <c r="B896" s="23" t="s">
        <v>29</v>
      </c>
      <c r="C896" s="24" t="s">
        <v>30</v>
      </c>
      <c r="D896" s="25" t="s">
        <v>109</v>
      </c>
      <c r="E896" s="26" t="s">
        <v>110</v>
      </c>
      <c r="F896" s="27" t="str">
        <f>VLOOKUP(표1[[#This Row],[품번]],[1]!품번구분[#Data],2,0)</f>
        <v>S</v>
      </c>
      <c r="G896" s="28">
        <v>48</v>
      </c>
      <c r="H896" s="28">
        <v>98</v>
      </c>
      <c r="I896" s="28"/>
      <c r="J896" s="29">
        <f>표1[[#This Row],[C/V]]*표1[[#This Row],[판수]]-표1[[#This Row],[불량수량]]</f>
        <v>4704</v>
      </c>
      <c r="K896" s="28" t="s">
        <v>56</v>
      </c>
      <c r="L896" s="28" t="s">
        <v>116</v>
      </c>
      <c r="M896" s="30">
        <v>0.33333333333333331</v>
      </c>
      <c r="N896" s="30">
        <v>0.83333333333333337</v>
      </c>
      <c r="O896" s="31">
        <v>620</v>
      </c>
      <c r="P896" s="31">
        <v>0</v>
      </c>
      <c r="Q896" s="32"/>
      <c r="R896" s="33">
        <f t="shared" si="65"/>
        <v>9.4838709677419342</v>
      </c>
      <c r="S896" s="34">
        <f t="shared" si="66"/>
        <v>98</v>
      </c>
      <c r="T896" s="35">
        <f>IF(L896="비가동",0,VLOOKUP(E896,[1]단가!$D$4:$G$1048576,4,0))</f>
        <v>32.99</v>
      </c>
      <c r="U896" s="35">
        <f t="shared" si="67"/>
        <v>155184.96000000002</v>
      </c>
      <c r="V896" s="36" t="str">
        <f>IF($L896="비가동",0,IF($B896="in",VLOOKUP($E896,[1]투입량!$M:$T,3,FALSE),VLOOKUP($E896,[1]투입량!$D:$I,3,FALSE)))</f>
        <v>SI4020</v>
      </c>
      <c r="W896" s="35">
        <f>IF($L896="비가동",0,IF($B896="in",VLOOKUP($E896,[1]투입량!$M:$T,6,FALSE),VLOOKUP($E896,[1]투입량!$D:$I,5,FALSE)))</f>
        <v>63</v>
      </c>
      <c r="X896" s="35">
        <f t="shared" si="68"/>
        <v>6791.4000000000015</v>
      </c>
      <c r="Y896" s="37">
        <f>IF(V896=0,0,VLOOKUP(V896,[1]원재료!C:H,3,0)*0.001)</f>
        <v>8.7000000000000011</v>
      </c>
      <c r="Z896" s="35">
        <f t="shared" si="69"/>
        <v>59085.180000000022</v>
      </c>
      <c r="AA896" s="38"/>
      <c r="AB896" s="39" t="s">
        <v>35</v>
      </c>
      <c r="AC896" s="40"/>
    </row>
    <row r="897" spans="1:29" ht="19.5" customHeight="1" x14ac:dyDescent="0.45">
      <c r="A897" s="22">
        <v>46161</v>
      </c>
      <c r="B897" s="23" t="s">
        <v>29</v>
      </c>
      <c r="C897" s="24" t="s">
        <v>30</v>
      </c>
      <c r="D897" s="25" t="s">
        <v>112</v>
      </c>
      <c r="E897" s="26" t="s">
        <v>139</v>
      </c>
      <c r="F897" s="27" t="str">
        <f>VLOOKUP(표1[[#This Row],[품번]],[1]!품번구분[#Data],2,0)</f>
        <v>S</v>
      </c>
      <c r="G897" s="28">
        <v>56</v>
      </c>
      <c r="H897" s="28">
        <v>98</v>
      </c>
      <c r="I897" s="28"/>
      <c r="J897" s="29">
        <f>표1[[#This Row],[C/V]]*표1[[#This Row],[판수]]-표1[[#This Row],[불량수량]]</f>
        <v>5488</v>
      </c>
      <c r="K897" s="28" t="s">
        <v>56</v>
      </c>
      <c r="L897" s="28" t="s">
        <v>116</v>
      </c>
      <c r="M897" s="30">
        <v>0.33333333333333331</v>
      </c>
      <c r="N897" s="30">
        <v>0.83333333333333337</v>
      </c>
      <c r="O897" s="31">
        <v>620</v>
      </c>
      <c r="P897" s="31">
        <v>0</v>
      </c>
      <c r="Q897" s="32"/>
      <c r="R897" s="33">
        <f t="shared" si="65"/>
        <v>9.4838709677419342</v>
      </c>
      <c r="S897" s="34">
        <f t="shared" si="66"/>
        <v>98</v>
      </c>
      <c r="T897" s="35">
        <f>IF(L897="비가동",0,VLOOKUP(E897,[1]단가!$D$4:$G$1048576,4,0))</f>
        <v>125.8</v>
      </c>
      <c r="U897" s="35">
        <f t="shared" si="67"/>
        <v>690390.4</v>
      </c>
      <c r="V897" s="36" t="str">
        <f>IF($L897="비가동",0,IF($B897="in",VLOOKUP($E897,[1]투입량!$M:$T,3,FALSE),VLOOKUP($E897,[1]투입량!$D:$I,3,FALSE)))</f>
        <v>SI4028</v>
      </c>
      <c r="W897" s="35">
        <f>IF($L897="비가동",0,IF($B897="in",VLOOKUP($E897,[1]투입량!$M:$T,6,FALSE),VLOOKUP($E897,[1]투입량!$D:$I,5,FALSE)))</f>
        <v>196</v>
      </c>
      <c r="X897" s="35">
        <f t="shared" si="68"/>
        <v>21128.800000000003</v>
      </c>
      <c r="Y897" s="37">
        <f>IF(V897=0,0,VLOOKUP(V897,[1]원재료!C:H,3,0)*0.001)</f>
        <v>9</v>
      </c>
      <c r="Z897" s="35">
        <f t="shared" si="69"/>
        <v>190159.2</v>
      </c>
      <c r="AA897" s="38"/>
      <c r="AB897" s="39" t="s">
        <v>35</v>
      </c>
      <c r="AC897" s="40"/>
    </row>
    <row r="898" spans="1:29" ht="19.5" customHeight="1" x14ac:dyDescent="0.45">
      <c r="A898" s="22">
        <v>46161</v>
      </c>
      <c r="B898" s="23" t="s">
        <v>29</v>
      </c>
      <c r="C898" s="24" t="s">
        <v>30</v>
      </c>
      <c r="D898" s="25" t="s">
        <v>114</v>
      </c>
      <c r="E898" s="26" t="s">
        <v>115</v>
      </c>
      <c r="F898" s="27" t="str">
        <f>VLOOKUP(표1[[#This Row],[품번]],[1]!품번구분[#Data],2,0)</f>
        <v>S</v>
      </c>
      <c r="G898" s="28">
        <v>160</v>
      </c>
      <c r="H898" s="28">
        <v>98</v>
      </c>
      <c r="I898" s="28"/>
      <c r="J898" s="29">
        <f>표1[[#This Row],[C/V]]*표1[[#This Row],[판수]]-표1[[#This Row],[불량수량]]</f>
        <v>15680</v>
      </c>
      <c r="K898" s="28" t="s">
        <v>56</v>
      </c>
      <c r="L898" s="28" t="s">
        <v>116</v>
      </c>
      <c r="M898" s="30">
        <v>0.33333333333333331</v>
      </c>
      <c r="N898" s="30">
        <v>0.83333333333333337</v>
      </c>
      <c r="O898" s="31">
        <v>620</v>
      </c>
      <c r="P898" s="31">
        <v>0</v>
      </c>
      <c r="Q898" s="32"/>
      <c r="R898" s="33">
        <f t="shared" si="65"/>
        <v>9.4838709677419342</v>
      </c>
      <c r="S898" s="34">
        <f t="shared" si="66"/>
        <v>98</v>
      </c>
      <c r="T898" s="35">
        <f>IF(L898="비가동",0,VLOOKUP(E898,[1]단가!$D$4:$G$1048576,4,0))</f>
        <v>49.5</v>
      </c>
      <c r="U898" s="35">
        <f t="shared" si="67"/>
        <v>776160</v>
      </c>
      <c r="V898" s="36" t="str">
        <f>IF($L898="비가동",0,IF($B898="in",VLOOKUP($E898,[1]투입량!$M:$T,3,FALSE),VLOOKUP($E898,[1]투입량!$D:$I,3,FALSE)))</f>
        <v>SI3020K</v>
      </c>
      <c r="W898" s="35">
        <f>IF($L898="비가동",0,IF($B898="in",VLOOKUP($E898,[1]투입량!$M:$T,6,FALSE),VLOOKUP($E898,[1]투입량!$D:$I,5,FALSE)))</f>
        <v>168</v>
      </c>
      <c r="X898" s="35">
        <f t="shared" si="68"/>
        <v>18110.400000000001</v>
      </c>
      <c r="Y898" s="37">
        <f>IF(V898=0,0,VLOOKUP(V898,[1]원재료!C:H,3,0)*0.001)</f>
        <v>9.85</v>
      </c>
      <c r="Z898" s="35">
        <f t="shared" si="69"/>
        <v>178387.44</v>
      </c>
      <c r="AA898" s="38"/>
      <c r="AB898" s="39" t="s">
        <v>35</v>
      </c>
      <c r="AC898" s="40"/>
    </row>
    <row r="899" spans="1:29" ht="19.5" customHeight="1" x14ac:dyDescent="0.45">
      <c r="A899" s="22">
        <v>46162</v>
      </c>
      <c r="B899" s="23" t="s">
        <v>29</v>
      </c>
      <c r="C899" s="24" t="s">
        <v>30</v>
      </c>
      <c r="D899" s="25" t="s">
        <v>31</v>
      </c>
      <c r="E899" s="26" t="s">
        <v>50</v>
      </c>
      <c r="F899" s="27" t="str">
        <f>VLOOKUP(표1[[#This Row],[품번]],[1]!품번구분[#Data],2,0)</f>
        <v>S</v>
      </c>
      <c r="G899" s="28">
        <v>252</v>
      </c>
      <c r="H899" s="28">
        <v>85</v>
      </c>
      <c r="I899" s="28"/>
      <c r="J899" s="29">
        <f>표1[[#This Row],[C/V]]*표1[[#This Row],[판수]]-표1[[#This Row],[불량수량]]</f>
        <v>21420</v>
      </c>
      <c r="K899" s="28" t="s">
        <v>111</v>
      </c>
      <c r="L899" s="28" t="s">
        <v>116</v>
      </c>
      <c r="M899" s="30">
        <v>0.33333333333333331</v>
      </c>
      <c r="N899" s="30">
        <v>0.83333333333333337</v>
      </c>
      <c r="O899" s="31">
        <v>620</v>
      </c>
      <c r="P899" s="31">
        <v>0</v>
      </c>
      <c r="Q899" s="32"/>
      <c r="R899" s="33">
        <f t="shared" ref="R899:R962" si="70">IF(H899=0,"",H899/O899*60)</f>
        <v>8.2258064516129021</v>
      </c>
      <c r="S899" s="34">
        <f t="shared" ref="S899:S962" si="71">SUMIFS(H:H,$A:$A,A899,$D:$D,D899,$E:$E,E899)</f>
        <v>175</v>
      </c>
      <c r="T899" s="35">
        <f>IF(L899="비가동",0,VLOOKUP(E899,[1]단가!$D$4:$G$1048576,4,0))</f>
        <v>25.09</v>
      </c>
      <c r="U899" s="35">
        <f t="shared" ref="U899:U962" si="72">IF(L899="비가동",0,T899*J899)</f>
        <v>537427.80000000005</v>
      </c>
      <c r="V899" s="36" t="str">
        <f>IF($L899="비가동",0,IF($B899="in",VLOOKUP($E899,[1]투입량!$M:$T,3,FALSE),VLOOKUP($E899,[1]투입량!$D:$I,3,FALSE)))</f>
        <v>SI4022</v>
      </c>
      <c r="W899" s="35">
        <f>IF($L899="비가동",0,IF($B899="in",VLOOKUP($E899,[1]투입량!$M:$T,6,FALSE),VLOOKUP($E899,[1]투입량!$D:$I,5,FALSE)))</f>
        <v>354</v>
      </c>
      <c r="X899" s="35">
        <f t="shared" ref="X899:X962" si="73">IF(L899="비가동",0,(W899*1.1)*H899)</f>
        <v>33099</v>
      </c>
      <c r="Y899" s="37">
        <f>IF(V899=0,0,VLOOKUP(V899,[1]원재료!C:H,3,0)*0.001)</f>
        <v>10.15</v>
      </c>
      <c r="Z899" s="35">
        <f t="shared" ref="Z899:Z962" si="74">Y899*X899</f>
        <v>335954.85000000003</v>
      </c>
      <c r="AA899" s="38"/>
      <c r="AB899" s="39" t="s">
        <v>35</v>
      </c>
      <c r="AC899" s="40"/>
    </row>
    <row r="900" spans="1:29" ht="19.5" customHeight="1" x14ac:dyDescent="0.45">
      <c r="A900" s="22">
        <v>46162</v>
      </c>
      <c r="B900" s="23" t="s">
        <v>29</v>
      </c>
      <c r="C900" s="24" t="s">
        <v>30</v>
      </c>
      <c r="D900" s="25" t="s">
        <v>39</v>
      </c>
      <c r="E900" s="26" t="s">
        <v>40</v>
      </c>
      <c r="F900" s="27" t="str">
        <f>VLOOKUP(표1[[#This Row],[품번]],[1]!품번구분[#Data],2,0)</f>
        <v>S</v>
      </c>
      <c r="G900" s="28">
        <v>190</v>
      </c>
      <c r="H900" s="28">
        <v>85</v>
      </c>
      <c r="I900" s="28">
        <v>85</v>
      </c>
      <c r="J900" s="29">
        <f>표1[[#This Row],[C/V]]*표1[[#This Row],[판수]]-표1[[#This Row],[불량수량]]</f>
        <v>16065</v>
      </c>
      <c r="K900" s="28" t="s">
        <v>111</v>
      </c>
      <c r="L900" s="28" t="s">
        <v>116</v>
      </c>
      <c r="M900" s="30">
        <v>0.33333333333333331</v>
      </c>
      <c r="N900" s="30">
        <v>0.83333333333333337</v>
      </c>
      <c r="O900" s="31">
        <v>620</v>
      </c>
      <c r="P900" s="31">
        <v>0</v>
      </c>
      <c r="Q900" s="32"/>
      <c r="R900" s="33">
        <f t="shared" si="70"/>
        <v>8.2258064516129021</v>
      </c>
      <c r="S900" s="34">
        <f t="shared" si="71"/>
        <v>175</v>
      </c>
      <c r="T900" s="35">
        <f>IF(L900="비가동",0,VLOOKUP(E900,[1]단가!$D$4:$G$1048576,4,0))</f>
        <v>24</v>
      </c>
      <c r="U900" s="35">
        <f t="shared" si="72"/>
        <v>385560</v>
      </c>
      <c r="V900" s="36" t="str">
        <f>IF($L900="비가동",0,IF($B900="in",VLOOKUP($E900,[1]투입량!$M:$T,3,FALSE),VLOOKUP($E900,[1]투입량!$D:$I,3,FALSE)))</f>
        <v>SI3020</v>
      </c>
      <c r="W900" s="35">
        <f>IF($L900="비가동",0,IF($B900="in",VLOOKUP($E900,[1]투입량!$M:$T,6,FALSE),VLOOKUP($E900,[1]투입량!$D:$I,5,FALSE)))</f>
        <v>208</v>
      </c>
      <c r="X900" s="35">
        <f t="shared" si="73"/>
        <v>19448</v>
      </c>
      <c r="Y900" s="37">
        <f>IF(V900=0,0,VLOOKUP(V900,[1]원재료!C:H,3,0)*0.001)</f>
        <v>9.85</v>
      </c>
      <c r="Z900" s="35">
        <f t="shared" si="74"/>
        <v>191562.8</v>
      </c>
      <c r="AA900" s="38"/>
      <c r="AB900" s="39" t="s">
        <v>35</v>
      </c>
      <c r="AC900" s="40"/>
    </row>
    <row r="901" spans="1:29" ht="19.5" customHeight="1" x14ac:dyDescent="0.45">
      <c r="A901" s="22">
        <v>46162</v>
      </c>
      <c r="B901" s="23" t="s">
        <v>29</v>
      </c>
      <c r="C901" s="24" t="s">
        <v>30</v>
      </c>
      <c r="D901" s="25" t="s">
        <v>41</v>
      </c>
      <c r="E901" s="26" t="s">
        <v>42</v>
      </c>
      <c r="F901" s="27" t="str">
        <f>VLOOKUP(표1[[#This Row],[품번]],[1]!품번구분[#Data],2,0)</f>
        <v>G</v>
      </c>
      <c r="G901" s="28">
        <v>90</v>
      </c>
      <c r="H901" s="28">
        <v>85</v>
      </c>
      <c r="I901" s="28"/>
      <c r="J901" s="29">
        <f>표1[[#This Row],[C/V]]*표1[[#This Row],[판수]]-표1[[#This Row],[불량수량]]</f>
        <v>7650</v>
      </c>
      <c r="K901" s="28" t="s">
        <v>111</v>
      </c>
      <c r="L901" s="28" t="s">
        <v>116</v>
      </c>
      <c r="M901" s="30">
        <v>0.33333333333333331</v>
      </c>
      <c r="N901" s="30">
        <v>0.83333333333333337</v>
      </c>
      <c r="O901" s="31">
        <v>620</v>
      </c>
      <c r="P901" s="31">
        <v>0</v>
      </c>
      <c r="Q901" s="32"/>
      <c r="R901" s="33">
        <f t="shared" si="70"/>
        <v>8.2258064516129021</v>
      </c>
      <c r="S901" s="34">
        <f t="shared" si="71"/>
        <v>175</v>
      </c>
      <c r="T901" s="35">
        <f>IF(L901="비가동",0,VLOOKUP(E901,[1]단가!$D$4:$G$1048576,4,0))</f>
        <v>60</v>
      </c>
      <c r="U901" s="35">
        <f t="shared" si="72"/>
        <v>459000</v>
      </c>
      <c r="V901" s="36" t="str">
        <f>IF($L901="비가동",0,IF($B901="in",VLOOKUP($E901,[1]투입량!$M:$T,3,FALSE),VLOOKUP($E901,[1]투입량!$D:$I,3,FALSE)))</f>
        <v>SI4027K</v>
      </c>
      <c r="W901" s="35">
        <f>IF($L901="비가동",0,IF($B901="in",VLOOKUP($E901,[1]투입량!$M:$T,6,FALSE),VLOOKUP($E901,[1]투입량!$D:$I,5,FALSE)))</f>
        <v>330</v>
      </c>
      <c r="X901" s="35">
        <f t="shared" si="73"/>
        <v>30855.000000000004</v>
      </c>
      <c r="Y901" s="37">
        <f>IF(V901=0,0,VLOOKUP(V901,[1]원재료!C:H,3,0)*0.001)</f>
        <v>9</v>
      </c>
      <c r="Z901" s="35">
        <f t="shared" si="74"/>
        <v>277695.00000000006</v>
      </c>
      <c r="AA901" s="38"/>
      <c r="AB901" s="39" t="s">
        <v>35</v>
      </c>
      <c r="AC901" s="40"/>
    </row>
    <row r="902" spans="1:29" ht="19.5" customHeight="1" x14ac:dyDescent="0.45">
      <c r="A902" s="22">
        <v>46162</v>
      </c>
      <c r="B902" s="23" t="s">
        <v>29</v>
      </c>
      <c r="C902" s="24" t="s">
        <v>30</v>
      </c>
      <c r="D902" s="25" t="s">
        <v>31</v>
      </c>
      <c r="E902" s="26" t="s">
        <v>50</v>
      </c>
      <c r="F902" s="27" t="str">
        <f>VLOOKUP(표1[[#This Row],[품번]],[1]!품번구분[#Data],2,0)</f>
        <v>S</v>
      </c>
      <c r="G902" s="28">
        <v>252</v>
      </c>
      <c r="H902" s="28">
        <v>90</v>
      </c>
      <c r="I902" s="28"/>
      <c r="J902" s="29">
        <f>표1[[#This Row],[C/V]]*표1[[#This Row],[판수]]-표1[[#This Row],[불량수량]]</f>
        <v>22680</v>
      </c>
      <c r="K902" s="28" t="s">
        <v>51</v>
      </c>
      <c r="L902" s="28" t="s">
        <v>117</v>
      </c>
      <c r="M902" s="30">
        <v>0.83333333333333337</v>
      </c>
      <c r="N902" s="30">
        <v>0.33333333333333331</v>
      </c>
      <c r="O902" s="31">
        <v>659.99999999999989</v>
      </c>
      <c r="P902" s="31">
        <v>0</v>
      </c>
      <c r="Q902" s="32"/>
      <c r="R902" s="33">
        <f t="shared" si="70"/>
        <v>8.1818181818181834</v>
      </c>
      <c r="S902" s="34">
        <f t="shared" si="71"/>
        <v>175</v>
      </c>
      <c r="T902" s="35">
        <f>IF(L902="비가동",0,VLOOKUP(E902,[1]단가!$D$4:$G$1048576,4,0))</f>
        <v>25.09</v>
      </c>
      <c r="U902" s="35">
        <f t="shared" si="72"/>
        <v>569041.19999999995</v>
      </c>
      <c r="V902" s="36" t="str">
        <f>IF($L902="비가동",0,IF($B902="in",VLOOKUP($E902,[1]투입량!$M:$T,3,FALSE),VLOOKUP($E902,[1]투입량!$D:$I,3,FALSE)))</f>
        <v>SI4022</v>
      </c>
      <c r="W902" s="35">
        <f>IF($L902="비가동",0,IF($B902="in",VLOOKUP($E902,[1]투입량!$M:$T,6,FALSE),VLOOKUP($E902,[1]투입량!$D:$I,5,FALSE)))</f>
        <v>354</v>
      </c>
      <c r="X902" s="35">
        <f t="shared" si="73"/>
        <v>35046</v>
      </c>
      <c r="Y902" s="37">
        <f>IF(V902=0,0,VLOOKUP(V902,[1]원재료!C:H,3,0)*0.001)</f>
        <v>10.15</v>
      </c>
      <c r="Z902" s="35">
        <f t="shared" si="74"/>
        <v>355716.9</v>
      </c>
      <c r="AA902" s="38"/>
      <c r="AB902" s="39" t="s">
        <v>35</v>
      </c>
      <c r="AC902" s="40"/>
    </row>
    <row r="903" spans="1:29" ht="19.5" customHeight="1" x14ac:dyDescent="0.45">
      <c r="A903" s="22">
        <v>46162</v>
      </c>
      <c r="B903" s="23" t="s">
        <v>29</v>
      </c>
      <c r="C903" s="24" t="s">
        <v>30</v>
      </c>
      <c r="D903" s="25" t="s">
        <v>39</v>
      </c>
      <c r="E903" s="26" t="s">
        <v>40</v>
      </c>
      <c r="F903" s="27" t="str">
        <f>VLOOKUP(표1[[#This Row],[품번]],[1]!품번구분[#Data],2,0)</f>
        <v>S</v>
      </c>
      <c r="G903" s="28">
        <v>190</v>
      </c>
      <c r="H903" s="28">
        <v>90</v>
      </c>
      <c r="I903" s="28">
        <v>90</v>
      </c>
      <c r="J903" s="29">
        <f>표1[[#This Row],[C/V]]*표1[[#This Row],[판수]]-표1[[#This Row],[불량수량]]</f>
        <v>17010</v>
      </c>
      <c r="K903" s="28" t="s">
        <v>51</v>
      </c>
      <c r="L903" s="28" t="s">
        <v>117</v>
      </c>
      <c r="M903" s="30">
        <v>0.83333333333333337</v>
      </c>
      <c r="N903" s="30">
        <v>0.33333333333333331</v>
      </c>
      <c r="O903" s="31">
        <v>659.99999999999989</v>
      </c>
      <c r="P903" s="31">
        <v>0</v>
      </c>
      <c r="Q903" s="32"/>
      <c r="R903" s="33">
        <f t="shared" si="70"/>
        <v>8.1818181818181834</v>
      </c>
      <c r="S903" s="34">
        <f t="shared" si="71"/>
        <v>175</v>
      </c>
      <c r="T903" s="35">
        <f>IF(L903="비가동",0,VLOOKUP(E903,[1]단가!$D$4:$G$1048576,4,0))</f>
        <v>24</v>
      </c>
      <c r="U903" s="35">
        <f t="shared" si="72"/>
        <v>408240</v>
      </c>
      <c r="V903" s="36" t="str">
        <f>IF($L903="비가동",0,IF($B903="in",VLOOKUP($E903,[1]투입량!$M:$T,3,FALSE),VLOOKUP($E903,[1]투입량!$D:$I,3,FALSE)))</f>
        <v>SI3020</v>
      </c>
      <c r="W903" s="35">
        <f>IF($L903="비가동",0,IF($B903="in",VLOOKUP($E903,[1]투입량!$M:$T,6,FALSE),VLOOKUP($E903,[1]투입량!$D:$I,5,FALSE)))</f>
        <v>208</v>
      </c>
      <c r="X903" s="35">
        <f t="shared" si="73"/>
        <v>20592</v>
      </c>
      <c r="Y903" s="37">
        <f>IF(V903=0,0,VLOOKUP(V903,[1]원재료!C:H,3,0)*0.001)</f>
        <v>9.85</v>
      </c>
      <c r="Z903" s="35">
        <f t="shared" si="74"/>
        <v>202831.19999999998</v>
      </c>
      <c r="AA903" s="38"/>
      <c r="AB903" s="39" t="s">
        <v>35</v>
      </c>
      <c r="AC903" s="40"/>
    </row>
    <row r="904" spans="1:29" ht="19.5" customHeight="1" x14ac:dyDescent="0.45">
      <c r="A904" s="22">
        <v>46162</v>
      </c>
      <c r="B904" s="23" t="s">
        <v>29</v>
      </c>
      <c r="C904" s="24" t="s">
        <v>30</v>
      </c>
      <c r="D904" s="25" t="s">
        <v>41</v>
      </c>
      <c r="E904" s="26" t="s">
        <v>42</v>
      </c>
      <c r="F904" s="27" t="str">
        <f>VLOOKUP(표1[[#This Row],[품번]],[1]!품번구분[#Data],2,0)</f>
        <v>G</v>
      </c>
      <c r="G904" s="28">
        <v>90</v>
      </c>
      <c r="H904" s="28">
        <v>90</v>
      </c>
      <c r="I904" s="28"/>
      <c r="J904" s="29">
        <f>표1[[#This Row],[C/V]]*표1[[#This Row],[판수]]-표1[[#This Row],[불량수량]]</f>
        <v>8100</v>
      </c>
      <c r="K904" s="28" t="s">
        <v>51</v>
      </c>
      <c r="L904" s="28" t="s">
        <v>117</v>
      </c>
      <c r="M904" s="30">
        <v>0.83333333333333337</v>
      </c>
      <c r="N904" s="30">
        <v>0.33333333333333331</v>
      </c>
      <c r="O904" s="31">
        <v>659.99999999999989</v>
      </c>
      <c r="P904" s="31">
        <v>0</v>
      </c>
      <c r="Q904" s="32"/>
      <c r="R904" s="33">
        <f t="shared" si="70"/>
        <v>8.1818181818181834</v>
      </c>
      <c r="S904" s="34">
        <f t="shared" si="71"/>
        <v>175</v>
      </c>
      <c r="T904" s="35">
        <f>IF(L904="비가동",0,VLOOKUP(E904,[1]단가!$D$4:$G$1048576,4,0))</f>
        <v>60</v>
      </c>
      <c r="U904" s="35">
        <f t="shared" si="72"/>
        <v>486000</v>
      </c>
      <c r="V904" s="36" t="str">
        <f>IF($L904="비가동",0,IF($B904="in",VLOOKUP($E904,[1]투입량!$M:$T,3,FALSE),VLOOKUP($E904,[1]투입량!$D:$I,3,FALSE)))</f>
        <v>SI4027K</v>
      </c>
      <c r="W904" s="35">
        <f>IF($L904="비가동",0,IF($B904="in",VLOOKUP($E904,[1]투입량!$M:$T,6,FALSE),VLOOKUP($E904,[1]투입량!$D:$I,5,FALSE)))</f>
        <v>330</v>
      </c>
      <c r="X904" s="35">
        <f t="shared" si="73"/>
        <v>32670.000000000004</v>
      </c>
      <c r="Y904" s="37">
        <f>IF(V904=0,0,VLOOKUP(V904,[1]원재료!C:H,3,0)*0.001)</f>
        <v>9</v>
      </c>
      <c r="Z904" s="35">
        <f t="shared" si="74"/>
        <v>294030.00000000006</v>
      </c>
      <c r="AA904" s="38"/>
      <c r="AB904" s="39" t="s">
        <v>35</v>
      </c>
      <c r="AC904" s="40"/>
    </row>
    <row r="905" spans="1:29" ht="19.5" customHeight="1" x14ac:dyDescent="0.45">
      <c r="A905" s="22">
        <v>46162</v>
      </c>
      <c r="B905" s="23" t="s">
        <v>29</v>
      </c>
      <c r="C905" s="24" t="s">
        <v>30</v>
      </c>
      <c r="D905" s="25" t="s">
        <v>49</v>
      </c>
      <c r="E905" s="26">
        <v>685683</v>
      </c>
      <c r="F905" s="27" t="str">
        <f>VLOOKUP(표1[[#This Row],[품번]],[1]!품번구분[#Data],2,0)</f>
        <v>S</v>
      </c>
      <c r="G905" s="28">
        <v>80</v>
      </c>
      <c r="H905" s="28">
        <v>101</v>
      </c>
      <c r="I905" s="28"/>
      <c r="J905" s="29">
        <f>표1[[#This Row],[C/V]]*표1[[#This Row],[판수]]-표1[[#This Row],[불량수량]]</f>
        <v>8080</v>
      </c>
      <c r="K905" s="28" t="s">
        <v>43</v>
      </c>
      <c r="L905" s="28" t="s">
        <v>116</v>
      </c>
      <c r="M905" s="30">
        <v>0.33333333333333331</v>
      </c>
      <c r="N905" s="30">
        <v>0.83333333333333337</v>
      </c>
      <c r="O905" s="31">
        <v>620</v>
      </c>
      <c r="P905" s="31">
        <v>0</v>
      </c>
      <c r="Q905" s="32"/>
      <c r="R905" s="33">
        <f t="shared" si="70"/>
        <v>9.7741935483870961</v>
      </c>
      <c r="S905" s="34">
        <f t="shared" si="71"/>
        <v>208</v>
      </c>
      <c r="T905" s="35">
        <f>IF(L905="비가동",0,VLOOKUP(E905,[1]단가!$D$4:$G$1048576,4,0))</f>
        <v>163.26</v>
      </c>
      <c r="U905" s="35">
        <f t="shared" si="72"/>
        <v>1319140.7999999998</v>
      </c>
      <c r="V905" s="36" t="str">
        <f>IF($L905="비가동",0,IF($B905="in",VLOOKUP($E905,[1]투입량!$M:$T,3,FALSE),VLOOKUP($E905,[1]투입량!$D:$I,3,FALSE)))</f>
        <v>SI4029</v>
      </c>
      <c r="W905" s="35">
        <f>IF($L905="비가동",0,IF($B905="in",VLOOKUP($E905,[1]투입량!$M:$T,6,FALSE),VLOOKUP($E905,[1]투입량!$D:$I,5,FALSE)))</f>
        <v>336</v>
      </c>
      <c r="X905" s="35">
        <f t="shared" si="73"/>
        <v>37329.600000000006</v>
      </c>
      <c r="Y905" s="37">
        <f>IF(V905=0,0,VLOOKUP(V905,[1]원재료!C:H,3,0)*0.001)</f>
        <v>9</v>
      </c>
      <c r="Z905" s="35">
        <f t="shared" si="74"/>
        <v>335966.4</v>
      </c>
      <c r="AA905" s="38"/>
      <c r="AB905" s="39" t="s">
        <v>35</v>
      </c>
      <c r="AC905" s="40"/>
    </row>
    <row r="906" spans="1:29" ht="19.5" customHeight="1" x14ac:dyDescent="0.45">
      <c r="A906" s="22">
        <v>46162</v>
      </c>
      <c r="B906" s="23" t="s">
        <v>29</v>
      </c>
      <c r="C906" s="24" t="s">
        <v>30</v>
      </c>
      <c r="D906" s="25" t="s">
        <v>52</v>
      </c>
      <c r="E906" s="26" t="s">
        <v>53</v>
      </c>
      <c r="F906" s="27" t="str">
        <f>VLOOKUP(표1[[#This Row],[품번]],[1]!품번구분[#Data],2,0)</f>
        <v>S</v>
      </c>
      <c r="G906" s="28">
        <v>170</v>
      </c>
      <c r="H906" s="28">
        <v>103</v>
      </c>
      <c r="I906" s="28">
        <v>103</v>
      </c>
      <c r="J906" s="29">
        <f>표1[[#This Row],[C/V]]*표1[[#This Row],[판수]]-표1[[#This Row],[불량수량]]</f>
        <v>17407</v>
      </c>
      <c r="K906" s="28" t="s">
        <v>43</v>
      </c>
      <c r="L906" s="28" t="s">
        <v>116</v>
      </c>
      <c r="M906" s="30">
        <v>0.33333333333333331</v>
      </c>
      <c r="N906" s="30">
        <v>0.83333333333333337</v>
      </c>
      <c r="O906" s="31">
        <v>620</v>
      </c>
      <c r="P906" s="31">
        <v>0</v>
      </c>
      <c r="Q906" s="32"/>
      <c r="R906" s="33">
        <f t="shared" si="70"/>
        <v>9.9677419354838719</v>
      </c>
      <c r="S906" s="34">
        <f t="shared" si="71"/>
        <v>210</v>
      </c>
      <c r="T906" s="35">
        <f>IF(L906="비가동",0,VLOOKUP(E906,[1]단가!$D$4:$G$1048576,4,0))</f>
        <v>19.73</v>
      </c>
      <c r="U906" s="35">
        <f t="shared" si="72"/>
        <v>343440.11</v>
      </c>
      <c r="V906" s="36" t="str">
        <f>IF($L906="비가동",0,IF($B906="in",VLOOKUP($E906,[1]투입량!$M:$T,3,FALSE),VLOOKUP($E906,[1]투입량!$D:$I,3,FALSE)))</f>
        <v>SI4022</v>
      </c>
      <c r="W906" s="35">
        <f>IF($L906="비가동",0,IF($B906="in",VLOOKUP($E906,[1]투입량!$M:$T,6,FALSE),VLOOKUP($E906,[1]투입량!$D:$I,5,FALSE)))</f>
        <v>130</v>
      </c>
      <c r="X906" s="35">
        <f t="shared" si="73"/>
        <v>14729</v>
      </c>
      <c r="Y906" s="37">
        <f>IF(V906=0,0,VLOOKUP(V906,[1]원재료!C:H,3,0)*0.001)</f>
        <v>10.15</v>
      </c>
      <c r="Z906" s="35">
        <f t="shared" si="74"/>
        <v>149499.35</v>
      </c>
      <c r="AA906" s="38"/>
      <c r="AB906" s="39" t="s">
        <v>35</v>
      </c>
      <c r="AC906" s="40"/>
    </row>
    <row r="907" spans="1:29" ht="19.5" customHeight="1" x14ac:dyDescent="0.45">
      <c r="A907" s="22">
        <v>46162</v>
      </c>
      <c r="B907" s="23" t="s">
        <v>29</v>
      </c>
      <c r="C907" s="24" t="s">
        <v>30</v>
      </c>
      <c r="D907" s="25" t="s">
        <v>54</v>
      </c>
      <c r="E907" s="26" t="s">
        <v>143</v>
      </c>
      <c r="F907" s="27" t="str">
        <f>VLOOKUP(표1[[#This Row],[품번]],[1]!품번구분[#Data],2,0)</f>
        <v>S</v>
      </c>
      <c r="G907" s="28">
        <v>12</v>
      </c>
      <c r="H907" s="28">
        <v>103</v>
      </c>
      <c r="I907" s="28"/>
      <c r="J907" s="29">
        <f>표1[[#This Row],[C/V]]*표1[[#This Row],[판수]]-표1[[#This Row],[불량수량]]</f>
        <v>1236</v>
      </c>
      <c r="K907" s="28" t="s">
        <v>43</v>
      </c>
      <c r="L907" s="28" t="s">
        <v>116</v>
      </c>
      <c r="M907" s="30">
        <v>0.33333333333333331</v>
      </c>
      <c r="N907" s="30">
        <v>0.83333333333333337</v>
      </c>
      <c r="O907" s="31">
        <v>620</v>
      </c>
      <c r="P907" s="31">
        <v>0</v>
      </c>
      <c r="Q907" s="32"/>
      <c r="R907" s="33">
        <f t="shared" si="70"/>
        <v>9.9677419354838719</v>
      </c>
      <c r="S907" s="34">
        <f t="shared" si="71"/>
        <v>103</v>
      </c>
      <c r="T907" s="35">
        <f>IF(L907="비가동",0,VLOOKUP(E907,[1]단가!$D$4:$G$1048576,4,0))</f>
        <v>244.55</v>
      </c>
      <c r="U907" s="35">
        <f t="shared" si="72"/>
        <v>302263.8</v>
      </c>
      <c r="V907" s="36" t="str">
        <f>IF($L907="비가동",0,IF($B907="in",VLOOKUP($E907,[1]투입량!$M:$T,3,FALSE),VLOOKUP($E907,[1]투입량!$D:$I,3,FALSE)))</f>
        <v>SI4014</v>
      </c>
      <c r="W907" s="35">
        <f>IF($L907="비가동",0,IF($B907="in",VLOOKUP($E907,[1]투입량!$M:$T,6,FALSE),VLOOKUP($E907,[1]투입량!$D:$I,5,FALSE)))</f>
        <v>0</v>
      </c>
      <c r="X907" s="35">
        <f t="shared" si="73"/>
        <v>0</v>
      </c>
      <c r="Y907" s="37">
        <f>IF(V907=0,0,VLOOKUP(V907,[1]원재료!C:H,3,0)*0.001)</f>
        <v>7.8</v>
      </c>
      <c r="Z907" s="35">
        <f t="shared" si="74"/>
        <v>0</v>
      </c>
      <c r="AA907" s="38"/>
      <c r="AB907" s="39" t="s">
        <v>35</v>
      </c>
      <c r="AC907" s="40"/>
    </row>
    <row r="908" spans="1:29" ht="19.5" customHeight="1" x14ac:dyDescent="0.45">
      <c r="A908" s="22">
        <v>46162</v>
      </c>
      <c r="B908" s="23" t="s">
        <v>29</v>
      </c>
      <c r="C908" s="24" t="s">
        <v>30</v>
      </c>
      <c r="D908" s="25" t="s">
        <v>49</v>
      </c>
      <c r="E908" s="26">
        <v>685683</v>
      </c>
      <c r="F908" s="27" t="str">
        <f>VLOOKUP(표1[[#This Row],[품번]],[1]!품번구분[#Data],2,0)</f>
        <v>S</v>
      </c>
      <c r="G908" s="28">
        <v>80</v>
      </c>
      <c r="H908" s="28">
        <v>107</v>
      </c>
      <c r="I908" s="28"/>
      <c r="J908" s="29">
        <f>표1[[#This Row],[C/V]]*표1[[#This Row],[판수]]-표1[[#This Row],[불량수량]]</f>
        <v>8560</v>
      </c>
      <c r="K908" s="28" t="s">
        <v>33</v>
      </c>
      <c r="L908" s="28" t="s">
        <v>117</v>
      </c>
      <c r="M908" s="30">
        <v>0.83333333333333337</v>
      </c>
      <c r="N908" s="30">
        <v>0.33333333333333331</v>
      </c>
      <c r="O908" s="31">
        <v>659.99999999999989</v>
      </c>
      <c r="P908" s="31">
        <v>0</v>
      </c>
      <c r="Q908" s="32"/>
      <c r="R908" s="33">
        <f t="shared" si="70"/>
        <v>9.7272727272727284</v>
      </c>
      <c r="S908" s="34">
        <f t="shared" si="71"/>
        <v>208</v>
      </c>
      <c r="T908" s="35">
        <f>IF(L908="비가동",0,VLOOKUP(E908,[1]단가!$D$4:$G$1048576,4,0))</f>
        <v>163.26</v>
      </c>
      <c r="U908" s="35">
        <f t="shared" si="72"/>
        <v>1397505.5999999999</v>
      </c>
      <c r="V908" s="36" t="str">
        <f>IF($L908="비가동",0,IF($B908="in",VLOOKUP($E908,[1]투입량!$M:$T,3,FALSE),VLOOKUP($E908,[1]투입량!$D:$I,3,FALSE)))</f>
        <v>SI4029</v>
      </c>
      <c r="W908" s="35">
        <f>IF($L908="비가동",0,IF($B908="in",VLOOKUP($E908,[1]투입량!$M:$T,6,FALSE),VLOOKUP($E908,[1]투입량!$D:$I,5,FALSE)))</f>
        <v>336</v>
      </c>
      <c r="X908" s="35">
        <f t="shared" si="73"/>
        <v>39547.200000000004</v>
      </c>
      <c r="Y908" s="37">
        <f>IF(V908=0,0,VLOOKUP(V908,[1]원재료!C:H,3,0)*0.001)</f>
        <v>9</v>
      </c>
      <c r="Z908" s="35">
        <f t="shared" si="74"/>
        <v>355924.80000000005</v>
      </c>
      <c r="AA908" s="38"/>
      <c r="AB908" s="39" t="s">
        <v>35</v>
      </c>
      <c r="AC908" s="40"/>
    </row>
    <row r="909" spans="1:29" ht="19.5" customHeight="1" x14ac:dyDescent="0.45">
      <c r="A909" s="22">
        <v>46162</v>
      </c>
      <c r="B909" s="23" t="s">
        <v>29</v>
      </c>
      <c r="C909" s="24" t="s">
        <v>30</v>
      </c>
      <c r="D909" s="25" t="s">
        <v>52</v>
      </c>
      <c r="E909" s="26" t="s">
        <v>53</v>
      </c>
      <c r="F909" s="27" t="str">
        <f>VLOOKUP(표1[[#This Row],[품번]],[1]!품번구분[#Data],2,0)</f>
        <v>S</v>
      </c>
      <c r="G909" s="28">
        <v>170</v>
      </c>
      <c r="H909" s="28">
        <v>107</v>
      </c>
      <c r="I909" s="28">
        <v>107</v>
      </c>
      <c r="J909" s="29">
        <f>표1[[#This Row],[C/V]]*표1[[#This Row],[판수]]-표1[[#This Row],[불량수량]]</f>
        <v>18083</v>
      </c>
      <c r="K909" s="28" t="s">
        <v>33</v>
      </c>
      <c r="L909" s="28" t="s">
        <v>117</v>
      </c>
      <c r="M909" s="30">
        <v>0.83333333333333337</v>
      </c>
      <c r="N909" s="30">
        <v>0.33333333333333331</v>
      </c>
      <c r="O909" s="31">
        <v>659.99999999999989</v>
      </c>
      <c r="P909" s="31">
        <v>0</v>
      </c>
      <c r="Q909" s="32"/>
      <c r="R909" s="33">
        <f t="shared" si="70"/>
        <v>9.7272727272727284</v>
      </c>
      <c r="S909" s="34">
        <f t="shared" si="71"/>
        <v>210</v>
      </c>
      <c r="T909" s="35">
        <f>IF(L909="비가동",0,VLOOKUP(E909,[1]단가!$D$4:$G$1048576,4,0))</f>
        <v>19.73</v>
      </c>
      <c r="U909" s="35">
        <f t="shared" si="72"/>
        <v>356777.59</v>
      </c>
      <c r="V909" s="36" t="str">
        <f>IF($L909="비가동",0,IF($B909="in",VLOOKUP($E909,[1]투입량!$M:$T,3,FALSE),VLOOKUP($E909,[1]투입량!$D:$I,3,FALSE)))</f>
        <v>SI4022</v>
      </c>
      <c r="W909" s="35">
        <f>IF($L909="비가동",0,IF($B909="in",VLOOKUP($E909,[1]투입량!$M:$T,6,FALSE),VLOOKUP($E909,[1]투입량!$D:$I,5,FALSE)))</f>
        <v>130</v>
      </c>
      <c r="X909" s="35">
        <f t="shared" si="73"/>
        <v>15301</v>
      </c>
      <c r="Y909" s="37">
        <f>IF(V909=0,0,VLOOKUP(V909,[1]원재료!C:H,3,0)*0.001)</f>
        <v>10.15</v>
      </c>
      <c r="Z909" s="35">
        <f t="shared" si="74"/>
        <v>155305.15</v>
      </c>
      <c r="AA909" s="38"/>
      <c r="AB909" s="39" t="s">
        <v>35</v>
      </c>
      <c r="AC909" s="40"/>
    </row>
    <row r="910" spans="1:29" ht="19.5" customHeight="1" x14ac:dyDescent="0.45">
      <c r="A910" s="22">
        <v>46162</v>
      </c>
      <c r="B910" s="23" t="s">
        <v>29</v>
      </c>
      <c r="C910" s="24" t="s">
        <v>30</v>
      </c>
      <c r="D910" s="25" t="s">
        <v>54</v>
      </c>
      <c r="E910" s="26" t="s">
        <v>142</v>
      </c>
      <c r="F910" s="27" t="str">
        <f>VLOOKUP(표1[[#This Row],[품번]],[1]!품번구분[#Data],2,0)</f>
        <v>S</v>
      </c>
      <c r="G910" s="28">
        <v>120</v>
      </c>
      <c r="H910" s="28">
        <v>107</v>
      </c>
      <c r="I910" s="28"/>
      <c r="J910" s="29">
        <f>표1[[#This Row],[C/V]]*표1[[#This Row],[판수]]-표1[[#This Row],[불량수량]]</f>
        <v>12840</v>
      </c>
      <c r="K910" s="28" t="s">
        <v>33</v>
      </c>
      <c r="L910" s="28" t="s">
        <v>117</v>
      </c>
      <c r="M910" s="30">
        <v>0.83333333333333337</v>
      </c>
      <c r="N910" s="30">
        <v>0.33333333333333331</v>
      </c>
      <c r="O910" s="31">
        <v>659.99999999999989</v>
      </c>
      <c r="P910" s="31">
        <v>0</v>
      </c>
      <c r="Q910" s="32"/>
      <c r="R910" s="33">
        <f t="shared" si="70"/>
        <v>9.7272727272727284</v>
      </c>
      <c r="S910" s="34">
        <f t="shared" si="71"/>
        <v>107</v>
      </c>
      <c r="T910" s="35">
        <f>IF(L910="비가동",0,VLOOKUP(E910,[1]단가!$D$4:$G$1048576,4,0))</f>
        <v>73</v>
      </c>
      <c r="U910" s="35">
        <f t="shared" si="72"/>
        <v>937320</v>
      </c>
      <c r="V910" s="36" t="str">
        <f>IF($L910="비가동",0,IF($B910="in",VLOOKUP($E910,[1]투입량!$M:$T,3,FALSE),VLOOKUP($E910,[1]투입량!$D:$I,3,FALSE)))</f>
        <v>SI4028</v>
      </c>
      <c r="W910" s="35">
        <f>IF($L910="비가동",0,IF($B910="in",VLOOKUP($E910,[1]투입량!$M:$T,6,FALSE),VLOOKUP($E910,[1]투입량!$D:$I,5,FALSE)))</f>
        <v>160</v>
      </c>
      <c r="X910" s="35">
        <f t="shared" si="73"/>
        <v>18832</v>
      </c>
      <c r="Y910" s="37">
        <f>IF(V910=0,0,VLOOKUP(V910,[1]원재료!C:H,3,0)*0.001)</f>
        <v>9</v>
      </c>
      <c r="Z910" s="35">
        <f t="shared" si="74"/>
        <v>169488</v>
      </c>
      <c r="AA910" s="38"/>
      <c r="AB910" s="39" t="s">
        <v>35</v>
      </c>
      <c r="AC910" s="40"/>
    </row>
    <row r="911" spans="1:29" ht="19.5" customHeight="1" x14ac:dyDescent="0.45">
      <c r="A911" s="22">
        <v>46162</v>
      </c>
      <c r="B911" s="23" t="s">
        <v>29</v>
      </c>
      <c r="C911" s="24" t="s">
        <v>30</v>
      </c>
      <c r="D911" s="25" t="s">
        <v>57</v>
      </c>
      <c r="E911" s="26">
        <v>681114</v>
      </c>
      <c r="F911" s="27" t="str">
        <f>VLOOKUP(표1[[#This Row],[품번]],[1]!품번구분[#Data],2,0)</f>
        <v>S</v>
      </c>
      <c r="G911" s="28">
        <v>1156</v>
      </c>
      <c r="H911" s="28">
        <v>98</v>
      </c>
      <c r="I911" s="28">
        <v>294</v>
      </c>
      <c r="J911" s="29">
        <f>표1[[#This Row],[C/V]]*표1[[#This Row],[판수]]-표1[[#This Row],[불량수량]]</f>
        <v>112994</v>
      </c>
      <c r="K911" s="28" t="s">
        <v>61</v>
      </c>
      <c r="L911" s="28" t="s">
        <v>116</v>
      </c>
      <c r="M911" s="30">
        <v>0.33333333333333331</v>
      </c>
      <c r="N911" s="30">
        <v>0.83333333333333337</v>
      </c>
      <c r="O911" s="31">
        <v>620</v>
      </c>
      <c r="P911" s="31">
        <v>0</v>
      </c>
      <c r="Q911" s="32"/>
      <c r="R911" s="33">
        <f t="shared" si="70"/>
        <v>9.4838709677419342</v>
      </c>
      <c r="S911" s="34">
        <f t="shared" si="71"/>
        <v>211</v>
      </c>
      <c r="T911" s="35">
        <f>IF(L911="비가동",0,VLOOKUP(E911,[1]단가!$D$4:$G$1048576,4,0))</f>
        <v>8.76</v>
      </c>
      <c r="U911" s="35">
        <f t="shared" si="72"/>
        <v>989827.44</v>
      </c>
      <c r="V911" s="36" t="str">
        <f>IF($L911="비가동",0,IF($B911="in",VLOOKUP($E911,[1]투입량!$M:$T,3,FALSE),VLOOKUP($E911,[1]투입량!$D:$I,3,FALSE)))</f>
        <v>SI5521</v>
      </c>
      <c r="W911" s="35">
        <f>IF($L911="비가동",0,IF($B911="in",VLOOKUP($E911,[1]투입량!$M:$T,6,FALSE),VLOOKUP($E911,[1]투입량!$D:$I,5,FALSE)))</f>
        <v>330</v>
      </c>
      <c r="X911" s="35">
        <f t="shared" si="73"/>
        <v>35574.000000000007</v>
      </c>
      <c r="Y911" s="37">
        <f>IF(V911=0,0,VLOOKUP(V911,[1]원재료!C:H,3,0)*0.001)</f>
        <v>8.25</v>
      </c>
      <c r="Z911" s="35">
        <f t="shared" si="74"/>
        <v>293485.50000000006</v>
      </c>
      <c r="AA911" s="38"/>
      <c r="AB911" s="39" t="s">
        <v>35</v>
      </c>
      <c r="AC911" s="40"/>
    </row>
    <row r="912" spans="1:29" ht="19.5" hidden="1" customHeight="1" x14ac:dyDescent="0.45">
      <c r="A912" s="22">
        <v>46162</v>
      </c>
      <c r="B912" s="23" t="s">
        <v>29</v>
      </c>
      <c r="C912" s="24" t="s">
        <v>30</v>
      </c>
      <c r="D912" s="25" t="s">
        <v>59</v>
      </c>
      <c r="E912" s="26">
        <v>681474</v>
      </c>
      <c r="F912" s="27" t="str">
        <f>VLOOKUP(표1[[#This Row],[품번]],[1]!품번구분[#Data],2,0)</f>
        <v>S</v>
      </c>
      <c r="G912" s="28">
        <v>1156</v>
      </c>
      <c r="H912" s="28">
        <v>60</v>
      </c>
      <c r="I912" s="28">
        <v>60</v>
      </c>
      <c r="J912" s="29">
        <f>표1[[#This Row],[C/V]]*표1[[#This Row],[판수]]-표1[[#This Row],[불량수량]]</f>
        <v>69300</v>
      </c>
      <c r="K912" s="28" t="s">
        <v>62</v>
      </c>
      <c r="L912" s="28" t="s">
        <v>116</v>
      </c>
      <c r="M912" s="30">
        <v>0.33333333333333331</v>
      </c>
      <c r="N912" s="30">
        <v>0.6875</v>
      </c>
      <c r="O912" s="31">
        <v>390.00000000000006</v>
      </c>
      <c r="P912" s="31">
        <v>59.999999999999943</v>
      </c>
      <c r="Q912" s="32"/>
      <c r="R912" s="33">
        <f t="shared" si="70"/>
        <v>9.2307692307692299</v>
      </c>
      <c r="S912" s="34">
        <f t="shared" si="71"/>
        <v>60</v>
      </c>
      <c r="T912" s="35">
        <f>IF(L912="비가동",0,VLOOKUP(E912,[1]단가!$D$4:$G$1048576,4,0))</f>
        <v>10.47</v>
      </c>
      <c r="U912" s="35">
        <f t="shared" si="72"/>
        <v>725571</v>
      </c>
      <c r="V912" s="36" t="str">
        <f>IF($L912="비가동",0,IF($B912="in",VLOOKUP($E912,[1]투입량!$M:$T,3,FALSE),VLOOKUP($E912,[1]투입량!$D:$I,3,FALSE)))</f>
        <v>SI4020</v>
      </c>
      <c r="W912" s="35">
        <f>IF($L912="비가동",0,IF($B912="in",VLOOKUP($E912,[1]투입량!$M:$T,6,FALSE),VLOOKUP($E912,[1]투입량!$D:$I,5,FALSE)))</f>
        <v>264</v>
      </c>
      <c r="X912" s="35">
        <f t="shared" si="73"/>
        <v>17424.000000000004</v>
      </c>
      <c r="Y912" s="37">
        <f>IF(V912=0,0,VLOOKUP(V912,[1]원재료!C:H,3,0)*0.001)</f>
        <v>8.7000000000000011</v>
      </c>
      <c r="Z912" s="35">
        <f t="shared" si="74"/>
        <v>151588.80000000005</v>
      </c>
      <c r="AA912" s="38"/>
      <c r="AB912" s="39" t="s">
        <v>35</v>
      </c>
      <c r="AC912" s="40"/>
    </row>
    <row r="913" spans="1:29" ht="19.5" hidden="1" customHeight="1" x14ac:dyDescent="0.45">
      <c r="A913" s="22">
        <v>46162</v>
      </c>
      <c r="B913" s="23" t="s">
        <v>29</v>
      </c>
      <c r="C913" s="24" t="s">
        <v>30</v>
      </c>
      <c r="D913" s="25" t="s">
        <v>59</v>
      </c>
      <c r="E913" s="26">
        <v>681474</v>
      </c>
      <c r="F913" s="27" t="str">
        <f>VLOOKUP(표1[[#This Row],[품번]],[1]!품번구분[#Data],2,0)</f>
        <v>S</v>
      </c>
      <c r="G913" s="28"/>
      <c r="H913" s="28"/>
      <c r="I913" s="28"/>
      <c r="J913" s="29">
        <f>표1[[#This Row],[C/V]]*표1[[#This Row],[판수]]-표1[[#This Row],[불량수량]]</f>
        <v>0</v>
      </c>
      <c r="K913" s="28" t="s">
        <v>62</v>
      </c>
      <c r="L913" s="28" t="s">
        <v>36</v>
      </c>
      <c r="M913" s="30">
        <v>0.64583333333333337</v>
      </c>
      <c r="N913" s="30">
        <v>0.6875</v>
      </c>
      <c r="O913" s="31">
        <v>59.999999999999943</v>
      </c>
      <c r="P913" s="31">
        <v>0</v>
      </c>
      <c r="Q913" s="32" t="s">
        <v>100</v>
      </c>
      <c r="R913" s="33" t="str">
        <f t="shared" si="70"/>
        <v/>
      </c>
      <c r="S913" s="34">
        <f t="shared" si="71"/>
        <v>60</v>
      </c>
      <c r="T913" s="35">
        <f>IF(L913="비가동",0,VLOOKUP(E913,[1]단가!$D$4:$G$1048576,4,0))</f>
        <v>0</v>
      </c>
      <c r="U913" s="35">
        <f t="shared" si="72"/>
        <v>0</v>
      </c>
      <c r="V913" s="36">
        <f>IF($L913="비가동",0,IF($B913="in",VLOOKUP($E913,[1]투입량!$M:$T,3,FALSE),VLOOKUP($E913,[1]투입량!$D:$I,3,FALSE)))</f>
        <v>0</v>
      </c>
      <c r="W913" s="35">
        <f>IF($L913="비가동",0,IF($B913="in",VLOOKUP($E913,[1]투입량!$M:$T,6,FALSE),VLOOKUP($E913,[1]투입량!$D:$I,5,FALSE)))</f>
        <v>0</v>
      </c>
      <c r="X913" s="35">
        <f t="shared" si="73"/>
        <v>0</v>
      </c>
      <c r="Y913" s="37">
        <f>IF(V913=0,0,VLOOKUP(V913,[1]원재료!C:H,3,0)*0.001)</f>
        <v>0</v>
      </c>
      <c r="Z913" s="35">
        <f t="shared" si="74"/>
        <v>0</v>
      </c>
      <c r="AA913" s="38"/>
      <c r="AB913" s="39" t="s">
        <v>35</v>
      </c>
      <c r="AC913" s="40"/>
    </row>
    <row r="914" spans="1:29" ht="19.5" customHeight="1" x14ac:dyDescent="0.45">
      <c r="A914" s="22">
        <v>46162</v>
      </c>
      <c r="B914" s="23" t="s">
        <v>29</v>
      </c>
      <c r="C914" s="24" t="s">
        <v>30</v>
      </c>
      <c r="D914" s="25" t="s">
        <v>59</v>
      </c>
      <c r="E914" s="26">
        <v>681367</v>
      </c>
      <c r="F914" s="27" t="str">
        <f>VLOOKUP(표1[[#This Row],[품번]],[1]!품번구분[#Data],2,0)</f>
        <v>S</v>
      </c>
      <c r="G914" s="28">
        <v>360</v>
      </c>
      <c r="H914" s="28">
        <v>24</v>
      </c>
      <c r="I914" s="28">
        <v>24</v>
      </c>
      <c r="J914" s="29">
        <f>표1[[#This Row],[C/V]]*표1[[#This Row],[판수]]-표1[[#This Row],[불량수량]]</f>
        <v>8616</v>
      </c>
      <c r="K914" s="28" t="s">
        <v>62</v>
      </c>
      <c r="L914" s="28" t="s">
        <v>116</v>
      </c>
      <c r="M914" s="30">
        <v>0.6875</v>
      </c>
      <c r="N914" s="30">
        <v>0.83333333333333337</v>
      </c>
      <c r="O914" s="31">
        <v>170.00000000000006</v>
      </c>
      <c r="P914" s="31">
        <v>0</v>
      </c>
      <c r="Q914" s="32"/>
      <c r="R914" s="33">
        <f t="shared" si="70"/>
        <v>8.4705882352941142</v>
      </c>
      <c r="S914" s="34">
        <f t="shared" si="71"/>
        <v>132</v>
      </c>
      <c r="T914" s="35">
        <f>IF(L914="비가동",0,VLOOKUP(E914,[1]단가!$D$4:$G$1048576,4,0))</f>
        <v>16.34</v>
      </c>
      <c r="U914" s="35">
        <f t="shared" si="72"/>
        <v>140785.44</v>
      </c>
      <c r="V914" s="36" t="str">
        <f>IF($L914="비가동",0,IF($B914="in",VLOOKUP($E914,[1]투입량!$M:$T,3,FALSE),VLOOKUP($E914,[1]투입량!$D:$I,3,FALSE)))</f>
        <v>SI4022</v>
      </c>
      <c r="W914" s="35">
        <f>IF($L914="비가동",0,IF($B914="in",VLOOKUP($E914,[1]투입량!$M:$T,6,FALSE),VLOOKUP($E914,[1]투입량!$D:$I,5,FALSE)))</f>
        <v>264</v>
      </c>
      <c r="X914" s="35">
        <f t="shared" si="73"/>
        <v>6969.6</v>
      </c>
      <c r="Y914" s="37">
        <f>IF(V914=0,0,VLOOKUP(V914,[1]원재료!C:H,3,0)*0.001)</f>
        <v>10.15</v>
      </c>
      <c r="Z914" s="35">
        <f t="shared" si="74"/>
        <v>70741.440000000002</v>
      </c>
      <c r="AA914" s="38"/>
      <c r="AB914" s="39" t="s">
        <v>35</v>
      </c>
      <c r="AC914" s="40"/>
    </row>
    <row r="915" spans="1:29" ht="19.5" customHeight="1" x14ac:dyDescent="0.45">
      <c r="A915" s="22">
        <v>46162</v>
      </c>
      <c r="B915" s="23" t="s">
        <v>29</v>
      </c>
      <c r="C915" s="24" t="s">
        <v>30</v>
      </c>
      <c r="D915" s="25" t="s">
        <v>57</v>
      </c>
      <c r="E915" s="26">
        <v>681114</v>
      </c>
      <c r="F915" s="27" t="str">
        <f>VLOOKUP(표1[[#This Row],[품번]],[1]!품번구분[#Data],2,0)</f>
        <v>S</v>
      </c>
      <c r="G915" s="28">
        <v>1156</v>
      </c>
      <c r="H915" s="28">
        <v>113</v>
      </c>
      <c r="I915" s="28">
        <v>339</v>
      </c>
      <c r="J915" s="29">
        <f>표1[[#This Row],[C/V]]*표1[[#This Row],[판수]]-표1[[#This Row],[불량수량]]</f>
        <v>130289</v>
      </c>
      <c r="K915" s="28" t="s">
        <v>58</v>
      </c>
      <c r="L915" s="28" t="s">
        <v>117</v>
      </c>
      <c r="M915" s="30">
        <v>0.83333333333333337</v>
      </c>
      <c r="N915" s="30">
        <v>0.33333333333333331</v>
      </c>
      <c r="O915" s="31">
        <v>659.99999999999989</v>
      </c>
      <c r="P915" s="31">
        <v>0</v>
      </c>
      <c r="Q915" s="32"/>
      <c r="R915" s="33">
        <f t="shared" si="70"/>
        <v>10.272727272727273</v>
      </c>
      <c r="S915" s="34">
        <f t="shared" si="71"/>
        <v>211</v>
      </c>
      <c r="T915" s="35">
        <f>IF(L915="비가동",0,VLOOKUP(E915,[1]단가!$D$4:$G$1048576,4,0))</f>
        <v>8.76</v>
      </c>
      <c r="U915" s="35">
        <f t="shared" si="72"/>
        <v>1141331.6399999999</v>
      </c>
      <c r="V915" s="36" t="str">
        <f>IF($L915="비가동",0,IF($B915="in",VLOOKUP($E915,[1]투입량!$M:$T,3,FALSE),VLOOKUP($E915,[1]투입량!$D:$I,3,FALSE)))</f>
        <v>SI5521</v>
      </c>
      <c r="W915" s="35">
        <f>IF($L915="비가동",0,IF($B915="in",VLOOKUP($E915,[1]투입량!$M:$T,6,FALSE),VLOOKUP($E915,[1]투입량!$D:$I,5,FALSE)))</f>
        <v>330</v>
      </c>
      <c r="X915" s="35">
        <f t="shared" si="73"/>
        <v>41019.000000000007</v>
      </c>
      <c r="Y915" s="37">
        <f>IF(V915=0,0,VLOOKUP(V915,[1]원재료!C:H,3,0)*0.001)</f>
        <v>8.25</v>
      </c>
      <c r="Z915" s="35">
        <f t="shared" si="74"/>
        <v>338406.75000000006</v>
      </c>
      <c r="AA915" s="38"/>
      <c r="AB915" s="39" t="s">
        <v>35</v>
      </c>
      <c r="AC915" s="40"/>
    </row>
    <row r="916" spans="1:29" ht="19.5" customHeight="1" x14ac:dyDescent="0.45">
      <c r="A916" s="22">
        <v>46162</v>
      </c>
      <c r="B916" s="23" t="s">
        <v>29</v>
      </c>
      <c r="C916" s="24" t="s">
        <v>30</v>
      </c>
      <c r="D916" s="25" t="s">
        <v>59</v>
      </c>
      <c r="E916" s="26">
        <v>681367</v>
      </c>
      <c r="F916" s="27" t="str">
        <f>VLOOKUP(표1[[#This Row],[품번]],[1]!품번구분[#Data],2,0)</f>
        <v>S</v>
      </c>
      <c r="G916" s="28">
        <v>360</v>
      </c>
      <c r="H916" s="28">
        <v>108</v>
      </c>
      <c r="I916" s="28">
        <v>108</v>
      </c>
      <c r="J916" s="29">
        <f>표1[[#This Row],[C/V]]*표1[[#This Row],[판수]]-표1[[#This Row],[불량수량]]</f>
        <v>38772</v>
      </c>
      <c r="K916" s="28" t="s">
        <v>81</v>
      </c>
      <c r="L916" s="28" t="s">
        <v>117</v>
      </c>
      <c r="M916" s="30">
        <v>0.83333333333333337</v>
      </c>
      <c r="N916" s="30">
        <v>0.33333333333333331</v>
      </c>
      <c r="O916" s="31">
        <v>659.99999999999989</v>
      </c>
      <c r="P916" s="31">
        <v>0</v>
      </c>
      <c r="Q916" s="32"/>
      <c r="R916" s="33">
        <f t="shared" si="70"/>
        <v>9.8181818181818201</v>
      </c>
      <c r="S916" s="34">
        <f t="shared" si="71"/>
        <v>132</v>
      </c>
      <c r="T916" s="35">
        <f>IF(L916="비가동",0,VLOOKUP(E916,[1]단가!$D$4:$G$1048576,4,0))</f>
        <v>16.34</v>
      </c>
      <c r="U916" s="35">
        <f t="shared" si="72"/>
        <v>633534.48</v>
      </c>
      <c r="V916" s="36" t="str">
        <f>IF($L916="비가동",0,IF($B916="in",VLOOKUP($E916,[1]투입량!$M:$T,3,FALSE),VLOOKUP($E916,[1]투입량!$D:$I,3,FALSE)))</f>
        <v>SI4022</v>
      </c>
      <c r="W916" s="35">
        <f>IF($L916="비가동",0,IF($B916="in",VLOOKUP($E916,[1]투입량!$M:$T,6,FALSE),VLOOKUP($E916,[1]투입량!$D:$I,5,FALSE)))</f>
        <v>264</v>
      </c>
      <c r="X916" s="35">
        <f t="shared" si="73"/>
        <v>31363.200000000004</v>
      </c>
      <c r="Y916" s="37">
        <f>IF(V916=0,0,VLOOKUP(V916,[1]원재료!C:H,3,0)*0.001)</f>
        <v>10.15</v>
      </c>
      <c r="Z916" s="35">
        <f t="shared" si="74"/>
        <v>318336.48000000004</v>
      </c>
      <c r="AA916" s="38"/>
      <c r="AB916" s="39" t="s">
        <v>35</v>
      </c>
      <c r="AC916" s="40"/>
    </row>
    <row r="917" spans="1:29" ht="19.5" customHeight="1" x14ac:dyDescent="0.45">
      <c r="A917" s="22">
        <v>46162</v>
      </c>
      <c r="B917" s="23" t="s">
        <v>29</v>
      </c>
      <c r="C917" s="24" t="s">
        <v>30</v>
      </c>
      <c r="D917" s="25" t="s">
        <v>63</v>
      </c>
      <c r="E917" s="26">
        <v>685394</v>
      </c>
      <c r="F917" s="27" t="str">
        <f>VLOOKUP(표1[[#This Row],[품번]],[1]!품번구분[#Data],2,0)</f>
        <v>S</v>
      </c>
      <c r="G917" s="28">
        <v>1152</v>
      </c>
      <c r="H917" s="28">
        <v>89</v>
      </c>
      <c r="I917" s="28"/>
      <c r="J917" s="29">
        <f>표1[[#This Row],[C/V]]*표1[[#This Row],[판수]]-표1[[#This Row],[불량수량]]</f>
        <v>102528</v>
      </c>
      <c r="K917" s="28" t="s">
        <v>67</v>
      </c>
      <c r="L917" s="28" t="s">
        <v>116</v>
      </c>
      <c r="M917" s="30">
        <v>0.33333333333333331</v>
      </c>
      <c r="N917" s="30">
        <v>0.83333333333333337</v>
      </c>
      <c r="O917" s="31">
        <v>620</v>
      </c>
      <c r="P917" s="31">
        <v>0</v>
      </c>
      <c r="Q917" s="32"/>
      <c r="R917" s="33">
        <f t="shared" si="70"/>
        <v>8.612903225806452</v>
      </c>
      <c r="S917" s="34">
        <f t="shared" si="71"/>
        <v>184</v>
      </c>
      <c r="T917" s="35">
        <f>IF(L917="비가동",0,VLOOKUP(E917,[1]단가!$D$4:$G$1048576,4,0))</f>
        <v>7.4</v>
      </c>
      <c r="U917" s="35">
        <f t="shared" si="72"/>
        <v>758707.20000000007</v>
      </c>
      <c r="V917" s="36" t="str">
        <f>IF($L917="비가동",0,IF($B917="in",VLOOKUP($E917,[1]투입량!$M:$T,3,FALSE),VLOOKUP($E917,[1]투입량!$D:$I,3,FALSE)))</f>
        <v>SI4026</v>
      </c>
      <c r="W917" s="35">
        <f>IF($L917="비가동",0,IF($B917="in",VLOOKUP($E917,[1]투입량!$M:$T,6,FALSE),VLOOKUP($E917,[1]투입량!$D:$I,5,FALSE)))</f>
        <v>292</v>
      </c>
      <c r="X917" s="35">
        <f t="shared" si="73"/>
        <v>28586.800000000003</v>
      </c>
      <c r="Y917" s="37">
        <f>IF(V917=0,0,VLOOKUP(V917,[1]원재료!C:H,3,0)*0.001)</f>
        <v>9.1</v>
      </c>
      <c r="Z917" s="35">
        <f t="shared" si="74"/>
        <v>260139.88</v>
      </c>
      <c r="AA917" s="38"/>
      <c r="AB917" s="39" t="s">
        <v>35</v>
      </c>
      <c r="AC917" s="40"/>
    </row>
    <row r="918" spans="1:29" ht="19.5" customHeight="1" x14ac:dyDescent="0.45">
      <c r="A918" s="22">
        <v>46162</v>
      </c>
      <c r="B918" s="23" t="s">
        <v>29</v>
      </c>
      <c r="C918" s="24" t="s">
        <v>30</v>
      </c>
      <c r="D918" s="25" t="s">
        <v>65</v>
      </c>
      <c r="E918" s="26">
        <v>681159</v>
      </c>
      <c r="F918" s="27" t="str">
        <f>VLOOKUP(표1[[#This Row],[품번]],[1]!품번구분[#Data],2,0)</f>
        <v>S</v>
      </c>
      <c r="G918" s="28">
        <v>1600</v>
      </c>
      <c r="H918" s="28">
        <v>64</v>
      </c>
      <c r="I918" s="28"/>
      <c r="J918" s="29">
        <f>표1[[#This Row],[C/V]]*표1[[#This Row],[판수]]-표1[[#This Row],[불량수량]]</f>
        <v>102400</v>
      </c>
      <c r="K918" s="28" t="s">
        <v>68</v>
      </c>
      <c r="L918" s="28" t="s">
        <v>116</v>
      </c>
      <c r="M918" s="30">
        <v>0.33333333333333331</v>
      </c>
      <c r="N918" s="30">
        <v>0.83333333333333337</v>
      </c>
      <c r="O918" s="31">
        <v>620</v>
      </c>
      <c r="P918" s="31">
        <v>0</v>
      </c>
      <c r="Q918" s="32"/>
      <c r="R918" s="33">
        <f t="shared" si="70"/>
        <v>6.193548387096774</v>
      </c>
      <c r="S918" s="34">
        <f t="shared" si="71"/>
        <v>133</v>
      </c>
      <c r="T918" s="35">
        <f>IF(L918="비가동",0,VLOOKUP(E918,[1]단가!$D$4:$G$1048576,4,0))</f>
        <v>10.92</v>
      </c>
      <c r="U918" s="35">
        <f t="shared" si="72"/>
        <v>1118208</v>
      </c>
      <c r="V918" s="36" t="str">
        <f>IF($L918="비가동",0,IF($B918="in",VLOOKUP($E918,[1]투입량!$M:$T,3,FALSE),VLOOKUP($E918,[1]투입량!$D:$I,3,FALSE)))</f>
        <v>SI3510</v>
      </c>
      <c r="W918" s="35">
        <f>IF($L918="비가동",0,IF($B918="in",VLOOKUP($E918,[1]투입량!$M:$T,6,FALSE),VLOOKUP($E918,[1]투입량!$D:$I,5,FALSE)))</f>
        <v>484</v>
      </c>
      <c r="X918" s="35">
        <f t="shared" si="73"/>
        <v>34073.600000000006</v>
      </c>
      <c r="Y918" s="37">
        <f>IF(V918=0,0,VLOOKUP(V918,[1]원재료!C:H,3,0)*0.001)</f>
        <v>8.4499999999999993</v>
      </c>
      <c r="Z918" s="35">
        <f t="shared" si="74"/>
        <v>287921.92000000004</v>
      </c>
      <c r="AA918" s="38"/>
      <c r="AB918" s="39" t="s">
        <v>35</v>
      </c>
      <c r="AC918" s="40"/>
    </row>
    <row r="919" spans="1:29" ht="19.5" customHeight="1" x14ac:dyDescent="0.45">
      <c r="A919" s="22">
        <v>46162</v>
      </c>
      <c r="B919" s="23" t="s">
        <v>29</v>
      </c>
      <c r="C919" s="24" t="s">
        <v>30</v>
      </c>
      <c r="D919" s="25" t="s">
        <v>63</v>
      </c>
      <c r="E919" s="26">
        <v>685394</v>
      </c>
      <c r="F919" s="27" t="str">
        <f>VLOOKUP(표1[[#This Row],[품번]],[1]!품번구분[#Data],2,0)</f>
        <v>S</v>
      </c>
      <c r="G919" s="28">
        <v>1152</v>
      </c>
      <c r="H919" s="28">
        <v>95</v>
      </c>
      <c r="I919" s="28"/>
      <c r="J919" s="29">
        <f>표1[[#This Row],[C/V]]*표1[[#This Row],[판수]]-표1[[#This Row],[불량수량]]</f>
        <v>109440</v>
      </c>
      <c r="K919" s="28" t="s">
        <v>64</v>
      </c>
      <c r="L919" s="28" t="s">
        <v>117</v>
      </c>
      <c r="M919" s="30">
        <v>0.83333333333333337</v>
      </c>
      <c r="N919" s="30">
        <v>0.33333333333333331</v>
      </c>
      <c r="O919" s="31">
        <v>659.99999999999989</v>
      </c>
      <c r="P919" s="31">
        <v>0</v>
      </c>
      <c r="Q919" s="32"/>
      <c r="R919" s="33">
        <f t="shared" si="70"/>
        <v>8.6363636363636367</v>
      </c>
      <c r="S919" s="34">
        <f t="shared" si="71"/>
        <v>184</v>
      </c>
      <c r="T919" s="35">
        <f>IF(L919="비가동",0,VLOOKUP(E919,[1]단가!$D$4:$G$1048576,4,0))</f>
        <v>7.4</v>
      </c>
      <c r="U919" s="35">
        <f t="shared" si="72"/>
        <v>809856</v>
      </c>
      <c r="V919" s="36" t="str">
        <f>IF($L919="비가동",0,IF($B919="in",VLOOKUP($E919,[1]투입량!$M:$T,3,FALSE),VLOOKUP($E919,[1]투입량!$D:$I,3,FALSE)))</f>
        <v>SI4026</v>
      </c>
      <c r="W919" s="35">
        <f>IF($L919="비가동",0,IF($B919="in",VLOOKUP($E919,[1]투입량!$M:$T,6,FALSE),VLOOKUP($E919,[1]투입량!$D:$I,5,FALSE)))</f>
        <v>292</v>
      </c>
      <c r="X919" s="35">
        <f t="shared" si="73"/>
        <v>30514.000000000004</v>
      </c>
      <c r="Y919" s="37">
        <f>IF(V919=0,0,VLOOKUP(V919,[1]원재료!C:H,3,0)*0.001)</f>
        <v>9.1</v>
      </c>
      <c r="Z919" s="35">
        <f t="shared" si="74"/>
        <v>277677.40000000002</v>
      </c>
      <c r="AA919" s="38"/>
      <c r="AB919" s="39" t="s">
        <v>35</v>
      </c>
      <c r="AC919" s="40"/>
    </row>
    <row r="920" spans="1:29" ht="19.5" customHeight="1" x14ac:dyDescent="0.45">
      <c r="A920" s="22">
        <v>46162</v>
      </c>
      <c r="B920" s="23" t="s">
        <v>29</v>
      </c>
      <c r="C920" s="24" t="s">
        <v>30</v>
      </c>
      <c r="D920" s="25" t="s">
        <v>65</v>
      </c>
      <c r="E920" s="26">
        <v>681159</v>
      </c>
      <c r="F920" s="27" t="str">
        <f>VLOOKUP(표1[[#This Row],[품번]],[1]!품번구분[#Data],2,0)</f>
        <v>S</v>
      </c>
      <c r="G920" s="28">
        <v>1600</v>
      </c>
      <c r="H920" s="28">
        <v>69</v>
      </c>
      <c r="I920" s="28"/>
      <c r="J920" s="29">
        <f>표1[[#This Row],[C/V]]*표1[[#This Row],[판수]]-표1[[#This Row],[불량수량]]</f>
        <v>110400</v>
      </c>
      <c r="K920" s="28" t="s">
        <v>66</v>
      </c>
      <c r="L920" s="28" t="s">
        <v>117</v>
      </c>
      <c r="M920" s="30">
        <v>0.83333333333333337</v>
      </c>
      <c r="N920" s="30">
        <v>0.33333333333333331</v>
      </c>
      <c r="O920" s="31">
        <v>659.99999999999989</v>
      </c>
      <c r="P920" s="31">
        <v>0</v>
      </c>
      <c r="Q920" s="32"/>
      <c r="R920" s="33">
        <f t="shared" si="70"/>
        <v>6.2727272727272743</v>
      </c>
      <c r="S920" s="34">
        <f t="shared" si="71"/>
        <v>133</v>
      </c>
      <c r="T920" s="35">
        <f>IF(L920="비가동",0,VLOOKUP(E920,[1]단가!$D$4:$G$1048576,4,0))</f>
        <v>10.92</v>
      </c>
      <c r="U920" s="35">
        <f t="shared" si="72"/>
        <v>1205568</v>
      </c>
      <c r="V920" s="36" t="str">
        <f>IF($L920="비가동",0,IF($B920="in",VLOOKUP($E920,[1]투입량!$M:$T,3,FALSE),VLOOKUP($E920,[1]투입량!$D:$I,3,FALSE)))</f>
        <v>SI3510</v>
      </c>
      <c r="W920" s="35">
        <f>IF($L920="비가동",0,IF($B920="in",VLOOKUP($E920,[1]투입량!$M:$T,6,FALSE),VLOOKUP($E920,[1]투입량!$D:$I,5,FALSE)))</f>
        <v>484</v>
      </c>
      <c r="X920" s="35">
        <f t="shared" si="73"/>
        <v>36735.600000000006</v>
      </c>
      <c r="Y920" s="37">
        <f>IF(V920=0,0,VLOOKUP(V920,[1]원재료!C:H,3,0)*0.001)</f>
        <v>8.4499999999999993</v>
      </c>
      <c r="Z920" s="35">
        <f t="shared" si="74"/>
        <v>310415.82</v>
      </c>
      <c r="AA920" s="38"/>
      <c r="AB920" s="39" t="s">
        <v>35</v>
      </c>
      <c r="AC920" s="40"/>
    </row>
    <row r="921" spans="1:29" ht="19.5" customHeight="1" x14ac:dyDescent="0.45">
      <c r="A921" s="22">
        <v>46162</v>
      </c>
      <c r="B921" s="23" t="s">
        <v>29</v>
      </c>
      <c r="C921" s="24" t="s">
        <v>30</v>
      </c>
      <c r="D921" s="25" t="s">
        <v>69</v>
      </c>
      <c r="E921" s="26" t="s">
        <v>118</v>
      </c>
      <c r="F921" s="27" t="str">
        <f>VLOOKUP(표1[[#This Row],[품번]],[1]!품번구분[#Data],2,0)</f>
        <v>S</v>
      </c>
      <c r="G921" s="28">
        <v>80</v>
      </c>
      <c r="H921" s="28">
        <v>88</v>
      </c>
      <c r="I921" s="28">
        <v>88</v>
      </c>
      <c r="J921" s="29">
        <f>표1[[#This Row],[C/V]]*표1[[#This Row],[판수]]-표1[[#This Row],[불량수량]]</f>
        <v>6952</v>
      </c>
      <c r="K921" s="28" t="s">
        <v>74</v>
      </c>
      <c r="L921" s="28" t="s">
        <v>116</v>
      </c>
      <c r="M921" s="30">
        <v>0.33333333333333331</v>
      </c>
      <c r="N921" s="30">
        <v>0.83333333333333337</v>
      </c>
      <c r="O921" s="31">
        <v>620</v>
      </c>
      <c r="P921" s="31">
        <v>0</v>
      </c>
      <c r="Q921" s="32"/>
      <c r="R921" s="33">
        <f t="shared" si="70"/>
        <v>8.5161290322580641</v>
      </c>
      <c r="S921" s="34">
        <f t="shared" si="71"/>
        <v>195</v>
      </c>
      <c r="T921" s="35">
        <f>IF(L921="비가동",0,VLOOKUP(E921,[1]단가!$D$4:$G$1048576,4,0))</f>
        <v>150</v>
      </c>
      <c r="U921" s="35">
        <f t="shared" si="72"/>
        <v>1042800</v>
      </c>
      <c r="V921" s="36" t="str">
        <f>IF($L921="비가동",0,IF($B921="in",VLOOKUP($E921,[1]투입량!$M:$T,3,FALSE),VLOOKUP($E921,[1]투입량!$D:$I,3,FALSE)))</f>
        <v>SI3026</v>
      </c>
      <c r="W921" s="35">
        <f>IF($L921="비가동",0,IF($B921="in",VLOOKUP($E921,[1]투입량!$M:$T,6,FALSE),VLOOKUP($E921,[1]투입량!$D:$I,5,FALSE)))</f>
        <v>18</v>
      </c>
      <c r="X921" s="35">
        <f t="shared" si="73"/>
        <v>1742.4</v>
      </c>
      <c r="Y921" s="37">
        <f>IF(V921=0,0,VLOOKUP(V921,[1]원재료!C:H,3,0)*0.001)</f>
        <v>8.0500000000000007</v>
      </c>
      <c r="Z921" s="35">
        <f t="shared" si="74"/>
        <v>14026.320000000002</v>
      </c>
      <c r="AA921" s="38"/>
      <c r="AB921" s="39" t="s">
        <v>35</v>
      </c>
      <c r="AC921" s="40"/>
    </row>
    <row r="922" spans="1:29" ht="19.5" hidden="1" customHeight="1" x14ac:dyDescent="0.45">
      <c r="A922" s="22">
        <v>46162</v>
      </c>
      <c r="B922" s="23" t="s">
        <v>29</v>
      </c>
      <c r="C922" s="24" t="s">
        <v>30</v>
      </c>
      <c r="D922" s="25" t="s">
        <v>72</v>
      </c>
      <c r="E922" s="26" t="s">
        <v>73</v>
      </c>
      <c r="F922" s="27" t="str">
        <f>VLOOKUP(표1[[#This Row],[품번]],[1]!품번구분[#Data],2,0)</f>
        <v>S</v>
      </c>
      <c r="G922" s="28">
        <v>168</v>
      </c>
      <c r="H922" s="28">
        <v>28</v>
      </c>
      <c r="I922" s="28">
        <v>70</v>
      </c>
      <c r="J922" s="29">
        <f>표1[[#This Row],[C/V]]*표1[[#This Row],[판수]]-표1[[#This Row],[불량수량]]</f>
        <v>4634</v>
      </c>
      <c r="K922" s="28" t="s">
        <v>74</v>
      </c>
      <c r="L922" s="28" t="s">
        <v>116</v>
      </c>
      <c r="M922" s="30">
        <v>0.33333333333333331</v>
      </c>
      <c r="N922" s="30">
        <v>0.5</v>
      </c>
      <c r="O922" s="31">
        <v>189.99999999999997</v>
      </c>
      <c r="P922" s="31">
        <v>50.000000000000064</v>
      </c>
      <c r="Q922" s="32"/>
      <c r="R922" s="33">
        <f t="shared" si="70"/>
        <v>8.8421052631578956</v>
      </c>
      <c r="S922" s="34">
        <f t="shared" si="71"/>
        <v>28</v>
      </c>
      <c r="T922" s="35">
        <f>IF(L922="비가동",0,VLOOKUP(E922,[1]단가!$D$4:$G$1048576,4,0))</f>
        <v>12.74</v>
      </c>
      <c r="U922" s="35">
        <f t="shared" si="72"/>
        <v>59037.16</v>
      </c>
      <c r="V922" s="36" t="str">
        <f>IF($L922="비가동",0,IF($B922="in",VLOOKUP($E922,[1]투입량!$M:$T,3,FALSE),VLOOKUP($E922,[1]투입량!$D:$I,3,FALSE)))</f>
        <v>SI4022-2</v>
      </c>
      <c r="W922" s="35">
        <f>IF($L922="비가동",0,IF($B922="in",VLOOKUP($E922,[1]투입량!$M:$T,6,FALSE),VLOOKUP($E922,[1]투입량!$D:$I,5,FALSE)))</f>
        <v>150</v>
      </c>
      <c r="X922" s="35">
        <f t="shared" si="73"/>
        <v>4620</v>
      </c>
      <c r="Y922" s="37">
        <f>IF(V922=0,0,VLOOKUP(V922,[1]원재료!C:H,3,0)*0.001)</f>
        <v>8.75</v>
      </c>
      <c r="Z922" s="35">
        <f t="shared" si="74"/>
        <v>40425</v>
      </c>
      <c r="AA922" s="38"/>
      <c r="AB922" s="39" t="s">
        <v>35</v>
      </c>
      <c r="AC922" s="40"/>
    </row>
    <row r="923" spans="1:29" ht="19.5" hidden="1" customHeight="1" x14ac:dyDescent="0.45">
      <c r="A923" s="22">
        <v>46162</v>
      </c>
      <c r="B923" s="23" t="s">
        <v>29</v>
      </c>
      <c r="C923" s="24" t="s">
        <v>30</v>
      </c>
      <c r="D923" s="25" t="s">
        <v>72</v>
      </c>
      <c r="E923" s="26" t="s">
        <v>73</v>
      </c>
      <c r="F923" s="27" t="str">
        <f>VLOOKUP(표1[[#This Row],[품번]],[1]!품번구분[#Data],2,0)</f>
        <v>S</v>
      </c>
      <c r="G923" s="28"/>
      <c r="H923" s="28"/>
      <c r="I923" s="28"/>
      <c r="J923" s="29">
        <f>표1[[#This Row],[C/V]]*표1[[#This Row],[판수]]-표1[[#This Row],[불량수량]]</f>
        <v>0</v>
      </c>
      <c r="K923" s="28" t="s">
        <v>74</v>
      </c>
      <c r="L923" s="28" t="s">
        <v>36</v>
      </c>
      <c r="M923" s="30">
        <v>0.46527777777777773</v>
      </c>
      <c r="N923" s="30">
        <v>0.5</v>
      </c>
      <c r="O923" s="31">
        <v>50.000000000000064</v>
      </c>
      <c r="P923" s="31">
        <v>0</v>
      </c>
      <c r="Q923" s="32" t="s">
        <v>100</v>
      </c>
      <c r="R923" s="33" t="str">
        <f t="shared" si="70"/>
        <v/>
      </c>
      <c r="S923" s="34">
        <f t="shared" si="71"/>
        <v>28</v>
      </c>
      <c r="T923" s="35">
        <f>IF(L923="비가동",0,VLOOKUP(E923,[1]단가!$D$4:$G$1048576,4,0))</f>
        <v>0</v>
      </c>
      <c r="U923" s="35">
        <f t="shared" si="72"/>
        <v>0</v>
      </c>
      <c r="V923" s="36">
        <f>IF($L923="비가동",0,IF($B923="in",VLOOKUP($E923,[1]투입량!$M:$T,3,FALSE),VLOOKUP($E923,[1]투입량!$D:$I,3,FALSE)))</f>
        <v>0</v>
      </c>
      <c r="W923" s="35">
        <f>IF($L923="비가동",0,IF($B923="in",VLOOKUP($E923,[1]투입량!$M:$T,6,FALSE),VLOOKUP($E923,[1]투입량!$D:$I,5,FALSE)))</f>
        <v>0</v>
      </c>
      <c r="X923" s="35">
        <f t="shared" si="73"/>
        <v>0</v>
      </c>
      <c r="Y923" s="37">
        <f>IF(V923=0,0,VLOOKUP(V923,[1]원재료!C:H,3,0)*0.001)</f>
        <v>0</v>
      </c>
      <c r="Z923" s="35">
        <f t="shared" si="74"/>
        <v>0</v>
      </c>
      <c r="AA923" s="38"/>
      <c r="AB923" s="39" t="s">
        <v>35</v>
      </c>
      <c r="AC923" s="40"/>
    </row>
    <row r="924" spans="1:29" ht="19.5" customHeight="1" x14ac:dyDescent="0.45">
      <c r="A924" s="22">
        <v>46162</v>
      </c>
      <c r="B924" s="23" t="s">
        <v>29</v>
      </c>
      <c r="C924" s="24" t="s">
        <v>30</v>
      </c>
      <c r="D924" s="25" t="s">
        <v>72</v>
      </c>
      <c r="E924" s="26">
        <v>683290</v>
      </c>
      <c r="F924" s="27" t="str">
        <f>VLOOKUP(표1[[#This Row],[품번]],[1]!품번구분[#Data],2,0)</f>
        <v>S</v>
      </c>
      <c r="G924" s="28">
        <v>400</v>
      </c>
      <c r="H924" s="28">
        <v>52</v>
      </c>
      <c r="I924" s="28"/>
      <c r="J924" s="29">
        <f>표1[[#This Row],[C/V]]*표1[[#This Row],[판수]]-표1[[#This Row],[불량수량]]</f>
        <v>20800</v>
      </c>
      <c r="K924" s="28" t="s">
        <v>74</v>
      </c>
      <c r="L924" s="28" t="s">
        <v>116</v>
      </c>
      <c r="M924" s="30">
        <v>0.5</v>
      </c>
      <c r="N924" s="30">
        <v>0.83333333333333337</v>
      </c>
      <c r="O924" s="31">
        <v>380.00000000000006</v>
      </c>
      <c r="P924" s="31">
        <v>0</v>
      </c>
      <c r="Q924" s="32"/>
      <c r="R924" s="33">
        <f t="shared" si="70"/>
        <v>8.2105263157894726</v>
      </c>
      <c r="S924" s="34">
        <f t="shared" si="71"/>
        <v>158</v>
      </c>
      <c r="T924" s="35">
        <f>IF(L924="비가동",0,VLOOKUP(E924,[1]단가!$D$4:$G$1048576,4,0))</f>
        <v>6</v>
      </c>
      <c r="U924" s="35">
        <f t="shared" si="72"/>
        <v>124800</v>
      </c>
      <c r="V924" s="36" t="str">
        <f>IF($L924="비가동",0,IF($B924="in",VLOOKUP($E924,[1]투입량!$M:$T,3,FALSE),VLOOKUP($E924,[1]투입량!$D:$I,3,FALSE)))</f>
        <v>SI5021</v>
      </c>
      <c r="W924" s="35">
        <f>IF($L924="비가동",0,IF($B924="in",VLOOKUP($E924,[1]투입량!$M:$T,6,FALSE),VLOOKUP($E924,[1]투입량!$D:$I,5,FALSE)))</f>
        <v>60</v>
      </c>
      <c r="X924" s="35">
        <f t="shared" si="73"/>
        <v>3432</v>
      </c>
      <c r="Y924" s="37">
        <f>IF(V924=0,0,VLOOKUP(V924,[1]원재료!C:H,3,0)*0.001)</f>
        <v>10.1</v>
      </c>
      <c r="Z924" s="35">
        <f t="shared" si="74"/>
        <v>34663.199999999997</v>
      </c>
      <c r="AA924" s="38"/>
      <c r="AB924" s="39" t="s">
        <v>35</v>
      </c>
      <c r="AC924" s="40"/>
    </row>
    <row r="925" spans="1:29" ht="19.5" customHeight="1" x14ac:dyDescent="0.45">
      <c r="A925" s="22">
        <v>46162</v>
      </c>
      <c r="B925" s="23" t="s">
        <v>29</v>
      </c>
      <c r="C925" s="24" t="s">
        <v>30</v>
      </c>
      <c r="D925" s="25" t="s">
        <v>69</v>
      </c>
      <c r="E925" s="26" t="s">
        <v>118</v>
      </c>
      <c r="F925" s="27" t="str">
        <f>VLOOKUP(표1[[#This Row],[품번]],[1]!품번구분[#Data],2,0)</f>
        <v>S</v>
      </c>
      <c r="G925" s="28">
        <v>80</v>
      </c>
      <c r="H925" s="28">
        <v>107</v>
      </c>
      <c r="I925" s="28">
        <v>107</v>
      </c>
      <c r="J925" s="29">
        <f>표1[[#This Row],[C/V]]*표1[[#This Row],[판수]]-표1[[#This Row],[불량수량]]</f>
        <v>8453</v>
      </c>
      <c r="K925" s="28" t="s">
        <v>71</v>
      </c>
      <c r="L925" s="28" t="s">
        <v>117</v>
      </c>
      <c r="M925" s="30">
        <v>0.83333333333333337</v>
      </c>
      <c r="N925" s="30">
        <v>0.33333333333333331</v>
      </c>
      <c r="O925" s="31">
        <v>659.99999999999989</v>
      </c>
      <c r="P925" s="31">
        <v>0</v>
      </c>
      <c r="Q925" s="32"/>
      <c r="R925" s="33">
        <f t="shared" si="70"/>
        <v>9.7272727272727284</v>
      </c>
      <c r="S925" s="34">
        <f t="shared" si="71"/>
        <v>195</v>
      </c>
      <c r="T925" s="35">
        <f>IF(L925="비가동",0,VLOOKUP(E925,[1]단가!$D$4:$G$1048576,4,0))</f>
        <v>150</v>
      </c>
      <c r="U925" s="35">
        <f t="shared" si="72"/>
        <v>1267950</v>
      </c>
      <c r="V925" s="36" t="str">
        <f>IF($L925="비가동",0,IF($B925="in",VLOOKUP($E925,[1]투입량!$M:$T,3,FALSE),VLOOKUP($E925,[1]투입량!$D:$I,3,FALSE)))</f>
        <v>SI3026</v>
      </c>
      <c r="W925" s="35">
        <f>IF($L925="비가동",0,IF($B925="in",VLOOKUP($E925,[1]투입량!$M:$T,6,FALSE),VLOOKUP($E925,[1]투입량!$D:$I,5,FALSE)))</f>
        <v>18</v>
      </c>
      <c r="X925" s="35">
        <f t="shared" si="73"/>
        <v>2118.6</v>
      </c>
      <c r="Y925" s="37">
        <f>IF(V925=0,0,VLOOKUP(V925,[1]원재료!C:H,3,0)*0.001)</f>
        <v>8.0500000000000007</v>
      </c>
      <c r="Z925" s="35">
        <f t="shared" si="74"/>
        <v>17054.73</v>
      </c>
      <c r="AA925" s="38"/>
      <c r="AB925" s="39" t="s">
        <v>35</v>
      </c>
      <c r="AC925" s="40"/>
    </row>
    <row r="926" spans="1:29" ht="19.5" customHeight="1" x14ac:dyDescent="0.45">
      <c r="A926" s="22">
        <v>46162</v>
      </c>
      <c r="B926" s="23" t="s">
        <v>29</v>
      </c>
      <c r="C926" s="24" t="s">
        <v>30</v>
      </c>
      <c r="D926" s="25" t="s">
        <v>72</v>
      </c>
      <c r="E926" s="26">
        <v>683290</v>
      </c>
      <c r="F926" s="27" t="str">
        <f>VLOOKUP(표1[[#This Row],[품번]],[1]!품번구분[#Data],2,0)</f>
        <v>S</v>
      </c>
      <c r="G926" s="28">
        <v>400</v>
      </c>
      <c r="H926" s="28">
        <v>106</v>
      </c>
      <c r="I926" s="28"/>
      <c r="J926" s="29">
        <f>표1[[#This Row],[C/V]]*표1[[#This Row],[판수]]-표1[[#This Row],[불량수량]]</f>
        <v>42400</v>
      </c>
      <c r="K926" s="28" t="s">
        <v>71</v>
      </c>
      <c r="L926" s="28" t="s">
        <v>117</v>
      </c>
      <c r="M926" s="30">
        <v>0.83333333333333337</v>
      </c>
      <c r="N926" s="30">
        <v>0.33333333333333331</v>
      </c>
      <c r="O926" s="31">
        <v>659.99999999999989</v>
      </c>
      <c r="P926" s="31">
        <v>0</v>
      </c>
      <c r="Q926" s="32"/>
      <c r="R926" s="33">
        <f t="shared" si="70"/>
        <v>9.6363636363636385</v>
      </c>
      <c r="S926" s="34">
        <f t="shared" si="71"/>
        <v>158</v>
      </c>
      <c r="T926" s="35">
        <f>IF(L926="비가동",0,VLOOKUP(E926,[1]단가!$D$4:$G$1048576,4,0))</f>
        <v>6</v>
      </c>
      <c r="U926" s="35">
        <f t="shared" si="72"/>
        <v>254400</v>
      </c>
      <c r="V926" s="36" t="str">
        <f>IF($L926="비가동",0,IF($B926="in",VLOOKUP($E926,[1]투입량!$M:$T,3,FALSE),VLOOKUP($E926,[1]투입량!$D:$I,3,FALSE)))</f>
        <v>SI5021</v>
      </c>
      <c r="W926" s="35">
        <f>IF($L926="비가동",0,IF($B926="in",VLOOKUP($E926,[1]투입량!$M:$T,6,FALSE),VLOOKUP($E926,[1]투입량!$D:$I,5,FALSE)))</f>
        <v>60</v>
      </c>
      <c r="X926" s="35">
        <f t="shared" si="73"/>
        <v>6996</v>
      </c>
      <c r="Y926" s="37">
        <f>IF(V926=0,0,VLOOKUP(V926,[1]원재료!C:H,3,0)*0.001)</f>
        <v>10.1</v>
      </c>
      <c r="Z926" s="35">
        <f t="shared" si="74"/>
        <v>70659.599999999991</v>
      </c>
      <c r="AA926" s="38"/>
      <c r="AB926" s="39" t="s">
        <v>35</v>
      </c>
      <c r="AC926" s="40"/>
    </row>
    <row r="927" spans="1:29" ht="19.5" customHeight="1" x14ac:dyDescent="0.45">
      <c r="A927" s="22">
        <v>46162</v>
      </c>
      <c r="B927" s="23" t="s">
        <v>29</v>
      </c>
      <c r="C927" s="24" t="s">
        <v>30</v>
      </c>
      <c r="D927" s="25" t="s">
        <v>75</v>
      </c>
      <c r="E927" s="26" t="s">
        <v>76</v>
      </c>
      <c r="F927" s="27" t="str">
        <f>VLOOKUP(표1[[#This Row],[품번]],[1]!품번구분[#Data],2,0)</f>
        <v>G</v>
      </c>
      <c r="G927" s="28">
        <v>6</v>
      </c>
      <c r="H927" s="28">
        <v>93</v>
      </c>
      <c r="I927" s="28"/>
      <c r="J927" s="29">
        <f>표1[[#This Row],[C/V]]*표1[[#This Row],[판수]]-표1[[#This Row],[불량수량]]</f>
        <v>558</v>
      </c>
      <c r="K927" s="28" t="s">
        <v>79</v>
      </c>
      <c r="L927" s="28" t="s">
        <v>116</v>
      </c>
      <c r="M927" s="30">
        <v>0.33333333333333331</v>
      </c>
      <c r="N927" s="30">
        <v>0.83333333333333337</v>
      </c>
      <c r="O927" s="31">
        <v>620</v>
      </c>
      <c r="P927" s="31">
        <v>0</v>
      </c>
      <c r="Q927" s="32"/>
      <c r="R927" s="33">
        <f t="shared" si="70"/>
        <v>9</v>
      </c>
      <c r="S927" s="34">
        <f t="shared" si="71"/>
        <v>189</v>
      </c>
      <c r="T927" s="35">
        <f>IF(L927="비가동",0,VLOOKUP(E927,[1]단가!$D$4:$G$1048576,4,0))</f>
        <v>700</v>
      </c>
      <c r="U927" s="35">
        <f t="shared" si="72"/>
        <v>390600</v>
      </c>
      <c r="V927" s="36" t="str">
        <f>IF($L927="비가동",0,IF($B927="in",VLOOKUP($E927,[1]투입량!$M:$T,3,FALSE),VLOOKUP($E927,[1]투입량!$D:$I,3,FALSE)))</f>
        <v>Q5009</v>
      </c>
      <c r="W927" s="35">
        <f>IF($L927="비가동",0,IF($B927="in",VLOOKUP($E927,[1]투입량!$M:$T,6,FALSE),VLOOKUP($E927,[1]투입량!$D:$I,5,FALSE)))</f>
        <v>28</v>
      </c>
      <c r="X927" s="35">
        <f t="shared" si="73"/>
        <v>2864.4000000000005</v>
      </c>
      <c r="Y927" s="37">
        <f>IF(V927=0,0,VLOOKUP(V927,[1]원재료!C:H,3,0)*0.001)</f>
        <v>8.14</v>
      </c>
      <c r="Z927" s="35">
        <f t="shared" si="74"/>
        <v>23316.216000000008</v>
      </c>
      <c r="AA927" s="38"/>
      <c r="AB927" s="39" t="s">
        <v>35</v>
      </c>
      <c r="AC927" s="40"/>
    </row>
    <row r="928" spans="1:29" ht="19.5" customHeight="1" x14ac:dyDescent="0.45">
      <c r="A928" s="22">
        <v>46162</v>
      </c>
      <c r="B928" s="23" t="s">
        <v>29</v>
      </c>
      <c r="C928" s="24" t="s">
        <v>30</v>
      </c>
      <c r="D928" s="25" t="s">
        <v>78</v>
      </c>
      <c r="E928" s="26" t="s">
        <v>76</v>
      </c>
      <c r="F928" s="27" t="str">
        <f>VLOOKUP(표1[[#This Row],[품번]],[1]!품번구분[#Data],2,0)</f>
        <v>G</v>
      </c>
      <c r="G928" s="28">
        <v>2</v>
      </c>
      <c r="H928" s="28">
        <v>93</v>
      </c>
      <c r="I928" s="28"/>
      <c r="J928" s="29">
        <f>표1[[#This Row],[C/V]]*표1[[#This Row],[판수]]-표1[[#This Row],[불량수량]]</f>
        <v>186</v>
      </c>
      <c r="K928" s="28" t="s">
        <v>79</v>
      </c>
      <c r="L928" s="28" t="s">
        <v>116</v>
      </c>
      <c r="M928" s="30">
        <v>0.33333333333333331</v>
      </c>
      <c r="N928" s="30">
        <v>0.83333333333333337</v>
      </c>
      <c r="O928" s="31">
        <v>620</v>
      </c>
      <c r="P928" s="31">
        <v>0</v>
      </c>
      <c r="Q928" s="32"/>
      <c r="R928" s="33">
        <f t="shared" si="70"/>
        <v>9</v>
      </c>
      <c r="S928" s="34">
        <f t="shared" si="71"/>
        <v>189</v>
      </c>
      <c r="T928" s="35">
        <f>IF(L928="비가동",0,VLOOKUP(E928,[1]단가!$D$4:$G$1048576,4,0))</f>
        <v>700</v>
      </c>
      <c r="U928" s="35">
        <f t="shared" si="72"/>
        <v>130200</v>
      </c>
      <c r="V928" s="36" t="str">
        <f>IF($L928="비가동",0,IF($B928="in",VLOOKUP($E928,[1]투입량!$M:$T,3,FALSE),VLOOKUP($E928,[1]투입량!$D:$I,3,FALSE)))</f>
        <v>Q5009</v>
      </c>
      <c r="W928" s="35">
        <f>IF($L928="비가동",0,IF($B928="in",VLOOKUP($E928,[1]투입량!$M:$T,6,FALSE),VLOOKUP($E928,[1]투입량!$D:$I,5,FALSE)))</f>
        <v>28</v>
      </c>
      <c r="X928" s="35">
        <f t="shared" si="73"/>
        <v>2864.4000000000005</v>
      </c>
      <c r="Y928" s="37">
        <f>IF(V928=0,0,VLOOKUP(V928,[1]원재료!C:H,3,0)*0.001)</f>
        <v>8.14</v>
      </c>
      <c r="Z928" s="35">
        <f t="shared" si="74"/>
        <v>23316.216000000008</v>
      </c>
      <c r="AA928" s="38"/>
      <c r="AB928" s="39" t="s">
        <v>35</v>
      </c>
      <c r="AC928" s="40"/>
    </row>
    <row r="929" spans="1:29" ht="19.5" customHeight="1" x14ac:dyDescent="0.45">
      <c r="A929" s="22">
        <v>46162</v>
      </c>
      <c r="B929" s="23" t="s">
        <v>29</v>
      </c>
      <c r="C929" s="24" t="s">
        <v>30</v>
      </c>
      <c r="D929" s="25" t="s">
        <v>75</v>
      </c>
      <c r="E929" s="26" t="s">
        <v>76</v>
      </c>
      <c r="F929" s="27" t="str">
        <f>VLOOKUP(표1[[#This Row],[품번]],[1]!품번구분[#Data],2,0)</f>
        <v>G</v>
      </c>
      <c r="G929" s="28">
        <v>6</v>
      </c>
      <c r="H929" s="28">
        <v>96</v>
      </c>
      <c r="I929" s="28"/>
      <c r="J929" s="29">
        <f>표1[[#This Row],[C/V]]*표1[[#This Row],[판수]]-표1[[#This Row],[불량수량]]</f>
        <v>576</v>
      </c>
      <c r="K929" s="28" t="s">
        <v>102</v>
      </c>
      <c r="L929" s="28" t="s">
        <v>117</v>
      </c>
      <c r="M929" s="30">
        <v>0.83333333333333337</v>
      </c>
      <c r="N929" s="30">
        <v>0.33333333333333331</v>
      </c>
      <c r="O929" s="31">
        <v>659.99999999999989</v>
      </c>
      <c r="P929" s="31">
        <v>0</v>
      </c>
      <c r="Q929" s="32"/>
      <c r="R929" s="33">
        <f t="shared" si="70"/>
        <v>8.7272727272727284</v>
      </c>
      <c r="S929" s="34">
        <f t="shared" si="71"/>
        <v>189</v>
      </c>
      <c r="T929" s="35">
        <f>IF(L929="비가동",0,VLOOKUP(E929,[1]단가!$D$4:$G$1048576,4,0))</f>
        <v>700</v>
      </c>
      <c r="U929" s="35">
        <f t="shared" si="72"/>
        <v>403200</v>
      </c>
      <c r="V929" s="36" t="str">
        <f>IF($L929="비가동",0,IF($B929="in",VLOOKUP($E929,[1]투입량!$M:$T,3,FALSE),VLOOKUP($E929,[1]투입량!$D:$I,3,FALSE)))</f>
        <v>Q5009</v>
      </c>
      <c r="W929" s="35">
        <f>IF($L929="비가동",0,IF($B929="in",VLOOKUP($E929,[1]투입량!$M:$T,6,FALSE),VLOOKUP($E929,[1]투입량!$D:$I,5,FALSE)))</f>
        <v>28</v>
      </c>
      <c r="X929" s="35">
        <f t="shared" si="73"/>
        <v>2956.8</v>
      </c>
      <c r="Y929" s="37">
        <f>IF(V929=0,0,VLOOKUP(V929,[1]원재료!C:H,3,0)*0.001)</f>
        <v>8.14</v>
      </c>
      <c r="Z929" s="35">
        <f t="shared" si="74"/>
        <v>24068.352000000003</v>
      </c>
      <c r="AA929" s="38"/>
      <c r="AB929" s="39" t="s">
        <v>35</v>
      </c>
      <c r="AC929" s="40"/>
    </row>
    <row r="930" spans="1:29" ht="19.5" customHeight="1" x14ac:dyDescent="0.45">
      <c r="A930" s="22">
        <v>46162</v>
      </c>
      <c r="B930" s="23" t="s">
        <v>29</v>
      </c>
      <c r="C930" s="24" t="s">
        <v>30</v>
      </c>
      <c r="D930" s="25" t="s">
        <v>78</v>
      </c>
      <c r="E930" s="26" t="s">
        <v>76</v>
      </c>
      <c r="F930" s="27" t="str">
        <f>VLOOKUP(표1[[#This Row],[품번]],[1]!품번구분[#Data],2,0)</f>
        <v>G</v>
      </c>
      <c r="G930" s="28">
        <v>2</v>
      </c>
      <c r="H930" s="28">
        <v>96</v>
      </c>
      <c r="I930" s="28"/>
      <c r="J930" s="29">
        <f>표1[[#This Row],[C/V]]*표1[[#This Row],[판수]]-표1[[#This Row],[불량수량]]</f>
        <v>192</v>
      </c>
      <c r="K930" s="28" t="s">
        <v>102</v>
      </c>
      <c r="L930" s="28" t="s">
        <v>117</v>
      </c>
      <c r="M930" s="30">
        <v>0.83333333333333337</v>
      </c>
      <c r="N930" s="30">
        <v>0.33333333333333331</v>
      </c>
      <c r="O930" s="31">
        <v>659.99999999999989</v>
      </c>
      <c r="P930" s="31">
        <v>0</v>
      </c>
      <c r="Q930" s="32"/>
      <c r="R930" s="33">
        <f t="shared" si="70"/>
        <v>8.7272727272727284</v>
      </c>
      <c r="S930" s="34">
        <f t="shared" si="71"/>
        <v>189</v>
      </c>
      <c r="T930" s="35">
        <f>IF(L930="비가동",0,VLOOKUP(E930,[1]단가!$D$4:$G$1048576,4,0))</f>
        <v>700</v>
      </c>
      <c r="U930" s="35">
        <f t="shared" si="72"/>
        <v>134400</v>
      </c>
      <c r="V930" s="36" t="str">
        <f>IF($L930="비가동",0,IF($B930="in",VLOOKUP($E930,[1]투입량!$M:$T,3,FALSE),VLOOKUP($E930,[1]투입량!$D:$I,3,FALSE)))</f>
        <v>Q5009</v>
      </c>
      <c r="W930" s="35">
        <f>IF($L930="비가동",0,IF($B930="in",VLOOKUP($E930,[1]투입량!$M:$T,6,FALSE),VLOOKUP($E930,[1]투입량!$D:$I,5,FALSE)))</f>
        <v>28</v>
      </c>
      <c r="X930" s="35">
        <f t="shared" si="73"/>
        <v>2956.8</v>
      </c>
      <c r="Y930" s="37">
        <f>IF(V930=0,0,VLOOKUP(V930,[1]원재료!C:H,3,0)*0.001)</f>
        <v>8.14</v>
      </c>
      <c r="Z930" s="35">
        <f t="shared" si="74"/>
        <v>24068.352000000003</v>
      </c>
      <c r="AA930" s="38"/>
      <c r="AB930" s="39" t="s">
        <v>35</v>
      </c>
      <c r="AC930" s="40"/>
    </row>
    <row r="931" spans="1:29" ht="19.5" customHeight="1" x14ac:dyDescent="0.45">
      <c r="A931" s="22">
        <v>46162</v>
      </c>
      <c r="B931" s="23" t="s">
        <v>29</v>
      </c>
      <c r="C931" s="24" t="s">
        <v>30</v>
      </c>
      <c r="D931" s="25" t="s">
        <v>80</v>
      </c>
      <c r="E931" s="26">
        <v>410002</v>
      </c>
      <c r="F931" s="27" t="str">
        <f>VLOOKUP(표1[[#This Row],[품번]],[1]!품번구분[#Data],2,0)</f>
        <v>G</v>
      </c>
      <c r="G931" s="28">
        <v>400</v>
      </c>
      <c r="H931" s="28">
        <v>85</v>
      </c>
      <c r="I931" s="28"/>
      <c r="J931" s="29">
        <f>표1[[#This Row],[C/V]]*표1[[#This Row],[판수]]-표1[[#This Row],[불량수량]]</f>
        <v>34000</v>
      </c>
      <c r="K931" s="28" t="s">
        <v>83</v>
      </c>
      <c r="L931" s="28" t="s">
        <v>116</v>
      </c>
      <c r="M931" s="30">
        <v>0.33333333333333331</v>
      </c>
      <c r="N931" s="30">
        <v>0.83333333333333337</v>
      </c>
      <c r="O931" s="31">
        <v>620</v>
      </c>
      <c r="P931" s="31">
        <v>0</v>
      </c>
      <c r="Q931" s="32"/>
      <c r="R931" s="33">
        <f t="shared" si="70"/>
        <v>8.2258064516129021</v>
      </c>
      <c r="S931" s="34">
        <f t="shared" si="71"/>
        <v>174</v>
      </c>
      <c r="T931" s="35">
        <f>IF(L931="비가동",0,VLOOKUP(E931,[1]단가!$D$4:$G$1048576,4,0))</f>
        <v>14.7</v>
      </c>
      <c r="U931" s="35">
        <f t="shared" si="72"/>
        <v>499800</v>
      </c>
      <c r="V931" s="36" t="str">
        <f>IF($L931="비가동",0,IF($B931="in",VLOOKUP($E931,[1]투입량!$M:$T,3,FALSE),VLOOKUP($E931,[1]투입량!$D:$I,3,FALSE)))</f>
        <v>Q4004-3</v>
      </c>
      <c r="W931" s="35">
        <f>IF($L931="비가동",0,IF($B931="in",VLOOKUP($E931,[1]투입량!$M:$T,6,FALSE),VLOOKUP($E931,[1]투입량!$D:$I,5,FALSE)))</f>
        <v>46</v>
      </c>
      <c r="X931" s="35">
        <f t="shared" si="73"/>
        <v>4301</v>
      </c>
      <c r="Y931" s="37">
        <f>IF(V931=0,0,VLOOKUP(V931,[1]원재료!C:H,3,0)*0.001)</f>
        <v>10.200000000000001</v>
      </c>
      <c r="Z931" s="35">
        <f t="shared" si="74"/>
        <v>43870.200000000004</v>
      </c>
      <c r="AA931" s="38"/>
      <c r="AB931" s="39" t="s">
        <v>35</v>
      </c>
      <c r="AC931" s="40"/>
    </row>
    <row r="932" spans="1:29" ht="19.5" customHeight="1" x14ac:dyDescent="0.45">
      <c r="A932" s="22">
        <v>46162</v>
      </c>
      <c r="B932" s="23" t="s">
        <v>29</v>
      </c>
      <c r="C932" s="24" t="s">
        <v>30</v>
      </c>
      <c r="D932" s="25" t="s">
        <v>82</v>
      </c>
      <c r="E932" s="26" t="s">
        <v>125</v>
      </c>
      <c r="F932" s="27" t="str">
        <f>VLOOKUP(표1[[#This Row],[품번]],[1]!품번구분[#Data],2,0)</f>
        <v>G</v>
      </c>
      <c r="G932" s="28">
        <v>72</v>
      </c>
      <c r="H932" s="28">
        <v>85</v>
      </c>
      <c r="I932" s="28"/>
      <c r="J932" s="29">
        <f>표1[[#This Row],[C/V]]*표1[[#This Row],[판수]]-표1[[#This Row],[불량수량]]</f>
        <v>6120</v>
      </c>
      <c r="K932" s="28" t="s">
        <v>83</v>
      </c>
      <c r="L932" s="28" t="s">
        <v>116</v>
      </c>
      <c r="M932" s="30">
        <v>0.33333333333333331</v>
      </c>
      <c r="N932" s="30">
        <v>0.83333333333333337</v>
      </c>
      <c r="O932" s="31">
        <v>620</v>
      </c>
      <c r="P932" s="31">
        <v>0</v>
      </c>
      <c r="Q932" s="32"/>
      <c r="R932" s="33">
        <f t="shared" si="70"/>
        <v>8.2258064516129021</v>
      </c>
      <c r="S932" s="34">
        <f t="shared" si="71"/>
        <v>174</v>
      </c>
      <c r="T932" s="35">
        <f>IF(L932="비가동",0,VLOOKUP(E932,[1]단가!$D$4:$G$1048576,4,0))</f>
        <v>0</v>
      </c>
      <c r="U932" s="35">
        <f t="shared" si="72"/>
        <v>0</v>
      </c>
      <c r="V932" s="36" t="str">
        <f>IF($L932="비가동",0,IF($B932="in",VLOOKUP($E932,[1]투입량!$M:$T,3,FALSE),VLOOKUP($E932,[1]투입량!$D:$I,3,FALSE)))</f>
        <v>F7008</v>
      </c>
      <c r="W932" s="35">
        <f>IF($L932="비가동",0,IF($B932="in",VLOOKUP($E932,[1]투입량!$M:$T,6,FALSE),VLOOKUP($E932,[1]투입량!$D:$I,5,FALSE)))</f>
        <v>168</v>
      </c>
      <c r="X932" s="35">
        <f t="shared" si="73"/>
        <v>15708.000000000002</v>
      </c>
      <c r="Y932" s="37">
        <f>IF(V932=0,0,VLOOKUP(V932,[1]원재료!C:H,3,0)*0.001)</f>
        <v>41</v>
      </c>
      <c r="Z932" s="35">
        <f t="shared" si="74"/>
        <v>644028.00000000012</v>
      </c>
      <c r="AA932" s="38"/>
      <c r="AB932" s="39" t="s">
        <v>35</v>
      </c>
      <c r="AC932" s="40"/>
    </row>
    <row r="933" spans="1:29" ht="19.5" customHeight="1" x14ac:dyDescent="0.45">
      <c r="A933" s="22">
        <v>46162</v>
      </c>
      <c r="B933" s="23" t="s">
        <v>29</v>
      </c>
      <c r="C933" s="24" t="s">
        <v>30</v>
      </c>
      <c r="D933" s="25" t="s">
        <v>80</v>
      </c>
      <c r="E933" s="26">
        <v>410002</v>
      </c>
      <c r="F933" s="27" t="str">
        <f>VLOOKUP(표1[[#This Row],[품번]],[1]!품번구분[#Data],2,0)</f>
        <v>G</v>
      </c>
      <c r="G933" s="28">
        <v>400</v>
      </c>
      <c r="H933" s="28">
        <v>89</v>
      </c>
      <c r="I933" s="28"/>
      <c r="J933" s="29">
        <f>표1[[#This Row],[C/V]]*표1[[#This Row],[판수]]-표1[[#This Row],[불량수량]]</f>
        <v>35600</v>
      </c>
      <c r="K933" s="28" t="s">
        <v>60</v>
      </c>
      <c r="L933" s="28" t="s">
        <v>117</v>
      </c>
      <c r="M933" s="30">
        <v>0.83333333333333337</v>
      </c>
      <c r="N933" s="30">
        <v>0.33333333333333331</v>
      </c>
      <c r="O933" s="31">
        <v>659.99999999999989</v>
      </c>
      <c r="P933" s="31">
        <v>0</v>
      </c>
      <c r="Q933" s="32"/>
      <c r="R933" s="33">
        <f t="shared" si="70"/>
        <v>8.0909090909090935</v>
      </c>
      <c r="S933" s="34">
        <f t="shared" si="71"/>
        <v>174</v>
      </c>
      <c r="T933" s="35">
        <f>IF(L933="비가동",0,VLOOKUP(E933,[1]단가!$D$4:$G$1048576,4,0))</f>
        <v>14.7</v>
      </c>
      <c r="U933" s="35">
        <f t="shared" si="72"/>
        <v>523320</v>
      </c>
      <c r="V933" s="36" t="str">
        <f>IF($L933="비가동",0,IF($B933="in",VLOOKUP($E933,[1]투입량!$M:$T,3,FALSE),VLOOKUP($E933,[1]투입량!$D:$I,3,FALSE)))</f>
        <v>Q4004-3</v>
      </c>
      <c r="W933" s="35">
        <f>IF($L933="비가동",0,IF($B933="in",VLOOKUP($E933,[1]투입량!$M:$T,6,FALSE),VLOOKUP($E933,[1]투입량!$D:$I,5,FALSE)))</f>
        <v>46</v>
      </c>
      <c r="X933" s="35">
        <f t="shared" si="73"/>
        <v>4503.4000000000005</v>
      </c>
      <c r="Y933" s="37">
        <f>IF(V933=0,0,VLOOKUP(V933,[1]원재료!C:H,3,0)*0.001)</f>
        <v>10.200000000000001</v>
      </c>
      <c r="Z933" s="35">
        <f t="shared" si="74"/>
        <v>45934.680000000008</v>
      </c>
      <c r="AA933" s="38"/>
      <c r="AB933" s="39" t="s">
        <v>35</v>
      </c>
      <c r="AC933" s="40"/>
    </row>
    <row r="934" spans="1:29" ht="19.5" customHeight="1" x14ac:dyDescent="0.45">
      <c r="A934" s="22">
        <v>46162</v>
      </c>
      <c r="B934" s="23" t="s">
        <v>29</v>
      </c>
      <c r="C934" s="24" t="s">
        <v>30</v>
      </c>
      <c r="D934" s="25" t="s">
        <v>82</v>
      </c>
      <c r="E934" s="26" t="s">
        <v>125</v>
      </c>
      <c r="F934" s="27" t="str">
        <f>VLOOKUP(표1[[#This Row],[품번]],[1]!품번구분[#Data],2,0)</f>
        <v>G</v>
      </c>
      <c r="G934" s="28">
        <v>72</v>
      </c>
      <c r="H934" s="28">
        <v>89</v>
      </c>
      <c r="I934" s="28"/>
      <c r="J934" s="29">
        <f>표1[[#This Row],[C/V]]*표1[[#This Row],[판수]]-표1[[#This Row],[불량수량]]</f>
        <v>6408</v>
      </c>
      <c r="K934" s="28" t="s">
        <v>60</v>
      </c>
      <c r="L934" s="28" t="s">
        <v>117</v>
      </c>
      <c r="M934" s="30">
        <v>0.83333333333333337</v>
      </c>
      <c r="N934" s="30">
        <v>0.33333333333333331</v>
      </c>
      <c r="O934" s="31">
        <v>659.99999999999989</v>
      </c>
      <c r="P934" s="31">
        <v>0</v>
      </c>
      <c r="Q934" s="32"/>
      <c r="R934" s="33">
        <f t="shared" si="70"/>
        <v>8.0909090909090935</v>
      </c>
      <c r="S934" s="34">
        <f t="shared" si="71"/>
        <v>174</v>
      </c>
      <c r="T934" s="35">
        <f>IF(L934="비가동",0,VLOOKUP(E934,[1]단가!$D$4:$G$1048576,4,0))</f>
        <v>0</v>
      </c>
      <c r="U934" s="35">
        <f t="shared" si="72"/>
        <v>0</v>
      </c>
      <c r="V934" s="36" t="str">
        <f>IF($L934="비가동",0,IF($B934="in",VLOOKUP($E934,[1]투입량!$M:$T,3,FALSE),VLOOKUP($E934,[1]투입량!$D:$I,3,FALSE)))</f>
        <v>F7008</v>
      </c>
      <c r="W934" s="35">
        <f>IF($L934="비가동",0,IF($B934="in",VLOOKUP($E934,[1]투입량!$M:$T,6,FALSE),VLOOKUP($E934,[1]투입량!$D:$I,5,FALSE)))</f>
        <v>168</v>
      </c>
      <c r="X934" s="35">
        <f t="shared" si="73"/>
        <v>16447.2</v>
      </c>
      <c r="Y934" s="37">
        <f>IF(V934=0,0,VLOOKUP(V934,[1]원재료!C:H,3,0)*0.001)</f>
        <v>41</v>
      </c>
      <c r="Z934" s="35">
        <f t="shared" si="74"/>
        <v>674335.20000000007</v>
      </c>
      <c r="AA934" s="38"/>
      <c r="AB934" s="39" t="s">
        <v>35</v>
      </c>
      <c r="AC934" s="40"/>
    </row>
    <row r="935" spans="1:29" ht="19.5" customHeight="1" x14ac:dyDescent="0.45">
      <c r="A935" s="22">
        <v>46162</v>
      </c>
      <c r="B935" s="23" t="s">
        <v>29</v>
      </c>
      <c r="C935" s="24" t="s">
        <v>30</v>
      </c>
      <c r="D935" s="25" t="s">
        <v>84</v>
      </c>
      <c r="E935" s="26" t="s">
        <v>129</v>
      </c>
      <c r="F935" s="27" t="str">
        <f>VLOOKUP(표1[[#This Row],[품번]],[1]!품번구분[#Data],2,0)</f>
        <v>G</v>
      </c>
      <c r="G935" s="28">
        <v>240</v>
      </c>
      <c r="H935" s="28">
        <v>103</v>
      </c>
      <c r="I935" s="28">
        <v>1648</v>
      </c>
      <c r="J935" s="29">
        <f>표1[[#This Row],[C/V]]*표1[[#This Row],[판수]]-표1[[#This Row],[불량수량]]</f>
        <v>23072</v>
      </c>
      <c r="K935" s="28" t="s">
        <v>87</v>
      </c>
      <c r="L935" s="28" t="s">
        <v>116</v>
      </c>
      <c r="M935" s="30">
        <v>0.33333333333333331</v>
      </c>
      <c r="N935" s="30">
        <v>0.83333333333333337</v>
      </c>
      <c r="O935" s="31">
        <v>620</v>
      </c>
      <c r="P935" s="31">
        <v>0</v>
      </c>
      <c r="Q935" s="32"/>
      <c r="R935" s="33">
        <f t="shared" si="70"/>
        <v>9.9677419354838719</v>
      </c>
      <c r="S935" s="34">
        <f t="shared" si="71"/>
        <v>212</v>
      </c>
      <c r="T935" s="35">
        <f>IF(L935="비가동",0,VLOOKUP(E935,[1]단가!$D$4:$G$1048576,4,0))</f>
        <v>50</v>
      </c>
      <c r="U935" s="35">
        <f t="shared" si="72"/>
        <v>1153600</v>
      </c>
      <c r="V935" s="36" t="str">
        <f>IF($L935="비가동",0,IF($B935="in",VLOOKUP($E935,[1]투입량!$M:$T,3,FALSE),VLOOKUP($E935,[1]투입량!$D:$I,3,FALSE)))</f>
        <v>F7001</v>
      </c>
      <c r="W935" s="35">
        <f>IF($L935="비가동",0,IF($B935="in",VLOOKUP($E935,[1]투입량!$M:$T,6,FALSE),VLOOKUP($E935,[1]투입량!$D:$I,5,FALSE)))</f>
        <v>192</v>
      </c>
      <c r="X935" s="35">
        <f t="shared" si="73"/>
        <v>21753.600000000002</v>
      </c>
      <c r="Y935" s="37">
        <f>IF(V935=0,0,VLOOKUP(V935,[1]원재료!C:H,3,0)*0.001)</f>
        <v>23</v>
      </c>
      <c r="Z935" s="35">
        <f t="shared" si="74"/>
        <v>500332.80000000005</v>
      </c>
      <c r="AA935" s="38"/>
      <c r="AB935" s="39" t="s">
        <v>35</v>
      </c>
      <c r="AC935" s="40"/>
    </row>
    <row r="936" spans="1:29" ht="19.5" customHeight="1" x14ac:dyDescent="0.45">
      <c r="A936" s="22">
        <v>46162</v>
      </c>
      <c r="B936" s="23" t="s">
        <v>29</v>
      </c>
      <c r="C936" s="24" t="s">
        <v>30</v>
      </c>
      <c r="D936" s="25" t="s">
        <v>86</v>
      </c>
      <c r="E936" s="26">
        <v>680772</v>
      </c>
      <c r="F936" s="27" t="str">
        <f>VLOOKUP(표1[[#This Row],[품번]],[1]!품번구분[#Data],2,0)</f>
        <v>S</v>
      </c>
      <c r="G936" s="28">
        <v>324</v>
      </c>
      <c r="H936" s="28">
        <v>104</v>
      </c>
      <c r="I936" s="28">
        <v>104</v>
      </c>
      <c r="J936" s="29">
        <f>표1[[#This Row],[C/V]]*표1[[#This Row],[판수]]-표1[[#This Row],[불량수량]]</f>
        <v>33592</v>
      </c>
      <c r="K936" s="28" t="s">
        <v>87</v>
      </c>
      <c r="L936" s="28" t="s">
        <v>116</v>
      </c>
      <c r="M936" s="30">
        <v>0.33333333333333331</v>
      </c>
      <c r="N936" s="30">
        <v>0.83333333333333337</v>
      </c>
      <c r="O936" s="31">
        <v>620</v>
      </c>
      <c r="P936" s="31">
        <v>0</v>
      </c>
      <c r="Q936" s="32"/>
      <c r="R936" s="33">
        <f t="shared" si="70"/>
        <v>10.064516129032258</v>
      </c>
      <c r="S936" s="34">
        <f t="shared" si="71"/>
        <v>213</v>
      </c>
      <c r="T936" s="35">
        <f>IF(L936="비가동",0,VLOOKUP(E936,[1]단가!$D$4:$G$1048576,4,0))</f>
        <v>8.94</v>
      </c>
      <c r="U936" s="35">
        <f t="shared" si="72"/>
        <v>300312.48</v>
      </c>
      <c r="V936" s="36" t="str">
        <f>IF($L936="비가동",0,IF($B936="in",VLOOKUP($E936,[1]투입량!$M:$T,3,FALSE),VLOOKUP($E936,[1]투입량!$D:$I,3,FALSE)))</f>
        <v>SI4020</v>
      </c>
      <c r="W936" s="35">
        <f>IF($L936="비가동",0,IF($B936="in",VLOOKUP($E936,[1]투입량!$M:$T,6,FALSE),VLOOKUP($E936,[1]투입량!$D:$I,5,FALSE)))</f>
        <v>88</v>
      </c>
      <c r="X936" s="35">
        <f t="shared" si="73"/>
        <v>10067.200000000001</v>
      </c>
      <c r="Y936" s="37">
        <f>IF(V936=0,0,VLOOKUP(V936,[1]원재료!C:H,3,0)*0.001)</f>
        <v>8.7000000000000011</v>
      </c>
      <c r="Z936" s="35">
        <f t="shared" si="74"/>
        <v>87584.640000000014</v>
      </c>
      <c r="AA936" s="38"/>
      <c r="AB936" s="39" t="s">
        <v>35</v>
      </c>
      <c r="AC936" s="40"/>
    </row>
    <row r="937" spans="1:29" ht="19.5" customHeight="1" x14ac:dyDescent="0.45">
      <c r="A937" s="22">
        <v>46162</v>
      </c>
      <c r="B937" s="23" t="s">
        <v>29</v>
      </c>
      <c r="C937" s="24" t="s">
        <v>30</v>
      </c>
      <c r="D937" s="25" t="s">
        <v>84</v>
      </c>
      <c r="E937" s="26" t="s">
        <v>129</v>
      </c>
      <c r="F937" s="27" t="str">
        <f>VLOOKUP(표1[[#This Row],[품번]],[1]!품번구분[#Data],2,0)</f>
        <v>G</v>
      </c>
      <c r="G937" s="28">
        <v>240</v>
      </c>
      <c r="H937" s="28">
        <v>109</v>
      </c>
      <c r="I937" s="28">
        <v>1744</v>
      </c>
      <c r="J937" s="29">
        <f>표1[[#This Row],[C/V]]*표1[[#This Row],[판수]]-표1[[#This Row],[불량수량]]</f>
        <v>24416</v>
      </c>
      <c r="K937" s="28" t="s">
        <v>85</v>
      </c>
      <c r="L937" s="28" t="s">
        <v>117</v>
      </c>
      <c r="M937" s="30">
        <v>0.83333333333333337</v>
      </c>
      <c r="N937" s="30">
        <v>0.33333333333333331</v>
      </c>
      <c r="O937" s="31">
        <v>659.99999999999989</v>
      </c>
      <c r="P937" s="31">
        <v>0</v>
      </c>
      <c r="Q937" s="32"/>
      <c r="R937" s="33">
        <f t="shared" si="70"/>
        <v>9.9090909090909118</v>
      </c>
      <c r="S937" s="34">
        <f t="shared" si="71"/>
        <v>212</v>
      </c>
      <c r="T937" s="35">
        <f>IF(L937="비가동",0,VLOOKUP(E937,[1]단가!$D$4:$G$1048576,4,0))</f>
        <v>50</v>
      </c>
      <c r="U937" s="35">
        <f t="shared" si="72"/>
        <v>1220800</v>
      </c>
      <c r="V937" s="36" t="str">
        <f>IF($L937="비가동",0,IF($B937="in",VLOOKUP($E937,[1]투입량!$M:$T,3,FALSE),VLOOKUP($E937,[1]투입량!$D:$I,3,FALSE)))</f>
        <v>F7001</v>
      </c>
      <c r="W937" s="35">
        <f>IF($L937="비가동",0,IF($B937="in",VLOOKUP($E937,[1]투입량!$M:$T,6,FALSE),VLOOKUP($E937,[1]투입량!$D:$I,5,FALSE)))</f>
        <v>192</v>
      </c>
      <c r="X937" s="35">
        <f t="shared" si="73"/>
        <v>23020.800000000003</v>
      </c>
      <c r="Y937" s="37">
        <f>IF(V937=0,0,VLOOKUP(V937,[1]원재료!C:H,3,0)*0.001)</f>
        <v>23</v>
      </c>
      <c r="Z937" s="35">
        <f t="shared" si="74"/>
        <v>529478.40000000002</v>
      </c>
      <c r="AA937" s="38"/>
      <c r="AB937" s="39" t="s">
        <v>35</v>
      </c>
      <c r="AC937" s="40"/>
    </row>
    <row r="938" spans="1:29" ht="19.5" customHeight="1" x14ac:dyDescent="0.45">
      <c r="A938" s="22">
        <v>46162</v>
      </c>
      <c r="B938" s="23" t="s">
        <v>29</v>
      </c>
      <c r="C938" s="24" t="s">
        <v>30</v>
      </c>
      <c r="D938" s="25" t="s">
        <v>86</v>
      </c>
      <c r="E938" s="26">
        <v>680772</v>
      </c>
      <c r="F938" s="27" t="str">
        <f>VLOOKUP(표1[[#This Row],[품번]],[1]!품번구분[#Data],2,0)</f>
        <v>S</v>
      </c>
      <c r="G938" s="28">
        <v>324</v>
      </c>
      <c r="H938" s="28">
        <v>109</v>
      </c>
      <c r="I938" s="28">
        <v>109</v>
      </c>
      <c r="J938" s="29">
        <f>표1[[#This Row],[C/V]]*표1[[#This Row],[판수]]-표1[[#This Row],[불량수량]]</f>
        <v>35207</v>
      </c>
      <c r="K938" s="28" t="s">
        <v>85</v>
      </c>
      <c r="L938" s="28" t="s">
        <v>117</v>
      </c>
      <c r="M938" s="30">
        <v>0.83333333333333337</v>
      </c>
      <c r="N938" s="30">
        <v>0.33333333333333331</v>
      </c>
      <c r="O938" s="31">
        <v>659.99999999999989</v>
      </c>
      <c r="P938" s="31">
        <v>0</v>
      </c>
      <c r="Q938" s="32"/>
      <c r="R938" s="33">
        <f t="shared" si="70"/>
        <v>9.9090909090909118</v>
      </c>
      <c r="S938" s="34">
        <f t="shared" si="71"/>
        <v>213</v>
      </c>
      <c r="T938" s="35">
        <f>IF(L938="비가동",0,VLOOKUP(E938,[1]단가!$D$4:$G$1048576,4,0))</f>
        <v>8.94</v>
      </c>
      <c r="U938" s="35">
        <f t="shared" si="72"/>
        <v>314750.57999999996</v>
      </c>
      <c r="V938" s="36" t="str">
        <f>IF($L938="비가동",0,IF($B938="in",VLOOKUP($E938,[1]투입량!$M:$T,3,FALSE),VLOOKUP($E938,[1]투입량!$D:$I,3,FALSE)))</f>
        <v>SI4020</v>
      </c>
      <c r="W938" s="35">
        <f>IF($L938="비가동",0,IF($B938="in",VLOOKUP($E938,[1]투입량!$M:$T,6,FALSE),VLOOKUP($E938,[1]투입량!$D:$I,5,FALSE)))</f>
        <v>88</v>
      </c>
      <c r="X938" s="35">
        <f t="shared" si="73"/>
        <v>10551.2</v>
      </c>
      <c r="Y938" s="37">
        <f>IF(V938=0,0,VLOOKUP(V938,[1]원재료!C:H,3,0)*0.001)</f>
        <v>8.7000000000000011</v>
      </c>
      <c r="Z938" s="35">
        <f t="shared" si="74"/>
        <v>91795.440000000017</v>
      </c>
      <c r="AA938" s="38"/>
      <c r="AB938" s="39" t="s">
        <v>35</v>
      </c>
      <c r="AC938" s="40"/>
    </row>
    <row r="939" spans="1:29" ht="19.5" customHeight="1" x14ac:dyDescent="0.45">
      <c r="A939" s="22">
        <v>46162</v>
      </c>
      <c r="B939" s="23" t="s">
        <v>29</v>
      </c>
      <c r="C939" s="24" t="s">
        <v>30</v>
      </c>
      <c r="D939" s="25" t="s">
        <v>88</v>
      </c>
      <c r="E939" s="26">
        <v>685390</v>
      </c>
      <c r="F939" s="27" t="str">
        <f>VLOOKUP(표1[[#This Row],[품번]],[1]!품번구분[#Data],2,0)</f>
        <v>S</v>
      </c>
      <c r="G939" s="28">
        <v>1444</v>
      </c>
      <c r="H939" s="28">
        <v>105</v>
      </c>
      <c r="I939" s="28">
        <v>105</v>
      </c>
      <c r="J939" s="29">
        <f>표1[[#This Row],[C/V]]*표1[[#This Row],[판수]]-표1[[#This Row],[불량수량]]</f>
        <v>151515</v>
      </c>
      <c r="K939" s="28" t="s">
        <v>89</v>
      </c>
      <c r="L939" s="28" t="s">
        <v>116</v>
      </c>
      <c r="M939" s="30">
        <v>0.33333333333333331</v>
      </c>
      <c r="N939" s="30">
        <v>0.83333333333333337</v>
      </c>
      <c r="O939" s="31">
        <v>620</v>
      </c>
      <c r="P939" s="31">
        <v>0</v>
      </c>
      <c r="Q939" s="32"/>
      <c r="R939" s="33">
        <f t="shared" si="70"/>
        <v>10.161290322580644</v>
      </c>
      <c r="S939" s="34">
        <f t="shared" si="71"/>
        <v>215</v>
      </c>
      <c r="T939" s="35">
        <f>IF(L939="비가동",0,VLOOKUP(E939,[1]단가!$D$4:$G$1048576,4,0))</f>
        <v>8</v>
      </c>
      <c r="U939" s="35">
        <f t="shared" si="72"/>
        <v>1212120</v>
      </c>
      <c r="V939" s="36" t="str">
        <f>IF($L939="비가동",0,IF($B939="in",VLOOKUP($E939,[1]투입량!$M:$T,3,FALSE),VLOOKUP($E939,[1]투입량!$D:$I,3,FALSE)))</f>
        <v>SI4022</v>
      </c>
      <c r="W939" s="35">
        <f>IF($L939="비가동",0,IF($B939="in",VLOOKUP($E939,[1]투입량!$M:$T,6,FALSE),VLOOKUP($E939,[1]투입량!$D:$I,5,FALSE)))</f>
        <v>260</v>
      </c>
      <c r="X939" s="35">
        <f t="shared" si="73"/>
        <v>30030</v>
      </c>
      <c r="Y939" s="37">
        <f>IF(V939=0,0,VLOOKUP(V939,[1]원재료!C:H,3,0)*0.001)</f>
        <v>10.15</v>
      </c>
      <c r="Z939" s="35">
        <f t="shared" si="74"/>
        <v>304804.5</v>
      </c>
      <c r="AA939" s="38"/>
      <c r="AB939" s="39" t="s">
        <v>35</v>
      </c>
      <c r="AC939" s="40"/>
    </row>
    <row r="940" spans="1:29" ht="19.5" customHeight="1" x14ac:dyDescent="0.45">
      <c r="A940" s="22">
        <v>46162</v>
      </c>
      <c r="B940" s="23" t="s">
        <v>29</v>
      </c>
      <c r="C940" s="24" t="s">
        <v>30</v>
      </c>
      <c r="D940" s="25" t="s">
        <v>90</v>
      </c>
      <c r="E940" s="26" t="s">
        <v>91</v>
      </c>
      <c r="F940" s="27" t="str">
        <f>VLOOKUP(표1[[#This Row],[품번]],[1]!품번구분[#Data],2,0)</f>
        <v>S</v>
      </c>
      <c r="G940" s="28">
        <v>256</v>
      </c>
      <c r="H940" s="28">
        <v>62</v>
      </c>
      <c r="I940" s="28"/>
      <c r="J940" s="29">
        <f>표1[[#This Row],[C/V]]*표1[[#This Row],[판수]]-표1[[#This Row],[불량수량]]</f>
        <v>15872</v>
      </c>
      <c r="K940" s="28" t="s">
        <v>94</v>
      </c>
      <c r="L940" s="28" t="s">
        <v>116</v>
      </c>
      <c r="M940" s="30">
        <v>0.33333333333333331</v>
      </c>
      <c r="N940" s="30">
        <v>0.83333333333333337</v>
      </c>
      <c r="O940" s="31">
        <v>620</v>
      </c>
      <c r="P940" s="31">
        <v>0</v>
      </c>
      <c r="Q940" s="32"/>
      <c r="R940" s="33">
        <f t="shared" si="70"/>
        <v>6</v>
      </c>
      <c r="S940" s="34">
        <f t="shared" si="71"/>
        <v>129</v>
      </c>
      <c r="T940" s="35">
        <f>IF(L940="비가동",0,VLOOKUP(E940,[1]단가!$D$4:$G$1048576,4,0))</f>
        <v>39.44</v>
      </c>
      <c r="U940" s="35">
        <f t="shared" si="72"/>
        <v>625991.67999999993</v>
      </c>
      <c r="V940" s="36" t="str">
        <f>IF($L940="비가동",0,IF($B940="in",VLOOKUP($E940,[1]투입량!$M:$T,3,FALSE),VLOOKUP($E940,[1]투입량!$D:$I,3,FALSE)))</f>
        <v>SI4023-1</v>
      </c>
      <c r="W940" s="35">
        <f>IF($L940="비가동",0,IF($B940="in",VLOOKUP($E940,[1]투입량!$M:$T,6,FALSE),VLOOKUP($E940,[1]투입량!$D:$I,5,FALSE)))</f>
        <v>172</v>
      </c>
      <c r="X940" s="35">
        <f t="shared" si="73"/>
        <v>11730.400000000001</v>
      </c>
      <c r="Y940" s="37">
        <f>IF(V940=0,0,VLOOKUP(V940,[1]원재료!C:H,3,0)*0.001)</f>
        <v>8.1999999999999993</v>
      </c>
      <c r="Z940" s="35">
        <f t="shared" si="74"/>
        <v>96189.28</v>
      </c>
      <c r="AA940" s="38"/>
      <c r="AB940" s="39" t="s">
        <v>35</v>
      </c>
      <c r="AC940" s="40"/>
    </row>
    <row r="941" spans="1:29" ht="19.5" customHeight="1" x14ac:dyDescent="0.45">
      <c r="A941" s="22">
        <v>46162</v>
      </c>
      <c r="B941" s="23" t="s">
        <v>29</v>
      </c>
      <c r="C941" s="24" t="s">
        <v>30</v>
      </c>
      <c r="D941" s="25" t="s">
        <v>88</v>
      </c>
      <c r="E941" s="26">
        <v>685390</v>
      </c>
      <c r="F941" s="27" t="str">
        <f>VLOOKUP(표1[[#This Row],[품번]],[1]!품번구분[#Data],2,0)</f>
        <v>S</v>
      </c>
      <c r="G941" s="28">
        <v>1444</v>
      </c>
      <c r="H941" s="28">
        <v>110</v>
      </c>
      <c r="I941" s="28">
        <v>110</v>
      </c>
      <c r="J941" s="29">
        <f>표1[[#This Row],[C/V]]*표1[[#This Row],[판수]]-표1[[#This Row],[불량수량]]</f>
        <v>158730</v>
      </c>
      <c r="K941" s="28" t="s">
        <v>99</v>
      </c>
      <c r="L941" s="28" t="s">
        <v>117</v>
      </c>
      <c r="M941" s="30">
        <v>0.83333333333333337</v>
      </c>
      <c r="N941" s="30">
        <v>0.33333333333333331</v>
      </c>
      <c r="O941" s="31">
        <v>659.99999999999989</v>
      </c>
      <c r="P941" s="31">
        <v>0</v>
      </c>
      <c r="Q941" s="32"/>
      <c r="R941" s="33">
        <f t="shared" si="70"/>
        <v>10.000000000000002</v>
      </c>
      <c r="S941" s="34">
        <f t="shared" si="71"/>
        <v>215</v>
      </c>
      <c r="T941" s="35">
        <f>IF(L941="비가동",0,VLOOKUP(E941,[1]단가!$D$4:$G$1048576,4,0))</f>
        <v>8</v>
      </c>
      <c r="U941" s="35">
        <f t="shared" si="72"/>
        <v>1269840</v>
      </c>
      <c r="V941" s="36" t="str">
        <f>IF($L941="비가동",0,IF($B941="in",VLOOKUP($E941,[1]투입량!$M:$T,3,FALSE),VLOOKUP($E941,[1]투입량!$D:$I,3,FALSE)))</f>
        <v>SI4022</v>
      </c>
      <c r="W941" s="35">
        <f>IF($L941="비가동",0,IF($B941="in",VLOOKUP($E941,[1]투입량!$M:$T,6,FALSE),VLOOKUP($E941,[1]투입량!$D:$I,5,FALSE)))</f>
        <v>260</v>
      </c>
      <c r="X941" s="35">
        <f t="shared" si="73"/>
        <v>31460</v>
      </c>
      <c r="Y941" s="37">
        <f>IF(V941=0,0,VLOOKUP(V941,[1]원재료!C:H,3,0)*0.001)</f>
        <v>10.15</v>
      </c>
      <c r="Z941" s="35">
        <f t="shared" si="74"/>
        <v>319319</v>
      </c>
      <c r="AA941" s="38"/>
      <c r="AB941" s="39" t="s">
        <v>35</v>
      </c>
      <c r="AC941" s="40"/>
    </row>
    <row r="942" spans="1:29" ht="19.5" customHeight="1" x14ac:dyDescent="0.45">
      <c r="A942" s="22">
        <v>46162</v>
      </c>
      <c r="B942" s="23" t="s">
        <v>29</v>
      </c>
      <c r="C942" s="24" t="s">
        <v>30</v>
      </c>
      <c r="D942" s="25" t="s">
        <v>90</v>
      </c>
      <c r="E942" s="26" t="s">
        <v>91</v>
      </c>
      <c r="F942" s="27" t="str">
        <f>VLOOKUP(표1[[#This Row],[품번]],[1]!품번구분[#Data],2,0)</f>
        <v>S</v>
      </c>
      <c r="G942" s="28">
        <v>256</v>
      </c>
      <c r="H942" s="28">
        <v>67</v>
      </c>
      <c r="I942" s="28"/>
      <c r="J942" s="29">
        <f>표1[[#This Row],[C/V]]*표1[[#This Row],[판수]]-표1[[#This Row],[불량수량]]</f>
        <v>17152</v>
      </c>
      <c r="K942" s="28" t="s">
        <v>92</v>
      </c>
      <c r="L942" s="28" t="s">
        <v>117</v>
      </c>
      <c r="M942" s="30">
        <v>0.83333333333333337</v>
      </c>
      <c r="N942" s="30">
        <v>0.33333333333333331</v>
      </c>
      <c r="O942" s="31">
        <v>659.99999999999989</v>
      </c>
      <c r="P942" s="31">
        <v>0</v>
      </c>
      <c r="Q942" s="32"/>
      <c r="R942" s="33">
        <f t="shared" si="70"/>
        <v>6.0909090909090917</v>
      </c>
      <c r="S942" s="34">
        <f t="shared" si="71"/>
        <v>129</v>
      </c>
      <c r="T942" s="35">
        <f>IF(L942="비가동",0,VLOOKUP(E942,[1]단가!$D$4:$G$1048576,4,0))</f>
        <v>39.44</v>
      </c>
      <c r="U942" s="35">
        <f t="shared" si="72"/>
        <v>676474.88</v>
      </c>
      <c r="V942" s="36" t="str">
        <f>IF($L942="비가동",0,IF($B942="in",VLOOKUP($E942,[1]투입량!$M:$T,3,FALSE),VLOOKUP($E942,[1]투입량!$D:$I,3,FALSE)))</f>
        <v>SI4023-1</v>
      </c>
      <c r="W942" s="35">
        <f>IF($L942="비가동",0,IF($B942="in",VLOOKUP($E942,[1]투입량!$M:$T,6,FALSE),VLOOKUP($E942,[1]투입량!$D:$I,5,FALSE)))</f>
        <v>172</v>
      </c>
      <c r="X942" s="35">
        <f t="shared" si="73"/>
        <v>12676.400000000001</v>
      </c>
      <c r="Y942" s="37">
        <f>IF(V942=0,0,VLOOKUP(V942,[1]원재료!C:H,3,0)*0.001)</f>
        <v>8.1999999999999993</v>
      </c>
      <c r="Z942" s="35">
        <f t="shared" si="74"/>
        <v>103946.48</v>
      </c>
      <c r="AA942" s="38"/>
      <c r="AB942" s="39" t="s">
        <v>35</v>
      </c>
      <c r="AC942" s="40"/>
    </row>
    <row r="943" spans="1:29" ht="19.5" hidden="1" customHeight="1" x14ac:dyDescent="0.45">
      <c r="A943" s="22">
        <v>46162</v>
      </c>
      <c r="B943" s="23" t="s">
        <v>29</v>
      </c>
      <c r="C943" s="24" t="s">
        <v>30</v>
      </c>
      <c r="D943" s="25" t="s">
        <v>95</v>
      </c>
      <c r="E943" s="26">
        <v>685390</v>
      </c>
      <c r="F943" s="27" t="str">
        <f>VLOOKUP(표1[[#This Row],[품번]],[1]!품번구분[#Data],2,0)</f>
        <v>S</v>
      </c>
      <c r="G943" s="28">
        <v>1444</v>
      </c>
      <c r="H943" s="28">
        <v>70</v>
      </c>
      <c r="I943" s="28"/>
      <c r="J943" s="29">
        <f>표1[[#This Row],[C/V]]*표1[[#This Row],[판수]]-표1[[#This Row],[불량수량]]</f>
        <v>101080</v>
      </c>
      <c r="K943" s="28" t="s">
        <v>101</v>
      </c>
      <c r="L943" s="28" t="s">
        <v>116</v>
      </c>
      <c r="M943" s="30">
        <v>0.33333333333333331</v>
      </c>
      <c r="N943" s="30">
        <v>0.83333333333333337</v>
      </c>
      <c r="O943" s="31">
        <v>590</v>
      </c>
      <c r="P943" s="31">
        <v>30.000000000000053</v>
      </c>
      <c r="Q943" s="32"/>
      <c r="R943" s="33">
        <f t="shared" si="70"/>
        <v>7.1186440677966107</v>
      </c>
      <c r="S943" s="34">
        <f t="shared" si="71"/>
        <v>144</v>
      </c>
      <c r="T943" s="35">
        <f>IF(L943="비가동",0,VLOOKUP(E943,[1]단가!$D$4:$G$1048576,4,0))</f>
        <v>8</v>
      </c>
      <c r="U943" s="35">
        <f t="shared" si="72"/>
        <v>808640</v>
      </c>
      <c r="V943" s="36" t="str">
        <f>IF($L943="비가동",0,IF($B943="in",VLOOKUP($E943,[1]투입량!$M:$T,3,FALSE),VLOOKUP($E943,[1]투입량!$D:$I,3,FALSE)))</f>
        <v>SI4022</v>
      </c>
      <c r="W943" s="35">
        <f>IF($L943="비가동",0,IF($B943="in",VLOOKUP($E943,[1]투입량!$M:$T,6,FALSE),VLOOKUP($E943,[1]투입량!$D:$I,5,FALSE)))</f>
        <v>260</v>
      </c>
      <c r="X943" s="35">
        <f t="shared" si="73"/>
        <v>20020</v>
      </c>
      <c r="Y943" s="37">
        <f>IF(V943=0,0,VLOOKUP(V943,[1]원재료!C:H,3,0)*0.001)</f>
        <v>10.15</v>
      </c>
      <c r="Z943" s="35">
        <f t="shared" si="74"/>
        <v>203203</v>
      </c>
      <c r="AA943" s="38"/>
      <c r="AB943" s="39" t="s">
        <v>35</v>
      </c>
      <c r="AC943" s="40"/>
    </row>
    <row r="944" spans="1:29" ht="19.5" hidden="1" customHeight="1" x14ac:dyDescent="0.45">
      <c r="A944" s="22">
        <v>46162</v>
      </c>
      <c r="B944" s="23" t="s">
        <v>29</v>
      </c>
      <c r="C944" s="24" t="s">
        <v>30</v>
      </c>
      <c r="D944" s="25" t="s">
        <v>95</v>
      </c>
      <c r="E944" s="26">
        <v>685390</v>
      </c>
      <c r="F944" s="27" t="str">
        <f>VLOOKUP(표1[[#This Row],[품번]],[1]!품번구분[#Data],2,0)</f>
        <v>S</v>
      </c>
      <c r="G944" s="28"/>
      <c r="H944" s="28"/>
      <c r="I944" s="28"/>
      <c r="J944" s="29">
        <f>표1[[#This Row],[C/V]]*표1[[#This Row],[판수]]-표1[[#This Row],[불량수량]]</f>
        <v>0</v>
      </c>
      <c r="K944" s="28" t="s">
        <v>101</v>
      </c>
      <c r="L944" s="28" t="s">
        <v>36</v>
      </c>
      <c r="M944" s="30">
        <v>0.33333333333333331</v>
      </c>
      <c r="N944" s="30">
        <v>0.35416666666666669</v>
      </c>
      <c r="O944" s="31">
        <v>30.000000000000053</v>
      </c>
      <c r="P944" s="31">
        <v>0</v>
      </c>
      <c r="Q944" s="32" t="s">
        <v>100</v>
      </c>
      <c r="R944" s="33" t="str">
        <f t="shared" si="70"/>
        <v/>
      </c>
      <c r="S944" s="34">
        <f t="shared" si="71"/>
        <v>144</v>
      </c>
      <c r="T944" s="35">
        <f>IF(L944="비가동",0,VLOOKUP(E944,[1]단가!$D$4:$G$1048576,4,0))</f>
        <v>0</v>
      </c>
      <c r="U944" s="35">
        <f t="shared" si="72"/>
        <v>0</v>
      </c>
      <c r="V944" s="36">
        <f>IF($L944="비가동",0,IF($B944="in",VLOOKUP($E944,[1]투입량!$M:$T,3,FALSE),VLOOKUP($E944,[1]투입량!$D:$I,3,FALSE)))</f>
        <v>0</v>
      </c>
      <c r="W944" s="35">
        <f>IF($L944="비가동",0,IF($B944="in",VLOOKUP($E944,[1]투입량!$M:$T,6,FALSE),VLOOKUP($E944,[1]투입량!$D:$I,5,FALSE)))</f>
        <v>0</v>
      </c>
      <c r="X944" s="35">
        <f t="shared" si="73"/>
        <v>0</v>
      </c>
      <c r="Y944" s="37">
        <f>IF(V944=0,0,VLOOKUP(V944,[1]원재료!C:H,3,0)*0.001)</f>
        <v>0</v>
      </c>
      <c r="Z944" s="35">
        <f t="shared" si="74"/>
        <v>0</v>
      </c>
      <c r="AA944" s="38"/>
      <c r="AB944" s="39" t="s">
        <v>35</v>
      </c>
      <c r="AC944" s="40"/>
    </row>
    <row r="945" spans="1:29" ht="19.5" customHeight="1" x14ac:dyDescent="0.45">
      <c r="A945" s="22">
        <v>46162</v>
      </c>
      <c r="B945" s="23" t="s">
        <v>29</v>
      </c>
      <c r="C945" s="24" t="s">
        <v>30</v>
      </c>
      <c r="D945" s="25" t="s">
        <v>95</v>
      </c>
      <c r="E945" s="26">
        <v>685390</v>
      </c>
      <c r="F945" s="27" t="str">
        <f>VLOOKUP(표1[[#This Row],[품번]],[1]!품번구분[#Data],2,0)</f>
        <v>S</v>
      </c>
      <c r="G945" s="28">
        <v>1444</v>
      </c>
      <c r="H945" s="28">
        <v>74</v>
      </c>
      <c r="I945" s="28"/>
      <c r="J945" s="29">
        <f>표1[[#This Row],[C/V]]*표1[[#This Row],[판수]]-표1[[#This Row],[불량수량]]</f>
        <v>106856</v>
      </c>
      <c r="K945" s="28" t="s">
        <v>96</v>
      </c>
      <c r="L945" s="28" t="s">
        <v>117</v>
      </c>
      <c r="M945" s="30">
        <v>0.83333333333333337</v>
      </c>
      <c r="N945" s="30">
        <v>0.33333333333333331</v>
      </c>
      <c r="O945" s="31">
        <v>659.99999999999989</v>
      </c>
      <c r="P945" s="31">
        <v>0</v>
      </c>
      <c r="Q945" s="32"/>
      <c r="R945" s="33">
        <f t="shared" si="70"/>
        <v>6.7272727272727284</v>
      </c>
      <c r="S945" s="34">
        <f t="shared" si="71"/>
        <v>144</v>
      </c>
      <c r="T945" s="35">
        <f>IF(L945="비가동",0,VLOOKUP(E945,[1]단가!$D$4:$G$1048576,4,0))</f>
        <v>8</v>
      </c>
      <c r="U945" s="35">
        <f t="shared" si="72"/>
        <v>854848</v>
      </c>
      <c r="V945" s="36" t="str">
        <f>IF($L945="비가동",0,IF($B945="in",VLOOKUP($E945,[1]투입량!$M:$T,3,FALSE),VLOOKUP($E945,[1]투입량!$D:$I,3,FALSE)))</f>
        <v>SI4022</v>
      </c>
      <c r="W945" s="35">
        <f>IF($L945="비가동",0,IF($B945="in",VLOOKUP($E945,[1]투입량!$M:$T,6,FALSE),VLOOKUP($E945,[1]투입량!$D:$I,5,FALSE)))</f>
        <v>260</v>
      </c>
      <c r="X945" s="35">
        <f t="shared" si="73"/>
        <v>21164</v>
      </c>
      <c r="Y945" s="37">
        <f>IF(V945=0,0,VLOOKUP(V945,[1]원재료!C:H,3,0)*0.001)</f>
        <v>10.15</v>
      </c>
      <c r="Z945" s="35">
        <f t="shared" si="74"/>
        <v>214814.6</v>
      </c>
      <c r="AA945" s="38"/>
      <c r="AB945" s="39" t="s">
        <v>35</v>
      </c>
      <c r="AC945" s="40"/>
    </row>
    <row r="946" spans="1:29" ht="19.5" customHeight="1" x14ac:dyDescent="0.45">
      <c r="A946" s="22">
        <v>46162</v>
      </c>
      <c r="B946" s="23" t="s">
        <v>29</v>
      </c>
      <c r="C946" s="24" t="s">
        <v>30</v>
      </c>
      <c r="D946" s="25" t="s">
        <v>97</v>
      </c>
      <c r="E946" s="26">
        <v>680449</v>
      </c>
      <c r="F946" s="27" t="str">
        <f>VLOOKUP(표1[[#This Row],[품번]],[1]!품번구분[#Data],2,0)</f>
        <v>S</v>
      </c>
      <c r="G946" s="28">
        <v>1008</v>
      </c>
      <c r="H946" s="28">
        <v>90</v>
      </c>
      <c r="I946" s="28">
        <v>360</v>
      </c>
      <c r="J946" s="29">
        <f>표1[[#This Row],[C/V]]*표1[[#This Row],[판수]]-표1[[#This Row],[불량수량]]</f>
        <v>90360</v>
      </c>
      <c r="K946" s="28" t="s">
        <v>106</v>
      </c>
      <c r="L946" s="28" t="s">
        <v>117</v>
      </c>
      <c r="M946" s="30">
        <v>0.83333333333333337</v>
      </c>
      <c r="N946" s="30">
        <v>0.33333333333333331</v>
      </c>
      <c r="O946" s="47">
        <v>659.99999999999989</v>
      </c>
      <c r="P946" s="31">
        <v>0</v>
      </c>
      <c r="Q946" s="32"/>
      <c r="R946" s="33">
        <f t="shared" si="70"/>
        <v>8.1818181818181834</v>
      </c>
      <c r="S946" s="34">
        <f t="shared" si="71"/>
        <v>90</v>
      </c>
      <c r="T946" s="35">
        <f>IF(L946="비가동",0,VLOOKUP(E946,[1]단가!$D$4:$G$1048576,4,0))</f>
        <v>14.17</v>
      </c>
      <c r="U946" s="35">
        <f t="shared" si="72"/>
        <v>1280401.2</v>
      </c>
      <c r="V946" s="36" t="str">
        <f>IF($L946="비가동",0,IF($B946="in",VLOOKUP($E946,[1]투입량!$M:$T,3,FALSE),VLOOKUP($E946,[1]투입량!$D:$I,3,FALSE)))</f>
        <v>SI4023-2</v>
      </c>
      <c r="W946" s="35">
        <f>IF($L946="비가동",0,IF($B946="in",VLOOKUP($E946,[1]투입량!$M:$T,6,FALSE),VLOOKUP($E946,[1]투입량!$D:$I,5,FALSE)))</f>
        <v>210</v>
      </c>
      <c r="X946" s="35">
        <f t="shared" si="73"/>
        <v>20790.000000000004</v>
      </c>
      <c r="Y946" s="37">
        <f>IF(V946=0,0,VLOOKUP(V946,[1]원재료!C:H,3,0)*0.001)</f>
        <v>7.8</v>
      </c>
      <c r="Z946" s="35">
        <f t="shared" si="74"/>
        <v>162162.00000000003</v>
      </c>
      <c r="AA946" s="38"/>
      <c r="AB946" s="39" t="s">
        <v>35</v>
      </c>
      <c r="AC946" s="40"/>
    </row>
    <row r="947" spans="1:29" ht="19.5" hidden="1" customHeight="1" x14ac:dyDescent="0.45">
      <c r="A947" s="22">
        <v>46162</v>
      </c>
      <c r="B947" s="23" t="s">
        <v>29</v>
      </c>
      <c r="C947" s="24" t="s">
        <v>30</v>
      </c>
      <c r="D947" s="25" t="s">
        <v>105</v>
      </c>
      <c r="E947" s="26" t="s">
        <v>91</v>
      </c>
      <c r="F947" s="27" t="str">
        <f>VLOOKUP(표1[[#This Row],[품번]],[1]!품번구분[#Data],2,0)</f>
        <v>S</v>
      </c>
      <c r="G947" s="28">
        <v>168</v>
      </c>
      <c r="H947" s="28">
        <v>0</v>
      </c>
      <c r="I947" s="28">
        <v>0</v>
      </c>
      <c r="J947" s="29">
        <f>표1[[#This Row],[C/V]]*표1[[#This Row],[판수]]-표1[[#This Row],[불량수량]]</f>
        <v>0</v>
      </c>
      <c r="K947" s="28" t="s">
        <v>107</v>
      </c>
      <c r="L947" s="28" t="s">
        <v>116</v>
      </c>
      <c r="M947" s="30">
        <v>0.33333333333333331</v>
      </c>
      <c r="N947" s="30">
        <v>0.375</v>
      </c>
      <c r="O947" s="31">
        <v>0</v>
      </c>
      <c r="P947" s="31">
        <v>60.000000000000028</v>
      </c>
      <c r="Q947" s="32"/>
      <c r="R947" s="33" t="str">
        <f t="shared" si="70"/>
        <v/>
      </c>
      <c r="S947" s="34">
        <f t="shared" si="71"/>
        <v>0</v>
      </c>
      <c r="T947" s="35">
        <f>IF(L947="비가동",0,VLOOKUP(E947,[1]단가!$D$4:$G$1048576,4,0))</f>
        <v>39.44</v>
      </c>
      <c r="U947" s="35">
        <f t="shared" si="72"/>
        <v>0</v>
      </c>
      <c r="V947" s="36" t="str">
        <f>IF($L947="비가동",0,IF($B947="in",VLOOKUP($E947,[1]투입량!$M:$T,3,FALSE),VLOOKUP($E947,[1]투입량!$D:$I,3,FALSE)))</f>
        <v>SI4023-1</v>
      </c>
      <c r="W947" s="35">
        <f>IF($L947="비가동",0,IF($B947="in",VLOOKUP($E947,[1]투입량!$M:$T,6,FALSE),VLOOKUP($E947,[1]투입량!$D:$I,5,FALSE)))</f>
        <v>172</v>
      </c>
      <c r="X947" s="35">
        <f t="shared" si="73"/>
        <v>0</v>
      </c>
      <c r="Y947" s="37">
        <f>IF(V947=0,0,VLOOKUP(V947,[1]원재료!C:H,3,0)*0.001)</f>
        <v>8.1999999999999993</v>
      </c>
      <c r="Z947" s="35">
        <f t="shared" si="74"/>
        <v>0</v>
      </c>
      <c r="AA947" s="38"/>
      <c r="AB947" s="39" t="s">
        <v>35</v>
      </c>
      <c r="AC947" s="40"/>
    </row>
    <row r="948" spans="1:29" ht="19.5" hidden="1" customHeight="1" x14ac:dyDescent="0.45">
      <c r="A948" s="22">
        <v>46162</v>
      </c>
      <c r="B948" s="23" t="s">
        <v>29</v>
      </c>
      <c r="C948" s="24" t="s">
        <v>30</v>
      </c>
      <c r="D948" s="25" t="s">
        <v>105</v>
      </c>
      <c r="E948" s="26" t="s">
        <v>91</v>
      </c>
      <c r="F948" s="27" t="str">
        <f>VLOOKUP(표1[[#This Row],[품번]],[1]!품번구분[#Data],2,0)</f>
        <v>S</v>
      </c>
      <c r="G948" s="28"/>
      <c r="H948" s="28"/>
      <c r="I948" s="28"/>
      <c r="J948" s="29">
        <f>표1[[#This Row],[C/V]]*표1[[#This Row],[판수]]-표1[[#This Row],[불량수량]]</f>
        <v>0</v>
      </c>
      <c r="K948" s="28" t="s">
        <v>107</v>
      </c>
      <c r="L948" s="28" t="s">
        <v>36</v>
      </c>
      <c r="M948" s="30">
        <v>0.33333333333333331</v>
      </c>
      <c r="N948" s="30">
        <v>0.375</v>
      </c>
      <c r="O948" s="31">
        <v>60.000000000000028</v>
      </c>
      <c r="P948" s="31">
        <v>0</v>
      </c>
      <c r="Q948" s="32" t="s">
        <v>100</v>
      </c>
      <c r="R948" s="33" t="str">
        <f t="shared" si="70"/>
        <v/>
      </c>
      <c r="S948" s="34">
        <f t="shared" si="71"/>
        <v>0</v>
      </c>
      <c r="T948" s="35">
        <f>IF(L948="비가동",0,VLOOKUP(E948,[1]단가!$D$4:$G$1048576,4,0))</f>
        <v>0</v>
      </c>
      <c r="U948" s="35">
        <f t="shared" si="72"/>
        <v>0</v>
      </c>
      <c r="V948" s="36">
        <f>IF($L948="비가동",0,IF($B948="in",VLOOKUP($E948,[1]투입량!$M:$T,3,FALSE),VLOOKUP($E948,[1]투입량!$D:$I,3,FALSE)))</f>
        <v>0</v>
      </c>
      <c r="W948" s="35">
        <f>IF($L948="비가동",0,IF($B948="in",VLOOKUP($E948,[1]투입량!$M:$T,6,FALSE),VLOOKUP($E948,[1]투입량!$D:$I,5,FALSE)))</f>
        <v>0</v>
      </c>
      <c r="X948" s="35">
        <f t="shared" si="73"/>
        <v>0</v>
      </c>
      <c r="Y948" s="37">
        <f>IF(V948=0,0,VLOOKUP(V948,[1]원재료!C:H,3,0)*0.001)</f>
        <v>0</v>
      </c>
      <c r="Z948" s="35">
        <f t="shared" si="74"/>
        <v>0</v>
      </c>
      <c r="AA948" s="38"/>
      <c r="AB948" s="39" t="s">
        <v>35</v>
      </c>
      <c r="AC948" s="40"/>
    </row>
    <row r="949" spans="1:29" ht="19.5" customHeight="1" x14ac:dyDescent="0.45">
      <c r="A949" s="22">
        <v>46162</v>
      </c>
      <c r="B949" s="23" t="s">
        <v>29</v>
      </c>
      <c r="C949" s="24" t="s">
        <v>30</v>
      </c>
      <c r="D949" s="25" t="s">
        <v>105</v>
      </c>
      <c r="E949" s="26">
        <v>230242</v>
      </c>
      <c r="F949" s="27" t="str">
        <f>VLOOKUP(표1[[#This Row],[품번]],[1]!품번구분[#Data],2,0)</f>
        <v>G</v>
      </c>
      <c r="G949" s="28">
        <v>900</v>
      </c>
      <c r="H949" s="28">
        <v>30</v>
      </c>
      <c r="I949" s="28">
        <v>210</v>
      </c>
      <c r="J949" s="29">
        <f>표1[[#This Row],[C/V]]*표1[[#This Row],[판수]]-표1[[#This Row],[불량수량]]</f>
        <v>26790</v>
      </c>
      <c r="K949" s="28" t="s">
        <v>107</v>
      </c>
      <c r="L949" s="28" t="s">
        <v>116</v>
      </c>
      <c r="M949" s="30">
        <v>0.375</v>
      </c>
      <c r="N949" s="30">
        <v>0.83333333333333337</v>
      </c>
      <c r="O949" s="45">
        <v>560</v>
      </c>
      <c r="P949" s="31">
        <v>0</v>
      </c>
      <c r="Q949" s="32"/>
      <c r="R949" s="33">
        <f t="shared" si="70"/>
        <v>3.214285714285714</v>
      </c>
      <c r="S949" s="34">
        <f t="shared" si="71"/>
        <v>70</v>
      </c>
      <c r="T949" s="35">
        <f>IF(L949="비가동",0,VLOOKUP(E949,[1]단가!$D$4:$G$1048576,4,0))</f>
        <v>63</v>
      </c>
      <c r="U949" s="35">
        <f t="shared" si="72"/>
        <v>1687770</v>
      </c>
      <c r="V949" s="36" t="str">
        <f>IF($L949="비가동",0,IF($B949="in",VLOOKUP($E949,[1]투입량!$M:$T,3,FALSE),VLOOKUP($E949,[1]투입량!$D:$I,3,FALSE)))</f>
        <v>Q4004-2</v>
      </c>
      <c r="W949" s="35">
        <f>IF($L949="비가동",0,IF($B949="in",VLOOKUP($E949,[1]투입량!$M:$T,6,FALSE),VLOOKUP($E949,[1]투입량!$D:$I,5,FALSE)))</f>
        <v>0</v>
      </c>
      <c r="X949" s="35">
        <f t="shared" si="73"/>
        <v>0</v>
      </c>
      <c r="Y949" s="37">
        <f>IF(V949=0,0,VLOOKUP(V949,[1]원재료!C:H,3,0)*0.001)</f>
        <v>10.450000000000001</v>
      </c>
      <c r="Z949" s="35">
        <f t="shared" si="74"/>
        <v>0</v>
      </c>
      <c r="AA949" s="38"/>
      <c r="AB949" s="39" t="s">
        <v>35</v>
      </c>
      <c r="AC949" s="40"/>
    </row>
    <row r="950" spans="1:29" ht="19.5" customHeight="1" x14ac:dyDescent="0.45">
      <c r="A950" s="22">
        <v>46162</v>
      </c>
      <c r="B950" s="23" t="s">
        <v>29</v>
      </c>
      <c r="C950" s="24" t="s">
        <v>30</v>
      </c>
      <c r="D950" s="25" t="s">
        <v>103</v>
      </c>
      <c r="E950" s="26">
        <v>680450</v>
      </c>
      <c r="F950" s="27" t="str">
        <f>VLOOKUP(표1[[#This Row],[품번]],[1]!품번구분[#Data],2,0)</f>
        <v>S</v>
      </c>
      <c r="G950" s="28">
        <v>1008</v>
      </c>
      <c r="H950" s="28">
        <v>77</v>
      </c>
      <c r="I950" s="28">
        <v>770</v>
      </c>
      <c r="J950" s="29">
        <f>표1[[#This Row],[C/V]]*표1[[#This Row],[판수]]-표1[[#This Row],[불량수량]]</f>
        <v>76846</v>
      </c>
      <c r="K950" s="28" t="s">
        <v>93</v>
      </c>
      <c r="L950" s="28" t="s">
        <v>116</v>
      </c>
      <c r="M950" s="30">
        <v>0.33333333333333331</v>
      </c>
      <c r="N950" s="30">
        <v>0.83333333333333337</v>
      </c>
      <c r="O950" s="31">
        <v>620</v>
      </c>
      <c r="P950" s="31">
        <v>0</v>
      </c>
      <c r="Q950" s="32"/>
      <c r="R950" s="33">
        <f t="shared" si="70"/>
        <v>7.4516129032258061</v>
      </c>
      <c r="S950" s="34">
        <f t="shared" si="71"/>
        <v>161</v>
      </c>
      <c r="T950" s="35">
        <f>IF(L950="비가동",0,VLOOKUP(E950,[1]단가!$D$4:$G$1048576,4,0))</f>
        <v>14.17</v>
      </c>
      <c r="U950" s="35">
        <f t="shared" si="72"/>
        <v>1088907.82</v>
      </c>
      <c r="V950" s="36" t="str">
        <f>IF($L950="비가동",0,IF($B950="in",VLOOKUP($E950,[1]투입량!$M:$T,3,FALSE),VLOOKUP($E950,[1]투입량!$D:$I,3,FALSE)))</f>
        <v>SI4032</v>
      </c>
      <c r="W950" s="35">
        <f>IF($L950="비가동",0,IF($B950="in",VLOOKUP($E950,[1]투입량!$M:$T,6,FALSE),VLOOKUP($E950,[1]투입량!$D:$I,5,FALSE)))</f>
        <v>84</v>
      </c>
      <c r="X950" s="35">
        <f t="shared" si="73"/>
        <v>7114.8</v>
      </c>
      <c r="Y950" s="37">
        <f>IF(V950=0,0,VLOOKUP(V950,[1]원재료!C:H,3,0)*0.001)</f>
        <v>0</v>
      </c>
      <c r="Z950" s="35">
        <f t="shared" si="74"/>
        <v>0</v>
      </c>
      <c r="AA950" s="38"/>
      <c r="AB950" s="39" t="s">
        <v>35</v>
      </c>
      <c r="AC950" s="40"/>
    </row>
    <row r="951" spans="1:29" ht="19.5" customHeight="1" x14ac:dyDescent="0.45">
      <c r="A951" s="22">
        <v>46162</v>
      </c>
      <c r="B951" s="23" t="s">
        <v>29</v>
      </c>
      <c r="C951" s="24" t="s">
        <v>30</v>
      </c>
      <c r="D951" s="25" t="s">
        <v>105</v>
      </c>
      <c r="E951" s="26">
        <v>230242</v>
      </c>
      <c r="F951" s="27" t="str">
        <f>VLOOKUP(표1[[#This Row],[품번]],[1]!품번구분[#Data],2,0)</f>
        <v>G</v>
      </c>
      <c r="G951" s="28">
        <v>900</v>
      </c>
      <c r="H951" s="28">
        <v>40</v>
      </c>
      <c r="I951" s="28">
        <v>280</v>
      </c>
      <c r="J951" s="29">
        <f>표1[[#This Row],[C/V]]*표1[[#This Row],[판수]]-표1[[#This Row],[불량수량]]</f>
        <v>35720</v>
      </c>
      <c r="K951" s="28" t="s">
        <v>77</v>
      </c>
      <c r="L951" s="28" t="s">
        <v>117</v>
      </c>
      <c r="M951" s="30">
        <v>0.83333333333333337</v>
      </c>
      <c r="N951" s="30">
        <v>0.33333333333333331</v>
      </c>
      <c r="O951" s="31">
        <v>659.99999999999989</v>
      </c>
      <c r="P951" s="31">
        <v>0</v>
      </c>
      <c r="Q951" s="32"/>
      <c r="R951" s="33">
        <f t="shared" si="70"/>
        <v>3.6363636363636367</v>
      </c>
      <c r="S951" s="34">
        <f t="shared" si="71"/>
        <v>70</v>
      </c>
      <c r="T951" s="35">
        <f>IF(L951="비가동",0,VLOOKUP(E951,[1]단가!$D$4:$G$1048576,4,0))</f>
        <v>63</v>
      </c>
      <c r="U951" s="35">
        <f t="shared" si="72"/>
        <v>2250360</v>
      </c>
      <c r="V951" s="36" t="str">
        <f>IF($L951="비가동",0,IF($B951="in",VLOOKUP($E951,[1]투입량!$M:$T,3,FALSE),VLOOKUP($E951,[1]투입량!$D:$I,3,FALSE)))</f>
        <v>Q4004-2</v>
      </c>
      <c r="W951" s="35">
        <f>IF($L951="비가동",0,IF($B951="in",VLOOKUP($E951,[1]투입량!$M:$T,6,FALSE),VLOOKUP($E951,[1]투입량!$D:$I,5,FALSE)))</f>
        <v>0</v>
      </c>
      <c r="X951" s="35">
        <f t="shared" si="73"/>
        <v>0</v>
      </c>
      <c r="Y951" s="37">
        <f>IF(V951=0,0,VLOOKUP(V951,[1]원재료!C:H,3,0)*0.001)</f>
        <v>10.450000000000001</v>
      </c>
      <c r="Z951" s="35">
        <f t="shared" si="74"/>
        <v>0</v>
      </c>
      <c r="AA951" s="38"/>
      <c r="AB951" s="39" t="s">
        <v>35</v>
      </c>
      <c r="AC951" s="40"/>
    </row>
    <row r="952" spans="1:29" ht="19.5" customHeight="1" x14ac:dyDescent="0.45">
      <c r="A952" s="22">
        <v>46162</v>
      </c>
      <c r="B952" s="23" t="s">
        <v>29</v>
      </c>
      <c r="C952" s="24" t="s">
        <v>30</v>
      </c>
      <c r="D952" s="25" t="s">
        <v>103</v>
      </c>
      <c r="E952" s="26">
        <v>680450</v>
      </c>
      <c r="F952" s="27" t="str">
        <f>VLOOKUP(표1[[#This Row],[품번]],[1]!품번구분[#Data],2,0)</f>
        <v>S</v>
      </c>
      <c r="G952" s="28">
        <v>1008</v>
      </c>
      <c r="H952" s="28">
        <v>84</v>
      </c>
      <c r="I952" s="28">
        <v>840</v>
      </c>
      <c r="J952" s="29">
        <f>표1[[#This Row],[C/V]]*표1[[#This Row],[판수]]-표1[[#This Row],[불량수량]]</f>
        <v>83832</v>
      </c>
      <c r="K952" s="28" t="s">
        <v>104</v>
      </c>
      <c r="L952" s="28" t="s">
        <v>117</v>
      </c>
      <c r="M952" s="30">
        <v>0.83333333333333337</v>
      </c>
      <c r="N952" s="30">
        <v>0.33333333333333331</v>
      </c>
      <c r="O952" s="31">
        <v>659.99999999999989</v>
      </c>
      <c r="P952" s="31">
        <v>0</v>
      </c>
      <c r="Q952" s="32"/>
      <c r="R952" s="33">
        <f t="shared" si="70"/>
        <v>7.6363636363636376</v>
      </c>
      <c r="S952" s="34">
        <f t="shared" si="71"/>
        <v>161</v>
      </c>
      <c r="T952" s="35">
        <f>IF(L952="비가동",0,VLOOKUP(E952,[1]단가!$D$4:$G$1048576,4,0))</f>
        <v>14.17</v>
      </c>
      <c r="U952" s="35">
        <f t="shared" si="72"/>
        <v>1187899.44</v>
      </c>
      <c r="V952" s="36" t="str">
        <f>IF($L952="비가동",0,IF($B952="in",VLOOKUP($E952,[1]투입량!$M:$T,3,FALSE),VLOOKUP($E952,[1]투입량!$D:$I,3,FALSE)))</f>
        <v>SI4032</v>
      </c>
      <c r="W952" s="35">
        <f>IF($L952="비가동",0,IF($B952="in",VLOOKUP($E952,[1]투입량!$M:$T,6,FALSE),VLOOKUP($E952,[1]투입량!$D:$I,5,FALSE)))</f>
        <v>84</v>
      </c>
      <c r="X952" s="35">
        <f t="shared" si="73"/>
        <v>7761.6</v>
      </c>
      <c r="Y952" s="37">
        <f>IF(V952=0,0,VLOOKUP(V952,[1]원재료!C:H,3,0)*0.001)</f>
        <v>0</v>
      </c>
      <c r="Z952" s="35">
        <f t="shared" si="74"/>
        <v>0</v>
      </c>
      <c r="AA952" s="38"/>
      <c r="AB952" s="39" t="s">
        <v>35</v>
      </c>
      <c r="AC952" s="40"/>
    </row>
    <row r="953" spans="1:29" ht="19.5" customHeight="1" x14ac:dyDescent="0.45">
      <c r="A953" s="22">
        <v>46162</v>
      </c>
      <c r="B953" s="23" t="s">
        <v>29</v>
      </c>
      <c r="C953" s="24" t="s">
        <v>30</v>
      </c>
      <c r="D953" s="25" t="s">
        <v>109</v>
      </c>
      <c r="E953" s="26" t="s">
        <v>110</v>
      </c>
      <c r="F953" s="27" t="str">
        <f>VLOOKUP(표1[[#This Row],[품번]],[1]!품번구분[#Data],2,0)</f>
        <v>S</v>
      </c>
      <c r="G953" s="28">
        <v>48</v>
      </c>
      <c r="H953" s="28">
        <v>101</v>
      </c>
      <c r="I953" s="28"/>
      <c r="J953" s="29">
        <f>표1[[#This Row],[C/V]]*표1[[#This Row],[판수]]-표1[[#This Row],[불량수량]]</f>
        <v>4848</v>
      </c>
      <c r="K953" s="28" t="s">
        <v>56</v>
      </c>
      <c r="L953" s="28" t="s">
        <v>116</v>
      </c>
      <c r="M953" s="30">
        <v>0.33333333333333331</v>
      </c>
      <c r="N953" s="30">
        <v>0.83333333333333337</v>
      </c>
      <c r="O953" s="31">
        <v>620</v>
      </c>
      <c r="P953" s="31">
        <v>0</v>
      </c>
      <c r="Q953" s="32"/>
      <c r="R953" s="33">
        <f t="shared" si="70"/>
        <v>9.7741935483870961</v>
      </c>
      <c r="S953" s="34">
        <f t="shared" si="71"/>
        <v>101</v>
      </c>
      <c r="T953" s="35">
        <f>IF(L953="비가동",0,VLOOKUP(E953,[1]단가!$D$4:$G$1048576,4,0))</f>
        <v>32.99</v>
      </c>
      <c r="U953" s="35">
        <f t="shared" si="72"/>
        <v>159935.52000000002</v>
      </c>
      <c r="V953" s="36" t="str">
        <f>IF($L953="비가동",0,IF($B953="in",VLOOKUP($E953,[1]투입량!$M:$T,3,FALSE),VLOOKUP($E953,[1]투입량!$D:$I,3,FALSE)))</f>
        <v>SI4020</v>
      </c>
      <c r="W953" s="35">
        <f>IF($L953="비가동",0,IF($B953="in",VLOOKUP($E953,[1]투입량!$M:$T,6,FALSE),VLOOKUP($E953,[1]투입량!$D:$I,5,FALSE)))</f>
        <v>63</v>
      </c>
      <c r="X953" s="35">
        <f t="shared" si="73"/>
        <v>6999.3000000000011</v>
      </c>
      <c r="Y953" s="37">
        <f>IF(V953=0,0,VLOOKUP(V953,[1]원재료!C:H,3,0)*0.001)</f>
        <v>8.7000000000000011</v>
      </c>
      <c r="Z953" s="35">
        <f t="shared" si="74"/>
        <v>60893.910000000018</v>
      </c>
      <c r="AA953" s="38"/>
      <c r="AB953" s="39" t="s">
        <v>35</v>
      </c>
      <c r="AC953" s="40"/>
    </row>
    <row r="954" spans="1:29" ht="19.5" customHeight="1" x14ac:dyDescent="0.45">
      <c r="A954" s="22">
        <v>46162</v>
      </c>
      <c r="B954" s="23" t="s">
        <v>29</v>
      </c>
      <c r="C954" s="24" t="s">
        <v>30</v>
      </c>
      <c r="D954" s="25" t="s">
        <v>112</v>
      </c>
      <c r="E954" s="26" t="s">
        <v>139</v>
      </c>
      <c r="F954" s="27" t="str">
        <f>VLOOKUP(표1[[#This Row],[품번]],[1]!품번구분[#Data],2,0)</f>
        <v>S</v>
      </c>
      <c r="G954" s="28">
        <v>56</v>
      </c>
      <c r="H954" s="28">
        <v>100</v>
      </c>
      <c r="I954" s="28"/>
      <c r="J954" s="29">
        <f>표1[[#This Row],[C/V]]*표1[[#This Row],[판수]]-표1[[#This Row],[불량수량]]</f>
        <v>5600</v>
      </c>
      <c r="K954" s="28" t="s">
        <v>56</v>
      </c>
      <c r="L954" s="28" t="s">
        <v>116</v>
      </c>
      <c r="M954" s="30">
        <v>0.33333333333333331</v>
      </c>
      <c r="N954" s="30">
        <v>0.83333333333333337</v>
      </c>
      <c r="O954" s="31">
        <v>620</v>
      </c>
      <c r="P954" s="31">
        <v>0</v>
      </c>
      <c r="Q954" s="32"/>
      <c r="R954" s="33">
        <f t="shared" si="70"/>
        <v>9.67741935483871</v>
      </c>
      <c r="S954" s="34">
        <f t="shared" si="71"/>
        <v>100</v>
      </c>
      <c r="T954" s="35">
        <f>IF(L954="비가동",0,VLOOKUP(E954,[1]단가!$D$4:$G$1048576,4,0))</f>
        <v>125.8</v>
      </c>
      <c r="U954" s="35">
        <f t="shared" si="72"/>
        <v>704480</v>
      </c>
      <c r="V954" s="36" t="str">
        <f>IF($L954="비가동",0,IF($B954="in",VLOOKUP($E954,[1]투입량!$M:$T,3,FALSE),VLOOKUP($E954,[1]투입량!$D:$I,3,FALSE)))</f>
        <v>SI4028</v>
      </c>
      <c r="W954" s="35">
        <f>IF($L954="비가동",0,IF($B954="in",VLOOKUP($E954,[1]투입량!$M:$T,6,FALSE),VLOOKUP($E954,[1]투입량!$D:$I,5,FALSE)))</f>
        <v>196</v>
      </c>
      <c r="X954" s="35">
        <f t="shared" si="73"/>
        <v>21560.000000000004</v>
      </c>
      <c r="Y954" s="37">
        <f>IF(V954=0,0,VLOOKUP(V954,[1]원재료!C:H,3,0)*0.001)</f>
        <v>9</v>
      </c>
      <c r="Z954" s="35">
        <f t="shared" si="74"/>
        <v>194040.00000000003</v>
      </c>
      <c r="AA954" s="38"/>
      <c r="AB954" s="39" t="s">
        <v>35</v>
      </c>
      <c r="AC954" s="40"/>
    </row>
    <row r="955" spans="1:29" ht="19.5" customHeight="1" x14ac:dyDescent="0.45">
      <c r="A955" s="22">
        <v>46162</v>
      </c>
      <c r="B955" s="23" t="s">
        <v>29</v>
      </c>
      <c r="C955" s="24" t="s">
        <v>30</v>
      </c>
      <c r="D955" s="25" t="s">
        <v>114</v>
      </c>
      <c r="E955" s="26" t="s">
        <v>115</v>
      </c>
      <c r="F955" s="27" t="str">
        <f>VLOOKUP(표1[[#This Row],[품번]],[1]!품번구분[#Data],2,0)</f>
        <v>S</v>
      </c>
      <c r="G955" s="28">
        <v>160</v>
      </c>
      <c r="H955" s="28">
        <v>101</v>
      </c>
      <c r="I955" s="28"/>
      <c r="J955" s="29">
        <f>표1[[#This Row],[C/V]]*표1[[#This Row],[판수]]-표1[[#This Row],[불량수량]]</f>
        <v>16160</v>
      </c>
      <c r="K955" s="28" t="s">
        <v>56</v>
      </c>
      <c r="L955" s="28" t="s">
        <v>116</v>
      </c>
      <c r="M955" s="30">
        <v>0.33333333333333331</v>
      </c>
      <c r="N955" s="30">
        <v>0.83333333333333337</v>
      </c>
      <c r="O955" s="31">
        <v>620</v>
      </c>
      <c r="P955" s="31">
        <v>0</v>
      </c>
      <c r="Q955" s="32"/>
      <c r="R955" s="33">
        <f t="shared" si="70"/>
        <v>9.7741935483870961</v>
      </c>
      <c r="S955" s="34">
        <f t="shared" si="71"/>
        <v>101</v>
      </c>
      <c r="T955" s="35">
        <f>IF(L955="비가동",0,VLOOKUP(E955,[1]단가!$D$4:$G$1048576,4,0))</f>
        <v>49.5</v>
      </c>
      <c r="U955" s="35">
        <f t="shared" si="72"/>
        <v>799920</v>
      </c>
      <c r="V955" s="36" t="str">
        <f>IF($L955="비가동",0,IF($B955="in",VLOOKUP($E955,[1]투입량!$M:$T,3,FALSE),VLOOKUP($E955,[1]투입량!$D:$I,3,FALSE)))</f>
        <v>SI3020K</v>
      </c>
      <c r="W955" s="35">
        <f>IF($L955="비가동",0,IF($B955="in",VLOOKUP($E955,[1]투입량!$M:$T,6,FALSE),VLOOKUP($E955,[1]투입량!$D:$I,5,FALSE)))</f>
        <v>168</v>
      </c>
      <c r="X955" s="35">
        <f t="shared" si="73"/>
        <v>18664.800000000003</v>
      </c>
      <c r="Y955" s="37">
        <f>IF(V955=0,0,VLOOKUP(V955,[1]원재료!C:H,3,0)*0.001)</f>
        <v>9.85</v>
      </c>
      <c r="Z955" s="35">
        <f t="shared" si="74"/>
        <v>183848.28000000003</v>
      </c>
      <c r="AA955" s="38"/>
      <c r="AB955" s="39" t="s">
        <v>35</v>
      </c>
      <c r="AC955" s="40"/>
    </row>
    <row r="956" spans="1:29" ht="19.5" customHeight="1" x14ac:dyDescent="0.45">
      <c r="A956" s="22">
        <v>46163</v>
      </c>
      <c r="B956" s="23" t="s">
        <v>29</v>
      </c>
      <c r="C956" s="24" t="s">
        <v>30</v>
      </c>
      <c r="D956" s="25" t="s">
        <v>31</v>
      </c>
      <c r="E956" s="26" t="s">
        <v>50</v>
      </c>
      <c r="F956" s="27" t="str">
        <f>VLOOKUP(표1[[#This Row],[품번]],[1]!품번구분[#Data],2,0)</f>
        <v>S</v>
      </c>
      <c r="G956" s="28">
        <v>252</v>
      </c>
      <c r="H956" s="28">
        <v>85</v>
      </c>
      <c r="I956" s="28"/>
      <c r="J956" s="29">
        <f>표1[[#This Row],[C/V]]*표1[[#This Row],[판수]]-표1[[#This Row],[불량수량]]</f>
        <v>21420</v>
      </c>
      <c r="K956" s="28" t="s">
        <v>111</v>
      </c>
      <c r="L956" s="28" t="s">
        <v>116</v>
      </c>
      <c r="M956" s="30">
        <v>0.33333333333333331</v>
      </c>
      <c r="N956" s="30">
        <v>0.83333333333333337</v>
      </c>
      <c r="O956" s="31">
        <v>620</v>
      </c>
      <c r="P956" s="31">
        <v>0</v>
      </c>
      <c r="Q956" s="32"/>
      <c r="R956" s="33">
        <f t="shared" si="70"/>
        <v>8.2258064516129021</v>
      </c>
      <c r="S956" s="34">
        <f t="shared" si="71"/>
        <v>175</v>
      </c>
      <c r="T956" s="35">
        <f>IF(L956="비가동",0,VLOOKUP(E956,[1]단가!$D$4:$G$1048576,4,0))</f>
        <v>25.09</v>
      </c>
      <c r="U956" s="35">
        <f t="shared" si="72"/>
        <v>537427.80000000005</v>
      </c>
      <c r="V956" s="36" t="str">
        <f>IF($L956="비가동",0,IF($B956="in",VLOOKUP($E956,[1]투입량!$M:$T,3,FALSE),VLOOKUP($E956,[1]투입량!$D:$I,3,FALSE)))</f>
        <v>SI4022</v>
      </c>
      <c r="W956" s="35">
        <f>IF($L956="비가동",0,IF($B956="in",VLOOKUP($E956,[1]투입량!$M:$T,6,FALSE),VLOOKUP($E956,[1]투입량!$D:$I,5,FALSE)))</f>
        <v>354</v>
      </c>
      <c r="X956" s="35">
        <f t="shared" si="73"/>
        <v>33099</v>
      </c>
      <c r="Y956" s="37">
        <f>IF(V956=0,0,VLOOKUP(V956,[1]원재료!C:H,3,0)*0.001)</f>
        <v>10.15</v>
      </c>
      <c r="Z956" s="35">
        <f t="shared" si="74"/>
        <v>335954.85000000003</v>
      </c>
      <c r="AA956" s="38"/>
      <c r="AB956" s="39" t="s">
        <v>35</v>
      </c>
      <c r="AC956" s="40"/>
    </row>
    <row r="957" spans="1:29" ht="19.5" customHeight="1" x14ac:dyDescent="0.45">
      <c r="A957" s="22">
        <v>46163</v>
      </c>
      <c r="B957" s="23" t="s">
        <v>29</v>
      </c>
      <c r="C957" s="24" t="s">
        <v>30</v>
      </c>
      <c r="D957" s="25" t="s">
        <v>39</v>
      </c>
      <c r="E957" s="26" t="s">
        <v>40</v>
      </c>
      <c r="F957" s="27" t="str">
        <f>VLOOKUP(표1[[#This Row],[품번]],[1]!품번구분[#Data],2,0)</f>
        <v>S</v>
      </c>
      <c r="G957" s="28">
        <v>190</v>
      </c>
      <c r="H957" s="28">
        <v>85</v>
      </c>
      <c r="I957" s="28">
        <v>85</v>
      </c>
      <c r="J957" s="29">
        <f>표1[[#This Row],[C/V]]*표1[[#This Row],[판수]]-표1[[#This Row],[불량수량]]</f>
        <v>16065</v>
      </c>
      <c r="K957" s="28" t="s">
        <v>111</v>
      </c>
      <c r="L957" s="28" t="s">
        <v>116</v>
      </c>
      <c r="M957" s="30">
        <v>0.33333333333333331</v>
      </c>
      <c r="N957" s="30">
        <v>0.83333333333333337</v>
      </c>
      <c r="O957" s="31">
        <v>620</v>
      </c>
      <c r="P957" s="31">
        <v>0</v>
      </c>
      <c r="Q957" s="32"/>
      <c r="R957" s="33">
        <f t="shared" si="70"/>
        <v>8.2258064516129021</v>
      </c>
      <c r="S957" s="34">
        <f t="shared" si="71"/>
        <v>175</v>
      </c>
      <c r="T957" s="35">
        <f>IF(L957="비가동",0,VLOOKUP(E957,[1]단가!$D$4:$G$1048576,4,0))</f>
        <v>24</v>
      </c>
      <c r="U957" s="35">
        <f t="shared" si="72"/>
        <v>385560</v>
      </c>
      <c r="V957" s="36" t="str">
        <f>IF($L957="비가동",0,IF($B957="in",VLOOKUP($E957,[1]투입량!$M:$T,3,FALSE),VLOOKUP($E957,[1]투입량!$D:$I,3,FALSE)))</f>
        <v>SI3020</v>
      </c>
      <c r="W957" s="35">
        <f>IF($L957="비가동",0,IF($B957="in",VLOOKUP($E957,[1]투입량!$M:$T,6,FALSE),VLOOKUP($E957,[1]투입량!$D:$I,5,FALSE)))</f>
        <v>208</v>
      </c>
      <c r="X957" s="35">
        <f t="shared" si="73"/>
        <v>19448</v>
      </c>
      <c r="Y957" s="37">
        <f>IF(V957=0,0,VLOOKUP(V957,[1]원재료!C:H,3,0)*0.001)</f>
        <v>9.85</v>
      </c>
      <c r="Z957" s="35">
        <f t="shared" si="74"/>
        <v>191562.8</v>
      </c>
      <c r="AA957" s="38"/>
      <c r="AB957" s="39" t="s">
        <v>35</v>
      </c>
      <c r="AC957" s="40"/>
    </row>
    <row r="958" spans="1:29" ht="19.5" customHeight="1" x14ac:dyDescent="0.45">
      <c r="A958" s="22">
        <v>46163</v>
      </c>
      <c r="B958" s="23" t="s">
        <v>29</v>
      </c>
      <c r="C958" s="24" t="s">
        <v>30</v>
      </c>
      <c r="D958" s="25" t="s">
        <v>41</v>
      </c>
      <c r="E958" s="26" t="s">
        <v>42</v>
      </c>
      <c r="F958" s="27" t="str">
        <f>VLOOKUP(표1[[#This Row],[품번]],[1]!품번구분[#Data],2,0)</f>
        <v>G</v>
      </c>
      <c r="G958" s="28">
        <v>90</v>
      </c>
      <c r="H958" s="28">
        <v>85</v>
      </c>
      <c r="I958" s="28"/>
      <c r="J958" s="29">
        <f>표1[[#This Row],[C/V]]*표1[[#This Row],[판수]]-표1[[#This Row],[불량수량]]</f>
        <v>7650</v>
      </c>
      <c r="K958" s="28" t="s">
        <v>111</v>
      </c>
      <c r="L958" s="28" t="s">
        <v>116</v>
      </c>
      <c r="M958" s="30">
        <v>0.33333333333333331</v>
      </c>
      <c r="N958" s="30">
        <v>0.83333333333333337</v>
      </c>
      <c r="O958" s="31">
        <v>620</v>
      </c>
      <c r="P958" s="31">
        <v>0</v>
      </c>
      <c r="Q958" s="32"/>
      <c r="R958" s="33">
        <f t="shared" si="70"/>
        <v>8.2258064516129021</v>
      </c>
      <c r="S958" s="34">
        <f t="shared" si="71"/>
        <v>175</v>
      </c>
      <c r="T958" s="35">
        <f>IF(L958="비가동",0,VLOOKUP(E958,[1]단가!$D$4:$G$1048576,4,0))</f>
        <v>60</v>
      </c>
      <c r="U958" s="35">
        <f t="shared" si="72"/>
        <v>459000</v>
      </c>
      <c r="V958" s="36" t="str">
        <f>IF($L958="비가동",0,IF($B958="in",VLOOKUP($E958,[1]투입량!$M:$T,3,FALSE),VLOOKUP($E958,[1]투입량!$D:$I,3,FALSE)))</f>
        <v>SI4027K</v>
      </c>
      <c r="W958" s="35">
        <f>IF($L958="비가동",0,IF($B958="in",VLOOKUP($E958,[1]투입량!$M:$T,6,FALSE),VLOOKUP($E958,[1]투입량!$D:$I,5,FALSE)))</f>
        <v>330</v>
      </c>
      <c r="X958" s="35">
        <f t="shared" si="73"/>
        <v>30855.000000000004</v>
      </c>
      <c r="Y958" s="37">
        <f>IF(V958=0,0,VLOOKUP(V958,[1]원재료!C:H,3,0)*0.001)</f>
        <v>9</v>
      </c>
      <c r="Z958" s="35">
        <f t="shared" si="74"/>
        <v>277695.00000000006</v>
      </c>
      <c r="AA958" s="38"/>
      <c r="AB958" s="39" t="s">
        <v>35</v>
      </c>
      <c r="AC958" s="40"/>
    </row>
    <row r="959" spans="1:29" ht="19.5" customHeight="1" x14ac:dyDescent="0.45">
      <c r="A959" s="22">
        <v>46163</v>
      </c>
      <c r="B959" s="23" t="s">
        <v>29</v>
      </c>
      <c r="C959" s="24" t="s">
        <v>30</v>
      </c>
      <c r="D959" s="25" t="s">
        <v>31</v>
      </c>
      <c r="E959" s="26" t="s">
        <v>50</v>
      </c>
      <c r="F959" s="27" t="str">
        <f>VLOOKUP(표1[[#This Row],[품번]],[1]!품번구분[#Data],2,0)</f>
        <v>S</v>
      </c>
      <c r="G959" s="28">
        <v>252</v>
      </c>
      <c r="H959" s="28">
        <v>90</v>
      </c>
      <c r="I959" s="28"/>
      <c r="J959" s="29">
        <f>표1[[#This Row],[C/V]]*표1[[#This Row],[판수]]-표1[[#This Row],[불량수량]]</f>
        <v>22680</v>
      </c>
      <c r="K959" s="28" t="s">
        <v>51</v>
      </c>
      <c r="L959" s="28" t="s">
        <v>117</v>
      </c>
      <c r="M959" s="30">
        <v>0.83333333333333337</v>
      </c>
      <c r="N959" s="30">
        <v>0.33333333333333331</v>
      </c>
      <c r="O959" s="31">
        <v>659.99999999999989</v>
      </c>
      <c r="P959" s="31">
        <v>0</v>
      </c>
      <c r="Q959" s="32"/>
      <c r="R959" s="33">
        <f t="shared" si="70"/>
        <v>8.1818181818181834</v>
      </c>
      <c r="S959" s="34">
        <f t="shared" si="71"/>
        <v>175</v>
      </c>
      <c r="T959" s="35">
        <f>IF(L959="비가동",0,VLOOKUP(E959,[1]단가!$D$4:$G$1048576,4,0))</f>
        <v>25.09</v>
      </c>
      <c r="U959" s="35">
        <f t="shared" si="72"/>
        <v>569041.19999999995</v>
      </c>
      <c r="V959" s="36" t="str">
        <f>IF($L959="비가동",0,IF($B959="in",VLOOKUP($E959,[1]투입량!$M:$T,3,FALSE),VLOOKUP($E959,[1]투입량!$D:$I,3,FALSE)))</f>
        <v>SI4022</v>
      </c>
      <c r="W959" s="35">
        <f>IF($L959="비가동",0,IF($B959="in",VLOOKUP($E959,[1]투입량!$M:$T,6,FALSE),VLOOKUP($E959,[1]투입량!$D:$I,5,FALSE)))</f>
        <v>354</v>
      </c>
      <c r="X959" s="35">
        <f t="shared" si="73"/>
        <v>35046</v>
      </c>
      <c r="Y959" s="37">
        <f>IF(V959=0,0,VLOOKUP(V959,[1]원재료!C:H,3,0)*0.001)</f>
        <v>10.15</v>
      </c>
      <c r="Z959" s="35">
        <f t="shared" si="74"/>
        <v>355716.9</v>
      </c>
      <c r="AA959" s="38"/>
      <c r="AB959" s="39" t="s">
        <v>35</v>
      </c>
      <c r="AC959" s="40"/>
    </row>
    <row r="960" spans="1:29" ht="19.5" customHeight="1" x14ac:dyDescent="0.45">
      <c r="A960" s="22">
        <v>46163</v>
      </c>
      <c r="B960" s="23" t="s">
        <v>29</v>
      </c>
      <c r="C960" s="24" t="s">
        <v>30</v>
      </c>
      <c r="D960" s="25" t="s">
        <v>39</v>
      </c>
      <c r="E960" s="26" t="s">
        <v>40</v>
      </c>
      <c r="F960" s="27" t="str">
        <f>VLOOKUP(표1[[#This Row],[품번]],[1]!품번구분[#Data],2,0)</f>
        <v>S</v>
      </c>
      <c r="G960" s="28">
        <v>190</v>
      </c>
      <c r="H960" s="28">
        <v>90</v>
      </c>
      <c r="I960" s="28">
        <v>90</v>
      </c>
      <c r="J960" s="29">
        <f>표1[[#This Row],[C/V]]*표1[[#This Row],[판수]]-표1[[#This Row],[불량수량]]</f>
        <v>17010</v>
      </c>
      <c r="K960" s="28" t="s">
        <v>51</v>
      </c>
      <c r="L960" s="28" t="s">
        <v>117</v>
      </c>
      <c r="M960" s="30">
        <v>0.83333333333333337</v>
      </c>
      <c r="N960" s="30">
        <v>0.33333333333333331</v>
      </c>
      <c r="O960" s="31">
        <v>659.99999999999989</v>
      </c>
      <c r="P960" s="31">
        <v>0</v>
      </c>
      <c r="Q960" s="32"/>
      <c r="R960" s="33">
        <f t="shared" si="70"/>
        <v>8.1818181818181834</v>
      </c>
      <c r="S960" s="34">
        <f t="shared" si="71"/>
        <v>175</v>
      </c>
      <c r="T960" s="35">
        <f>IF(L960="비가동",0,VLOOKUP(E960,[1]단가!$D$4:$G$1048576,4,0))</f>
        <v>24</v>
      </c>
      <c r="U960" s="35">
        <f t="shared" si="72"/>
        <v>408240</v>
      </c>
      <c r="V960" s="36" t="str">
        <f>IF($L960="비가동",0,IF($B960="in",VLOOKUP($E960,[1]투입량!$M:$T,3,FALSE),VLOOKUP($E960,[1]투입량!$D:$I,3,FALSE)))</f>
        <v>SI3020</v>
      </c>
      <c r="W960" s="35">
        <f>IF($L960="비가동",0,IF($B960="in",VLOOKUP($E960,[1]투입량!$M:$T,6,FALSE),VLOOKUP($E960,[1]투입량!$D:$I,5,FALSE)))</f>
        <v>208</v>
      </c>
      <c r="X960" s="35">
        <f t="shared" si="73"/>
        <v>20592</v>
      </c>
      <c r="Y960" s="37">
        <f>IF(V960=0,0,VLOOKUP(V960,[1]원재료!C:H,3,0)*0.001)</f>
        <v>9.85</v>
      </c>
      <c r="Z960" s="35">
        <f t="shared" si="74"/>
        <v>202831.19999999998</v>
      </c>
      <c r="AA960" s="38"/>
      <c r="AB960" s="39" t="s">
        <v>35</v>
      </c>
      <c r="AC960" s="40"/>
    </row>
    <row r="961" spans="1:29" ht="19.5" customHeight="1" x14ac:dyDescent="0.45">
      <c r="A961" s="22">
        <v>46163</v>
      </c>
      <c r="B961" s="23" t="s">
        <v>29</v>
      </c>
      <c r="C961" s="24" t="s">
        <v>30</v>
      </c>
      <c r="D961" s="25" t="s">
        <v>41</v>
      </c>
      <c r="E961" s="26" t="s">
        <v>42</v>
      </c>
      <c r="F961" s="27" t="str">
        <f>VLOOKUP(표1[[#This Row],[품번]],[1]!품번구분[#Data],2,0)</f>
        <v>G</v>
      </c>
      <c r="G961" s="28">
        <v>90</v>
      </c>
      <c r="H961" s="28">
        <v>90</v>
      </c>
      <c r="I961" s="28"/>
      <c r="J961" s="29">
        <f>표1[[#This Row],[C/V]]*표1[[#This Row],[판수]]-표1[[#This Row],[불량수량]]</f>
        <v>8100</v>
      </c>
      <c r="K961" s="28" t="s">
        <v>51</v>
      </c>
      <c r="L961" s="28" t="s">
        <v>117</v>
      </c>
      <c r="M961" s="30">
        <v>0.83333333333333337</v>
      </c>
      <c r="N961" s="30">
        <v>0.33333333333333331</v>
      </c>
      <c r="O961" s="31">
        <v>659.99999999999989</v>
      </c>
      <c r="P961" s="31">
        <v>0</v>
      </c>
      <c r="Q961" s="32"/>
      <c r="R961" s="33">
        <f t="shared" si="70"/>
        <v>8.1818181818181834</v>
      </c>
      <c r="S961" s="34">
        <f t="shared" si="71"/>
        <v>175</v>
      </c>
      <c r="T961" s="35">
        <f>IF(L961="비가동",0,VLOOKUP(E961,[1]단가!$D$4:$G$1048576,4,0))</f>
        <v>60</v>
      </c>
      <c r="U961" s="35">
        <f t="shared" si="72"/>
        <v>486000</v>
      </c>
      <c r="V961" s="36" t="str">
        <f>IF($L961="비가동",0,IF($B961="in",VLOOKUP($E961,[1]투입량!$M:$T,3,FALSE),VLOOKUP($E961,[1]투입량!$D:$I,3,FALSE)))</f>
        <v>SI4027K</v>
      </c>
      <c r="W961" s="35">
        <f>IF($L961="비가동",0,IF($B961="in",VLOOKUP($E961,[1]투입량!$M:$T,6,FALSE),VLOOKUP($E961,[1]투입량!$D:$I,5,FALSE)))</f>
        <v>330</v>
      </c>
      <c r="X961" s="35">
        <f t="shared" si="73"/>
        <v>32670.000000000004</v>
      </c>
      <c r="Y961" s="37">
        <f>IF(V961=0,0,VLOOKUP(V961,[1]원재료!C:H,3,0)*0.001)</f>
        <v>9</v>
      </c>
      <c r="Z961" s="35">
        <f t="shared" si="74"/>
        <v>294030.00000000006</v>
      </c>
      <c r="AA961" s="38"/>
      <c r="AB961" s="39" t="s">
        <v>35</v>
      </c>
      <c r="AC961" s="40"/>
    </row>
    <row r="962" spans="1:29" ht="19.5" customHeight="1" x14ac:dyDescent="0.45">
      <c r="A962" s="22">
        <v>46163</v>
      </c>
      <c r="B962" s="23" t="s">
        <v>29</v>
      </c>
      <c r="C962" s="24" t="s">
        <v>30</v>
      </c>
      <c r="D962" s="25" t="s">
        <v>49</v>
      </c>
      <c r="E962" s="26">
        <v>685683</v>
      </c>
      <c r="F962" s="27" t="str">
        <f>VLOOKUP(표1[[#This Row],[품번]],[1]!품번구분[#Data],2,0)</f>
        <v>S</v>
      </c>
      <c r="G962" s="28">
        <v>80</v>
      </c>
      <c r="H962" s="28">
        <v>102</v>
      </c>
      <c r="I962" s="28"/>
      <c r="J962" s="29">
        <f>표1[[#This Row],[C/V]]*표1[[#This Row],[판수]]-표1[[#This Row],[불량수량]]</f>
        <v>8160</v>
      </c>
      <c r="K962" s="28" t="s">
        <v>43</v>
      </c>
      <c r="L962" s="28" t="s">
        <v>116</v>
      </c>
      <c r="M962" s="30">
        <v>0.33333333333333331</v>
      </c>
      <c r="N962" s="30">
        <v>0.83333333333333337</v>
      </c>
      <c r="O962" s="31">
        <v>620</v>
      </c>
      <c r="P962" s="31">
        <v>0</v>
      </c>
      <c r="Q962" s="32"/>
      <c r="R962" s="33">
        <f t="shared" si="70"/>
        <v>9.870967741935484</v>
      </c>
      <c r="S962" s="34">
        <f t="shared" si="71"/>
        <v>209</v>
      </c>
      <c r="T962" s="35">
        <f>IF(L962="비가동",0,VLOOKUP(E962,[1]단가!$D$4:$G$1048576,4,0))</f>
        <v>163.26</v>
      </c>
      <c r="U962" s="35">
        <f t="shared" si="72"/>
        <v>1332201.5999999999</v>
      </c>
      <c r="V962" s="36" t="str">
        <f>IF($L962="비가동",0,IF($B962="in",VLOOKUP($E962,[1]투입량!$M:$T,3,FALSE),VLOOKUP($E962,[1]투입량!$D:$I,3,FALSE)))</f>
        <v>SI4029</v>
      </c>
      <c r="W962" s="35">
        <f>IF($L962="비가동",0,IF($B962="in",VLOOKUP($E962,[1]투입량!$M:$T,6,FALSE),VLOOKUP($E962,[1]투입량!$D:$I,5,FALSE)))</f>
        <v>336</v>
      </c>
      <c r="X962" s="35">
        <f t="shared" si="73"/>
        <v>37699.200000000004</v>
      </c>
      <c r="Y962" s="37">
        <f>IF(V962=0,0,VLOOKUP(V962,[1]원재료!C:H,3,0)*0.001)</f>
        <v>9</v>
      </c>
      <c r="Z962" s="35">
        <f t="shared" si="74"/>
        <v>339292.80000000005</v>
      </c>
      <c r="AA962" s="38"/>
      <c r="AB962" s="39" t="s">
        <v>35</v>
      </c>
      <c r="AC962" s="40"/>
    </row>
    <row r="963" spans="1:29" ht="19.5" customHeight="1" x14ac:dyDescent="0.45">
      <c r="A963" s="22">
        <v>46163</v>
      </c>
      <c r="B963" s="23" t="s">
        <v>29</v>
      </c>
      <c r="C963" s="24" t="s">
        <v>30</v>
      </c>
      <c r="D963" s="25" t="s">
        <v>52</v>
      </c>
      <c r="E963" s="26" t="s">
        <v>53</v>
      </c>
      <c r="F963" s="27" t="str">
        <f>VLOOKUP(표1[[#This Row],[품번]],[1]!품번구분[#Data],2,0)</f>
        <v>S</v>
      </c>
      <c r="G963" s="28">
        <v>170</v>
      </c>
      <c r="H963" s="28">
        <v>102</v>
      </c>
      <c r="I963" s="28">
        <v>102</v>
      </c>
      <c r="J963" s="29">
        <f>표1[[#This Row],[C/V]]*표1[[#This Row],[판수]]-표1[[#This Row],[불량수량]]</f>
        <v>17238</v>
      </c>
      <c r="K963" s="28" t="s">
        <v>43</v>
      </c>
      <c r="L963" s="28" t="s">
        <v>116</v>
      </c>
      <c r="M963" s="30">
        <v>0.33333333333333331</v>
      </c>
      <c r="N963" s="30">
        <v>0.83333333333333337</v>
      </c>
      <c r="O963" s="31">
        <v>620</v>
      </c>
      <c r="P963" s="31">
        <v>0</v>
      </c>
      <c r="Q963" s="32"/>
      <c r="R963" s="33">
        <f t="shared" ref="R963:R1026" si="75">IF(H963=0,"",H963/O963*60)</f>
        <v>9.870967741935484</v>
      </c>
      <c r="S963" s="34">
        <f t="shared" ref="S963:S1026" si="76">SUMIFS(H:H,$A:$A,A963,$D:$D,D963,$E:$E,E963)</f>
        <v>209</v>
      </c>
      <c r="T963" s="35">
        <f>IF(L963="비가동",0,VLOOKUP(E963,[1]단가!$D$4:$G$1048576,4,0))</f>
        <v>19.73</v>
      </c>
      <c r="U963" s="35">
        <f t="shared" ref="U963:U1026" si="77">IF(L963="비가동",0,T963*J963)</f>
        <v>340105.74</v>
      </c>
      <c r="V963" s="36" t="str">
        <f>IF($L963="비가동",0,IF($B963="in",VLOOKUP($E963,[1]투입량!$M:$T,3,FALSE),VLOOKUP($E963,[1]투입량!$D:$I,3,FALSE)))</f>
        <v>SI4022</v>
      </c>
      <c r="W963" s="35">
        <f>IF($L963="비가동",0,IF($B963="in",VLOOKUP($E963,[1]투입량!$M:$T,6,FALSE),VLOOKUP($E963,[1]투입량!$D:$I,5,FALSE)))</f>
        <v>130</v>
      </c>
      <c r="X963" s="35">
        <f t="shared" ref="X963:X1026" si="78">IF(L963="비가동",0,(W963*1.1)*H963)</f>
        <v>14586</v>
      </c>
      <c r="Y963" s="37">
        <f>IF(V963=0,0,VLOOKUP(V963,[1]원재료!C:H,3,0)*0.001)</f>
        <v>10.15</v>
      </c>
      <c r="Z963" s="35">
        <f t="shared" ref="Z963:Z1026" si="79">Y963*X963</f>
        <v>148047.9</v>
      </c>
      <c r="AA963" s="38"/>
      <c r="AB963" s="39" t="s">
        <v>35</v>
      </c>
      <c r="AC963" s="40"/>
    </row>
    <row r="964" spans="1:29" ht="19.5" customHeight="1" x14ac:dyDescent="0.45">
      <c r="A964" s="22">
        <v>46163</v>
      </c>
      <c r="B964" s="23" t="s">
        <v>29</v>
      </c>
      <c r="C964" s="24" t="s">
        <v>30</v>
      </c>
      <c r="D964" s="25" t="s">
        <v>54</v>
      </c>
      <c r="E964" s="26" t="s">
        <v>143</v>
      </c>
      <c r="F964" s="27" t="str">
        <f>VLOOKUP(표1[[#This Row],[품번]],[1]!품번구분[#Data],2,0)</f>
        <v>S</v>
      </c>
      <c r="G964" s="28">
        <v>12</v>
      </c>
      <c r="H964" s="28">
        <v>102</v>
      </c>
      <c r="I964" s="28"/>
      <c r="J964" s="29">
        <f>표1[[#This Row],[C/V]]*표1[[#This Row],[판수]]-표1[[#This Row],[불량수량]]</f>
        <v>1224</v>
      </c>
      <c r="K964" s="28" t="s">
        <v>43</v>
      </c>
      <c r="L964" s="28" t="s">
        <v>116</v>
      </c>
      <c r="M964" s="30">
        <v>0.33333333333333331</v>
      </c>
      <c r="N964" s="30">
        <v>0.83333333333333337</v>
      </c>
      <c r="O964" s="31">
        <v>620</v>
      </c>
      <c r="P964" s="31">
        <v>0</v>
      </c>
      <c r="Q964" s="32"/>
      <c r="R964" s="33">
        <f t="shared" si="75"/>
        <v>9.870967741935484</v>
      </c>
      <c r="S964" s="34">
        <f t="shared" si="76"/>
        <v>102</v>
      </c>
      <c r="T964" s="35">
        <f>IF(L964="비가동",0,VLOOKUP(E964,[1]단가!$D$4:$G$1048576,4,0))</f>
        <v>244.55</v>
      </c>
      <c r="U964" s="35">
        <f t="shared" si="77"/>
        <v>299329.2</v>
      </c>
      <c r="V964" s="36" t="str">
        <f>IF($L964="비가동",0,IF($B964="in",VLOOKUP($E964,[1]투입량!$M:$T,3,FALSE),VLOOKUP($E964,[1]투입량!$D:$I,3,FALSE)))</f>
        <v>SI4014</v>
      </c>
      <c r="W964" s="35">
        <f>IF($L964="비가동",0,IF($B964="in",VLOOKUP($E964,[1]투입량!$M:$T,6,FALSE),VLOOKUP($E964,[1]투입량!$D:$I,5,FALSE)))</f>
        <v>0</v>
      </c>
      <c r="X964" s="35">
        <f t="shared" si="78"/>
        <v>0</v>
      </c>
      <c r="Y964" s="37">
        <f>IF(V964=0,0,VLOOKUP(V964,[1]원재료!C:H,3,0)*0.001)</f>
        <v>7.8</v>
      </c>
      <c r="Z964" s="35">
        <f t="shared" si="79"/>
        <v>0</v>
      </c>
      <c r="AA964" s="38"/>
      <c r="AB964" s="39" t="s">
        <v>35</v>
      </c>
      <c r="AC964" s="40"/>
    </row>
    <row r="965" spans="1:29" ht="19.5" customHeight="1" x14ac:dyDescent="0.45">
      <c r="A965" s="22">
        <v>46163</v>
      </c>
      <c r="B965" s="23" t="s">
        <v>29</v>
      </c>
      <c r="C965" s="24" t="s">
        <v>30</v>
      </c>
      <c r="D965" s="25" t="s">
        <v>49</v>
      </c>
      <c r="E965" s="26">
        <v>685683</v>
      </c>
      <c r="F965" s="27" t="str">
        <f>VLOOKUP(표1[[#This Row],[품번]],[1]!품번구분[#Data],2,0)</f>
        <v>S</v>
      </c>
      <c r="G965" s="28">
        <v>80</v>
      </c>
      <c r="H965" s="28">
        <v>107</v>
      </c>
      <c r="I965" s="28"/>
      <c r="J965" s="29">
        <f>표1[[#This Row],[C/V]]*표1[[#This Row],[판수]]-표1[[#This Row],[불량수량]]</f>
        <v>8560</v>
      </c>
      <c r="K965" s="28" t="s">
        <v>33</v>
      </c>
      <c r="L965" s="28" t="s">
        <v>117</v>
      </c>
      <c r="M965" s="30">
        <v>0.83333333333333337</v>
      </c>
      <c r="N965" s="30">
        <v>0.33333333333333331</v>
      </c>
      <c r="O965" s="31">
        <v>659.99999999999989</v>
      </c>
      <c r="P965" s="31">
        <v>0</v>
      </c>
      <c r="Q965" s="32"/>
      <c r="R965" s="33">
        <f t="shared" si="75"/>
        <v>9.7272727272727284</v>
      </c>
      <c r="S965" s="34">
        <f t="shared" si="76"/>
        <v>209</v>
      </c>
      <c r="T965" s="35">
        <f>IF(L965="비가동",0,VLOOKUP(E965,[1]단가!$D$4:$G$1048576,4,0))</f>
        <v>163.26</v>
      </c>
      <c r="U965" s="35">
        <f t="shared" si="77"/>
        <v>1397505.5999999999</v>
      </c>
      <c r="V965" s="36" t="str">
        <f>IF($L965="비가동",0,IF($B965="in",VLOOKUP($E965,[1]투입량!$M:$T,3,FALSE),VLOOKUP($E965,[1]투입량!$D:$I,3,FALSE)))</f>
        <v>SI4029</v>
      </c>
      <c r="W965" s="35">
        <f>IF($L965="비가동",0,IF($B965="in",VLOOKUP($E965,[1]투입량!$M:$T,6,FALSE),VLOOKUP($E965,[1]투입량!$D:$I,5,FALSE)))</f>
        <v>336</v>
      </c>
      <c r="X965" s="35">
        <f t="shared" si="78"/>
        <v>39547.200000000004</v>
      </c>
      <c r="Y965" s="37">
        <f>IF(V965=0,0,VLOOKUP(V965,[1]원재료!C:H,3,0)*0.001)</f>
        <v>9</v>
      </c>
      <c r="Z965" s="35">
        <f t="shared" si="79"/>
        <v>355924.80000000005</v>
      </c>
      <c r="AA965" s="38"/>
      <c r="AB965" s="39" t="s">
        <v>35</v>
      </c>
      <c r="AC965" s="40"/>
    </row>
    <row r="966" spans="1:29" ht="19.5" customHeight="1" x14ac:dyDescent="0.45">
      <c r="A966" s="22">
        <v>46163</v>
      </c>
      <c r="B966" s="23" t="s">
        <v>29</v>
      </c>
      <c r="C966" s="24" t="s">
        <v>30</v>
      </c>
      <c r="D966" s="25" t="s">
        <v>52</v>
      </c>
      <c r="E966" s="26" t="s">
        <v>53</v>
      </c>
      <c r="F966" s="27" t="str">
        <f>VLOOKUP(표1[[#This Row],[품번]],[1]!품번구분[#Data],2,0)</f>
        <v>S</v>
      </c>
      <c r="G966" s="28">
        <v>170</v>
      </c>
      <c r="H966" s="28">
        <v>107</v>
      </c>
      <c r="I966" s="28">
        <v>107</v>
      </c>
      <c r="J966" s="29">
        <f>표1[[#This Row],[C/V]]*표1[[#This Row],[판수]]-표1[[#This Row],[불량수량]]</f>
        <v>18083</v>
      </c>
      <c r="K966" s="28" t="s">
        <v>33</v>
      </c>
      <c r="L966" s="28" t="s">
        <v>117</v>
      </c>
      <c r="M966" s="30">
        <v>0.83333333333333337</v>
      </c>
      <c r="N966" s="30">
        <v>0.33333333333333331</v>
      </c>
      <c r="O966" s="31">
        <v>659.99999999999989</v>
      </c>
      <c r="P966" s="31">
        <v>0</v>
      </c>
      <c r="Q966" s="32"/>
      <c r="R966" s="33">
        <f t="shared" si="75"/>
        <v>9.7272727272727284</v>
      </c>
      <c r="S966" s="34">
        <f t="shared" si="76"/>
        <v>209</v>
      </c>
      <c r="T966" s="35">
        <f>IF(L966="비가동",0,VLOOKUP(E966,[1]단가!$D$4:$G$1048576,4,0))</f>
        <v>19.73</v>
      </c>
      <c r="U966" s="35">
        <f t="shared" si="77"/>
        <v>356777.59</v>
      </c>
      <c r="V966" s="36" t="str">
        <f>IF($L966="비가동",0,IF($B966="in",VLOOKUP($E966,[1]투입량!$M:$T,3,FALSE),VLOOKUP($E966,[1]투입량!$D:$I,3,FALSE)))</f>
        <v>SI4022</v>
      </c>
      <c r="W966" s="35">
        <f>IF($L966="비가동",0,IF($B966="in",VLOOKUP($E966,[1]투입량!$M:$T,6,FALSE),VLOOKUP($E966,[1]투입량!$D:$I,5,FALSE)))</f>
        <v>130</v>
      </c>
      <c r="X966" s="35">
        <f t="shared" si="78"/>
        <v>15301</v>
      </c>
      <c r="Y966" s="37">
        <f>IF(V966=0,0,VLOOKUP(V966,[1]원재료!C:H,3,0)*0.001)</f>
        <v>10.15</v>
      </c>
      <c r="Z966" s="35">
        <f t="shared" si="79"/>
        <v>155305.15</v>
      </c>
      <c r="AA966" s="38"/>
      <c r="AB966" s="39" t="s">
        <v>35</v>
      </c>
      <c r="AC966" s="40"/>
    </row>
    <row r="967" spans="1:29" ht="19.5" customHeight="1" x14ac:dyDescent="0.45">
      <c r="A967" s="22">
        <v>46163</v>
      </c>
      <c r="B967" s="23" t="s">
        <v>29</v>
      </c>
      <c r="C967" s="24" t="s">
        <v>30</v>
      </c>
      <c r="D967" s="25" t="s">
        <v>54</v>
      </c>
      <c r="E967" s="26" t="s">
        <v>142</v>
      </c>
      <c r="F967" s="27" t="str">
        <f>VLOOKUP(표1[[#This Row],[품번]],[1]!품번구분[#Data],2,0)</f>
        <v>S</v>
      </c>
      <c r="G967" s="28">
        <v>120</v>
      </c>
      <c r="H967" s="28">
        <v>107</v>
      </c>
      <c r="I967" s="28"/>
      <c r="J967" s="29">
        <f>표1[[#This Row],[C/V]]*표1[[#This Row],[판수]]-표1[[#This Row],[불량수량]]</f>
        <v>12840</v>
      </c>
      <c r="K967" s="28" t="s">
        <v>33</v>
      </c>
      <c r="L967" s="28" t="s">
        <v>117</v>
      </c>
      <c r="M967" s="30">
        <v>0.83333333333333337</v>
      </c>
      <c r="N967" s="30">
        <v>0.33333333333333331</v>
      </c>
      <c r="O967" s="31">
        <v>659.99999999999989</v>
      </c>
      <c r="P967" s="31">
        <v>0</v>
      </c>
      <c r="Q967" s="32"/>
      <c r="R967" s="33">
        <f t="shared" si="75"/>
        <v>9.7272727272727284</v>
      </c>
      <c r="S967" s="34">
        <f t="shared" si="76"/>
        <v>107</v>
      </c>
      <c r="T967" s="35">
        <f>IF(L967="비가동",0,VLOOKUP(E967,[1]단가!$D$4:$G$1048576,4,0))</f>
        <v>73</v>
      </c>
      <c r="U967" s="35">
        <f t="shared" si="77"/>
        <v>937320</v>
      </c>
      <c r="V967" s="36" t="str">
        <f>IF($L967="비가동",0,IF($B967="in",VLOOKUP($E967,[1]투입량!$M:$T,3,FALSE),VLOOKUP($E967,[1]투입량!$D:$I,3,FALSE)))</f>
        <v>SI4028</v>
      </c>
      <c r="W967" s="35">
        <f>IF($L967="비가동",0,IF($B967="in",VLOOKUP($E967,[1]투입량!$M:$T,6,FALSE),VLOOKUP($E967,[1]투입량!$D:$I,5,FALSE)))</f>
        <v>160</v>
      </c>
      <c r="X967" s="35">
        <f t="shared" si="78"/>
        <v>18832</v>
      </c>
      <c r="Y967" s="37">
        <f>IF(V967=0,0,VLOOKUP(V967,[1]원재료!C:H,3,0)*0.001)</f>
        <v>9</v>
      </c>
      <c r="Z967" s="35">
        <f t="shared" si="79"/>
        <v>169488</v>
      </c>
      <c r="AA967" s="38"/>
      <c r="AB967" s="39" t="s">
        <v>35</v>
      </c>
      <c r="AC967" s="40"/>
    </row>
    <row r="968" spans="1:29" ht="19.5" customHeight="1" x14ac:dyDescent="0.45">
      <c r="A968" s="22">
        <v>46163</v>
      </c>
      <c r="B968" s="23" t="s">
        <v>29</v>
      </c>
      <c r="C968" s="24" t="s">
        <v>30</v>
      </c>
      <c r="D968" s="25" t="s">
        <v>57</v>
      </c>
      <c r="E968" s="26">
        <v>681114</v>
      </c>
      <c r="F968" s="27" t="str">
        <f>VLOOKUP(표1[[#This Row],[품번]],[1]!품번구분[#Data],2,0)</f>
        <v>S</v>
      </c>
      <c r="G968" s="28">
        <v>1156</v>
      </c>
      <c r="H968" s="28">
        <v>100</v>
      </c>
      <c r="I968" s="28">
        <v>300</v>
      </c>
      <c r="J968" s="29">
        <f>표1[[#This Row],[C/V]]*표1[[#This Row],[판수]]-표1[[#This Row],[불량수량]]</f>
        <v>115300</v>
      </c>
      <c r="K968" s="28" t="s">
        <v>61</v>
      </c>
      <c r="L968" s="28" t="s">
        <v>116</v>
      </c>
      <c r="M968" s="30">
        <v>0.33333333333333331</v>
      </c>
      <c r="N968" s="30">
        <v>0.83333333333333337</v>
      </c>
      <c r="O968" s="31">
        <v>620</v>
      </c>
      <c r="P968" s="31">
        <v>0</v>
      </c>
      <c r="Q968" s="32"/>
      <c r="R968" s="33">
        <f t="shared" si="75"/>
        <v>9.67741935483871</v>
      </c>
      <c r="S968" s="34">
        <f t="shared" si="76"/>
        <v>213</v>
      </c>
      <c r="T968" s="35">
        <f>IF(L968="비가동",0,VLOOKUP(E968,[1]단가!$D$4:$G$1048576,4,0))</f>
        <v>8.76</v>
      </c>
      <c r="U968" s="35">
        <f t="shared" si="77"/>
        <v>1010028</v>
      </c>
      <c r="V968" s="36" t="str">
        <f>IF($L968="비가동",0,IF($B968="in",VLOOKUP($E968,[1]투입량!$M:$T,3,FALSE),VLOOKUP($E968,[1]투입량!$D:$I,3,FALSE)))</f>
        <v>SI5521</v>
      </c>
      <c r="W968" s="35">
        <f>IF($L968="비가동",0,IF($B968="in",VLOOKUP($E968,[1]투입량!$M:$T,6,FALSE),VLOOKUP($E968,[1]투입량!$D:$I,5,FALSE)))</f>
        <v>330</v>
      </c>
      <c r="X968" s="35">
        <f t="shared" si="78"/>
        <v>36300.000000000007</v>
      </c>
      <c r="Y968" s="37">
        <f>IF(V968=0,0,VLOOKUP(V968,[1]원재료!C:H,3,0)*0.001)</f>
        <v>8.25</v>
      </c>
      <c r="Z968" s="35">
        <f t="shared" si="79"/>
        <v>299475.00000000006</v>
      </c>
      <c r="AA968" s="38"/>
      <c r="AB968" s="39" t="s">
        <v>35</v>
      </c>
      <c r="AC968" s="40"/>
    </row>
    <row r="969" spans="1:29" ht="19.5" customHeight="1" x14ac:dyDescent="0.45">
      <c r="A969" s="22">
        <v>46163</v>
      </c>
      <c r="B969" s="23" t="s">
        <v>29</v>
      </c>
      <c r="C969" s="24" t="s">
        <v>30</v>
      </c>
      <c r="D969" s="25" t="s">
        <v>59</v>
      </c>
      <c r="E969" s="26">
        <v>681367</v>
      </c>
      <c r="F969" s="27" t="str">
        <f>VLOOKUP(표1[[#This Row],[품번]],[1]!품번구분[#Data],2,0)</f>
        <v>S</v>
      </c>
      <c r="G969" s="28">
        <v>360</v>
      </c>
      <c r="H969" s="28">
        <v>100</v>
      </c>
      <c r="I969" s="28">
        <v>100</v>
      </c>
      <c r="J969" s="29">
        <f>표1[[#This Row],[C/V]]*표1[[#This Row],[판수]]-표1[[#This Row],[불량수량]]</f>
        <v>35900</v>
      </c>
      <c r="K969" s="28" t="s">
        <v>62</v>
      </c>
      <c r="L969" s="28" t="s">
        <v>116</v>
      </c>
      <c r="M969" s="30">
        <v>0.33333333333333331</v>
      </c>
      <c r="N969" s="30">
        <v>0.83333333333333337</v>
      </c>
      <c r="O969" s="31">
        <v>620</v>
      </c>
      <c r="P969" s="31">
        <v>0</v>
      </c>
      <c r="Q969" s="32"/>
      <c r="R969" s="33">
        <f t="shared" si="75"/>
        <v>9.67741935483871</v>
      </c>
      <c r="S969" s="34">
        <f t="shared" si="76"/>
        <v>208</v>
      </c>
      <c r="T969" s="35">
        <f>IF(L969="비가동",0,VLOOKUP(E969,[1]단가!$D$4:$G$1048576,4,0))</f>
        <v>16.34</v>
      </c>
      <c r="U969" s="35">
        <f t="shared" si="77"/>
        <v>586606</v>
      </c>
      <c r="V969" s="36" t="str">
        <f>IF($L969="비가동",0,IF($B969="in",VLOOKUP($E969,[1]투입량!$M:$T,3,FALSE),VLOOKUP($E969,[1]투입량!$D:$I,3,FALSE)))</f>
        <v>SI4022</v>
      </c>
      <c r="W969" s="35">
        <f>IF($L969="비가동",0,IF($B969="in",VLOOKUP($E969,[1]투입량!$M:$T,6,FALSE),VLOOKUP($E969,[1]투입량!$D:$I,5,FALSE)))</f>
        <v>264</v>
      </c>
      <c r="X969" s="35">
        <f t="shared" si="78"/>
        <v>29040.000000000004</v>
      </c>
      <c r="Y969" s="37">
        <f>IF(V969=0,0,VLOOKUP(V969,[1]원재료!C:H,3,0)*0.001)</f>
        <v>10.15</v>
      </c>
      <c r="Z969" s="35">
        <f t="shared" si="79"/>
        <v>294756.00000000006</v>
      </c>
      <c r="AA969" s="38"/>
      <c r="AB969" s="39" t="s">
        <v>35</v>
      </c>
      <c r="AC969" s="40"/>
    </row>
    <row r="970" spans="1:29" ht="19.5" customHeight="1" x14ac:dyDescent="0.45">
      <c r="A970" s="22">
        <v>46163</v>
      </c>
      <c r="B970" s="23" t="s">
        <v>29</v>
      </c>
      <c r="C970" s="24" t="s">
        <v>30</v>
      </c>
      <c r="D970" s="25" t="s">
        <v>57</v>
      </c>
      <c r="E970" s="26">
        <v>681114</v>
      </c>
      <c r="F970" s="27" t="str">
        <f>VLOOKUP(표1[[#This Row],[품번]],[1]!품번구분[#Data],2,0)</f>
        <v>S</v>
      </c>
      <c r="G970" s="28">
        <v>1156</v>
      </c>
      <c r="H970" s="28">
        <v>113</v>
      </c>
      <c r="I970" s="28">
        <v>339</v>
      </c>
      <c r="J970" s="29">
        <f>표1[[#This Row],[C/V]]*표1[[#This Row],[판수]]-표1[[#This Row],[불량수량]]</f>
        <v>130289</v>
      </c>
      <c r="K970" s="28" t="s">
        <v>58</v>
      </c>
      <c r="L970" s="28" t="s">
        <v>117</v>
      </c>
      <c r="M970" s="30">
        <v>0.83333333333333337</v>
      </c>
      <c r="N970" s="30">
        <v>0.33333333333333331</v>
      </c>
      <c r="O970" s="31">
        <v>659.99999999999989</v>
      </c>
      <c r="P970" s="31">
        <v>0</v>
      </c>
      <c r="Q970" s="32"/>
      <c r="R970" s="33">
        <f t="shared" si="75"/>
        <v>10.272727272727273</v>
      </c>
      <c r="S970" s="34">
        <f t="shared" si="76"/>
        <v>213</v>
      </c>
      <c r="T970" s="35">
        <f>IF(L970="비가동",0,VLOOKUP(E970,[1]단가!$D$4:$G$1048576,4,0))</f>
        <v>8.76</v>
      </c>
      <c r="U970" s="35">
        <f t="shared" si="77"/>
        <v>1141331.6399999999</v>
      </c>
      <c r="V970" s="36" t="str">
        <f>IF($L970="비가동",0,IF($B970="in",VLOOKUP($E970,[1]투입량!$M:$T,3,FALSE),VLOOKUP($E970,[1]투입량!$D:$I,3,FALSE)))</f>
        <v>SI5521</v>
      </c>
      <c r="W970" s="35">
        <f>IF($L970="비가동",0,IF($B970="in",VLOOKUP($E970,[1]투입량!$M:$T,6,FALSE),VLOOKUP($E970,[1]투입량!$D:$I,5,FALSE)))</f>
        <v>330</v>
      </c>
      <c r="X970" s="35">
        <f t="shared" si="78"/>
        <v>41019.000000000007</v>
      </c>
      <c r="Y970" s="37">
        <f>IF(V970=0,0,VLOOKUP(V970,[1]원재료!C:H,3,0)*0.001)</f>
        <v>8.25</v>
      </c>
      <c r="Z970" s="35">
        <f t="shared" si="79"/>
        <v>338406.75000000006</v>
      </c>
      <c r="AA970" s="38"/>
      <c r="AB970" s="39" t="s">
        <v>35</v>
      </c>
      <c r="AC970" s="40"/>
    </row>
    <row r="971" spans="1:29" ht="19.5" customHeight="1" x14ac:dyDescent="0.45">
      <c r="A971" s="22">
        <v>46163</v>
      </c>
      <c r="B971" s="23" t="s">
        <v>29</v>
      </c>
      <c r="C971" s="24" t="s">
        <v>30</v>
      </c>
      <c r="D971" s="25" t="s">
        <v>59</v>
      </c>
      <c r="E971" s="26">
        <v>681367</v>
      </c>
      <c r="F971" s="27" t="str">
        <f>VLOOKUP(표1[[#This Row],[품번]],[1]!품번구분[#Data],2,0)</f>
        <v>S</v>
      </c>
      <c r="G971" s="28">
        <v>360</v>
      </c>
      <c r="H971" s="28">
        <v>108</v>
      </c>
      <c r="I971" s="28">
        <v>108</v>
      </c>
      <c r="J971" s="29">
        <f>표1[[#This Row],[C/V]]*표1[[#This Row],[판수]]-표1[[#This Row],[불량수량]]</f>
        <v>38772</v>
      </c>
      <c r="K971" s="28" t="s">
        <v>81</v>
      </c>
      <c r="L971" s="28" t="s">
        <v>117</v>
      </c>
      <c r="M971" s="30">
        <v>0.83333333333333337</v>
      </c>
      <c r="N971" s="30">
        <v>0.33333333333333331</v>
      </c>
      <c r="O971" s="31">
        <v>659.99999999999989</v>
      </c>
      <c r="P971" s="31">
        <v>0</v>
      </c>
      <c r="Q971" s="32"/>
      <c r="R971" s="33">
        <f t="shared" si="75"/>
        <v>9.8181818181818201</v>
      </c>
      <c r="S971" s="34">
        <f t="shared" si="76"/>
        <v>208</v>
      </c>
      <c r="T971" s="35">
        <f>IF(L971="비가동",0,VLOOKUP(E971,[1]단가!$D$4:$G$1048576,4,0))</f>
        <v>16.34</v>
      </c>
      <c r="U971" s="35">
        <f t="shared" si="77"/>
        <v>633534.48</v>
      </c>
      <c r="V971" s="36" t="str">
        <f>IF($L971="비가동",0,IF($B971="in",VLOOKUP($E971,[1]투입량!$M:$T,3,FALSE),VLOOKUP($E971,[1]투입량!$D:$I,3,FALSE)))</f>
        <v>SI4022</v>
      </c>
      <c r="W971" s="35">
        <f>IF($L971="비가동",0,IF($B971="in",VLOOKUP($E971,[1]투입량!$M:$T,6,FALSE),VLOOKUP($E971,[1]투입량!$D:$I,5,FALSE)))</f>
        <v>264</v>
      </c>
      <c r="X971" s="35">
        <f t="shared" si="78"/>
        <v>31363.200000000004</v>
      </c>
      <c r="Y971" s="37">
        <f>IF(V971=0,0,VLOOKUP(V971,[1]원재료!C:H,3,0)*0.001)</f>
        <v>10.15</v>
      </c>
      <c r="Z971" s="35">
        <f t="shared" si="79"/>
        <v>318336.48000000004</v>
      </c>
      <c r="AA971" s="38"/>
      <c r="AB971" s="39" t="s">
        <v>35</v>
      </c>
      <c r="AC971" s="40"/>
    </row>
    <row r="972" spans="1:29" ht="19.5" customHeight="1" x14ac:dyDescent="0.45">
      <c r="A972" s="22">
        <v>46163</v>
      </c>
      <c r="B972" s="23" t="s">
        <v>29</v>
      </c>
      <c r="C972" s="24" t="s">
        <v>30</v>
      </c>
      <c r="D972" s="25" t="s">
        <v>63</v>
      </c>
      <c r="E972" s="26">
        <v>685394</v>
      </c>
      <c r="F972" s="27" t="str">
        <f>VLOOKUP(표1[[#This Row],[품번]],[1]!품번구분[#Data],2,0)</f>
        <v>S</v>
      </c>
      <c r="G972" s="28">
        <v>1152</v>
      </c>
      <c r="H972" s="28">
        <v>90</v>
      </c>
      <c r="I972" s="28"/>
      <c r="J972" s="29">
        <f>표1[[#This Row],[C/V]]*표1[[#This Row],[판수]]-표1[[#This Row],[불량수량]]</f>
        <v>103680</v>
      </c>
      <c r="K972" s="28" t="s">
        <v>67</v>
      </c>
      <c r="L972" s="28" t="s">
        <v>116</v>
      </c>
      <c r="M972" s="30">
        <v>0.33333333333333331</v>
      </c>
      <c r="N972" s="30">
        <v>0.83333333333333337</v>
      </c>
      <c r="O972" s="31">
        <v>620</v>
      </c>
      <c r="P972" s="31">
        <v>0</v>
      </c>
      <c r="Q972" s="32"/>
      <c r="R972" s="33">
        <f t="shared" si="75"/>
        <v>8.7096774193548399</v>
      </c>
      <c r="S972" s="34">
        <f t="shared" si="76"/>
        <v>185</v>
      </c>
      <c r="T972" s="35">
        <f>IF(L972="비가동",0,VLOOKUP(E972,[1]단가!$D$4:$G$1048576,4,0))</f>
        <v>7.4</v>
      </c>
      <c r="U972" s="35">
        <f t="shared" si="77"/>
        <v>767232</v>
      </c>
      <c r="V972" s="36" t="str">
        <f>IF($L972="비가동",0,IF($B972="in",VLOOKUP($E972,[1]투입량!$M:$T,3,FALSE),VLOOKUP($E972,[1]투입량!$D:$I,3,FALSE)))</f>
        <v>SI4026</v>
      </c>
      <c r="W972" s="35">
        <f>IF($L972="비가동",0,IF($B972="in",VLOOKUP($E972,[1]투입량!$M:$T,6,FALSE),VLOOKUP($E972,[1]투입량!$D:$I,5,FALSE)))</f>
        <v>292</v>
      </c>
      <c r="X972" s="35">
        <f t="shared" si="78"/>
        <v>28908.000000000004</v>
      </c>
      <c r="Y972" s="37">
        <f>IF(V972=0,0,VLOOKUP(V972,[1]원재료!C:H,3,0)*0.001)</f>
        <v>9.1</v>
      </c>
      <c r="Z972" s="35">
        <f t="shared" si="79"/>
        <v>263062.80000000005</v>
      </c>
      <c r="AA972" s="38"/>
      <c r="AB972" s="39" t="s">
        <v>35</v>
      </c>
      <c r="AC972" s="40"/>
    </row>
    <row r="973" spans="1:29" ht="19.5" customHeight="1" x14ac:dyDescent="0.45">
      <c r="A973" s="22">
        <v>46163</v>
      </c>
      <c r="B973" s="23" t="s">
        <v>29</v>
      </c>
      <c r="C973" s="24" t="s">
        <v>30</v>
      </c>
      <c r="D973" s="25" t="s">
        <v>65</v>
      </c>
      <c r="E973" s="26">
        <v>681159</v>
      </c>
      <c r="F973" s="27" t="str">
        <f>VLOOKUP(표1[[#This Row],[품번]],[1]!품번구분[#Data],2,0)</f>
        <v>S</v>
      </c>
      <c r="G973" s="28">
        <v>1600</v>
      </c>
      <c r="H973" s="28">
        <v>65</v>
      </c>
      <c r="I973" s="28"/>
      <c r="J973" s="29">
        <f>표1[[#This Row],[C/V]]*표1[[#This Row],[판수]]-표1[[#This Row],[불량수량]]</f>
        <v>104000</v>
      </c>
      <c r="K973" s="28" t="s">
        <v>68</v>
      </c>
      <c r="L973" s="28" t="s">
        <v>116</v>
      </c>
      <c r="M973" s="30">
        <v>0.33333333333333331</v>
      </c>
      <c r="N973" s="30">
        <v>0.83333333333333337</v>
      </c>
      <c r="O973" s="31">
        <v>620</v>
      </c>
      <c r="P973" s="31">
        <v>0</v>
      </c>
      <c r="Q973" s="32"/>
      <c r="R973" s="33">
        <f t="shared" si="75"/>
        <v>6.2903225806451619</v>
      </c>
      <c r="S973" s="34">
        <f t="shared" si="76"/>
        <v>135</v>
      </c>
      <c r="T973" s="35">
        <f>IF(L973="비가동",0,VLOOKUP(E973,[1]단가!$D$4:$G$1048576,4,0))</f>
        <v>10.92</v>
      </c>
      <c r="U973" s="35">
        <f t="shared" si="77"/>
        <v>1135680</v>
      </c>
      <c r="V973" s="36" t="str">
        <f>IF($L973="비가동",0,IF($B973="in",VLOOKUP($E973,[1]투입량!$M:$T,3,FALSE),VLOOKUP($E973,[1]투입량!$D:$I,3,FALSE)))</f>
        <v>SI3510</v>
      </c>
      <c r="W973" s="35">
        <f>IF($L973="비가동",0,IF($B973="in",VLOOKUP($E973,[1]투입량!$M:$T,6,FALSE),VLOOKUP($E973,[1]투입량!$D:$I,5,FALSE)))</f>
        <v>484</v>
      </c>
      <c r="X973" s="35">
        <f t="shared" si="78"/>
        <v>34606.000000000007</v>
      </c>
      <c r="Y973" s="37">
        <f>IF(V973=0,0,VLOOKUP(V973,[1]원재료!C:H,3,0)*0.001)</f>
        <v>8.4499999999999993</v>
      </c>
      <c r="Z973" s="35">
        <f t="shared" si="79"/>
        <v>292420.7</v>
      </c>
      <c r="AA973" s="38"/>
      <c r="AB973" s="39" t="s">
        <v>35</v>
      </c>
      <c r="AC973" s="40"/>
    </row>
    <row r="974" spans="1:29" ht="19.5" customHeight="1" x14ac:dyDescent="0.45">
      <c r="A974" s="22">
        <v>46163</v>
      </c>
      <c r="B974" s="23" t="s">
        <v>29</v>
      </c>
      <c r="C974" s="24" t="s">
        <v>30</v>
      </c>
      <c r="D974" s="25" t="s">
        <v>63</v>
      </c>
      <c r="E974" s="26">
        <v>685394</v>
      </c>
      <c r="F974" s="27" t="str">
        <f>VLOOKUP(표1[[#This Row],[품번]],[1]!품번구분[#Data],2,0)</f>
        <v>S</v>
      </c>
      <c r="G974" s="28">
        <v>1152</v>
      </c>
      <c r="H974" s="28">
        <v>95</v>
      </c>
      <c r="I974" s="28"/>
      <c r="J974" s="29">
        <f>표1[[#This Row],[C/V]]*표1[[#This Row],[판수]]-표1[[#This Row],[불량수량]]</f>
        <v>109440</v>
      </c>
      <c r="K974" s="28" t="s">
        <v>64</v>
      </c>
      <c r="L974" s="28" t="s">
        <v>117</v>
      </c>
      <c r="M974" s="30">
        <v>0.83333333333333337</v>
      </c>
      <c r="N974" s="30">
        <v>0.33333333333333331</v>
      </c>
      <c r="O974" s="31">
        <v>659.99999999999989</v>
      </c>
      <c r="P974" s="31">
        <v>0</v>
      </c>
      <c r="Q974" s="32"/>
      <c r="R974" s="33">
        <f t="shared" si="75"/>
        <v>8.6363636363636367</v>
      </c>
      <c r="S974" s="34">
        <f t="shared" si="76"/>
        <v>185</v>
      </c>
      <c r="T974" s="35">
        <f>IF(L974="비가동",0,VLOOKUP(E974,[1]단가!$D$4:$G$1048576,4,0))</f>
        <v>7.4</v>
      </c>
      <c r="U974" s="35">
        <f t="shared" si="77"/>
        <v>809856</v>
      </c>
      <c r="V974" s="36" t="str">
        <f>IF($L974="비가동",0,IF($B974="in",VLOOKUP($E974,[1]투입량!$M:$T,3,FALSE),VLOOKUP($E974,[1]투입량!$D:$I,3,FALSE)))</f>
        <v>SI4026</v>
      </c>
      <c r="W974" s="35">
        <f>IF($L974="비가동",0,IF($B974="in",VLOOKUP($E974,[1]투입량!$M:$T,6,FALSE),VLOOKUP($E974,[1]투입량!$D:$I,5,FALSE)))</f>
        <v>292</v>
      </c>
      <c r="X974" s="35">
        <f t="shared" si="78"/>
        <v>30514.000000000004</v>
      </c>
      <c r="Y974" s="37">
        <f>IF(V974=0,0,VLOOKUP(V974,[1]원재료!C:H,3,0)*0.001)</f>
        <v>9.1</v>
      </c>
      <c r="Z974" s="35">
        <f t="shared" si="79"/>
        <v>277677.40000000002</v>
      </c>
      <c r="AA974" s="38"/>
      <c r="AB974" s="39" t="s">
        <v>35</v>
      </c>
      <c r="AC974" s="40"/>
    </row>
    <row r="975" spans="1:29" ht="19.5" customHeight="1" x14ac:dyDescent="0.45">
      <c r="A975" s="22">
        <v>46163</v>
      </c>
      <c r="B975" s="23" t="s">
        <v>29</v>
      </c>
      <c r="C975" s="24" t="s">
        <v>30</v>
      </c>
      <c r="D975" s="25" t="s">
        <v>65</v>
      </c>
      <c r="E975" s="26">
        <v>681159</v>
      </c>
      <c r="F975" s="27" t="str">
        <f>VLOOKUP(표1[[#This Row],[품번]],[1]!품번구분[#Data],2,0)</f>
        <v>S</v>
      </c>
      <c r="G975" s="28">
        <v>1600</v>
      </c>
      <c r="H975" s="28">
        <v>70</v>
      </c>
      <c r="I975" s="28"/>
      <c r="J975" s="29">
        <f>표1[[#This Row],[C/V]]*표1[[#This Row],[판수]]-표1[[#This Row],[불량수량]]</f>
        <v>112000</v>
      </c>
      <c r="K975" s="28" t="s">
        <v>66</v>
      </c>
      <c r="L975" s="28" t="s">
        <v>117</v>
      </c>
      <c r="M975" s="30">
        <v>0.83333333333333337</v>
      </c>
      <c r="N975" s="30">
        <v>0.33333333333333331</v>
      </c>
      <c r="O975" s="31">
        <v>659.99999999999989</v>
      </c>
      <c r="P975" s="31">
        <v>0</v>
      </c>
      <c r="Q975" s="32"/>
      <c r="R975" s="33">
        <f t="shared" si="75"/>
        <v>6.3636363636363651</v>
      </c>
      <c r="S975" s="34">
        <f t="shared" si="76"/>
        <v>135</v>
      </c>
      <c r="T975" s="35">
        <f>IF(L975="비가동",0,VLOOKUP(E975,[1]단가!$D$4:$G$1048576,4,0))</f>
        <v>10.92</v>
      </c>
      <c r="U975" s="35">
        <f t="shared" si="77"/>
        <v>1223040</v>
      </c>
      <c r="V975" s="36" t="str">
        <f>IF($L975="비가동",0,IF($B975="in",VLOOKUP($E975,[1]투입량!$M:$T,3,FALSE),VLOOKUP($E975,[1]투입량!$D:$I,3,FALSE)))</f>
        <v>SI3510</v>
      </c>
      <c r="W975" s="35">
        <f>IF($L975="비가동",0,IF($B975="in",VLOOKUP($E975,[1]투입량!$M:$T,6,FALSE),VLOOKUP($E975,[1]투입량!$D:$I,5,FALSE)))</f>
        <v>484</v>
      </c>
      <c r="X975" s="35">
        <f t="shared" si="78"/>
        <v>37268.000000000007</v>
      </c>
      <c r="Y975" s="37">
        <f>IF(V975=0,0,VLOOKUP(V975,[1]원재료!C:H,3,0)*0.001)</f>
        <v>8.4499999999999993</v>
      </c>
      <c r="Z975" s="35">
        <f t="shared" si="79"/>
        <v>314914.60000000003</v>
      </c>
      <c r="AA975" s="38"/>
      <c r="AB975" s="39" t="s">
        <v>35</v>
      </c>
      <c r="AC975" s="40"/>
    </row>
    <row r="976" spans="1:29" ht="19.5" customHeight="1" x14ac:dyDescent="0.45">
      <c r="A976" s="22">
        <v>46163</v>
      </c>
      <c r="B976" s="23" t="s">
        <v>29</v>
      </c>
      <c r="C976" s="24" t="s">
        <v>30</v>
      </c>
      <c r="D976" s="25" t="s">
        <v>69</v>
      </c>
      <c r="E976" s="26" t="s">
        <v>118</v>
      </c>
      <c r="F976" s="27" t="str">
        <f>VLOOKUP(표1[[#This Row],[품번]],[1]!품번구분[#Data],2,0)</f>
        <v>S</v>
      </c>
      <c r="G976" s="28">
        <v>80</v>
      </c>
      <c r="H976" s="28">
        <v>100</v>
      </c>
      <c r="I976" s="28">
        <v>100</v>
      </c>
      <c r="J976" s="29">
        <f>표1[[#This Row],[C/V]]*표1[[#This Row],[판수]]-표1[[#This Row],[불량수량]]</f>
        <v>7900</v>
      </c>
      <c r="K976" s="28" t="s">
        <v>74</v>
      </c>
      <c r="L976" s="28" t="s">
        <v>116</v>
      </c>
      <c r="M976" s="30">
        <v>0.33333333333333331</v>
      </c>
      <c r="N976" s="30">
        <v>0.83333333333333337</v>
      </c>
      <c r="O976" s="31">
        <v>620</v>
      </c>
      <c r="P976" s="31">
        <v>0</v>
      </c>
      <c r="Q976" s="32"/>
      <c r="R976" s="33">
        <f t="shared" si="75"/>
        <v>9.67741935483871</v>
      </c>
      <c r="S976" s="34">
        <f t="shared" si="76"/>
        <v>207</v>
      </c>
      <c r="T976" s="35">
        <f>IF(L976="비가동",0,VLOOKUP(E976,[1]단가!$D$4:$G$1048576,4,0))</f>
        <v>150</v>
      </c>
      <c r="U976" s="35">
        <f t="shared" si="77"/>
        <v>1185000</v>
      </c>
      <c r="V976" s="36" t="str">
        <f>IF($L976="비가동",0,IF($B976="in",VLOOKUP($E976,[1]투입량!$M:$T,3,FALSE),VLOOKUP($E976,[1]투입량!$D:$I,3,FALSE)))</f>
        <v>SI3026</v>
      </c>
      <c r="W976" s="35">
        <f>IF($L976="비가동",0,IF($B976="in",VLOOKUP($E976,[1]투입량!$M:$T,6,FALSE),VLOOKUP($E976,[1]투입량!$D:$I,5,FALSE)))</f>
        <v>18</v>
      </c>
      <c r="X976" s="35">
        <f t="shared" si="78"/>
        <v>1980</v>
      </c>
      <c r="Y976" s="37">
        <f>IF(V976=0,0,VLOOKUP(V976,[1]원재료!C:H,3,0)*0.001)</f>
        <v>8.0500000000000007</v>
      </c>
      <c r="Z976" s="35">
        <f t="shared" si="79"/>
        <v>15939.000000000002</v>
      </c>
      <c r="AA976" s="38"/>
      <c r="AB976" s="39" t="s">
        <v>35</v>
      </c>
      <c r="AC976" s="40"/>
    </row>
    <row r="977" spans="1:29" ht="19.5" customHeight="1" x14ac:dyDescent="0.45">
      <c r="A977" s="22">
        <v>46163</v>
      </c>
      <c r="B977" s="23" t="s">
        <v>29</v>
      </c>
      <c r="C977" s="24" t="s">
        <v>30</v>
      </c>
      <c r="D977" s="25" t="s">
        <v>72</v>
      </c>
      <c r="E977" s="26">
        <v>683290</v>
      </c>
      <c r="F977" s="27" t="str">
        <f>VLOOKUP(표1[[#This Row],[품번]],[1]!품번구분[#Data],2,0)</f>
        <v>S</v>
      </c>
      <c r="G977" s="28">
        <v>400</v>
      </c>
      <c r="H977" s="28">
        <v>101</v>
      </c>
      <c r="I977" s="28"/>
      <c r="J977" s="29">
        <f>표1[[#This Row],[C/V]]*표1[[#This Row],[판수]]-표1[[#This Row],[불량수량]]</f>
        <v>40400</v>
      </c>
      <c r="K977" s="28" t="s">
        <v>74</v>
      </c>
      <c r="L977" s="28" t="s">
        <v>116</v>
      </c>
      <c r="M977" s="30">
        <v>0.33333333333333331</v>
      </c>
      <c r="N977" s="30">
        <v>0.83333333333333337</v>
      </c>
      <c r="O977" s="31">
        <v>620</v>
      </c>
      <c r="P977" s="31">
        <v>0</v>
      </c>
      <c r="Q977" s="32"/>
      <c r="R977" s="33">
        <f t="shared" si="75"/>
        <v>9.7741935483870961</v>
      </c>
      <c r="S977" s="34">
        <f t="shared" si="76"/>
        <v>207</v>
      </c>
      <c r="T977" s="35">
        <f>IF(L977="비가동",0,VLOOKUP(E977,[1]단가!$D$4:$G$1048576,4,0))</f>
        <v>6</v>
      </c>
      <c r="U977" s="35">
        <f t="shared" si="77"/>
        <v>242400</v>
      </c>
      <c r="V977" s="36" t="str">
        <f>IF($L977="비가동",0,IF($B977="in",VLOOKUP($E977,[1]투입량!$M:$T,3,FALSE),VLOOKUP($E977,[1]투입량!$D:$I,3,FALSE)))</f>
        <v>SI5021</v>
      </c>
      <c r="W977" s="35">
        <f>IF($L977="비가동",0,IF($B977="in",VLOOKUP($E977,[1]투입량!$M:$T,6,FALSE),VLOOKUP($E977,[1]투입량!$D:$I,5,FALSE)))</f>
        <v>60</v>
      </c>
      <c r="X977" s="35">
        <f t="shared" si="78"/>
        <v>6666</v>
      </c>
      <c r="Y977" s="37">
        <f>IF(V977=0,0,VLOOKUP(V977,[1]원재료!C:H,3,0)*0.001)</f>
        <v>10.1</v>
      </c>
      <c r="Z977" s="35">
        <f t="shared" si="79"/>
        <v>67326.599999999991</v>
      </c>
      <c r="AA977" s="38"/>
      <c r="AB977" s="39" t="s">
        <v>35</v>
      </c>
      <c r="AC977" s="40"/>
    </row>
    <row r="978" spans="1:29" ht="19.5" customHeight="1" x14ac:dyDescent="0.45">
      <c r="A978" s="22">
        <v>46163</v>
      </c>
      <c r="B978" s="23" t="s">
        <v>29</v>
      </c>
      <c r="C978" s="24" t="s">
        <v>30</v>
      </c>
      <c r="D978" s="25" t="s">
        <v>69</v>
      </c>
      <c r="E978" s="26" t="s">
        <v>118</v>
      </c>
      <c r="F978" s="27" t="str">
        <f>VLOOKUP(표1[[#This Row],[품번]],[1]!품번구분[#Data],2,0)</f>
        <v>S</v>
      </c>
      <c r="G978" s="28">
        <v>80</v>
      </c>
      <c r="H978" s="28">
        <v>107</v>
      </c>
      <c r="I978" s="28">
        <v>107</v>
      </c>
      <c r="J978" s="29">
        <f>표1[[#This Row],[C/V]]*표1[[#This Row],[판수]]-표1[[#This Row],[불량수량]]</f>
        <v>8453</v>
      </c>
      <c r="K978" s="28" t="s">
        <v>71</v>
      </c>
      <c r="L978" s="28" t="s">
        <v>117</v>
      </c>
      <c r="M978" s="30">
        <v>0.83333333333333337</v>
      </c>
      <c r="N978" s="30">
        <v>0.33333333333333331</v>
      </c>
      <c r="O978" s="31">
        <v>659.99999999999989</v>
      </c>
      <c r="P978" s="31">
        <v>0</v>
      </c>
      <c r="Q978" s="32"/>
      <c r="R978" s="33">
        <f t="shared" si="75"/>
        <v>9.7272727272727284</v>
      </c>
      <c r="S978" s="34">
        <f t="shared" si="76"/>
        <v>207</v>
      </c>
      <c r="T978" s="35">
        <f>IF(L978="비가동",0,VLOOKUP(E978,[1]단가!$D$4:$G$1048576,4,0))</f>
        <v>150</v>
      </c>
      <c r="U978" s="35">
        <f t="shared" si="77"/>
        <v>1267950</v>
      </c>
      <c r="V978" s="36" t="str">
        <f>IF($L978="비가동",0,IF($B978="in",VLOOKUP($E978,[1]투입량!$M:$T,3,FALSE),VLOOKUP($E978,[1]투입량!$D:$I,3,FALSE)))</f>
        <v>SI3026</v>
      </c>
      <c r="W978" s="35">
        <f>IF($L978="비가동",0,IF($B978="in",VLOOKUP($E978,[1]투입량!$M:$T,6,FALSE),VLOOKUP($E978,[1]투입량!$D:$I,5,FALSE)))</f>
        <v>18</v>
      </c>
      <c r="X978" s="35">
        <f t="shared" si="78"/>
        <v>2118.6</v>
      </c>
      <c r="Y978" s="37">
        <f>IF(V978=0,0,VLOOKUP(V978,[1]원재료!C:H,3,0)*0.001)</f>
        <v>8.0500000000000007</v>
      </c>
      <c r="Z978" s="35">
        <f t="shared" si="79"/>
        <v>17054.73</v>
      </c>
      <c r="AA978" s="38"/>
      <c r="AB978" s="39" t="s">
        <v>35</v>
      </c>
      <c r="AC978" s="40"/>
    </row>
    <row r="979" spans="1:29" ht="19.5" customHeight="1" x14ac:dyDescent="0.45">
      <c r="A979" s="22">
        <v>46163</v>
      </c>
      <c r="B979" s="23" t="s">
        <v>29</v>
      </c>
      <c r="C979" s="24" t="s">
        <v>30</v>
      </c>
      <c r="D979" s="25" t="s">
        <v>72</v>
      </c>
      <c r="E979" s="26">
        <v>683290</v>
      </c>
      <c r="F979" s="27" t="str">
        <f>VLOOKUP(표1[[#This Row],[품번]],[1]!품번구분[#Data],2,0)</f>
        <v>S</v>
      </c>
      <c r="G979" s="28">
        <v>400</v>
      </c>
      <c r="H979" s="28">
        <v>106</v>
      </c>
      <c r="I979" s="28"/>
      <c r="J979" s="29">
        <f>표1[[#This Row],[C/V]]*표1[[#This Row],[판수]]-표1[[#This Row],[불량수량]]</f>
        <v>42400</v>
      </c>
      <c r="K979" s="28" t="s">
        <v>71</v>
      </c>
      <c r="L979" s="28" t="s">
        <v>117</v>
      </c>
      <c r="M979" s="30">
        <v>0.83333333333333337</v>
      </c>
      <c r="N979" s="30">
        <v>0.33333333333333331</v>
      </c>
      <c r="O979" s="31">
        <v>659.99999999999989</v>
      </c>
      <c r="P979" s="31">
        <v>0</v>
      </c>
      <c r="Q979" s="32"/>
      <c r="R979" s="33">
        <f t="shared" si="75"/>
        <v>9.6363636363636385</v>
      </c>
      <c r="S979" s="34">
        <f t="shared" si="76"/>
        <v>207</v>
      </c>
      <c r="T979" s="35">
        <f>IF(L979="비가동",0,VLOOKUP(E979,[1]단가!$D$4:$G$1048576,4,0))</f>
        <v>6</v>
      </c>
      <c r="U979" s="35">
        <f t="shared" si="77"/>
        <v>254400</v>
      </c>
      <c r="V979" s="36" t="str">
        <f>IF($L979="비가동",0,IF($B979="in",VLOOKUP($E979,[1]투입량!$M:$T,3,FALSE),VLOOKUP($E979,[1]투입량!$D:$I,3,FALSE)))</f>
        <v>SI5021</v>
      </c>
      <c r="W979" s="35">
        <f>IF($L979="비가동",0,IF($B979="in",VLOOKUP($E979,[1]투입량!$M:$T,6,FALSE),VLOOKUP($E979,[1]투입량!$D:$I,5,FALSE)))</f>
        <v>60</v>
      </c>
      <c r="X979" s="35">
        <f t="shared" si="78"/>
        <v>6996</v>
      </c>
      <c r="Y979" s="37">
        <f>IF(V979=0,0,VLOOKUP(V979,[1]원재료!C:H,3,0)*0.001)</f>
        <v>10.1</v>
      </c>
      <c r="Z979" s="35">
        <f t="shared" si="79"/>
        <v>70659.599999999991</v>
      </c>
      <c r="AA979" s="38"/>
      <c r="AB979" s="39" t="s">
        <v>35</v>
      </c>
      <c r="AC979" s="40"/>
    </row>
    <row r="980" spans="1:29" ht="19.5" customHeight="1" x14ac:dyDescent="0.45">
      <c r="A980" s="22">
        <v>46163</v>
      </c>
      <c r="B980" s="23" t="s">
        <v>29</v>
      </c>
      <c r="C980" s="24" t="s">
        <v>30</v>
      </c>
      <c r="D980" s="25" t="s">
        <v>75</v>
      </c>
      <c r="E980" s="26" t="s">
        <v>76</v>
      </c>
      <c r="F980" s="27" t="str">
        <f>VLOOKUP(표1[[#This Row],[품번]],[1]!품번구분[#Data],2,0)</f>
        <v>G</v>
      </c>
      <c r="G980" s="28">
        <v>6</v>
      </c>
      <c r="H980" s="28">
        <v>93</v>
      </c>
      <c r="I980" s="28"/>
      <c r="J980" s="29">
        <f>표1[[#This Row],[C/V]]*표1[[#This Row],[판수]]-표1[[#This Row],[불량수량]]</f>
        <v>558</v>
      </c>
      <c r="K980" s="28" t="s">
        <v>79</v>
      </c>
      <c r="L980" s="28" t="s">
        <v>116</v>
      </c>
      <c r="M980" s="30">
        <v>0.33333333333333331</v>
      </c>
      <c r="N980" s="30">
        <v>0.83333333333333337</v>
      </c>
      <c r="O980" s="31">
        <v>620</v>
      </c>
      <c r="P980" s="31">
        <v>0</v>
      </c>
      <c r="Q980" s="32"/>
      <c r="R980" s="33">
        <f t="shared" si="75"/>
        <v>9</v>
      </c>
      <c r="S980" s="34">
        <f t="shared" si="76"/>
        <v>189</v>
      </c>
      <c r="T980" s="35">
        <f>IF(L980="비가동",0,VLOOKUP(E980,[1]단가!$D$4:$G$1048576,4,0))</f>
        <v>700</v>
      </c>
      <c r="U980" s="35">
        <f t="shared" si="77"/>
        <v>390600</v>
      </c>
      <c r="V980" s="36" t="str">
        <f>IF($L980="비가동",0,IF($B980="in",VLOOKUP($E980,[1]투입량!$M:$T,3,FALSE),VLOOKUP($E980,[1]투입량!$D:$I,3,FALSE)))</f>
        <v>Q5009</v>
      </c>
      <c r="W980" s="35">
        <f>IF($L980="비가동",0,IF($B980="in",VLOOKUP($E980,[1]투입량!$M:$T,6,FALSE),VLOOKUP($E980,[1]투입량!$D:$I,5,FALSE)))</f>
        <v>28</v>
      </c>
      <c r="X980" s="35">
        <f t="shared" si="78"/>
        <v>2864.4000000000005</v>
      </c>
      <c r="Y980" s="37">
        <f>IF(V980=0,0,VLOOKUP(V980,[1]원재료!C:H,3,0)*0.001)</f>
        <v>8.14</v>
      </c>
      <c r="Z980" s="35">
        <f t="shared" si="79"/>
        <v>23316.216000000008</v>
      </c>
      <c r="AA980" s="38"/>
      <c r="AB980" s="39" t="s">
        <v>35</v>
      </c>
      <c r="AC980" s="40"/>
    </row>
    <row r="981" spans="1:29" ht="19.5" customHeight="1" x14ac:dyDescent="0.45">
      <c r="A981" s="22">
        <v>46163</v>
      </c>
      <c r="B981" s="23" t="s">
        <v>29</v>
      </c>
      <c r="C981" s="24" t="s">
        <v>30</v>
      </c>
      <c r="D981" s="25" t="s">
        <v>78</v>
      </c>
      <c r="E981" s="26" t="s">
        <v>76</v>
      </c>
      <c r="F981" s="27" t="str">
        <f>VLOOKUP(표1[[#This Row],[품번]],[1]!품번구분[#Data],2,0)</f>
        <v>G</v>
      </c>
      <c r="G981" s="28">
        <v>2</v>
      </c>
      <c r="H981" s="28">
        <v>93</v>
      </c>
      <c r="I981" s="28"/>
      <c r="J981" s="29">
        <f>표1[[#This Row],[C/V]]*표1[[#This Row],[판수]]-표1[[#This Row],[불량수량]]</f>
        <v>186</v>
      </c>
      <c r="K981" s="28" t="s">
        <v>79</v>
      </c>
      <c r="L981" s="28" t="s">
        <v>116</v>
      </c>
      <c r="M981" s="30">
        <v>0.33333333333333331</v>
      </c>
      <c r="N981" s="30">
        <v>0.83333333333333337</v>
      </c>
      <c r="O981" s="31">
        <v>620</v>
      </c>
      <c r="P981" s="31">
        <v>0</v>
      </c>
      <c r="Q981" s="32"/>
      <c r="R981" s="33">
        <f t="shared" si="75"/>
        <v>9</v>
      </c>
      <c r="S981" s="34">
        <f t="shared" si="76"/>
        <v>189</v>
      </c>
      <c r="T981" s="35">
        <f>IF(L981="비가동",0,VLOOKUP(E981,[1]단가!$D$4:$G$1048576,4,0))</f>
        <v>700</v>
      </c>
      <c r="U981" s="35">
        <f t="shared" si="77"/>
        <v>130200</v>
      </c>
      <c r="V981" s="36" t="str">
        <f>IF($L981="비가동",0,IF($B981="in",VLOOKUP($E981,[1]투입량!$M:$T,3,FALSE),VLOOKUP($E981,[1]투입량!$D:$I,3,FALSE)))</f>
        <v>Q5009</v>
      </c>
      <c r="W981" s="35">
        <f>IF($L981="비가동",0,IF($B981="in",VLOOKUP($E981,[1]투입량!$M:$T,6,FALSE),VLOOKUP($E981,[1]투입량!$D:$I,5,FALSE)))</f>
        <v>28</v>
      </c>
      <c r="X981" s="35">
        <f t="shared" si="78"/>
        <v>2864.4000000000005</v>
      </c>
      <c r="Y981" s="37">
        <f>IF(V981=0,0,VLOOKUP(V981,[1]원재료!C:H,3,0)*0.001)</f>
        <v>8.14</v>
      </c>
      <c r="Z981" s="35">
        <f t="shared" si="79"/>
        <v>23316.216000000008</v>
      </c>
      <c r="AA981" s="38"/>
      <c r="AB981" s="39" t="s">
        <v>35</v>
      </c>
      <c r="AC981" s="40"/>
    </row>
    <row r="982" spans="1:29" ht="19.5" customHeight="1" x14ac:dyDescent="0.45">
      <c r="A982" s="22">
        <v>46163</v>
      </c>
      <c r="B982" s="23" t="s">
        <v>29</v>
      </c>
      <c r="C982" s="24" t="s">
        <v>30</v>
      </c>
      <c r="D982" s="25" t="s">
        <v>75</v>
      </c>
      <c r="E982" s="26" t="s">
        <v>76</v>
      </c>
      <c r="F982" s="27" t="str">
        <f>VLOOKUP(표1[[#This Row],[품번]],[1]!품번구분[#Data],2,0)</f>
        <v>G</v>
      </c>
      <c r="G982" s="28">
        <v>6</v>
      </c>
      <c r="H982" s="28">
        <v>96</v>
      </c>
      <c r="I982" s="28"/>
      <c r="J982" s="29">
        <f>표1[[#This Row],[C/V]]*표1[[#This Row],[판수]]-표1[[#This Row],[불량수량]]</f>
        <v>576</v>
      </c>
      <c r="K982" s="28" t="s">
        <v>102</v>
      </c>
      <c r="L982" s="28" t="s">
        <v>117</v>
      </c>
      <c r="M982" s="30">
        <v>0.83333333333333337</v>
      </c>
      <c r="N982" s="30">
        <v>0.33333333333333331</v>
      </c>
      <c r="O982" s="31">
        <v>659.99999999999989</v>
      </c>
      <c r="P982" s="31">
        <v>0</v>
      </c>
      <c r="Q982" s="32"/>
      <c r="R982" s="33">
        <f t="shared" si="75"/>
        <v>8.7272727272727284</v>
      </c>
      <c r="S982" s="34">
        <f t="shared" si="76"/>
        <v>189</v>
      </c>
      <c r="T982" s="35">
        <f>IF(L982="비가동",0,VLOOKUP(E982,[1]단가!$D$4:$G$1048576,4,0))</f>
        <v>700</v>
      </c>
      <c r="U982" s="35">
        <f t="shared" si="77"/>
        <v>403200</v>
      </c>
      <c r="V982" s="36" t="str">
        <f>IF($L982="비가동",0,IF($B982="in",VLOOKUP($E982,[1]투입량!$M:$T,3,FALSE),VLOOKUP($E982,[1]투입량!$D:$I,3,FALSE)))</f>
        <v>Q5009</v>
      </c>
      <c r="W982" s="35">
        <f>IF($L982="비가동",0,IF($B982="in",VLOOKUP($E982,[1]투입량!$M:$T,6,FALSE),VLOOKUP($E982,[1]투입량!$D:$I,5,FALSE)))</f>
        <v>28</v>
      </c>
      <c r="X982" s="35">
        <f t="shared" si="78"/>
        <v>2956.8</v>
      </c>
      <c r="Y982" s="37">
        <f>IF(V982=0,0,VLOOKUP(V982,[1]원재료!C:H,3,0)*0.001)</f>
        <v>8.14</v>
      </c>
      <c r="Z982" s="35">
        <f t="shared" si="79"/>
        <v>24068.352000000003</v>
      </c>
      <c r="AA982" s="38"/>
      <c r="AB982" s="39" t="s">
        <v>35</v>
      </c>
      <c r="AC982" s="40"/>
    </row>
    <row r="983" spans="1:29" ht="19.5" customHeight="1" x14ac:dyDescent="0.45">
      <c r="A983" s="22">
        <v>46163</v>
      </c>
      <c r="B983" s="23" t="s">
        <v>29</v>
      </c>
      <c r="C983" s="24" t="s">
        <v>30</v>
      </c>
      <c r="D983" s="25" t="s">
        <v>78</v>
      </c>
      <c r="E983" s="26" t="s">
        <v>76</v>
      </c>
      <c r="F983" s="27" t="str">
        <f>VLOOKUP(표1[[#This Row],[품번]],[1]!품번구분[#Data],2,0)</f>
        <v>G</v>
      </c>
      <c r="G983" s="28">
        <v>2</v>
      </c>
      <c r="H983" s="28">
        <v>96</v>
      </c>
      <c r="I983" s="28"/>
      <c r="J983" s="29">
        <f>표1[[#This Row],[C/V]]*표1[[#This Row],[판수]]-표1[[#This Row],[불량수량]]</f>
        <v>192</v>
      </c>
      <c r="K983" s="28" t="s">
        <v>102</v>
      </c>
      <c r="L983" s="28" t="s">
        <v>117</v>
      </c>
      <c r="M983" s="30">
        <v>0.83333333333333337</v>
      </c>
      <c r="N983" s="30">
        <v>0.33333333333333331</v>
      </c>
      <c r="O983" s="31">
        <v>659.99999999999989</v>
      </c>
      <c r="P983" s="31">
        <v>0</v>
      </c>
      <c r="Q983" s="32"/>
      <c r="R983" s="33">
        <f t="shared" si="75"/>
        <v>8.7272727272727284</v>
      </c>
      <c r="S983" s="34">
        <f t="shared" si="76"/>
        <v>189</v>
      </c>
      <c r="T983" s="35">
        <f>IF(L983="비가동",0,VLOOKUP(E983,[1]단가!$D$4:$G$1048576,4,0))</f>
        <v>700</v>
      </c>
      <c r="U983" s="35">
        <f t="shared" si="77"/>
        <v>134400</v>
      </c>
      <c r="V983" s="36" t="str">
        <f>IF($L983="비가동",0,IF($B983="in",VLOOKUP($E983,[1]투입량!$M:$T,3,FALSE),VLOOKUP($E983,[1]투입량!$D:$I,3,FALSE)))</f>
        <v>Q5009</v>
      </c>
      <c r="W983" s="35">
        <f>IF($L983="비가동",0,IF($B983="in",VLOOKUP($E983,[1]투입량!$M:$T,6,FALSE),VLOOKUP($E983,[1]투입량!$D:$I,5,FALSE)))</f>
        <v>28</v>
      </c>
      <c r="X983" s="35">
        <f t="shared" si="78"/>
        <v>2956.8</v>
      </c>
      <c r="Y983" s="37">
        <f>IF(V983=0,0,VLOOKUP(V983,[1]원재료!C:H,3,0)*0.001)</f>
        <v>8.14</v>
      </c>
      <c r="Z983" s="35">
        <f t="shared" si="79"/>
        <v>24068.352000000003</v>
      </c>
      <c r="AA983" s="38"/>
      <c r="AB983" s="39" t="s">
        <v>35</v>
      </c>
      <c r="AC983" s="40"/>
    </row>
    <row r="984" spans="1:29" ht="19.5" customHeight="1" x14ac:dyDescent="0.45">
      <c r="A984" s="22">
        <v>46163</v>
      </c>
      <c r="B984" s="23" t="s">
        <v>29</v>
      </c>
      <c r="C984" s="24" t="s">
        <v>30</v>
      </c>
      <c r="D984" s="25" t="s">
        <v>80</v>
      </c>
      <c r="E984" s="26">
        <v>410002</v>
      </c>
      <c r="F984" s="27" t="str">
        <f>VLOOKUP(표1[[#This Row],[품번]],[1]!품번구분[#Data],2,0)</f>
        <v>G</v>
      </c>
      <c r="G984" s="28">
        <v>400</v>
      </c>
      <c r="H984" s="28">
        <v>85</v>
      </c>
      <c r="I984" s="28"/>
      <c r="J984" s="29">
        <f>표1[[#This Row],[C/V]]*표1[[#This Row],[판수]]-표1[[#This Row],[불량수량]]</f>
        <v>34000</v>
      </c>
      <c r="K984" s="28" t="s">
        <v>83</v>
      </c>
      <c r="L984" s="28" t="s">
        <v>116</v>
      </c>
      <c r="M984" s="30">
        <v>0.33333333333333331</v>
      </c>
      <c r="N984" s="30">
        <v>0.83333333333333337</v>
      </c>
      <c r="O984" s="31">
        <v>620</v>
      </c>
      <c r="P984" s="31">
        <v>0</v>
      </c>
      <c r="Q984" s="32"/>
      <c r="R984" s="33">
        <f t="shared" si="75"/>
        <v>8.2258064516129021</v>
      </c>
      <c r="S984" s="34">
        <f t="shared" si="76"/>
        <v>174</v>
      </c>
      <c r="T984" s="35">
        <f>IF(L984="비가동",0,VLOOKUP(E984,[1]단가!$D$4:$G$1048576,4,0))</f>
        <v>14.7</v>
      </c>
      <c r="U984" s="35">
        <f t="shared" si="77"/>
        <v>499800</v>
      </c>
      <c r="V984" s="36" t="str">
        <f>IF($L984="비가동",0,IF($B984="in",VLOOKUP($E984,[1]투입량!$M:$T,3,FALSE),VLOOKUP($E984,[1]투입량!$D:$I,3,FALSE)))</f>
        <v>Q4004-3</v>
      </c>
      <c r="W984" s="35">
        <f>IF($L984="비가동",0,IF($B984="in",VLOOKUP($E984,[1]투입량!$M:$T,6,FALSE),VLOOKUP($E984,[1]투입량!$D:$I,5,FALSE)))</f>
        <v>46</v>
      </c>
      <c r="X984" s="35">
        <f t="shared" si="78"/>
        <v>4301</v>
      </c>
      <c r="Y984" s="37">
        <f>IF(V984=0,0,VLOOKUP(V984,[1]원재료!C:H,3,0)*0.001)</f>
        <v>10.200000000000001</v>
      </c>
      <c r="Z984" s="35">
        <f t="shared" si="79"/>
        <v>43870.200000000004</v>
      </c>
      <c r="AA984" s="38"/>
      <c r="AB984" s="39" t="s">
        <v>35</v>
      </c>
      <c r="AC984" s="40"/>
    </row>
    <row r="985" spans="1:29" ht="19.5" customHeight="1" x14ac:dyDescent="0.45">
      <c r="A985" s="22">
        <v>46163</v>
      </c>
      <c r="B985" s="23" t="s">
        <v>29</v>
      </c>
      <c r="C985" s="24" t="s">
        <v>30</v>
      </c>
      <c r="D985" s="25" t="s">
        <v>82</v>
      </c>
      <c r="E985" s="26" t="s">
        <v>125</v>
      </c>
      <c r="F985" s="27" t="str">
        <f>VLOOKUP(표1[[#This Row],[품번]],[1]!품번구분[#Data],2,0)</f>
        <v>G</v>
      </c>
      <c r="G985" s="28">
        <v>72</v>
      </c>
      <c r="H985" s="28">
        <v>85</v>
      </c>
      <c r="I985" s="28"/>
      <c r="J985" s="29">
        <f>표1[[#This Row],[C/V]]*표1[[#This Row],[판수]]-표1[[#This Row],[불량수량]]</f>
        <v>6120</v>
      </c>
      <c r="K985" s="28" t="s">
        <v>83</v>
      </c>
      <c r="L985" s="28" t="s">
        <v>116</v>
      </c>
      <c r="M985" s="30">
        <v>0.33333333333333331</v>
      </c>
      <c r="N985" s="30">
        <v>0.83333333333333337</v>
      </c>
      <c r="O985" s="31">
        <v>620</v>
      </c>
      <c r="P985" s="31">
        <v>0</v>
      </c>
      <c r="Q985" s="32"/>
      <c r="R985" s="33">
        <f t="shared" si="75"/>
        <v>8.2258064516129021</v>
      </c>
      <c r="S985" s="34">
        <f t="shared" si="76"/>
        <v>174</v>
      </c>
      <c r="T985" s="35">
        <f>IF(L985="비가동",0,VLOOKUP(E985,[1]단가!$D$4:$G$1048576,4,0))</f>
        <v>0</v>
      </c>
      <c r="U985" s="35">
        <f t="shared" si="77"/>
        <v>0</v>
      </c>
      <c r="V985" s="36" t="str">
        <f>IF($L985="비가동",0,IF($B985="in",VLOOKUP($E985,[1]투입량!$M:$T,3,FALSE),VLOOKUP($E985,[1]투입량!$D:$I,3,FALSE)))</f>
        <v>F7008</v>
      </c>
      <c r="W985" s="35">
        <f>IF($L985="비가동",0,IF($B985="in",VLOOKUP($E985,[1]투입량!$M:$T,6,FALSE),VLOOKUP($E985,[1]투입량!$D:$I,5,FALSE)))</f>
        <v>168</v>
      </c>
      <c r="X985" s="35">
        <f t="shared" si="78"/>
        <v>15708.000000000002</v>
      </c>
      <c r="Y985" s="37">
        <f>IF(V985=0,0,VLOOKUP(V985,[1]원재료!C:H,3,0)*0.001)</f>
        <v>41</v>
      </c>
      <c r="Z985" s="35">
        <f t="shared" si="79"/>
        <v>644028.00000000012</v>
      </c>
      <c r="AA985" s="38"/>
      <c r="AB985" s="39" t="s">
        <v>35</v>
      </c>
      <c r="AC985" s="40"/>
    </row>
    <row r="986" spans="1:29" ht="19.5" customHeight="1" x14ac:dyDescent="0.45">
      <c r="A986" s="22">
        <v>46163</v>
      </c>
      <c r="B986" s="23" t="s">
        <v>29</v>
      </c>
      <c r="C986" s="24" t="s">
        <v>30</v>
      </c>
      <c r="D986" s="25" t="s">
        <v>80</v>
      </c>
      <c r="E986" s="26">
        <v>410002</v>
      </c>
      <c r="F986" s="27" t="str">
        <f>VLOOKUP(표1[[#This Row],[품번]],[1]!품번구분[#Data],2,0)</f>
        <v>G</v>
      </c>
      <c r="G986" s="28">
        <v>400</v>
      </c>
      <c r="H986" s="28">
        <v>89</v>
      </c>
      <c r="I986" s="28"/>
      <c r="J986" s="29">
        <f>표1[[#This Row],[C/V]]*표1[[#This Row],[판수]]-표1[[#This Row],[불량수량]]</f>
        <v>35600</v>
      </c>
      <c r="K986" s="28" t="s">
        <v>60</v>
      </c>
      <c r="L986" s="28" t="s">
        <v>117</v>
      </c>
      <c r="M986" s="30">
        <v>0.83333333333333337</v>
      </c>
      <c r="N986" s="30">
        <v>0.33333333333333331</v>
      </c>
      <c r="O986" s="31">
        <v>659.99999999999989</v>
      </c>
      <c r="P986" s="31">
        <v>0</v>
      </c>
      <c r="Q986" s="32"/>
      <c r="R986" s="33">
        <f t="shared" si="75"/>
        <v>8.0909090909090935</v>
      </c>
      <c r="S986" s="34">
        <f t="shared" si="76"/>
        <v>174</v>
      </c>
      <c r="T986" s="35">
        <f>IF(L986="비가동",0,VLOOKUP(E986,[1]단가!$D$4:$G$1048576,4,0))</f>
        <v>14.7</v>
      </c>
      <c r="U986" s="35">
        <f t="shared" si="77"/>
        <v>523320</v>
      </c>
      <c r="V986" s="36" t="str">
        <f>IF($L986="비가동",0,IF($B986="in",VLOOKUP($E986,[1]투입량!$M:$T,3,FALSE),VLOOKUP($E986,[1]투입량!$D:$I,3,FALSE)))</f>
        <v>Q4004-3</v>
      </c>
      <c r="W986" s="35">
        <f>IF($L986="비가동",0,IF($B986="in",VLOOKUP($E986,[1]투입량!$M:$T,6,FALSE),VLOOKUP($E986,[1]투입량!$D:$I,5,FALSE)))</f>
        <v>46</v>
      </c>
      <c r="X986" s="35">
        <f t="shared" si="78"/>
        <v>4503.4000000000005</v>
      </c>
      <c r="Y986" s="37">
        <f>IF(V986=0,0,VLOOKUP(V986,[1]원재료!C:H,3,0)*0.001)</f>
        <v>10.200000000000001</v>
      </c>
      <c r="Z986" s="35">
        <f t="shared" si="79"/>
        <v>45934.680000000008</v>
      </c>
      <c r="AA986" s="38"/>
      <c r="AB986" s="39" t="s">
        <v>35</v>
      </c>
      <c r="AC986" s="40"/>
    </row>
    <row r="987" spans="1:29" ht="19.5" customHeight="1" x14ac:dyDescent="0.45">
      <c r="A987" s="22">
        <v>46163</v>
      </c>
      <c r="B987" s="23" t="s">
        <v>29</v>
      </c>
      <c r="C987" s="24" t="s">
        <v>30</v>
      </c>
      <c r="D987" s="25" t="s">
        <v>82</v>
      </c>
      <c r="E987" s="26" t="s">
        <v>125</v>
      </c>
      <c r="F987" s="27" t="str">
        <f>VLOOKUP(표1[[#This Row],[품번]],[1]!품번구분[#Data],2,0)</f>
        <v>G</v>
      </c>
      <c r="G987" s="28">
        <v>72</v>
      </c>
      <c r="H987" s="28">
        <v>89</v>
      </c>
      <c r="I987" s="28"/>
      <c r="J987" s="29">
        <f>표1[[#This Row],[C/V]]*표1[[#This Row],[판수]]-표1[[#This Row],[불량수량]]</f>
        <v>6408</v>
      </c>
      <c r="K987" s="28" t="s">
        <v>60</v>
      </c>
      <c r="L987" s="28" t="s">
        <v>117</v>
      </c>
      <c r="M987" s="30">
        <v>0.83333333333333337</v>
      </c>
      <c r="N987" s="30">
        <v>0.33333333333333331</v>
      </c>
      <c r="O987" s="31">
        <v>659.99999999999989</v>
      </c>
      <c r="P987" s="31">
        <v>0</v>
      </c>
      <c r="Q987" s="32"/>
      <c r="R987" s="33">
        <f t="shared" si="75"/>
        <v>8.0909090909090935</v>
      </c>
      <c r="S987" s="34">
        <f t="shared" si="76"/>
        <v>174</v>
      </c>
      <c r="T987" s="35">
        <f>IF(L987="비가동",0,VLOOKUP(E987,[1]단가!$D$4:$G$1048576,4,0))</f>
        <v>0</v>
      </c>
      <c r="U987" s="35">
        <f t="shared" si="77"/>
        <v>0</v>
      </c>
      <c r="V987" s="36" t="str">
        <f>IF($L987="비가동",0,IF($B987="in",VLOOKUP($E987,[1]투입량!$M:$T,3,FALSE),VLOOKUP($E987,[1]투입량!$D:$I,3,FALSE)))</f>
        <v>F7008</v>
      </c>
      <c r="W987" s="35">
        <f>IF($L987="비가동",0,IF($B987="in",VLOOKUP($E987,[1]투입량!$M:$T,6,FALSE),VLOOKUP($E987,[1]투입량!$D:$I,5,FALSE)))</f>
        <v>168</v>
      </c>
      <c r="X987" s="35">
        <f t="shared" si="78"/>
        <v>16447.2</v>
      </c>
      <c r="Y987" s="37">
        <f>IF(V987=0,0,VLOOKUP(V987,[1]원재료!C:H,3,0)*0.001)</f>
        <v>41</v>
      </c>
      <c r="Z987" s="35">
        <f t="shared" si="79"/>
        <v>674335.20000000007</v>
      </c>
      <c r="AA987" s="38"/>
      <c r="AB987" s="39" t="s">
        <v>35</v>
      </c>
      <c r="AC987" s="40"/>
    </row>
    <row r="988" spans="1:29" ht="19.5" customHeight="1" x14ac:dyDescent="0.45">
      <c r="A988" s="22">
        <v>46163</v>
      </c>
      <c r="B988" s="23" t="s">
        <v>29</v>
      </c>
      <c r="C988" s="24" t="s">
        <v>30</v>
      </c>
      <c r="D988" s="25" t="s">
        <v>84</v>
      </c>
      <c r="E988" s="26" t="s">
        <v>129</v>
      </c>
      <c r="F988" s="27" t="str">
        <f>VLOOKUP(표1[[#This Row],[품번]],[1]!품번구분[#Data],2,0)</f>
        <v>G</v>
      </c>
      <c r="G988" s="28">
        <v>240</v>
      </c>
      <c r="H988" s="28">
        <v>104</v>
      </c>
      <c r="I988" s="28">
        <v>1664</v>
      </c>
      <c r="J988" s="29">
        <f>표1[[#This Row],[C/V]]*표1[[#This Row],[판수]]-표1[[#This Row],[불량수량]]</f>
        <v>23296</v>
      </c>
      <c r="K988" s="28" t="s">
        <v>87</v>
      </c>
      <c r="L988" s="28" t="s">
        <v>116</v>
      </c>
      <c r="M988" s="30">
        <v>0.33333333333333331</v>
      </c>
      <c r="N988" s="30">
        <v>0.83333333333333337</v>
      </c>
      <c r="O988" s="31">
        <v>620</v>
      </c>
      <c r="P988" s="31">
        <v>0</v>
      </c>
      <c r="Q988" s="32"/>
      <c r="R988" s="33">
        <f t="shared" si="75"/>
        <v>10.064516129032258</v>
      </c>
      <c r="S988" s="34">
        <f t="shared" si="76"/>
        <v>213</v>
      </c>
      <c r="T988" s="35">
        <f>IF(L988="비가동",0,VLOOKUP(E988,[1]단가!$D$4:$G$1048576,4,0))</f>
        <v>50</v>
      </c>
      <c r="U988" s="35">
        <f t="shared" si="77"/>
        <v>1164800</v>
      </c>
      <c r="V988" s="36" t="str">
        <f>IF($L988="비가동",0,IF($B988="in",VLOOKUP($E988,[1]투입량!$M:$T,3,FALSE),VLOOKUP($E988,[1]투입량!$D:$I,3,FALSE)))</f>
        <v>F7001</v>
      </c>
      <c r="W988" s="35">
        <f>IF($L988="비가동",0,IF($B988="in",VLOOKUP($E988,[1]투입량!$M:$T,6,FALSE),VLOOKUP($E988,[1]투입량!$D:$I,5,FALSE)))</f>
        <v>192</v>
      </c>
      <c r="X988" s="35">
        <f t="shared" si="78"/>
        <v>21964.800000000003</v>
      </c>
      <c r="Y988" s="37">
        <f>IF(V988=0,0,VLOOKUP(V988,[1]원재료!C:H,3,0)*0.001)</f>
        <v>23</v>
      </c>
      <c r="Z988" s="35">
        <f t="shared" si="79"/>
        <v>505190.40000000008</v>
      </c>
      <c r="AA988" s="38"/>
      <c r="AB988" s="39" t="s">
        <v>35</v>
      </c>
      <c r="AC988" s="40"/>
    </row>
    <row r="989" spans="1:29" ht="19.5" customHeight="1" x14ac:dyDescent="0.45">
      <c r="A989" s="22">
        <v>46163</v>
      </c>
      <c r="B989" s="23" t="s">
        <v>29</v>
      </c>
      <c r="C989" s="24" t="s">
        <v>30</v>
      </c>
      <c r="D989" s="25" t="s">
        <v>86</v>
      </c>
      <c r="E989" s="26">
        <v>680772</v>
      </c>
      <c r="F989" s="27" t="str">
        <f>VLOOKUP(표1[[#This Row],[품번]],[1]!품번구분[#Data],2,0)</f>
        <v>S</v>
      </c>
      <c r="G989" s="28">
        <v>324</v>
      </c>
      <c r="H989" s="28">
        <v>104</v>
      </c>
      <c r="I989" s="28"/>
      <c r="J989" s="29">
        <f>표1[[#This Row],[C/V]]*표1[[#This Row],[판수]]-표1[[#This Row],[불량수량]]</f>
        <v>33696</v>
      </c>
      <c r="K989" s="28" t="s">
        <v>87</v>
      </c>
      <c r="L989" s="28" t="s">
        <v>116</v>
      </c>
      <c r="M989" s="30">
        <v>0.33333333333333331</v>
      </c>
      <c r="N989" s="30">
        <v>0.83333333333333337</v>
      </c>
      <c r="O989" s="31">
        <v>620</v>
      </c>
      <c r="P989" s="31">
        <v>0</v>
      </c>
      <c r="Q989" s="32"/>
      <c r="R989" s="33">
        <f t="shared" si="75"/>
        <v>10.064516129032258</v>
      </c>
      <c r="S989" s="34">
        <f t="shared" si="76"/>
        <v>213</v>
      </c>
      <c r="T989" s="35">
        <f>IF(L989="비가동",0,VLOOKUP(E989,[1]단가!$D$4:$G$1048576,4,0))</f>
        <v>8.94</v>
      </c>
      <c r="U989" s="35">
        <f t="shared" si="77"/>
        <v>301242.23999999999</v>
      </c>
      <c r="V989" s="36" t="str">
        <f>IF($L989="비가동",0,IF($B989="in",VLOOKUP($E989,[1]투입량!$M:$T,3,FALSE),VLOOKUP($E989,[1]투입량!$D:$I,3,FALSE)))</f>
        <v>SI4020</v>
      </c>
      <c r="W989" s="35">
        <f>IF($L989="비가동",0,IF($B989="in",VLOOKUP($E989,[1]투입량!$M:$T,6,FALSE),VLOOKUP($E989,[1]투입량!$D:$I,5,FALSE)))</f>
        <v>88</v>
      </c>
      <c r="X989" s="35">
        <f t="shared" si="78"/>
        <v>10067.200000000001</v>
      </c>
      <c r="Y989" s="37">
        <f>IF(V989=0,0,VLOOKUP(V989,[1]원재료!C:H,3,0)*0.001)</f>
        <v>8.7000000000000011</v>
      </c>
      <c r="Z989" s="35">
        <f t="shared" si="79"/>
        <v>87584.640000000014</v>
      </c>
      <c r="AA989" s="38"/>
      <c r="AB989" s="39" t="s">
        <v>35</v>
      </c>
      <c r="AC989" s="40"/>
    </row>
    <row r="990" spans="1:29" ht="19.5" customHeight="1" x14ac:dyDescent="0.45">
      <c r="A990" s="22">
        <v>46163</v>
      </c>
      <c r="B990" s="23" t="s">
        <v>29</v>
      </c>
      <c r="C990" s="24" t="s">
        <v>30</v>
      </c>
      <c r="D990" s="25" t="s">
        <v>84</v>
      </c>
      <c r="E990" s="26" t="s">
        <v>129</v>
      </c>
      <c r="F990" s="27" t="str">
        <f>VLOOKUP(표1[[#This Row],[품번]],[1]!품번구분[#Data],2,0)</f>
        <v>G</v>
      </c>
      <c r="G990" s="28">
        <v>240</v>
      </c>
      <c r="H990" s="28">
        <v>109</v>
      </c>
      <c r="I990" s="28">
        <v>1744</v>
      </c>
      <c r="J990" s="29">
        <f>표1[[#This Row],[C/V]]*표1[[#This Row],[판수]]-표1[[#This Row],[불량수량]]</f>
        <v>24416</v>
      </c>
      <c r="K990" s="28" t="s">
        <v>85</v>
      </c>
      <c r="L990" s="28" t="s">
        <v>117</v>
      </c>
      <c r="M990" s="30">
        <v>0.83333333333333337</v>
      </c>
      <c r="N990" s="30">
        <v>0.33333333333333331</v>
      </c>
      <c r="O990" s="31">
        <v>659.99999999999989</v>
      </c>
      <c r="P990" s="31">
        <v>0</v>
      </c>
      <c r="Q990" s="32"/>
      <c r="R990" s="33">
        <f t="shared" si="75"/>
        <v>9.9090909090909118</v>
      </c>
      <c r="S990" s="34">
        <f t="shared" si="76"/>
        <v>213</v>
      </c>
      <c r="T990" s="35">
        <f>IF(L990="비가동",0,VLOOKUP(E990,[1]단가!$D$4:$G$1048576,4,0))</f>
        <v>50</v>
      </c>
      <c r="U990" s="35">
        <f t="shared" si="77"/>
        <v>1220800</v>
      </c>
      <c r="V990" s="36" t="str">
        <f>IF($L990="비가동",0,IF($B990="in",VLOOKUP($E990,[1]투입량!$M:$T,3,FALSE),VLOOKUP($E990,[1]투입량!$D:$I,3,FALSE)))</f>
        <v>F7001</v>
      </c>
      <c r="W990" s="35">
        <f>IF($L990="비가동",0,IF($B990="in",VLOOKUP($E990,[1]투입량!$M:$T,6,FALSE),VLOOKUP($E990,[1]투입량!$D:$I,5,FALSE)))</f>
        <v>192</v>
      </c>
      <c r="X990" s="35">
        <f t="shared" si="78"/>
        <v>23020.800000000003</v>
      </c>
      <c r="Y990" s="37">
        <f>IF(V990=0,0,VLOOKUP(V990,[1]원재료!C:H,3,0)*0.001)</f>
        <v>23</v>
      </c>
      <c r="Z990" s="35">
        <f t="shared" si="79"/>
        <v>529478.40000000002</v>
      </c>
      <c r="AA990" s="38"/>
      <c r="AB990" s="39" t="s">
        <v>35</v>
      </c>
      <c r="AC990" s="40"/>
    </row>
    <row r="991" spans="1:29" ht="19.5" customHeight="1" x14ac:dyDescent="0.45">
      <c r="A991" s="22">
        <v>46163</v>
      </c>
      <c r="B991" s="23" t="s">
        <v>29</v>
      </c>
      <c r="C991" s="24" t="s">
        <v>30</v>
      </c>
      <c r="D991" s="25" t="s">
        <v>86</v>
      </c>
      <c r="E991" s="26">
        <v>680772</v>
      </c>
      <c r="F991" s="27" t="str">
        <f>VLOOKUP(표1[[#This Row],[품번]],[1]!품번구분[#Data],2,0)</f>
        <v>S</v>
      </c>
      <c r="G991" s="28">
        <v>324</v>
      </c>
      <c r="H991" s="28">
        <v>109</v>
      </c>
      <c r="I991" s="28">
        <v>109</v>
      </c>
      <c r="J991" s="29">
        <f>표1[[#This Row],[C/V]]*표1[[#This Row],[판수]]-표1[[#This Row],[불량수량]]</f>
        <v>35207</v>
      </c>
      <c r="K991" s="28" t="s">
        <v>85</v>
      </c>
      <c r="L991" s="28" t="s">
        <v>117</v>
      </c>
      <c r="M991" s="30">
        <v>0.83333333333333337</v>
      </c>
      <c r="N991" s="30">
        <v>0.33333333333333331</v>
      </c>
      <c r="O991" s="31">
        <v>659.99999999999989</v>
      </c>
      <c r="P991" s="31">
        <v>0</v>
      </c>
      <c r="Q991" s="32"/>
      <c r="R991" s="33">
        <f t="shared" si="75"/>
        <v>9.9090909090909118</v>
      </c>
      <c r="S991" s="34">
        <f t="shared" si="76"/>
        <v>213</v>
      </c>
      <c r="T991" s="35">
        <f>IF(L991="비가동",0,VLOOKUP(E991,[1]단가!$D$4:$G$1048576,4,0))</f>
        <v>8.94</v>
      </c>
      <c r="U991" s="35">
        <f t="shared" si="77"/>
        <v>314750.57999999996</v>
      </c>
      <c r="V991" s="36" t="str">
        <f>IF($L991="비가동",0,IF($B991="in",VLOOKUP($E991,[1]투입량!$M:$T,3,FALSE),VLOOKUP($E991,[1]투입량!$D:$I,3,FALSE)))</f>
        <v>SI4020</v>
      </c>
      <c r="W991" s="35">
        <f>IF($L991="비가동",0,IF($B991="in",VLOOKUP($E991,[1]투입량!$M:$T,6,FALSE),VLOOKUP($E991,[1]투입량!$D:$I,5,FALSE)))</f>
        <v>88</v>
      </c>
      <c r="X991" s="35">
        <f t="shared" si="78"/>
        <v>10551.2</v>
      </c>
      <c r="Y991" s="37">
        <f>IF(V991=0,0,VLOOKUP(V991,[1]원재료!C:H,3,0)*0.001)</f>
        <v>8.7000000000000011</v>
      </c>
      <c r="Z991" s="35">
        <f t="shared" si="79"/>
        <v>91795.440000000017</v>
      </c>
      <c r="AA991" s="38"/>
      <c r="AB991" s="39" t="s">
        <v>35</v>
      </c>
      <c r="AC991" s="40"/>
    </row>
    <row r="992" spans="1:29" ht="19.5" customHeight="1" x14ac:dyDescent="0.45">
      <c r="A992" s="22">
        <v>46163</v>
      </c>
      <c r="B992" s="23" t="s">
        <v>29</v>
      </c>
      <c r="C992" s="24" t="s">
        <v>30</v>
      </c>
      <c r="D992" s="25" t="s">
        <v>88</v>
      </c>
      <c r="E992" s="26">
        <v>685390</v>
      </c>
      <c r="F992" s="27" t="str">
        <f>VLOOKUP(표1[[#This Row],[품번]],[1]!품번구분[#Data],2,0)</f>
        <v>S</v>
      </c>
      <c r="G992" s="28">
        <v>1444</v>
      </c>
      <c r="H992" s="28">
        <v>105</v>
      </c>
      <c r="I992" s="28">
        <v>105</v>
      </c>
      <c r="J992" s="29">
        <f>표1[[#This Row],[C/V]]*표1[[#This Row],[판수]]-표1[[#This Row],[불량수량]]</f>
        <v>151515</v>
      </c>
      <c r="K992" s="28" t="s">
        <v>89</v>
      </c>
      <c r="L992" s="28" t="s">
        <v>116</v>
      </c>
      <c r="M992" s="30">
        <v>0.33333333333333331</v>
      </c>
      <c r="N992" s="30">
        <v>0.83333333333333337</v>
      </c>
      <c r="O992" s="31">
        <v>620</v>
      </c>
      <c r="P992" s="31">
        <v>0</v>
      </c>
      <c r="Q992" s="32"/>
      <c r="R992" s="33">
        <f t="shared" si="75"/>
        <v>10.161290322580644</v>
      </c>
      <c r="S992" s="34">
        <f t="shared" si="76"/>
        <v>215</v>
      </c>
      <c r="T992" s="35">
        <f>IF(L992="비가동",0,VLOOKUP(E992,[1]단가!$D$4:$G$1048576,4,0))</f>
        <v>8</v>
      </c>
      <c r="U992" s="35">
        <f t="shared" si="77"/>
        <v>1212120</v>
      </c>
      <c r="V992" s="36" t="str">
        <f>IF($L992="비가동",0,IF($B992="in",VLOOKUP($E992,[1]투입량!$M:$T,3,FALSE),VLOOKUP($E992,[1]투입량!$D:$I,3,FALSE)))</f>
        <v>SI4022</v>
      </c>
      <c r="W992" s="35">
        <f>IF($L992="비가동",0,IF($B992="in",VLOOKUP($E992,[1]투입량!$M:$T,6,FALSE),VLOOKUP($E992,[1]투입량!$D:$I,5,FALSE)))</f>
        <v>260</v>
      </c>
      <c r="X992" s="35">
        <f t="shared" si="78"/>
        <v>30030</v>
      </c>
      <c r="Y992" s="37">
        <f>IF(V992=0,0,VLOOKUP(V992,[1]원재료!C:H,3,0)*0.001)</f>
        <v>10.15</v>
      </c>
      <c r="Z992" s="35">
        <f t="shared" si="79"/>
        <v>304804.5</v>
      </c>
      <c r="AA992" s="38"/>
      <c r="AB992" s="39" t="s">
        <v>35</v>
      </c>
      <c r="AC992" s="40"/>
    </row>
    <row r="993" spans="1:29" ht="19.5" customHeight="1" x14ac:dyDescent="0.45">
      <c r="A993" s="22">
        <v>46163</v>
      </c>
      <c r="B993" s="23" t="s">
        <v>29</v>
      </c>
      <c r="C993" s="24" t="s">
        <v>30</v>
      </c>
      <c r="D993" s="25" t="s">
        <v>90</v>
      </c>
      <c r="E993" s="26" t="s">
        <v>91</v>
      </c>
      <c r="F993" s="27" t="str">
        <f>VLOOKUP(표1[[#This Row],[품번]],[1]!품번구분[#Data],2,0)</f>
        <v>S</v>
      </c>
      <c r="G993" s="28">
        <v>256</v>
      </c>
      <c r="H993" s="28">
        <v>62</v>
      </c>
      <c r="I993" s="28"/>
      <c r="J993" s="29">
        <f>표1[[#This Row],[C/V]]*표1[[#This Row],[판수]]-표1[[#This Row],[불량수량]]</f>
        <v>15872</v>
      </c>
      <c r="K993" s="28" t="s">
        <v>94</v>
      </c>
      <c r="L993" s="28" t="s">
        <v>116</v>
      </c>
      <c r="M993" s="30">
        <v>0.33333333333333331</v>
      </c>
      <c r="N993" s="30">
        <v>0.83333333333333337</v>
      </c>
      <c r="O993" s="31">
        <v>620</v>
      </c>
      <c r="P993" s="31">
        <v>0</v>
      </c>
      <c r="Q993" s="32"/>
      <c r="R993" s="33">
        <f t="shared" si="75"/>
        <v>6</v>
      </c>
      <c r="S993" s="34">
        <f t="shared" si="76"/>
        <v>129</v>
      </c>
      <c r="T993" s="35">
        <f>IF(L993="비가동",0,VLOOKUP(E993,[1]단가!$D$4:$G$1048576,4,0))</f>
        <v>39.44</v>
      </c>
      <c r="U993" s="35">
        <f t="shared" si="77"/>
        <v>625991.67999999993</v>
      </c>
      <c r="V993" s="36" t="str">
        <f>IF($L993="비가동",0,IF($B993="in",VLOOKUP($E993,[1]투입량!$M:$T,3,FALSE),VLOOKUP($E993,[1]투입량!$D:$I,3,FALSE)))</f>
        <v>SI4023-1</v>
      </c>
      <c r="W993" s="35">
        <f>IF($L993="비가동",0,IF($B993="in",VLOOKUP($E993,[1]투입량!$M:$T,6,FALSE),VLOOKUP($E993,[1]투입량!$D:$I,5,FALSE)))</f>
        <v>172</v>
      </c>
      <c r="X993" s="35">
        <f t="shared" si="78"/>
        <v>11730.400000000001</v>
      </c>
      <c r="Y993" s="37">
        <f>IF(V993=0,0,VLOOKUP(V993,[1]원재료!C:H,3,0)*0.001)</f>
        <v>8.1999999999999993</v>
      </c>
      <c r="Z993" s="35">
        <f t="shared" si="79"/>
        <v>96189.28</v>
      </c>
      <c r="AA993" s="38"/>
      <c r="AB993" s="39" t="s">
        <v>35</v>
      </c>
      <c r="AC993" s="40"/>
    </row>
    <row r="994" spans="1:29" ht="19.5" customHeight="1" x14ac:dyDescent="0.45">
      <c r="A994" s="22">
        <v>46163</v>
      </c>
      <c r="B994" s="23" t="s">
        <v>29</v>
      </c>
      <c r="C994" s="24" t="s">
        <v>30</v>
      </c>
      <c r="D994" s="25" t="s">
        <v>88</v>
      </c>
      <c r="E994" s="26">
        <v>685390</v>
      </c>
      <c r="F994" s="27" t="str">
        <f>VLOOKUP(표1[[#This Row],[품번]],[1]!품번구분[#Data],2,0)</f>
        <v>S</v>
      </c>
      <c r="G994" s="28">
        <v>1444</v>
      </c>
      <c r="H994" s="28">
        <v>110</v>
      </c>
      <c r="I994" s="28">
        <v>110</v>
      </c>
      <c r="J994" s="29">
        <f>표1[[#This Row],[C/V]]*표1[[#This Row],[판수]]-표1[[#This Row],[불량수량]]</f>
        <v>158730</v>
      </c>
      <c r="K994" s="28" t="s">
        <v>99</v>
      </c>
      <c r="L994" s="28" t="s">
        <v>117</v>
      </c>
      <c r="M994" s="30">
        <v>0.83333333333333337</v>
      </c>
      <c r="N994" s="30">
        <v>0.33333333333333331</v>
      </c>
      <c r="O994" s="31">
        <v>659.99999999999989</v>
      </c>
      <c r="P994" s="31">
        <v>0</v>
      </c>
      <c r="Q994" s="32"/>
      <c r="R994" s="33">
        <f t="shared" si="75"/>
        <v>10.000000000000002</v>
      </c>
      <c r="S994" s="34">
        <f t="shared" si="76"/>
        <v>215</v>
      </c>
      <c r="T994" s="35">
        <f>IF(L994="비가동",0,VLOOKUP(E994,[1]단가!$D$4:$G$1048576,4,0))</f>
        <v>8</v>
      </c>
      <c r="U994" s="35">
        <f t="shared" si="77"/>
        <v>1269840</v>
      </c>
      <c r="V994" s="36" t="str">
        <f>IF($L994="비가동",0,IF($B994="in",VLOOKUP($E994,[1]투입량!$M:$T,3,FALSE),VLOOKUP($E994,[1]투입량!$D:$I,3,FALSE)))</f>
        <v>SI4022</v>
      </c>
      <c r="W994" s="35">
        <f>IF($L994="비가동",0,IF($B994="in",VLOOKUP($E994,[1]투입량!$M:$T,6,FALSE),VLOOKUP($E994,[1]투입량!$D:$I,5,FALSE)))</f>
        <v>260</v>
      </c>
      <c r="X994" s="35">
        <f t="shared" si="78"/>
        <v>31460</v>
      </c>
      <c r="Y994" s="37">
        <f>IF(V994=0,0,VLOOKUP(V994,[1]원재료!C:H,3,0)*0.001)</f>
        <v>10.15</v>
      </c>
      <c r="Z994" s="35">
        <f t="shared" si="79"/>
        <v>319319</v>
      </c>
      <c r="AA994" s="38"/>
      <c r="AB994" s="39" t="s">
        <v>35</v>
      </c>
      <c r="AC994" s="40"/>
    </row>
    <row r="995" spans="1:29" ht="19.5" customHeight="1" x14ac:dyDescent="0.45">
      <c r="A995" s="22">
        <v>46163</v>
      </c>
      <c r="B995" s="23" t="s">
        <v>29</v>
      </c>
      <c r="C995" s="24" t="s">
        <v>30</v>
      </c>
      <c r="D995" s="25" t="s">
        <v>90</v>
      </c>
      <c r="E995" s="26" t="s">
        <v>91</v>
      </c>
      <c r="F995" s="27" t="str">
        <f>VLOOKUP(표1[[#This Row],[품번]],[1]!품번구분[#Data],2,0)</f>
        <v>S</v>
      </c>
      <c r="G995" s="28">
        <v>256</v>
      </c>
      <c r="H995" s="28">
        <v>67</v>
      </c>
      <c r="I995" s="28"/>
      <c r="J995" s="29">
        <f>표1[[#This Row],[C/V]]*표1[[#This Row],[판수]]-표1[[#This Row],[불량수량]]</f>
        <v>17152</v>
      </c>
      <c r="K995" s="28" t="s">
        <v>92</v>
      </c>
      <c r="L995" s="28" t="s">
        <v>117</v>
      </c>
      <c r="M995" s="30">
        <v>0.83333333333333337</v>
      </c>
      <c r="N995" s="30">
        <v>0.33333333333333331</v>
      </c>
      <c r="O995" s="31">
        <v>659.99999999999989</v>
      </c>
      <c r="P995" s="31">
        <v>0</v>
      </c>
      <c r="Q995" s="32"/>
      <c r="R995" s="33">
        <f t="shared" si="75"/>
        <v>6.0909090909090917</v>
      </c>
      <c r="S995" s="34">
        <f t="shared" si="76"/>
        <v>129</v>
      </c>
      <c r="T995" s="35">
        <f>IF(L995="비가동",0,VLOOKUP(E995,[1]단가!$D$4:$G$1048576,4,0))</f>
        <v>39.44</v>
      </c>
      <c r="U995" s="35">
        <f t="shared" si="77"/>
        <v>676474.88</v>
      </c>
      <c r="V995" s="36" t="str">
        <f>IF($L995="비가동",0,IF($B995="in",VLOOKUP($E995,[1]투입량!$M:$T,3,FALSE),VLOOKUP($E995,[1]투입량!$D:$I,3,FALSE)))</f>
        <v>SI4023-1</v>
      </c>
      <c r="W995" s="35">
        <f>IF($L995="비가동",0,IF($B995="in",VLOOKUP($E995,[1]투입량!$M:$T,6,FALSE),VLOOKUP($E995,[1]투입량!$D:$I,5,FALSE)))</f>
        <v>172</v>
      </c>
      <c r="X995" s="35">
        <f t="shared" si="78"/>
        <v>12676.400000000001</v>
      </c>
      <c r="Y995" s="37">
        <f>IF(V995=0,0,VLOOKUP(V995,[1]원재료!C:H,3,0)*0.001)</f>
        <v>8.1999999999999993</v>
      </c>
      <c r="Z995" s="35">
        <f t="shared" si="79"/>
        <v>103946.48</v>
      </c>
      <c r="AA995" s="38"/>
      <c r="AB995" s="39" t="s">
        <v>35</v>
      </c>
      <c r="AC995" s="40"/>
    </row>
    <row r="996" spans="1:29" ht="19.5" customHeight="1" x14ac:dyDescent="0.45">
      <c r="A996" s="22">
        <v>46163</v>
      </c>
      <c r="B996" s="23" t="s">
        <v>29</v>
      </c>
      <c r="C996" s="24" t="s">
        <v>30</v>
      </c>
      <c r="D996" s="25" t="s">
        <v>95</v>
      </c>
      <c r="E996" s="26">
        <v>685390</v>
      </c>
      <c r="F996" s="27" t="str">
        <f>VLOOKUP(표1[[#This Row],[품번]],[1]!품번구분[#Data],2,0)</f>
        <v>S</v>
      </c>
      <c r="G996" s="28">
        <v>1444</v>
      </c>
      <c r="H996" s="28">
        <v>69</v>
      </c>
      <c r="I996" s="28"/>
      <c r="J996" s="29">
        <f>표1[[#This Row],[C/V]]*표1[[#This Row],[판수]]-표1[[#This Row],[불량수량]]</f>
        <v>99636</v>
      </c>
      <c r="K996" s="28" t="s">
        <v>101</v>
      </c>
      <c r="L996" s="28" t="s">
        <v>116</v>
      </c>
      <c r="M996" s="30">
        <v>0.33333333333333331</v>
      </c>
      <c r="N996" s="30">
        <v>0.83333333333333337</v>
      </c>
      <c r="O996" s="31">
        <v>620</v>
      </c>
      <c r="P996" s="31">
        <v>0</v>
      </c>
      <c r="Q996" s="32"/>
      <c r="R996" s="33">
        <f t="shared" si="75"/>
        <v>6.67741935483871</v>
      </c>
      <c r="S996" s="34">
        <f t="shared" si="76"/>
        <v>147</v>
      </c>
      <c r="T996" s="35">
        <f>IF(L996="비가동",0,VLOOKUP(E996,[1]단가!$D$4:$G$1048576,4,0))</f>
        <v>8</v>
      </c>
      <c r="U996" s="35">
        <f t="shared" si="77"/>
        <v>797088</v>
      </c>
      <c r="V996" s="36" t="str">
        <f>IF($L996="비가동",0,IF($B996="in",VLOOKUP($E996,[1]투입량!$M:$T,3,FALSE),VLOOKUP($E996,[1]투입량!$D:$I,3,FALSE)))</f>
        <v>SI4022</v>
      </c>
      <c r="W996" s="35">
        <f>IF($L996="비가동",0,IF($B996="in",VLOOKUP($E996,[1]투입량!$M:$T,6,FALSE),VLOOKUP($E996,[1]투입량!$D:$I,5,FALSE)))</f>
        <v>260</v>
      </c>
      <c r="X996" s="35">
        <f t="shared" si="78"/>
        <v>19734</v>
      </c>
      <c r="Y996" s="37">
        <f>IF(V996=0,0,VLOOKUP(V996,[1]원재료!C:H,3,0)*0.001)</f>
        <v>10.15</v>
      </c>
      <c r="Z996" s="35">
        <f t="shared" si="79"/>
        <v>200300.1</v>
      </c>
      <c r="AA996" s="38"/>
      <c r="AB996" s="39" t="s">
        <v>35</v>
      </c>
      <c r="AC996" s="40"/>
    </row>
    <row r="997" spans="1:29" ht="19.5" customHeight="1" x14ac:dyDescent="0.45">
      <c r="A997" s="22">
        <v>46163</v>
      </c>
      <c r="B997" s="23" t="s">
        <v>29</v>
      </c>
      <c r="C997" s="24" t="s">
        <v>30</v>
      </c>
      <c r="D997" s="25" t="s">
        <v>95</v>
      </c>
      <c r="E997" s="26">
        <v>685390</v>
      </c>
      <c r="F997" s="27" t="str">
        <f>VLOOKUP(표1[[#This Row],[품번]],[1]!품번구분[#Data],2,0)</f>
        <v>S</v>
      </c>
      <c r="G997" s="28">
        <v>1444</v>
      </c>
      <c r="H997" s="28">
        <v>78</v>
      </c>
      <c r="I997" s="28"/>
      <c r="J997" s="29">
        <f>표1[[#This Row],[C/V]]*표1[[#This Row],[판수]]-표1[[#This Row],[불량수량]]</f>
        <v>112632</v>
      </c>
      <c r="K997" s="28" t="s">
        <v>96</v>
      </c>
      <c r="L997" s="28" t="s">
        <v>117</v>
      </c>
      <c r="M997" s="30">
        <v>0.83333333333333337</v>
      </c>
      <c r="N997" s="30">
        <v>0.33333333333333331</v>
      </c>
      <c r="O997" s="31">
        <v>659.99999999999989</v>
      </c>
      <c r="P997" s="31">
        <v>0</v>
      </c>
      <c r="Q997" s="32"/>
      <c r="R997" s="33">
        <f t="shared" si="75"/>
        <v>7.0909090909090926</v>
      </c>
      <c r="S997" s="34">
        <f t="shared" si="76"/>
        <v>147</v>
      </c>
      <c r="T997" s="35">
        <f>IF(L997="비가동",0,VLOOKUP(E997,[1]단가!$D$4:$G$1048576,4,0))</f>
        <v>8</v>
      </c>
      <c r="U997" s="35">
        <f t="shared" si="77"/>
        <v>901056</v>
      </c>
      <c r="V997" s="36" t="str">
        <f>IF($L997="비가동",0,IF($B997="in",VLOOKUP($E997,[1]투입량!$M:$T,3,FALSE),VLOOKUP($E997,[1]투입량!$D:$I,3,FALSE)))</f>
        <v>SI4022</v>
      </c>
      <c r="W997" s="35">
        <f>IF($L997="비가동",0,IF($B997="in",VLOOKUP($E997,[1]투입량!$M:$T,6,FALSE),VLOOKUP($E997,[1]투입량!$D:$I,5,FALSE)))</f>
        <v>260</v>
      </c>
      <c r="X997" s="35">
        <f t="shared" si="78"/>
        <v>22308</v>
      </c>
      <c r="Y997" s="37">
        <f>IF(V997=0,0,VLOOKUP(V997,[1]원재료!C:H,3,0)*0.001)</f>
        <v>10.15</v>
      </c>
      <c r="Z997" s="35">
        <f t="shared" si="79"/>
        <v>226426.2</v>
      </c>
      <c r="AA997" s="38"/>
      <c r="AB997" s="39" t="s">
        <v>35</v>
      </c>
      <c r="AC997" s="40"/>
    </row>
    <row r="998" spans="1:29" ht="19.5" customHeight="1" x14ac:dyDescent="0.45">
      <c r="A998" s="22">
        <v>46163</v>
      </c>
      <c r="B998" s="23" t="s">
        <v>29</v>
      </c>
      <c r="C998" s="24" t="s">
        <v>30</v>
      </c>
      <c r="D998" s="25" t="s">
        <v>97</v>
      </c>
      <c r="E998" s="26">
        <v>680449</v>
      </c>
      <c r="F998" s="27" t="str">
        <f>VLOOKUP(표1[[#This Row],[품번]],[1]!품번구분[#Data],2,0)</f>
        <v>S</v>
      </c>
      <c r="G998" s="28">
        <v>1008</v>
      </c>
      <c r="H998" s="28">
        <v>90</v>
      </c>
      <c r="I998" s="28">
        <v>360</v>
      </c>
      <c r="J998" s="29">
        <f>표1[[#This Row],[C/V]]*표1[[#This Row],[판수]]-표1[[#This Row],[불량수량]]</f>
        <v>90360</v>
      </c>
      <c r="K998" s="28" t="s">
        <v>106</v>
      </c>
      <c r="L998" s="28" t="s">
        <v>117</v>
      </c>
      <c r="M998" s="30">
        <v>0.83333333333333337</v>
      </c>
      <c r="N998" s="30">
        <v>0.33333333333333331</v>
      </c>
      <c r="O998" s="31">
        <v>659.99999999999989</v>
      </c>
      <c r="P998" s="31">
        <v>0</v>
      </c>
      <c r="Q998" s="32"/>
      <c r="R998" s="33">
        <f t="shared" si="75"/>
        <v>8.1818181818181834</v>
      </c>
      <c r="S998" s="34">
        <f t="shared" si="76"/>
        <v>90</v>
      </c>
      <c r="T998" s="35">
        <f>IF(L998="비가동",0,VLOOKUP(E998,[1]단가!$D$4:$G$1048576,4,0))</f>
        <v>14.17</v>
      </c>
      <c r="U998" s="35">
        <f t="shared" si="77"/>
        <v>1280401.2</v>
      </c>
      <c r="V998" s="36" t="str">
        <f>IF($L998="비가동",0,IF($B998="in",VLOOKUP($E998,[1]투입량!$M:$T,3,FALSE),VLOOKUP($E998,[1]투입량!$D:$I,3,FALSE)))</f>
        <v>SI4023-2</v>
      </c>
      <c r="W998" s="35">
        <f>IF($L998="비가동",0,IF($B998="in",VLOOKUP($E998,[1]투입량!$M:$T,6,FALSE),VLOOKUP($E998,[1]투입량!$D:$I,5,FALSE)))</f>
        <v>210</v>
      </c>
      <c r="X998" s="35">
        <f t="shared" si="78"/>
        <v>20790.000000000004</v>
      </c>
      <c r="Y998" s="37">
        <f>IF(V998=0,0,VLOOKUP(V998,[1]원재료!C:H,3,0)*0.001)</f>
        <v>7.8</v>
      </c>
      <c r="Z998" s="35">
        <f t="shared" si="79"/>
        <v>162162.00000000003</v>
      </c>
      <c r="AA998" s="38"/>
      <c r="AB998" s="39" t="s">
        <v>35</v>
      </c>
      <c r="AC998" s="40"/>
    </row>
    <row r="999" spans="1:29" ht="19.5" customHeight="1" x14ac:dyDescent="0.45">
      <c r="A999" s="22">
        <v>46163</v>
      </c>
      <c r="B999" s="23" t="s">
        <v>29</v>
      </c>
      <c r="C999" s="24" t="s">
        <v>30</v>
      </c>
      <c r="D999" s="25" t="s">
        <v>105</v>
      </c>
      <c r="E999" s="26">
        <v>230242</v>
      </c>
      <c r="F999" s="27" t="str">
        <f>VLOOKUP(표1[[#This Row],[품번]],[1]!품번구분[#Data],2,0)</f>
        <v>G</v>
      </c>
      <c r="G999" s="28">
        <v>900</v>
      </c>
      <c r="H999" s="28">
        <v>41</v>
      </c>
      <c r="I999" s="28">
        <v>287</v>
      </c>
      <c r="J999" s="29">
        <f>표1[[#This Row],[C/V]]*표1[[#This Row],[판수]]-표1[[#This Row],[불량수량]]</f>
        <v>36613</v>
      </c>
      <c r="K999" s="28" t="s">
        <v>107</v>
      </c>
      <c r="L999" s="28" t="s">
        <v>116</v>
      </c>
      <c r="M999" s="30">
        <v>0.33333333333333331</v>
      </c>
      <c r="N999" s="30">
        <v>0.83333333333333337</v>
      </c>
      <c r="O999" s="31">
        <v>620</v>
      </c>
      <c r="P999" s="31">
        <v>0</v>
      </c>
      <c r="Q999" s="32"/>
      <c r="R999" s="33">
        <f t="shared" si="75"/>
        <v>3.967741935483871</v>
      </c>
      <c r="S999" s="34">
        <f t="shared" si="76"/>
        <v>84</v>
      </c>
      <c r="T999" s="35">
        <f>IF(L999="비가동",0,VLOOKUP(E999,[1]단가!$D$4:$G$1048576,4,0))</f>
        <v>63</v>
      </c>
      <c r="U999" s="35">
        <f t="shared" si="77"/>
        <v>2306619</v>
      </c>
      <c r="V999" s="36" t="str">
        <f>IF($L999="비가동",0,IF($B999="in",VLOOKUP($E999,[1]투입량!$M:$T,3,FALSE),VLOOKUP($E999,[1]투입량!$D:$I,3,FALSE)))</f>
        <v>Q4004-2</v>
      </c>
      <c r="W999" s="35">
        <f>IF($L999="비가동",0,IF($B999="in",VLOOKUP($E999,[1]투입량!$M:$T,6,FALSE),VLOOKUP($E999,[1]투입량!$D:$I,5,FALSE)))</f>
        <v>0</v>
      </c>
      <c r="X999" s="35">
        <f t="shared" si="78"/>
        <v>0</v>
      </c>
      <c r="Y999" s="37">
        <f>IF(V999=0,0,VLOOKUP(V999,[1]원재료!C:H,3,0)*0.001)</f>
        <v>10.450000000000001</v>
      </c>
      <c r="Z999" s="35">
        <f t="shared" si="79"/>
        <v>0</v>
      </c>
      <c r="AA999" s="38"/>
      <c r="AB999" s="39" t="s">
        <v>35</v>
      </c>
      <c r="AC999" s="40"/>
    </row>
    <row r="1000" spans="1:29" ht="19.5" customHeight="1" x14ac:dyDescent="0.45">
      <c r="A1000" s="22">
        <v>46163</v>
      </c>
      <c r="B1000" s="23" t="s">
        <v>29</v>
      </c>
      <c r="C1000" s="24" t="s">
        <v>30</v>
      </c>
      <c r="D1000" s="25" t="s">
        <v>103</v>
      </c>
      <c r="E1000" s="26">
        <v>680450</v>
      </c>
      <c r="F1000" s="27" t="str">
        <f>VLOOKUP(표1[[#This Row],[품번]],[1]!품번구분[#Data],2,0)</f>
        <v>S</v>
      </c>
      <c r="G1000" s="28">
        <v>1008</v>
      </c>
      <c r="H1000" s="28">
        <v>78</v>
      </c>
      <c r="I1000" s="28">
        <v>780</v>
      </c>
      <c r="J1000" s="29">
        <f>표1[[#This Row],[C/V]]*표1[[#This Row],[판수]]-표1[[#This Row],[불량수량]]</f>
        <v>77844</v>
      </c>
      <c r="K1000" s="28" t="s">
        <v>93</v>
      </c>
      <c r="L1000" s="28" t="s">
        <v>116</v>
      </c>
      <c r="M1000" s="30">
        <v>0.33333333333333331</v>
      </c>
      <c r="N1000" s="30">
        <v>0.83333333333333337</v>
      </c>
      <c r="O1000" s="31">
        <v>620</v>
      </c>
      <c r="P1000" s="31">
        <v>0</v>
      </c>
      <c r="Q1000" s="32"/>
      <c r="R1000" s="33">
        <f t="shared" si="75"/>
        <v>7.5483870967741931</v>
      </c>
      <c r="S1000" s="34">
        <f t="shared" si="76"/>
        <v>170</v>
      </c>
      <c r="T1000" s="35">
        <f>IF(L1000="비가동",0,VLOOKUP(E1000,[1]단가!$D$4:$G$1048576,4,0))</f>
        <v>14.17</v>
      </c>
      <c r="U1000" s="35">
        <f t="shared" si="77"/>
        <v>1103049.48</v>
      </c>
      <c r="V1000" s="36" t="str">
        <f>IF($L1000="비가동",0,IF($B1000="in",VLOOKUP($E1000,[1]투입량!$M:$T,3,FALSE),VLOOKUP($E1000,[1]투입량!$D:$I,3,FALSE)))</f>
        <v>SI4032</v>
      </c>
      <c r="W1000" s="35">
        <f>IF($L1000="비가동",0,IF($B1000="in",VLOOKUP($E1000,[1]투입량!$M:$T,6,FALSE),VLOOKUP($E1000,[1]투입량!$D:$I,5,FALSE)))</f>
        <v>84</v>
      </c>
      <c r="X1000" s="35">
        <f t="shared" si="78"/>
        <v>7207.2000000000007</v>
      </c>
      <c r="Y1000" s="37">
        <f>IF(V1000=0,0,VLOOKUP(V1000,[1]원재료!C:H,3,0)*0.001)</f>
        <v>0</v>
      </c>
      <c r="Z1000" s="35">
        <f t="shared" si="79"/>
        <v>0</v>
      </c>
      <c r="AA1000" s="38"/>
      <c r="AB1000" s="39" t="s">
        <v>35</v>
      </c>
      <c r="AC1000" s="40"/>
    </row>
    <row r="1001" spans="1:29" ht="19.5" hidden="1" customHeight="1" x14ac:dyDescent="0.45">
      <c r="A1001" s="22">
        <v>46163</v>
      </c>
      <c r="B1001" s="23" t="s">
        <v>29</v>
      </c>
      <c r="C1001" s="24" t="s">
        <v>30</v>
      </c>
      <c r="D1001" s="25" t="s">
        <v>105</v>
      </c>
      <c r="E1001" s="26">
        <v>230242</v>
      </c>
      <c r="F1001" s="27" t="str">
        <f>VLOOKUP(표1[[#This Row],[품번]],[1]!품번구분[#Data],2,0)</f>
        <v>G</v>
      </c>
      <c r="G1001" s="28">
        <v>900</v>
      </c>
      <c r="H1001" s="28">
        <v>43</v>
      </c>
      <c r="I1001" s="28">
        <v>301</v>
      </c>
      <c r="J1001" s="29">
        <f>표1[[#This Row],[C/V]]*표1[[#This Row],[판수]]-표1[[#This Row],[불량수량]]</f>
        <v>38399</v>
      </c>
      <c r="K1001" s="28" t="s">
        <v>77</v>
      </c>
      <c r="L1001" s="28" t="s">
        <v>117</v>
      </c>
      <c r="M1001" s="30">
        <v>0.83333333333333337</v>
      </c>
      <c r="N1001" s="30">
        <v>0.33333333333333331</v>
      </c>
      <c r="O1001" s="31">
        <v>634.99999999999989</v>
      </c>
      <c r="P1001" s="31">
        <v>24.999999999999993</v>
      </c>
      <c r="Q1001" s="32"/>
      <c r="R1001" s="33">
        <f t="shared" si="75"/>
        <v>4.0629921259842527</v>
      </c>
      <c r="S1001" s="34">
        <f t="shared" si="76"/>
        <v>84</v>
      </c>
      <c r="T1001" s="35">
        <f>IF(L1001="비가동",0,VLOOKUP(E1001,[1]단가!$D$4:$G$1048576,4,0))</f>
        <v>63</v>
      </c>
      <c r="U1001" s="35">
        <f t="shared" si="77"/>
        <v>2419137</v>
      </c>
      <c r="V1001" s="36" t="str">
        <f>IF($L1001="비가동",0,IF($B1001="in",VLOOKUP($E1001,[1]투입량!$M:$T,3,FALSE),VLOOKUP($E1001,[1]투입량!$D:$I,3,FALSE)))</f>
        <v>Q4004-2</v>
      </c>
      <c r="W1001" s="35">
        <f>IF($L1001="비가동",0,IF($B1001="in",VLOOKUP($E1001,[1]투입량!$M:$T,6,FALSE),VLOOKUP($E1001,[1]투입량!$D:$I,5,FALSE)))</f>
        <v>0</v>
      </c>
      <c r="X1001" s="35">
        <f t="shared" si="78"/>
        <v>0</v>
      </c>
      <c r="Y1001" s="37">
        <f>IF(V1001=0,0,VLOOKUP(V1001,[1]원재료!C:H,3,0)*0.001)</f>
        <v>10.450000000000001</v>
      </c>
      <c r="Z1001" s="35">
        <f t="shared" si="79"/>
        <v>0</v>
      </c>
      <c r="AA1001" s="38"/>
      <c r="AB1001" s="39" t="s">
        <v>35</v>
      </c>
      <c r="AC1001" s="40"/>
    </row>
    <row r="1002" spans="1:29" ht="19.5" hidden="1" customHeight="1" x14ac:dyDescent="0.45">
      <c r="A1002" s="22">
        <v>46163</v>
      </c>
      <c r="B1002" s="23" t="s">
        <v>29</v>
      </c>
      <c r="C1002" s="24" t="s">
        <v>30</v>
      </c>
      <c r="D1002" s="25" t="s">
        <v>105</v>
      </c>
      <c r="E1002" s="26">
        <v>230242</v>
      </c>
      <c r="F1002" s="27" t="str">
        <f>VLOOKUP(표1[[#This Row],[품번]],[1]!품번구분[#Data],2,0)</f>
        <v>G</v>
      </c>
      <c r="G1002" s="28"/>
      <c r="H1002" s="28"/>
      <c r="I1002" s="28"/>
      <c r="J1002" s="29">
        <f>표1[[#This Row],[C/V]]*표1[[#This Row],[판수]]-표1[[#This Row],[불량수량]]</f>
        <v>0</v>
      </c>
      <c r="K1002" s="28" t="s">
        <v>77</v>
      </c>
      <c r="L1002" s="28" t="s">
        <v>36</v>
      </c>
      <c r="M1002" s="30">
        <v>0.31597222222222221</v>
      </c>
      <c r="N1002" s="30">
        <v>0.33333333333333331</v>
      </c>
      <c r="O1002" s="31">
        <v>24.999999999999993</v>
      </c>
      <c r="P1002" s="31">
        <v>0</v>
      </c>
      <c r="Q1002" s="32" t="s">
        <v>135</v>
      </c>
      <c r="R1002" s="33" t="str">
        <f t="shared" si="75"/>
        <v/>
      </c>
      <c r="S1002" s="34">
        <f t="shared" si="76"/>
        <v>84</v>
      </c>
      <c r="T1002" s="35">
        <f>IF(L1002="비가동",0,VLOOKUP(E1002,[1]단가!$D$4:$G$1048576,4,0))</f>
        <v>0</v>
      </c>
      <c r="U1002" s="35">
        <f t="shared" si="77"/>
        <v>0</v>
      </c>
      <c r="V1002" s="36">
        <f>IF($L1002="비가동",0,IF($B1002="in",VLOOKUP($E1002,[1]투입량!$M:$T,3,FALSE),VLOOKUP($E1002,[1]투입량!$D:$I,3,FALSE)))</f>
        <v>0</v>
      </c>
      <c r="W1002" s="35">
        <f>IF($L1002="비가동",0,IF($B1002="in",VLOOKUP($E1002,[1]투입량!$M:$T,6,FALSE),VLOOKUP($E1002,[1]투입량!$D:$I,5,FALSE)))</f>
        <v>0</v>
      </c>
      <c r="X1002" s="35">
        <f t="shared" si="78"/>
        <v>0</v>
      </c>
      <c r="Y1002" s="37">
        <f>IF(V1002=0,0,VLOOKUP(V1002,[1]원재료!C:H,3,0)*0.001)</f>
        <v>0</v>
      </c>
      <c r="Z1002" s="35">
        <f t="shared" si="79"/>
        <v>0</v>
      </c>
      <c r="AA1002" s="38"/>
      <c r="AB1002" s="39" t="s">
        <v>35</v>
      </c>
      <c r="AC1002" s="40"/>
    </row>
    <row r="1003" spans="1:29" ht="19.5" customHeight="1" x14ac:dyDescent="0.45">
      <c r="A1003" s="22">
        <v>46163</v>
      </c>
      <c r="B1003" s="23" t="s">
        <v>29</v>
      </c>
      <c r="C1003" s="24" t="s">
        <v>30</v>
      </c>
      <c r="D1003" s="25" t="s">
        <v>103</v>
      </c>
      <c r="E1003" s="26">
        <v>680450</v>
      </c>
      <c r="F1003" s="27" t="str">
        <f>VLOOKUP(표1[[#This Row],[품번]],[1]!품번구분[#Data],2,0)</f>
        <v>S</v>
      </c>
      <c r="G1003" s="28">
        <v>1008</v>
      </c>
      <c r="H1003" s="28">
        <v>92</v>
      </c>
      <c r="I1003" s="28">
        <v>920</v>
      </c>
      <c r="J1003" s="29">
        <f>표1[[#This Row],[C/V]]*표1[[#This Row],[판수]]-표1[[#This Row],[불량수량]]</f>
        <v>91816</v>
      </c>
      <c r="K1003" s="28" t="s">
        <v>104</v>
      </c>
      <c r="L1003" s="28" t="s">
        <v>117</v>
      </c>
      <c r="M1003" s="30">
        <v>0.83333333333333337</v>
      </c>
      <c r="N1003" s="30">
        <v>0.33333333333333331</v>
      </c>
      <c r="O1003" s="31">
        <v>659.99999999999989</v>
      </c>
      <c r="P1003" s="31">
        <v>0</v>
      </c>
      <c r="Q1003" s="32"/>
      <c r="R1003" s="33">
        <f t="shared" si="75"/>
        <v>8.3636363636363651</v>
      </c>
      <c r="S1003" s="34">
        <f t="shared" si="76"/>
        <v>170</v>
      </c>
      <c r="T1003" s="35">
        <f>IF(L1003="비가동",0,VLOOKUP(E1003,[1]단가!$D$4:$G$1048576,4,0))</f>
        <v>14.17</v>
      </c>
      <c r="U1003" s="35">
        <f t="shared" si="77"/>
        <v>1301032.72</v>
      </c>
      <c r="V1003" s="36" t="str">
        <f>IF($L1003="비가동",0,IF($B1003="in",VLOOKUP($E1003,[1]투입량!$M:$T,3,FALSE),VLOOKUP($E1003,[1]투입량!$D:$I,3,FALSE)))</f>
        <v>SI4032</v>
      </c>
      <c r="W1003" s="35">
        <f>IF($L1003="비가동",0,IF($B1003="in",VLOOKUP($E1003,[1]투입량!$M:$T,6,FALSE),VLOOKUP($E1003,[1]투입량!$D:$I,5,FALSE)))</f>
        <v>84</v>
      </c>
      <c r="X1003" s="35">
        <f t="shared" si="78"/>
        <v>8500.8000000000011</v>
      </c>
      <c r="Y1003" s="37">
        <f>IF(V1003=0,0,VLOOKUP(V1003,[1]원재료!C:H,3,0)*0.001)</f>
        <v>0</v>
      </c>
      <c r="Z1003" s="35">
        <f t="shared" si="79"/>
        <v>0</v>
      </c>
      <c r="AA1003" s="38"/>
      <c r="AB1003" s="39" t="s">
        <v>35</v>
      </c>
      <c r="AC1003" s="40"/>
    </row>
    <row r="1004" spans="1:29" ht="19.5" customHeight="1" x14ac:dyDescent="0.45">
      <c r="A1004" s="22">
        <v>46163</v>
      </c>
      <c r="B1004" s="23" t="s">
        <v>29</v>
      </c>
      <c r="C1004" s="24" t="s">
        <v>30</v>
      </c>
      <c r="D1004" s="25" t="s">
        <v>109</v>
      </c>
      <c r="E1004" s="26" t="s">
        <v>110</v>
      </c>
      <c r="F1004" s="27" t="str">
        <f>VLOOKUP(표1[[#This Row],[품번]],[1]!품번구분[#Data],2,0)</f>
        <v>S</v>
      </c>
      <c r="G1004" s="28">
        <v>48</v>
      </c>
      <c r="H1004" s="28">
        <v>86</v>
      </c>
      <c r="I1004" s="28"/>
      <c r="J1004" s="29">
        <f>표1[[#This Row],[C/V]]*표1[[#This Row],[판수]]-표1[[#This Row],[불량수량]]</f>
        <v>4128</v>
      </c>
      <c r="K1004" s="28" t="s">
        <v>56</v>
      </c>
      <c r="L1004" s="28" t="s">
        <v>116</v>
      </c>
      <c r="M1004" s="30">
        <v>0.33333333333333331</v>
      </c>
      <c r="N1004" s="30">
        <v>0.83333333333333337</v>
      </c>
      <c r="O1004" s="31">
        <v>620</v>
      </c>
      <c r="P1004" s="31">
        <v>0</v>
      </c>
      <c r="Q1004" s="32"/>
      <c r="R1004" s="33">
        <f t="shared" si="75"/>
        <v>8.32258064516129</v>
      </c>
      <c r="S1004" s="34">
        <f t="shared" si="76"/>
        <v>86</v>
      </c>
      <c r="T1004" s="35">
        <f>IF(L1004="비가동",0,VLOOKUP(E1004,[1]단가!$D$4:$G$1048576,4,0))</f>
        <v>32.99</v>
      </c>
      <c r="U1004" s="35">
        <f t="shared" si="77"/>
        <v>136182.72</v>
      </c>
      <c r="V1004" s="36" t="str">
        <f>IF($L1004="비가동",0,IF($B1004="in",VLOOKUP($E1004,[1]투입량!$M:$T,3,FALSE),VLOOKUP($E1004,[1]투입량!$D:$I,3,FALSE)))</f>
        <v>SI4020</v>
      </c>
      <c r="W1004" s="35">
        <f>IF($L1004="비가동",0,IF($B1004="in",VLOOKUP($E1004,[1]투입량!$M:$T,6,FALSE),VLOOKUP($E1004,[1]투입량!$D:$I,5,FALSE)))</f>
        <v>63</v>
      </c>
      <c r="X1004" s="35">
        <f t="shared" si="78"/>
        <v>5959.8000000000011</v>
      </c>
      <c r="Y1004" s="37">
        <f>IF(V1004=0,0,VLOOKUP(V1004,[1]원재료!C:H,3,0)*0.001)</f>
        <v>8.7000000000000011</v>
      </c>
      <c r="Z1004" s="35">
        <f t="shared" si="79"/>
        <v>51850.260000000017</v>
      </c>
      <c r="AA1004" s="38"/>
      <c r="AB1004" s="39" t="s">
        <v>35</v>
      </c>
      <c r="AC1004" s="40"/>
    </row>
    <row r="1005" spans="1:29" ht="19.5" customHeight="1" x14ac:dyDescent="0.45">
      <c r="A1005" s="22">
        <v>46163</v>
      </c>
      <c r="B1005" s="23" t="s">
        <v>29</v>
      </c>
      <c r="C1005" s="24" t="s">
        <v>30</v>
      </c>
      <c r="D1005" s="25" t="s">
        <v>112</v>
      </c>
      <c r="E1005" s="26" t="s">
        <v>139</v>
      </c>
      <c r="F1005" s="27" t="str">
        <f>VLOOKUP(표1[[#This Row],[품번]],[1]!품번구분[#Data],2,0)</f>
        <v>S</v>
      </c>
      <c r="G1005" s="28">
        <v>56</v>
      </c>
      <c r="H1005" s="28">
        <v>0</v>
      </c>
      <c r="I1005" s="28"/>
      <c r="J1005" s="29">
        <f>표1[[#This Row],[C/V]]*표1[[#This Row],[판수]]-표1[[#This Row],[불량수량]]</f>
        <v>0</v>
      </c>
      <c r="K1005" s="28" t="s">
        <v>56</v>
      </c>
      <c r="L1005" s="28" t="s">
        <v>116</v>
      </c>
      <c r="M1005" s="30">
        <v>0.33333333333333331</v>
      </c>
      <c r="N1005" s="30">
        <v>0.33333333333333331</v>
      </c>
      <c r="O1005" s="31">
        <v>0</v>
      </c>
      <c r="P1005" s="31">
        <v>0</v>
      </c>
      <c r="Q1005" s="32"/>
      <c r="R1005" s="33" t="str">
        <f t="shared" si="75"/>
        <v/>
      </c>
      <c r="S1005" s="34">
        <f t="shared" si="76"/>
        <v>0</v>
      </c>
      <c r="T1005" s="35">
        <f>IF(L1005="비가동",0,VLOOKUP(E1005,[1]단가!$D$4:$G$1048576,4,0))</f>
        <v>125.8</v>
      </c>
      <c r="U1005" s="35">
        <f t="shared" si="77"/>
        <v>0</v>
      </c>
      <c r="V1005" s="36" t="str">
        <f>IF($L1005="비가동",0,IF($B1005="in",VLOOKUP($E1005,[1]투입량!$M:$T,3,FALSE),VLOOKUP($E1005,[1]투입량!$D:$I,3,FALSE)))</f>
        <v>SI4028</v>
      </c>
      <c r="W1005" s="35">
        <f>IF($L1005="비가동",0,IF($B1005="in",VLOOKUP($E1005,[1]투입량!$M:$T,6,FALSE),VLOOKUP($E1005,[1]투입량!$D:$I,5,FALSE)))</f>
        <v>196</v>
      </c>
      <c r="X1005" s="35">
        <f t="shared" si="78"/>
        <v>0</v>
      </c>
      <c r="Y1005" s="37">
        <f>IF(V1005=0,0,VLOOKUP(V1005,[1]원재료!C:H,3,0)*0.001)</f>
        <v>9</v>
      </c>
      <c r="Z1005" s="35">
        <f t="shared" si="79"/>
        <v>0</v>
      </c>
      <c r="AA1005" s="38"/>
      <c r="AB1005" s="39" t="s">
        <v>35</v>
      </c>
      <c r="AC1005" s="40"/>
    </row>
    <row r="1006" spans="1:29" ht="19.5" hidden="1" customHeight="1" x14ac:dyDescent="0.45">
      <c r="A1006" s="22">
        <v>46163</v>
      </c>
      <c r="B1006" s="23" t="s">
        <v>29</v>
      </c>
      <c r="C1006" s="24" t="s">
        <v>30</v>
      </c>
      <c r="D1006" s="25" t="s">
        <v>112</v>
      </c>
      <c r="E1006" s="26" t="s">
        <v>139</v>
      </c>
      <c r="F1006" s="27" t="str">
        <f>VLOOKUP(표1[[#This Row],[품번]],[1]!품번구분[#Data],2,0)</f>
        <v>S</v>
      </c>
      <c r="G1006" s="28"/>
      <c r="H1006" s="28"/>
      <c r="I1006" s="28"/>
      <c r="J1006" s="29">
        <f>표1[[#This Row],[C/V]]*표1[[#This Row],[판수]]-표1[[#This Row],[불량수량]]</f>
        <v>0</v>
      </c>
      <c r="K1006" s="28" t="s">
        <v>56</v>
      </c>
      <c r="L1006" s="28" t="s">
        <v>36</v>
      </c>
      <c r="M1006" s="30">
        <v>0.33333333333333331</v>
      </c>
      <c r="N1006" s="30">
        <v>0.33333333333333331</v>
      </c>
      <c r="O1006" s="31">
        <v>0</v>
      </c>
      <c r="P1006" s="31">
        <v>0</v>
      </c>
      <c r="Q1006" s="32" t="s">
        <v>100</v>
      </c>
      <c r="R1006" s="33" t="str">
        <f t="shared" si="75"/>
        <v/>
      </c>
      <c r="S1006" s="34">
        <f t="shared" si="76"/>
        <v>0</v>
      </c>
      <c r="T1006" s="35">
        <f>IF(L1006="비가동",0,VLOOKUP(E1006,[1]단가!$D$4:$G$1048576,4,0))</f>
        <v>0</v>
      </c>
      <c r="U1006" s="35">
        <f t="shared" si="77"/>
        <v>0</v>
      </c>
      <c r="V1006" s="36">
        <f>IF($L1006="비가동",0,IF($B1006="in",VLOOKUP($E1006,[1]투입량!$M:$T,3,FALSE),VLOOKUP($E1006,[1]투입량!$D:$I,3,FALSE)))</f>
        <v>0</v>
      </c>
      <c r="W1006" s="35">
        <f>IF($L1006="비가동",0,IF($B1006="in",VLOOKUP($E1006,[1]투입량!$M:$T,6,FALSE),VLOOKUP($E1006,[1]투입량!$D:$I,5,FALSE)))</f>
        <v>0</v>
      </c>
      <c r="X1006" s="35">
        <f t="shared" si="78"/>
        <v>0</v>
      </c>
      <c r="Y1006" s="37">
        <f>IF(V1006=0,0,VLOOKUP(V1006,[1]원재료!C:H,3,0)*0.001)</f>
        <v>0</v>
      </c>
      <c r="Z1006" s="35">
        <f t="shared" si="79"/>
        <v>0</v>
      </c>
      <c r="AA1006" s="38"/>
      <c r="AB1006" s="39" t="s">
        <v>35</v>
      </c>
      <c r="AC1006" s="40"/>
    </row>
    <row r="1007" spans="1:29" ht="19.5" hidden="1" customHeight="1" x14ac:dyDescent="0.45">
      <c r="A1007" s="22">
        <v>46163</v>
      </c>
      <c r="B1007" s="23" t="s">
        <v>29</v>
      </c>
      <c r="C1007" s="24" t="s">
        <v>30</v>
      </c>
      <c r="D1007" s="25" t="s">
        <v>112</v>
      </c>
      <c r="E1007" s="26">
        <v>410148</v>
      </c>
      <c r="F1007" s="27" t="str">
        <f>VLOOKUP(표1[[#This Row],[품번]],[1]!품번구분[#Data],2,0)</f>
        <v>G</v>
      </c>
      <c r="G1007" s="28">
        <v>130</v>
      </c>
      <c r="H1007" s="28">
        <v>55</v>
      </c>
      <c r="I1007" s="28"/>
      <c r="J1007" s="29">
        <f>표1[[#This Row],[C/V]]*표1[[#This Row],[판수]]-표1[[#This Row],[불량수량]]</f>
        <v>7150</v>
      </c>
      <c r="K1007" s="28" t="s">
        <v>56</v>
      </c>
      <c r="L1007" s="28" t="s">
        <v>116</v>
      </c>
      <c r="M1007" s="30">
        <v>0.33333333333333331</v>
      </c>
      <c r="N1007" s="30">
        <v>0.6875</v>
      </c>
      <c r="O1007" s="31">
        <v>417.99999999999994</v>
      </c>
      <c r="P1007" s="31">
        <v>32.000000000000043</v>
      </c>
      <c r="Q1007" s="32"/>
      <c r="R1007" s="33">
        <f t="shared" si="75"/>
        <v>7.8947368421052646</v>
      </c>
      <c r="S1007" s="34">
        <f t="shared" si="76"/>
        <v>55</v>
      </c>
      <c r="T1007" s="35">
        <f>IF(L1007="비가동",0,VLOOKUP(E1007,[1]단가!$D$4:$G$1048576,4,0))</f>
        <v>0</v>
      </c>
      <c r="U1007" s="35">
        <f t="shared" si="77"/>
        <v>0</v>
      </c>
      <c r="V1007" s="36">
        <f>IF($L1007="비가동",0,IF($B1007="in",VLOOKUP($E1007,[1]투입량!$M:$T,3,FALSE),VLOOKUP($E1007,[1]투입량!$D:$I,3,FALSE)))</f>
        <v>0</v>
      </c>
      <c r="W1007" s="35">
        <f>IF($L1007="비가동",0,IF($B1007="in",VLOOKUP($E1007,[1]투입량!$M:$T,6,FALSE),VLOOKUP($E1007,[1]투입량!$D:$I,5,FALSE)))</f>
        <v>0</v>
      </c>
      <c r="X1007" s="35">
        <f t="shared" si="78"/>
        <v>0</v>
      </c>
      <c r="Y1007" s="37">
        <f>IF(V1007=0,0,VLOOKUP(V1007,[1]원재료!C:H,3,0)*0.001)</f>
        <v>0</v>
      </c>
      <c r="Z1007" s="35">
        <f t="shared" si="79"/>
        <v>0</v>
      </c>
      <c r="AA1007" s="38"/>
      <c r="AB1007" s="39" t="s">
        <v>35</v>
      </c>
      <c r="AC1007" s="40"/>
    </row>
    <row r="1008" spans="1:29" ht="19.5" hidden="1" customHeight="1" x14ac:dyDescent="0.45">
      <c r="A1008" s="22">
        <v>46163</v>
      </c>
      <c r="B1008" s="23" t="s">
        <v>29</v>
      </c>
      <c r="C1008" s="24" t="s">
        <v>30</v>
      </c>
      <c r="D1008" s="25" t="s">
        <v>112</v>
      </c>
      <c r="E1008" s="26">
        <v>410148</v>
      </c>
      <c r="F1008" s="27" t="str">
        <f>VLOOKUP(표1[[#This Row],[품번]],[1]!품번구분[#Data],2,0)</f>
        <v>G</v>
      </c>
      <c r="G1008" s="28"/>
      <c r="H1008" s="28"/>
      <c r="I1008" s="28"/>
      <c r="J1008" s="29">
        <f>표1[[#This Row],[C/V]]*표1[[#This Row],[판수]]-표1[[#This Row],[불량수량]]</f>
        <v>0</v>
      </c>
      <c r="K1008" s="28" t="s">
        <v>56</v>
      </c>
      <c r="L1008" s="28" t="s">
        <v>36</v>
      </c>
      <c r="M1008" s="30">
        <v>0.66527777777777775</v>
      </c>
      <c r="N1008" s="30">
        <v>0.6875</v>
      </c>
      <c r="O1008" s="31">
        <v>32.000000000000043</v>
      </c>
      <c r="P1008" s="31">
        <v>0</v>
      </c>
      <c r="Q1008" s="32" t="s">
        <v>100</v>
      </c>
      <c r="R1008" s="33" t="str">
        <f t="shared" si="75"/>
        <v/>
      </c>
      <c r="S1008" s="34">
        <f t="shared" si="76"/>
        <v>55</v>
      </c>
      <c r="T1008" s="35">
        <f>IF(L1008="비가동",0,VLOOKUP(E1008,[1]단가!$D$4:$G$1048576,4,0))</f>
        <v>0</v>
      </c>
      <c r="U1008" s="35">
        <f t="shared" si="77"/>
        <v>0</v>
      </c>
      <c r="V1008" s="36">
        <f>IF($L1008="비가동",0,IF($B1008="in",VLOOKUP($E1008,[1]투입량!$M:$T,3,FALSE),VLOOKUP($E1008,[1]투입량!$D:$I,3,FALSE)))</f>
        <v>0</v>
      </c>
      <c r="W1008" s="35">
        <f>IF($L1008="비가동",0,IF($B1008="in",VLOOKUP($E1008,[1]투입량!$M:$T,6,FALSE),VLOOKUP($E1008,[1]투입량!$D:$I,5,FALSE)))</f>
        <v>0</v>
      </c>
      <c r="X1008" s="35">
        <f t="shared" si="78"/>
        <v>0</v>
      </c>
      <c r="Y1008" s="37">
        <f>IF(V1008=0,0,VLOOKUP(V1008,[1]원재료!C:H,3,0)*0.001)</f>
        <v>0</v>
      </c>
      <c r="Z1008" s="35">
        <f t="shared" si="79"/>
        <v>0</v>
      </c>
      <c r="AA1008" s="38"/>
      <c r="AB1008" s="39" t="s">
        <v>35</v>
      </c>
      <c r="AC1008" s="40"/>
    </row>
    <row r="1009" spans="1:29" ht="19.5" customHeight="1" x14ac:dyDescent="0.45">
      <c r="A1009" s="22">
        <v>46163</v>
      </c>
      <c r="B1009" s="23" t="s">
        <v>29</v>
      </c>
      <c r="C1009" s="24" t="s">
        <v>30</v>
      </c>
      <c r="D1009" s="25" t="s">
        <v>112</v>
      </c>
      <c r="E1009" s="26">
        <v>440153</v>
      </c>
      <c r="F1009" s="27" t="str">
        <f>VLOOKUP(표1[[#This Row],[품번]],[1]!품번구분[#Data],2,0)</f>
        <v>G</v>
      </c>
      <c r="G1009" s="28">
        <v>12</v>
      </c>
      <c r="H1009" s="28">
        <v>22</v>
      </c>
      <c r="I1009" s="28"/>
      <c r="J1009" s="29">
        <f>표1[[#This Row],[C/V]]*표1[[#This Row],[판수]]-표1[[#This Row],[불량수량]]</f>
        <v>264</v>
      </c>
      <c r="K1009" s="28" t="s">
        <v>56</v>
      </c>
      <c r="L1009" s="28" t="s">
        <v>116</v>
      </c>
      <c r="M1009" s="30">
        <v>0.6875</v>
      </c>
      <c r="N1009" s="30">
        <v>0.83333333333333337</v>
      </c>
      <c r="O1009" s="31">
        <v>170.00000000000006</v>
      </c>
      <c r="P1009" s="31">
        <v>0</v>
      </c>
      <c r="Q1009" s="32"/>
      <c r="R1009" s="33">
        <f t="shared" si="75"/>
        <v>7.7647058823529385</v>
      </c>
      <c r="S1009" s="34">
        <f t="shared" si="76"/>
        <v>22</v>
      </c>
      <c r="T1009" s="35">
        <f>IF(L1009="비가동",0,VLOOKUP(E1009,[1]단가!$D$4:$G$1048576,4,0))</f>
        <v>154.5</v>
      </c>
      <c r="U1009" s="35">
        <f t="shared" si="77"/>
        <v>40788</v>
      </c>
      <c r="V1009" s="36" t="str">
        <f>IF($L1009="비가동",0,IF($B1009="in",VLOOKUP($E1009,[1]투입량!$M:$T,3,FALSE),VLOOKUP($E1009,[1]투입량!$D:$I,3,FALSE)))</f>
        <v>Q4020</v>
      </c>
      <c r="W1009" s="35">
        <f>IF($L1009="비가동",0,IF($B1009="in",VLOOKUP($E1009,[1]투입량!$M:$T,6,FALSE),VLOOKUP($E1009,[1]투입량!$D:$I,5,FALSE)))</f>
        <v>19.2</v>
      </c>
      <c r="X1009" s="35">
        <f t="shared" si="78"/>
        <v>464.64000000000004</v>
      </c>
      <c r="Y1009" s="37">
        <f>IF(V1009=0,0,VLOOKUP(V1009,[1]원재료!C:H,3,0)*0.001)</f>
        <v>10.450000000000001</v>
      </c>
      <c r="Z1009" s="35">
        <f t="shared" si="79"/>
        <v>4855.4880000000012</v>
      </c>
      <c r="AA1009" s="38"/>
      <c r="AB1009" s="39" t="s">
        <v>35</v>
      </c>
      <c r="AC1009" s="40"/>
    </row>
    <row r="1010" spans="1:29" ht="19.5" customHeight="1" x14ac:dyDescent="0.45">
      <c r="A1010" s="22">
        <v>46163</v>
      </c>
      <c r="B1010" s="23" t="s">
        <v>29</v>
      </c>
      <c r="C1010" s="24" t="s">
        <v>30</v>
      </c>
      <c r="D1010" s="25" t="s">
        <v>114</v>
      </c>
      <c r="E1010" s="26" t="s">
        <v>115</v>
      </c>
      <c r="F1010" s="27" t="str">
        <f>VLOOKUP(표1[[#This Row],[품번]],[1]!품번구분[#Data],2,0)</f>
        <v>S</v>
      </c>
      <c r="G1010" s="28">
        <v>160</v>
      </c>
      <c r="H1010" s="28">
        <v>86</v>
      </c>
      <c r="I1010" s="28"/>
      <c r="J1010" s="29">
        <f>표1[[#This Row],[C/V]]*표1[[#This Row],[판수]]-표1[[#This Row],[불량수량]]</f>
        <v>13760</v>
      </c>
      <c r="K1010" s="28" t="s">
        <v>56</v>
      </c>
      <c r="L1010" s="28" t="s">
        <v>116</v>
      </c>
      <c r="M1010" s="30">
        <v>0.33333333333333331</v>
      </c>
      <c r="N1010" s="30">
        <v>0.83333333333333337</v>
      </c>
      <c r="O1010" s="31">
        <v>620</v>
      </c>
      <c r="P1010" s="31">
        <v>0</v>
      </c>
      <c r="Q1010" s="32"/>
      <c r="R1010" s="33">
        <f t="shared" si="75"/>
        <v>8.32258064516129</v>
      </c>
      <c r="S1010" s="34">
        <f t="shared" si="76"/>
        <v>86</v>
      </c>
      <c r="T1010" s="35">
        <f>IF(L1010="비가동",0,VLOOKUP(E1010,[1]단가!$D$4:$G$1048576,4,0))</f>
        <v>49.5</v>
      </c>
      <c r="U1010" s="35">
        <f t="shared" si="77"/>
        <v>681120</v>
      </c>
      <c r="V1010" s="36" t="str">
        <f>IF($L1010="비가동",0,IF($B1010="in",VLOOKUP($E1010,[1]투입량!$M:$T,3,FALSE),VLOOKUP($E1010,[1]투입량!$D:$I,3,FALSE)))</f>
        <v>SI3020K</v>
      </c>
      <c r="W1010" s="35">
        <f>IF($L1010="비가동",0,IF($B1010="in",VLOOKUP($E1010,[1]투입량!$M:$T,6,FALSE),VLOOKUP($E1010,[1]투입량!$D:$I,5,FALSE)))</f>
        <v>168</v>
      </c>
      <c r="X1010" s="35">
        <f t="shared" si="78"/>
        <v>15892.800000000001</v>
      </c>
      <c r="Y1010" s="37">
        <f>IF(V1010=0,0,VLOOKUP(V1010,[1]원재료!C:H,3,0)*0.001)</f>
        <v>9.85</v>
      </c>
      <c r="Z1010" s="35">
        <f t="shared" si="79"/>
        <v>156544.08000000002</v>
      </c>
      <c r="AA1010" s="38"/>
      <c r="AB1010" s="39" t="s">
        <v>35</v>
      </c>
      <c r="AC1010" s="40"/>
    </row>
    <row r="1011" spans="1:29" ht="19.5" customHeight="1" x14ac:dyDescent="0.45">
      <c r="A1011" s="22">
        <v>46164</v>
      </c>
      <c r="B1011" s="23" t="s">
        <v>29</v>
      </c>
      <c r="C1011" s="24" t="s">
        <v>30</v>
      </c>
      <c r="D1011" s="25" t="s">
        <v>31</v>
      </c>
      <c r="E1011" s="26" t="s">
        <v>50</v>
      </c>
      <c r="F1011" s="27" t="str">
        <f>VLOOKUP(표1[[#This Row],[품번]],[1]!품번구분[#Data],2,0)</f>
        <v>S</v>
      </c>
      <c r="G1011" s="28">
        <v>252</v>
      </c>
      <c r="H1011" s="28">
        <v>85</v>
      </c>
      <c r="I1011" s="28"/>
      <c r="J1011" s="29">
        <f>표1[[#This Row],[C/V]]*표1[[#This Row],[판수]]-표1[[#This Row],[불량수량]]</f>
        <v>21420</v>
      </c>
      <c r="K1011" s="28" t="s">
        <v>111</v>
      </c>
      <c r="L1011" s="28" t="s">
        <v>116</v>
      </c>
      <c r="M1011" s="30">
        <v>0.33333333333333331</v>
      </c>
      <c r="N1011" s="30">
        <v>0.83333333333333337</v>
      </c>
      <c r="O1011" s="31">
        <v>620</v>
      </c>
      <c r="P1011" s="31">
        <v>0</v>
      </c>
      <c r="Q1011" s="32"/>
      <c r="R1011" s="33">
        <f t="shared" si="75"/>
        <v>8.2258064516129021</v>
      </c>
      <c r="S1011" s="34">
        <f t="shared" si="76"/>
        <v>175</v>
      </c>
      <c r="T1011" s="35">
        <f>IF(L1011="비가동",0,VLOOKUP(E1011,[1]단가!$D$4:$G$1048576,4,0))</f>
        <v>25.09</v>
      </c>
      <c r="U1011" s="35">
        <f t="shared" si="77"/>
        <v>537427.80000000005</v>
      </c>
      <c r="V1011" s="36" t="str">
        <f>IF($L1011="비가동",0,IF($B1011="in",VLOOKUP($E1011,[1]투입량!$M:$T,3,FALSE),VLOOKUP($E1011,[1]투입량!$D:$I,3,FALSE)))</f>
        <v>SI4022</v>
      </c>
      <c r="W1011" s="35">
        <f>IF($L1011="비가동",0,IF($B1011="in",VLOOKUP($E1011,[1]투입량!$M:$T,6,FALSE),VLOOKUP($E1011,[1]투입량!$D:$I,5,FALSE)))</f>
        <v>354</v>
      </c>
      <c r="X1011" s="35">
        <f t="shared" si="78"/>
        <v>33099</v>
      </c>
      <c r="Y1011" s="37">
        <f>IF(V1011=0,0,VLOOKUP(V1011,[1]원재료!C:H,3,0)*0.001)</f>
        <v>10.15</v>
      </c>
      <c r="Z1011" s="35">
        <f t="shared" si="79"/>
        <v>335954.85000000003</v>
      </c>
      <c r="AA1011" s="38"/>
      <c r="AB1011" s="39" t="s">
        <v>35</v>
      </c>
      <c r="AC1011" s="40"/>
    </row>
    <row r="1012" spans="1:29" ht="19.5" customHeight="1" x14ac:dyDescent="0.45">
      <c r="A1012" s="22">
        <v>46164</v>
      </c>
      <c r="B1012" s="23" t="s">
        <v>29</v>
      </c>
      <c r="C1012" s="24" t="s">
        <v>30</v>
      </c>
      <c r="D1012" s="25" t="s">
        <v>39</v>
      </c>
      <c r="E1012" s="26" t="s">
        <v>40</v>
      </c>
      <c r="F1012" s="27" t="str">
        <f>VLOOKUP(표1[[#This Row],[품번]],[1]!품번구분[#Data],2,0)</f>
        <v>S</v>
      </c>
      <c r="G1012" s="28">
        <v>190</v>
      </c>
      <c r="H1012" s="28">
        <v>85</v>
      </c>
      <c r="I1012" s="28">
        <v>85</v>
      </c>
      <c r="J1012" s="29">
        <f>표1[[#This Row],[C/V]]*표1[[#This Row],[판수]]-표1[[#This Row],[불량수량]]</f>
        <v>16065</v>
      </c>
      <c r="K1012" s="28" t="s">
        <v>111</v>
      </c>
      <c r="L1012" s="28" t="s">
        <v>116</v>
      </c>
      <c r="M1012" s="30">
        <v>0.33333333333333331</v>
      </c>
      <c r="N1012" s="30">
        <v>0.83333333333333337</v>
      </c>
      <c r="O1012" s="31">
        <v>620</v>
      </c>
      <c r="P1012" s="31">
        <v>0</v>
      </c>
      <c r="Q1012" s="32"/>
      <c r="R1012" s="33">
        <f t="shared" si="75"/>
        <v>8.2258064516129021</v>
      </c>
      <c r="S1012" s="34">
        <f t="shared" si="76"/>
        <v>175</v>
      </c>
      <c r="T1012" s="35">
        <f>IF(L1012="비가동",0,VLOOKUP(E1012,[1]단가!$D$4:$G$1048576,4,0))</f>
        <v>24</v>
      </c>
      <c r="U1012" s="35">
        <f t="shared" si="77"/>
        <v>385560</v>
      </c>
      <c r="V1012" s="36" t="str">
        <f>IF($L1012="비가동",0,IF($B1012="in",VLOOKUP($E1012,[1]투입량!$M:$T,3,FALSE),VLOOKUP($E1012,[1]투입량!$D:$I,3,FALSE)))</f>
        <v>SI3020</v>
      </c>
      <c r="W1012" s="35">
        <f>IF($L1012="비가동",0,IF($B1012="in",VLOOKUP($E1012,[1]투입량!$M:$T,6,FALSE),VLOOKUP($E1012,[1]투입량!$D:$I,5,FALSE)))</f>
        <v>208</v>
      </c>
      <c r="X1012" s="35">
        <f t="shared" si="78"/>
        <v>19448</v>
      </c>
      <c r="Y1012" s="37">
        <f>IF(V1012=0,0,VLOOKUP(V1012,[1]원재료!C:H,3,0)*0.001)</f>
        <v>9.85</v>
      </c>
      <c r="Z1012" s="35">
        <f t="shared" si="79"/>
        <v>191562.8</v>
      </c>
      <c r="AA1012" s="38"/>
      <c r="AB1012" s="39" t="s">
        <v>35</v>
      </c>
      <c r="AC1012" s="40"/>
    </row>
    <row r="1013" spans="1:29" ht="19.5" customHeight="1" x14ac:dyDescent="0.45">
      <c r="A1013" s="22">
        <v>46164</v>
      </c>
      <c r="B1013" s="23" t="s">
        <v>29</v>
      </c>
      <c r="C1013" s="24" t="s">
        <v>30</v>
      </c>
      <c r="D1013" s="25" t="s">
        <v>41</v>
      </c>
      <c r="E1013" s="26" t="s">
        <v>42</v>
      </c>
      <c r="F1013" s="27" t="str">
        <f>VLOOKUP(표1[[#This Row],[품번]],[1]!품번구분[#Data],2,0)</f>
        <v>G</v>
      </c>
      <c r="G1013" s="28">
        <v>90</v>
      </c>
      <c r="H1013" s="28">
        <v>85</v>
      </c>
      <c r="I1013" s="28"/>
      <c r="J1013" s="29">
        <f>표1[[#This Row],[C/V]]*표1[[#This Row],[판수]]-표1[[#This Row],[불량수량]]</f>
        <v>7650</v>
      </c>
      <c r="K1013" s="28" t="s">
        <v>111</v>
      </c>
      <c r="L1013" s="28" t="s">
        <v>116</v>
      </c>
      <c r="M1013" s="30">
        <v>0.33333333333333331</v>
      </c>
      <c r="N1013" s="30">
        <v>0.83333333333333337</v>
      </c>
      <c r="O1013" s="31">
        <v>620</v>
      </c>
      <c r="P1013" s="31">
        <v>0</v>
      </c>
      <c r="Q1013" s="32"/>
      <c r="R1013" s="33">
        <f t="shared" si="75"/>
        <v>8.2258064516129021</v>
      </c>
      <c r="S1013" s="34">
        <f t="shared" si="76"/>
        <v>175</v>
      </c>
      <c r="T1013" s="35">
        <f>IF(L1013="비가동",0,VLOOKUP(E1013,[1]단가!$D$4:$G$1048576,4,0))</f>
        <v>60</v>
      </c>
      <c r="U1013" s="35">
        <f t="shared" si="77"/>
        <v>459000</v>
      </c>
      <c r="V1013" s="36" t="str">
        <f>IF($L1013="비가동",0,IF($B1013="in",VLOOKUP($E1013,[1]투입량!$M:$T,3,FALSE),VLOOKUP($E1013,[1]투입량!$D:$I,3,FALSE)))</f>
        <v>SI4027K</v>
      </c>
      <c r="W1013" s="35">
        <f>IF($L1013="비가동",0,IF($B1013="in",VLOOKUP($E1013,[1]투입량!$M:$T,6,FALSE),VLOOKUP($E1013,[1]투입량!$D:$I,5,FALSE)))</f>
        <v>330</v>
      </c>
      <c r="X1013" s="35">
        <f t="shared" si="78"/>
        <v>30855.000000000004</v>
      </c>
      <c r="Y1013" s="37">
        <f>IF(V1013=0,0,VLOOKUP(V1013,[1]원재료!C:H,3,0)*0.001)</f>
        <v>9</v>
      </c>
      <c r="Z1013" s="35">
        <f t="shared" si="79"/>
        <v>277695.00000000006</v>
      </c>
      <c r="AA1013" s="38"/>
      <c r="AB1013" s="39" t="s">
        <v>35</v>
      </c>
      <c r="AC1013" s="40"/>
    </row>
    <row r="1014" spans="1:29" ht="19.5" customHeight="1" x14ac:dyDescent="0.45">
      <c r="A1014" s="22">
        <v>46164</v>
      </c>
      <c r="B1014" s="23" t="s">
        <v>29</v>
      </c>
      <c r="C1014" s="24" t="s">
        <v>30</v>
      </c>
      <c r="D1014" s="25" t="s">
        <v>31</v>
      </c>
      <c r="E1014" s="26" t="s">
        <v>50</v>
      </c>
      <c r="F1014" s="27" t="str">
        <f>VLOOKUP(표1[[#This Row],[품번]],[1]!품번구분[#Data],2,0)</f>
        <v>S</v>
      </c>
      <c r="G1014" s="28">
        <v>252</v>
      </c>
      <c r="H1014" s="28">
        <v>90</v>
      </c>
      <c r="I1014" s="28"/>
      <c r="J1014" s="29">
        <f>표1[[#This Row],[C/V]]*표1[[#This Row],[판수]]-표1[[#This Row],[불량수량]]</f>
        <v>22680</v>
      </c>
      <c r="K1014" s="28" t="s">
        <v>51</v>
      </c>
      <c r="L1014" s="28" t="s">
        <v>117</v>
      </c>
      <c r="M1014" s="30">
        <v>0.83333333333333337</v>
      </c>
      <c r="N1014" s="30">
        <v>0.33333333333333331</v>
      </c>
      <c r="O1014" s="31">
        <v>659.99999999999989</v>
      </c>
      <c r="P1014" s="31">
        <v>0</v>
      </c>
      <c r="Q1014" s="32"/>
      <c r="R1014" s="33">
        <f t="shared" si="75"/>
        <v>8.1818181818181834</v>
      </c>
      <c r="S1014" s="34">
        <f t="shared" si="76"/>
        <v>175</v>
      </c>
      <c r="T1014" s="35">
        <f>IF(L1014="비가동",0,VLOOKUP(E1014,[1]단가!$D$4:$G$1048576,4,0))</f>
        <v>25.09</v>
      </c>
      <c r="U1014" s="35">
        <f t="shared" si="77"/>
        <v>569041.19999999995</v>
      </c>
      <c r="V1014" s="36" t="str">
        <f>IF($L1014="비가동",0,IF($B1014="in",VLOOKUP($E1014,[1]투입량!$M:$T,3,FALSE),VLOOKUP($E1014,[1]투입량!$D:$I,3,FALSE)))</f>
        <v>SI4022</v>
      </c>
      <c r="W1014" s="35">
        <f>IF($L1014="비가동",0,IF($B1014="in",VLOOKUP($E1014,[1]투입량!$M:$T,6,FALSE),VLOOKUP($E1014,[1]투입량!$D:$I,5,FALSE)))</f>
        <v>354</v>
      </c>
      <c r="X1014" s="35">
        <f t="shared" si="78"/>
        <v>35046</v>
      </c>
      <c r="Y1014" s="37">
        <f>IF(V1014=0,0,VLOOKUP(V1014,[1]원재료!C:H,3,0)*0.001)</f>
        <v>10.15</v>
      </c>
      <c r="Z1014" s="35">
        <f t="shared" si="79"/>
        <v>355716.9</v>
      </c>
      <c r="AA1014" s="38"/>
      <c r="AB1014" s="39" t="s">
        <v>35</v>
      </c>
      <c r="AC1014" s="40"/>
    </row>
    <row r="1015" spans="1:29" ht="19.5" customHeight="1" x14ac:dyDescent="0.45">
      <c r="A1015" s="22">
        <v>46164</v>
      </c>
      <c r="B1015" s="23" t="s">
        <v>29</v>
      </c>
      <c r="C1015" s="24" t="s">
        <v>30</v>
      </c>
      <c r="D1015" s="25" t="s">
        <v>39</v>
      </c>
      <c r="E1015" s="26" t="s">
        <v>40</v>
      </c>
      <c r="F1015" s="27" t="str">
        <f>VLOOKUP(표1[[#This Row],[품번]],[1]!품번구분[#Data],2,0)</f>
        <v>S</v>
      </c>
      <c r="G1015" s="28">
        <v>190</v>
      </c>
      <c r="H1015" s="28">
        <v>90</v>
      </c>
      <c r="I1015" s="28">
        <v>90</v>
      </c>
      <c r="J1015" s="29">
        <f>표1[[#This Row],[C/V]]*표1[[#This Row],[판수]]-표1[[#This Row],[불량수량]]</f>
        <v>17010</v>
      </c>
      <c r="K1015" s="28" t="s">
        <v>51</v>
      </c>
      <c r="L1015" s="28" t="s">
        <v>117</v>
      </c>
      <c r="M1015" s="30">
        <v>0.83333333333333337</v>
      </c>
      <c r="N1015" s="30">
        <v>0.33333333333333331</v>
      </c>
      <c r="O1015" s="31">
        <v>659.99999999999989</v>
      </c>
      <c r="P1015" s="31">
        <v>0</v>
      </c>
      <c r="Q1015" s="32"/>
      <c r="R1015" s="33">
        <f t="shared" si="75"/>
        <v>8.1818181818181834</v>
      </c>
      <c r="S1015" s="34">
        <f t="shared" si="76"/>
        <v>175</v>
      </c>
      <c r="T1015" s="35">
        <f>IF(L1015="비가동",0,VLOOKUP(E1015,[1]단가!$D$4:$G$1048576,4,0))</f>
        <v>24</v>
      </c>
      <c r="U1015" s="35">
        <f t="shared" si="77"/>
        <v>408240</v>
      </c>
      <c r="V1015" s="36" t="str">
        <f>IF($L1015="비가동",0,IF($B1015="in",VLOOKUP($E1015,[1]투입량!$M:$T,3,FALSE),VLOOKUP($E1015,[1]투입량!$D:$I,3,FALSE)))</f>
        <v>SI3020</v>
      </c>
      <c r="W1015" s="35">
        <f>IF($L1015="비가동",0,IF($B1015="in",VLOOKUP($E1015,[1]투입량!$M:$T,6,FALSE),VLOOKUP($E1015,[1]투입량!$D:$I,5,FALSE)))</f>
        <v>208</v>
      </c>
      <c r="X1015" s="35">
        <f t="shared" si="78"/>
        <v>20592</v>
      </c>
      <c r="Y1015" s="37">
        <f>IF(V1015=0,0,VLOOKUP(V1015,[1]원재료!C:H,3,0)*0.001)</f>
        <v>9.85</v>
      </c>
      <c r="Z1015" s="35">
        <f t="shared" si="79"/>
        <v>202831.19999999998</v>
      </c>
      <c r="AA1015" s="38"/>
      <c r="AB1015" s="39" t="s">
        <v>35</v>
      </c>
      <c r="AC1015" s="40"/>
    </row>
    <row r="1016" spans="1:29" ht="19.5" customHeight="1" x14ac:dyDescent="0.45">
      <c r="A1016" s="22">
        <v>46164</v>
      </c>
      <c r="B1016" s="23" t="s">
        <v>29</v>
      </c>
      <c r="C1016" s="24" t="s">
        <v>30</v>
      </c>
      <c r="D1016" s="25" t="s">
        <v>41</v>
      </c>
      <c r="E1016" s="26" t="s">
        <v>42</v>
      </c>
      <c r="F1016" s="27" t="str">
        <f>VLOOKUP(표1[[#This Row],[품번]],[1]!품번구분[#Data],2,0)</f>
        <v>G</v>
      </c>
      <c r="G1016" s="28">
        <v>90</v>
      </c>
      <c r="H1016" s="28">
        <v>90</v>
      </c>
      <c r="I1016" s="28"/>
      <c r="J1016" s="29">
        <f>표1[[#This Row],[C/V]]*표1[[#This Row],[판수]]-표1[[#This Row],[불량수량]]</f>
        <v>8100</v>
      </c>
      <c r="K1016" s="28" t="s">
        <v>51</v>
      </c>
      <c r="L1016" s="28" t="s">
        <v>117</v>
      </c>
      <c r="M1016" s="30">
        <v>0.83333333333333337</v>
      </c>
      <c r="N1016" s="30">
        <v>0.33333333333333331</v>
      </c>
      <c r="O1016" s="45">
        <v>659.99999999999989</v>
      </c>
      <c r="P1016" s="31">
        <v>0</v>
      </c>
      <c r="Q1016" s="32"/>
      <c r="R1016" s="33">
        <f t="shared" si="75"/>
        <v>8.1818181818181834</v>
      </c>
      <c r="S1016" s="34">
        <f t="shared" si="76"/>
        <v>175</v>
      </c>
      <c r="T1016" s="35">
        <f>IF(L1016="비가동",0,VLOOKUP(E1016,[1]단가!$D$4:$G$1048576,4,0))</f>
        <v>60</v>
      </c>
      <c r="U1016" s="35">
        <f t="shared" si="77"/>
        <v>486000</v>
      </c>
      <c r="V1016" s="36" t="str">
        <f>IF($L1016="비가동",0,IF($B1016="in",VLOOKUP($E1016,[1]투입량!$M:$T,3,FALSE),VLOOKUP($E1016,[1]투입량!$D:$I,3,FALSE)))</f>
        <v>SI4027K</v>
      </c>
      <c r="W1016" s="35">
        <f>IF($L1016="비가동",0,IF($B1016="in",VLOOKUP($E1016,[1]투입량!$M:$T,6,FALSE),VLOOKUP($E1016,[1]투입량!$D:$I,5,FALSE)))</f>
        <v>330</v>
      </c>
      <c r="X1016" s="35">
        <f t="shared" si="78"/>
        <v>32670.000000000004</v>
      </c>
      <c r="Y1016" s="37">
        <f>IF(V1016=0,0,VLOOKUP(V1016,[1]원재료!C:H,3,0)*0.001)</f>
        <v>9</v>
      </c>
      <c r="Z1016" s="35">
        <f t="shared" si="79"/>
        <v>294030.00000000006</v>
      </c>
      <c r="AA1016" s="38"/>
      <c r="AB1016" s="39" t="s">
        <v>35</v>
      </c>
      <c r="AC1016" s="40"/>
    </row>
    <row r="1017" spans="1:29" ht="19.5" hidden="1" customHeight="1" x14ac:dyDescent="0.45">
      <c r="A1017" s="22">
        <v>46164</v>
      </c>
      <c r="B1017" s="23" t="s">
        <v>29</v>
      </c>
      <c r="C1017" s="24" t="s">
        <v>30</v>
      </c>
      <c r="D1017" s="25" t="s">
        <v>121</v>
      </c>
      <c r="E1017" s="26" t="s">
        <v>122</v>
      </c>
      <c r="F1017" s="27" t="str">
        <f>VLOOKUP(표1[[#This Row],[품번]],[1]!품번구분[#Data],2,0)</f>
        <v>G</v>
      </c>
      <c r="G1017" s="28">
        <v>180</v>
      </c>
      <c r="H1017" s="28">
        <v>12</v>
      </c>
      <c r="I1017" s="28"/>
      <c r="J1017" s="29">
        <f>표1[[#This Row],[C/V]]*표1[[#This Row],[판수]]-표1[[#This Row],[불량수량]]</f>
        <v>2160</v>
      </c>
      <c r="K1017" s="28" t="s">
        <v>107</v>
      </c>
      <c r="L1017" s="28" t="s">
        <v>116</v>
      </c>
      <c r="M1017" s="30">
        <v>0.33333333333333331</v>
      </c>
      <c r="N1017" s="30">
        <v>0.83333333333333337</v>
      </c>
      <c r="O1017" s="31">
        <v>50</v>
      </c>
      <c r="P1017" s="31">
        <v>570</v>
      </c>
      <c r="Q1017" s="32"/>
      <c r="R1017" s="33">
        <f t="shared" si="75"/>
        <v>14.399999999999999</v>
      </c>
      <c r="S1017" s="34">
        <f t="shared" si="76"/>
        <v>12</v>
      </c>
      <c r="T1017" s="35">
        <f>IF(L1017="비가동",0,VLOOKUP(E1017,[1]단가!$D$4:$G$1048576,4,0))</f>
        <v>100</v>
      </c>
      <c r="U1017" s="35">
        <f t="shared" si="77"/>
        <v>216000</v>
      </c>
      <c r="V1017" s="36" t="str">
        <f>IF($L1017="비가동",0,IF($B1017="in",VLOOKUP($E1017,[1]투입량!$M:$T,3,FALSE),VLOOKUP($E1017,[1]투입량!$D:$I,3,FALSE)))</f>
        <v>SI4021</v>
      </c>
      <c r="W1017" s="35">
        <f>IF($L1017="비가동",0,IF($B1017="in",VLOOKUP($E1017,[1]투입량!$M:$T,6,FALSE),VLOOKUP($E1017,[1]투입량!$D:$I,5,FALSE)))</f>
        <v>120</v>
      </c>
      <c r="X1017" s="35">
        <f t="shared" si="78"/>
        <v>1584</v>
      </c>
      <c r="Y1017" s="37">
        <f>IF(V1017=0,0,VLOOKUP(V1017,[1]원재료!C:H,3,0)*0.001)</f>
        <v>8.8000000000000007</v>
      </c>
      <c r="Z1017" s="35">
        <f t="shared" si="79"/>
        <v>13939.2</v>
      </c>
      <c r="AA1017" s="38"/>
      <c r="AB1017" s="39" t="s">
        <v>35</v>
      </c>
      <c r="AC1017" s="40"/>
    </row>
    <row r="1018" spans="1:29" ht="19.5" hidden="1" customHeight="1" x14ac:dyDescent="0.45">
      <c r="A1018" s="22">
        <v>46164</v>
      </c>
      <c r="B1018" s="23" t="s">
        <v>29</v>
      </c>
      <c r="C1018" s="24" t="s">
        <v>30</v>
      </c>
      <c r="D1018" s="25" t="s">
        <v>121</v>
      </c>
      <c r="E1018" s="26" t="s">
        <v>122</v>
      </c>
      <c r="F1018" s="27" t="str">
        <f>VLOOKUP(표1[[#This Row],[품번]],[1]!품번구분[#Data],2,0)</f>
        <v>G</v>
      </c>
      <c r="G1018" s="28"/>
      <c r="H1018" s="28"/>
      <c r="I1018" s="28"/>
      <c r="J1018" s="29">
        <f>표1[[#This Row],[C/V]]*표1[[#This Row],[판수]]-표1[[#This Row],[불량수량]]</f>
        <v>0</v>
      </c>
      <c r="K1018" s="28" t="s">
        <v>107</v>
      </c>
      <c r="L1018" s="28" t="s">
        <v>36</v>
      </c>
      <c r="M1018" s="30">
        <v>0.36805555555555558</v>
      </c>
      <c r="N1018" s="30">
        <v>0.83333333333333337</v>
      </c>
      <c r="O1018" s="31">
        <v>570</v>
      </c>
      <c r="P1018" s="31">
        <v>0</v>
      </c>
      <c r="Q1018" s="32" t="s">
        <v>47</v>
      </c>
      <c r="R1018" s="33" t="str">
        <f t="shared" si="75"/>
        <v/>
      </c>
      <c r="S1018" s="34">
        <f t="shared" si="76"/>
        <v>12</v>
      </c>
      <c r="T1018" s="35">
        <f>IF(L1018="비가동",0,VLOOKUP(E1018,[1]단가!$D$4:$G$1048576,4,0))</f>
        <v>0</v>
      </c>
      <c r="U1018" s="35">
        <f t="shared" si="77"/>
        <v>0</v>
      </c>
      <c r="V1018" s="36">
        <f>IF($L1018="비가동",0,IF($B1018="in",VLOOKUP($E1018,[1]투입량!$M:$T,3,FALSE),VLOOKUP($E1018,[1]투입량!$D:$I,3,FALSE)))</f>
        <v>0</v>
      </c>
      <c r="W1018" s="35">
        <f>IF($L1018="비가동",0,IF($B1018="in",VLOOKUP($E1018,[1]투입량!$M:$T,6,FALSE),VLOOKUP($E1018,[1]투입량!$D:$I,5,FALSE)))</f>
        <v>0</v>
      </c>
      <c r="X1018" s="35">
        <f t="shared" si="78"/>
        <v>0</v>
      </c>
      <c r="Y1018" s="37">
        <f>IF(V1018=0,0,VLOOKUP(V1018,[1]원재료!C:H,3,0)*0.001)</f>
        <v>0</v>
      </c>
      <c r="Z1018" s="35">
        <f t="shared" si="79"/>
        <v>0</v>
      </c>
      <c r="AA1018" s="38"/>
      <c r="AB1018" s="39" t="s">
        <v>35</v>
      </c>
      <c r="AC1018" s="40"/>
    </row>
    <row r="1019" spans="1:29" ht="19.5" customHeight="1" x14ac:dyDescent="0.45">
      <c r="A1019" s="22">
        <v>46164</v>
      </c>
      <c r="B1019" s="23" t="s">
        <v>29</v>
      </c>
      <c r="C1019" s="24" t="s">
        <v>30</v>
      </c>
      <c r="D1019" s="25" t="s">
        <v>49</v>
      </c>
      <c r="E1019" s="26">
        <v>685683</v>
      </c>
      <c r="F1019" s="27" t="str">
        <f>VLOOKUP(표1[[#This Row],[품번]],[1]!품번구분[#Data],2,0)</f>
        <v>S</v>
      </c>
      <c r="G1019" s="28">
        <v>80</v>
      </c>
      <c r="H1019" s="28">
        <v>102</v>
      </c>
      <c r="I1019" s="28"/>
      <c r="J1019" s="29">
        <f>표1[[#This Row],[C/V]]*표1[[#This Row],[판수]]-표1[[#This Row],[불량수량]]</f>
        <v>8160</v>
      </c>
      <c r="K1019" s="28" t="s">
        <v>43</v>
      </c>
      <c r="L1019" s="28" t="s">
        <v>116</v>
      </c>
      <c r="M1019" s="30">
        <v>0.33333333333333331</v>
      </c>
      <c r="N1019" s="30">
        <v>0.83333333333333337</v>
      </c>
      <c r="O1019" s="31">
        <v>620</v>
      </c>
      <c r="P1019" s="31">
        <v>0</v>
      </c>
      <c r="Q1019" s="32"/>
      <c r="R1019" s="33">
        <f t="shared" si="75"/>
        <v>9.870967741935484</v>
      </c>
      <c r="S1019" s="34">
        <f t="shared" si="76"/>
        <v>209</v>
      </c>
      <c r="T1019" s="35">
        <f>IF(L1019="비가동",0,VLOOKUP(E1019,[1]단가!$D$4:$G$1048576,4,0))</f>
        <v>163.26</v>
      </c>
      <c r="U1019" s="35">
        <f t="shared" si="77"/>
        <v>1332201.5999999999</v>
      </c>
      <c r="V1019" s="36" t="str">
        <f>IF($L1019="비가동",0,IF($B1019="in",VLOOKUP($E1019,[1]투입량!$M:$T,3,FALSE),VLOOKUP($E1019,[1]투입량!$D:$I,3,FALSE)))</f>
        <v>SI4029</v>
      </c>
      <c r="W1019" s="35">
        <f>IF($L1019="비가동",0,IF($B1019="in",VLOOKUP($E1019,[1]투입량!$M:$T,6,FALSE),VLOOKUP($E1019,[1]투입량!$D:$I,5,FALSE)))</f>
        <v>336</v>
      </c>
      <c r="X1019" s="35">
        <f t="shared" si="78"/>
        <v>37699.200000000004</v>
      </c>
      <c r="Y1019" s="37">
        <f>IF(V1019=0,0,VLOOKUP(V1019,[1]원재료!C:H,3,0)*0.001)</f>
        <v>9</v>
      </c>
      <c r="Z1019" s="35">
        <f t="shared" si="79"/>
        <v>339292.80000000005</v>
      </c>
      <c r="AA1019" s="38"/>
      <c r="AB1019" s="39" t="s">
        <v>35</v>
      </c>
      <c r="AC1019" s="40"/>
    </row>
    <row r="1020" spans="1:29" ht="19.5" customHeight="1" x14ac:dyDescent="0.45">
      <c r="A1020" s="22">
        <v>46164</v>
      </c>
      <c r="B1020" s="23" t="s">
        <v>29</v>
      </c>
      <c r="C1020" s="24" t="s">
        <v>30</v>
      </c>
      <c r="D1020" s="25" t="s">
        <v>52</v>
      </c>
      <c r="E1020" s="26" t="s">
        <v>53</v>
      </c>
      <c r="F1020" s="27" t="str">
        <f>VLOOKUP(표1[[#This Row],[품번]],[1]!품번구분[#Data],2,0)</f>
        <v>S</v>
      </c>
      <c r="G1020" s="28">
        <v>170</v>
      </c>
      <c r="H1020" s="28">
        <v>102</v>
      </c>
      <c r="I1020" s="28">
        <v>102</v>
      </c>
      <c r="J1020" s="29">
        <f>표1[[#This Row],[C/V]]*표1[[#This Row],[판수]]-표1[[#This Row],[불량수량]]</f>
        <v>17238</v>
      </c>
      <c r="K1020" s="28" t="s">
        <v>43</v>
      </c>
      <c r="L1020" s="28" t="s">
        <v>116</v>
      </c>
      <c r="M1020" s="30">
        <v>0.33333333333333331</v>
      </c>
      <c r="N1020" s="30">
        <v>0.83333333333333337</v>
      </c>
      <c r="O1020" s="31">
        <v>620</v>
      </c>
      <c r="P1020" s="31">
        <v>0</v>
      </c>
      <c r="Q1020" s="32"/>
      <c r="R1020" s="33">
        <f t="shared" si="75"/>
        <v>9.870967741935484</v>
      </c>
      <c r="S1020" s="34">
        <f t="shared" si="76"/>
        <v>209</v>
      </c>
      <c r="T1020" s="35">
        <f>IF(L1020="비가동",0,VLOOKUP(E1020,[1]단가!$D$4:$G$1048576,4,0))</f>
        <v>19.73</v>
      </c>
      <c r="U1020" s="35">
        <f t="shared" si="77"/>
        <v>340105.74</v>
      </c>
      <c r="V1020" s="36" t="str">
        <f>IF($L1020="비가동",0,IF($B1020="in",VLOOKUP($E1020,[1]투입량!$M:$T,3,FALSE),VLOOKUP($E1020,[1]투입량!$D:$I,3,FALSE)))</f>
        <v>SI4022</v>
      </c>
      <c r="W1020" s="35">
        <f>IF($L1020="비가동",0,IF($B1020="in",VLOOKUP($E1020,[1]투입량!$M:$T,6,FALSE),VLOOKUP($E1020,[1]투입량!$D:$I,5,FALSE)))</f>
        <v>130</v>
      </c>
      <c r="X1020" s="35">
        <f t="shared" si="78"/>
        <v>14586</v>
      </c>
      <c r="Y1020" s="37">
        <f>IF(V1020=0,0,VLOOKUP(V1020,[1]원재료!C:H,3,0)*0.001)</f>
        <v>10.15</v>
      </c>
      <c r="Z1020" s="35">
        <f t="shared" si="79"/>
        <v>148047.9</v>
      </c>
      <c r="AA1020" s="38"/>
      <c r="AB1020" s="39" t="s">
        <v>35</v>
      </c>
      <c r="AC1020" s="40"/>
    </row>
    <row r="1021" spans="1:29" ht="19.5" customHeight="1" x14ac:dyDescent="0.45">
      <c r="A1021" s="22">
        <v>46164</v>
      </c>
      <c r="B1021" s="23" t="s">
        <v>29</v>
      </c>
      <c r="C1021" s="24" t="s">
        <v>30</v>
      </c>
      <c r="D1021" s="25" t="s">
        <v>54</v>
      </c>
      <c r="E1021" s="26" t="s">
        <v>143</v>
      </c>
      <c r="F1021" s="27" t="str">
        <f>VLOOKUP(표1[[#This Row],[품번]],[1]!품번구분[#Data],2,0)</f>
        <v>S</v>
      </c>
      <c r="G1021" s="28">
        <v>12</v>
      </c>
      <c r="H1021" s="28">
        <v>102</v>
      </c>
      <c r="I1021" s="28"/>
      <c r="J1021" s="29">
        <f>표1[[#This Row],[C/V]]*표1[[#This Row],[판수]]-표1[[#This Row],[불량수량]]</f>
        <v>1224</v>
      </c>
      <c r="K1021" s="28" t="s">
        <v>43</v>
      </c>
      <c r="L1021" s="28" t="s">
        <v>116</v>
      </c>
      <c r="M1021" s="30">
        <v>0.33333333333333331</v>
      </c>
      <c r="N1021" s="30">
        <v>0.83333333333333337</v>
      </c>
      <c r="O1021" s="31">
        <v>620</v>
      </c>
      <c r="P1021" s="31">
        <v>0</v>
      </c>
      <c r="Q1021" s="32"/>
      <c r="R1021" s="33">
        <f t="shared" si="75"/>
        <v>9.870967741935484</v>
      </c>
      <c r="S1021" s="34">
        <f t="shared" si="76"/>
        <v>209</v>
      </c>
      <c r="T1021" s="35">
        <f>IF(L1021="비가동",0,VLOOKUP(E1021,[1]단가!$D$4:$G$1048576,4,0))</f>
        <v>244.55</v>
      </c>
      <c r="U1021" s="35">
        <f t="shared" si="77"/>
        <v>299329.2</v>
      </c>
      <c r="V1021" s="36" t="str">
        <f>IF($L1021="비가동",0,IF($B1021="in",VLOOKUP($E1021,[1]투입량!$M:$T,3,FALSE),VLOOKUP($E1021,[1]투입량!$D:$I,3,FALSE)))</f>
        <v>SI4014</v>
      </c>
      <c r="W1021" s="35">
        <f>IF($L1021="비가동",0,IF($B1021="in",VLOOKUP($E1021,[1]투입량!$M:$T,6,FALSE),VLOOKUP($E1021,[1]투입량!$D:$I,5,FALSE)))</f>
        <v>0</v>
      </c>
      <c r="X1021" s="35">
        <f t="shared" si="78"/>
        <v>0</v>
      </c>
      <c r="Y1021" s="37">
        <f>IF(V1021=0,0,VLOOKUP(V1021,[1]원재료!C:H,3,0)*0.001)</f>
        <v>7.8</v>
      </c>
      <c r="Z1021" s="35">
        <f t="shared" si="79"/>
        <v>0</v>
      </c>
      <c r="AA1021" s="38"/>
      <c r="AB1021" s="39" t="s">
        <v>35</v>
      </c>
      <c r="AC1021" s="40"/>
    </row>
    <row r="1022" spans="1:29" ht="19.5" customHeight="1" x14ac:dyDescent="0.45">
      <c r="A1022" s="22">
        <v>46164</v>
      </c>
      <c r="B1022" s="23" t="s">
        <v>29</v>
      </c>
      <c r="C1022" s="24" t="s">
        <v>30</v>
      </c>
      <c r="D1022" s="25" t="s">
        <v>49</v>
      </c>
      <c r="E1022" s="26">
        <v>685683</v>
      </c>
      <c r="F1022" s="27" t="str">
        <f>VLOOKUP(표1[[#This Row],[품번]],[1]!품번구분[#Data],2,0)</f>
        <v>S</v>
      </c>
      <c r="G1022" s="28">
        <v>80</v>
      </c>
      <c r="H1022" s="28">
        <v>107</v>
      </c>
      <c r="I1022" s="28"/>
      <c r="J1022" s="29">
        <f>표1[[#This Row],[C/V]]*표1[[#This Row],[판수]]-표1[[#This Row],[불량수량]]</f>
        <v>8560</v>
      </c>
      <c r="K1022" s="28" t="s">
        <v>33</v>
      </c>
      <c r="L1022" s="28" t="s">
        <v>117</v>
      </c>
      <c r="M1022" s="30">
        <v>0.83333333333333337</v>
      </c>
      <c r="N1022" s="30">
        <v>0.33333333333333331</v>
      </c>
      <c r="O1022" s="31">
        <v>659.99999999999989</v>
      </c>
      <c r="P1022" s="31">
        <v>0</v>
      </c>
      <c r="Q1022" s="32"/>
      <c r="R1022" s="33">
        <f t="shared" si="75"/>
        <v>9.7272727272727284</v>
      </c>
      <c r="S1022" s="34">
        <f t="shared" si="76"/>
        <v>209</v>
      </c>
      <c r="T1022" s="35">
        <f>IF(L1022="비가동",0,VLOOKUP(E1022,[1]단가!$D$4:$G$1048576,4,0))</f>
        <v>163.26</v>
      </c>
      <c r="U1022" s="35">
        <f t="shared" si="77"/>
        <v>1397505.5999999999</v>
      </c>
      <c r="V1022" s="36" t="str">
        <f>IF($L1022="비가동",0,IF($B1022="in",VLOOKUP($E1022,[1]투입량!$M:$T,3,FALSE),VLOOKUP($E1022,[1]투입량!$D:$I,3,FALSE)))</f>
        <v>SI4029</v>
      </c>
      <c r="W1022" s="35">
        <f>IF($L1022="비가동",0,IF($B1022="in",VLOOKUP($E1022,[1]투입량!$M:$T,6,FALSE),VLOOKUP($E1022,[1]투입량!$D:$I,5,FALSE)))</f>
        <v>336</v>
      </c>
      <c r="X1022" s="35">
        <f t="shared" si="78"/>
        <v>39547.200000000004</v>
      </c>
      <c r="Y1022" s="37">
        <f>IF(V1022=0,0,VLOOKUP(V1022,[1]원재료!C:H,3,0)*0.001)</f>
        <v>9</v>
      </c>
      <c r="Z1022" s="35">
        <f t="shared" si="79"/>
        <v>355924.80000000005</v>
      </c>
      <c r="AA1022" s="38"/>
      <c r="AB1022" s="39" t="s">
        <v>35</v>
      </c>
      <c r="AC1022" s="40"/>
    </row>
    <row r="1023" spans="1:29" ht="19.5" customHeight="1" x14ac:dyDescent="0.45">
      <c r="A1023" s="22">
        <v>46164</v>
      </c>
      <c r="B1023" s="23" t="s">
        <v>29</v>
      </c>
      <c r="C1023" s="24" t="s">
        <v>30</v>
      </c>
      <c r="D1023" s="25" t="s">
        <v>52</v>
      </c>
      <c r="E1023" s="26" t="s">
        <v>53</v>
      </c>
      <c r="F1023" s="27" t="str">
        <f>VLOOKUP(표1[[#This Row],[품번]],[1]!품번구분[#Data],2,0)</f>
        <v>S</v>
      </c>
      <c r="G1023" s="28">
        <v>170</v>
      </c>
      <c r="H1023" s="28">
        <v>107</v>
      </c>
      <c r="I1023" s="28">
        <v>107</v>
      </c>
      <c r="J1023" s="29">
        <f>표1[[#This Row],[C/V]]*표1[[#This Row],[판수]]-표1[[#This Row],[불량수량]]</f>
        <v>18083</v>
      </c>
      <c r="K1023" s="28" t="s">
        <v>33</v>
      </c>
      <c r="L1023" s="28" t="s">
        <v>117</v>
      </c>
      <c r="M1023" s="30">
        <v>0.83333333333333337</v>
      </c>
      <c r="N1023" s="30">
        <v>0.33333333333333331</v>
      </c>
      <c r="O1023" s="31">
        <v>659.99999999999989</v>
      </c>
      <c r="P1023" s="31">
        <v>0</v>
      </c>
      <c r="Q1023" s="32"/>
      <c r="R1023" s="33">
        <f t="shared" si="75"/>
        <v>9.7272727272727284</v>
      </c>
      <c r="S1023" s="34">
        <f t="shared" si="76"/>
        <v>209</v>
      </c>
      <c r="T1023" s="35">
        <f>IF(L1023="비가동",0,VLOOKUP(E1023,[1]단가!$D$4:$G$1048576,4,0))</f>
        <v>19.73</v>
      </c>
      <c r="U1023" s="35">
        <f t="shared" si="77"/>
        <v>356777.59</v>
      </c>
      <c r="V1023" s="36" t="str">
        <f>IF($L1023="비가동",0,IF($B1023="in",VLOOKUP($E1023,[1]투입량!$M:$T,3,FALSE),VLOOKUP($E1023,[1]투입량!$D:$I,3,FALSE)))</f>
        <v>SI4022</v>
      </c>
      <c r="W1023" s="35">
        <f>IF($L1023="비가동",0,IF($B1023="in",VLOOKUP($E1023,[1]투입량!$M:$T,6,FALSE),VLOOKUP($E1023,[1]투입량!$D:$I,5,FALSE)))</f>
        <v>130</v>
      </c>
      <c r="X1023" s="35">
        <f t="shared" si="78"/>
        <v>15301</v>
      </c>
      <c r="Y1023" s="37">
        <f>IF(V1023=0,0,VLOOKUP(V1023,[1]원재료!C:H,3,0)*0.001)</f>
        <v>10.15</v>
      </c>
      <c r="Z1023" s="35">
        <f t="shared" si="79"/>
        <v>155305.15</v>
      </c>
      <c r="AA1023" s="38"/>
      <c r="AB1023" s="39" t="s">
        <v>35</v>
      </c>
      <c r="AC1023" s="40"/>
    </row>
    <row r="1024" spans="1:29" ht="19.5" customHeight="1" x14ac:dyDescent="0.45">
      <c r="A1024" s="22">
        <v>46164</v>
      </c>
      <c r="B1024" s="23" t="s">
        <v>29</v>
      </c>
      <c r="C1024" s="24" t="s">
        <v>30</v>
      </c>
      <c r="D1024" s="25" t="s">
        <v>54</v>
      </c>
      <c r="E1024" s="26" t="s">
        <v>143</v>
      </c>
      <c r="F1024" s="27" t="str">
        <f>VLOOKUP(표1[[#This Row],[품번]],[1]!품번구분[#Data],2,0)</f>
        <v>S</v>
      </c>
      <c r="G1024" s="28">
        <v>12</v>
      </c>
      <c r="H1024" s="28">
        <v>107</v>
      </c>
      <c r="I1024" s="28"/>
      <c r="J1024" s="29">
        <f>표1[[#This Row],[C/V]]*표1[[#This Row],[판수]]-표1[[#This Row],[불량수량]]</f>
        <v>1284</v>
      </c>
      <c r="K1024" s="28" t="s">
        <v>33</v>
      </c>
      <c r="L1024" s="28" t="s">
        <v>117</v>
      </c>
      <c r="M1024" s="30">
        <v>0.83333333333333337</v>
      </c>
      <c r="N1024" s="30">
        <v>0.33333333333333331</v>
      </c>
      <c r="O1024" s="31">
        <v>659.99999999999989</v>
      </c>
      <c r="P1024" s="31">
        <v>0</v>
      </c>
      <c r="Q1024" s="32"/>
      <c r="R1024" s="33">
        <f t="shared" si="75"/>
        <v>9.7272727272727284</v>
      </c>
      <c r="S1024" s="34">
        <f t="shared" si="76"/>
        <v>209</v>
      </c>
      <c r="T1024" s="35">
        <f>IF(L1024="비가동",0,VLOOKUP(E1024,[1]단가!$D$4:$G$1048576,4,0))</f>
        <v>244.55</v>
      </c>
      <c r="U1024" s="35">
        <f t="shared" si="77"/>
        <v>314002.2</v>
      </c>
      <c r="V1024" s="36" t="str">
        <f>IF($L1024="비가동",0,IF($B1024="in",VLOOKUP($E1024,[1]투입량!$M:$T,3,FALSE),VLOOKUP($E1024,[1]투입량!$D:$I,3,FALSE)))</f>
        <v>SI4014</v>
      </c>
      <c r="W1024" s="35">
        <f>IF($L1024="비가동",0,IF($B1024="in",VLOOKUP($E1024,[1]투입량!$M:$T,6,FALSE),VLOOKUP($E1024,[1]투입량!$D:$I,5,FALSE)))</f>
        <v>0</v>
      </c>
      <c r="X1024" s="35">
        <f t="shared" si="78"/>
        <v>0</v>
      </c>
      <c r="Y1024" s="37">
        <f>IF(V1024=0,0,VLOOKUP(V1024,[1]원재료!C:H,3,0)*0.001)</f>
        <v>7.8</v>
      </c>
      <c r="Z1024" s="35">
        <f t="shared" si="79"/>
        <v>0</v>
      </c>
      <c r="AA1024" s="38"/>
      <c r="AB1024" s="39" t="s">
        <v>35</v>
      </c>
      <c r="AC1024" s="40"/>
    </row>
    <row r="1025" spans="1:29" ht="19.5" customHeight="1" x14ac:dyDescent="0.45">
      <c r="A1025" s="22">
        <v>46164</v>
      </c>
      <c r="B1025" s="23" t="s">
        <v>29</v>
      </c>
      <c r="C1025" s="24" t="s">
        <v>30</v>
      </c>
      <c r="D1025" s="25" t="s">
        <v>57</v>
      </c>
      <c r="E1025" s="26">
        <v>681114</v>
      </c>
      <c r="F1025" s="27" t="str">
        <f>VLOOKUP(표1[[#This Row],[품번]],[1]!품번구분[#Data],2,0)</f>
        <v>S</v>
      </c>
      <c r="G1025" s="28">
        <v>1156</v>
      </c>
      <c r="H1025" s="28">
        <v>103</v>
      </c>
      <c r="I1025" s="28">
        <v>309</v>
      </c>
      <c r="J1025" s="29">
        <f>표1[[#This Row],[C/V]]*표1[[#This Row],[판수]]-표1[[#This Row],[불량수량]]</f>
        <v>118759</v>
      </c>
      <c r="K1025" s="28" t="s">
        <v>153</v>
      </c>
      <c r="L1025" s="28" t="s">
        <v>116</v>
      </c>
      <c r="M1025" s="30">
        <v>0.33333333333333331</v>
      </c>
      <c r="N1025" s="30">
        <v>0.83333333333333337</v>
      </c>
      <c r="O1025" s="31">
        <v>620</v>
      </c>
      <c r="P1025" s="31">
        <v>0</v>
      </c>
      <c r="Q1025" s="32"/>
      <c r="R1025" s="33">
        <f t="shared" si="75"/>
        <v>9.9677419354838719</v>
      </c>
      <c r="S1025" s="34">
        <f t="shared" si="76"/>
        <v>216</v>
      </c>
      <c r="T1025" s="35">
        <f>IF(L1025="비가동",0,VLOOKUP(E1025,[1]단가!$D$4:$G$1048576,4,0))</f>
        <v>8.76</v>
      </c>
      <c r="U1025" s="35">
        <f t="shared" si="77"/>
        <v>1040328.84</v>
      </c>
      <c r="V1025" s="36" t="str">
        <f>IF($L1025="비가동",0,IF($B1025="in",VLOOKUP($E1025,[1]투입량!$M:$T,3,FALSE),VLOOKUP($E1025,[1]투입량!$D:$I,3,FALSE)))</f>
        <v>SI5521</v>
      </c>
      <c r="W1025" s="35">
        <f>IF($L1025="비가동",0,IF($B1025="in",VLOOKUP($E1025,[1]투입량!$M:$T,6,FALSE),VLOOKUP($E1025,[1]투입량!$D:$I,5,FALSE)))</f>
        <v>330</v>
      </c>
      <c r="X1025" s="35">
        <f t="shared" si="78"/>
        <v>37389.000000000007</v>
      </c>
      <c r="Y1025" s="37">
        <f>IF(V1025=0,0,VLOOKUP(V1025,[1]원재료!C:H,3,0)*0.001)</f>
        <v>8.25</v>
      </c>
      <c r="Z1025" s="35">
        <f t="shared" si="79"/>
        <v>308459.25000000006</v>
      </c>
      <c r="AA1025" s="38"/>
      <c r="AB1025" s="39" t="s">
        <v>35</v>
      </c>
      <c r="AC1025" s="40"/>
    </row>
    <row r="1026" spans="1:29" ht="19.5" customHeight="1" x14ac:dyDescent="0.45">
      <c r="A1026" s="22">
        <v>46164</v>
      </c>
      <c r="B1026" s="23" t="s">
        <v>29</v>
      </c>
      <c r="C1026" s="24" t="s">
        <v>30</v>
      </c>
      <c r="D1026" s="25" t="s">
        <v>59</v>
      </c>
      <c r="E1026" s="26">
        <v>681367</v>
      </c>
      <c r="F1026" s="27" t="str">
        <f>VLOOKUP(표1[[#This Row],[품번]],[1]!품번구분[#Data],2,0)</f>
        <v>S</v>
      </c>
      <c r="G1026" s="28">
        <v>360</v>
      </c>
      <c r="H1026" s="28">
        <v>99</v>
      </c>
      <c r="I1026" s="28"/>
      <c r="J1026" s="29">
        <f>표1[[#This Row],[C/V]]*표1[[#This Row],[판수]]-표1[[#This Row],[불량수량]]</f>
        <v>35640</v>
      </c>
      <c r="K1026" s="28" t="s">
        <v>62</v>
      </c>
      <c r="L1026" s="28" t="s">
        <v>116</v>
      </c>
      <c r="M1026" s="30">
        <v>0.33333333333333331</v>
      </c>
      <c r="N1026" s="30">
        <v>0.83333333333333337</v>
      </c>
      <c r="O1026" s="31">
        <v>620</v>
      </c>
      <c r="P1026" s="31">
        <v>0</v>
      </c>
      <c r="Q1026" s="32"/>
      <c r="R1026" s="33">
        <f t="shared" si="75"/>
        <v>9.5806451612903221</v>
      </c>
      <c r="S1026" s="34">
        <f t="shared" si="76"/>
        <v>204</v>
      </c>
      <c r="T1026" s="35">
        <f>IF(L1026="비가동",0,VLOOKUP(E1026,[1]단가!$D$4:$G$1048576,4,0))</f>
        <v>16.34</v>
      </c>
      <c r="U1026" s="35">
        <f t="shared" si="77"/>
        <v>582357.6</v>
      </c>
      <c r="V1026" s="36" t="str">
        <f>IF($L1026="비가동",0,IF($B1026="in",VLOOKUP($E1026,[1]투입량!$M:$T,3,FALSE),VLOOKUP($E1026,[1]투입량!$D:$I,3,FALSE)))</f>
        <v>SI4022</v>
      </c>
      <c r="W1026" s="35">
        <f>IF($L1026="비가동",0,IF($B1026="in",VLOOKUP($E1026,[1]투입량!$M:$T,6,FALSE),VLOOKUP($E1026,[1]투입량!$D:$I,5,FALSE)))</f>
        <v>264</v>
      </c>
      <c r="X1026" s="35">
        <f t="shared" si="78"/>
        <v>28749.600000000002</v>
      </c>
      <c r="Y1026" s="37">
        <f>IF(V1026=0,0,VLOOKUP(V1026,[1]원재료!C:H,3,0)*0.001)</f>
        <v>10.15</v>
      </c>
      <c r="Z1026" s="35">
        <f t="shared" si="79"/>
        <v>291808.44000000006</v>
      </c>
      <c r="AA1026" s="38"/>
      <c r="AB1026" s="39" t="s">
        <v>35</v>
      </c>
      <c r="AC1026" s="40"/>
    </row>
    <row r="1027" spans="1:29" ht="19.5" customHeight="1" x14ac:dyDescent="0.45">
      <c r="A1027" s="22">
        <v>46164</v>
      </c>
      <c r="B1027" s="23" t="s">
        <v>29</v>
      </c>
      <c r="C1027" s="24" t="s">
        <v>30</v>
      </c>
      <c r="D1027" s="25" t="s">
        <v>57</v>
      </c>
      <c r="E1027" s="26">
        <v>681114</v>
      </c>
      <c r="F1027" s="27" t="str">
        <f>VLOOKUP(표1[[#This Row],[품번]],[1]!품번구분[#Data],2,0)</f>
        <v>S</v>
      </c>
      <c r="G1027" s="28">
        <v>1156</v>
      </c>
      <c r="H1027" s="28">
        <v>113</v>
      </c>
      <c r="I1027" s="28">
        <v>339</v>
      </c>
      <c r="J1027" s="29">
        <f>표1[[#This Row],[C/V]]*표1[[#This Row],[판수]]-표1[[#This Row],[불량수량]]</f>
        <v>130289</v>
      </c>
      <c r="K1027" s="28" t="s">
        <v>58</v>
      </c>
      <c r="L1027" s="28" t="s">
        <v>117</v>
      </c>
      <c r="M1027" s="30">
        <v>0.83333333333333337</v>
      </c>
      <c r="N1027" s="30">
        <v>0.33333333333333331</v>
      </c>
      <c r="O1027" s="31">
        <v>659.99999999999989</v>
      </c>
      <c r="P1027" s="31">
        <v>0</v>
      </c>
      <c r="Q1027" s="32"/>
      <c r="R1027" s="33">
        <f t="shared" ref="R1027:R1090" si="80">IF(H1027=0,"",H1027/O1027*60)</f>
        <v>10.272727272727273</v>
      </c>
      <c r="S1027" s="34">
        <f t="shared" ref="S1027:S1090" si="81">SUMIFS(H:H,$A:$A,A1027,$D:$D,D1027,$E:$E,E1027)</f>
        <v>216</v>
      </c>
      <c r="T1027" s="35">
        <f>IF(L1027="비가동",0,VLOOKUP(E1027,[1]단가!$D$4:$G$1048576,4,0))</f>
        <v>8.76</v>
      </c>
      <c r="U1027" s="35">
        <f t="shared" ref="U1027:U1090" si="82">IF(L1027="비가동",0,T1027*J1027)</f>
        <v>1141331.6399999999</v>
      </c>
      <c r="V1027" s="36" t="str">
        <f>IF($L1027="비가동",0,IF($B1027="in",VLOOKUP($E1027,[1]투입량!$M:$T,3,FALSE),VLOOKUP($E1027,[1]투입량!$D:$I,3,FALSE)))</f>
        <v>SI5521</v>
      </c>
      <c r="W1027" s="35">
        <f>IF($L1027="비가동",0,IF($B1027="in",VLOOKUP($E1027,[1]투입량!$M:$T,6,FALSE),VLOOKUP($E1027,[1]투입량!$D:$I,5,FALSE)))</f>
        <v>330</v>
      </c>
      <c r="X1027" s="35">
        <f t="shared" ref="X1027:X1090" si="83">IF(L1027="비가동",0,(W1027*1.1)*H1027)</f>
        <v>41019.000000000007</v>
      </c>
      <c r="Y1027" s="37">
        <f>IF(V1027=0,0,VLOOKUP(V1027,[1]원재료!C:H,3,0)*0.001)</f>
        <v>8.25</v>
      </c>
      <c r="Z1027" s="35">
        <f t="shared" ref="Z1027:Z1090" si="84">Y1027*X1027</f>
        <v>338406.75000000006</v>
      </c>
      <c r="AA1027" s="38"/>
      <c r="AB1027" s="39" t="s">
        <v>35</v>
      </c>
      <c r="AC1027" s="40"/>
    </row>
    <row r="1028" spans="1:29" ht="19.5" customHeight="1" x14ac:dyDescent="0.45">
      <c r="A1028" s="22">
        <v>46164</v>
      </c>
      <c r="B1028" s="23" t="s">
        <v>29</v>
      </c>
      <c r="C1028" s="24" t="s">
        <v>30</v>
      </c>
      <c r="D1028" s="25" t="s">
        <v>59</v>
      </c>
      <c r="E1028" s="26">
        <v>681367</v>
      </c>
      <c r="F1028" s="27" t="str">
        <f>VLOOKUP(표1[[#This Row],[품번]],[1]!품번구분[#Data],2,0)</f>
        <v>S</v>
      </c>
      <c r="G1028" s="28">
        <v>360</v>
      </c>
      <c r="H1028" s="28">
        <v>105</v>
      </c>
      <c r="I1028" s="28"/>
      <c r="J1028" s="29">
        <f>표1[[#This Row],[C/V]]*표1[[#This Row],[판수]]-표1[[#This Row],[불량수량]]</f>
        <v>37800</v>
      </c>
      <c r="K1028" s="28" t="s">
        <v>81</v>
      </c>
      <c r="L1028" s="28" t="s">
        <v>117</v>
      </c>
      <c r="M1028" s="30">
        <v>0.83333333333333337</v>
      </c>
      <c r="N1028" s="30">
        <v>0.33333333333333331</v>
      </c>
      <c r="O1028" s="31">
        <v>659.99999999999989</v>
      </c>
      <c r="P1028" s="31">
        <v>0</v>
      </c>
      <c r="Q1028" s="32"/>
      <c r="R1028" s="33">
        <f t="shared" si="80"/>
        <v>9.5454545454545467</v>
      </c>
      <c r="S1028" s="34">
        <f t="shared" si="81"/>
        <v>204</v>
      </c>
      <c r="T1028" s="35">
        <f>IF(L1028="비가동",0,VLOOKUP(E1028,[1]단가!$D$4:$G$1048576,4,0))</f>
        <v>16.34</v>
      </c>
      <c r="U1028" s="35">
        <f t="shared" si="82"/>
        <v>617652</v>
      </c>
      <c r="V1028" s="36" t="str">
        <f>IF($L1028="비가동",0,IF($B1028="in",VLOOKUP($E1028,[1]투입량!$M:$T,3,FALSE),VLOOKUP($E1028,[1]투입량!$D:$I,3,FALSE)))</f>
        <v>SI4022</v>
      </c>
      <c r="W1028" s="35">
        <f>IF($L1028="비가동",0,IF($B1028="in",VLOOKUP($E1028,[1]투입량!$M:$T,6,FALSE),VLOOKUP($E1028,[1]투입량!$D:$I,5,FALSE)))</f>
        <v>264</v>
      </c>
      <c r="X1028" s="35">
        <f t="shared" si="83"/>
        <v>30492.000000000004</v>
      </c>
      <c r="Y1028" s="37">
        <f>IF(V1028=0,0,VLOOKUP(V1028,[1]원재료!C:H,3,0)*0.001)</f>
        <v>10.15</v>
      </c>
      <c r="Z1028" s="35">
        <f t="shared" si="84"/>
        <v>309493.80000000005</v>
      </c>
      <c r="AA1028" s="38"/>
      <c r="AB1028" s="39" t="s">
        <v>35</v>
      </c>
      <c r="AC1028" s="40"/>
    </row>
    <row r="1029" spans="1:29" ht="19.5" customHeight="1" x14ac:dyDescent="0.45">
      <c r="A1029" s="22">
        <v>46164</v>
      </c>
      <c r="B1029" s="23" t="s">
        <v>29</v>
      </c>
      <c r="C1029" s="24" t="s">
        <v>30</v>
      </c>
      <c r="D1029" s="25" t="s">
        <v>63</v>
      </c>
      <c r="E1029" s="26">
        <v>685394</v>
      </c>
      <c r="F1029" s="27" t="str">
        <f>VLOOKUP(표1[[#This Row],[품번]],[1]!품번구분[#Data],2,0)</f>
        <v>S</v>
      </c>
      <c r="G1029" s="28">
        <v>1152</v>
      </c>
      <c r="H1029" s="28">
        <v>90</v>
      </c>
      <c r="I1029" s="28"/>
      <c r="J1029" s="29">
        <f>표1[[#This Row],[C/V]]*표1[[#This Row],[판수]]-표1[[#This Row],[불량수량]]</f>
        <v>103680</v>
      </c>
      <c r="K1029" s="28" t="s">
        <v>67</v>
      </c>
      <c r="L1029" s="28" t="s">
        <v>116</v>
      </c>
      <c r="M1029" s="30">
        <v>0.33333333333333331</v>
      </c>
      <c r="N1029" s="30">
        <v>0.83333333333333337</v>
      </c>
      <c r="O1029" s="31">
        <v>620</v>
      </c>
      <c r="P1029" s="31">
        <v>0</v>
      </c>
      <c r="Q1029" s="32"/>
      <c r="R1029" s="33">
        <f t="shared" si="80"/>
        <v>8.7096774193548399</v>
      </c>
      <c r="S1029" s="34">
        <f t="shared" si="81"/>
        <v>185</v>
      </c>
      <c r="T1029" s="35">
        <f>IF(L1029="비가동",0,VLOOKUP(E1029,[1]단가!$D$4:$G$1048576,4,0))</f>
        <v>7.4</v>
      </c>
      <c r="U1029" s="35">
        <f t="shared" si="82"/>
        <v>767232</v>
      </c>
      <c r="V1029" s="36" t="str">
        <f>IF($L1029="비가동",0,IF($B1029="in",VLOOKUP($E1029,[1]투입량!$M:$T,3,FALSE),VLOOKUP($E1029,[1]투입량!$D:$I,3,FALSE)))</f>
        <v>SI4026</v>
      </c>
      <c r="W1029" s="35">
        <f>IF($L1029="비가동",0,IF($B1029="in",VLOOKUP($E1029,[1]투입량!$M:$T,6,FALSE),VLOOKUP($E1029,[1]투입량!$D:$I,5,FALSE)))</f>
        <v>292</v>
      </c>
      <c r="X1029" s="35">
        <f t="shared" si="83"/>
        <v>28908.000000000004</v>
      </c>
      <c r="Y1029" s="37">
        <f>IF(V1029=0,0,VLOOKUP(V1029,[1]원재료!C:H,3,0)*0.001)</f>
        <v>9.1</v>
      </c>
      <c r="Z1029" s="35">
        <f t="shared" si="84"/>
        <v>263062.80000000005</v>
      </c>
      <c r="AA1029" s="38"/>
      <c r="AB1029" s="39" t="s">
        <v>35</v>
      </c>
      <c r="AC1029" s="40"/>
    </row>
    <row r="1030" spans="1:29" ht="19.5" customHeight="1" x14ac:dyDescent="0.45">
      <c r="A1030" s="22">
        <v>46164</v>
      </c>
      <c r="B1030" s="23" t="s">
        <v>29</v>
      </c>
      <c r="C1030" s="24" t="s">
        <v>30</v>
      </c>
      <c r="D1030" s="25" t="s">
        <v>65</v>
      </c>
      <c r="E1030" s="26">
        <v>681159</v>
      </c>
      <c r="F1030" s="27" t="str">
        <f>VLOOKUP(표1[[#This Row],[품번]],[1]!품번구분[#Data],2,0)</f>
        <v>S</v>
      </c>
      <c r="G1030" s="28">
        <v>1600</v>
      </c>
      <c r="H1030" s="28">
        <v>65</v>
      </c>
      <c r="I1030" s="28"/>
      <c r="J1030" s="29">
        <f>표1[[#This Row],[C/V]]*표1[[#This Row],[판수]]-표1[[#This Row],[불량수량]]</f>
        <v>104000</v>
      </c>
      <c r="K1030" s="28" t="s">
        <v>68</v>
      </c>
      <c r="L1030" s="28" t="s">
        <v>116</v>
      </c>
      <c r="M1030" s="30">
        <v>0.33333333333333331</v>
      </c>
      <c r="N1030" s="30">
        <v>0.83333333333333337</v>
      </c>
      <c r="O1030" s="31">
        <v>620</v>
      </c>
      <c r="P1030" s="31">
        <v>0</v>
      </c>
      <c r="Q1030" s="32"/>
      <c r="R1030" s="33">
        <f t="shared" si="80"/>
        <v>6.2903225806451619</v>
      </c>
      <c r="S1030" s="34">
        <f t="shared" si="81"/>
        <v>135</v>
      </c>
      <c r="T1030" s="35">
        <f>IF(L1030="비가동",0,VLOOKUP(E1030,[1]단가!$D$4:$G$1048576,4,0))</f>
        <v>10.92</v>
      </c>
      <c r="U1030" s="35">
        <f t="shared" si="82"/>
        <v>1135680</v>
      </c>
      <c r="V1030" s="36" t="str">
        <f>IF($L1030="비가동",0,IF($B1030="in",VLOOKUP($E1030,[1]투입량!$M:$T,3,FALSE),VLOOKUP($E1030,[1]투입량!$D:$I,3,FALSE)))</f>
        <v>SI3510</v>
      </c>
      <c r="W1030" s="35">
        <f>IF($L1030="비가동",0,IF($B1030="in",VLOOKUP($E1030,[1]투입량!$M:$T,6,FALSE),VLOOKUP($E1030,[1]투입량!$D:$I,5,FALSE)))</f>
        <v>484</v>
      </c>
      <c r="X1030" s="35">
        <f t="shared" si="83"/>
        <v>34606.000000000007</v>
      </c>
      <c r="Y1030" s="37">
        <f>IF(V1030=0,0,VLOOKUP(V1030,[1]원재료!C:H,3,0)*0.001)</f>
        <v>8.4499999999999993</v>
      </c>
      <c r="Z1030" s="35">
        <f t="shared" si="84"/>
        <v>292420.7</v>
      </c>
      <c r="AA1030" s="38"/>
      <c r="AB1030" s="39" t="s">
        <v>35</v>
      </c>
      <c r="AC1030" s="40"/>
    </row>
    <row r="1031" spans="1:29" ht="19.5" customHeight="1" x14ac:dyDescent="0.45">
      <c r="A1031" s="22">
        <v>46164</v>
      </c>
      <c r="B1031" s="23" t="s">
        <v>29</v>
      </c>
      <c r="C1031" s="24" t="s">
        <v>30</v>
      </c>
      <c r="D1031" s="25" t="s">
        <v>63</v>
      </c>
      <c r="E1031" s="26">
        <v>685394</v>
      </c>
      <c r="F1031" s="27" t="str">
        <f>VLOOKUP(표1[[#This Row],[품번]],[1]!품번구분[#Data],2,0)</f>
        <v>S</v>
      </c>
      <c r="G1031" s="28">
        <v>1152</v>
      </c>
      <c r="H1031" s="28">
        <v>95</v>
      </c>
      <c r="I1031" s="28"/>
      <c r="J1031" s="29">
        <f>표1[[#This Row],[C/V]]*표1[[#This Row],[판수]]-표1[[#This Row],[불량수량]]</f>
        <v>109440</v>
      </c>
      <c r="K1031" s="28" t="s">
        <v>64</v>
      </c>
      <c r="L1031" s="28" t="s">
        <v>117</v>
      </c>
      <c r="M1031" s="30">
        <v>0.83333333333333337</v>
      </c>
      <c r="N1031" s="30">
        <v>0.33333333333333331</v>
      </c>
      <c r="O1031" s="31">
        <v>659.99999999999989</v>
      </c>
      <c r="P1031" s="31">
        <v>0</v>
      </c>
      <c r="Q1031" s="32"/>
      <c r="R1031" s="33">
        <f t="shared" si="80"/>
        <v>8.6363636363636367</v>
      </c>
      <c r="S1031" s="34">
        <f t="shared" si="81"/>
        <v>185</v>
      </c>
      <c r="T1031" s="35">
        <f>IF(L1031="비가동",0,VLOOKUP(E1031,[1]단가!$D$4:$G$1048576,4,0))</f>
        <v>7.4</v>
      </c>
      <c r="U1031" s="35">
        <f t="shared" si="82"/>
        <v>809856</v>
      </c>
      <c r="V1031" s="36" t="str">
        <f>IF($L1031="비가동",0,IF($B1031="in",VLOOKUP($E1031,[1]투입량!$M:$T,3,FALSE),VLOOKUP($E1031,[1]투입량!$D:$I,3,FALSE)))</f>
        <v>SI4026</v>
      </c>
      <c r="W1031" s="35">
        <f>IF($L1031="비가동",0,IF($B1031="in",VLOOKUP($E1031,[1]투입량!$M:$T,6,FALSE),VLOOKUP($E1031,[1]투입량!$D:$I,5,FALSE)))</f>
        <v>292</v>
      </c>
      <c r="X1031" s="35">
        <f t="shared" si="83"/>
        <v>30514.000000000004</v>
      </c>
      <c r="Y1031" s="37">
        <f>IF(V1031=0,0,VLOOKUP(V1031,[1]원재료!C:H,3,0)*0.001)</f>
        <v>9.1</v>
      </c>
      <c r="Z1031" s="35">
        <f t="shared" si="84"/>
        <v>277677.40000000002</v>
      </c>
      <c r="AA1031" s="38"/>
      <c r="AB1031" s="39" t="s">
        <v>35</v>
      </c>
      <c r="AC1031" s="40"/>
    </row>
    <row r="1032" spans="1:29" ht="19.5" customHeight="1" x14ac:dyDescent="0.45">
      <c r="A1032" s="22">
        <v>46164</v>
      </c>
      <c r="B1032" s="23" t="s">
        <v>29</v>
      </c>
      <c r="C1032" s="24" t="s">
        <v>30</v>
      </c>
      <c r="D1032" s="25" t="s">
        <v>65</v>
      </c>
      <c r="E1032" s="26">
        <v>681159</v>
      </c>
      <c r="F1032" s="27" t="str">
        <f>VLOOKUP(표1[[#This Row],[품번]],[1]!품번구분[#Data],2,0)</f>
        <v>S</v>
      </c>
      <c r="G1032" s="28">
        <v>1600</v>
      </c>
      <c r="H1032" s="28">
        <v>70</v>
      </c>
      <c r="I1032" s="28"/>
      <c r="J1032" s="29">
        <f>표1[[#This Row],[C/V]]*표1[[#This Row],[판수]]-표1[[#This Row],[불량수량]]</f>
        <v>112000</v>
      </c>
      <c r="K1032" s="28" t="s">
        <v>66</v>
      </c>
      <c r="L1032" s="28" t="s">
        <v>117</v>
      </c>
      <c r="M1032" s="30">
        <v>0.83333333333333337</v>
      </c>
      <c r="N1032" s="30">
        <v>0.33333333333333331</v>
      </c>
      <c r="O1032" s="31">
        <v>659.99999999999989</v>
      </c>
      <c r="P1032" s="31">
        <v>0</v>
      </c>
      <c r="Q1032" s="32"/>
      <c r="R1032" s="33">
        <f t="shared" si="80"/>
        <v>6.3636363636363651</v>
      </c>
      <c r="S1032" s="34">
        <f t="shared" si="81"/>
        <v>135</v>
      </c>
      <c r="T1032" s="35">
        <f>IF(L1032="비가동",0,VLOOKUP(E1032,[1]단가!$D$4:$G$1048576,4,0))</f>
        <v>10.92</v>
      </c>
      <c r="U1032" s="35">
        <f t="shared" si="82"/>
        <v>1223040</v>
      </c>
      <c r="V1032" s="36" t="str">
        <f>IF($L1032="비가동",0,IF($B1032="in",VLOOKUP($E1032,[1]투입량!$M:$T,3,FALSE),VLOOKUP($E1032,[1]투입량!$D:$I,3,FALSE)))</f>
        <v>SI3510</v>
      </c>
      <c r="W1032" s="35">
        <f>IF($L1032="비가동",0,IF($B1032="in",VLOOKUP($E1032,[1]투입량!$M:$T,6,FALSE),VLOOKUP($E1032,[1]투입량!$D:$I,5,FALSE)))</f>
        <v>484</v>
      </c>
      <c r="X1032" s="35">
        <f t="shared" si="83"/>
        <v>37268.000000000007</v>
      </c>
      <c r="Y1032" s="37">
        <f>IF(V1032=0,0,VLOOKUP(V1032,[1]원재료!C:H,3,0)*0.001)</f>
        <v>8.4499999999999993</v>
      </c>
      <c r="Z1032" s="35">
        <f t="shared" si="84"/>
        <v>314914.60000000003</v>
      </c>
      <c r="AA1032" s="38"/>
      <c r="AB1032" s="39" t="s">
        <v>35</v>
      </c>
      <c r="AC1032" s="40"/>
    </row>
    <row r="1033" spans="1:29" ht="19.5" customHeight="1" x14ac:dyDescent="0.45">
      <c r="A1033" s="22">
        <v>46164</v>
      </c>
      <c r="B1033" s="23" t="s">
        <v>29</v>
      </c>
      <c r="C1033" s="24" t="s">
        <v>30</v>
      </c>
      <c r="D1033" s="25" t="s">
        <v>69</v>
      </c>
      <c r="E1033" s="26" t="s">
        <v>118</v>
      </c>
      <c r="F1033" s="27" t="str">
        <f>VLOOKUP(표1[[#This Row],[품번]],[1]!품번구분[#Data],2,0)</f>
        <v>S</v>
      </c>
      <c r="G1033" s="28">
        <v>80</v>
      </c>
      <c r="H1033" s="28">
        <v>100</v>
      </c>
      <c r="I1033" s="28">
        <v>100</v>
      </c>
      <c r="J1033" s="29">
        <f>표1[[#This Row],[C/V]]*표1[[#This Row],[판수]]-표1[[#This Row],[불량수량]]</f>
        <v>7900</v>
      </c>
      <c r="K1033" s="28" t="s">
        <v>74</v>
      </c>
      <c r="L1033" s="28" t="s">
        <v>116</v>
      </c>
      <c r="M1033" s="30">
        <v>0.33333333333333331</v>
      </c>
      <c r="N1033" s="30">
        <v>0.83333333333333337</v>
      </c>
      <c r="O1033" s="31">
        <v>620</v>
      </c>
      <c r="P1033" s="31">
        <v>0</v>
      </c>
      <c r="Q1033" s="32"/>
      <c r="R1033" s="33">
        <f t="shared" si="80"/>
        <v>9.67741935483871</v>
      </c>
      <c r="S1033" s="34">
        <f t="shared" si="81"/>
        <v>207</v>
      </c>
      <c r="T1033" s="35">
        <f>IF(L1033="비가동",0,VLOOKUP(E1033,[1]단가!$D$4:$G$1048576,4,0))</f>
        <v>150</v>
      </c>
      <c r="U1033" s="35">
        <f t="shared" si="82"/>
        <v>1185000</v>
      </c>
      <c r="V1033" s="36" t="str">
        <f>IF($L1033="비가동",0,IF($B1033="in",VLOOKUP($E1033,[1]투입량!$M:$T,3,FALSE),VLOOKUP($E1033,[1]투입량!$D:$I,3,FALSE)))</f>
        <v>SI3026</v>
      </c>
      <c r="W1033" s="35">
        <f>IF($L1033="비가동",0,IF($B1033="in",VLOOKUP($E1033,[1]투입량!$M:$T,6,FALSE),VLOOKUP($E1033,[1]투입량!$D:$I,5,FALSE)))</f>
        <v>18</v>
      </c>
      <c r="X1033" s="35">
        <f t="shared" si="83"/>
        <v>1980</v>
      </c>
      <c r="Y1033" s="37">
        <f>IF(V1033=0,0,VLOOKUP(V1033,[1]원재료!C:H,3,0)*0.001)</f>
        <v>8.0500000000000007</v>
      </c>
      <c r="Z1033" s="35">
        <f t="shared" si="84"/>
        <v>15939.000000000002</v>
      </c>
      <c r="AA1033" s="38"/>
      <c r="AB1033" s="39" t="s">
        <v>35</v>
      </c>
      <c r="AC1033" s="40"/>
    </row>
    <row r="1034" spans="1:29" ht="19.5" customHeight="1" x14ac:dyDescent="0.45">
      <c r="A1034" s="22">
        <v>46164</v>
      </c>
      <c r="B1034" s="23" t="s">
        <v>29</v>
      </c>
      <c r="C1034" s="24" t="s">
        <v>30</v>
      </c>
      <c r="D1034" s="25" t="s">
        <v>72</v>
      </c>
      <c r="E1034" s="26">
        <v>683290</v>
      </c>
      <c r="F1034" s="27" t="str">
        <f>VLOOKUP(표1[[#This Row],[품번]],[1]!품번구분[#Data],2,0)</f>
        <v>S</v>
      </c>
      <c r="G1034" s="28">
        <v>400</v>
      </c>
      <c r="H1034" s="28">
        <v>101</v>
      </c>
      <c r="I1034" s="28"/>
      <c r="J1034" s="29">
        <f>표1[[#This Row],[C/V]]*표1[[#This Row],[판수]]-표1[[#This Row],[불량수량]]</f>
        <v>40400</v>
      </c>
      <c r="K1034" s="28" t="s">
        <v>74</v>
      </c>
      <c r="L1034" s="28" t="s">
        <v>116</v>
      </c>
      <c r="M1034" s="30">
        <v>0.33333333333333331</v>
      </c>
      <c r="N1034" s="30">
        <v>0.83333333333333337</v>
      </c>
      <c r="O1034" s="31">
        <v>620</v>
      </c>
      <c r="P1034" s="31">
        <v>0</v>
      </c>
      <c r="Q1034" s="32"/>
      <c r="R1034" s="33">
        <f t="shared" si="80"/>
        <v>9.7741935483870961</v>
      </c>
      <c r="S1034" s="34">
        <f t="shared" si="81"/>
        <v>207</v>
      </c>
      <c r="T1034" s="35">
        <f>IF(L1034="비가동",0,VLOOKUP(E1034,[1]단가!$D$4:$G$1048576,4,0))</f>
        <v>6</v>
      </c>
      <c r="U1034" s="35">
        <f t="shared" si="82"/>
        <v>242400</v>
      </c>
      <c r="V1034" s="36" t="str">
        <f>IF($L1034="비가동",0,IF($B1034="in",VLOOKUP($E1034,[1]투입량!$M:$T,3,FALSE),VLOOKUP($E1034,[1]투입량!$D:$I,3,FALSE)))</f>
        <v>SI5021</v>
      </c>
      <c r="W1034" s="35">
        <f>IF($L1034="비가동",0,IF($B1034="in",VLOOKUP($E1034,[1]투입량!$M:$T,6,FALSE),VLOOKUP($E1034,[1]투입량!$D:$I,5,FALSE)))</f>
        <v>60</v>
      </c>
      <c r="X1034" s="35">
        <f t="shared" si="83"/>
        <v>6666</v>
      </c>
      <c r="Y1034" s="37">
        <f>IF(V1034=0,0,VLOOKUP(V1034,[1]원재료!C:H,3,0)*0.001)</f>
        <v>10.1</v>
      </c>
      <c r="Z1034" s="35">
        <f t="shared" si="84"/>
        <v>67326.599999999991</v>
      </c>
      <c r="AA1034" s="38"/>
      <c r="AB1034" s="39" t="s">
        <v>35</v>
      </c>
      <c r="AC1034" s="40"/>
    </row>
    <row r="1035" spans="1:29" ht="19.5" customHeight="1" x14ac:dyDescent="0.45">
      <c r="A1035" s="22">
        <v>46164</v>
      </c>
      <c r="B1035" s="23" t="s">
        <v>29</v>
      </c>
      <c r="C1035" s="24" t="s">
        <v>30</v>
      </c>
      <c r="D1035" s="25" t="s">
        <v>69</v>
      </c>
      <c r="E1035" s="26" t="s">
        <v>118</v>
      </c>
      <c r="F1035" s="27" t="str">
        <f>VLOOKUP(표1[[#This Row],[품번]],[1]!품번구분[#Data],2,0)</f>
        <v>S</v>
      </c>
      <c r="G1035" s="28">
        <v>80</v>
      </c>
      <c r="H1035" s="28">
        <v>107</v>
      </c>
      <c r="I1035" s="28">
        <v>107</v>
      </c>
      <c r="J1035" s="29">
        <f>표1[[#This Row],[C/V]]*표1[[#This Row],[판수]]-표1[[#This Row],[불량수량]]</f>
        <v>8453</v>
      </c>
      <c r="K1035" s="28" t="s">
        <v>71</v>
      </c>
      <c r="L1035" s="28" t="s">
        <v>117</v>
      </c>
      <c r="M1035" s="30">
        <v>0.83333333333333337</v>
      </c>
      <c r="N1035" s="30">
        <v>0.33333333333333331</v>
      </c>
      <c r="O1035" s="31">
        <v>659.99999999999989</v>
      </c>
      <c r="P1035" s="31">
        <v>0</v>
      </c>
      <c r="Q1035" s="32"/>
      <c r="R1035" s="33">
        <f t="shared" si="80"/>
        <v>9.7272727272727284</v>
      </c>
      <c r="S1035" s="34">
        <f t="shared" si="81"/>
        <v>207</v>
      </c>
      <c r="T1035" s="35">
        <f>IF(L1035="비가동",0,VLOOKUP(E1035,[1]단가!$D$4:$G$1048576,4,0))</f>
        <v>150</v>
      </c>
      <c r="U1035" s="35">
        <f t="shared" si="82"/>
        <v>1267950</v>
      </c>
      <c r="V1035" s="36" t="str">
        <f>IF($L1035="비가동",0,IF($B1035="in",VLOOKUP($E1035,[1]투입량!$M:$T,3,FALSE),VLOOKUP($E1035,[1]투입량!$D:$I,3,FALSE)))</f>
        <v>SI3026</v>
      </c>
      <c r="W1035" s="35">
        <f>IF($L1035="비가동",0,IF($B1035="in",VLOOKUP($E1035,[1]투입량!$M:$T,6,FALSE),VLOOKUP($E1035,[1]투입량!$D:$I,5,FALSE)))</f>
        <v>18</v>
      </c>
      <c r="X1035" s="35">
        <f t="shared" si="83"/>
        <v>2118.6</v>
      </c>
      <c r="Y1035" s="37">
        <f>IF(V1035=0,0,VLOOKUP(V1035,[1]원재료!C:H,3,0)*0.001)</f>
        <v>8.0500000000000007</v>
      </c>
      <c r="Z1035" s="35">
        <f t="shared" si="84"/>
        <v>17054.73</v>
      </c>
      <c r="AA1035" s="38"/>
      <c r="AB1035" s="39" t="s">
        <v>35</v>
      </c>
      <c r="AC1035" s="40"/>
    </row>
    <row r="1036" spans="1:29" ht="19.5" customHeight="1" x14ac:dyDescent="0.45">
      <c r="A1036" s="22">
        <v>46164</v>
      </c>
      <c r="B1036" s="23" t="s">
        <v>29</v>
      </c>
      <c r="C1036" s="24" t="s">
        <v>30</v>
      </c>
      <c r="D1036" s="25" t="s">
        <v>72</v>
      </c>
      <c r="E1036" s="26">
        <v>683290</v>
      </c>
      <c r="F1036" s="27" t="str">
        <f>VLOOKUP(표1[[#This Row],[품번]],[1]!품번구분[#Data],2,0)</f>
        <v>S</v>
      </c>
      <c r="G1036" s="28">
        <v>400</v>
      </c>
      <c r="H1036" s="28">
        <v>106</v>
      </c>
      <c r="I1036" s="28"/>
      <c r="J1036" s="29">
        <f>표1[[#This Row],[C/V]]*표1[[#This Row],[판수]]-표1[[#This Row],[불량수량]]</f>
        <v>42400</v>
      </c>
      <c r="K1036" s="28" t="s">
        <v>71</v>
      </c>
      <c r="L1036" s="28" t="s">
        <v>117</v>
      </c>
      <c r="M1036" s="30">
        <v>0.83333333333333337</v>
      </c>
      <c r="N1036" s="30">
        <v>0.33333333333333331</v>
      </c>
      <c r="O1036" s="31">
        <v>659.99999999999989</v>
      </c>
      <c r="P1036" s="31">
        <v>0</v>
      </c>
      <c r="Q1036" s="32"/>
      <c r="R1036" s="33">
        <f t="shared" si="80"/>
        <v>9.6363636363636385</v>
      </c>
      <c r="S1036" s="34">
        <f t="shared" si="81"/>
        <v>207</v>
      </c>
      <c r="T1036" s="35">
        <f>IF(L1036="비가동",0,VLOOKUP(E1036,[1]단가!$D$4:$G$1048576,4,0))</f>
        <v>6</v>
      </c>
      <c r="U1036" s="35">
        <f t="shared" si="82"/>
        <v>254400</v>
      </c>
      <c r="V1036" s="36" t="str">
        <f>IF($L1036="비가동",0,IF($B1036="in",VLOOKUP($E1036,[1]투입량!$M:$T,3,FALSE),VLOOKUP($E1036,[1]투입량!$D:$I,3,FALSE)))</f>
        <v>SI5021</v>
      </c>
      <c r="W1036" s="35">
        <f>IF($L1036="비가동",0,IF($B1036="in",VLOOKUP($E1036,[1]투입량!$M:$T,6,FALSE),VLOOKUP($E1036,[1]투입량!$D:$I,5,FALSE)))</f>
        <v>60</v>
      </c>
      <c r="X1036" s="35">
        <f t="shared" si="83"/>
        <v>6996</v>
      </c>
      <c r="Y1036" s="37">
        <f>IF(V1036=0,0,VLOOKUP(V1036,[1]원재료!C:H,3,0)*0.001)</f>
        <v>10.1</v>
      </c>
      <c r="Z1036" s="35">
        <f t="shared" si="84"/>
        <v>70659.599999999991</v>
      </c>
      <c r="AA1036" s="38"/>
      <c r="AB1036" s="39" t="s">
        <v>35</v>
      </c>
      <c r="AC1036" s="40"/>
    </row>
    <row r="1037" spans="1:29" ht="19.5" customHeight="1" x14ac:dyDescent="0.45">
      <c r="A1037" s="22">
        <v>46164</v>
      </c>
      <c r="B1037" s="23" t="s">
        <v>29</v>
      </c>
      <c r="C1037" s="24" t="s">
        <v>30</v>
      </c>
      <c r="D1037" s="25" t="s">
        <v>75</v>
      </c>
      <c r="E1037" s="26" t="s">
        <v>76</v>
      </c>
      <c r="F1037" s="27" t="str">
        <f>VLOOKUP(표1[[#This Row],[품번]],[1]!품번구분[#Data],2,0)</f>
        <v>G</v>
      </c>
      <c r="G1037" s="28">
        <v>6</v>
      </c>
      <c r="H1037" s="28">
        <v>93</v>
      </c>
      <c r="I1037" s="28"/>
      <c r="J1037" s="29">
        <f>표1[[#This Row],[C/V]]*표1[[#This Row],[판수]]-표1[[#This Row],[불량수량]]</f>
        <v>558</v>
      </c>
      <c r="K1037" s="28" t="s">
        <v>79</v>
      </c>
      <c r="L1037" s="28" t="s">
        <v>116</v>
      </c>
      <c r="M1037" s="30">
        <v>0.33333333333333331</v>
      </c>
      <c r="N1037" s="30">
        <v>0.83333333333333337</v>
      </c>
      <c r="O1037" s="31">
        <v>620</v>
      </c>
      <c r="P1037" s="31">
        <v>0</v>
      </c>
      <c r="Q1037" s="32"/>
      <c r="R1037" s="33">
        <f t="shared" si="80"/>
        <v>9</v>
      </c>
      <c r="S1037" s="34">
        <f t="shared" si="81"/>
        <v>186</v>
      </c>
      <c r="T1037" s="35">
        <f>IF(L1037="비가동",0,VLOOKUP(E1037,[1]단가!$D$4:$G$1048576,4,0))</f>
        <v>700</v>
      </c>
      <c r="U1037" s="35">
        <f t="shared" si="82"/>
        <v>390600</v>
      </c>
      <c r="V1037" s="36" t="str">
        <f>IF($L1037="비가동",0,IF($B1037="in",VLOOKUP($E1037,[1]투입량!$M:$T,3,FALSE),VLOOKUP($E1037,[1]투입량!$D:$I,3,FALSE)))</f>
        <v>Q5009</v>
      </c>
      <c r="W1037" s="35">
        <f>IF($L1037="비가동",0,IF($B1037="in",VLOOKUP($E1037,[1]투입량!$M:$T,6,FALSE),VLOOKUP($E1037,[1]투입량!$D:$I,5,FALSE)))</f>
        <v>28</v>
      </c>
      <c r="X1037" s="35">
        <f t="shared" si="83"/>
        <v>2864.4000000000005</v>
      </c>
      <c r="Y1037" s="37">
        <f>IF(V1037=0,0,VLOOKUP(V1037,[1]원재료!C:H,3,0)*0.001)</f>
        <v>8.14</v>
      </c>
      <c r="Z1037" s="35">
        <f t="shared" si="84"/>
        <v>23316.216000000008</v>
      </c>
      <c r="AA1037" s="38"/>
      <c r="AB1037" s="39" t="s">
        <v>35</v>
      </c>
      <c r="AC1037" s="40"/>
    </row>
    <row r="1038" spans="1:29" ht="19.5" customHeight="1" x14ac:dyDescent="0.45">
      <c r="A1038" s="22">
        <v>46164</v>
      </c>
      <c r="B1038" s="23" t="s">
        <v>29</v>
      </c>
      <c r="C1038" s="24" t="s">
        <v>30</v>
      </c>
      <c r="D1038" s="25" t="s">
        <v>78</v>
      </c>
      <c r="E1038" s="26" t="s">
        <v>76</v>
      </c>
      <c r="F1038" s="27" t="str">
        <f>VLOOKUP(표1[[#This Row],[품번]],[1]!품번구분[#Data],2,0)</f>
        <v>G</v>
      </c>
      <c r="G1038" s="28">
        <v>2</v>
      </c>
      <c r="H1038" s="28">
        <v>93</v>
      </c>
      <c r="I1038" s="28"/>
      <c r="J1038" s="29">
        <f>표1[[#This Row],[C/V]]*표1[[#This Row],[판수]]-표1[[#This Row],[불량수량]]</f>
        <v>186</v>
      </c>
      <c r="K1038" s="28" t="s">
        <v>79</v>
      </c>
      <c r="L1038" s="28" t="s">
        <v>116</v>
      </c>
      <c r="M1038" s="30">
        <v>0.33333333333333331</v>
      </c>
      <c r="N1038" s="30">
        <v>0.83333333333333337</v>
      </c>
      <c r="O1038" s="31">
        <v>620</v>
      </c>
      <c r="P1038" s="31">
        <v>0</v>
      </c>
      <c r="Q1038" s="32"/>
      <c r="R1038" s="33">
        <f t="shared" si="80"/>
        <v>9</v>
      </c>
      <c r="S1038" s="34">
        <f t="shared" si="81"/>
        <v>186</v>
      </c>
      <c r="T1038" s="35">
        <f>IF(L1038="비가동",0,VLOOKUP(E1038,[1]단가!$D$4:$G$1048576,4,0))</f>
        <v>700</v>
      </c>
      <c r="U1038" s="35">
        <f t="shared" si="82"/>
        <v>130200</v>
      </c>
      <c r="V1038" s="36" t="str">
        <f>IF($L1038="비가동",0,IF($B1038="in",VLOOKUP($E1038,[1]투입량!$M:$T,3,FALSE),VLOOKUP($E1038,[1]투입량!$D:$I,3,FALSE)))</f>
        <v>Q5009</v>
      </c>
      <c r="W1038" s="35">
        <f>IF($L1038="비가동",0,IF($B1038="in",VLOOKUP($E1038,[1]투입량!$M:$T,6,FALSE),VLOOKUP($E1038,[1]투입량!$D:$I,5,FALSE)))</f>
        <v>28</v>
      </c>
      <c r="X1038" s="35">
        <f t="shared" si="83"/>
        <v>2864.4000000000005</v>
      </c>
      <c r="Y1038" s="37">
        <f>IF(V1038=0,0,VLOOKUP(V1038,[1]원재료!C:H,3,0)*0.001)</f>
        <v>8.14</v>
      </c>
      <c r="Z1038" s="35">
        <f t="shared" si="84"/>
        <v>23316.216000000008</v>
      </c>
      <c r="AA1038" s="38"/>
      <c r="AB1038" s="39" t="s">
        <v>35</v>
      </c>
      <c r="AC1038" s="40"/>
    </row>
    <row r="1039" spans="1:29" ht="19.5" customHeight="1" x14ac:dyDescent="0.45">
      <c r="A1039" s="22">
        <v>46164</v>
      </c>
      <c r="B1039" s="23" t="s">
        <v>29</v>
      </c>
      <c r="C1039" s="24" t="s">
        <v>30</v>
      </c>
      <c r="D1039" s="25" t="s">
        <v>75</v>
      </c>
      <c r="E1039" s="26" t="s">
        <v>76</v>
      </c>
      <c r="F1039" s="27" t="str">
        <f>VLOOKUP(표1[[#This Row],[품번]],[1]!품번구분[#Data],2,0)</f>
        <v>G</v>
      </c>
      <c r="G1039" s="28">
        <v>6</v>
      </c>
      <c r="H1039" s="28">
        <v>93</v>
      </c>
      <c r="I1039" s="28"/>
      <c r="J1039" s="29">
        <f>표1[[#This Row],[C/V]]*표1[[#This Row],[판수]]-표1[[#This Row],[불량수량]]</f>
        <v>558</v>
      </c>
      <c r="K1039" s="28" t="s">
        <v>102</v>
      </c>
      <c r="L1039" s="28" t="s">
        <v>117</v>
      </c>
      <c r="M1039" s="30">
        <v>0.83333333333333337</v>
      </c>
      <c r="N1039" s="30">
        <v>0.33333333333333331</v>
      </c>
      <c r="O1039" s="31">
        <v>659.99999999999989</v>
      </c>
      <c r="P1039" s="31">
        <v>0</v>
      </c>
      <c r="Q1039" s="32"/>
      <c r="R1039" s="33">
        <f t="shared" si="80"/>
        <v>8.454545454545455</v>
      </c>
      <c r="S1039" s="34">
        <f t="shared" si="81"/>
        <v>186</v>
      </c>
      <c r="T1039" s="35">
        <f>IF(L1039="비가동",0,VLOOKUP(E1039,[1]단가!$D$4:$G$1048576,4,0))</f>
        <v>700</v>
      </c>
      <c r="U1039" s="35">
        <f t="shared" si="82"/>
        <v>390600</v>
      </c>
      <c r="V1039" s="36" t="str">
        <f>IF($L1039="비가동",0,IF($B1039="in",VLOOKUP($E1039,[1]투입량!$M:$T,3,FALSE),VLOOKUP($E1039,[1]투입량!$D:$I,3,FALSE)))</f>
        <v>Q5009</v>
      </c>
      <c r="W1039" s="35">
        <f>IF($L1039="비가동",0,IF($B1039="in",VLOOKUP($E1039,[1]투입량!$M:$T,6,FALSE),VLOOKUP($E1039,[1]투입량!$D:$I,5,FALSE)))</f>
        <v>28</v>
      </c>
      <c r="X1039" s="35">
        <f t="shared" si="83"/>
        <v>2864.4000000000005</v>
      </c>
      <c r="Y1039" s="37">
        <f>IF(V1039=0,0,VLOOKUP(V1039,[1]원재료!C:H,3,0)*0.001)</f>
        <v>8.14</v>
      </c>
      <c r="Z1039" s="35">
        <f t="shared" si="84"/>
        <v>23316.216000000008</v>
      </c>
      <c r="AA1039" s="38"/>
      <c r="AB1039" s="39" t="s">
        <v>35</v>
      </c>
      <c r="AC1039" s="40"/>
    </row>
    <row r="1040" spans="1:29" ht="19.5" customHeight="1" x14ac:dyDescent="0.45">
      <c r="A1040" s="22">
        <v>46164</v>
      </c>
      <c r="B1040" s="23" t="s">
        <v>29</v>
      </c>
      <c r="C1040" s="24" t="s">
        <v>30</v>
      </c>
      <c r="D1040" s="25" t="s">
        <v>78</v>
      </c>
      <c r="E1040" s="26" t="s">
        <v>76</v>
      </c>
      <c r="F1040" s="27" t="str">
        <f>VLOOKUP(표1[[#This Row],[품번]],[1]!품번구분[#Data],2,0)</f>
        <v>G</v>
      </c>
      <c r="G1040" s="28">
        <v>2</v>
      </c>
      <c r="H1040" s="28">
        <v>93</v>
      </c>
      <c r="I1040" s="28"/>
      <c r="J1040" s="29">
        <f>표1[[#This Row],[C/V]]*표1[[#This Row],[판수]]-표1[[#This Row],[불량수량]]</f>
        <v>186</v>
      </c>
      <c r="K1040" s="28" t="s">
        <v>102</v>
      </c>
      <c r="L1040" s="28" t="s">
        <v>117</v>
      </c>
      <c r="M1040" s="30">
        <v>0.83333333333333337</v>
      </c>
      <c r="N1040" s="30">
        <v>0.33333333333333331</v>
      </c>
      <c r="O1040" s="31">
        <v>659.99999999999989</v>
      </c>
      <c r="P1040" s="31">
        <v>0</v>
      </c>
      <c r="Q1040" s="32"/>
      <c r="R1040" s="33">
        <f t="shared" si="80"/>
        <v>8.454545454545455</v>
      </c>
      <c r="S1040" s="34">
        <f t="shared" si="81"/>
        <v>186</v>
      </c>
      <c r="T1040" s="35">
        <f>IF(L1040="비가동",0,VLOOKUP(E1040,[1]단가!$D$4:$G$1048576,4,0))</f>
        <v>700</v>
      </c>
      <c r="U1040" s="35">
        <f t="shared" si="82"/>
        <v>130200</v>
      </c>
      <c r="V1040" s="36" t="str">
        <f>IF($L1040="비가동",0,IF($B1040="in",VLOOKUP($E1040,[1]투입량!$M:$T,3,FALSE),VLOOKUP($E1040,[1]투입량!$D:$I,3,FALSE)))</f>
        <v>Q5009</v>
      </c>
      <c r="W1040" s="35">
        <f>IF($L1040="비가동",0,IF($B1040="in",VLOOKUP($E1040,[1]투입량!$M:$T,6,FALSE),VLOOKUP($E1040,[1]투입량!$D:$I,5,FALSE)))</f>
        <v>28</v>
      </c>
      <c r="X1040" s="35">
        <f t="shared" si="83"/>
        <v>2864.4000000000005</v>
      </c>
      <c r="Y1040" s="37">
        <f>IF(V1040=0,0,VLOOKUP(V1040,[1]원재료!C:H,3,0)*0.001)</f>
        <v>8.14</v>
      </c>
      <c r="Z1040" s="35">
        <f t="shared" si="84"/>
        <v>23316.216000000008</v>
      </c>
      <c r="AA1040" s="38"/>
      <c r="AB1040" s="39" t="s">
        <v>35</v>
      </c>
      <c r="AC1040" s="40"/>
    </row>
    <row r="1041" spans="1:29" ht="19.5" customHeight="1" x14ac:dyDescent="0.45">
      <c r="A1041" s="22">
        <v>46164</v>
      </c>
      <c r="B1041" s="23" t="s">
        <v>29</v>
      </c>
      <c r="C1041" s="24" t="s">
        <v>30</v>
      </c>
      <c r="D1041" s="25" t="s">
        <v>80</v>
      </c>
      <c r="E1041" s="26">
        <v>410002</v>
      </c>
      <c r="F1041" s="27" t="str">
        <f>VLOOKUP(표1[[#This Row],[품번]],[1]!품번구분[#Data],2,0)</f>
        <v>G</v>
      </c>
      <c r="G1041" s="28">
        <v>400</v>
      </c>
      <c r="H1041" s="28">
        <v>85</v>
      </c>
      <c r="I1041" s="28"/>
      <c r="J1041" s="29">
        <f>표1[[#This Row],[C/V]]*표1[[#This Row],[판수]]-표1[[#This Row],[불량수량]]</f>
        <v>34000</v>
      </c>
      <c r="K1041" s="28" t="s">
        <v>83</v>
      </c>
      <c r="L1041" s="28" t="s">
        <v>116</v>
      </c>
      <c r="M1041" s="30">
        <v>0.33333333333333331</v>
      </c>
      <c r="N1041" s="30">
        <v>0.83333333333333337</v>
      </c>
      <c r="O1041" s="31">
        <v>620</v>
      </c>
      <c r="P1041" s="31">
        <v>0</v>
      </c>
      <c r="Q1041" s="32"/>
      <c r="R1041" s="33">
        <f t="shared" si="80"/>
        <v>8.2258064516129021</v>
      </c>
      <c r="S1041" s="34">
        <f t="shared" si="81"/>
        <v>174</v>
      </c>
      <c r="T1041" s="35">
        <f>IF(L1041="비가동",0,VLOOKUP(E1041,[1]단가!$D$4:$G$1048576,4,0))</f>
        <v>14.7</v>
      </c>
      <c r="U1041" s="35">
        <f t="shared" si="82"/>
        <v>499800</v>
      </c>
      <c r="V1041" s="36" t="str">
        <f>IF($L1041="비가동",0,IF($B1041="in",VLOOKUP($E1041,[1]투입량!$M:$T,3,FALSE),VLOOKUP($E1041,[1]투입량!$D:$I,3,FALSE)))</f>
        <v>Q4004-3</v>
      </c>
      <c r="W1041" s="35">
        <f>IF($L1041="비가동",0,IF($B1041="in",VLOOKUP($E1041,[1]투입량!$M:$T,6,FALSE),VLOOKUP($E1041,[1]투입량!$D:$I,5,FALSE)))</f>
        <v>46</v>
      </c>
      <c r="X1041" s="35">
        <f t="shared" si="83"/>
        <v>4301</v>
      </c>
      <c r="Y1041" s="37">
        <f>IF(V1041=0,0,VLOOKUP(V1041,[1]원재료!C:H,3,0)*0.001)</f>
        <v>10.200000000000001</v>
      </c>
      <c r="Z1041" s="35">
        <f t="shared" si="84"/>
        <v>43870.200000000004</v>
      </c>
      <c r="AA1041" s="38"/>
      <c r="AB1041" s="39" t="s">
        <v>35</v>
      </c>
      <c r="AC1041" s="40"/>
    </row>
    <row r="1042" spans="1:29" ht="19.5" customHeight="1" x14ac:dyDescent="0.45">
      <c r="A1042" s="22">
        <v>46164</v>
      </c>
      <c r="B1042" s="23" t="s">
        <v>29</v>
      </c>
      <c r="C1042" s="24" t="s">
        <v>30</v>
      </c>
      <c r="D1042" s="25" t="s">
        <v>82</v>
      </c>
      <c r="E1042" s="26" t="s">
        <v>125</v>
      </c>
      <c r="F1042" s="27" t="str">
        <f>VLOOKUP(표1[[#This Row],[품번]],[1]!품번구분[#Data],2,0)</f>
        <v>G</v>
      </c>
      <c r="G1042" s="28">
        <v>72</v>
      </c>
      <c r="H1042" s="28">
        <v>85</v>
      </c>
      <c r="I1042" s="28"/>
      <c r="J1042" s="29">
        <f>표1[[#This Row],[C/V]]*표1[[#This Row],[판수]]-표1[[#This Row],[불량수량]]</f>
        <v>6120</v>
      </c>
      <c r="K1042" s="28" t="s">
        <v>83</v>
      </c>
      <c r="L1042" s="28" t="s">
        <v>116</v>
      </c>
      <c r="M1042" s="30">
        <v>0.33333333333333331</v>
      </c>
      <c r="N1042" s="30">
        <v>0.83333333333333337</v>
      </c>
      <c r="O1042" s="31">
        <v>620</v>
      </c>
      <c r="P1042" s="31">
        <v>0</v>
      </c>
      <c r="Q1042" s="32"/>
      <c r="R1042" s="33">
        <f t="shared" si="80"/>
        <v>8.2258064516129021</v>
      </c>
      <c r="S1042" s="34">
        <f t="shared" si="81"/>
        <v>174</v>
      </c>
      <c r="T1042" s="35">
        <f>IF(L1042="비가동",0,VLOOKUP(E1042,[1]단가!$D$4:$G$1048576,4,0))</f>
        <v>0</v>
      </c>
      <c r="U1042" s="35">
        <f t="shared" si="82"/>
        <v>0</v>
      </c>
      <c r="V1042" s="36" t="str">
        <f>IF($L1042="비가동",0,IF($B1042="in",VLOOKUP($E1042,[1]투입량!$M:$T,3,FALSE),VLOOKUP($E1042,[1]투입량!$D:$I,3,FALSE)))</f>
        <v>F7008</v>
      </c>
      <c r="W1042" s="35">
        <f>IF($L1042="비가동",0,IF($B1042="in",VLOOKUP($E1042,[1]투입량!$M:$T,6,FALSE),VLOOKUP($E1042,[1]투입량!$D:$I,5,FALSE)))</f>
        <v>168</v>
      </c>
      <c r="X1042" s="35">
        <f t="shared" si="83"/>
        <v>15708.000000000002</v>
      </c>
      <c r="Y1042" s="37">
        <f>IF(V1042=0,0,VLOOKUP(V1042,[1]원재료!C:H,3,0)*0.001)</f>
        <v>41</v>
      </c>
      <c r="Z1042" s="35">
        <f t="shared" si="84"/>
        <v>644028.00000000012</v>
      </c>
      <c r="AA1042" s="38"/>
      <c r="AB1042" s="39" t="s">
        <v>35</v>
      </c>
      <c r="AC1042" s="40"/>
    </row>
    <row r="1043" spans="1:29" ht="19.5" customHeight="1" x14ac:dyDescent="0.45">
      <c r="A1043" s="22">
        <v>46164</v>
      </c>
      <c r="B1043" s="23" t="s">
        <v>29</v>
      </c>
      <c r="C1043" s="24" t="s">
        <v>30</v>
      </c>
      <c r="D1043" s="25" t="s">
        <v>80</v>
      </c>
      <c r="E1043" s="26">
        <v>410002</v>
      </c>
      <c r="F1043" s="27" t="str">
        <f>VLOOKUP(표1[[#This Row],[품번]],[1]!품번구분[#Data],2,0)</f>
        <v>G</v>
      </c>
      <c r="G1043" s="28">
        <v>400</v>
      </c>
      <c r="H1043" s="28">
        <v>89</v>
      </c>
      <c r="I1043" s="28"/>
      <c r="J1043" s="29">
        <f>표1[[#This Row],[C/V]]*표1[[#This Row],[판수]]-표1[[#This Row],[불량수량]]</f>
        <v>35600</v>
      </c>
      <c r="K1043" s="28" t="s">
        <v>60</v>
      </c>
      <c r="L1043" s="28" t="s">
        <v>117</v>
      </c>
      <c r="M1043" s="30">
        <v>0.83333333333333337</v>
      </c>
      <c r="N1043" s="30">
        <v>0.33333333333333331</v>
      </c>
      <c r="O1043" s="31">
        <v>659.99999999999989</v>
      </c>
      <c r="P1043" s="31">
        <v>0</v>
      </c>
      <c r="Q1043" s="32"/>
      <c r="R1043" s="33">
        <f t="shared" si="80"/>
        <v>8.0909090909090935</v>
      </c>
      <c r="S1043" s="34">
        <f t="shared" si="81"/>
        <v>174</v>
      </c>
      <c r="T1043" s="35">
        <f>IF(L1043="비가동",0,VLOOKUP(E1043,[1]단가!$D$4:$G$1048576,4,0))</f>
        <v>14.7</v>
      </c>
      <c r="U1043" s="35">
        <f t="shared" si="82"/>
        <v>523320</v>
      </c>
      <c r="V1043" s="36" t="str">
        <f>IF($L1043="비가동",0,IF($B1043="in",VLOOKUP($E1043,[1]투입량!$M:$T,3,FALSE),VLOOKUP($E1043,[1]투입량!$D:$I,3,FALSE)))</f>
        <v>Q4004-3</v>
      </c>
      <c r="W1043" s="35">
        <f>IF($L1043="비가동",0,IF($B1043="in",VLOOKUP($E1043,[1]투입량!$M:$T,6,FALSE),VLOOKUP($E1043,[1]투입량!$D:$I,5,FALSE)))</f>
        <v>46</v>
      </c>
      <c r="X1043" s="35">
        <f t="shared" si="83"/>
        <v>4503.4000000000005</v>
      </c>
      <c r="Y1043" s="37">
        <f>IF(V1043=0,0,VLOOKUP(V1043,[1]원재료!C:H,3,0)*0.001)</f>
        <v>10.200000000000001</v>
      </c>
      <c r="Z1043" s="35">
        <f t="shared" si="84"/>
        <v>45934.680000000008</v>
      </c>
      <c r="AA1043" s="38"/>
      <c r="AB1043" s="39" t="s">
        <v>35</v>
      </c>
      <c r="AC1043" s="40"/>
    </row>
    <row r="1044" spans="1:29" ht="19.5" customHeight="1" x14ac:dyDescent="0.45">
      <c r="A1044" s="22">
        <v>46164</v>
      </c>
      <c r="B1044" s="23" t="s">
        <v>29</v>
      </c>
      <c r="C1044" s="24" t="s">
        <v>30</v>
      </c>
      <c r="D1044" s="25" t="s">
        <v>82</v>
      </c>
      <c r="E1044" s="26" t="s">
        <v>125</v>
      </c>
      <c r="F1044" s="27" t="str">
        <f>VLOOKUP(표1[[#This Row],[품번]],[1]!품번구분[#Data],2,0)</f>
        <v>G</v>
      </c>
      <c r="G1044" s="28">
        <v>72</v>
      </c>
      <c r="H1044" s="28">
        <v>89</v>
      </c>
      <c r="I1044" s="28"/>
      <c r="J1044" s="29">
        <f>표1[[#This Row],[C/V]]*표1[[#This Row],[판수]]-표1[[#This Row],[불량수량]]</f>
        <v>6408</v>
      </c>
      <c r="K1044" s="28" t="s">
        <v>60</v>
      </c>
      <c r="L1044" s="28" t="s">
        <v>117</v>
      </c>
      <c r="M1044" s="30">
        <v>0.83333333333333337</v>
      </c>
      <c r="N1044" s="30">
        <v>0.33333333333333331</v>
      </c>
      <c r="O1044" s="31">
        <v>659.99999999999989</v>
      </c>
      <c r="P1044" s="31">
        <v>0</v>
      </c>
      <c r="Q1044" s="32"/>
      <c r="R1044" s="33">
        <f t="shared" si="80"/>
        <v>8.0909090909090935</v>
      </c>
      <c r="S1044" s="34">
        <f t="shared" si="81"/>
        <v>174</v>
      </c>
      <c r="T1044" s="35">
        <f>IF(L1044="비가동",0,VLOOKUP(E1044,[1]단가!$D$4:$G$1048576,4,0))</f>
        <v>0</v>
      </c>
      <c r="U1044" s="35">
        <f t="shared" si="82"/>
        <v>0</v>
      </c>
      <c r="V1044" s="36" t="str">
        <f>IF($L1044="비가동",0,IF($B1044="in",VLOOKUP($E1044,[1]투입량!$M:$T,3,FALSE),VLOOKUP($E1044,[1]투입량!$D:$I,3,FALSE)))</f>
        <v>F7008</v>
      </c>
      <c r="W1044" s="35">
        <f>IF($L1044="비가동",0,IF($B1044="in",VLOOKUP($E1044,[1]투입량!$M:$T,6,FALSE),VLOOKUP($E1044,[1]투입량!$D:$I,5,FALSE)))</f>
        <v>168</v>
      </c>
      <c r="X1044" s="35">
        <f t="shared" si="83"/>
        <v>16447.2</v>
      </c>
      <c r="Y1044" s="37">
        <f>IF(V1044=0,0,VLOOKUP(V1044,[1]원재료!C:H,3,0)*0.001)</f>
        <v>41</v>
      </c>
      <c r="Z1044" s="35">
        <f t="shared" si="84"/>
        <v>674335.20000000007</v>
      </c>
      <c r="AA1044" s="38"/>
      <c r="AB1044" s="39" t="s">
        <v>35</v>
      </c>
      <c r="AC1044" s="40"/>
    </row>
    <row r="1045" spans="1:29" ht="19.5" hidden="1" customHeight="1" x14ac:dyDescent="0.45">
      <c r="A1045" s="22">
        <v>46164</v>
      </c>
      <c r="B1045" s="23" t="s">
        <v>29</v>
      </c>
      <c r="C1045" s="24" t="s">
        <v>30</v>
      </c>
      <c r="D1045" s="25" t="s">
        <v>84</v>
      </c>
      <c r="E1045" s="26" t="s">
        <v>129</v>
      </c>
      <c r="F1045" s="27" t="str">
        <f>VLOOKUP(표1[[#This Row],[품번]],[1]!품번구분[#Data],2,0)</f>
        <v>G</v>
      </c>
      <c r="G1045" s="28">
        <v>240</v>
      </c>
      <c r="H1045" s="28">
        <v>34</v>
      </c>
      <c r="I1045" s="28">
        <v>544</v>
      </c>
      <c r="J1045" s="29">
        <f>표1[[#This Row],[C/V]]*표1[[#This Row],[판수]]-표1[[#This Row],[불량수량]]</f>
        <v>7616</v>
      </c>
      <c r="K1045" s="28" t="s">
        <v>87</v>
      </c>
      <c r="L1045" s="28" t="s">
        <v>116</v>
      </c>
      <c r="M1045" s="30">
        <v>0.33333333333333331</v>
      </c>
      <c r="N1045" s="30">
        <v>0.54166666666666663</v>
      </c>
      <c r="O1045" s="31">
        <v>180.00000000000003</v>
      </c>
      <c r="P1045" s="31">
        <v>59.999999999999972</v>
      </c>
      <c r="Q1045" s="32"/>
      <c r="R1045" s="33">
        <f t="shared" si="80"/>
        <v>11.333333333333332</v>
      </c>
      <c r="S1045" s="34">
        <f t="shared" si="81"/>
        <v>34</v>
      </c>
      <c r="T1045" s="35">
        <f>IF(L1045="비가동",0,VLOOKUP(E1045,[1]단가!$D$4:$G$1048576,4,0))</f>
        <v>50</v>
      </c>
      <c r="U1045" s="35">
        <f t="shared" si="82"/>
        <v>380800</v>
      </c>
      <c r="V1045" s="36" t="str">
        <f>IF($L1045="비가동",0,IF($B1045="in",VLOOKUP($E1045,[1]투입량!$M:$T,3,FALSE),VLOOKUP($E1045,[1]투입량!$D:$I,3,FALSE)))</f>
        <v>F7001</v>
      </c>
      <c r="W1045" s="35">
        <f>IF($L1045="비가동",0,IF($B1045="in",VLOOKUP($E1045,[1]투입량!$M:$T,6,FALSE),VLOOKUP($E1045,[1]투입량!$D:$I,5,FALSE)))</f>
        <v>192</v>
      </c>
      <c r="X1045" s="35">
        <f t="shared" si="83"/>
        <v>7180.8</v>
      </c>
      <c r="Y1045" s="37">
        <f>IF(V1045=0,0,VLOOKUP(V1045,[1]원재료!C:H,3,0)*0.001)</f>
        <v>23</v>
      </c>
      <c r="Z1045" s="35">
        <f t="shared" si="84"/>
        <v>165158.39999999999</v>
      </c>
      <c r="AA1045" s="38"/>
      <c r="AB1045" s="39" t="s">
        <v>35</v>
      </c>
      <c r="AC1045" s="40"/>
    </row>
    <row r="1046" spans="1:29" ht="19.5" hidden="1" customHeight="1" x14ac:dyDescent="0.45">
      <c r="A1046" s="22">
        <v>46164</v>
      </c>
      <c r="B1046" s="23" t="s">
        <v>29</v>
      </c>
      <c r="C1046" s="24" t="s">
        <v>30</v>
      </c>
      <c r="D1046" s="25" t="s">
        <v>84</v>
      </c>
      <c r="E1046" s="26" t="s">
        <v>129</v>
      </c>
      <c r="F1046" s="27" t="str">
        <f>VLOOKUP(표1[[#This Row],[품번]],[1]!품번구분[#Data],2,0)</f>
        <v>G</v>
      </c>
      <c r="G1046" s="28"/>
      <c r="H1046" s="28"/>
      <c r="I1046" s="28"/>
      <c r="J1046" s="29">
        <f>표1[[#This Row],[C/V]]*표1[[#This Row],[판수]]-표1[[#This Row],[불량수량]]</f>
        <v>0</v>
      </c>
      <c r="K1046" s="28" t="s">
        <v>87</v>
      </c>
      <c r="L1046" s="28" t="s">
        <v>36</v>
      </c>
      <c r="M1046" s="30">
        <v>0.45833333333333331</v>
      </c>
      <c r="N1046" s="30">
        <v>0.54166666666666663</v>
      </c>
      <c r="O1046" s="31">
        <v>59.999999999999972</v>
      </c>
      <c r="P1046" s="31">
        <v>0</v>
      </c>
      <c r="Q1046" s="32" t="s">
        <v>100</v>
      </c>
      <c r="R1046" s="33" t="str">
        <f t="shared" si="80"/>
        <v/>
      </c>
      <c r="S1046" s="34">
        <f t="shared" si="81"/>
        <v>34</v>
      </c>
      <c r="T1046" s="35">
        <f>IF(L1046="비가동",0,VLOOKUP(E1046,[1]단가!$D$4:$G$1048576,4,0))</f>
        <v>0</v>
      </c>
      <c r="U1046" s="35">
        <f t="shared" si="82"/>
        <v>0</v>
      </c>
      <c r="V1046" s="36">
        <f>IF($L1046="비가동",0,IF($B1046="in",VLOOKUP($E1046,[1]투입량!$M:$T,3,FALSE),VLOOKUP($E1046,[1]투입량!$D:$I,3,FALSE)))</f>
        <v>0</v>
      </c>
      <c r="W1046" s="35">
        <f>IF($L1046="비가동",0,IF($B1046="in",VLOOKUP($E1046,[1]투입량!$M:$T,6,FALSE),VLOOKUP($E1046,[1]투입량!$D:$I,5,FALSE)))</f>
        <v>0</v>
      </c>
      <c r="X1046" s="35">
        <f t="shared" si="83"/>
        <v>0</v>
      </c>
      <c r="Y1046" s="37">
        <f>IF(V1046=0,0,VLOOKUP(V1046,[1]원재료!C:H,3,0)*0.001)</f>
        <v>0</v>
      </c>
      <c r="Z1046" s="35">
        <f t="shared" si="84"/>
        <v>0</v>
      </c>
      <c r="AA1046" s="38"/>
      <c r="AB1046" s="39" t="s">
        <v>35</v>
      </c>
      <c r="AC1046" s="40"/>
    </row>
    <row r="1047" spans="1:29" ht="19.5" customHeight="1" x14ac:dyDescent="0.45">
      <c r="A1047" s="22">
        <v>46164</v>
      </c>
      <c r="B1047" s="23" t="s">
        <v>29</v>
      </c>
      <c r="C1047" s="24" t="s">
        <v>30</v>
      </c>
      <c r="D1047" s="25" t="s">
        <v>84</v>
      </c>
      <c r="E1047" s="26">
        <v>681371</v>
      </c>
      <c r="F1047" s="27" t="str">
        <f>VLOOKUP(표1[[#This Row],[품번]],[1]!품번구분[#Data],2,0)</f>
        <v>S</v>
      </c>
      <c r="G1047" s="28">
        <v>400</v>
      </c>
      <c r="H1047" s="28">
        <v>52</v>
      </c>
      <c r="I1047" s="28">
        <v>104</v>
      </c>
      <c r="J1047" s="29">
        <f>표1[[#This Row],[C/V]]*표1[[#This Row],[판수]]-표1[[#This Row],[불량수량]]</f>
        <v>20696</v>
      </c>
      <c r="K1047" s="28" t="s">
        <v>87</v>
      </c>
      <c r="L1047" s="28" t="s">
        <v>116</v>
      </c>
      <c r="M1047" s="30">
        <v>0.54166666666666663</v>
      </c>
      <c r="N1047" s="30">
        <v>0.83333333333333337</v>
      </c>
      <c r="O1047" s="31">
        <v>380.00000000000011</v>
      </c>
      <c r="P1047" s="31">
        <v>0</v>
      </c>
      <c r="Q1047" s="32"/>
      <c r="R1047" s="33">
        <f t="shared" si="80"/>
        <v>8.2105263157894708</v>
      </c>
      <c r="S1047" s="34">
        <f t="shared" si="81"/>
        <v>161</v>
      </c>
      <c r="T1047" s="35">
        <f>IF(L1047="비가동",0,VLOOKUP(E1047,[1]단가!$D$4:$G$1048576,4,0))</f>
        <v>11.89</v>
      </c>
      <c r="U1047" s="35">
        <f t="shared" si="82"/>
        <v>246075.44</v>
      </c>
      <c r="V1047" s="36" t="str">
        <f>IF($L1047="비가동",0,IF($B1047="in",VLOOKUP($E1047,[1]투입량!$M:$T,3,FALSE),VLOOKUP($E1047,[1]투입량!$D:$I,3,FALSE)))</f>
        <v>SI4023</v>
      </c>
      <c r="W1047" s="35">
        <f>IF($L1047="비가동",0,IF($B1047="in",VLOOKUP($E1047,[1]투입량!$M:$T,6,FALSE),VLOOKUP($E1047,[1]투입량!$D:$I,5,FALSE)))</f>
        <v>169.5</v>
      </c>
      <c r="X1047" s="35">
        <f t="shared" si="83"/>
        <v>9695.4000000000015</v>
      </c>
      <c r="Y1047" s="37">
        <f>IF(V1047=0,0,VLOOKUP(V1047,[1]원재료!C:H,3,0)*0.001)</f>
        <v>9.3000000000000007</v>
      </c>
      <c r="Z1047" s="35">
        <f t="shared" si="84"/>
        <v>90167.220000000016</v>
      </c>
      <c r="AA1047" s="38"/>
      <c r="AB1047" s="39" t="s">
        <v>35</v>
      </c>
      <c r="AC1047" s="40"/>
    </row>
    <row r="1048" spans="1:29" ht="19.5" customHeight="1" x14ac:dyDescent="0.45">
      <c r="A1048" s="22">
        <v>46164</v>
      </c>
      <c r="B1048" s="23" t="s">
        <v>29</v>
      </c>
      <c r="C1048" s="24" t="s">
        <v>30</v>
      </c>
      <c r="D1048" s="25" t="s">
        <v>86</v>
      </c>
      <c r="E1048" s="26">
        <v>680772</v>
      </c>
      <c r="F1048" s="27" t="str">
        <f>VLOOKUP(표1[[#This Row],[품번]],[1]!품번구분[#Data],2,0)</f>
        <v>S</v>
      </c>
      <c r="G1048" s="28">
        <v>324</v>
      </c>
      <c r="H1048" s="28">
        <v>104</v>
      </c>
      <c r="I1048" s="28">
        <v>104</v>
      </c>
      <c r="J1048" s="29">
        <f>표1[[#This Row],[C/V]]*표1[[#This Row],[판수]]-표1[[#This Row],[불량수량]]</f>
        <v>33592</v>
      </c>
      <c r="K1048" s="28" t="s">
        <v>87</v>
      </c>
      <c r="L1048" s="28" t="s">
        <v>116</v>
      </c>
      <c r="M1048" s="30">
        <v>0.33333333333333331</v>
      </c>
      <c r="N1048" s="30">
        <v>0.83333333333333337</v>
      </c>
      <c r="O1048" s="31">
        <v>620</v>
      </c>
      <c r="P1048" s="31">
        <v>0</v>
      </c>
      <c r="Q1048" s="32"/>
      <c r="R1048" s="33">
        <f t="shared" si="80"/>
        <v>10.064516129032258</v>
      </c>
      <c r="S1048" s="34">
        <f t="shared" si="81"/>
        <v>213</v>
      </c>
      <c r="T1048" s="35">
        <f>IF(L1048="비가동",0,VLOOKUP(E1048,[1]단가!$D$4:$G$1048576,4,0))</f>
        <v>8.94</v>
      </c>
      <c r="U1048" s="35">
        <f t="shared" si="82"/>
        <v>300312.48</v>
      </c>
      <c r="V1048" s="36" t="str">
        <f>IF($L1048="비가동",0,IF($B1048="in",VLOOKUP($E1048,[1]투입량!$M:$T,3,FALSE),VLOOKUP($E1048,[1]투입량!$D:$I,3,FALSE)))</f>
        <v>SI4020</v>
      </c>
      <c r="W1048" s="35">
        <f>IF($L1048="비가동",0,IF($B1048="in",VLOOKUP($E1048,[1]투입량!$M:$T,6,FALSE),VLOOKUP($E1048,[1]투입량!$D:$I,5,FALSE)))</f>
        <v>88</v>
      </c>
      <c r="X1048" s="35">
        <f t="shared" si="83"/>
        <v>10067.200000000001</v>
      </c>
      <c r="Y1048" s="37">
        <f>IF(V1048=0,0,VLOOKUP(V1048,[1]원재료!C:H,3,0)*0.001)</f>
        <v>8.7000000000000011</v>
      </c>
      <c r="Z1048" s="35">
        <f t="shared" si="84"/>
        <v>87584.640000000014</v>
      </c>
      <c r="AA1048" s="38"/>
      <c r="AB1048" s="39" t="s">
        <v>35</v>
      </c>
      <c r="AC1048" s="40"/>
    </row>
    <row r="1049" spans="1:29" ht="19.5" customHeight="1" x14ac:dyDescent="0.45">
      <c r="A1049" s="22">
        <v>46164</v>
      </c>
      <c r="B1049" s="23" t="s">
        <v>29</v>
      </c>
      <c r="C1049" s="24" t="s">
        <v>30</v>
      </c>
      <c r="D1049" s="25" t="s">
        <v>84</v>
      </c>
      <c r="E1049" s="26">
        <v>681371</v>
      </c>
      <c r="F1049" s="27" t="str">
        <f>VLOOKUP(표1[[#This Row],[품번]],[1]!품번구분[#Data],2,0)</f>
        <v>S</v>
      </c>
      <c r="G1049" s="28">
        <v>400</v>
      </c>
      <c r="H1049" s="28">
        <v>109</v>
      </c>
      <c r="I1049" s="28">
        <v>218</v>
      </c>
      <c r="J1049" s="29">
        <f>표1[[#This Row],[C/V]]*표1[[#This Row],[판수]]-표1[[#This Row],[불량수량]]</f>
        <v>43382</v>
      </c>
      <c r="K1049" s="28" t="s">
        <v>85</v>
      </c>
      <c r="L1049" s="28" t="s">
        <v>117</v>
      </c>
      <c r="M1049" s="30">
        <v>0.83333333333333337</v>
      </c>
      <c r="N1049" s="30">
        <v>0.33333333333333331</v>
      </c>
      <c r="O1049" s="31">
        <v>659.99999999999989</v>
      </c>
      <c r="P1049" s="31">
        <v>0</v>
      </c>
      <c r="Q1049" s="32"/>
      <c r="R1049" s="33">
        <f t="shared" si="80"/>
        <v>9.9090909090909118</v>
      </c>
      <c r="S1049" s="34">
        <f t="shared" si="81"/>
        <v>161</v>
      </c>
      <c r="T1049" s="35">
        <f>IF(L1049="비가동",0,VLOOKUP(E1049,[1]단가!$D$4:$G$1048576,4,0))</f>
        <v>11.89</v>
      </c>
      <c r="U1049" s="35">
        <f t="shared" si="82"/>
        <v>515811.98000000004</v>
      </c>
      <c r="V1049" s="36" t="str">
        <f>IF($L1049="비가동",0,IF($B1049="in",VLOOKUP($E1049,[1]투입량!$M:$T,3,FALSE),VLOOKUP($E1049,[1]투입량!$D:$I,3,FALSE)))</f>
        <v>SI4023</v>
      </c>
      <c r="W1049" s="35">
        <f>IF($L1049="비가동",0,IF($B1049="in",VLOOKUP($E1049,[1]투입량!$M:$T,6,FALSE),VLOOKUP($E1049,[1]투입량!$D:$I,5,FALSE)))</f>
        <v>169.5</v>
      </c>
      <c r="X1049" s="35">
        <f t="shared" si="83"/>
        <v>20323.050000000003</v>
      </c>
      <c r="Y1049" s="37">
        <f>IF(V1049=0,0,VLOOKUP(V1049,[1]원재료!C:H,3,0)*0.001)</f>
        <v>9.3000000000000007</v>
      </c>
      <c r="Z1049" s="35">
        <f t="shared" si="84"/>
        <v>189004.36500000005</v>
      </c>
      <c r="AA1049" s="38"/>
      <c r="AB1049" s="39" t="s">
        <v>35</v>
      </c>
      <c r="AC1049" s="40"/>
    </row>
    <row r="1050" spans="1:29" ht="19.5" customHeight="1" x14ac:dyDescent="0.45">
      <c r="A1050" s="22">
        <v>46164</v>
      </c>
      <c r="B1050" s="23" t="s">
        <v>29</v>
      </c>
      <c r="C1050" s="24" t="s">
        <v>30</v>
      </c>
      <c r="D1050" s="25" t="s">
        <v>86</v>
      </c>
      <c r="E1050" s="26">
        <v>680772</v>
      </c>
      <c r="F1050" s="27" t="str">
        <f>VLOOKUP(표1[[#This Row],[품번]],[1]!품번구분[#Data],2,0)</f>
        <v>S</v>
      </c>
      <c r="G1050" s="28">
        <v>324</v>
      </c>
      <c r="H1050" s="28">
        <v>109</v>
      </c>
      <c r="I1050" s="28">
        <v>109</v>
      </c>
      <c r="J1050" s="29">
        <f>표1[[#This Row],[C/V]]*표1[[#This Row],[판수]]-표1[[#This Row],[불량수량]]</f>
        <v>35207</v>
      </c>
      <c r="K1050" s="28" t="s">
        <v>85</v>
      </c>
      <c r="L1050" s="28" t="s">
        <v>117</v>
      </c>
      <c r="M1050" s="30">
        <v>0.83333333333333337</v>
      </c>
      <c r="N1050" s="30">
        <v>0.33333333333333331</v>
      </c>
      <c r="O1050" s="31">
        <v>659.99999999999989</v>
      </c>
      <c r="P1050" s="31">
        <v>0</v>
      </c>
      <c r="Q1050" s="32"/>
      <c r="R1050" s="33">
        <f t="shared" si="80"/>
        <v>9.9090909090909118</v>
      </c>
      <c r="S1050" s="34">
        <f t="shared" si="81"/>
        <v>213</v>
      </c>
      <c r="T1050" s="35">
        <f>IF(L1050="비가동",0,VLOOKUP(E1050,[1]단가!$D$4:$G$1048576,4,0))</f>
        <v>8.94</v>
      </c>
      <c r="U1050" s="35">
        <f t="shared" si="82"/>
        <v>314750.57999999996</v>
      </c>
      <c r="V1050" s="36" t="str">
        <f>IF($L1050="비가동",0,IF($B1050="in",VLOOKUP($E1050,[1]투입량!$M:$T,3,FALSE),VLOOKUP($E1050,[1]투입량!$D:$I,3,FALSE)))</f>
        <v>SI4020</v>
      </c>
      <c r="W1050" s="35">
        <f>IF($L1050="비가동",0,IF($B1050="in",VLOOKUP($E1050,[1]투입량!$M:$T,6,FALSE),VLOOKUP($E1050,[1]투입량!$D:$I,5,FALSE)))</f>
        <v>88</v>
      </c>
      <c r="X1050" s="35">
        <f t="shared" si="83"/>
        <v>10551.2</v>
      </c>
      <c r="Y1050" s="37">
        <f>IF(V1050=0,0,VLOOKUP(V1050,[1]원재료!C:H,3,0)*0.001)</f>
        <v>8.7000000000000011</v>
      </c>
      <c r="Z1050" s="35">
        <f t="shared" si="84"/>
        <v>91795.440000000017</v>
      </c>
      <c r="AA1050" s="38"/>
      <c r="AB1050" s="39" t="s">
        <v>35</v>
      </c>
      <c r="AC1050" s="40"/>
    </row>
    <row r="1051" spans="1:29" ht="19.5" customHeight="1" x14ac:dyDescent="0.45">
      <c r="A1051" s="22">
        <v>46164</v>
      </c>
      <c r="B1051" s="23" t="s">
        <v>29</v>
      </c>
      <c r="C1051" s="24" t="s">
        <v>30</v>
      </c>
      <c r="D1051" s="25" t="s">
        <v>88</v>
      </c>
      <c r="E1051" s="26">
        <v>685390</v>
      </c>
      <c r="F1051" s="27" t="str">
        <f>VLOOKUP(표1[[#This Row],[품번]],[1]!품번구분[#Data],2,0)</f>
        <v>S</v>
      </c>
      <c r="G1051" s="28">
        <v>1444</v>
      </c>
      <c r="H1051" s="28">
        <v>105</v>
      </c>
      <c r="I1051" s="28">
        <v>105</v>
      </c>
      <c r="J1051" s="29">
        <f>표1[[#This Row],[C/V]]*표1[[#This Row],[판수]]-표1[[#This Row],[불량수량]]</f>
        <v>151515</v>
      </c>
      <c r="K1051" s="28" t="s">
        <v>89</v>
      </c>
      <c r="L1051" s="28" t="s">
        <v>116</v>
      </c>
      <c r="M1051" s="30">
        <v>0.33333333333333331</v>
      </c>
      <c r="N1051" s="30">
        <v>0.83333333333333337</v>
      </c>
      <c r="O1051" s="31">
        <v>620</v>
      </c>
      <c r="P1051" s="31">
        <v>0</v>
      </c>
      <c r="Q1051" s="32"/>
      <c r="R1051" s="33">
        <f t="shared" si="80"/>
        <v>10.161290322580644</v>
      </c>
      <c r="S1051" s="34">
        <f t="shared" si="81"/>
        <v>215</v>
      </c>
      <c r="T1051" s="35">
        <f>IF(L1051="비가동",0,VLOOKUP(E1051,[1]단가!$D$4:$G$1048576,4,0))</f>
        <v>8</v>
      </c>
      <c r="U1051" s="35">
        <f t="shared" si="82"/>
        <v>1212120</v>
      </c>
      <c r="V1051" s="36" t="str">
        <f>IF($L1051="비가동",0,IF($B1051="in",VLOOKUP($E1051,[1]투입량!$M:$T,3,FALSE),VLOOKUP($E1051,[1]투입량!$D:$I,3,FALSE)))</f>
        <v>SI4022</v>
      </c>
      <c r="W1051" s="35">
        <f>IF($L1051="비가동",0,IF($B1051="in",VLOOKUP($E1051,[1]투입량!$M:$T,6,FALSE),VLOOKUP($E1051,[1]투입량!$D:$I,5,FALSE)))</f>
        <v>260</v>
      </c>
      <c r="X1051" s="35">
        <f t="shared" si="83"/>
        <v>30030</v>
      </c>
      <c r="Y1051" s="37">
        <f>IF(V1051=0,0,VLOOKUP(V1051,[1]원재료!C:H,3,0)*0.001)</f>
        <v>10.15</v>
      </c>
      <c r="Z1051" s="35">
        <f t="shared" si="84"/>
        <v>304804.5</v>
      </c>
      <c r="AA1051" s="38"/>
      <c r="AB1051" s="39" t="s">
        <v>35</v>
      </c>
      <c r="AC1051" s="40"/>
    </row>
    <row r="1052" spans="1:29" ht="19.5" customHeight="1" x14ac:dyDescent="0.45">
      <c r="A1052" s="22">
        <v>46164</v>
      </c>
      <c r="B1052" s="23" t="s">
        <v>29</v>
      </c>
      <c r="C1052" s="24" t="s">
        <v>30</v>
      </c>
      <c r="D1052" s="25" t="s">
        <v>90</v>
      </c>
      <c r="E1052" s="26" t="s">
        <v>91</v>
      </c>
      <c r="F1052" s="27" t="str">
        <f>VLOOKUP(표1[[#This Row],[품번]],[1]!품번구분[#Data],2,0)</f>
        <v>S</v>
      </c>
      <c r="G1052" s="28">
        <v>256</v>
      </c>
      <c r="H1052" s="28">
        <v>62</v>
      </c>
      <c r="I1052" s="28"/>
      <c r="J1052" s="29">
        <f>표1[[#This Row],[C/V]]*표1[[#This Row],[판수]]-표1[[#This Row],[불량수량]]</f>
        <v>15872</v>
      </c>
      <c r="K1052" s="28" t="s">
        <v>94</v>
      </c>
      <c r="L1052" s="28" t="s">
        <v>116</v>
      </c>
      <c r="M1052" s="30">
        <v>0.33333333333333331</v>
      </c>
      <c r="N1052" s="30">
        <v>0.83333333333333337</v>
      </c>
      <c r="O1052" s="31">
        <v>620</v>
      </c>
      <c r="P1052" s="31">
        <v>0</v>
      </c>
      <c r="Q1052" s="32"/>
      <c r="R1052" s="33">
        <f t="shared" si="80"/>
        <v>6</v>
      </c>
      <c r="S1052" s="34">
        <f t="shared" si="81"/>
        <v>129</v>
      </c>
      <c r="T1052" s="35">
        <f>IF(L1052="비가동",0,VLOOKUP(E1052,[1]단가!$D$4:$G$1048576,4,0))</f>
        <v>39.44</v>
      </c>
      <c r="U1052" s="35">
        <f t="shared" si="82"/>
        <v>625991.67999999993</v>
      </c>
      <c r="V1052" s="36" t="str">
        <f>IF($L1052="비가동",0,IF($B1052="in",VLOOKUP($E1052,[1]투입량!$M:$T,3,FALSE),VLOOKUP($E1052,[1]투입량!$D:$I,3,FALSE)))</f>
        <v>SI4023-1</v>
      </c>
      <c r="W1052" s="35">
        <f>IF($L1052="비가동",0,IF($B1052="in",VLOOKUP($E1052,[1]투입량!$M:$T,6,FALSE),VLOOKUP($E1052,[1]투입량!$D:$I,5,FALSE)))</f>
        <v>172</v>
      </c>
      <c r="X1052" s="35">
        <f t="shared" si="83"/>
        <v>11730.400000000001</v>
      </c>
      <c r="Y1052" s="37">
        <f>IF(V1052=0,0,VLOOKUP(V1052,[1]원재료!C:H,3,0)*0.001)</f>
        <v>8.1999999999999993</v>
      </c>
      <c r="Z1052" s="35">
        <f t="shared" si="84"/>
        <v>96189.28</v>
      </c>
      <c r="AA1052" s="38"/>
      <c r="AB1052" s="39" t="s">
        <v>35</v>
      </c>
      <c r="AC1052" s="40"/>
    </row>
    <row r="1053" spans="1:29" ht="19.5" customHeight="1" x14ac:dyDescent="0.45">
      <c r="A1053" s="22">
        <v>46164</v>
      </c>
      <c r="B1053" s="23" t="s">
        <v>29</v>
      </c>
      <c r="C1053" s="24" t="s">
        <v>30</v>
      </c>
      <c r="D1053" s="25" t="s">
        <v>88</v>
      </c>
      <c r="E1053" s="26">
        <v>685390</v>
      </c>
      <c r="F1053" s="27" t="str">
        <f>VLOOKUP(표1[[#This Row],[품번]],[1]!품번구분[#Data],2,0)</f>
        <v>S</v>
      </c>
      <c r="G1053" s="28">
        <v>1444</v>
      </c>
      <c r="H1053" s="28">
        <v>110</v>
      </c>
      <c r="I1053" s="28">
        <v>110</v>
      </c>
      <c r="J1053" s="29">
        <f>표1[[#This Row],[C/V]]*표1[[#This Row],[판수]]-표1[[#This Row],[불량수량]]</f>
        <v>158730</v>
      </c>
      <c r="K1053" s="28" t="s">
        <v>99</v>
      </c>
      <c r="L1053" s="28" t="s">
        <v>117</v>
      </c>
      <c r="M1053" s="30">
        <v>0.83333333333333337</v>
      </c>
      <c r="N1053" s="30">
        <v>0.33333333333333331</v>
      </c>
      <c r="O1053" s="31">
        <v>659.99999999999989</v>
      </c>
      <c r="P1053" s="31">
        <v>0</v>
      </c>
      <c r="Q1053" s="32"/>
      <c r="R1053" s="33">
        <f t="shared" si="80"/>
        <v>10.000000000000002</v>
      </c>
      <c r="S1053" s="34">
        <f t="shared" si="81"/>
        <v>215</v>
      </c>
      <c r="T1053" s="35">
        <f>IF(L1053="비가동",0,VLOOKUP(E1053,[1]단가!$D$4:$G$1048576,4,0))</f>
        <v>8</v>
      </c>
      <c r="U1053" s="35">
        <f t="shared" si="82"/>
        <v>1269840</v>
      </c>
      <c r="V1053" s="36" t="str">
        <f>IF($L1053="비가동",0,IF($B1053="in",VLOOKUP($E1053,[1]투입량!$M:$T,3,FALSE),VLOOKUP($E1053,[1]투입량!$D:$I,3,FALSE)))</f>
        <v>SI4022</v>
      </c>
      <c r="W1053" s="35">
        <f>IF($L1053="비가동",0,IF($B1053="in",VLOOKUP($E1053,[1]투입량!$M:$T,6,FALSE),VLOOKUP($E1053,[1]투입량!$D:$I,5,FALSE)))</f>
        <v>260</v>
      </c>
      <c r="X1053" s="35">
        <f t="shared" si="83"/>
        <v>31460</v>
      </c>
      <c r="Y1053" s="37">
        <f>IF(V1053=0,0,VLOOKUP(V1053,[1]원재료!C:H,3,0)*0.001)</f>
        <v>10.15</v>
      </c>
      <c r="Z1053" s="35">
        <f t="shared" si="84"/>
        <v>319319</v>
      </c>
      <c r="AA1053" s="38"/>
      <c r="AB1053" s="39" t="s">
        <v>35</v>
      </c>
      <c r="AC1053" s="40"/>
    </row>
    <row r="1054" spans="1:29" ht="19.5" customHeight="1" x14ac:dyDescent="0.45">
      <c r="A1054" s="22">
        <v>46164</v>
      </c>
      <c r="B1054" s="23" t="s">
        <v>29</v>
      </c>
      <c r="C1054" s="24" t="s">
        <v>30</v>
      </c>
      <c r="D1054" s="25" t="s">
        <v>90</v>
      </c>
      <c r="E1054" s="26" t="s">
        <v>91</v>
      </c>
      <c r="F1054" s="27" t="str">
        <f>VLOOKUP(표1[[#This Row],[품번]],[1]!품번구분[#Data],2,0)</f>
        <v>S</v>
      </c>
      <c r="G1054" s="28">
        <v>256</v>
      </c>
      <c r="H1054" s="28">
        <v>67</v>
      </c>
      <c r="I1054" s="28"/>
      <c r="J1054" s="29">
        <f>표1[[#This Row],[C/V]]*표1[[#This Row],[판수]]-표1[[#This Row],[불량수량]]</f>
        <v>17152</v>
      </c>
      <c r="K1054" s="28" t="s">
        <v>92</v>
      </c>
      <c r="L1054" s="28" t="s">
        <v>117</v>
      </c>
      <c r="M1054" s="30">
        <v>0.83333333333333337</v>
      </c>
      <c r="N1054" s="30">
        <v>0.33333333333333331</v>
      </c>
      <c r="O1054" s="31">
        <v>659.99999999999989</v>
      </c>
      <c r="P1054" s="31">
        <v>0</v>
      </c>
      <c r="Q1054" s="32"/>
      <c r="R1054" s="33">
        <f t="shared" si="80"/>
        <v>6.0909090909090917</v>
      </c>
      <c r="S1054" s="34">
        <f t="shared" si="81"/>
        <v>129</v>
      </c>
      <c r="T1054" s="35">
        <f>IF(L1054="비가동",0,VLOOKUP(E1054,[1]단가!$D$4:$G$1048576,4,0))</f>
        <v>39.44</v>
      </c>
      <c r="U1054" s="35">
        <f t="shared" si="82"/>
        <v>676474.88</v>
      </c>
      <c r="V1054" s="36" t="str">
        <f>IF($L1054="비가동",0,IF($B1054="in",VLOOKUP($E1054,[1]투입량!$M:$T,3,FALSE),VLOOKUP($E1054,[1]투입량!$D:$I,3,FALSE)))</f>
        <v>SI4023-1</v>
      </c>
      <c r="W1054" s="35">
        <f>IF($L1054="비가동",0,IF($B1054="in",VLOOKUP($E1054,[1]투입량!$M:$T,6,FALSE),VLOOKUP($E1054,[1]투입량!$D:$I,5,FALSE)))</f>
        <v>172</v>
      </c>
      <c r="X1054" s="35">
        <f t="shared" si="83"/>
        <v>12676.400000000001</v>
      </c>
      <c r="Y1054" s="37">
        <f>IF(V1054=0,0,VLOOKUP(V1054,[1]원재료!C:H,3,0)*0.001)</f>
        <v>8.1999999999999993</v>
      </c>
      <c r="Z1054" s="35">
        <f t="shared" si="84"/>
        <v>103946.48</v>
      </c>
      <c r="AA1054" s="38"/>
      <c r="AB1054" s="39" t="s">
        <v>35</v>
      </c>
      <c r="AC1054" s="40"/>
    </row>
    <row r="1055" spans="1:29" ht="19.5" hidden="1" customHeight="1" x14ac:dyDescent="0.45">
      <c r="A1055" s="22">
        <v>46164</v>
      </c>
      <c r="B1055" s="23" t="s">
        <v>29</v>
      </c>
      <c r="C1055" s="24" t="s">
        <v>30</v>
      </c>
      <c r="D1055" s="25" t="s">
        <v>95</v>
      </c>
      <c r="E1055" s="26">
        <v>685390</v>
      </c>
      <c r="F1055" s="27" t="str">
        <f>VLOOKUP(표1[[#This Row],[품번]],[1]!품번구분[#Data],2,0)</f>
        <v>S</v>
      </c>
      <c r="G1055" s="28">
        <v>1444</v>
      </c>
      <c r="H1055" s="28">
        <v>24</v>
      </c>
      <c r="I1055" s="28"/>
      <c r="J1055" s="29">
        <f>표1[[#This Row],[C/V]]*표1[[#This Row],[판수]]-표1[[#This Row],[불량수량]]</f>
        <v>34656</v>
      </c>
      <c r="K1055" s="28" t="s">
        <v>101</v>
      </c>
      <c r="L1055" s="28" t="s">
        <v>116</v>
      </c>
      <c r="M1055" s="30">
        <v>0.33333333333333331</v>
      </c>
      <c r="N1055" s="30">
        <v>0.54166666666666663</v>
      </c>
      <c r="O1055" s="31">
        <v>180.00000000000003</v>
      </c>
      <c r="P1055" s="31">
        <v>59.999999999999972</v>
      </c>
      <c r="Q1055" s="32"/>
      <c r="R1055" s="33">
        <f t="shared" si="80"/>
        <v>7.9999999999999982</v>
      </c>
      <c r="S1055" s="34">
        <f t="shared" si="81"/>
        <v>24</v>
      </c>
      <c r="T1055" s="35">
        <f>IF(L1055="비가동",0,VLOOKUP(E1055,[1]단가!$D$4:$G$1048576,4,0))</f>
        <v>8</v>
      </c>
      <c r="U1055" s="35">
        <f t="shared" si="82"/>
        <v>277248</v>
      </c>
      <c r="V1055" s="36" t="str">
        <f>IF($L1055="비가동",0,IF($B1055="in",VLOOKUP($E1055,[1]투입량!$M:$T,3,FALSE),VLOOKUP($E1055,[1]투입량!$D:$I,3,FALSE)))</f>
        <v>SI4022</v>
      </c>
      <c r="W1055" s="35">
        <f>IF($L1055="비가동",0,IF($B1055="in",VLOOKUP($E1055,[1]투입량!$M:$T,6,FALSE),VLOOKUP($E1055,[1]투입량!$D:$I,5,FALSE)))</f>
        <v>260</v>
      </c>
      <c r="X1055" s="35">
        <f t="shared" si="83"/>
        <v>6864</v>
      </c>
      <c r="Y1055" s="37">
        <f>IF(V1055=0,0,VLOOKUP(V1055,[1]원재료!C:H,3,0)*0.001)</f>
        <v>10.15</v>
      </c>
      <c r="Z1055" s="35">
        <f t="shared" si="84"/>
        <v>69669.600000000006</v>
      </c>
      <c r="AA1055" s="38"/>
      <c r="AB1055" s="39" t="s">
        <v>35</v>
      </c>
      <c r="AC1055" s="40"/>
    </row>
    <row r="1056" spans="1:29" ht="19.5" hidden="1" customHeight="1" x14ac:dyDescent="0.45">
      <c r="A1056" s="22">
        <v>46164</v>
      </c>
      <c r="B1056" s="23" t="s">
        <v>29</v>
      </c>
      <c r="C1056" s="24" t="s">
        <v>30</v>
      </c>
      <c r="D1056" s="25" t="s">
        <v>95</v>
      </c>
      <c r="E1056" s="26">
        <v>685390</v>
      </c>
      <c r="F1056" s="27" t="str">
        <f>VLOOKUP(표1[[#This Row],[품번]],[1]!품번구분[#Data],2,0)</f>
        <v>S</v>
      </c>
      <c r="G1056" s="28"/>
      <c r="H1056" s="28"/>
      <c r="I1056" s="28"/>
      <c r="J1056" s="29">
        <f>표1[[#This Row],[C/V]]*표1[[#This Row],[판수]]-표1[[#This Row],[불량수량]]</f>
        <v>0</v>
      </c>
      <c r="K1056" s="28" t="s">
        <v>101</v>
      </c>
      <c r="L1056" s="28" t="s">
        <v>36</v>
      </c>
      <c r="M1056" s="30">
        <v>0.45833333333333331</v>
      </c>
      <c r="N1056" s="30">
        <v>0.54166666666666663</v>
      </c>
      <c r="O1056" s="31">
        <v>59.999999999999972</v>
      </c>
      <c r="P1056" s="31">
        <v>0</v>
      </c>
      <c r="Q1056" s="32" t="s">
        <v>100</v>
      </c>
      <c r="R1056" s="33" t="str">
        <f t="shared" si="80"/>
        <v/>
      </c>
      <c r="S1056" s="34">
        <f t="shared" si="81"/>
        <v>24</v>
      </c>
      <c r="T1056" s="35">
        <f>IF(L1056="비가동",0,VLOOKUP(E1056,[1]단가!$D$4:$G$1048576,4,0))</f>
        <v>0</v>
      </c>
      <c r="U1056" s="35">
        <f t="shared" si="82"/>
        <v>0</v>
      </c>
      <c r="V1056" s="36">
        <f>IF($L1056="비가동",0,IF($B1056="in",VLOOKUP($E1056,[1]투입량!$M:$T,3,FALSE),VLOOKUP($E1056,[1]투입량!$D:$I,3,FALSE)))</f>
        <v>0</v>
      </c>
      <c r="W1056" s="35">
        <f>IF($L1056="비가동",0,IF($B1056="in",VLOOKUP($E1056,[1]투입량!$M:$T,6,FALSE),VLOOKUP($E1056,[1]투입량!$D:$I,5,FALSE)))</f>
        <v>0</v>
      </c>
      <c r="X1056" s="35">
        <f t="shared" si="83"/>
        <v>0</v>
      </c>
      <c r="Y1056" s="37">
        <f>IF(V1056=0,0,VLOOKUP(V1056,[1]원재료!C:H,3,0)*0.001)</f>
        <v>0</v>
      </c>
      <c r="Z1056" s="35">
        <f t="shared" si="84"/>
        <v>0</v>
      </c>
      <c r="AA1056" s="38"/>
      <c r="AB1056" s="39" t="s">
        <v>35</v>
      </c>
      <c r="AC1056" s="40"/>
    </row>
    <row r="1057" spans="1:29" ht="19.5" customHeight="1" x14ac:dyDescent="0.45">
      <c r="A1057" s="22">
        <v>46164</v>
      </c>
      <c r="B1057" s="23" t="s">
        <v>29</v>
      </c>
      <c r="C1057" s="24" t="s">
        <v>30</v>
      </c>
      <c r="D1057" s="25" t="s">
        <v>95</v>
      </c>
      <c r="E1057" s="26">
        <v>682620</v>
      </c>
      <c r="F1057" s="27" t="str">
        <f>VLOOKUP(표1[[#This Row],[품번]],[1]!품번구분[#Data],2,0)</f>
        <v>S</v>
      </c>
      <c r="G1057" s="28">
        <v>1156</v>
      </c>
      <c r="H1057" s="28">
        <v>50</v>
      </c>
      <c r="I1057" s="28"/>
      <c r="J1057" s="29">
        <f>표1[[#This Row],[C/V]]*표1[[#This Row],[판수]]-표1[[#This Row],[불량수량]]</f>
        <v>57800</v>
      </c>
      <c r="K1057" s="28" t="s">
        <v>101</v>
      </c>
      <c r="L1057" s="28" t="s">
        <v>116</v>
      </c>
      <c r="M1057" s="30">
        <v>0.54166666666666663</v>
      </c>
      <c r="N1057" s="30">
        <v>0.83333333333333337</v>
      </c>
      <c r="O1057" s="31">
        <v>380.00000000000011</v>
      </c>
      <c r="P1057" s="31">
        <v>0</v>
      </c>
      <c r="Q1057" s="32"/>
      <c r="R1057" s="33">
        <f t="shared" si="80"/>
        <v>7.8947368421052611</v>
      </c>
      <c r="S1057" s="34">
        <f t="shared" si="81"/>
        <v>142</v>
      </c>
      <c r="T1057" s="35">
        <f>IF(L1057="비가동",0,VLOOKUP(E1057,[1]단가!$D$4:$G$1048576,4,0))</f>
        <v>7.47</v>
      </c>
      <c r="U1057" s="35">
        <f t="shared" si="82"/>
        <v>431766</v>
      </c>
      <c r="V1057" s="36" t="str">
        <f>IF($L1057="비가동",0,IF($B1057="in",VLOOKUP($E1057,[1]투입량!$M:$T,3,FALSE),VLOOKUP($E1057,[1]투입량!$D:$I,3,FALSE)))</f>
        <v>SI4020-2</v>
      </c>
      <c r="W1057" s="35">
        <f>IF($L1057="비가동",0,IF($B1057="in",VLOOKUP($E1057,[1]투입량!$M:$T,6,FALSE),VLOOKUP($E1057,[1]투입량!$D:$I,5,FALSE)))</f>
        <v>230</v>
      </c>
      <c r="X1057" s="35">
        <f t="shared" si="83"/>
        <v>12650.000000000002</v>
      </c>
      <c r="Y1057" s="37">
        <f>IF(V1057=0,0,VLOOKUP(V1057,[1]원재료!C:H,3,0)*0.001)</f>
        <v>10.5</v>
      </c>
      <c r="Z1057" s="35">
        <f t="shared" si="84"/>
        <v>132825.00000000003</v>
      </c>
      <c r="AA1057" s="38"/>
      <c r="AB1057" s="39" t="s">
        <v>35</v>
      </c>
      <c r="AC1057" s="40"/>
    </row>
    <row r="1058" spans="1:29" ht="19.5" customHeight="1" x14ac:dyDescent="0.45">
      <c r="A1058" s="22">
        <v>46164</v>
      </c>
      <c r="B1058" s="23" t="s">
        <v>29</v>
      </c>
      <c r="C1058" s="24" t="s">
        <v>30</v>
      </c>
      <c r="D1058" s="25" t="s">
        <v>95</v>
      </c>
      <c r="E1058" s="26">
        <v>682620</v>
      </c>
      <c r="F1058" s="27" t="str">
        <f>VLOOKUP(표1[[#This Row],[품번]],[1]!품번구분[#Data],2,0)</f>
        <v>S</v>
      </c>
      <c r="G1058" s="28">
        <v>1156</v>
      </c>
      <c r="H1058" s="28">
        <v>92</v>
      </c>
      <c r="I1058" s="28"/>
      <c r="J1058" s="29">
        <f>표1[[#This Row],[C/V]]*표1[[#This Row],[판수]]-표1[[#This Row],[불량수량]]</f>
        <v>106352</v>
      </c>
      <c r="K1058" s="28" t="s">
        <v>96</v>
      </c>
      <c r="L1058" s="28" t="s">
        <v>117</v>
      </c>
      <c r="M1058" s="30">
        <v>0.83333333333333337</v>
      </c>
      <c r="N1058" s="30">
        <v>0.33333333333333331</v>
      </c>
      <c r="O1058" s="31">
        <v>659.99999999999989</v>
      </c>
      <c r="P1058" s="31">
        <v>0</v>
      </c>
      <c r="Q1058" s="32"/>
      <c r="R1058" s="33">
        <f t="shared" si="80"/>
        <v>8.3636363636363651</v>
      </c>
      <c r="S1058" s="34">
        <f t="shared" si="81"/>
        <v>142</v>
      </c>
      <c r="T1058" s="35">
        <f>IF(L1058="비가동",0,VLOOKUP(E1058,[1]단가!$D$4:$G$1048576,4,0))</f>
        <v>7.47</v>
      </c>
      <c r="U1058" s="35">
        <f t="shared" si="82"/>
        <v>794449.44</v>
      </c>
      <c r="V1058" s="36" t="str">
        <f>IF($L1058="비가동",0,IF($B1058="in",VLOOKUP($E1058,[1]투입량!$M:$T,3,FALSE),VLOOKUP($E1058,[1]투입량!$D:$I,3,FALSE)))</f>
        <v>SI4020-2</v>
      </c>
      <c r="W1058" s="35">
        <f>IF($L1058="비가동",0,IF($B1058="in",VLOOKUP($E1058,[1]투입량!$M:$T,6,FALSE),VLOOKUP($E1058,[1]투입량!$D:$I,5,FALSE)))</f>
        <v>230</v>
      </c>
      <c r="X1058" s="35">
        <f t="shared" si="83"/>
        <v>23276.000000000004</v>
      </c>
      <c r="Y1058" s="37">
        <f>IF(V1058=0,0,VLOOKUP(V1058,[1]원재료!C:H,3,0)*0.001)</f>
        <v>10.5</v>
      </c>
      <c r="Z1058" s="35">
        <f t="shared" si="84"/>
        <v>244398.00000000003</v>
      </c>
      <c r="AA1058" s="38"/>
      <c r="AB1058" s="39" t="s">
        <v>35</v>
      </c>
      <c r="AC1058" s="40"/>
    </row>
    <row r="1059" spans="1:29" ht="19.5" customHeight="1" x14ac:dyDescent="0.45">
      <c r="A1059" s="22">
        <v>46164</v>
      </c>
      <c r="B1059" s="23" t="s">
        <v>29</v>
      </c>
      <c r="C1059" s="24" t="s">
        <v>30</v>
      </c>
      <c r="D1059" s="25" t="s">
        <v>97</v>
      </c>
      <c r="E1059" s="26">
        <v>680449</v>
      </c>
      <c r="F1059" s="27" t="str">
        <f>VLOOKUP(표1[[#This Row],[품번]],[1]!품번구분[#Data],2,0)</f>
        <v>S</v>
      </c>
      <c r="G1059" s="28">
        <v>1008</v>
      </c>
      <c r="H1059" s="28">
        <v>90</v>
      </c>
      <c r="I1059" s="28">
        <v>360</v>
      </c>
      <c r="J1059" s="29">
        <f>표1[[#This Row],[C/V]]*표1[[#This Row],[판수]]-표1[[#This Row],[불량수량]]</f>
        <v>90360</v>
      </c>
      <c r="K1059" s="28" t="s">
        <v>106</v>
      </c>
      <c r="L1059" s="28" t="s">
        <v>117</v>
      </c>
      <c r="M1059" s="30">
        <v>0.83333333333333337</v>
      </c>
      <c r="N1059" s="30">
        <v>0.33333333333333331</v>
      </c>
      <c r="O1059" s="31">
        <v>659.99999999999989</v>
      </c>
      <c r="P1059" s="31">
        <v>0</v>
      </c>
      <c r="Q1059" s="32"/>
      <c r="R1059" s="33">
        <f t="shared" si="80"/>
        <v>8.1818181818181834</v>
      </c>
      <c r="S1059" s="34">
        <f t="shared" si="81"/>
        <v>90</v>
      </c>
      <c r="T1059" s="35">
        <f>IF(L1059="비가동",0,VLOOKUP(E1059,[1]단가!$D$4:$G$1048576,4,0))</f>
        <v>14.17</v>
      </c>
      <c r="U1059" s="35">
        <f t="shared" si="82"/>
        <v>1280401.2</v>
      </c>
      <c r="V1059" s="36" t="str">
        <f>IF($L1059="비가동",0,IF($B1059="in",VLOOKUP($E1059,[1]투입량!$M:$T,3,FALSE),VLOOKUP($E1059,[1]투입량!$D:$I,3,FALSE)))</f>
        <v>SI4023-2</v>
      </c>
      <c r="W1059" s="35">
        <f>IF($L1059="비가동",0,IF($B1059="in",VLOOKUP($E1059,[1]투입량!$M:$T,6,FALSE),VLOOKUP($E1059,[1]투입량!$D:$I,5,FALSE)))</f>
        <v>210</v>
      </c>
      <c r="X1059" s="35">
        <f t="shared" si="83"/>
        <v>20790.000000000004</v>
      </c>
      <c r="Y1059" s="37">
        <f>IF(V1059=0,0,VLOOKUP(V1059,[1]원재료!C:H,3,0)*0.001)</f>
        <v>7.8</v>
      </c>
      <c r="Z1059" s="35">
        <f t="shared" si="84"/>
        <v>162162.00000000003</v>
      </c>
      <c r="AA1059" s="38"/>
      <c r="AB1059" s="39" t="s">
        <v>35</v>
      </c>
      <c r="AC1059" s="40"/>
    </row>
    <row r="1060" spans="1:29" ht="19.5" hidden="1" customHeight="1" x14ac:dyDescent="0.45">
      <c r="A1060" s="22">
        <v>46164</v>
      </c>
      <c r="B1060" s="23" t="s">
        <v>29</v>
      </c>
      <c r="C1060" s="24" t="s">
        <v>30</v>
      </c>
      <c r="D1060" s="25" t="s">
        <v>105</v>
      </c>
      <c r="E1060" s="26">
        <v>230242</v>
      </c>
      <c r="F1060" s="27" t="str">
        <f>VLOOKUP(표1[[#This Row],[품번]],[1]!품번구분[#Data],2,0)</f>
        <v>G</v>
      </c>
      <c r="G1060" s="28">
        <v>900</v>
      </c>
      <c r="H1060" s="28">
        <v>35</v>
      </c>
      <c r="I1060" s="28">
        <v>245</v>
      </c>
      <c r="J1060" s="29">
        <f>표1[[#This Row],[C/V]]*표1[[#This Row],[판수]]-표1[[#This Row],[불량수량]]</f>
        <v>31255</v>
      </c>
      <c r="K1060" s="28" t="s">
        <v>107</v>
      </c>
      <c r="L1060" s="28" t="s">
        <v>116</v>
      </c>
      <c r="M1060" s="30">
        <v>0.33333333333333331</v>
      </c>
      <c r="N1060" s="30">
        <v>0.83333333333333337</v>
      </c>
      <c r="O1060" s="31">
        <v>569.99999999999989</v>
      </c>
      <c r="P1060" s="31">
        <v>50.000000000000064</v>
      </c>
      <c r="Q1060" s="32"/>
      <c r="R1060" s="33">
        <f t="shared" si="80"/>
        <v>3.6842105263157903</v>
      </c>
      <c r="S1060" s="34">
        <f t="shared" si="81"/>
        <v>80</v>
      </c>
      <c r="T1060" s="35">
        <f>IF(L1060="비가동",0,VLOOKUP(E1060,[1]단가!$D$4:$G$1048576,4,0))</f>
        <v>63</v>
      </c>
      <c r="U1060" s="35">
        <f t="shared" si="82"/>
        <v>1969065</v>
      </c>
      <c r="V1060" s="36" t="str">
        <f>IF($L1060="비가동",0,IF($B1060="in",VLOOKUP($E1060,[1]투입량!$M:$T,3,FALSE),VLOOKUP($E1060,[1]투입량!$D:$I,3,FALSE)))</f>
        <v>Q4004-2</v>
      </c>
      <c r="W1060" s="35">
        <f>IF($L1060="비가동",0,IF($B1060="in",VLOOKUP($E1060,[1]투입량!$M:$T,6,FALSE),VLOOKUP($E1060,[1]투입량!$D:$I,5,FALSE)))</f>
        <v>0</v>
      </c>
      <c r="X1060" s="35">
        <f t="shared" si="83"/>
        <v>0</v>
      </c>
      <c r="Y1060" s="37">
        <f>IF(V1060=0,0,VLOOKUP(V1060,[1]원재료!C:H,3,0)*0.001)</f>
        <v>10.450000000000001</v>
      </c>
      <c r="Z1060" s="35">
        <f t="shared" si="84"/>
        <v>0</v>
      </c>
      <c r="AA1060" s="38"/>
      <c r="AB1060" s="39" t="s">
        <v>35</v>
      </c>
      <c r="AC1060" s="40"/>
    </row>
    <row r="1061" spans="1:29" ht="19.5" hidden="1" customHeight="1" x14ac:dyDescent="0.45">
      <c r="A1061" s="22">
        <v>46164</v>
      </c>
      <c r="B1061" s="23" t="s">
        <v>29</v>
      </c>
      <c r="C1061" s="24" t="s">
        <v>30</v>
      </c>
      <c r="D1061" s="25" t="s">
        <v>105</v>
      </c>
      <c r="E1061" s="26">
        <v>230242</v>
      </c>
      <c r="F1061" s="27" t="str">
        <f>VLOOKUP(표1[[#This Row],[품번]],[1]!품번구분[#Data],2,0)</f>
        <v>G</v>
      </c>
      <c r="G1061" s="28"/>
      <c r="H1061" s="28"/>
      <c r="I1061" s="28"/>
      <c r="J1061" s="29">
        <f>표1[[#This Row],[C/V]]*표1[[#This Row],[판수]]-표1[[#This Row],[불량수량]]</f>
        <v>0</v>
      </c>
      <c r="K1061" s="28" t="s">
        <v>107</v>
      </c>
      <c r="L1061" s="28" t="s">
        <v>36</v>
      </c>
      <c r="M1061" s="30">
        <v>0.33333333333333331</v>
      </c>
      <c r="N1061" s="30">
        <v>0.36805555555555558</v>
      </c>
      <c r="O1061" s="31">
        <v>50.000000000000064</v>
      </c>
      <c r="P1061" s="31">
        <v>0</v>
      </c>
      <c r="Q1061" s="32" t="s">
        <v>135</v>
      </c>
      <c r="R1061" s="33" t="str">
        <f t="shared" si="80"/>
        <v/>
      </c>
      <c r="S1061" s="34">
        <f t="shared" si="81"/>
        <v>80</v>
      </c>
      <c r="T1061" s="35">
        <f>IF(L1061="비가동",0,VLOOKUP(E1061,[1]단가!$D$4:$G$1048576,4,0))</f>
        <v>0</v>
      </c>
      <c r="U1061" s="35">
        <f t="shared" si="82"/>
        <v>0</v>
      </c>
      <c r="V1061" s="36">
        <f>IF($L1061="비가동",0,IF($B1061="in",VLOOKUP($E1061,[1]투입량!$M:$T,3,FALSE),VLOOKUP($E1061,[1]투입량!$D:$I,3,FALSE)))</f>
        <v>0</v>
      </c>
      <c r="W1061" s="35">
        <f>IF($L1061="비가동",0,IF($B1061="in",VLOOKUP($E1061,[1]투입량!$M:$T,6,FALSE),VLOOKUP($E1061,[1]투입량!$D:$I,5,FALSE)))</f>
        <v>0</v>
      </c>
      <c r="X1061" s="35">
        <f t="shared" si="83"/>
        <v>0</v>
      </c>
      <c r="Y1061" s="37">
        <f>IF(V1061=0,0,VLOOKUP(V1061,[1]원재료!C:H,3,0)*0.001)</f>
        <v>0</v>
      </c>
      <c r="Z1061" s="35">
        <f t="shared" si="84"/>
        <v>0</v>
      </c>
      <c r="AA1061" s="38" t="s">
        <v>154</v>
      </c>
      <c r="AB1061" s="39" t="s">
        <v>35</v>
      </c>
      <c r="AC1061" s="40"/>
    </row>
    <row r="1062" spans="1:29" ht="19.5" customHeight="1" x14ac:dyDescent="0.45">
      <c r="A1062" s="22">
        <v>46164</v>
      </c>
      <c r="B1062" s="23" t="s">
        <v>29</v>
      </c>
      <c r="C1062" s="24" t="s">
        <v>30</v>
      </c>
      <c r="D1062" s="25" t="s">
        <v>103</v>
      </c>
      <c r="E1062" s="26">
        <v>680450</v>
      </c>
      <c r="F1062" s="27" t="str">
        <f>VLOOKUP(표1[[#This Row],[품번]],[1]!품번구분[#Data],2,0)</f>
        <v>S</v>
      </c>
      <c r="G1062" s="28">
        <v>1008</v>
      </c>
      <c r="H1062" s="28">
        <v>71</v>
      </c>
      <c r="I1062" s="28">
        <v>710</v>
      </c>
      <c r="J1062" s="29">
        <f>표1[[#This Row],[C/V]]*표1[[#This Row],[판수]]-표1[[#This Row],[불량수량]]</f>
        <v>70858</v>
      </c>
      <c r="K1062" s="28" t="s">
        <v>93</v>
      </c>
      <c r="L1062" s="28" t="s">
        <v>116</v>
      </c>
      <c r="M1062" s="30">
        <v>0.33333333333333331</v>
      </c>
      <c r="N1062" s="30">
        <v>0.83333333333333337</v>
      </c>
      <c r="O1062" s="31">
        <v>620</v>
      </c>
      <c r="P1062" s="31">
        <v>0</v>
      </c>
      <c r="Q1062" s="32"/>
      <c r="R1062" s="33">
        <f t="shared" si="80"/>
        <v>6.870967741935484</v>
      </c>
      <c r="S1062" s="34">
        <f t="shared" si="81"/>
        <v>162</v>
      </c>
      <c r="T1062" s="35">
        <f>IF(L1062="비가동",0,VLOOKUP(E1062,[1]단가!$D$4:$G$1048576,4,0))</f>
        <v>14.17</v>
      </c>
      <c r="U1062" s="35">
        <f t="shared" si="82"/>
        <v>1004057.86</v>
      </c>
      <c r="V1062" s="36" t="str">
        <f>IF($L1062="비가동",0,IF($B1062="in",VLOOKUP($E1062,[1]투입량!$M:$T,3,FALSE),VLOOKUP($E1062,[1]투입량!$D:$I,3,FALSE)))</f>
        <v>SI4032</v>
      </c>
      <c r="W1062" s="35">
        <f>IF($L1062="비가동",0,IF($B1062="in",VLOOKUP($E1062,[1]투입량!$M:$T,6,FALSE),VLOOKUP($E1062,[1]투입량!$D:$I,5,FALSE)))</f>
        <v>84</v>
      </c>
      <c r="X1062" s="35">
        <f t="shared" si="83"/>
        <v>6560.4000000000005</v>
      </c>
      <c r="Y1062" s="37">
        <f>IF(V1062=0,0,VLOOKUP(V1062,[1]원재료!C:H,3,0)*0.001)</f>
        <v>0</v>
      </c>
      <c r="Z1062" s="35">
        <f t="shared" si="84"/>
        <v>0</v>
      </c>
      <c r="AA1062" s="38"/>
      <c r="AB1062" s="39" t="s">
        <v>35</v>
      </c>
      <c r="AC1062" s="40"/>
    </row>
    <row r="1063" spans="1:29" ht="19.5" customHeight="1" x14ac:dyDescent="0.45">
      <c r="A1063" s="22">
        <v>46164</v>
      </c>
      <c r="B1063" s="23" t="s">
        <v>29</v>
      </c>
      <c r="C1063" s="24" t="s">
        <v>30</v>
      </c>
      <c r="D1063" s="25" t="s">
        <v>105</v>
      </c>
      <c r="E1063" s="26">
        <v>230242</v>
      </c>
      <c r="F1063" s="27" t="str">
        <f>VLOOKUP(표1[[#This Row],[품번]],[1]!품번구분[#Data],2,0)</f>
        <v>G</v>
      </c>
      <c r="G1063" s="28">
        <v>900</v>
      </c>
      <c r="H1063" s="28">
        <v>45</v>
      </c>
      <c r="I1063" s="28">
        <v>315</v>
      </c>
      <c r="J1063" s="29">
        <f>표1[[#This Row],[C/V]]*표1[[#This Row],[판수]]-표1[[#This Row],[불량수량]]</f>
        <v>40185</v>
      </c>
      <c r="K1063" s="28" t="s">
        <v>77</v>
      </c>
      <c r="L1063" s="28" t="s">
        <v>117</v>
      </c>
      <c r="M1063" s="30">
        <v>0.83333333333333337</v>
      </c>
      <c r="N1063" s="30">
        <v>0.33333333333333331</v>
      </c>
      <c r="O1063" s="31">
        <v>659.99999999999989</v>
      </c>
      <c r="P1063" s="31">
        <v>0</v>
      </c>
      <c r="Q1063" s="32"/>
      <c r="R1063" s="33">
        <f t="shared" si="80"/>
        <v>4.0909090909090917</v>
      </c>
      <c r="S1063" s="34">
        <f t="shared" si="81"/>
        <v>80</v>
      </c>
      <c r="T1063" s="35">
        <f>IF(L1063="비가동",0,VLOOKUP(E1063,[1]단가!$D$4:$G$1048576,4,0))</f>
        <v>63</v>
      </c>
      <c r="U1063" s="35">
        <f t="shared" si="82"/>
        <v>2531655</v>
      </c>
      <c r="V1063" s="36" t="str">
        <f>IF($L1063="비가동",0,IF($B1063="in",VLOOKUP($E1063,[1]투입량!$M:$T,3,FALSE),VLOOKUP($E1063,[1]투입량!$D:$I,3,FALSE)))</f>
        <v>Q4004-2</v>
      </c>
      <c r="W1063" s="35">
        <f>IF($L1063="비가동",0,IF($B1063="in",VLOOKUP($E1063,[1]투입량!$M:$T,6,FALSE),VLOOKUP($E1063,[1]투입량!$D:$I,5,FALSE)))</f>
        <v>0</v>
      </c>
      <c r="X1063" s="35">
        <f t="shared" si="83"/>
        <v>0</v>
      </c>
      <c r="Y1063" s="37">
        <f>IF(V1063=0,0,VLOOKUP(V1063,[1]원재료!C:H,3,0)*0.001)</f>
        <v>10.450000000000001</v>
      </c>
      <c r="Z1063" s="35">
        <f t="shared" si="84"/>
        <v>0</v>
      </c>
      <c r="AA1063" s="38"/>
      <c r="AB1063" s="39" t="s">
        <v>35</v>
      </c>
      <c r="AC1063" s="40"/>
    </row>
    <row r="1064" spans="1:29" ht="19.5" customHeight="1" x14ac:dyDescent="0.45">
      <c r="A1064" s="22">
        <v>46164</v>
      </c>
      <c r="B1064" s="23" t="s">
        <v>29</v>
      </c>
      <c r="C1064" s="24" t="s">
        <v>30</v>
      </c>
      <c r="D1064" s="25" t="s">
        <v>103</v>
      </c>
      <c r="E1064" s="26">
        <v>680450</v>
      </c>
      <c r="F1064" s="27" t="str">
        <f>VLOOKUP(표1[[#This Row],[품번]],[1]!품번구분[#Data],2,0)</f>
        <v>S</v>
      </c>
      <c r="G1064" s="28">
        <v>1008</v>
      </c>
      <c r="H1064" s="28">
        <v>91</v>
      </c>
      <c r="I1064" s="28">
        <v>910</v>
      </c>
      <c r="J1064" s="29">
        <f>표1[[#This Row],[C/V]]*표1[[#This Row],[판수]]-표1[[#This Row],[불량수량]]</f>
        <v>90818</v>
      </c>
      <c r="K1064" s="28" t="s">
        <v>104</v>
      </c>
      <c r="L1064" s="28" t="s">
        <v>117</v>
      </c>
      <c r="M1064" s="30">
        <v>0.83333333333333337</v>
      </c>
      <c r="N1064" s="30">
        <v>0.33333333333333331</v>
      </c>
      <c r="O1064" s="31">
        <v>659.99999999999989</v>
      </c>
      <c r="P1064" s="31">
        <v>0</v>
      </c>
      <c r="Q1064" s="32"/>
      <c r="R1064" s="33">
        <f t="shared" si="80"/>
        <v>8.2727272727272751</v>
      </c>
      <c r="S1064" s="34">
        <f t="shared" si="81"/>
        <v>162</v>
      </c>
      <c r="T1064" s="35">
        <f>IF(L1064="비가동",0,VLOOKUP(E1064,[1]단가!$D$4:$G$1048576,4,0))</f>
        <v>14.17</v>
      </c>
      <c r="U1064" s="35">
        <f t="shared" si="82"/>
        <v>1286891.06</v>
      </c>
      <c r="V1064" s="36" t="str">
        <f>IF($L1064="비가동",0,IF($B1064="in",VLOOKUP($E1064,[1]투입량!$M:$T,3,FALSE),VLOOKUP($E1064,[1]투입량!$D:$I,3,FALSE)))</f>
        <v>SI4032</v>
      </c>
      <c r="W1064" s="35">
        <f>IF($L1064="비가동",0,IF($B1064="in",VLOOKUP($E1064,[1]투입량!$M:$T,6,FALSE),VLOOKUP($E1064,[1]투입량!$D:$I,5,FALSE)))</f>
        <v>84</v>
      </c>
      <c r="X1064" s="35">
        <f t="shared" si="83"/>
        <v>8408.4</v>
      </c>
      <c r="Y1064" s="37">
        <f>IF(V1064=0,0,VLOOKUP(V1064,[1]원재료!C:H,3,0)*0.001)</f>
        <v>0</v>
      </c>
      <c r="Z1064" s="35">
        <f t="shared" si="84"/>
        <v>0</v>
      </c>
      <c r="AA1064" s="38"/>
      <c r="AB1064" s="39" t="s">
        <v>35</v>
      </c>
      <c r="AC1064" s="40"/>
    </row>
    <row r="1065" spans="1:29" ht="19.5" hidden="1" customHeight="1" x14ac:dyDescent="0.45">
      <c r="A1065" s="22">
        <v>46164</v>
      </c>
      <c r="B1065" s="23" t="s">
        <v>29</v>
      </c>
      <c r="C1065" s="24" t="s">
        <v>30</v>
      </c>
      <c r="D1065" s="25" t="s">
        <v>109</v>
      </c>
      <c r="E1065" s="26" t="s">
        <v>110</v>
      </c>
      <c r="F1065" s="27" t="str">
        <f>VLOOKUP(표1[[#This Row],[품번]],[1]!품번구분[#Data],2,0)</f>
        <v>S</v>
      </c>
      <c r="G1065" s="28">
        <v>48</v>
      </c>
      <c r="H1065" s="28">
        <v>50</v>
      </c>
      <c r="I1065" s="28"/>
      <c r="J1065" s="29">
        <f>표1[[#This Row],[C/V]]*표1[[#This Row],[판수]]-표1[[#This Row],[불량수량]]</f>
        <v>2400</v>
      </c>
      <c r="K1065" s="28" t="s">
        <v>56</v>
      </c>
      <c r="L1065" s="28" t="s">
        <v>116</v>
      </c>
      <c r="M1065" s="30">
        <v>0.33333333333333331</v>
      </c>
      <c r="N1065" s="30">
        <v>0.61249999999999993</v>
      </c>
      <c r="O1065" s="31">
        <v>302.00000000000011</v>
      </c>
      <c r="P1065" s="31">
        <v>39.999999999999858</v>
      </c>
      <c r="Q1065" s="32"/>
      <c r="R1065" s="33">
        <f t="shared" si="80"/>
        <v>9.9337748344370826</v>
      </c>
      <c r="S1065" s="34">
        <f t="shared" si="81"/>
        <v>50</v>
      </c>
      <c r="T1065" s="35">
        <f>IF(L1065="비가동",0,VLOOKUP(E1065,[1]단가!$D$4:$G$1048576,4,0))</f>
        <v>32.99</v>
      </c>
      <c r="U1065" s="35">
        <f t="shared" si="82"/>
        <v>79176</v>
      </c>
      <c r="V1065" s="36" t="str">
        <f>IF($L1065="비가동",0,IF($B1065="in",VLOOKUP($E1065,[1]투입량!$M:$T,3,FALSE),VLOOKUP($E1065,[1]투입량!$D:$I,3,FALSE)))</f>
        <v>SI4020</v>
      </c>
      <c r="W1065" s="35">
        <f>IF($L1065="비가동",0,IF($B1065="in",VLOOKUP($E1065,[1]투입량!$M:$T,6,FALSE),VLOOKUP($E1065,[1]투입량!$D:$I,5,FALSE)))</f>
        <v>63</v>
      </c>
      <c r="X1065" s="35">
        <f t="shared" si="83"/>
        <v>3465.0000000000005</v>
      </c>
      <c r="Y1065" s="37">
        <f>IF(V1065=0,0,VLOOKUP(V1065,[1]원재료!C:H,3,0)*0.001)</f>
        <v>8.7000000000000011</v>
      </c>
      <c r="Z1065" s="35">
        <f t="shared" si="84"/>
        <v>30145.500000000007</v>
      </c>
      <c r="AA1065" s="38"/>
      <c r="AB1065" s="39" t="s">
        <v>35</v>
      </c>
      <c r="AC1065" s="40"/>
    </row>
    <row r="1066" spans="1:29" ht="19.5" hidden="1" customHeight="1" x14ac:dyDescent="0.45">
      <c r="A1066" s="22">
        <v>46164</v>
      </c>
      <c r="B1066" s="23" t="s">
        <v>29</v>
      </c>
      <c r="C1066" s="24" t="s">
        <v>30</v>
      </c>
      <c r="D1066" s="25" t="s">
        <v>109</v>
      </c>
      <c r="E1066" s="26" t="s">
        <v>110</v>
      </c>
      <c r="F1066" s="27" t="str">
        <f>VLOOKUP(표1[[#This Row],[품번]],[1]!품번구분[#Data],2,0)</f>
        <v>S</v>
      </c>
      <c r="G1066" s="28"/>
      <c r="H1066" s="28"/>
      <c r="I1066" s="28"/>
      <c r="J1066" s="29">
        <f>표1[[#This Row],[C/V]]*표1[[#This Row],[판수]]-표1[[#This Row],[불량수량]]</f>
        <v>0</v>
      </c>
      <c r="K1066" s="28" t="s">
        <v>56</v>
      </c>
      <c r="L1066" s="28" t="s">
        <v>36</v>
      </c>
      <c r="M1066" s="30">
        <v>0.58472222222222225</v>
      </c>
      <c r="N1066" s="30">
        <v>0.61249999999999993</v>
      </c>
      <c r="O1066" s="31">
        <v>39.999999999999858</v>
      </c>
      <c r="P1066" s="31">
        <v>0</v>
      </c>
      <c r="Q1066" s="32" t="s">
        <v>100</v>
      </c>
      <c r="R1066" s="33" t="str">
        <f t="shared" si="80"/>
        <v/>
      </c>
      <c r="S1066" s="34">
        <f t="shared" si="81"/>
        <v>50</v>
      </c>
      <c r="T1066" s="35">
        <f>IF(L1066="비가동",0,VLOOKUP(E1066,[1]단가!$D$4:$G$1048576,4,0))</f>
        <v>0</v>
      </c>
      <c r="U1066" s="35">
        <f t="shared" si="82"/>
        <v>0</v>
      </c>
      <c r="V1066" s="36">
        <f>IF($L1066="비가동",0,IF($B1066="in",VLOOKUP($E1066,[1]투입량!$M:$T,3,FALSE),VLOOKUP($E1066,[1]투입량!$D:$I,3,FALSE)))</f>
        <v>0</v>
      </c>
      <c r="W1066" s="35">
        <f>IF($L1066="비가동",0,IF($B1066="in",VLOOKUP($E1066,[1]투입량!$M:$T,6,FALSE),VLOOKUP($E1066,[1]투입량!$D:$I,5,FALSE)))</f>
        <v>0</v>
      </c>
      <c r="X1066" s="35">
        <f t="shared" si="83"/>
        <v>0</v>
      </c>
      <c r="Y1066" s="37">
        <f>IF(V1066=0,0,VLOOKUP(V1066,[1]원재료!C:H,3,0)*0.001)</f>
        <v>0</v>
      </c>
      <c r="Z1066" s="35">
        <f t="shared" si="84"/>
        <v>0</v>
      </c>
      <c r="AA1066" s="38"/>
      <c r="AB1066" s="39" t="s">
        <v>35</v>
      </c>
      <c r="AC1066" s="40"/>
    </row>
    <row r="1067" spans="1:29" ht="19.5" customHeight="1" x14ac:dyDescent="0.45">
      <c r="A1067" s="22">
        <v>46164</v>
      </c>
      <c r="B1067" s="23" t="s">
        <v>29</v>
      </c>
      <c r="C1067" s="24" t="s">
        <v>30</v>
      </c>
      <c r="D1067" s="25" t="s">
        <v>109</v>
      </c>
      <c r="E1067" s="26" t="s">
        <v>155</v>
      </c>
      <c r="F1067" s="27" t="str">
        <f>VLOOKUP(표1[[#This Row],[품번]],[1]!품번구분[#Data],2,0)</f>
        <v>G</v>
      </c>
      <c r="G1067" s="28">
        <v>44</v>
      </c>
      <c r="H1067" s="28">
        <v>41</v>
      </c>
      <c r="I1067" s="28"/>
      <c r="J1067" s="29">
        <f>표1[[#This Row],[C/V]]*표1[[#This Row],[판수]]-표1[[#This Row],[불량수량]]</f>
        <v>1804</v>
      </c>
      <c r="K1067" s="28" t="s">
        <v>56</v>
      </c>
      <c r="L1067" s="28" t="s">
        <v>116</v>
      </c>
      <c r="M1067" s="30">
        <v>0.61249999999999993</v>
      </c>
      <c r="N1067" s="30">
        <v>0.83333333333333337</v>
      </c>
      <c r="O1067" s="31">
        <v>278.00000000000017</v>
      </c>
      <c r="P1067" s="31">
        <v>0</v>
      </c>
      <c r="Q1067" s="32"/>
      <c r="R1067" s="33">
        <f t="shared" si="80"/>
        <v>8.8489208633093472</v>
      </c>
      <c r="S1067" s="34">
        <f t="shared" si="81"/>
        <v>41</v>
      </c>
      <c r="T1067" s="35">
        <f>IF(L1067="비가동",0,VLOOKUP(E1067,[1]단가!$D$4:$G$1048576,4,0))</f>
        <v>97</v>
      </c>
      <c r="U1067" s="35">
        <f t="shared" si="82"/>
        <v>174988</v>
      </c>
      <c r="V1067" s="36" t="str">
        <f>IF($L1067="비가동",0,IF($B1067="in",VLOOKUP($E1067,[1]투입량!$M:$T,3,FALSE),VLOOKUP($E1067,[1]투입량!$D:$I,3,FALSE)))</f>
        <v>SI4028</v>
      </c>
      <c r="W1067" s="35">
        <f>IF($L1067="비가동",0,IF($B1067="in",VLOOKUP($E1067,[1]투입량!$M:$T,6,FALSE),VLOOKUP($E1067,[1]투입량!$D:$I,5,FALSE)))</f>
        <v>156</v>
      </c>
      <c r="X1067" s="35">
        <f t="shared" si="83"/>
        <v>7035.6000000000013</v>
      </c>
      <c r="Y1067" s="37">
        <f>IF(V1067=0,0,VLOOKUP(V1067,[1]원재료!C:H,3,0)*0.001)</f>
        <v>9</v>
      </c>
      <c r="Z1067" s="35">
        <f t="shared" si="84"/>
        <v>63320.400000000009</v>
      </c>
      <c r="AA1067" s="38"/>
      <c r="AB1067" s="39" t="s">
        <v>35</v>
      </c>
      <c r="AC1067" s="40"/>
    </row>
    <row r="1068" spans="1:29" ht="19.5" customHeight="1" x14ac:dyDescent="0.45">
      <c r="A1068" s="22">
        <v>46164</v>
      </c>
      <c r="B1068" s="23" t="s">
        <v>29</v>
      </c>
      <c r="C1068" s="24" t="s">
        <v>30</v>
      </c>
      <c r="D1068" s="25" t="s">
        <v>112</v>
      </c>
      <c r="E1068" s="26">
        <v>440153</v>
      </c>
      <c r="F1068" s="27" t="str">
        <f>VLOOKUP(표1[[#This Row],[품번]],[1]!품번구분[#Data],2,0)</f>
        <v>G</v>
      </c>
      <c r="G1068" s="28">
        <v>12</v>
      </c>
      <c r="H1068" s="28">
        <v>101</v>
      </c>
      <c r="I1068" s="28"/>
      <c r="J1068" s="29">
        <f>표1[[#This Row],[C/V]]*표1[[#This Row],[판수]]-표1[[#This Row],[불량수량]]</f>
        <v>1212</v>
      </c>
      <c r="K1068" s="28" t="s">
        <v>56</v>
      </c>
      <c r="L1068" s="28" t="s">
        <v>116</v>
      </c>
      <c r="M1068" s="30">
        <v>0.33333333333333331</v>
      </c>
      <c r="N1068" s="30">
        <v>0.83333333333333337</v>
      </c>
      <c r="O1068" s="31">
        <v>620</v>
      </c>
      <c r="P1068" s="31">
        <v>0</v>
      </c>
      <c r="Q1068" s="32"/>
      <c r="R1068" s="33">
        <f t="shared" si="80"/>
        <v>9.7741935483870961</v>
      </c>
      <c r="S1068" s="34">
        <f t="shared" si="81"/>
        <v>101</v>
      </c>
      <c r="T1068" s="35">
        <f>IF(L1068="비가동",0,VLOOKUP(E1068,[1]단가!$D$4:$G$1048576,4,0))</f>
        <v>154.5</v>
      </c>
      <c r="U1068" s="35">
        <f t="shared" si="82"/>
        <v>187254</v>
      </c>
      <c r="V1068" s="36" t="str">
        <f>IF($L1068="비가동",0,IF($B1068="in",VLOOKUP($E1068,[1]투입량!$M:$T,3,FALSE),VLOOKUP($E1068,[1]투입량!$D:$I,3,FALSE)))</f>
        <v>Q4020</v>
      </c>
      <c r="W1068" s="35">
        <f>IF($L1068="비가동",0,IF($B1068="in",VLOOKUP($E1068,[1]투입량!$M:$T,6,FALSE),VLOOKUP($E1068,[1]투입량!$D:$I,5,FALSE)))</f>
        <v>19.2</v>
      </c>
      <c r="X1068" s="35">
        <f t="shared" si="83"/>
        <v>2133.12</v>
      </c>
      <c r="Y1068" s="37">
        <f>IF(V1068=0,0,VLOOKUP(V1068,[1]원재료!C:H,3,0)*0.001)</f>
        <v>10.450000000000001</v>
      </c>
      <c r="Z1068" s="35">
        <f t="shared" si="84"/>
        <v>22291.103999999999</v>
      </c>
      <c r="AA1068" s="38"/>
      <c r="AB1068" s="39" t="s">
        <v>35</v>
      </c>
      <c r="AC1068" s="40"/>
    </row>
    <row r="1069" spans="1:29" ht="19.5" customHeight="1" x14ac:dyDescent="0.45">
      <c r="A1069" s="22">
        <v>46164</v>
      </c>
      <c r="B1069" s="23" t="s">
        <v>29</v>
      </c>
      <c r="C1069" s="24" t="s">
        <v>30</v>
      </c>
      <c r="D1069" s="25" t="s">
        <v>114</v>
      </c>
      <c r="E1069" s="26" t="s">
        <v>115</v>
      </c>
      <c r="F1069" s="27" t="str">
        <f>VLOOKUP(표1[[#This Row],[품번]],[1]!품번구분[#Data],2,0)</f>
        <v>S</v>
      </c>
      <c r="G1069" s="28">
        <v>160</v>
      </c>
      <c r="H1069" s="28">
        <v>101</v>
      </c>
      <c r="I1069" s="28"/>
      <c r="J1069" s="29">
        <f>표1[[#This Row],[C/V]]*표1[[#This Row],[판수]]-표1[[#This Row],[불량수량]]</f>
        <v>16160</v>
      </c>
      <c r="K1069" s="28" t="s">
        <v>56</v>
      </c>
      <c r="L1069" s="28" t="s">
        <v>116</v>
      </c>
      <c r="M1069" s="30">
        <v>0.33333333333333331</v>
      </c>
      <c r="N1069" s="30">
        <v>0.83333333333333337</v>
      </c>
      <c r="O1069" s="31">
        <v>620</v>
      </c>
      <c r="P1069" s="31">
        <v>0</v>
      </c>
      <c r="Q1069" s="32"/>
      <c r="R1069" s="33">
        <f t="shared" si="80"/>
        <v>9.7741935483870961</v>
      </c>
      <c r="S1069" s="34">
        <f t="shared" si="81"/>
        <v>101</v>
      </c>
      <c r="T1069" s="35">
        <f>IF(L1069="비가동",0,VLOOKUP(E1069,[1]단가!$D$4:$G$1048576,4,0))</f>
        <v>49.5</v>
      </c>
      <c r="U1069" s="35">
        <f t="shared" si="82"/>
        <v>799920</v>
      </c>
      <c r="V1069" s="36" t="str">
        <f>IF($L1069="비가동",0,IF($B1069="in",VLOOKUP($E1069,[1]투입량!$M:$T,3,FALSE),VLOOKUP($E1069,[1]투입량!$D:$I,3,FALSE)))</f>
        <v>SI3020K</v>
      </c>
      <c r="W1069" s="35">
        <f>IF($L1069="비가동",0,IF($B1069="in",VLOOKUP($E1069,[1]투입량!$M:$T,6,FALSE),VLOOKUP($E1069,[1]투입량!$D:$I,5,FALSE)))</f>
        <v>168</v>
      </c>
      <c r="X1069" s="35">
        <f t="shared" si="83"/>
        <v>18664.800000000003</v>
      </c>
      <c r="Y1069" s="37">
        <f>IF(V1069=0,0,VLOOKUP(V1069,[1]원재료!C:H,3,0)*0.001)</f>
        <v>9.85</v>
      </c>
      <c r="Z1069" s="35">
        <f t="shared" si="84"/>
        <v>183848.28000000003</v>
      </c>
      <c r="AA1069" s="38"/>
      <c r="AB1069" s="39" t="s">
        <v>35</v>
      </c>
      <c r="AC1069" s="40"/>
    </row>
    <row r="1070" spans="1:29" ht="19.5" customHeight="1" x14ac:dyDescent="0.45">
      <c r="A1070" s="22">
        <v>46165</v>
      </c>
      <c r="B1070" s="23" t="s">
        <v>29</v>
      </c>
      <c r="C1070" s="24" t="s">
        <v>30</v>
      </c>
      <c r="D1070" s="25" t="s">
        <v>31</v>
      </c>
      <c r="E1070" s="26" t="s">
        <v>50</v>
      </c>
      <c r="F1070" s="27" t="str">
        <f>VLOOKUP(표1[[#This Row],[품번]],[1]!품번구분[#Data],2,0)</f>
        <v>S</v>
      </c>
      <c r="G1070" s="28">
        <v>252</v>
      </c>
      <c r="H1070" s="28">
        <v>72</v>
      </c>
      <c r="I1070" s="28"/>
      <c r="J1070" s="29">
        <f>표1[[#This Row],[C/V]]*표1[[#This Row],[판수]]-표1[[#This Row],[불량수량]]</f>
        <v>18144</v>
      </c>
      <c r="K1070" s="28" t="s">
        <v>111</v>
      </c>
      <c r="L1070" s="28" t="s">
        <v>34</v>
      </c>
      <c r="M1070" s="30">
        <v>0.33333333333333331</v>
      </c>
      <c r="N1070" s="30">
        <v>0.75</v>
      </c>
      <c r="O1070" s="31">
        <v>540</v>
      </c>
      <c r="P1070" s="31">
        <v>0</v>
      </c>
      <c r="Q1070" s="32"/>
      <c r="R1070" s="33">
        <f t="shared" si="80"/>
        <v>8</v>
      </c>
      <c r="S1070" s="34">
        <f t="shared" si="81"/>
        <v>177</v>
      </c>
      <c r="T1070" s="35">
        <f>IF(L1070="비가동",0,VLOOKUP(E1070,[1]단가!$D$4:$G$1048576,4,0))</f>
        <v>25.09</v>
      </c>
      <c r="U1070" s="35">
        <f t="shared" si="82"/>
        <v>455232.96</v>
      </c>
      <c r="V1070" s="36" t="str">
        <f>IF($L1070="비가동",0,IF($B1070="in",VLOOKUP($E1070,[1]투입량!$M:$T,3,FALSE),VLOOKUP($E1070,[1]투입량!$D:$I,3,FALSE)))</f>
        <v>SI4022</v>
      </c>
      <c r="W1070" s="35">
        <f>IF($L1070="비가동",0,IF($B1070="in",VLOOKUP($E1070,[1]투입량!$M:$T,6,FALSE),VLOOKUP($E1070,[1]투입량!$D:$I,5,FALSE)))</f>
        <v>354</v>
      </c>
      <c r="X1070" s="35">
        <f t="shared" si="83"/>
        <v>28036.800000000003</v>
      </c>
      <c r="Y1070" s="37">
        <f>IF(V1070=0,0,VLOOKUP(V1070,[1]원재료!C:H,3,0)*0.001)</f>
        <v>10.15</v>
      </c>
      <c r="Z1070" s="35">
        <f t="shared" si="84"/>
        <v>284573.52</v>
      </c>
      <c r="AA1070" s="38"/>
      <c r="AB1070" s="39" t="s">
        <v>35</v>
      </c>
      <c r="AC1070" s="40"/>
    </row>
    <row r="1071" spans="1:29" ht="19.5" customHeight="1" x14ac:dyDescent="0.45">
      <c r="A1071" s="22">
        <v>46165</v>
      </c>
      <c r="B1071" s="23" t="s">
        <v>29</v>
      </c>
      <c r="C1071" s="24" t="s">
        <v>30</v>
      </c>
      <c r="D1071" s="25" t="s">
        <v>39</v>
      </c>
      <c r="E1071" s="26" t="s">
        <v>40</v>
      </c>
      <c r="F1071" s="27" t="str">
        <f>VLOOKUP(표1[[#This Row],[품번]],[1]!품번구분[#Data],2,0)</f>
        <v>S</v>
      </c>
      <c r="G1071" s="28">
        <v>190</v>
      </c>
      <c r="H1071" s="28">
        <v>73</v>
      </c>
      <c r="I1071" s="28">
        <v>73</v>
      </c>
      <c r="J1071" s="29">
        <f>표1[[#This Row],[C/V]]*표1[[#This Row],[판수]]-표1[[#This Row],[불량수량]]</f>
        <v>13797</v>
      </c>
      <c r="K1071" s="28" t="s">
        <v>111</v>
      </c>
      <c r="L1071" s="28" t="s">
        <v>34</v>
      </c>
      <c r="M1071" s="30">
        <v>0.33333333333333331</v>
      </c>
      <c r="N1071" s="30">
        <v>0.75</v>
      </c>
      <c r="O1071" s="31">
        <v>540</v>
      </c>
      <c r="P1071" s="31">
        <v>0</v>
      </c>
      <c r="Q1071" s="32"/>
      <c r="R1071" s="33">
        <f t="shared" si="80"/>
        <v>8.1111111111111107</v>
      </c>
      <c r="S1071" s="34">
        <f t="shared" si="81"/>
        <v>178</v>
      </c>
      <c r="T1071" s="35">
        <f>IF(L1071="비가동",0,VLOOKUP(E1071,[1]단가!$D$4:$G$1048576,4,0))</f>
        <v>24</v>
      </c>
      <c r="U1071" s="35">
        <f t="shared" si="82"/>
        <v>331128</v>
      </c>
      <c r="V1071" s="36" t="str">
        <f>IF($L1071="비가동",0,IF($B1071="in",VLOOKUP($E1071,[1]투입량!$M:$T,3,FALSE),VLOOKUP($E1071,[1]투입량!$D:$I,3,FALSE)))</f>
        <v>SI3020</v>
      </c>
      <c r="W1071" s="35">
        <f>IF($L1071="비가동",0,IF($B1071="in",VLOOKUP($E1071,[1]투입량!$M:$T,6,FALSE),VLOOKUP($E1071,[1]투입량!$D:$I,5,FALSE)))</f>
        <v>208</v>
      </c>
      <c r="X1071" s="35">
        <f t="shared" si="83"/>
        <v>16702.400000000001</v>
      </c>
      <c r="Y1071" s="37">
        <f>IF(V1071=0,0,VLOOKUP(V1071,[1]원재료!C:H,3,0)*0.001)</f>
        <v>9.85</v>
      </c>
      <c r="Z1071" s="35">
        <f t="shared" si="84"/>
        <v>164518.64000000001</v>
      </c>
      <c r="AA1071" s="38"/>
      <c r="AB1071" s="39" t="s">
        <v>35</v>
      </c>
      <c r="AC1071" s="40"/>
    </row>
    <row r="1072" spans="1:29" ht="19.5" customHeight="1" x14ac:dyDescent="0.45">
      <c r="A1072" s="22">
        <v>46165</v>
      </c>
      <c r="B1072" s="23" t="s">
        <v>29</v>
      </c>
      <c r="C1072" s="24" t="s">
        <v>30</v>
      </c>
      <c r="D1072" s="25" t="s">
        <v>41</v>
      </c>
      <c r="E1072" s="26" t="s">
        <v>42</v>
      </c>
      <c r="F1072" s="27" t="str">
        <f>VLOOKUP(표1[[#This Row],[품번]],[1]!품번구분[#Data],2,0)</f>
        <v>G</v>
      </c>
      <c r="G1072" s="28">
        <v>90</v>
      </c>
      <c r="H1072" s="28">
        <v>73</v>
      </c>
      <c r="I1072" s="28"/>
      <c r="J1072" s="29">
        <f>표1[[#This Row],[C/V]]*표1[[#This Row],[판수]]-표1[[#This Row],[불량수량]]</f>
        <v>6570</v>
      </c>
      <c r="K1072" s="28" t="s">
        <v>111</v>
      </c>
      <c r="L1072" s="28" t="s">
        <v>34</v>
      </c>
      <c r="M1072" s="30">
        <v>0.33333333333333331</v>
      </c>
      <c r="N1072" s="30">
        <v>0.75</v>
      </c>
      <c r="O1072" s="31">
        <v>540</v>
      </c>
      <c r="P1072" s="31">
        <v>0</v>
      </c>
      <c r="Q1072" s="32"/>
      <c r="R1072" s="33">
        <f t="shared" si="80"/>
        <v>8.1111111111111107</v>
      </c>
      <c r="S1072" s="34">
        <f t="shared" si="81"/>
        <v>178</v>
      </c>
      <c r="T1072" s="35">
        <f>IF(L1072="비가동",0,VLOOKUP(E1072,[1]단가!$D$4:$G$1048576,4,0))</f>
        <v>60</v>
      </c>
      <c r="U1072" s="35">
        <f t="shared" si="82"/>
        <v>394200</v>
      </c>
      <c r="V1072" s="36" t="str">
        <f>IF($L1072="비가동",0,IF($B1072="in",VLOOKUP($E1072,[1]투입량!$M:$T,3,FALSE),VLOOKUP($E1072,[1]투입량!$D:$I,3,FALSE)))</f>
        <v>SI4027K</v>
      </c>
      <c r="W1072" s="35">
        <f>IF($L1072="비가동",0,IF($B1072="in",VLOOKUP($E1072,[1]투입량!$M:$T,6,FALSE),VLOOKUP($E1072,[1]투입량!$D:$I,5,FALSE)))</f>
        <v>330</v>
      </c>
      <c r="X1072" s="35">
        <f t="shared" si="83"/>
        <v>26499.000000000004</v>
      </c>
      <c r="Y1072" s="37">
        <f>IF(V1072=0,0,VLOOKUP(V1072,[1]원재료!C:H,3,0)*0.001)</f>
        <v>9</v>
      </c>
      <c r="Z1072" s="35">
        <f t="shared" si="84"/>
        <v>238491.00000000003</v>
      </c>
      <c r="AA1072" s="38"/>
      <c r="AB1072" s="39" t="s">
        <v>35</v>
      </c>
      <c r="AC1072" s="40"/>
    </row>
    <row r="1073" spans="1:29" ht="19.5" customHeight="1" x14ac:dyDescent="0.45">
      <c r="A1073" s="22">
        <v>46165</v>
      </c>
      <c r="B1073" s="23" t="s">
        <v>29</v>
      </c>
      <c r="C1073" s="24" t="s">
        <v>30</v>
      </c>
      <c r="D1073" s="25" t="s">
        <v>31</v>
      </c>
      <c r="E1073" s="26" t="s">
        <v>50</v>
      </c>
      <c r="F1073" s="27" t="str">
        <f>VLOOKUP(표1[[#This Row],[품번]],[1]!품번구분[#Data],2,0)</f>
        <v>S</v>
      </c>
      <c r="G1073" s="28">
        <v>252</v>
      </c>
      <c r="H1073" s="28">
        <v>105</v>
      </c>
      <c r="I1073" s="28"/>
      <c r="J1073" s="29">
        <f>표1[[#This Row],[C/V]]*표1[[#This Row],[판수]]-표1[[#This Row],[불량수량]]</f>
        <v>26460</v>
      </c>
      <c r="K1073" s="28" t="s">
        <v>51</v>
      </c>
      <c r="L1073" s="28" t="s">
        <v>44</v>
      </c>
      <c r="M1073" s="30">
        <v>0.75</v>
      </c>
      <c r="N1073" s="30">
        <v>0.33333333333333331</v>
      </c>
      <c r="O1073" s="31">
        <v>749.99999999999989</v>
      </c>
      <c r="P1073" s="31">
        <v>0</v>
      </c>
      <c r="Q1073" s="32"/>
      <c r="R1073" s="33">
        <f t="shared" si="80"/>
        <v>8.4</v>
      </c>
      <c r="S1073" s="34">
        <f t="shared" si="81"/>
        <v>177</v>
      </c>
      <c r="T1073" s="35">
        <f>IF(L1073="비가동",0,VLOOKUP(E1073,[1]단가!$D$4:$G$1048576,4,0))</f>
        <v>25.09</v>
      </c>
      <c r="U1073" s="35">
        <f t="shared" si="82"/>
        <v>663881.4</v>
      </c>
      <c r="V1073" s="36" t="str">
        <f>IF($L1073="비가동",0,IF($B1073="in",VLOOKUP($E1073,[1]투입량!$M:$T,3,FALSE),VLOOKUP($E1073,[1]투입량!$D:$I,3,FALSE)))</f>
        <v>SI4022</v>
      </c>
      <c r="W1073" s="35">
        <f>IF($L1073="비가동",0,IF($B1073="in",VLOOKUP($E1073,[1]투입량!$M:$T,6,FALSE),VLOOKUP($E1073,[1]투입량!$D:$I,5,FALSE)))</f>
        <v>354</v>
      </c>
      <c r="X1073" s="35">
        <f t="shared" si="83"/>
        <v>40887</v>
      </c>
      <c r="Y1073" s="37">
        <f>IF(V1073=0,0,VLOOKUP(V1073,[1]원재료!C:H,3,0)*0.001)</f>
        <v>10.15</v>
      </c>
      <c r="Z1073" s="35">
        <f t="shared" si="84"/>
        <v>415003.05</v>
      </c>
      <c r="AA1073" s="38"/>
      <c r="AB1073" s="39" t="s">
        <v>35</v>
      </c>
      <c r="AC1073" s="40"/>
    </row>
    <row r="1074" spans="1:29" ht="19.5" customHeight="1" x14ac:dyDescent="0.45">
      <c r="A1074" s="22">
        <v>46165</v>
      </c>
      <c r="B1074" s="23" t="s">
        <v>29</v>
      </c>
      <c r="C1074" s="24" t="s">
        <v>30</v>
      </c>
      <c r="D1074" s="25" t="s">
        <v>39</v>
      </c>
      <c r="E1074" s="26" t="s">
        <v>40</v>
      </c>
      <c r="F1074" s="27" t="str">
        <f>VLOOKUP(표1[[#This Row],[품번]],[1]!품번구분[#Data],2,0)</f>
        <v>S</v>
      </c>
      <c r="G1074" s="28">
        <v>190</v>
      </c>
      <c r="H1074" s="28">
        <v>105</v>
      </c>
      <c r="I1074" s="28">
        <v>105</v>
      </c>
      <c r="J1074" s="29">
        <f>표1[[#This Row],[C/V]]*표1[[#This Row],[판수]]-표1[[#This Row],[불량수량]]</f>
        <v>19845</v>
      </c>
      <c r="K1074" s="28" t="s">
        <v>51</v>
      </c>
      <c r="L1074" s="28" t="s">
        <v>44</v>
      </c>
      <c r="M1074" s="30">
        <v>0.75</v>
      </c>
      <c r="N1074" s="30">
        <v>0.33333333333333331</v>
      </c>
      <c r="O1074" s="31">
        <v>749.99999999999989</v>
      </c>
      <c r="P1074" s="31">
        <v>0</v>
      </c>
      <c r="Q1074" s="32"/>
      <c r="R1074" s="33">
        <f t="shared" si="80"/>
        <v>8.4</v>
      </c>
      <c r="S1074" s="34">
        <f t="shared" si="81"/>
        <v>178</v>
      </c>
      <c r="T1074" s="35">
        <f>IF(L1074="비가동",0,VLOOKUP(E1074,[1]단가!$D$4:$G$1048576,4,0))</f>
        <v>24</v>
      </c>
      <c r="U1074" s="35">
        <f t="shared" si="82"/>
        <v>476280</v>
      </c>
      <c r="V1074" s="36" t="str">
        <f>IF($L1074="비가동",0,IF($B1074="in",VLOOKUP($E1074,[1]투입량!$M:$T,3,FALSE),VLOOKUP($E1074,[1]투입량!$D:$I,3,FALSE)))</f>
        <v>SI3020</v>
      </c>
      <c r="W1074" s="35">
        <f>IF($L1074="비가동",0,IF($B1074="in",VLOOKUP($E1074,[1]투입량!$M:$T,6,FALSE),VLOOKUP($E1074,[1]투입량!$D:$I,5,FALSE)))</f>
        <v>208</v>
      </c>
      <c r="X1074" s="35">
        <f t="shared" si="83"/>
        <v>24024</v>
      </c>
      <c r="Y1074" s="37">
        <f>IF(V1074=0,0,VLOOKUP(V1074,[1]원재료!C:H,3,0)*0.001)</f>
        <v>9.85</v>
      </c>
      <c r="Z1074" s="35">
        <f t="shared" si="84"/>
        <v>236636.4</v>
      </c>
      <c r="AA1074" s="38"/>
      <c r="AB1074" s="39" t="s">
        <v>35</v>
      </c>
      <c r="AC1074" s="40"/>
    </row>
    <row r="1075" spans="1:29" ht="19.5" customHeight="1" x14ac:dyDescent="0.45">
      <c r="A1075" s="22">
        <v>46165</v>
      </c>
      <c r="B1075" s="23" t="s">
        <v>29</v>
      </c>
      <c r="C1075" s="24" t="s">
        <v>30</v>
      </c>
      <c r="D1075" s="25" t="s">
        <v>41</v>
      </c>
      <c r="E1075" s="26" t="s">
        <v>42</v>
      </c>
      <c r="F1075" s="27" t="str">
        <f>VLOOKUP(표1[[#This Row],[품번]],[1]!품번구분[#Data],2,0)</f>
        <v>G</v>
      </c>
      <c r="G1075" s="28">
        <v>90</v>
      </c>
      <c r="H1075" s="28">
        <v>105</v>
      </c>
      <c r="I1075" s="28"/>
      <c r="J1075" s="29">
        <f>표1[[#This Row],[C/V]]*표1[[#This Row],[판수]]-표1[[#This Row],[불량수량]]</f>
        <v>9450</v>
      </c>
      <c r="K1075" s="28" t="s">
        <v>51</v>
      </c>
      <c r="L1075" s="28" t="s">
        <v>44</v>
      </c>
      <c r="M1075" s="30">
        <v>0.75</v>
      </c>
      <c r="N1075" s="30">
        <v>0.33333333333333331</v>
      </c>
      <c r="O1075" s="31">
        <v>749.99999999999989</v>
      </c>
      <c r="P1075" s="31">
        <v>0</v>
      </c>
      <c r="Q1075" s="32"/>
      <c r="R1075" s="33">
        <f t="shared" si="80"/>
        <v>8.4</v>
      </c>
      <c r="S1075" s="34">
        <f t="shared" si="81"/>
        <v>178</v>
      </c>
      <c r="T1075" s="35">
        <f>IF(L1075="비가동",0,VLOOKUP(E1075,[1]단가!$D$4:$G$1048576,4,0))</f>
        <v>60</v>
      </c>
      <c r="U1075" s="35">
        <f t="shared" si="82"/>
        <v>567000</v>
      </c>
      <c r="V1075" s="36" t="str">
        <f>IF($L1075="비가동",0,IF($B1075="in",VLOOKUP($E1075,[1]투입량!$M:$T,3,FALSE),VLOOKUP($E1075,[1]투입량!$D:$I,3,FALSE)))</f>
        <v>SI4027K</v>
      </c>
      <c r="W1075" s="35">
        <f>IF($L1075="비가동",0,IF($B1075="in",VLOOKUP($E1075,[1]투입량!$M:$T,6,FALSE),VLOOKUP($E1075,[1]투입량!$D:$I,5,FALSE)))</f>
        <v>330</v>
      </c>
      <c r="X1075" s="35">
        <f t="shared" si="83"/>
        <v>38115.000000000007</v>
      </c>
      <c r="Y1075" s="37">
        <f>IF(V1075=0,0,VLOOKUP(V1075,[1]원재료!C:H,3,0)*0.001)</f>
        <v>9</v>
      </c>
      <c r="Z1075" s="35">
        <f t="shared" si="84"/>
        <v>343035.00000000006</v>
      </c>
      <c r="AA1075" s="38"/>
      <c r="AB1075" s="39" t="s">
        <v>35</v>
      </c>
      <c r="AC1075" s="40"/>
    </row>
    <row r="1076" spans="1:29" ht="19.5" hidden="1" customHeight="1" x14ac:dyDescent="0.45">
      <c r="A1076" s="22">
        <v>46165</v>
      </c>
      <c r="B1076" s="23" t="s">
        <v>29</v>
      </c>
      <c r="C1076" s="24" t="s">
        <v>30</v>
      </c>
      <c r="D1076" s="25" t="s">
        <v>121</v>
      </c>
      <c r="E1076" s="26" t="s">
        <v>122</v>
      </c>
      <c r="F1076" s="27" t="str">
        <f>VLOOKUP(표1[[#This Row],[품번]],[1]!품번구분[#Data],2,0)</f>
        <v>G</v>
      </c>
      <c r="G1076" s="28">
        <v>180</v>
      </c>
      <c r="H1076" s="28">
        <v>32</v>
      </c>
      <c r="I1076" s="28"/>
      <c r="J1076" s="29">
        <f>표1[[#This Row],[C/V]]*표1[[#This Row],[판수]]-표1[[#This Row],[불량수량]]</f>
        <v>5760</v>
      </c>
      <c r="K1076" s="28" t="s">
        <v>107</v>
      </c>
      <c r="L1076" s="28" t="s">
        <v>34</v>
      </c>
      <c r="M1076" s="30">
        <v>0.33333333333333331</v>
      </c>
      <c r="N1076" s="30">
        <v>0.75</v>
      </c>
      <c r="O1076" s="31">
        <v>230.00000000000006</v>
      </c>
      <c r="P1076" s="31">
        <v>309.99999999999994</v>
      </c>
      <c r="Q1076" s="32"/>
      <c r="R1076" s="33">
        <f t="shared" si="80"/>
        <v>8.3478260869565197</v>
      </c>
      <c r="S1076" s="34">
        <f t="shared" si="81"/>
        <v>32</v>
      </c>
      <c r="T1076" s="35">
        <f>IF(L1076="비가동",0,VLOOKUP(E1076,[1]단가!$D$4:$G$1048576,4,0))</f>
        <v>100</v>
      </c>
      <c r="U1076" s="35">
        <f t="shared" si="82"/>
        <v>576000</v>
      </c>
      <c r="V1076" s="36" t="str">
        <f>IF($L1076="비가동",0,IF($B1076="in",VLOOKUP($E1076,[1]투입량!$M:$T,3,FALSE),VLOOKUP($E1076,[1]투입량!$D:$I,3,FALSE)))</f>
        <v>SI4021</v>
      </c>
      <c r="W1076" s="35">
        <f>IF($L1076="비가동",0,IF($B1076="in",VLOOKUP($E1076,[1]투입량!$M:$T,6,FALSE),VLOOKUP($E1076,[1]투입량!$D:$I,5,FALSE)))</f>
        <v>120</v>
      </c>
      <c r="X1076" s="35">
        <f t="shared" si="83"/>
        <v>4224</v>
      </c>
      <c r="Y1076" s="37">
        <f>IF(V1076=0,0,VLOOKUP(V1076,[1]원재료!C:H,3,0)*0.001)</f>
        <v>8.8000000000000007</v>
      </c>
      <c r="Z1076" s="35">
        <f t="shared" si="84"/>
        <v>37171.200000000004</v>
      </c>
      <c r="AA1076" s="38"/>
      <c r="AB1076" s="39" t="s">
        <v>35</v>
      </c>
      <c r="AC1076" s="40"/>
    </row>
    <row r="1077" spans="1:29" ht="19.5" hidden="1" customHeight="1" x14ac:dyDescent="0.45">
      <c r="A1077" s="22">
        <v>46165</v>
      </c>
      <c r="B1077" s="23" t="s">
        <v>29</v>
      </c>
      <c r="C1077" s="24" t="s">
        <v>30</v>
      </c>
      <c r="D1077" s="25" t="s">
        <v>121</v>
      </c>
      <c r="E1077" s="26" t="s">
        <v>122</v>
      </c>
      <c r="F1077" s="27" t="str">
        <f>VLOOKUP(표1[[#This Row],[품번]],[1]!품번구분[#Data],2,0)</f>
        <v>G</v>
      </c>
      <c r="G1077" s="28"/>
      <c r="H1077" s="28"/>
      <c r="I1077" s="28"/>
      <c r="J1077" s="29">
        <f>표1[[#This Row],[C/V]]*표1[[#This Row],[판수]]-표1[[#This Row],[불량수량]]</f>
        <v>0</v>
      </c>
      <c r="K1077" s="28" t="s">
        <v>107</v>
      </c>
      <c r="L1077" s="28" t="s">
        <v>36</v>
      </c>
      <c r="M1077" s="30">
        <v>0.49305555555555558</v>
      </c>
      <c r="N1077" s="30">
        <v>0.75</v>
      </c>
      <c r="O1077" s="31">
        <v>309.99999999999994</v>
      </c>
      <c r="P1077" s="31">
        <v>0</v>
      </c>
      <c r="Q1077" s="32" t="s">
        <v>47</v>
      </c>
      <c r="R1077" s="33" t="str">
        <f t="shared" si="80"/>
        <v/>
      </c>
      <c r="S1077" s="34">
        <f t="shared" si="81"/>
        <v>32</v>
      </c>
      <c r="T1077" s="35">
        <f>IF(L1077="비가동",0,VLOOKUP(E1077,[1]단가!$D$4:$G$1048576,4,0))</f>
        <v>0</v>
      </c>
      <c r="U1077" s="35">
        <f t="shared" si="82"/>
        <v>0</v>
      </c>
      <c r="V1077" s="36">
        <f>IF($L1077="비가동",0,IF($B1077="in",VLOOKUP($E1077,[1]투입량!$M:$T,3,FALSE),VLOOKUP($E1077,[1]투입량!$D:$I,3,FALSE)))</f>
        <v>0</v>
      </c>
      <c r="W1077" s="35">
        <f>IF($L1077="비가동",0,IF($B1077="in",VLOOKUP($E1077,[1]투입량!$M:$T,6,FALSE),VLOOKUP($E1077,[1]투입량!$D:$I,5,FALSE)))</f>
        <v>0</v>
      </c>
      <c r="X1077" s="35">
        <f t="shared" si="83"/>
        <v>0</v>
      </c>
      <c r="Y1077" s="37">
        <f>IF(V1077=0,0,VLOOKUP(V1077,[1]원재료!C:H,3,0)*0.001)</f>
        <v>0</v>
      </c>
      <c r="Z1077" s="35">
        <f t="shared" si="84"/>
        <v>0</v>
      </c>
      <c r="AA1077" s="38"/>
      <c r="AB1077" s="39" t="s">
        <v>35</v>
      </c>
      <c r="AC1077" s="40"/>
    </row>
    <row r="1078" spans="1:29" ht="19.5" customHeight="1" x14ac:dyDescent="0.45">
      <c r="A1078" s="22">
        <v>46165</v>
      </c>
      <c r="B1078" s="23" t="s">
        <v>29</v>
      </c>
      <c r="C1078" s="24" t="s">
        <v>30</v>
      </c>
      <c r="D1078" s="25" t="s">
        <v>49</v>
      </c>
      <c r="E1078" s="26">
        <v>685683</v>
      </c>
      <c r="F1078" s="27" t="str">
        <f>VLOOKUP(표1[[#This Row],[품번]],[1]!품번구분[#Data],2,0)</f>
        <v>S</v>
      </c>
      <c r="G1078" s="28">
        <v>80</v>
      </c>
      <c r="H1078" s="28">
        <v>89</v>
      </c>
      <c r="I1078" s="28"/>
      <c r="J1078" s="29">
        <f>표1[[#This Row],[C/V]]*표1[[#This Row],[판수]]-표1[[#This Row],[불량수량]]</f>
        <v>7120</v>
      </c>
      <c r="K1078" s="28" t="s">
        <v>43</v>
      </c>
      <c r="L1078" s="28" t="s">
        <v>34</v>
      </c>
      <c r="M1078" s="30">
        <v>0.33333333333333331</v>
      </c>
      <c r="N1078" s="30">
        <v>0.75</v>
      </c>
      <c r="O1078" s="31">
        <v>540</v>
      </c>
      <c r="P1078" s="31">
        <v>0</v>
      </c>
      <c r="Q1078" s="32"/>
      <c r="R1078" s="33">
        <f t="shared" si="80"/>
        <v>9.8888888888888875</v>
      </c>
      <c r="S1078" s="34">
        <f t="shared" si="81"/>
        <v>212</v>
      </c>
      <c r="T1078" s="35">
        <f>IF(L1078="비가동",0,VLOOKUP(E1078,[1]단가!$D$4:$G$1048576,4,0))</f>
        <v>163.26</v>
      </c>
      <c r="U1078" s="35">
        <f t="shared" si="82"/>
        <v>1162411.2</v>
      </c>
      <c r="V1078" s="36" t="str">
        <f>IF($L1078="비가동",0,IF($B1078="in",VLOOKUP($E1078,[1]투입량!$M:$T,3,FALSE),VLOOKUP($E1078,[1]투입량!$D:$I,3,FALSE)))</f>
        <v>SI4029</v>
      </c>
      <c r="W1078" s="35">
        <f>IF($L1078="비가동",0,IF($B1078="in",VLOOKUP($E1078,[1]투입량!$M:$T,6,FALSE),VLOOKUP($E1078,[1]투입량!$D:$I,5,FALSE)))</f>
        <v>336</v>
      </c>
      <c r="X1078" s="35">
        <f t="shared" si="83"/>
        <v>32894.400000000001</v>
      </c>
      <c r="Y1078" s="37">
        <f>IF(V1078=0,0,VLOOKUP(V1078,[1]원재료!C:H,3,0)*0.001)</f>
        <v>9</v>
      </c>
      <c r="Z1078" s="35">
        <f t="shared" si="84"/>
        <v>296049.60000000003</v>
      </c>
      <c r="AA1078" s="38"/>
      <c r="AB1078" s="39" t="s">
        <v>35</v>
      </c>
      <c r="AC1078" s="40"/>
    </row>
    <row r="1079" spans="1:29" ht="19.5" customHeight="1" x14ac:dyDescent="0.45">
      <c r="A1079" s="22">
        <v>46165</v>
      </c>
      <c r="B1079" s="23" t="s">
        <v>29</v>
      </c>
      <c r="C1079" s="24" t="s">
        <v>30</v>
      </c>
      <c r="D1079" s="25" t="s">
        <v>52</v>
      </c>
      <c r="E1079" s="26" t="s">
        <v>53</v>
      </c>
      <c r="F1079" s="27" t="str">
        <f>VLOOKUP(표1[[#This Row],[품번]],[1]!품번구분[#Data],2,0)</f>
        <v>S</v>
      </c>
      <c r="G1079" s="28">
        <v>170</v>
      </c>
      <c r="H1079" s="28">
        <v>90</v>
      </c>
      <c r="I1079" s="28">
        <v>90</v>
      </c>
      <c r="J1079" s="29">
        <f>표1[[#This Row],[C/V]]*표1[[#This Row],[판수]]-표1[[#This Row],[불량수량]]</f>
        <v>15210</v>
      </c>
      <c r="K1079" s="28" t="s">
        <v>43</v>
      </c>
      <c r="L1079" s="28" t="s">
        <v>34</v>
      </c>
      <c r="M1079" s="30">
        <v>0.33333333333333331</v>
      </c>
      <c r="N1079" s="30">
        <v>0.75</v>
      </c>
      <c r="O1079" s="31">
        <v>540</v>
      </c>
      <c r="P1079" s="31">
        <v>0</v>
      </c>
      <c r="Q1079" s="32"/>
      <c r="R1079" s="33">
        <f t="shared" si="80"/>
        <v>10</v>
      </c>
      <c r="S1079" s="34">
        <f t="shared" si="81"/>
        <v>213</v>
      </c>
      <c r="T1079" s="35">
        <f>IF(L1079="비가동",0,VLOOKUP(E1079,[1]단가!$D$4:$G$1048576,4,0))</f>
        <v>19.73</v>
      </c>
      <c r="U1079" s="35">
        <f t="shared" si="82"/>
        <v>300093.3</v>
      </c>
      <c r="V1079" s="36" t="str">
        <f>IF($L1079="비가동",0,IF($B1079="in",VLOOKUP($E1079,[1]투입량!$M:$T,3,FALSE),VLOOKUP($E1079,[1]투입량!$D:$I,3,FALSE)))</f>
        <v>SI4022</v>
      </c>
      <c r="W1079" s="35">
        <f>IF($L1079="비가동",0,IF($B1079="in",VLOOKUP($E1079,[1]투입량!$M:$T,6,FALSE),VLOOKUP($E1079,[1]투입량!$D:$I,5,FALSE)))</f>
        <v>130</v>
      </c>
      <c r="X1079" s="35">
        <f t="shared" si="83"/>
        <v>12870</v>
      </c>
      <c r="Y1079" s="37">
        <f>IF(V1079=0,0,VLOOKUP(V1079,[1]원재료!C:H,3,0)*0.001)</f>
        <v>10.15</v>
      </c>
      <c r="Z1079" s="35">
        <f t="shared" si="84"/>
        <v>130630.5</v>
      </c>
      <c r="AA1079" s="38"/>
      <c r="AB1079" s="39" t="s">
        <v>35</v>
      </c>
      <c r="AC1079" s="40"/>
    </row>
    <row r="1080" spans="1:29" ht="19.5" customHeight="1" x14ac:dyDescent="0.45">
      <c r="A1080" s="22">
        <v>46165</v>
      </c>
      <c r="B1080" s="23" t="s">
        <v>29</v>
      </c>
      <c r="C1080" s="24" t="s">
        <v>30</v>
      </c>
      <c r="D1080" s="25" t="s">
        <v>54</v>
      </c>
      <c r="E1080" s="26" t="s">
        <v>143</v>
      </c>
      <c r="F1080" s="27" t="str">
        <f>VLOOKUP(표1[[#This Row],[품번]],[1]!품번구분[#Data],2,0)</f>
        <v>S</v>
      </c>
      <c r="G1080" s="28">
        <v>12</v>
      </c>
      <c r="H1080" s="28">
        <v>90</v>
      </c>
      <c r="I1080" s="28"/>
      <c r="J1080" s="29">
        <f>표1[[#This Row],[C/V]]*표1[[#This Row],[판수]]-표1[[#This Row],[불량수량]]</f>
        <v>1080</v>
      </c>
      <c r="K1080" s="28" t="s">
        <v>43</v>
      </c>
      <c r="L1080" s="28" t="s">
        <v>34</v>
      </c>
      <c r="M1080" s="30">
        <v>0.33333333333333331</v>
      </c>
      <c r="N1080" s="30">
        <v>0.75</v>
      </c>
      <c r="O1080" s="31">
        <v>540</v>
      </c>
      <c r="P1080" s="31">
        <v>0</v>
      </c>
      <c r="Q1080" s="32"/>
      <c r="R1080" s="33">
        <f t="shared" si="80"/>
        <v>10</v>
      </c>
      <c r="S1080" s="34">
        <f t="shared" si="81"/>
        <v>213</v>
      </c>
      <c r="T1080" s="35">
        <f>IF(L1080="비가동",0,VLOOKUP(E1080,[1]단가!$D$4:$G$1048576,4,0))</f>
        <v>244.55</v>
      </c>
      <c r="U1080" s="35">
        <f t="shared" si="82"/>
        <v>264114</v>
      </c>
      <c r="V1080" s="36" t="str">
        <f>IF($L1080="비가동",0,IF($B1080="in",VLOOKUP($E1080,[1]투입량!$M:$T,3,FALSE),VLOOKUP($E1080,[1]투입량!$D:$I,3,FALSE)))</f>
        <v>SI4014</v>
      </c>
      <c r="W1080" s="35">
        <f>IF($L1080="비가동",0,IF($B1080="in",VLOOKUP($E1080,[1]투입량!$M:$T,6,FALSE),VLOOKUP($E1080,[1]투입량!$D:$I,5,FALSE)))</f>
        <v>0</v>
      </c>
      <c r="X1080" s="35">
        <f t="shared" si="83"/>
        <v>0</v>
      </c>
      <c r="Y1080" s="37">
        <f>IF(V1080=0,0,VLOOKUP(V1080,[1]원재료!C:H,3,0)*0.001)</f>
        <v>7.8</v>
      </c>
      <c r="Z1080" s="35">
        <f t="shared" si="84"/>
        <v>0</v>
      </c>
      <c r="AA1080" s="38"/>
      <c r="AB1080" s="39" t="s">
        <v>35</v>
      </c>
      <c r="AC1080" s="40"/>
    </row>
    <row r="1081" spans="1:29" ht="19.5" customHeight="1" x14ac:dyDescent="0.45">
      <c r="A1081" s="22">
        <v>46165</v>
      </c>
      <c r="B1081" s="23" t="s">
        <v>29</v>
      </c>
      <c r="C1081" s="24" t="s">
        <v>30</v>
      </c>
      <c r="D1081" s="25" t="s">
        <v>49</v>
      </c>
      <c r="E1081" s="26">
        <v>685683</v>
      </c>
      <c r="F1081" s="27" t="str">
        <f>VLOOKUP(표1[[#This Row],[품번]],[1]!품번구분[#Data],2,0)</f>
        <v>S</v>
      </c>
      <c r="G1081" s="28">
        <v>80</v>
      </c>
      <c r="H1081" s="28">
        <v>123</v>
      </c>
      <c r="I1081" s="28"/>
      <c r="J1081" s="29">
        <f>표1[[#This Row],[C/V]]*표1[[#This Row],[판수]]-표1[[#This Row],[불량수량]]</f>
        <v>9840</v>
      </c>
      <c r="K1081" s="28" t="s">
        <v>33</v>
      </c>
      <c r="L1081" s="28" t="s">
        <v>44</v>
      </c>
      <c r="M1081" s="30">
        <v>0.75</v>
      </c>
      <c r="N1081" s="30">
        <v>0.33333333333333331</v>
      </c>
      <c r="O1081" s="31">
        <v>749.99999999999989</v>
      </c>
      <c r="P1081" s="31">
        <v>0</v>
      </c>
      <c r="Q1081" s="32"/>
      <c r="R1081" s="33">
        <f t="shared" si="80"/>
        <v>9.8400000000000016</v>
      </c>
      <c r="S1081" s="34">
        <f t="shared" si="81"/>
        <v>212</v>
      </c>
      <c r="T1081" s="35">
        <f>IF(L1081="비가동",0,VLOOKUP(E1081,[1]단가!$D$4:$G$1048576,4,0))</f>
        <v>163.26</v>
      </c>
      <c r="U1081" s="35">
        <f t="shared" si="82"/>
        <v>1606478.4</v>
      </c>
      <c r="V1081" s="36" t="str">
        <f>IF($L1081="비가동",0,IF($B1081="in",VLOOKUP($E1081,[1]투입량!$M:$T,3,FALSE),VLOOKUP($E1081,[1]투입량!$D:$I,3,FALSE)))</f>
        <v>SI4029</v>
      </c>
      <c r="W1081" s="35">
        <f>IF($L1081="비가동",0,IF($B1081="in",VLOOKUP($E1081,[1]투입량!$M:$T,6,FALSE),VLOOKUP($E1081,[1]투입량!$D:$I,5,FALSE)))</f>
        <v>336</v>
      </c>
      <c r="X1081" s="35">
        <f t="shared" si="83"/>
        <v>45460.800000000003</v>
      </c>
      <c r="Y1081" s="37">
        <f>IF(V1081=0,0,VLOOKUP(V1081,[1]원재료!C:H,3,0)*0.001)</f>
        <v>9</v>
      </c>
      <c r="Z1081" s="35">
        <f t="shared" si="84"/>
        <v>409147.2</v>
      </c>
      <c r="AA1081" s="38"/>
      <c r="AB1081" s="39" t="s">
        <v>35</v>
      </c>
      <c r="AC1081" s="40"/>
    </row>
    <row r="1082" spans="1:29" ht="19.5" customHeight="1" x14ac:dyDescent="0.45">
      <c r="A1082" s="22">
        <v>46165</v>
      </c>
      <c r="B1082" s="23" t="s">
        <v>29</v>
      </c>
      <c r="C1082" s="24" t="s">
        <v>30</v>
      </c>
      <c r="D1082" s="25" t="s">
        <v>52</v>
      </c>
      <c r="E1082" s="26" t="s">
        <v>53</v>
      </c>
      <c r="F1082" s="27" t="str">
        <f>VLOOKUP(표1[[#This Row],[품번]],[1]!품번구분[#Data],2,0)</f>
        <v>S</v>
      </c>
      <c r="G1082" s="28">
        <v>170</v>
      </c>
      <c r="H1082" s="28">
        <v>123</v>
      </c>
      <c r="I1082" s="28">
        <v>123</v>
      </c>
      <c r="J1082" s="29">
        <f>표1[[#This Row],[C/V]]*표1[[#This Row],[판수]]-표1[[#This Row],[불량수량]]</f>
        <v>20787</v>
      </c>
      <c r="K1082" s="28" t="s">
        <v>33</v>
      </c>
      <c r="L1082" s="28" t="s">
        <v>44</v>
      </c>
      <c r="M1082" s="30">
        <v>0.75</v>
      </c>
      <c r="N1082" s="30">
        <v>0.33333333333333331</v>
      </c>
      <c r="O1082" s="31">
        <v>749.99999999999989</v>
      </c>
      <c r="P1082" s="31">
        <v>0</v>
      </c>
      <c r="Q1082" s="32"/>
      <c r="R1082" s="33">
        <f t="shared" si="80"/>
        <v>9.8400000000000016</v>
      </c>
      <c r="S1082" s="34">
        <f t="shared" si="81"/>
        <v>213</v>
      </c>
      <c r="T1082" s="35">
        <f>IF(L1082="비가동",0,VLOOKUP(E1082,[1]단가!$D$4:$G$1048576,4,0))</f>
        <v>19.73</v>
      </c>
      <c r="U1082" s="35">
        <f t="shared" si="82"/>
        <v>410127.51</v>
      </c>
      <c r="V1082" s="36" t="str">
        <f>IF($L1082="비가동",0,IF($B1082="in",VLOOKUP($E1082,[1]투입량!$M:$T,3,FALSE),VLOOKUP($E1082,[1]투입량!$D:$I,3,FALSE)))</f>
        <v>SI4022</v>
      </c>
      <c r="W1082" s="35">
        <f>IF($L1082="비가동",0,IF($B1082="in",VLOOKUP($E1082,[1]투입량!$M:$T,6,FALSE),VLOOKUP($E1082,[1]투입량!$D:$I,5,FALSE)))</f>
        <v>130</v>
      </c>
      <c r="X1082" s="35">
        <f t="shared" si="83"/>
        <v>17589</v>
      </c>
      <c r="Y1082" s="37">
        <f>IF(V1082=0,0,VLOOKUP(V1082,[1]원재료!C:H,3,0)*0.001)</f>
        <v>10.15</v>
      </c>
      <c r="Z1082" s="35">
        <f t="shared" si="84"/>
        <v>178528.35</v>
      </c>
      <c r="AA1082" s="38"/>
      <c r="AB1082" s="39" t="s">
        <v>35</v>
      </c>
      <c r="AC1082" s="40"/>
    </row>
    <row r="1083" spans="1:29" ht="19.5" customHeight="1" x14ac:dyDescent="0.45">
      <c r="A1083" s="22">
        <v>46165</v>
      </c>
      <c r="B1083" s="23" t="s">
        <v>29</v>
      </c>
      <c r="C1083" s="24" t="s">
        <v>30</v>
      </c>
      <c r="D1083" s="25" t="s">
        <v>54</v>
      </c>
      <c r="E1083" s="26" t="s">
        <v>143</v>
      </c>
      <c r="F1083" s="27" t="str">
        <f>VLOOKUP(표1[[#This Row],[품번]],[1]!품번구분[#Data],2,0)</f>
        <v>S</v>
      </c>
      <c r="G1083" s="28">
        <v>12</v>
      </c>
      <c r="H1083" s="28">
        <v>123</v>
      </c>
      <c r="I1083" s="28"/>
      <c r="J1083" s="29">
        <f>표1[[#This Row],[C/V]]*표1[[#This Row],[판수]]-표1[[#This Row],[불량수량]]</f>
        <v>1476</v>
      </c>
      <c r="K1083" s="28" t="s">
        <v>33</v>
      </c>
      <c r="L1083" s="28" t="s">
        <v>44</v>
      </c>
      <c r="M1083" s="30">
        <v>0.75</v>
      </c>
      <c r="N1083" s="30">
        <v>0.33333333333333331</v>
      </c>
      <c r="O1083" s="31">
        <v>749.99999999999989</v>
      </c>
      <c r="P1083" s="31">
        <v>0</v>
      </c>
      <c r="Q1083" s="32"/>
      <c r="R1083" s="33">
        <f t="shared" si="80"/>
        <v>9.8400000000000016</v>
      </c>
      <c r="S1083" s="34">
        <f t="shared" si="81"/>
        <v>213</v>
      </c>
      <c r="T1083" s="35">
        <f>IF(L1083="비가동",0,VLOOKUP(E1083,[1]단가!$D$4:$G$1048576,4,0))</f>
        <v>244.55</v>
      </c>
      <c r="U1083" s="35">
        <f t="shared" si="82"/>
        <v>360955.8</v>
      </c>
      <c r="V1083" s="36" t="str">
        <f>IF($L1083="비가동",0,IF($B1083="in",VLOOKUP($E1083,[1]투입량!$M:$T,3,FALSE),VLOOKUP($E1083,[1]투입량!$D:$I,3,FALSE)))</f>
        <v>SI4014</v>
      </c>
      <c r="W1083" s="35">
        <f>IF($L1083="비가동",0,IF($B1083="in",VLOOKUP($E1083,[1]투입량!$M:$T,6,FALSE),VLOOKUP($E1083,[1]투입량!$D:$I,5,FALSE)))</f>
        <v>0</v>
      </c>
      <c r="X1083" s="35">
        <f t="shared" si="83"/>
        <v>0</v>
      </c>
      <c r="Y1083" s="37">
        <f>IF(V1083=0,0,VLOOKUP(V1083,[1]원재료!C:H,3,0)*0.001)</f>
        <v>7.8</v>
      </c>
      <c r="Z1083" s="35">
        <f t="shared" si="84"/>
        <v>0</v>
      </c>
      <c r="AA1083" s="38"/>
      <c r="AB1083" s="39" t="s">
        <v>35</v>
      </c>
      <c r="AC1083" s="40"/>
    </row>
    <row r="1084" spans="1:29" ht="19.5" customHeight="1" x14ac:dyDescent="0.45">
      <c r="A1084" s="22">
        <v>46165</v>
      </c>
      <c r="B1084" s="23" t="s">
        <v>29</v>
      </c>
      <c r="C1084" s="24" t="s">
        <v>30</v>
      </c>
      <c r="D1084" s="25" t="s">
        <v>57</v>
      </c>
      <c r="E1084" s="26">
        <v>681114</v>
      </c>
      <c r="F1084" s="27" t="str">
        <f>VLOOKUP(표1[[#This Row],[품번]],[1]!품번구분[#Data],2,0)</f>
        <v>S</v>
      </c>
      <c r="G1084" s="28">
        <v>1156</v>
      </c>
      <c r="H1084" s="28">
        <v>93</v>
      </c>
      <c r="I1084" s="28">
        <v>279</v>
      </c>
      <c r="J1084" s="29">
        <f>표1[[#This Row],[C/V]]*표1[[#This Row],[판수]]-표1[[#This Row],[불량수량]]</f>
        <v>107229</v>
      </c>
      <c r="K1084" s="28" t="s">
        <v>61</v>
      </c>
      <c r="L1084" s="28" t="s">
        <v>34</v>
      </c>
      <c r="M1084" s="30">
        <v>0.33333333333333331</v>
      </c>
      <c r="N1084" s="30">
        <v>0.75</v>
      </c>
      <c r="O1084" s="31">
        <v>540</v>
      </c>
      <c r="P1084" s="31">
        <v>0</v>
      </c>
      <c r="Q1084" s="32"/>
      <c r="R1084" s="33">
        <f t="shared" si="80"/>
        <v>10.333333333333334</v>
      </c>
      <c r="S1084" s="34">
        <f t="shared" si="81"/>
        <v>223</v>
      </c>
      <c r="T1084" s="35">
        <f>IF(L1084="비가동",0,VLOOKUP(E1084,[1]단가!$D$4:$G$1048576,4,0))</f>
        <v>8.76</v>
      </c>
      <c r="U1084" s="35">
        <f t="shared" si="82"/>
        <v>939326.03999999992</v>
      </c>
      <c r="V1084" s="36" t="str">
        <f>IF($L1084="비가동",0,IF($B1084="in",VLOOKUP($E1084,[1]투입량!$M:$T,3,FALSE),VLOOKUP($E1084,[1]투입량!$D:$I,3,FALSE)))</f>
        <v>SI5521</v>
      </c>
      <c r="W1084" s="35">
        <f>IF($L1084="비가동",0,IF($B1084="in",VLOOKUP($E1084,[1]투입량!$M:$T,6,FALSE),VLOOKUP($E1084,[1]투입량!$D:$I,5,FALSE)))</f>
        <v>330</v>
      </c>
      <c r="X1084" s="35">
        <f t="shared" si="83"/>
        <v>33759.000000000007</v>
      </c>
      <c r="Y1084" s="37">
        <f>IF(V1084=0,0,VLOOKUP(V1084,[1]원재료!C:H,3,0)*0.001)</f>
        <v>8.25</v>
      </c>
      <c r="Z1084" s="35">
        <f t="shared" si="84"/>
        <v>278511.75000000006</v>
      </c>
      <c r="AA1084" s="38"/>
      <c r="AB1084" s="39" t="s">
        <v>35</v>
      </c>
      <c r="AC1084" s="40"/>
    </row>
    <row r="1085" spans="1:29" ht="19.5" customHeight="1" x14ac:dyDescent="0.45">
      <c r="A1085" s="22">
        <v>46165</v>
      </c>
      <c r="B1085" s="23" t="s">
        <v>29</v>
      </c>
      <c r="C1085" s="24" t="s">
        <v>30</v>
      </c>
      <c r="D1085" s="25" t="s">
        <v>59</v>
      </c>
      <c r="E1085" s="26">
        <v>681367</v>
      </c>
      <c r="F1085" s="27" t="str">
        <f>VLOOKUP(표1[[#This Row],[품번]],[1]!품번구분[#Data],2,0)</f>
        <v>S</v>
      </c>
      <c r="G1085" s="28">
        <v>360</v>
      </c>
      <c r="H1085" s="28">
        <v>85</v>
      </c>
      <c r="I1085" s="28"/>
      <c r="J1085" s="29">
        <f>표1[[#This Row],[C/V]]*표1[[#This Row],[판수]]-표1[[#This Row],[불량수량]]</f>
        <v>30600</v>
      </c>
      <c r="K1085" s="28" t="s">
        <v>62</v>
      </c>
      <c r="L1085" s="28" t="s">
        <v>34</v>
      </c>
      <c r="M1085" s="30">
        <v>0.33333333333333331</v>
      </c>
      <c r="N1085" s="30">
        <v>0.75</v>
      </c>
      <c r="O1085" s="31">
        <v>540</v>
      </c>
      <c r="P1085" s="31">
        <v>0</v>
      </c>
      <c r="Q1085" s="32"/>
      <c r="R1085" s="33">
        <f t="shared" si="80"/>
        <v>9.4444444444444446</v>
      </c>
      <c r="S1085" s="34">
        <f t="shared" si="81"/>
        <v>205</v>
      </c>
      <c r="T1085" s="35">
        <f>IF(L1085="비가동",0,VLOOKUP(E1085,[1]단가!$D$4:$G$1048576,4,0))</f>
        <v>16.34</v>
      </c>
      <c r="U1085" s="35">
        <f t="shared" si="82"/>
        <v>500004</v>
      </c>
      <c r="V1085" s="36" t="str">
        <f>IF($L1085="비가동",0,IF($B1085="in",VLOOKUP($E1085,[1]투입량!$M:$T,3,FALSE),VLOOKUP($E1085,[1]투입량!$D:$I,3,FALSE)))</f>
        <v>SI4022</v>
      </c>
      <c r="W1085" s="35">
        <f>IF($L1085="비가동",0,IF($B1085="in",VLOOKUP($E1085,[1]투입량!$M:$T,6,FALSE),VLOOKUP($E1085,[1]투입량!$D:$I,5,FALSE)))</f>
        <v>264</v>
      </c>
      <c r="X1085" s="35">
        <f t="shared" si="83"/>
        <v>24684.000000000004</v>
      </c>
      <c r="Y1085" s="37">
        <f>IF(V1085=0,0,VLOOKUP(V1085,[1]원재료!C:H,3,0)*0.001)</f>
        <v>10.15</v>
      </c>
      <c r="Z1085" s="35">
        <f t="shared" si="84"/>
        <v>250542.60000000003</v>
      </c>
      <c r="AA1085" s="38"/>
      <c r="AB1085" s="39" t="s">
        <v>35</v>
      </c>
      <c r="AC1085" s="40"/>
    </row>
    <row r="1086" spans="1:29" ht="19.5" customHeight="1" x14ac:dyDescent="0.45">
      <c r="A1086" s="22">
        <v>46165</v>
      </c>
      <c r="B1086" s="23" t="s">
        <v>29</v>
      </c>
      <c r="C1086" s="24" t="s">
        <v>30</v>
      </c>
      <c r="D1086" s="25" t="s">
        <v>57</v>
      </c>
      <c r="E1086" s="26">
        <v>681114</v>
      </c>
      <c r="F1086" s="27" t="str">
        <f>VLOOKUP(표1[[#This Row],[품번]],[1]!품번구분[#Data],2,0)</f>
        <v>S</v>
      </c>
      <c r="G1086" s="28">
        <v>1156</v>
      </c>
      <c r="H1086" s="28">
        <v>130</v>
      </c>
      <c r="I1086" s="28">
        <v>390</v>
      </c>
      <c r="J1086" s="29">
        <f>표1[[#This Row],[C/V]]*표1[[#This Row],[판수]]-표1[[#This Row],[불량수량]]</f>
        <v>149890</v>
      </c>
      <c r="K1086" s="28" t="s">
        <v>58</v>
      </c>
      <c r="L1086" s="28" t="s">
        <v>44</v>
      </c>
      <c r="M1086" s="30">
        <v>0.75</v>
      </c>
      <c r="N1086" s="30">
        <v>0.33333333333333331</v>
      </c>
      <c r="O1086" s="31">
        <v>749.99999999999989</v>
      </c>
      <c r="P1086" s="31">
        <v>0</v>
      </c>
      <c r="Q1086" s="32"/>
      <c r="R1086" s="33">
        <f t="shared" si="80"/>
        <v>10.400000000000002</v>
      </c>
      <c r="S1086" s="34">
        <f t="shared" si="81"/>
        <v>223</v>
      </c>
      <c r="T1086" s="35">
        <f>IF(L1086="비가동",0,VLOOKUP(E1086,[1]단가!$D$4:$G$1048576,4,0))</f>
        <v>8.76</v>
      </c>
      <c r="U1086" s="35">
        <f t="shared" si="82"/>
        <v>1313036.3999999999</v>
      </c>
      <c r="V1086" s="36" t="str">
        <f>IF($L1086="비가동",0,IF($B1086="in",VLOOKUP($E1086,[1]투입량!$M:$T,3,FALSE),VLOOKUP($E1086,[1]투입량!$D:$I,3,FALSE)))</f>
        <v>SI5521</v>
      </c>
      <c r="W1086" s="35">
        <f>IF($L1086="비가동",0,IF($B1086="in",VLOOKUP($E1086,[1]투입량!$M:$T,6,FALSE),VLOOKUP($E1086,[1]투입량!$D:$I,5,FALSE)))</f>
        <v>330</v>
      </c>
      <c r="X1086" s="35">
        <f t="shared" si="83"/>
        <v>47190.000000000007</v>
      </c>
      <c r="Y1086" s="37">
        <f>IF(V1086=0,0,VLOOKUP(V1086,[1]원재료!C:H,3,0)*0.001)</f>
        <v>8.25</v>
      </c>
      <c r="Z1086" s="35">
        <f t="shared" si="84"/>
        <v>389317.50000000006</v>
      </c>
      <c r="AA1086" s="38"/>
      <c r="AB1086" s="39" t="s">
        <v>35</v>
      </c>
      <c r="AC1086" s="40"/>
    </row>
    <row r="1087" spans="1:29" ht="19.5" customHeight="1" x14ac:dyDescent="0.45">
      <c r="A1087" s="22">
        <v>46165</v>
      </c>
      <c r="B1087" s="23" t="s">
        <v>29</v>
      </c>
      <c r="C1087" s="24" t="s">
        <v>30</v>
      </c>
      <c r="D1087" s="25" t="s">
        <v>59</v>
      </c>
      <c r="E1087" s="26">
        <v>681367</v>
      </c>
      <c r="F1087" s="27" t="str">
        <f>VLOOKUP(표1[[#This Row],[품번]],[1]!품번구분[#Data],2,0)</f>
        <v>S</v>
      </c>
      <c r="G1087" s="28">
        <v>360</v>
      </c>
      <c r="H1087" s="28">
        <v>120</v>
      </c>
      <c r="I1087" s="28"/>
      <c r="J1087" s="29">
        <f>표1[[#This Row],[C/V]]*표1[[#This Row],[판수]]-표1[[#This Row],[불량수량]]</f>
        <v>43200</v>
      </c>
      <c r="K1087" s="28" t="s">
        <v>81</v>
      </c>
      <c r="L1087" s="28" t="s">
        <v>44</v>
      </c>
      <c r="M1087" s="30">
        <v>0.75</v>
      </c>
      <c r="N1087" s="30">
        <v>0.33333333333333331</v>
      </c>
      <c r="O1087" s="31">
        <v>749.99999999999989</v>
      </c>
      <c r="P1087" s="31">
        <v>0</v>
      </c>
      <c r="Q1087" s="32"/>
      <c r="R1087" s="33">
        <f t="shared" si="80"/>
        <v>9.6000000000000014</v>
      </c>
      <c r="S1087" s="34">
        <f t="shared" si="81"/>
        <v>205</v>
      </c>
      <c r="T1087" s="35">
        <f>IF(L1087="비가동",0,VLOOKUP(E1087,[1]단가!$D$4:$G$1048576,4,0))</f>
        <v>16.34</v>
      </c>
      <c r="U1087" s="35">
        <f t="shared" si="82"/>
        <v>705888</v>
      </c>
      <c r="V1087" s="36" t="str">
        <f>IF($L1087="비가동",0,IF($B1087="in",VLOOKUP($E1087,[1]투입량!$M:$T,3,FALSE),VLOOKUP($E1087,[1]투입량!$D:$I,3,FALSE)))</f>
        <v>SI4022</v>
      </c>
      <c r="W1087" s="35">
        <f>IF($L1087="비가동",0,IF($B1087="in",VLOOKUP($E1087,[1]투입량!$M:$T,6,FALSE),VLOOKUP($E1087,[1]투입량!$D:$I,5,FALSE)))</f>
        <v>264</v>
      </c>
      <c r="X1087" s="35">
        <f t="shared" si="83"/>
        <v>34848.000000000007</v>
      </c>
      <c r="Y1087" s="37">
        <f>IF(V1087=0,0,VLOOKUP(V1087,[1]원재료!C:H,3,0)*0.001)</f>
        <v>10.15</v>
      </c>
      <c r="Z1087" s="35">
        <f t="shared" si="84"/>
        <v>353707.20000000007</v>
      </c>
      <c r="AA1087" s="38"/>
      <c r="AB1087" s="39" t="s">
        <v>35</v>
      </c>
      <c r="AC1087" s="40"/>
    </row>
    <row r="1088" spans="1:29" ht="19.5" customHeight="1" x14ac:dyDescent="0.45">
      <c r="A1088" s="22">
        <v>46165</v>
      </c>
      <c r="B1088" s="23" t="s">
        <v>29</v>
      </c>
      <c r="C1088" s="24" t="s">
        <v>30</v>
      </c>
      <c r="D1088" s="25" t="s">
        <v>63</v>
      </c>
      <c r="E1088" s="26">
        <v>685394</v>
      </c>
      <c r="F1088" s="27" t="str">
        <f>VLOOKUP(표1[[#This Row],[품번]],[1]!품번구분[#Data],2,0)</f>
        <v>S</v>
      </c>
      <c r="G1088" s="28">
        <v>1152</v>
      </c>
      <c r="H1088" s="28">
        <v>78</v>
      </c>
      <c r="I1088" s="28"/>
      <c r="J1088" s="29">
        <f>표1[[#This Row],[C/V]]*표1[[#This Row],[판수]]-표1[[#This Row],[불량수량]]</f>
        <v>89856</v>
      </c>
      <c r="K1088" s="28" t="s">
        <v>67</v>
      </c>
      <c r="L1088" s="28" t="s">
        <v>34</v>
      </c>
      <c r="M1088" s="30">
        <v>0.33333333333333331</v>
      </c>
      <c r="N1088" s="30">
        <v>0.75</v>
      </c>
      <c r="O1088" s="31">
        <v>540</v>
      </c>
      <c r="P1088" s="31">
        <v>0</v>
      </c>
      <c r="Q1088" s="32"/>
      <c r="R1088" s="33">
        <f t="shared" si="80"/>
        <v>8.6666666666666661</v>
      </c>
      <c r="S1088" s="34">
        <f t="shared" si="81"/>
        <v>185</v>
      </c>
      <c r="T1088" s="35">
        <f>IF(L1088="비가동",0,VLOOKUP(E1088,[1]단가!$D$4:$G$1048576,4,0))</f>
        <v>7.4</v>
      </c>
      <c r="U1088" s="35">
        <f t="shared" si="82"/>
        <v>664934.40000000002</v>
      </c>
      <c r="V1088" s="36" t="str">
        <f>IF($L1088="비가동",0,IF($B1088="in",VLOOKUP($E1088,[1]투입량!$M:$T,3,FALSE),VLOOKUP($E1088,[1]투입량!$D:$I,3,FALSE)))</f>
        <v>SI4026</v>
      </c>
      <c r="W1088" s="35">
        <f>IF($L1088="비가동",0,IF($B1088="in",VLOOKUP($E1088,[1]투입량!$M:$T,6,FALSE),VLOOKUP($E1088,[1]투입량!$D:$I,5,FALSE)))</f>
        <v>292</v>
      </c>
      <c r="X1088" s="35">
        <f t="shared" si="83"/>
        <v>25053.600000000002</v>
      </c>
      <c r="Y1088" s="37">
        <f>IF(V1088=0,0,VLOOKUP(V1088,[1]원재료!C:H,3,0)*0.001)</f>
        <v>9.1</v>
      </c>
      <c r="Z1088" s="35">
        <f t="shared" si="84"/>
        <v>227987.76</v>
      </c>
      <c r="AA1088" s="38"/>
      <c r="AB1088" s="39" t="s">
        <v>35</v>
      </c>
      <c r="AC1088" s="40"/>
    </row>
    <row r="1089" spans="1:29" ht="19.5" customHeight="1" x14ac:dyDescent="0.45">
      <c r="A1089" s="22">
        <v>46165</v>
      </c>
      <c r="B1089" s="23" t="s">
        <v>29</v>
      </c>
      <c r="C1089" s="24" t="s">
        <v>30</v>
      </c>
      <c r="D1089" s="25" t="s">
        <v>65</v>
      </c>
      <c r="E1089" s="26">
        <v>681159</v>
      </c>
      <c r="F1089" s="27" t="str">
        <f>VLOOKUP(표1[[#This Row],[품번]],[1]!품번구분[#Data],2,0)</f>
        <v>S</v>
      </c>
      <c r="G1089" s="28">
        <v>1600</v>
      </c>
      <c r="H1089" s="28">
        <v>57</v>
      </c>
      <c r="I1089" s="28"/>
      <c r="J1089" s="29">
        <f>표1[[#This Row],[C/V]]*표1[[#This Row],[판수]]-표1[[#This Row],[불량수량]]</f>
        <v>91200</v>
      </c>
      <c r="K1089" s="28" t="s">
        <v>68</v>
      </c>
      <c r="L1089" s="28" t="s">
        <v>34</v>
      </c>
      <c r="M1089" s="30">
        <v>0.33333333333333331</v>
      </c>
      <c r="N1089" s="30">
        <v>0.75</v>
      </c>
      <c r="O1089" s="31">
        <v>540</v>
      </c>
      <c r="P1089" s="31">
        <v>0</v>
      </c>
      <c r="Q1089" s="32"/>
      <c r="R1089" s="33">
        <f t="shared" si="80"/>
        <v>6.333333333333333</v>
      </c>
      <c r="S1089" s="34">
        <f t="shared" si="81"/>
        <v>137</v>
      </c>
      <c r="T1089" s="35">
        <f>IF(L1089="비가동",0,VLOOKUP(E1089,[1]단가!$D$4:$G$1048576,4,0))</f>
        <v>10.92</v>
      </c>
      <c r="U1089" s="35">
        <f t="shared" si="82"/>
        <v>995904</v>
      </c>
      <c r="V1089" s="36" t="str">
        <f>IF($L1089="비가동",0,IF($B1089="in",VLOOKUP($E1089,[1]투입량!$M:$T,3,FALSE),VLOOKUP($E1089,[1]투입량!$D:$I,3,FALSE)))</f>
        <v>SI3510</v>
      </c>
      <c r="W1089" s="35">
        <f>IF($L1089="비가동",0,IF($B1089="in",VLOOKUP($E1089,[1]투입량!$M:$T,6,FALSE),VLOOKUP($E1089,[1]투입량!$D:$I,5,FALSE)))</f>
        <v>484</v>
      </c>
      <c r="X1089" s="35">
        <f t="shared" si="83"/>
        <v>30346.800000000007</v>
      </c>
      <c r="Y1089" s="37">
        <f>IF(V1089=0,0,VLOOKUP(V1089,[1]원재료!C:H,3,0)*0.001)</f>
        <v>8.4499999999999993</v>
      </c>
      <c r="Z1089" s="35">
        <f t="shared" si="84"/>
        <v>256430.46000000002</v>
      </c>
      <c r="AA1089" s="38"/>
      <c r="AB1089" s="39" t="s">
        <v>35</v>
      </c>
      <c r="AC1089" s="40"/>
    </row>
    <row r="1090" spans="1:29" ht="19.5" customHeight="1" x14ac:dyDescent="0.45">
      <c r="A1090" s="22">
        <v>46165</v>
      </c>
      <c r="B1090" s="23" t="s">
        <v>29</v>
      </c>
      <c r="C1090" s="24" t="s">
        <v>30</v>
      </c>
      <c r="D1090" s="25" t="s">
        <v>63</v>
      </c>
      <c r="E1090" s="26">
        <v>685394</v>
      </c>
      <c r="F1090" s="27" t="str">
        <f>VLOOKUP(표1[[#This Row],[품번]],[1]!품번구분[#Data],2,0)</f>
        <v>S</v>
      </c>
      <c r="G1090" s="28">
        <v>1152</v>
      </c>
      <c r="H1090" s="28">
        <v>107</v>
      </c>
      <c r="I1090" s="28"/>
      <c r="J1090" s="29">
        <f>표1[[#This Row],[C/V]]*표1[[#This Row],[판수]]-표1[[#This Row],[불량수량]]</f>
        <v>123264</v>
      </c>
      <c r="K1090" s="28" t="s">
        <v>64</v>
      </c>
      <c r="L1090" s="28" t="s">
        <v>44</v>
      </c>
      <c r="M1090" s="30">
        <v>0.75</v>
      </c>
      <c r="N1090" s="30">
        <v>0.33333333333333331</v>
      </c>
      <c r="O1090" s="31">
        <v>749.99999999999989</v>
      </c>
      <c r="P1090" s="31">
        <v>0</v>
      </c>
      <c r="Q1090" s="32"/>
      <c r="R1090" s="33">
        <f t="shared" si="80"/>
        <v>8.5600000000000023</v>
      </c>
      <c r="S1090" s="34">
        <f t="shared" si="81"/>
        <v>185</v>
      </c>
      <c r="T1090" s="35">
        <f>IF(L1090="비가동",0,VLOOKUP(E1090,[1]단가!$D$4:$G$1048576,4,0))</f>
        <v>7.4</v>
      </c>
      <c r="U1090" s="35">
        <f t="shared" si="82"/>
        <v>912153.60000000009</v>
      </c>
      <c r="V1090" s="36" t="str">
        <f>IF($L1090="비가동",0,IF($B1090="in",VLOOKUP($E1090,[1]투입량!$M:$T,3,FALSE),VLOOKUP($E1090,[1]투입량!$D:$I,3,FALSE)))</f>
        <v>SI4026</v>
      </c>
      <c r="W1090" s="35">
        <f>IF($L1090="비가동",0,IF($B1090="in",VLOOKUP($E1090,[1]투입량!$M:$T,6,FALSE),VLOOKUP($E1090,[1]투입량!$D:$I,5,FALSE)))</f>
        <v>292</v>
      </c>
      <c r="X1090" s="35">
        <f t="shared" si="83"/>
        <v>34368.400000000001</v>
      </c>
      <c r="Y1090" s="37">
        <f>IF(V1090=0,0,VLOOKUP(V1090,[1]원재료!C:H,3,0)*0.001)</f>
        <v>9.1</v>
      </c>
      <c r="Z1090" s="35">
        <f t="shared" si="84"/>
        <v>312752.44</v>
      </c>
      <c r="AA1090" s="38"/>
      <c r="AB1090" s="39" t="s">
        <v>35</v>
      </c>
      <c r="AC1090" s="40"/>
    </row>
    <row r="1091" spans="1:29" ht="19.5" hidden="1" customHeight="1" x14ac:dyDescent="0.45">
      <c r="A1091" s="22">
        <v>46165</v>
      </c>
      <c r="B1091" s="23" t="s">
        <v>29</v>
      </c>
      <c r="C1091" s="24" t="s">
        <v>30</v>
      </c>
      <c r="D1091" s="25" t="s">
        <v>65</v>
      </c>
      <c r="E1091" s="26">
        <v>681159</v>
      </c>
      <c r="F1091" s="27" t="str">
        <f>VLOOKUP(표1[[#This Row],[품번]],[1]!품번구분[#Data],2,0)</f>
        <v>S</v>
      </c>
      <c r="G1091" s="28">
        <v>1600</v>
      </c>
      <c r="H1091" s="28">
        <v>80</v>
      </c>
      <c r="I1091" s="28"/>
      <c r="J1091" s="29">
        <f>표1[[#This Row],[C/V]]*표1[[#This Row],[판수]]-표1[[#This Row],[불량수량]]</f>
        <v>128000</v>
      </c>
      <c r="K1091" s="28" t="s">
        <v>66</v>
      </c>
      <c r="L1091" s="28" t="s">
        <v>44</v>
      </c>
      <c r="M1091" s="30">
        <v>0.75</v>
      </c>
      <c r="N1091" s="30">
        <v>0.33333333333333331</v>
      </c>
      <c r="O1091" s="31">
        <v>719.99999999999989</v>
      </c>
      <c r="P1091" s="31">
        <v>29.999999999999972</v>
      </c>
      <c r="Q1091" s="32"/>
      <c r="R1091" s="33">
        <f t="shared" ref="R1091:R1154" si="85">IF(H1091=0,"",H1091/O1091*60)</f>
        <v>6.6666666666666679</v>
      </c>
      <c r="S1091" s="34">
        <f t="shared" ref="S1091:S1154" si="86">SUMIFS(H:H,$A:$A,A1091,$D:$D,D1091,$E:$E,E1091)</f>
        <v>137</v>
      </c>
      <c r="T1091" s="35">
        <f>IF(L1091="비가동",0,VLOOKUP(E1091,[1]단가!$D$4:$G$1048576,4,0))</f>
        <v>10.92</v>
      </c>
      <c r="U1091" s="35">
        <f t="shared" ref="U1091:U1154" si="87">IF(L1091="비가동",0,T1091*J1091)</f>
        <v>1397760</v>
      </c>
      <c r="V1091" s="36" t="str">
        <f>IF($L1091="비가동",0,IF($B1091="in",VLOOKUP($E1091,[1]투입량!$M:$T,3,FALSE),VLOOKUP($E1091,[1]투입량!$D:$I,3,FALSE)))</f>
        <v>SI3510</v>
      </c>
      <c r="W1091" s="35">
        <f>IF($L1091="비가동",0,IF($B1091="in",VLOOKUP($E1091,[1]투입량!$M:$T,6,FALSE),VLOOKUP($E1091,[1]투입량!$D:$I,5,FALSE)))</f>
        <v>484</v>
      </c>
      <c r="X1091" s="35">
        <f t="shared" ref="X1091:X1154" si="88">IF(L1091="비가동",0,(W1091*1.1)*H1091)</f>
        <v>42592.000000000007</v>
      </c>
      <c r="Y1091" s="37">
        <f>IF(V1091=0,0,VLOOKUP(V1091,[1]원재료!C:H,3,0)*0.001)</f>
        <v>8.4499999999999993</v>
      </c>
      <c r="Z1091" s="35">
        <f t="shared" ref="Z1091:Z1154" si="89">Y1091*X1091</f>
        <v>359902.4</v>
      </c>
      <c r="AA1091" s="38"/>
      <c r="AB1091" s="39" t="s">
        <v>35</v>
      </c>
      <c r="AC1091" s="40"/>
    </row>
    <row r="1092" spans="1:29" ht="19.5" hidden="1" customHeight="1" x14ac:dyDescent="0.45">
      <c r="A1092" s="22">
        <v>46165</v>
      </c>
      <c r="B1092" s="23" t="s">
        <v>29</v>
      </c>
      <c r="C1092" s="24" t="s">
        <v>30</v>
      </c>
      <c r="D1092" s="25" t="s">
        <v>65</v>
      </c>
      <c r="E1092" s="26">
        <v>681159</v>
      </c>
      <c r="F1092" s="27" t="str">
        <f>VLOOKUP(표1[[#This Row],[품번]],[1]!품번구분[#Data],2,0)</f>
        <v>S</v>
      </c>
      <c r="G1092" s="28"/>
      <c r="H1092" s="28"/>
      <c r="I1092" s="28"/>
      <c r="J1092" s="29">
        <f>표1[[#This Row],[C/V]]*표1[[#This Row],[판수]]-표1[[#This Row],[불량수량]]</f>
        <v>0</v>
      </c>
      <c r="K1092" s="28" t="s">
        <v>66</v>
      </c>
      <c r="L1092" s="28" t="s">
        <v>36</v>
      </c>
      <c r="M1092" s="30">
        <v>0.3125</v>
      </c>
      <c r="N1092" s="30">
        <v>0.33333333333333331</v>
      </c>
      <c r="O1092" s="31">
        <v>29.999999999999972</v>
      </c>
      <c r="P1092" s="31">
        <v>0</v>
      </c>
      <c r="Q1092" s="32" t="s">
        <v>100</v>
      </c>
      <c r="R1092" s="33" t="str">
        <f t="shared" si="85"/>
        <v/>
      </c>
      <c r="S1092" s="34">
        <f t="shared" si="86"/>
        <v>137</v>
      </c>
      <c r="T1092" s="35">
        <f>IF(L1092="비가동",0,VLOOKUP(E1092,[1]단가!$D$4:$G$1048576,4,0))</f>
        <v>0</v>
      </c>
      <c r="U1092" s="35">
        <f t="shared" si="87"/>
        <v>0</v>
      </c>
      <c r="V1092" s="36">
        <f>IF($L1092="비가동",0,IF($B1092="in",VLOOKUP($E1092,[1]투입량!$M:$T,3,FALSE),VLOOKUP($E1092,[1]투입량!$D:$I,3,FALSE)))</f>
        <v>0</v>
      </c>
      <c r="W1092" s="35">
        <f>IF($L1092="비가동",0,IF($B1092="in",VLOOKUP($E1092,[1]투입량!$M:$T,6,FALSE),VLOOKUP($E1092,[1]투입량!$D:$I,5,FALSE)))</f>
        <v>0</v>
      </c>
      <c r="X1092" s="35">
        <f t="shared" si="88"/>
        <v>0</v>
      </c>
      <c r="Y1092" s="37">
        <f>IF(V1092=0,0,VLOOKUP(V1092,[1]원재료!C:H,3,0)*0.001)</f>
        <v>0</v>
      </c>
      <c r="Z1092" s="35">
        <f t="shared" si="89"/>
        <v>0</v>
      </c>
      <c r="AA1092" s="38"/>
      <c r="AB1092" s="39" t="s">
        <v>35</v>
      </c>
      <c r="AC1092" s="40"/>
    </row>
    <row r="1093" spans="1:29" ht="19.5" customHeight="1" x14ac:dyDescent="0.45">
      <c r="A1093" s="22">
        <v>46165</v>
      </c>
      <c r="B1093" s="23" t="s">
        <v>29</v>
      </c>
      <c r="C1093" s="24" t="s">
        <v>30</v>
      </c>
      <c r="D1093" s="25" t="s">
        <v>65</v>
      </c>
      <c r="E1093" s="26">
        <v>682622</v>
      </c>
      <c r="F1093" s="27" t="str">
        <f>VLOOKUP(표1[[#This Row],[품번]],[1]!품번구분[#Data],2,0)</f>
        <v>S</v>
      </c>
      <c r="G1093" s="28">
        <v>1152</v>
      </c>
      <c r="H1093" s="28">
        <v>0</v>
      </c>
      <c r="I1093" s="28"/>
      <c r="J1093" s="29">
        <f>표1[[#This Row],[C/V]]*표1[[#This Row],[판수]]-표1[[#This Row],[불량수량]]</f>
        <v>0</v>
      </c>
      <c r="K1093" s="28" t="s">
        <v>66</v>
      </c>
      <c r="L1093" s="28" t="s">
        <v>44</v>
      </c>
      <c r="M1093" s="30">
        <v>0.33333333333333331</v>
      </c>
      <c r="N1093" s="30">
        <v>0.33333333333333331</v>
      </c>
      <c r="O1093" s="31">
        <v>0</v>
      </c>
      <c r="P1093" s="31">
        <v>0</v>
      </c>
      <c r="Q1093" s="32"/>
      <c r="R1093" s="33" t="str">
        <f t="shared" si="85"/>
        <v/>
      </c>
      <c r="S1093" s="34">
        <f t="shared" si="86"/>
        <v>0</v>
      </c>
      <c r="T1093" s="35">
        <f>IF(L1093="비가동",0,VLOOKUP(E1093,[1]단가!$D$4:$G$1048576,4,0))</f>
        <v>7.47</v>
      </c>
      <c r="U1093" s="35">
        <f t="shared" si="87"/>
        <v>0</v>
      </c>
      <c r="V1093" s="36" t="str">
        <f>IF($L1093="비가동",0,IF($B1093="in",VLOOKUP($E1093,[1]투입량!$M:$T,3,FALSE),VLOOKUP($E1093,[1]투입량!$D:$I,3,FALSE)))</f>
        <v>SI4021</v>
      </c>
      <c r="W1093" s="35">
        <f>IF($L1093="비가동",0,IF($B1093="in",VLOOKUP($E1093,[1]투입량!$M:$T,6,FALSE),VLOOKUP($E1093,[1]투입량!$D:$I,5,FALSE)))</f>
        <v>252</v>
      </c>
      <c r="X1093" s="35">
        <f t="shared" si="88"/>
        <v>0</v>
      </c>
      <c r="Y1093" s="37">
        <f>IF(V1093=0,0,VLOOKUP(V1093,[1]원재료!C:H,3,0)*0.001)</f>
        <v>8.8000000000000007</v>
      </c>
      <c r="Z1093" s="35">
        <f t="shared" si="89"/>
        <v>0</v>
      </c>
      <c r="AA1093" s="38"/>
      <c r="AB1093" s="39" t="s">
        <v>35</v>
      </c>
      <c r="AC1093" s="40"/>
    </row>
    <row r="1094" spans="1:29" ht="19.5" customHeight="1" x14ac:dyDescent="0.45">
      <c r="A1094" s="22">
        <v>46165</v>
      </c>
      <c r="B1094" s="23" t="s">
        <v>29</v>
      </c>
      <c r="C1094" s="24" t="s">
        <v>30</v>
      </c>
      <c r="D1094" s="25" t="s">
        <v>69</v>
      </c>
      <c r="E1094" s="26" t="s">
        <v>118</v>
      </c>
      <c r="F1094" s="27" t="str">
        <f>VLOOKUP(표1[[#This Row],[품번]],[1]!품번구분[#Data],2,0)</f>
        <v>S</v>
      </c>
      <c r="G1094" s="28">
        <v>80</v>
      </c>
      <c r="H1094" s="28">
        <v>85</v>
      </c>
      <c r="I1094" s="28">
        <v>85</v>
      </c>
      <c r="J1094" s="29">
        <f>표1[[#This Row],[C/V]]*표1[[#This Row],[판수]]-표1[[#This Row],[불량수량]]</f>
        <v>6715</v>
      </c>
      <c r="K1094" s="28" t="s">
        <v>74</v>
      </c>
      <c r="L1094" s="28" t="s">
        <v>34</v>
      </c>
      <c r="M1094" s="30">
        <v>0.33333333333333331</v>
      </c>
      <c r="N1094" s="30">
        <v>0.75</v>
      </c>
      <c r="O1094" s="31">
        <v>540</v>
      </c>
      <c r="P1094" s="31">
        <v>0</v>
      </c>
      <c r="Q1094" s="32"/>
      <c r="R1094" s="33">
        <f t="shared" si="85"/>
        <v>9.4444444444444446</v>
      </c>
      <c r="S1094" s="34">
        <f t="shared" si="86"/>
        <v>207</v>
      </c>
      <c r="T1094" s="35">
        <f>IF(L1094="비가동",0,VLOOKUP(E1094,[1]단가!$D$4:$G$1048576,4,0))</f>
        <v>150</v>
      </c>
      <c r="U1094" s="35">
        <f t="shared" si="87"/>
        <v>1007250</v>
      </c>
      <c r="V1094" s="36" t="str">
        <f>IF($L1094="비가동",0,IF($B1094="in",VLOOKUP($E1094,[1]투입량!$M:$T,3,FALSE),VLOOKUP($E1094,[1]투입량!$D:$I,3,FALSE)))</f>
        <v>SI3026</v>
      </c>
      <c r="W1094" s="35">
        <f>IF($L1094="비가동",0,IF($B1094="in",VLOOKUP($E1094,[1]투입량!$M:$T,6,FALSE),VLOOKUP($E1094,[1]투입량!$D:$I,5,FALSE)))</f>
        <v>18</v>
      </c>
      <c r="X1094" s="35">
        <f t="shared" si="88"/>
        <v>1683</v>
      </c>
      <c r="Y1094" s="37">
        <f>IF(V1094=0,0,VLOOKUP(V1094,[1]원재료!C:H,3,0)*0.001)</f>
        <v>8.0500000000000007</v>
      </c>
      <c r="Z1094" s="35">
        <f t="shared" si="89"/>
        <v>13548.150000000001</v>
      </c>
      <c r="AA1094" s="38"/>
      <c r="AB1094" s="39" t="s">
        <v>35</v>
      </c>
      <c r="AC1094" s="40"/>
    </row>
    <row r="1095" spans="1:29" ht="19.5" customHeight="1" x14ac:dyDescent="0.45">
      <c r="A1095" s="22">
        <v>46165</v>
      </c>
      <c r="B1095" s="23" t="s">
        <v>29</v>
      </c>
      <c r="C1095" s="24" t="s">
        <v>30</v>
      </c>
      <c r="D1095" s="25" t="s">
        <v>72</v>
      </c>
      <c r="E1095" s="26">
        <v>683290</v>
      </c>
      <c r="F1095" s="27" t="str">
        <f>VLOOKUP(표1[[#This Row],[품번]],[1]!품번구분[#Data],2,0)</f>
        <v>S</v>
      </c>
      <c r="G1095" s="28">
        <v>400</v>
      </c>
      <c r="H1095" s="28">
        <v>86</v>
      </c>
      <c r="I1095" s="28"/>
      <c r="J1095" s="29">
        <f>표1[[#This Row],[C/V]]*표1[[#This Row],[판수]]-표1[[#This Row],[불량수량]]</f>
        <v>34400</v>
      </c>
      <c r="K1095" s="28" t="s">
        <v>74</v>
      </c>
      <c r="L1095" s="28" t="s">
        <v>34</v>
      </c>
      <c r="M1095" s="30">
        <v>0.33333333333333331</v>
      </c>
      <c r="N1095" s="30">
        <v>0.75</v>
      </c>
      <c r="O1095" s="31">
        <v>540</v>
      </c>
      <c r="P1095" s="31">
        <v>0</v>
      </c>
      <c r="Q1095" s="32"/>
      <c r="R1095" s="33">
        <f t="shared" si="85"/>
        <v>9.5555555555555554</v>
      </c>
      <c r="S1095" s="34">
        <f t="shared" si="86"/>
        <v>207</v>
      </c>
      <c r="T1095" s="35">
        <f>IF(L1095="비가동",0,VLOOKUP(E1095,[1]단가!$D$4:$G$1048576,4,0))</f>
        <v>6</v>
      </c>
      <c r="U1095" s="35">
        <f t="shared" si="87"/>
        <v>206400</v>
      </c>
      <c r="V1095" s="36" t="str">
        <f>IF($L1095="비가동",0,IF($B1095="in",VLOOKUP($E1095,[1]투입량!$M:$T,3,FALSE),VLOOKUP($E1095,[1]투입량!$D:$I,3,FALSE)))</f>
        <v>SI5021</v>
      </c>
      <c r="W1095" s="35">
        <f>IF($L1095="비가동",0,IF($B1095="in",VLOOKUP($E1095,[1]투입량!$M:$T,6,FALSE),VLOOKUP($E1095,[1]투입량!$D:$I,5,FALSE)))</f>
        <v>60</v>
      </c>
      <c r="X1095" s="35">
        <f t="shared" si="88"/>
        <v>5676</v>
      </c>
      <c r="Y1095" s="37">
        <f>IF(V1095=0,0,VLOOKUP(V1095,[1]원재료!C:H,3,0)*0.001)</f>
        <v>10.1</v>
      </c>
      <c r="Z1095" s="35">
        <f t="shared" si="89"/>
        <v>57327.6</v>
      </c>
      <c r="AA1095" s="38"/>
      <c r="AB1095" s="39" t="s">
        <v>35</v>
      </c>
      <c r="AC1095" s="40"/>
    </row>
    <row r="1096" spans="1:29" ht="19.5" customHeight="1" x14ac:dyDescent="0.45">
      <c r="A1096" s="22">
        <v>46165</v>
      </c>
      <c r="B1096" s="23" t="s">
        <v>29</v>
      </c>
      <c r="C1096" s="24" t="s">
        <v>30</v>
      </c>
      <c r="D1096" s="25" t="s">
        <v>69</v>
      </c>
      <c r="E1096" s="26" t="s">
        <v>118</v>
      </c>
      <c r="F1096" s="27" t="str">
        <f>VLOOKUP(표1[[#This Row],[품번]],[1]!품번구분[#Data],2,0)</f>
        <v>S</v>
      </c>
      <c r="G1096" s="28">
        <v>80</v>
      </c>
      <c r="H1096" s="28">
        <v>122</v>
      </c>
      <c r="I1096" s="28">
        <v>122</v>
      </c>
      <c r="J1096" s="29">
        <f>표1[[#This Row],[C/V]]*표1[[#This Row],[판수]]-표1[[#This Row],[불량수량]]</f>
        <v>9638</v>
      </c>
      <c r="K1096" s="28" t="s">
        <v>71</v>
      </c>
      <c r="L1096" s="28" t="s">
        <v>44</v>
      </c>
      <c r="M1096" s="30">
        <v>0.75</v>
      </c>
      <c r="N1096" s="30">
        <v>0.33333333333333331</v>
      </c>
      <c r="O1096" s="31">
        <v>749.99999999999989</v>
      </c>
      <c r="P1096" s="31">
        <v>0</v>
      </c>
      <c r="Q1096" s="32"/>
      <c r="R1096" s="33">
        <f t="shared" si="85"/>
        <v>9.7600000000000016</v>
      </c>
      <c r="S1096" s="34">
        <f t="shared" si="86"/>
        <v>207</v>
      </c>
      <c r="T1096" s="35">
        <f>IF(L1096="비가동",0,VLOOKUP(E1096,[1]단가!$D$4:$G$1048576,4,0))</f>
        <v>150</v>
      </c>
      <c r="U1096" s="35">
        <f t="shared" si="87"/>
        <v>1445700</v>
      </c>
      <c r="V1096" s="36" t="str">
        <f>IF($L1096="비가동",0,IF($B1096="in",VLOOKUP($E1096,[1]투입량!$M:$T,3,FALSE),VLOOKUP($E1096,[1]투입량!$D:$I,3,FALSE)))</f>
        <v>SI3026</v>
      </c>
      <c r="W1096" s="35">
        <f>IF($L1096="비가동",0,IF($B1096="in",VLOOKUP($E1096,[1]투입량!$M:$T,6,FALSE),VLOOKUP($E1096,[1]투입량!$D:$I,5,FALSE)))</f>
        <v>18</v>
      </c>
      <c r="X1096" s="35">
        <f t="shared" si="88"/>
        <v>2415.6</v>
      </c>
      <c r="Y1096" s="37">
        <f>IF(V1096=0,0,VLOOKUP(V1096,[1]원재료!C:H,3,0)*0.001)</f>
        <v>8.0500000000000007</v>
      </c>
      <c r="Z1096" s="35">
        <f t="shared" si="89"/>
        <v>19445.580000000002</v>
      </c>
      <c r="AA1096" s="38"/>
      <c r="AB1096" s="39" t="s">
        <v>35</v>
      </c>
      <c r="AC1096" s="40"/>
    </row>
    <row r="1097" spans="1:29" ht="19.5" customHeight="1" x14ac:dyDescent="0.45">
      <c r="A1097" s="22">
        <v>46165</v>
      </c>
      <c r="B1097" s="23" t="s">
        <v>29</v>
      </c>
      <c r="C1097" s="24" t="s">
        <v>30</v>
      </c>
      <c r="D1097" s="25" t="s">
        <v>72</v>
      </c>
      <c r="E1097" s="26">
        <v>683290</v>
      </c>
      <c r="F1097" s="27" t="str">
        <f>VLOOKUP(표1[[#This Row],[품번]],[1]!품번구분[#Data],2,0)</f>
        <v>S</v>
      </c>
      <c r="G1097" s="28">
        <v>400</v>
      </c>
      <c r="H1097" s="28">
        <v>121</v>
      </c>
      <c r="I1097" s="28"/>
      <c r="J1097" s="29">
        <f>표1[[#This Row],[C/V]]*표1[[#This Row],[판수]]-표1[[#This Row],[불량수량]]</f>
        <v>48400</v>
      </c>
      <c r="K1097" s="28" t="s">
        <v>71</v>
      </c>
      <c r="L1097" s="28" t="s">
        <v>44</v>
      </c>
      <c r="M1097" s="30">
        <v>0.75</v>
      </c>
      <c r="N1097" s="30">
        <v>0.33333333333333331</v>
      </c>
      <c r="O1097" s="31">
        <v>749.99999999999989</v>
      </c>
      <c r="P1097" s="31">
        <v>0</v>
      </c>
      <c r="Q1097" s="32"/>
      <c r="R1097" s="33">
        <f t="shared" si="85"/>
        <v>9.6800000000000015</v>
      </c>
      <c r="S1097" s="34">
        <f t="shared" si="86"/>
        <v>207</v>
      </c>
      <c r="T1097" s="35">
        <f>IF(L1097="비가동",0,VLOOKUP(E1097,[1]단가!$D$4:$G$1048576,4,0))</f>
        <v>6</v>
      </c>
      <c r="U1097" s="35">
        <f t="shared" si="87"/>
        <v>290400</v>
      </c>
      <c r="V1097" s="36" t="str">
        <f>IF($L1097="비가동",0,IF($B1097="in",VLOOKUP($E1097,[1]투입량!$M:$T,3,FALSE),VLOOKUP($E1097,[1]투입량!$D:$I,3,FALSE)))</f>
        <v>SI5021</v>
      </c>
      <c r="W1097" s="35">
        <f>IF($L1097="비가동",0,IF($B1097="in",VLOOKUP($E1097,[1]투입량!$M:$T,6,FALSE),VLOOKUP($E1097,[1]투입량!$D:$I,5,FALSE)))</f>
        <v>60</v>
      </c>
      <c r="X1097" s="35">
        <f t="shared" si="88"/>
        <v>7986</v>
      </c>
      <c r="Y1097" s="37">
        <f>IF(V1097=0,0,VLOOKUP(V1097,[1]원재료!C:H,3,0)*0.001)</f>
        <v>10.1</v>
      </c>
      <c r="Z1097" s="35">
        <f t="shared" si="89"/>
        <v>80658.599999999991</v>
      </c>
      <c r="AA1097" s="38"/>
      <c r="AB1097" s="39" t="s">
        <v>35</v>
      </c>
      <c r="AC1097" s="40"/>
    </row>
    <row r="1098" spans="1:29" ht="19.5" customHeight="1" x14ac:dyDescent="0.45">
      <c r="A1098" s="22">
        <v>46165</v>
      </c>
      <c r="B1098" s="23" t="s">
        <v>29</v>
      </c>
      <c r="C1098" s="24" t="s">
        <v>30</v>
      </c>
      <c r="D1098" s="25" t="s">
        <v>75</v>
      </c>
      <c r="E1098" s="26" t="s">
        <v>76</v>
      </c>
      <c r="F1098" s="27" t="str">
        <f>VLOOKUP(표1[[#This Row],[품번]],[1]!품번구분[#Data],2,0)</f>
        <v>G</v>
      </c>
      <c r="G1098" s="28">
        <v>6</v>
      </c>
      <c r="H1098" s="28">
        <v>80</v>
      </c>
      <c r="I1098" s="28"/>
      <c r="J1098" s="29">
        <f>표1[[#This Row],[C/V]]*표1[[#This Row],[판수]]-표1[[#This Row],[불량수량]]</f>
        <v>480</v>
      </c>
      <c r="K1098" s="28" t="s">
        <v>79</v>
      </c>
      <c r="L1098" s="28" t="s">
        <v>34</v>
      </c>
      <c r="M1098" s="30">
        <v>0.33333333333333331</v>
      </c>
      <c r="N1098" s="30">
        <v>0.75</v>
      </c>
      <c r="O1098" s="31">
        <v>540</v>
      </c>
      <c r="P1098" s="31">
        <v>0</v>
      </c>
      <c r="Q1098" s="32"/>
      <c r="R1098" s="33">
        <f t="shared" si="85"/>
        <v>8.8888888888888893</v>
      </c>
      <c r="S1098" s="34">
        <f t="shared" si="86"/>
        <v>187</v>
      </c>
      <c r="T1098" s="35">
        <f>IF(L1098="비가동",0,VLOOKUP(E1098,[1]단가!$D$4:$G$1048576,4,0))</f>
        <v>700</v>
      </c>
      <c r="U1098" s="35">
        <f t="shared" si="87"/>
        <v>336000</v>
      </c>
      <c r="V1098" s="36" t="str">
        <f>IF($L1098="비가동",0,IF($B1098="in",VLOOKUP($E1098,[1]투입량!$M:$T,3,FALSE),VLOOKUP($E1098,[1]투입량!$D:$I,3,FALSE)))</f>
        <v>Q5009</v>
      </c>
      <c r="W1098" s="35">
        <f>IF($L1098="비가동",0,IF($B1098="in",VLOOKUP($E1098,[1]투입량!$M:$T,6,FALSE),VLOOKUP($E1098,[1]투입량!$D:$I,5,FALSE)))</f>
        <v>28</v>
      </c>
      <c r="X1098" s="35">
        <f t="shared" si="88"/>
        <v>2464.0000000000005</v>
      </c>
      <c r="Y1098" s="37">
        <f>IF(V1098=0,0,VLOOKUP(V1098,[1]원재료!C:H,3,0)*0.001)</f>
        <v>8.14</v>
      </c>
      <c r="Z1098" s="35">
        <f t="shared" si="89"/>
        <v>20056.960000000006</v>
      </c>
      <c r="AA1098" s="38"/>
      <c r="AB1098" s="39" t="s">
        <v>35</v>
      </c>
      <c r="AC1098" s="40"/>
    </row>
    <row r="1099" spans="1:29" ht="19.5" customHeight="1" x14ac:dyDescent="0.45">
      <c r="A1099" s="22">
        <v>46165</v>
      </c>
      <c r="B1099" s="23" t="s">
        <v>29</v>
      </c>
      <c r="C1099" s="24" t="s">
        <v>30</v>
      </c>
      <c r="D1099" s="25" t="s">
        <v>78</v>
      </c>
      <c r="E1099" s="26" t="s">
        <v>76</v>
      </c>
      <c r="F1099" s="27" t="str">
        <f>VLOOKUP(표1[[#This Row],[품번]],[1]!품번구분[#Data],2,0)</f>
        <v>G</v>
      </c>
      <c r="G1099" s="28">
        <v>2</v>
      </c>
      <c r="H1099" s="28">
        <v>80</v>
      </c>
      <c r="I1099" s="28"/>
      <c r="J1099" s="29">
        <f>표1[[#This Row],[C/V]]*표1[[#This Row],[판수]]-표1[[#This Row],[불량수량]]</f>
        <v>160</v>
      </c>
      <c r="K1099" s="28" t="s">
        <v>79</v>
      </c>
      <c r="L1099" s="28" t="s">
        <v>34</v>
      </c>
      <c r="M1099" s="30">
        <v>0.33333333333333331</v>
      </c>
      <c r="N1099" s="30">
        <v>0.75</v>
      </c>
      <c r="O1099" s="31">
        <v>540</v>
      </c>
      <c r="P1099" s="31">
        <v>0</v>
      </c>
      <c r="Q1099" s="32"/>
      <c r="R1099" s="33">
        <f t="shared" si="85"/>
        <v>8.8888888888888893</v>
      </c>
      <c r="S1099" s="34">
        <f t="shared" si="86"/>
        <v>187</v>
      </c>
      <c r="T1099" s="35">
        <f>IF(L1099="비가동",0,VLOOKUP(E1099,[1]단가!$D$4:$G$1048576,4,0))</f>
        <v>700</v>
      </c>
      <c r="U1099" s="35">
        <f t="shared" si="87"/>
        <v>112000</v>
      </c>
      <c r="V1099" s="36" t="str">
        <f>IF($L1099="비가동",0,IF($B1099="in",VLOOKUP($E1099,[1]투입량!$M:$T,3,FALSE),VLOOKUP($E1099,[1]투입량!$D:$I,3,FALSE)))</f>
        <v>Q5009</v>
      </c>
      <c r="W1099" s="35">
        <f>IF($L1099="비가동",0,IF($B1099="in",VLOOKUP($E1099,[1]투입량!$M:$T,6,FALSE),VLOOKUP($E1099,[1]투입량!$D:$I,5,FALSE)))</f>
        <v>28</v>
      </c>
      <c r="X1099" s="35">
        <f t="shared" si="88"/>
        <v>2464.0000000000005</v>
      </c>
      <c r="Y1099" s="37">
        <f>IF(V1099=0,0,VLOOKUP(V1099,[1]원재료!C:H,3,0)*0.001)</f>
        <v>8.14</v>
      </c>
      <c r="Z1099" s="35">
        <f t="shared" si="89"/>
        <v>20056.960000000006</v>
      </c>
      <c r="AA1099" s="38"/>
      <c r="AB1099" s="39" t="s">
        <v>35</v>
      </c>
      <c r="AC1099" s="40"/>
    </row>
    <row r="1100" spans="1:29" ht="19.5" customHeight="1" x14ac:dyDescent="0.45">
      <c r="A1100" s="22">
        <v>46165</v>
      </c>
      <c r="B1100" s="23" t="s">
        <v>29</v>
      </c>
      <c r="C1100" s="24" t="s">
        <v>30</v>
      </c>
      <c r="D1100" s="25" t="s">
        <v>75</v>
      </c>
      <c r="E1100" s="26" t="s">
        <v>76</v>
      </c>
      <c r="F1100" s="27" t="str">
        <f>VLOOKUP(표1[[#This Row],[품번]],[1]!품번구분[#Data],2,0)</f>
        <v>G</v>
      </c>
      <c r="G1100" s="28">
        <v>6</v>
      </c>
      <c r="H1100" s="28">
        <v>107</v>
      </c>
      <c r="I1100" s="28"/>
      <c r="J1100" s="29">
        <f>표1[[#This Row],[C/V]]*표1[[#This Row],[판수]]-표1[[#This Row],[불량수량]]</f>
        <v>642</v>
      </c>
      <c r="K1100" s="28" t="s">
        <v>102</v>
      </c>
      <c r="L1100" s="28" t="s">
        <v>44</v>
      </c>
      <c r="M1100" s="30">
        <v>0.75</v>
      </c>
      <c r="N1100" s="30">
        <v>0.33333333333333331</v>
      </c>
      <c r="O1100" s="31">
        <v>749.99999999999989</v>
      </c>
      <c r="P1100" s="31">
        <v>0</v>
      </c>
      <c r="Q1100" s="32"/>
      <c r="R1100" s="33">
        <f t="shared" si="85"/>
        <v>8.5600000000000023</v>
      </c>
      <c r="S1100" s="34">
        <f t="shared" si="86"/>
        <v>187</v>
      </c>
      <c r="T1100" s="35">
        <f>IF(L1100="비가동",0,VLOOKUP(E1100,[1]단가!$D$4:$G$1048576,4,0))</f>
        <v>700</v>
      </c>
      <c r="U1100" s="35">
        <f t="shared" si="87"/>
        <v>449400</v>
      </c>
      <c r="V1100" s="36" t="str">
        <f>IF($L1100="비가동",0,IF($B1100="in",VLOOKUP($E1100,[1]투입량!$M:$T,3,FALSE),VLOOKUP($E1100,[1]투입량!$D:$I,3,FALSE)))</f>
        <v>Q5009</v>
      </c>
      <c r="W1100" s="35">
        <f>IF($L1100="비가동",0,IF($B1100="in",VLOOKUP($E1100,[1]투입량!$M:$T,6,FALSE),VLOOKUP($E1100,[1]투입량!$D:$I,5,FALSE)))</f>
        <v>28</v>
      </c>
      <c r="X1100" s="35">
        <f t="shared" si="88"/>
        <v>3295.6000000000004</v>
      </c>
      <c r="Y1100" s="37">
        <f>IF(V1100=0,0,VLOOKUP(V1100,[1]원재료!C:H,3,0)*0.001)</f>
        <v>8.14</v>
      </c>
      <c r="Z1100" s="35">
        <f t="shared" si="89"/>
        <v>26826.184000000005</v>
      </c>
      <c r="AA1100" s="38"/>
      <c r="AB1100" s="39" t="s">
        <v>35</v>
      </c>
      <c r="AC1100" s="40"/>
    </row>
    <row r="1101" spans="1:29" ht="19.5" customHeight="1" x14ac:dyDescent="0.45">
      <c r="A1101" s="22">
        <v>46165</v>
      </c>
      <c r="B1101" s="23" t="s">
        <v>29</v>
      </c>
      <c r="C1101" s="24" t="s">
        <v>30</v>
      </c>
      <c r="D1101" s="25" t="s">
        <v>78</v>
      </c>
      <c r="E1101" s="26" t="s">
        <v>76</v>
      </c>
      <c r="F1101" s="27" t="str">
        <f>VLOOKUP(표1[[#This Row],[품번]],[1]!품번구분[#Data],2,0)</f>
        <v>G</v>
      </c>
      <c r="G1101" s="28">
        <v>2</v>
      </c>
      <c r="H1101" s="28">
        <v>107</v>
      </c>
      <c r="I1101" s="28"/>
      <c r="J1101" s="29">
        <f>표1[[#This Row],[C/V]]*표1[[#This Row],[판수]]-표1[[#This Row],[불량수량]]</f>
        <v>214</v>
      </c>
      <c r="K1101" s="28" t="s">
        <v>102</v>
      </c>
      <c r="L1101" s="28" t="s">
        <v>44</v>
      </c>
      <c r="M1101" s="30">
        <v>0.75</v>
      </c>
      <c r="N1101" s="30">
        <v>0.33333333333333331</v>
      </c>
      <c r="O1101" s="31">
        <v>749.99999999999989</v>
      </c>
      <c r="P1101" s="31">
        <v>0</v>
      </c>
      <c r="Q1101" s="32"/>
      <c r="R1101" s="33">
        <f t="shared" si="85"/>
        <v>8.5600000000000023</v>
      </c>
      <c r="S1101" s="34">
        <f t="shared" si="86"/>
        <v>187</v>
      </c>
      <c r="T1101" s="35">
        <f>IF(L1101="비가동",0,VLOOKUP(E1101,[1]단가!$D$4:$G$1048576,4,0))</f>
        <v>700</v>
      </c>
      <c r="U1101" s="35">
        <f t="shared" si="87"/>
        <v>149800</v>
      </c>
      <c r="V1101" s="36" t="str">
        <f>IF($L1101="비가동",0,IF($B1101="in",VLOOKUP($E1101,[1]투입량!$M:$T,3,FALSE),VLOOKUP($E1101,[1]투입량!$D:$I,3,FALSE)))</f>
        <v>Q5009</v>
      </c>
      <c r="W1101" s="35">
        <f>IF($L1101="비가동",0,IF($B1101="in",VLOOKUP($E1101,[1]투입량!$M:$T,6,FALSE),VLOOKUP($E1101,[1]투입량!$D:$I,5,FALSE)))</f>
        <v>28</v>
      </c>
      <c r="X1101" s="35">
        <f t="shared" si="88"/>
        <v>3295.6000000000004</v>
      </c>
      <c r="Y1101" s="37">
        <f>IF(V1101=0,0,VLOOKUP(V1101,[1]원재료!C:H,3,0)*0.001)</f>
        <v>8.14</v>
      </c>
      <c r="Z1101" s="35">
        <f t="shared" si="89"/>
        <v>26826.184000000005</v>
      </c>
      <c r="AA1101" s="38"/>
      <c r="AB1101" s="39" t="s">
        <v>35</v>
      </c>
      <c r="AC1101" s="40"/>
    </row>
    <row r="1102" spans="1:29" ht="19.5" customHeight="1" x14ac:dyDescent="0.45">
      <c r="A1102" s="22">
        <v>46165</v>
      </c>
      <c r="B1102" s="23" t="s">
        <v>29</v>
      </c>
      <c r="C1102" s="24" t="s">
        <v>30</v>
      </c>
      <c r="D1102" s="25" t="s">
        <v>80</v>
      </c>
      <c r="E1102" s="26">
        <v>410002</v>
      </c>
      <c r="F1102" s="27" t="str">
        <f>VLOOKUP(표1[[#This Row],[품번]],[1]!품번구분[#Data],2,0)</f>
        <v>G</v>
      </c>
      <c r="G1102" s="28">
        <v>400</v>
      </c>
      <c r="H1102" s="28">
        <v>73</v>
      </c>
      <c r="I1102" s="28"/>
      <c r="J1102" s="29">
        <f>표1[[#This Row],[C/V]]*표1[[#This Row],[판수]]-표1[[#This Row],[불량수량]]</f>
        <v>29200</v>
      </c>
      <c r="K1102" s="28" t="s">
        <v>83</v>
      </c>
      <c r="L1102" s="28" t="s">
        <v>34</v>
      </c>
      <c r="M1102" s="30">
        <v>0.33333333333333331</v>
      </c>
      <c r="N1102" s="30">
        <v>0.75</v>
      </c>
      <c r="O1102" s="31">
        <v>540</v>
      </c>
      <c r="P1102" s="31">
        <v>0</v>
      </c>
      <c r="Q1102" s="32"/>
      <c r="R1102" s="33">
        <f t="shared" si="85"/>
        <v>8.1111111111111107</v>
      </c>
      <c r="S1102" s="34">
        <f t="shared" si="86"/>
        <v>175</v>
      </c>
      <c r="T1102" s="35">
        <f>IF(L1102="비가동",0,VLOOKUP(E1102,[1]단가!$D$4:$G$1048576,4,0))</f>
        <v>14.7</v>
      </c>
      <c r="U1102" s="35">
        <f t="shared" si="87"/>
        <v>429240</v>
      </c>
      <c r="V1102" s="36" t="str">
        <f>IF($L1102="비가동",0,IF($B1102="in",VLOOKUP($E1102,[1]투입량!$M:$T,3,FALSE),VLOOKUP($E1102,[1]투입량!$D:$I,3,FALSE)))</f>
        <v>Q4004-3</v>
      </c>
      <c r="W1102" s="35">
        <f>IF($L1102="비가동",0,IF($B1102="in",VLOOKUP($E1102,[1]투입량!$M:$T,6,FALSE),VLOOKUP($E1102,[1]투입량!$D:$I,5,FALSE)))</f>
        <v>46</v>
      </c>
      <c r="X1102" s="35">
        <f t="shared" si="88"/>
        <v>3693.8</v>
      </c>
      <c r="Y1102" s="37">
        <f>IF(V1102=0,0,VLOOKUP(V1102,[1]원재료!C:H,3,0)*0.001)</f>
        <v>10.200000000000001</v>
      </c>
      <c r="Z1102" s="35">
        <f t="shared" si="89"/>
        <v>37676.760000000009</v>
      </c>
      <c r="AA1102" s="38"/>
      <c r="AB1102" s="39" t="s">
        <v>35</v>
      </c>
      <c r="AC1102" s="40"/>
    </row>
    <row r="1103" spans="1:29" ht="19.5" customHeight="1" x14ac:dyDescent="0.45">
      <c r="A1103" s="22">
        <v>46165</v>
      </c>
      <c r="B1103" s="23" t="s">
        <v>29</v>
      </c>
      <c r="C1103" s="24" t="s">
        <v>30</v>
      </c>
      <c r="D1103" s="25" t="s">
        <v>82</v>
      </c>
      <c r="E1103" s="26" t="s">
        <v>125</v>
      </c>
      <c r="F1103" s="27" t="str">
        <f>VLOOKUP(표1[[#This Row],[품번]],[1]!품번구분[#Data],2,0)</f>
        <v>G</v>
      </c>
      <c r="G1103" s="28">
        <v>72</v>
      </c>
      <c r="H1103" s="28">
        <v>73</v>
      </c>
      <c r="I1103" s="28"/>
      <c r="J1103" s="29">
        <f>표1[[#This Row],[C/V]]*표1[[#This Row],[판수]]-표1[[#This Row],[불량수량]]</f>
        <v>5256</v>
      </c>
      <c r="K1103" s="28" t="s">
        <v>83</v>
      </c>
      <c r="L1103" s="28" t="s">
        <v>34</v>
      </c>
      <c r="M1103" s="30">
        <v>0.33333333333333331</v>
      </c>
      <c r="N1103" s="30">
        <v>0.75</v>
      </c>
      <c r="O1103" s="31">
        <v>540</v>
      </c>
      <c r="P1103" s="31">
        <v>0</v>
      </c>
      <c r="Q1103" s="32"/>
      <c r="R1103" s="33">
        <f t="shared" si="85"/>
        <v>8.1111111111111107</v>
      </c>
      <c r="S1103" s="34">
        <f t="shared" si="86"/>
        <v>175</v>
      </c>
      <c r="T1103" s="35">
        <f>IF(L1103="비가동",0,VLOOKUP(E1103,[1]단가!$D$4:$G$1048576,4,0))</f>
        <v>0</v>
      </c>
      <c r="U1103" s="35">
        <f t="shared" si="87"/>
        <v>0</v>
      </c>
      <c r="V1103" s="36" t="str">
        <f>IF($L1103="비가동",0,IF($B1103="in",VLOOKUP($E1103,[1]투입량!$M:$T,3,FALSE),VLOOKUP($E1103,[1]투입량!$D:$I,3,FALSE)))</f>
        <v>F7008</v>
      </c>
      <c r="W1103" s="35">
        <f>IF($L1103="비가동",0,IF($B1103="in",VLOOKUP($E1103,[1]투입량!$M:$T,6,FALSE),VLOOKUP($E1103,[1]투입량!$D:$I,5,FALSE)))</f>
        <v>168</v>
      </c>
      <c r="X1103" s="35">
        <f t="shared" si="88"/>
        <v>13490.400000000001</v>
      </c>
      <c r="Y1103" s="37">
        <f>IF(V1103=0,0,VLOOKUP(V1103,[1]원재료!C:H,3,0)*0.001)</f>
        <v>41</v>
      </c>
      <c r="Z1103" s="35">
        <f t="shared" si="89"/>
        <v>553106.4</v>
      </c>
      <c r="AA1103" s="38"/>
      <c r="AB1103" s="39" t="s">
        <v>35</v>
      </c>
      <c r="AC1103" s="40"/>
    </row>
    <row r="1104" spans="1:29" ht="19.5" customHeight="1" x14ac:dyDescent="0.45">
      <c r="A1104" s="22">
        <v>46165</v>
      </c>
      <c r="B1104" s="23" t="s">
        <v>29</v>
      </c>
      <c r="C1104" s="24" t="s">
        <v>30</v>
      </c>
      <c r="D1104" s="25" t="s">
        <v>80</v>
      </c>
      <c r="E1104" s="26">
        <v>410002</v>
      </c>
      <c r="F1104" s="27" t="str">
        <f>VLOOKUP(표1[[#This Row],[품번]],[1]!품번구분[#Data],2,0)</f>
        <v>G</v>
      </c>
      <c r="G1104" s="28">
        <v>400</v>
      </c>
      <c r="H1104" s="28">
        <v>102</v>
      </c>
      <c r="I1104" s="28"/>
      <c r="J1104" s="29">
        <f>표1[[#This Row],[C/V]]*표1[[#This Row],[판수]]-표1[[#This Row],[불량수량]]</f>
        <v>40800</v>
      </c>
      <c r="K1104" s="28" t="s">
        <v>60</v>
      </c>
      <c r="L1104" s="28" t="s">
        <v>44</v>
      </c>
      <c r="M1104" s="30">
        <v>0.75</v>
      </c>
      <c r="N1104" s="30">
        <v>0.33333333333333331</v>
      </c>
      <c r="O1104" s="31">
        <v>749.99999999999989</v>
      </c>
      <c r="P1104" s="31">
        <v>0</v>
      </c>
      <c r="Q1104" s="32"/>
      <c r="R1104" s="33">
        <f t="shared" si="85"/>
        <v>8.16</v>
      </c>
      <c r="S1104" s="34">
        <f t="shared" si="86"/>
        <v>175</v>
      </c>
      <c r="T1104" s="35">
        <f>IF(L1104="비가동",0,VLOOKUP(E1104,[1]단가!$D$4:$G$1048576,4,0))</f>
        <v>14.7</v>
      </c>
      <c r="U1104" s="35">
        <f t="shared" si="87"/>
        <v>599760</v>
      </c>
      <c r="V1104" s="36" t="str">
        <f>IF($L1104="비가동",0,IF($B1104="in",VLOOKUP($E1104,[1]투입량!$M:$T,3,FALSE),VLOOKUP($E1104,[1]투입량!$D:$I,3,FALSE)))</f>
        <v>Q4004-3</v>
      </c>
      <c r="W1104" s="35">
        <f>IF($L1104="비가동",0,IF($B1104="in",VLOOKUP($E1104,[1]투입량!$M:$T,6,FALSE),VLOOKUP($E1104,[1]투입량!$D:$I,5,FALSE)))</f>
        <v>46</v>
      </c>
      <c r="X1104" s="35">
        <f t="shared" si="88"/>
        <v>5161.2</v>
      </c>
      <c r="Y1104" s="37">
        <f>IF(V1104=0,0,VLOOKUP(V1104,[1]원재료!C:H,3,0)*0.001)</f>
        <v>10.200000000000001</v>
      </c>
      <c r="Z1104" s="35">
        <f t="shared" si="89"/>
        <v>52644.240000000005</v>
      </c>
      <c r="AA1104" s="38"/>
      <c r="AB1104" s="39" t="s">
        <v>35</v>
      </c>
      <c r="AC1104" s="40"/>
    </row>
    <row r="1105" spans="1:29" ht="19.5" customHeight="1" x14ac:dyDescent="0.45">
      <c r="A1105" s="22">
        <v>46165</v>
      </c>
      <c r="B1105" s="23" t="s">
        <v>29</v>
      </c>
      <c r="C1105" s="24" t="s">
        <v>30</v>
      </c>
      <c r="D1105" s="25" t="s">
        <v>82</v>
      </c>
      <c r="E1105" s="26" t="s">
        <v>125</v>
      </c>
      <c r="F1105" s="27" t="str">
        <f>VLOOKUP(표1[[#This Row],[품번]],[1]!품번구분[#Data],2,0)</f>
        <v>G</v>
      </c>
      <c r="G1105" s="28">
        <v>72</v>
      </c>
      <c r="H1105" s="28">
        <v>102</v>
      </c>
      <c r="I1105" s="28"/>
      <c r="J1105" s="29">
        <f>표1[[#This Row],[C/V]]*표1[[#This Row],[판수]]-표1[[#This Row],[불량수량]]</f>
        <v>7344</v>
      </c>
      <c r="K1105" s="28" t="s">
        <v>60</v>
      </c>
      <c r="L1105" s="28" t="s">
        <v>44</v>
      </c>
      <c r="M1105" s="30">
        <v>0.75</v>
      </c>
      <c r="N1105" s="30">
        <v>0.33333333333333331</v>
      </c>
      <c r="O1105" s="31">
        <v>749.99999999999989</v>
      </c>
      <c r="P1105" s="31">
        <v>0</v>
      </c>
      <c r="Q1105" s="32"/>
      <c r="R1105" s="33">
        <f t="shared" si="85"/>
        <v>8.16</v>
      </c>
      <c r="S1105" s="34">
        <f t="shared" si="86"/>
        <v>175</v>
      </c>
      <c r="T1105" s="35">
        <f>IF(L1105="비가동",0,VLOOKUP(E1105,[1]단가!$D$4:$G$1048576,4,0))</f>
        <v>0</v>
      </c>
      <c r="U1105" s="35">
        <f t="shared" si="87"/>
        <v>0</v>
      </c>
      <c r="V1105" s="36" t="str">
        <f>IF($L1105="비가동",0,IF($B1105="in",VLOOKUP($E1105,[1]투입량!$M:$T,3,FALSE),VLOOKUP($E1105,[1]투입량!$D:$I,3,FALSE)))</f>
        <v>F7008</v>
      </c>
      <c r="W1105" s="35">
        <f>IF($L1105="비가동",0,IF($B1105="in",VLOOKUP($E1105,[1]투입량!$M:$T,6,FALSE),VLOOKUP($E1105,[1]투입량!$D:$I,5,FALSE)))</f>
        <v>168</v>
      </c>
      <c r="X1105" s="35">
        <f t="shared" si="88"/>
        <v>18849.600000000002</v>
      </c>
      <c r="Y1105" s="37">
        <f>IF(V1105=0,0,VLOOKUP(V1105,[1]원재료!C:H,3,0)*0.001)</f>
        <v>41</v>
      </c>
      <c r="Z1105" s="35">
        <f t="shared" si="89"/>
        <v>772833.60000000009</v>
      </c>
      <c r="AA1105" s="38"/>
      <c r="AB1105" s="39" t="s">
        <v>35</v>
      </c>
      <c r="AC1105" s="40"/>
    </row>
    <row r="1106" spans="1:29" ht="19.5" customHeight="1" x14ac:dyDescent="0.45">
      <c r="A1106" s="22">
        <v>46165</v>
      </c>
      <c r="B1106" s="23" t="s">
        <v>29</v>
      </c>
      <c r="C1106" s="24" t="s">
        <v>30</v>
      </c>
      <c r="D1106" s="25" t="s">
        <v>84</v>
      </c>
      <c r="E1106" s="26">
        <v>681371</v>
      </c>
      <c r="F1106" s="27" t="str">
        <f>VLOOKUP(표1[[#This Row],[품번]],[1]!품번구분[#Data],2,0)</f>
        <v>S</v>
      </c>
      <c r="G1106" s="28">
        <v>400</v>
      </c>
      <c r="H1106" s="28">
        <v>89</v>
      </c>
      <c r="I1106" s="28">
        <v>178</v>
      </c>
      <c r="J1106" s="29">
        <f>표1[[#This Row],[C/V]]*표1[[#This Row],[판수]]-표1[[#This Row],[불량수량]]</f>
        <v>35422</v>
      </c>
      <c r="K1106" s="28" t="s">
        <v>87</v>
      </c>
      <c r="L1106" s="28" t="s">
        <v>34</v>
      </c>
      <c r="M1106" s="30">
        <v>0.33333333333333331</v>
      </c>
      <c r="N1106" s="30">
        <v>0.75</v>
      </c>
      <c r="O1106" s="31">
        <v>540</v>
      </c>
      <c r="P1106" s="31">
        <v>0</v>
      </c>
      <c r="Q1106" s="32"/>
      <c r="R1106" s="33">
        <f t="shared" si="85"/>
        <v>9.8888888888888875</v>
      </c>
      <c r="S1106" s="34">
        <f t="shared" si="86"/>
        <v>212</v>
      </c>
      <c r="T1106" s="35">
        <f>IF(L1106="비가동",0,VLOOKUP(E1106,[1]단가!$D$4:$G$1048576,4,0))</f>
        <v>11.89</v>
      </c>
      <c r="U1106" s="35">
        <f t="shared" si="87"/>
        <v>421167.58</v>
      </c>
      <c r="V1106" s="36" t="str">
        <f>IF($L1106="비가동",0,IF($B1106="in",VLOOKUP($E1106,[1]투입량!$M:$T,3,FALSE),VLOOKUP($E1106,[1]투입량!$D:$I,3,FALSE)))</f>
        <v>SI4023</v>
      </c>
      <c r="W1106" s="35">
        <f>IF($L1106="비가동",0,IF($B1106="in",VLOOKUP($E1106,[1]투입량!$M:$T,6,FALSE),VLOOKUP($E1106,[1]투입량!$D:$I,5,FALSE)))</f>
        <v>169.5</v>
      </c>
      <c r="X1106" s="35">
        <f t="shared" si="88"/>
        <v>16594.050000000003</v>
      </c>
      <c r="Y1106" s="37">
        <f>IF(V1106=0,0,VLOOKUP(V1106,[1]원재료!C:H,3,0)*0.001)</f>
        <v>9.3000000000000007</v>
      </c>
      <c r="Z1106" s="35">
        <f t="shared" si="89"/>
        <v>154324.66500000004</v>
      </c>
      <c r="AA1106" s="38"/>
      <c r="AB1106" s="39" t="s">
        <v>35</v>
      </c>
      <c r="AC1106" s="40"/>
    </row>
    <row r="1107" spans="1:29" ht="19.5" customHeight="1" x14ac:dyDescent="0.45">
      <c r="A1107" s="22">
        <v>46165</v>
      </c>
      <c r="B1107" s="23" t="s">
        <v>29</v>
      </c>
      <c r="C1107" s="24" t="s">
        <v>30</v>
      </c>
      <c r="D1107" s="25" t="s">
        <v>86</v>
      </c>
      <c r="E1107" s="26">
        <v>680772</v>
      </c>
      <c r="F1107" s="27" t="str">
        <f>VLOOKUP(표1[[#This Row],[품번]],[1]!품번구분[#Data],2,0)</f>
        <v>S</v>
      </c>
      <c r="G1107" s="28">
        <v>324</v>
      </c>
      <c r="H1107" s="28">
        <v>89</v>
      </c>
      <c r="I1107" s="28">
        <v>89</v>
      </c>
      <c r="J1107" s="29">
        <f>표1[[#This Row],[C/V]]*표1[[#This Row],[판수]]-표1[[#This Row],[불량수량]]</f>
        <v>28747</v>
      </c>
      <c r="K1107" s="28" t="s">
        <v>87</v>
      </c>
      <c r="L1107" s="28" t="s">
        <v>34</v>
      </c>
      <c r="M1107" s="30">
        <v>0.33333333333333331</v>
      </c>
      <c r="N1107" s="30">
        <v>0.75</v>
      </c>
      <c r="O1107" s="31">
        <v>540</v>
      </c>
      <c r="P1107" s="31">
        <v>0</v>
      </c>
      <c r="Q1107" s="32"/>
      <c r="R1107" s="33">
        <f t="shared" si="85"/>
        <v>9.8888888888888875</v>
      </c>
      <c r="S1107" s="34">
        <f t="shared" si="86"/>
        <v>212</v>
      </c>
      <c r="T1107" s="35">
        <f>IF(L1107="비가동",0,VLOOKUP(E1107,[1]단가!$D$4:$G$1048576,4,0))</f>
        <v>8.94</v>
      </c>
      <c r="U1107" s="35">
        <f t="shared" si="87"/>
        <v>256998.18</v>
      </c>
      <c r="V1107" s="36" t="str">
        <f>IF($L1107="비가동",0,IF($B1107="in",VLOOKUP($E1107,[1]투입량!$M:$T,3,FALSE),VLOOKUP($E1107,[1]투입량!$D:$I,3,FALSE)))</f>
        <v>SI4020</v>
      </c>
      <c r="W1107" s="35">
        <f>IF($L1107="비가동",0,IF($B1107="in",VLOOKUP($E1107,[1]투입량!$M:$T,6,FALSE),VLOOKUP($E1107,[1]투입량!$D:$I,5,FALSE)))</f>
        <v>88</v>
      </c>
      <c r="X1107" s="35">
        <f t="shared" si="88"/>
        <v>8615.2000000000007</v>
      </c>
      <c r="Y1107" s="37">
        <f>IF(V1107=0,0,VLOOKUP(V1107,[1]원재료!C:H,3,0)*0.001)</f>
        <v>8.7000000000000011</v>
      </c>
      <c r="Z1107" s="35">
        <f t="shared" si="89"/>
        <v>74952.24000000002</v>
      </c>
      <c r="AA1107" s="38"/>
      <c r="AB1107" s="39" t="s">
        <v>35</v>
      </c>
      <c r="AC1107" s="40"/>
    </row>
    <row r="1108" spans="1:29" ht="19.5" customHeight="1" x14ac:dyDescent="0.45">
      <c r="A1108" s="22">
        <v>46165</v>
      </c>
      <c r="B1108" s="23" t="s">
        <v>29</v>
      </c>
      <c r="C1108" s="24" t="s">
        <v>30</v>
      </c>
      <c r="D1108" s="25" t="s">
        <v>84</v>
      </c>
      <c r="E1108" s="26">
        <v>681371</v>
      </c>
      <c r="F1108" s="27" t="str">
        <f>VLOOKUP(표1[[#This Row],[품번]],[1]!품번구분[#Data],2,0)</f>
        <v>S</v>
      </c>
      <c r="G1108" s="28">
        <v>400</v>
      </c>
      <c r="H1108" s="28">
        <v>123</v>
      </c>
      <c r="I1108" s="28">
        <v>246</v>
      </c>
      <c r="J1108" s="29">
        <f>표1[[#This Row],[C/V]]*표1[[#This Row],[판수]]-표1[[#This Row],[불량수량]]</f>
        <v>48954</v>
      </c>
      <c r="K1108" s="28" t="s">
        <v>85</v>
      </c>
      <c r="L1108" s="28" t="s">
        <v>44</v>
      </c>
      <c r="M1108" s="30">
        <v>0.75</v>
      </c>
      <c r="N1108" s="30">
        <v>0.33333333333333331</v>
      </c>
      <c r="O1108" s="31">
        <v>749.99999999999989</v>
      </c>
      <c r="P1108" s="31">
        <v>0</v>
      </c>
      <c r="Q1108" s="32"/>
      <c r="R1108" s="33">
        <f t="shared" si="85"/>
        <v>9.8400000000000016</v>
      </c>
      <c r="S1108" s="34">
        <f t="shared" si="86"/>
        <v>212</v>
      </c>
      <c r="T1108" s="35">
        <f>IF(L1108="비가동",0,VLOOKUP(E1108,[1]단가!$D$4:$G$1048576,4,0))</f>
        <v>11.89</v>
      </c>
      <c r="U1108" s="35">
        <f t="shared" si="87"/>
        <v>582063.06000000006</v>
      </c>
      <c r="V1108" s="36" t="str">
        <f>IF($L1108="비가동",0,IF($B1108="in",VLOOKUP($E1108,[1]투입량!$M:$T,3,FALSE),VLOOKUP($E1108,[1]투입량!$D:$I,3,FALSE)))</f>
        <v>SI4023</v>
      </c>
      <c r="W1108" s="35">
        <f>IF($L1108="비가동",0,IF($B1108="in",VLOOKUP($E1108,[1]투입량!$M:$T,6,FALSE),VLOOKUP($E1108,[1]투입량!$D:$I,5,FALSE)))</f>
        <v>169.5</v>
      </c>
      <c r="X1108" s="35">
        <f t="shared" si="88"/>
        <v>22933.350000000002</v>
      </c>
      <c r="Y1108" s="37">
        <f>IF(V1108=0,0,VLOOKUP(V1108,[1]원재료!C:H,3,0)*0.001)</f>
        <v>9.3000000000000007</v>
      </c>
      <c r="Z1108" s="35">
        <f t="shared" si="89"/>
        <v>213280.15500000003</v>
      </c>
      <c r="AA1108" s="38"/>
      <c r="AB1108" s="39" t="s">
        <v>35</v>
      </c>
      <c r="AC1108" s="40"/>
    </row>
    <row r="1109" spans="1:29" ht="19.5" customHeight="1" x14ac:dyDescent="0.45">
      <c r="A1109" s="22">
        <v>46165</v>
      </c>
      <c r="B1109" s="23" t="s">
        <v>29</v>
      </c>
      <c r="C1109" s="24" t="s">
        <v>30</v>
      </c>
      <c r="D1109" s="25" t="s">
        <v>86</v>
      </c>
      <c r="E1109" s="26">
        <v>680772</v>
      </c>
      <c r="F1109" s="27" t="str">
        <f>VLOOKUP(표1[[#This Row],[품번]],[1]!품번구분[#Data],2,0)</f>
        <v>S</v>
      </c>
      <c r="G1109" s="28">
        <v>324</v>
      </c>
      <c r="H1109" s="28">
        <v>123</v>
      </c>
      <c r="I1109" s="28">
        <v>123</v>
      </c>
      <c r="J1109" s="29">
        <f>표1[[#This Row],[C/V]]*표1[[#This Row],[판수]]-표1[[#This Row],[불량수량]]</f>
        <v>39729</v>
      </c>
      <c r="K1109" s="28" t="s">
        <v>85</v>
      </c>
      <c r="L1109" s="28" t="s">
        <v>44</v>
      </c>
      <c r="M1109" s="30">
        <v>0.75</v>
      </c>
      <c r="N1109" s="30">
        <v>0.33333333333333331</v>
      </c>
      <c r="O1109" s="31">
        <v>749.99999999999989</v>
      </c>
      <c r="P1109" s="31">
        <v>0</v>
      </c>
      <c r="Q1109" s="32"/>
      <c r="R1109" s="33">
        <f t="shared" si="85"/>
        <v>9.8400000000000016</v>
      </c>
      <c r="S1109" s="34">
        <f t="shared" si="86"/>
        <v>212</v>
      </c>
      <c r="T1109" s="35">
        <f>IF(L1109="비가동",0,VLOOKUP(E1109,[1]단가!$D$4:$G$1048576,4,0))</f>
        <v>8.94</v>
      </c>
      <c r="U1109" s="35">
        <f t="shared" si="87"/>
        <v>355177.26</v>
      </c>
      <c r="V1109" s="36" t="str">
        <f>IF($L1109="비가동",0,IF($B1109="in",VLOOKUP($E1109,[1]투입량!$M:$T,3,FALSE),VLOOKUP($E1109,[1]투입량!$D:$I,3,FALSE)))</f>
        <v>SI4020</v>
      </c>
      <c r="W1109" s="35">
        <f>IF($L1109="비가동",0,IF($B1109="in",VLOOKUP($E1109,[1]투입량!$M:$T,6,FALSE),VLOOKUP($E1109,[1]투입량!$D:$I,5,FALSE)))</f>
        <v>88</v>
      </c>
      <c r="X1109" s="35">
        <f t="shared" si="88"/>
        <v>11906.400000000001</v>
      </c>
      <c r="Y1109" s="37">
        <f>IF(V1109=0,0,VLOOKUP(V1109,[1]원재료!C:H,3,0)*0.001)</f>
        <v>8.7000000000000011</v>
      </c>
      <c r="Z1109" s="35">
        <f t="shared" si="89"/>
        <v>103585.68000000002</v>
      </c>
      <c r="AA1109" s="38"/>
      <c r="AB1109" s="39" t="s">
        <v>35</v>
      </c>
      <c r="AC1109" s="40"/>
    </row>
    <row r="1110" spans="1:29" ht="19.5" customHeight="1" x14ac:dyDescent="0.45">
      <c r="A1110" s="22">
        <v>46165</v>
      </c>
      <c r="B1110" s="23" t="s">
        <v>29</v>
      </c>
      <c r="C1110" s="24" t="s">
        <v>30</v>
      </c>
      <c r="D1110" s="25" t="s">
        <v>88</v>
      </c>
      <c r="E1110" s="26">
        <v>685390</v>
      </c>
      <c r="F1110" s="27" t="str">
        <f>VLOOKUP(표1[[#This Row],[품번]],[1]!품번구분[#Data],2,0)</f>
        <v>S</v>
      </c>
      <c r="G1110" s="28">
        <v>1444</v>
      </c>
      <c r="H1110" s="28">
        <v>94</v>
      </c>
      <c r="I1110" s="28">
        <v>94</v>
      </c>
      <c r="J1110" s="29">
        <f>표1[[#This Row],[C/V]]*표1[[#This Row],[판수]]-표1[[#This Row],[불량수량]]</f>
        <v>135642</v>
      </c>
      <c r="K1110" s="28" t="s">
        <v>89</v>
      </c>
      <c r="L1110" s="28" t="s">
        <v>34</v>
      </c>
      <c r="M1110" s="30">
        <v>0.33333333333333331</v>
      </c>
      <c r="N1110" s="30">
        <v>0.75</v>
      </c>
      <c r="O1110" s="31">
        <v>540</v>
      </c>
      <c r="P1110" s="31">
        <v>0</v>
      </c>
      <c r="Q1110" s="32"/>
      <c r="R1110" s="33">
        <f t="shared" si="85"/>
        <v>10.444444444444445</v>
      </c>
      <c r="S1110" s="34">
        <f t="shared" si="86"/>
        <v>219</v>
      </c>
      <c r="T1110" s="35">
        <f>IF(L1110="비가동",0,VLOOKUP(E1110,[1]단가!$D$4:$G$1048576,4,0))</f>
        <v>8</v>
      </c>
      <c r="U1110" s="35">
        <f t="shared" si="87"/>
        <v>1085136</v>
      </c>
      <c r="V1110" s="36" t="str">
        <f>IF($L1110="비가동",0,IF($B1110="in",VLOOKUP($E1110,[1]투입량!$M:$T,3,FALSE),VLOOKUP($E1110,[1]투입량!$D:$I,3,FALSE)))</f>
        <v>SI4022</v>
      </c>
      <c r="W1110" s="35">
        <f>IF($L1110="비가동",0,IF($B1110="in",VLOOKUP($E1110,[1]투입량!$M:$T,6,FALSE),VLOOKUP($E1110,[1]투입량!$D:$I,5,FALSE)))</f>
        <v>260</v>
      </c>
      <c r="X1110" s="35">
        <f t="shared" si="88"/>
        <v>26884</v>
      </c>
      <c r="Y1110" s="37">
        <f>IF(V1110=0,0,VLOOKUP(V1110,[1]원재료!C:H,3,0)*0.001)</f>
        <v>10.15</v>
      </c>
      <c r="Z1110" s="35">
        <f t="shared" si="89"/>
        <v>272872.60000000003</v>
      </c>
      <c r="AA1110" s="38"/>
      <c r="AB1110" s="39" t="s">
        <v>35</v>
      </c>
      <c r="AC1110" s="40"/>
    </row>
    <row r="1111" spans="1:29" ht="19.5" customHeight="1" x14ac:dyDescent="0.45">
      <c r="A1111" s="22">
        <v>46165</v>
      </c>
      <c r="B1111" s="23" t="s">
        <v>29</v>
      </c>
      <c r="C1111" s="24" t="s">
        <v>30</v>
      </c>
      <c r="D1111" s="25" t="s">
        <v>90</v>
      </c>
      <c r="E1111" s="26" t="s">
        <v>91</v>
      </c>
      <c r="F1111" s="27" t="str">
        <f>VLOOKUP(표1[[#This Row],[품번]],[1]!품번구분[#Data],2,0)</f>
        <v>S</v>
      </c>
      <c r="G1111" s="28">
        <v>256</v>
      </c>
      <c r="H1111" s="28">
        <v>55</v>
      </c>
      <c r="I1111" s="28"/>
      <c r="J1111" s="29">
        <f>표1[[#This Row],[C/V]]*표1[[#This Row],[판수]]-표1[[#This Row],[불량수량]]</f>
        <v>14080</v>
      </c>
      <c r="K1111" s="28" t="s">
        <v>94</v>
      </c>
      <c r="L1111" s="28" t="s">
        <v>34</v>
      </c>
      <c r="M1111" s="30">
        <v>0.33333333333333331</v>
      </c>
      <c r="N1111" s="30">
        <v>0.75</v>
      </c>
      <c r="O1111" s="31">
        <v>540</v>
      </c>
      <c r="P1111" s="31">
        <v>0</v>
      </c>
      <c r="Q1111" s="32"/>
      <c r="R1111" s="33">
        <f t="shared" si="85"/>
        <v>6.1111111111111107</v>
      </c>
      <c r="S1111" s="34">
        <f t="shared" si="86"/>
        <v>136</v>
      </c>
      <c r="T1111" s="35">
        <f>IF(L1111="비가동",0,VLOOKUP(E1111,[1]단가!$D$4:$G$1048576,4,0))</f>
        <v>39.44</v>
      </c>
      <c r="U1111" s="35">
        <f t="shared" si="87"/>
        <v>555315.19999999995</v>
      </c>
      <c r="V1111" s="36" t="str">
        <f>IF($L1111="비가동",0,IF($B1111="in",VLOOKUP($E1111,[1]투입량!$M:$T,3,FALSE),VLOOKUP($E1111,[1]투입량!$D:$I,3,FALSE)))</f>
        <v>SI4023-1</v>
      </c>
      <c r="W1111" s="35">
        <f>IF($L1111="비가동",0,IF($B1111="in",VLOOKUP($E1111,[1]투입량!$M:$T,6,FALSE),VLOOKUP($E1111,[1]투입량!$D:$I,5,FALSE)))</f>
        <v>172</v>
      </c>
      <c r="X1111" s="35">
        <f t="shared" si="88"/>
        <v>10406.000000000002</v>
      </c>
      <c r="Y1111" s="37">
        <f>IF(V1111=0,0,VLOOKUP(V1111,[1]원재료!C:H,3,0)*0.001)</f>
        <v>8.1999999999999993</v>
      </c>
      <c r="Z1111" s="35">
        <f t="shared" si="89"/>
        <v>85329.200000000012</v>
      </c>
      <c r="AA1111" s="38"/>
      <c r="AB1111" s="39" t="s">
        <v>35</v>
      </c>
      <c r="AC1111" s="40"/>
    </row>
    <row r="1112" spans="1:29" ht="19.5" customHeight="1" x14ac:dyDescent="0.45">
      <c r="A1112" s="22">
        <v>46165</v>
      </c>
      <c r="B1112" s="23" t="s">
        <v>29</v>
      </c>
      <c r="C1112" s="24" t="s">
        <v>30</v>
      </c>
      <c r="D1112" s="25" t="s">
        <v>88</v>
      </c>
      <c r="E1112" s="26">
        <v>685390</v>
      </c>
      <c r="F1112" s="27" t="str">
        <f>VLOOKUP(표1[[#This Row],[품번]],[1]!품번구분[#Data],2,0)</f>
        <v>S</v>
      </c>
      <c r="G1112" s="28">
        <v>1444</v>
      </c>
      <c r="H1112" s="28">
        <v>125</v>
      </c>
      <c r="I1112" s="28">
        <v>125</v>
      </c>
      <c r="J1112" s="29">
        <f>표1[[#This Row],[C/V]]*표1[[#This Row],[판수]]-표1[[#This Row],[불량수량]]</f>
        <v>180375</v>
      </c>
      <c r="K1112" s="28" t="s">
        <v>99</v>
      </c>
      <c r="L1112" s="28" t="s">
        <v>44</v>
      </c>
      <c r="M1112" s="30">
        <v>0.75</v>
      </c>
      <c r="N1112" s="30">
        <v>0.33333333333333331</v>
      </c>
      <c r="O1112" s="31">
        <v>749.99999999999989</v>
      </c>
      <c r="P1112" s="31">
        <v>0</v>
      </c>
      <c r="Q1112" s="32"/>
      <c r="R1112" s="33">
        <f t="shared" si="85"/>
        <v>10.000000000000002</v>
      </c>
      <c r="S1112" s="34">
        <f t="shared" si="86"/>
        <v>219</v>
      </c>
      <c r="T1112" s="35">
        <f>IF(L1112="비가동",0,VLOOKUP(E1112,[1]단가!$D$4:$G$1048576,4,0))</f>
        <v>8</v>
      </c>
      <c r="U1112" s="35">
        <f t="shared" si="87"/>
        <v>1443000</v>
      </c>
      <c r="V1112" s="36" t="str">
        <f>IF($L1112="비가동",0,IF($B1112="in",VLOOKUP($E1112,[1]투입량!$M:$T,3,FALSE),VLOOKUP($E1112,[1]투입량!$D:$I,3,FALSE)))</f>
        <v>SI4022</v>
      </c>
      <c r="W1112" s="35">
        <f>IF($L1112="비가동",0,IF($B1112="in",VLOOKUP($E1112,[1]투입량!$M:$T,6,FALSE),VLOOKUP($E1112,[1]투입량!$D:$I,5,FALSE)))</f>
        <v>260</v>
      </c>
      <c r="X1112" s="35">
        <f t="shared" si="88"/>
        <v>35750</v>
      </c>
      <c r="Y1112" s="37">
        <f>IF(V1112=0,0,VLOOKUP(V1112,[1]원재료!C:H,3,0)*0.001)</f>
        <v>10.15</v>
      </c>
      <c r="Z1112" s="35">
        <f t="shared" si="89"/>
        <v>362862.5</v>
      </c>
      <c r="AA1112" s="38"/>
      <c r="AB1112" s="39" t="s">
        <v>35</v>
      </c>
      <c r="AC1112" s="40"/>
    </row>
    <row r="1113" spans="1:29" ht="19.5" customHeight="1" x14ac:dyDescent="0.45">
      <c r="A1113" s="22">
        <v>46165</v>
      </c>
      <c r="B1113" s="23" t="s">
        <v>29</v>
      </c>
      <c r="C1113" s="24" t="s">
        <v>30</v>
      </c>
      <c r="D1113" s="25" t="s">
        <v>90</v>
      </c>
      <c r="E1113" s="26" t="s">
        <v>91</v>
      </c>
      <c r="F1113" s="27" t="str">
        <f>VLOOKUP(표1[[#This Row],[품번]],[1]!품번구분[#Data],2,0)</f>
        <v>S</v>
      </c>
      <c r="G1113" s="28">
        <v>256</v>
      </c>
      <c r="H1113" s="28">
        <v>81</v>
      </c>
      <c r="I1113" s="28"/>
      <c r="J1113" s="29">
        <f>표1[[#This Row],[C/V]]*표1[[#This Row],[판수]]-표1[[#This Row],[불량수량]]</f>
        <v>20736</v>
      </c>
      <c r="K1113" s="28" t="s">
        <v>92</v>
      </c>
      <c r="L1113" s="28" t="s">
        <v>44</v>
      </c>
      <c r="M1113" s="30">
        <v>0.75</v>
      </c>
      <c r="N1113" s="30">
        <v>0.33333333333333331</v>
      </c>
      <c r="O1113" s="31">
        <v>749.99999999999989</v>
      </c>
      <c r="P1113" s="31">
        <v>0</v>
      </c>
      <c r="Q1113" s="32"/>
      <c r="R1113" s="33">
        <f t="shared" si="85"/>
        <v>6.48</v>
      </c>
      <c r="S1113" s="34">
        <f t="shared" si="86"/>
        <v>136</v>
      </c>
      <c r="T1113" s="35">
        <f>IF(L1113="비가동",0,VLOOKUP(E1113,[1]단가!$D$4:$G$1048576,4,0))</f>
        <v>39.44</v>
      </c>
      <c r="U1113" s="35">
        <f t="shared" si="87"/>
        <v>817827.83999999997</v>
      </c>
      <c r="V1113" s="36" t="str">
        <f>IF($L1113="비가동",0,IF($B1113="in",VLOOKUP($E1113,[1]투입량!$M:$T,3,FALSE),VLOOKUP($E1113,[1]투입량!$D:$I,3,FALSE)))</f>
        <v>SI4023-1</v>
      </c>
      <c r="W1113" s="35">
        <f>IF($L1113="비가동",0,IF($B1113="in",VLOOKUP($E1113,[1]투입량!$M:$T,6,FALSE),VLOOKUP($E1113,[1]투입량!$D:$I,5,FALSE)))</f>
        <v>172</v>
      </c>
      <c r="X1113" s="35">
        <f t="shared" si="88"/>
        <v>15325.2</v>
      </c>
      <c r="Y1113" s="37">
        <f>IF(V1113=0,0,VLOOKUP(V1113,[1]원재료!C:H,3,0)*0.001)</f>
        <v>8.1999999999999993</v>
      </c>
      <c r="Z1113" s="35">
        <f t="shared" si="89"/>
        <v>125666.64</v>
      </c>
      <c r="AA1113" s="38"/>
      <c r="AB1113" s="39" t="s">
        <v>35</v>
      </c>
      <c r="AC1113" s="40"/>
    </row>
    <row r="1114" spans="1:29" ht="19.5" customHeight="1" x14ac:dyDescent="0.45">
      <c r="A1114" s="22">
        <v>46165</v>
      </c>
      <c r="B1114" s="23" t="s">
        <v>29</v>
      </c>
      <c r="C1114" s="24" t="s">
        <v>30</v>
      </c>
      <c r="D1114" s="25" t="s">
        <v>95</v>
      </c>
      <c r="E1114" s="26">
        <v>682620</v>
      </c>
      <c r="F1114" s="27" t="str">
        <f>VLOOKUP(표1[[#This Row],[품번]],[1]!품번구분[#Data],2,0)</f>
        <v>S</v>
      </c>
      <c r="G1114" s="28">
        <v>1156</v>
      </c>
      <c r="H1114" s="28">
        <v>80</v>
      </c>
      <c r="I1114" s="28">
        <v>80</v>
      </c>
      <c r="J1114" s="29">
        <f>표1[[#This Row],[C/V]]*표1[[#This Row],[판수]]-표1[[#This Row],[불량수량]]</f>
        <v>92400</v>
      </c>
      <c r="K1114" s="28" t="s">
        <v>101</v>
      </c>
      <c r="L1114" s="28" t="s">
        <v>34</v>
      </c>
      <c r="M1114" s="30">
        <v>0.33333333333333331</v>
      </c>
      <c r="N1114" s="30">
        <v>0.75</v>
      </c>
      <c r="O1114" s="31">
        <v>540</v>
      </c>
      <c r="P1114" s="31">
        <v>0</v>
      </c>
      <c r="Q1114" s="32"/>
      <c r="R1114" s="33">
        <f t="shared" si="85"/>
        <v>8.8888888888888893</v>
      </c>
      <c r="S1114" s="34">
        <f t="shared" si="86"/>
        <v>191</v>
      </c>
      <c r="T1114" s="35">
        <f>IF(L1114="비가동",0,VLOOKUP(E1114,[1]단가!$D$4:$G$1048576,4,0))</f>
        <v>7.47</v>
      </c>
      <c r="U1114" s="35">
        <f t="shared" si="87"/>
        <v>690228</v>
      </c>
      <c r="V1114" s="36" t="str">
        <f>IF($L1114="비가동",0,IF($B1114="in",VLOOKUP($E1114,[1]투입량!$M:$T,3,FALSE),VLOOKUP($E1114,[1]투입량!$D:$I,3,FALSE)))</f>
        <v>SI4020-2</v>
      </c>
      <c r="W1114" s="35">
        <f>IF($L1114="비가동",0,IF($B1114="in",VLOOKUP($E1114,[1]투입량!$M:$T,6,FALSE),VLOOKUP($E1114,[1]투입량!$D:$I,5,FALSE)))</f>
        <v>230</v>
      </c>
      <c r="X1114" s="35">
        <f t="shared" si="88"/>
        <v>20240.000000000004</v>
      </c>
      <c r="Y1114" s="37">
        <f>IF(V1114=0,0,VLOOKUP(V1114,[1]원재료!C:H,3,0)*0.001)</f>
        <v>10.5</v>
      </c>
      <c r="Z1114" s="35">
        <f t="shared" si="89"/>
        <v>212520.00000000003</v>
      </c>
      <c r="AA1114" s="38"/>
      <c r="AB1114" s="39" t="s">
        <v>35</v>
      </c>
      <c r="AC1114" s="40"/>
    </row>
    <row r="1115" spans="1:29" ht="19.5" customHeight="1" x14ac:dyDescent="0.45">
      <c r="A1115" s="22">
        <v>46165</v>
      </c>
      <c r="B1115" s="23" t="s">
        <v>29</v>
      </c>
      <c r="C1115" s="24" t="s">
        <v>30</v>
      </c>
      <c r="D1115" s="25" t="s">
        <v>95</v>
      </c>
      <c r="E1115" s="26">
        <v>682620</v>
      </c>
      <c r="F1115" s="27" t="str">
        <f>VLOOKUP(표1[[#This Row],[품번]],[1]!품번구분[#Data],2,0)</f>
        <v>S</v>
      </c>
      <c r="G1115" s="28">
        <v>1156</v>
      </c>
      <c r="H1115" s="28">
        <v>111</v>
      </c>
      <c r="I1115" s="28">
        <v>111</v>
      </c>
      <c r="J1115" s="29">
        <f>표1[[#This Row],[C/V]]*표1[[#This Row],[판수]]-표1[[#This Row],[불량수량]]</f>
        <v>128205</v>
      </c>
      <c r="K1115" s="28" t="s">
        <v>96</v>
      </c>
      <c r="L1115" s="28" t="s">
        <v>44</v>
      </c>
      <c r="M1115" s="30">
        <v>0.75</v>
      </c>
      <c r="N1115" s="30">
        <v>0.33333333333333331</v>
      </c>
      <c r="O1115" s="31">
        <v>749.99999999999989</v>
      </c>
      <c r="P1115" s="31">
        <v>0</v>
      </c>
      <c r="Q1115" s="32"/>
      <c r="R1115" s="33">
        <f t="shared" si="85"/>
        <v>8.8800000000000008</v>
      </c>
      <c r="S1115" s="34">
        <f t="shared" si="86"/>
        <v>191</v>
      </c>
      <c r="T1115" s="35">
        <f>IF(L1115="비가동",0,VLOOKUP(E1115,[1]단가!$D$4:$G$1048576,4,0))</f>
        <v>7.47</v>
      </c>
      <c r="U1115" s="35">
        <f t="shared" si="87"/>
        <v>957691.35</v>
      </c>
      <c r="V1115" s="36" t="str">
        <f>IF($L1115="비가동",0,IF($B1115="in",VLOOKUP($E1115,[1]투입량!$M:$T,3,FALSE),VLOOKUP($E1115,[1]투입량!$D:$I,3,FALSE)))</f>
        <v>SI4020-2</v>
      </c>
      <c r="W1115" s="35">
        <f>IF($L1115="비가동",0,IF($B1115="in",VLOOKUP($E1115,[1]투입량!$M:$T,6,FALSE),VLOOKUP($E1115,[1]투입량!$D:$I,5,FALSE)))</f>
        <v>230</v>
      </c>
      <c r="X1115" s="35">
        <f t="shared" si="88"/>
        <v>28083.000000000004</v>
      </c>
      <c r="Y1115" s="37">
        <f>IF(V1115=0,0,VLOOKUP(V1115,[1]원재료!C:H,3,0)*0.001)</f>
        <v>10.5</v>
      </c>
      <c r="Z1115" s="35">
        <f t="shared" si="89"/>
        <v>294871.50000000006</v>
      </c>
      <c r="AA1115" s="38"/>
      <c r="AB1115" s="39" t="s">
        <v>35</v>
      </c>
      <c r="AC1115" s="40"/>
    </row>
    <row r="1116" spans="1:29" ht="19.5" customHeight="1" x14ac:dyDescent="0.45">
      <c r="A1116" s="22">
        <v>46165</v>
      </c>
      <c r="B1116" s="23" t="s">
        <v>29</v>
      </c>
      <c r="C1116" s="24" t="s">
        <v>30</v>
      </c>
      <c r="D1116" s="25" t="s">
        <v>97</v>
      </c>
      <c r="E1116" s="26">
        <v>680449</v>
      </c>
      <c r="F1116" s="27" t="str">
        <f>VLOOKUP(표1[[#This Row],[품번]],[1]!품번구분[#Data],2,0)</f>
        <v>S</v>
      </c>
      <c r="G1116" s="28">
        <v>1008</v>
      </c>
      <c r="H1116" s="28">
        <v>101</v>
      </c>
      <c r="I1116" s="28">
        <v>404</v>
      </c>
      <c r="J1116" s="29">
        <f>표1[[#This Row],[C/V]]*표1[[#This Row],[판수]]-표1[[#This Row],[불량수량]]</f>
        <v>101404</v>
      </c>
      <c r="K1116" s="28" t="s">
        <v>106</v>
      </c>
      <c r="L1116" s="28" t="s">
        <v>44</v>
      </c>
      <c r="M1116" s="30">
        <v>0.75</v>
      </c>
      <c r="N1116" s="30">
        <v>0.33333333333333331</v>
      </c>
      <c r="O1116" s="31">
        <v>749.99999999999989</v>
      </c>
      <c r="P1116" s="31">
        <v>0</v>
      </c>
      <c r="Q1116" s="32"/>
      <c r="R1116" s="33">
        <f t="shared" si="85"/>
        <v>8.0800000000000018</v>
      </c>
      <c r="S1116" s="34">
        <f t="shared" si="86"/>
        <v>101</v>
      </c>
      <c r="T1116" s="35">
        <f>IF(L1116="비가동",0,VLOOKUP(E1116,[1]단가!$D$4:$G$1048576,4,0))</f>
        <v>14.17</v>
      </c>
      <c r="U1116" s="35">
        <f t="shared" si="87"/>
        <v>1436894.68</v>
      </c>
      <c r="V1116" s="36" t="str">
        <f>IF($L1116="비가동",0,IF($B1116="in",VLOOKUP($E1116,[1]투입량!$M:$T,3,FALSE),VLOOKUP($E1116,[1]투입량!$D:$I,3,FALSE)))</f>
        <v>SI4023-2</v>
      </c>
      <c r="W1116" s="35">
        <f>IF($L1116="비가동",0,IF($B1116="in",VLOOKUP($E1116,[1]투입량!$M:$T,6,FALSE),VLOOKUP($E1116,[1]투입량!$D:$I,5,FALSE)))</f>
        <v>210</v>
      </c>
      <c r="X1116" s="35">
        <f t="shared" si="88"/>
        <v>23331.000000000004</v>
      </c>
      <c r="Y1116" s="37">
        <f>IF(V1116=0,0,VLOOKUP(V1116,[1]원재료!C:H,3,0)*0.001)</f>
        <v>7.8</v>
      </c>
      <c r="Z1116" s="35">
        <f t="shared" si="89"/>
        <v>181981.80000000002</v>
      </c>
      <c r="AA1116" s="38"/>
      <c r="AB1116" s="39" t="s">
        <v>35</v>
      </c>
      <c r="AC1116" s="40"/>
    </row>
    <row r="1117" spans="1:29" ht="19.5" hidden="1" customHeight="1" x14ac:dyDescent="0.45">
      <c r="A1117" s="22">
        <v>46165</v>
      </c>
      <c r="B1117" s="23" t="s">
        <v>29</v>
      </c>
      <c r="C1117" s="24" t="s">
        <v>30</v>
      </c>
      <c r="D1117" s="25" t="s">
        <v>105</v>
      </c>
      <c r="E1117" s="26">
        <v>230242</v>
      </c>
      <c r="F1117" s="27" t="str">
        <f>VLOOKUP(표1[[#This Row],[품번]],[1]!품번구분[#Data],2,0)</f>
        <v>G</v>
      </c>
      <c r="G1117" s="28">
        <v>900</v>
      </c>
      <c r="H1117" s="28">
        <v>0</v>
      </c>
      <c r="I1117" s="28"/>
      <c r="J1117" s="29">
        <f>표1[[#This Row],[C/V]]*표1[[#This Row],[판수]]-표1[[#This Row],[불량수량]]</f>
        <v>0</v>
      </c>
      <c r="K1117" s="28" t="s">
        <v>107</v>
      </c>
      <c r="L1117" s="28" t="s">
        <v>34</v>
      </c>
      <c r="M1117" s="30">
        <v>0.33333333333333331</v>
      </c>
      <c r="N1117" s="30">
        <v>0.5</v>
      </c>
      <c r="O1117" s="31">
        <v>0</v>
      </c>
      <c r="P1117" s="31">
        <v>240.00000000000003</v>
      </c>
      <c r="Q1117" s="32"/>
      <c r="R1117" s="33" t="str">
        <f t="shared" si="85"/>
        <v/>
      </c>
      <c r="S1117" s="34">
        <f t="shared" si="86"/>
        <v>0</v>
      </c>
      <c r="T1117" s="35">
        <f>IF(L1117="비가동",0,VLOOKUP(E1117,[1]단가!$D$4:$G$1048576,4,0))</f>
        <v>63</v>
      </c>
      <c r="U1117" s="35">
        <f t="shared" si="87"/>
        <v>0</v>
      </c>
      <c r="V1117" s="36" t="str">
        <f>IF($L1117="비가동",0,IF($B1117="in",VLOOKUP($E1117,[1]투입량!$M:$T,3,FALSE),VLOOKUP($E1117,[1]투입량!$D:$I,3,FALSE)))</f>
        <v>Q4004-2</v>
      </c>
      <c r="W1117" s="35">
        <f>IF($L1117="비가동",0,IF($B1117="in",VLOOKUP($E1117,[1]투입량!$M:$T,6,FALSE),VLOOKUP($E1117,[1]투입량!$D:$I,5,FALSE)))</f>
        <v>0</v>
      </c>
      <c r="X1117" s="35">
        <f t="shared" si="88"/>
        <v>0</v>
      </c>
      <c r="Y1117" s="37">
        <f>IF(V1117=0,0,VLOOKUP(V1117,[1]원재료!C:H,3,0)*0.001)</f>
        <v>10.450000000000001</v>
      </c>
      <c r="Z1117" s="35">
        <f t="shared" si="89"/>
        <v>0</v>
      </c>
      <c r="AA1117" s="38"/>
      <c r="AB1117" s="39" t="s">
        <v>35</v>
      </c>
      <c r="AC1117" s="40"/>
    </row>
    <row r="1118" spans="1:29" ht="19.5" hidden="1" customHeight="1" x14ac:dyDescent="0.45">
      <c r="A1118" s="22">
        <v>46165</v>
      </c>
      <c r="B1118" s="23" t="s">
        <v>29</v>
      </c>
      <c r="C1118" s="24" t="s">
        <v>30</v>
      </c>
      <c r="D1118" s="25" t="s">
        <v>105</v>
      </c>
      <c r="E1118" s="26">
        <v>230242</v>
      </c>
      <c r="F1118" s="27" t="str">
        <f>VLOOKUP(표1[[#This Row],[품번]],[1]!품번구분[#Data],2,0)</f>
        <v>G</v>
      </c>
      <c r="G1118" s="28"/>
      <c r="H1118" s="28"/>
      <c r="I1118" s="28"/>
      <c r="J1118" s="29">
        <f>표1[[#This Row],[C/V]]*표1[[#This Row],[판수]]-표1[[#This Row],[불량수량]]</f>
        <v>0</v>
      </c>
      <c r="K1118" s="28" t="s">
        <v>107</v>
      </c>
      <c r="L1118" s="28" t="s">
        <v>36</v>
      </c>
      <c r="M1118" s="30">
        <v>0.33333333333333331</v>
      </c>
      <c r="N1118" s="30">
        <v>0.5</v>
      </c>
      <c r="O1118" s="31">
        <v>240.00000000000003</v>
      </c>
      <c r="P1118" s="31">
        <v>0</v>
      </c>
      <c r="Q1118" s="32" t="s">
        <v>100</v>
      </c>
      <c r="R1118" s="33" t="str">
        <f t="shared" si="85"/>
        <v/>
      </c>
      <c r="S1118" s="34">
        <f t="shared" si="86"/>
        <v>0</v>
      </c>
      <c r="T1118" s="35">
        <f>IF(L1118="비가동",0,VLOOKUP(E1118,[1]단가!$D$4:$G$1048576,4,0))</f>
        <v>0</v>
      </c>
      <c r="U1118" s="35">
        <f t="shared" si="87"/>
        <v>0</v>
      </c>
      <c r="V1118" s="36">
        <f>IF($L1118="비가동",0,IF($B1118="in",VLOOKUP($E1118,[1]투입량!$M:$T,3,FALSE),VLOOKUP($E1118,[1]투입량!$D:$I,3,FALSE)))</f>
        <v>0</v>
      </c>
      <c r="W1118" s="35">
        <f>IF($L1118="비가동",0,IF($B1118="in",VLOOKUP($E1118,[1]투입량!$M:$T,6,FALSE),VLOOKUP($E1118,[1]투입량!$D:$I,5,FALSE)))</f>
        <v>0</v>
      </c>
      <c r="X1118" s="35">
        <f t="shared" si="88"/>
        <v>0</v>
      </c>
      <c r="Y1118" s="37">
        <f>IF(V1118=0,0,VLOOKUP(V1118,[1]원재료!C:H,3,0)*0.001)</f>
        <v>0</v>
      </c>
      <c r="Z1118" s="35">
        <f t="shared" si="89"/>
        <v>0</v>
      </c>
      <c r="AA1118" s="38" t="s">
        <v>154</v>
      </c>
      <c r="AB1118" s="39" t="s">
        <v>35</v>
      </c>
      <c r="AC1118" s="40"/>
    </row>
    <row r="1119" spans="1:29" ht="19.5" customHeight="1" x14ac:dyDescent="0.45">
      <c r="A1119" s="22">
        <v>46165</v>
      </c>
      <c r="B1119" s="23" t="s">
        <v>29</v>
      </c>
      <c r="C1119" s="24" t="s">
        <v>30</v>
      </c>
      <c r="D1119" s="25" t="s">
        <v>105</v>
      </c>
      <c r="E1119" s="26" t="s">
        <v>98</v>
      </c>
      <c r="F1119" s="27" t="str">
        <f>VLOOKUP(표1[[#This Row],[품번]],[1]!품번구분[#Data],2,0)</f>
        <v>S</v>
      </c>
      <c r="G1119" s="28">
        <v>64</v>
      </c>
      <c r="H1119" s="28">
        <v>33</v>
      </c>
      <c r="I1119" s="28"/>
      <c r="J1119" s="29">
        <f>표1[[#This Row],[C/V]]*표1[[#This Row],[판수]]-표1[[#This Row],[불량수량]]</f>
        <v>2112</v>
      </c>
      <c r="K1119" s="28" t="s">
        <v>107</v>
      </c>
      <c r="L1119" s="28" t="s">
        <v>34</v>
      </c>
      <c r="M1119" s="30">
        <v>0.5</v>
      </c>
      <c r="N1119" s="30">
        <v>0.75</v>
      </c>
      <c r="O1119" s="31">
        <v>300</v>
      </c>
      <c r="P1119" s="31">
        <v>0</v>
      </c>
      <c r="Q1119" s="32"/>
      <c r="R1119" s="33">
        <f t="shared" si="85"/>
        <v>6.6</v>
      </c>
      <c r="S1119" s="34">
        <f t="shared" si="86"/>
        <v>127</v>
      </c>
      <c r="T1119" s="35">
        <f>IF(L1119="비가동",0,VLOOKUP(E1119,[1]단가!$D$4:$G$1048576,4,0))</f>
        <v>42.03</v>
      </c>
      <c r="U1119" s="35">
        <f t="shared" si="87"/>
        <v>88767.360000000001</v>
      </c>
      <c r="V1119" s="36" t="str">
        <f>IF($L1119="비가동",0,IF($B1119="in",VLOOKUP($E1119,[1]투입량!$M:$T,3,FALSE),VLOOKUP($E1119,[1]투입량!$D:$I,3,FALSE)))</f>
        <v>SI4023-1</v>
      </c>
      <c r="W1119" s="35">
        <f>IF($L1119="비가동",0,IF($B1119="in",VLOOKUP($E1119,[1]투입량!$M:$T,6,FALSE),VLOOKUP($E1119,[1]투입량!$D:$I,5,FALSE)))</f>
        <v>82</v>
      </c>
      <c r="X1119" s="35">
        <f t="shared" si="88"/>
        <v>2976.6</v>
      </c>
      <c r="Y1119" s="37">
        <f>IF(V1119=0,0,VLOOKUP(V1119,[1]원재료!C:H,3,0)*0.001)</f>
        <v>8.1999999999999993</v>
      </c>
      <c r="Z1119" s="35">
        <f t="shared" si="89"/>
        <v>24408.119999999995</v>
      </c>
      <c r="AA1119" s="38"/>
      <c r="AB1119" s="39" t="s">
        <v>35</v>
      </c>
      <c r="AC1119" s="40"/>
    </row>
    <row r="1120" spans="1:29" ht="19.5" hidden="1" customHeight="1" x14ac:dyDescent="0.45">
      <c r="A1120" s="22">
        <v>46165</v>
      </c>
      <c r="B1120" s="23" t="s">
        <v>29</v>
      </c>
      <c r="C1120" s="24" t="s">
        <v>30</v>
      </c>
      <c r="D1120" s="25" t="s">
        <v>103</v>
      </c>
      <c r="E1120" s="26">
        <v>680450</v>
      </c>
      <c r="F1120" s="27" t="str">
        <f>VLOOKUP(표1[[#This Row],[품번]],[1]!품번구분[#Data],2,0)</f>
        <v>S</v>
      </c>
      <c r="G1120" s="28">
        <v>1008</v>
      </c>
      <c r="H1120" s="28">
        <v>24</v>
      </c>
      <c r="I1120" s="28">
        <v>240</v>
      </c>
      <c r="J1120" s="29">
        <f>표1[[#This Row],[C/V]]*표1[[#This Row],[판수]]-표1[[#This Row],[불량수량]]</f>
        <v>23952</v>
      </c>
      <c r="K1120" s="28" t="s">
        <v>93</v>
      </c>
      <c r="L1120" s="28" t="s">
        <v>34</v>
      </c>
      <c r="M1120" s="30">
        <v>0.33333333333333331</v>
      </c>
      <c r="N1120" s="30">
        <v>0.54166666666666663</v>
      </c>
      <c r="O1120" s="31">
        <v>180.00000000000003</v>
      </c>
      <c r="P1120" s="31">
        <v>59.999999999999972</v>
      </c>
      <c r="Q1120" s="32"/>
      <c r="R1120" s="33">
        <f t="shared" si="85"/>
        <v>7.9999999999999982</v>
      </c>
      <c r="S1120" s="34">
        <f t="shared" si="86"/>
        <v>24</v>
      </c>
      <c r="T1120" s="35">
        <f>IF(L1120="비가동",0,VLOOKUP(E1120,[1]단가!$D$4:$G$1048576,4,0))</f>
        <v>14.17</v>
      </c>
      <c r="U1120" s="35">
        <f t="shared" si="87"/>
        <v>339399.84</v>
      </c>
      <c r="V1120" s="36" t="str">
        <f>IF($L1120="비가동",0,IF($B1120="in",VLOOKUP($E1120,[1]투입량!$M:$T,3,FALSE),VLOOKUP($E1120,[1]투입량!$D:$I,3,FALSE)))</f>
        <v>SI4032</v>
      </c>
      <c r="W1120" s="35">
        <f>IF($L1120="비가동",0,IF($B1120="in",VLOOKUP($E1120,[1]투입량!$M:$T,6,FALSE),VLOOKUP($E1120,[1]투입량!$D:$I,5,FALSE)))</f>
        <v>84</v>
      </c>
      <c r="X1120" s="35">
        <f t="shared" si="88"/>
        <v>2217.6000000000004</v>
      </c>
      <c r="Y1120" s="37">
        <f>IF(V1120=0,0,VLOOKUP(V1120,[1]원재료!C:H,3,0)*0.001)</f>
        <v>0</v>
      </c>
      <c r="Z1120" s="35">
        <f t="shared" si="89"/>
        <v>0</v>
      </c>
      <c r="AA1120" s="38"/>
      <c r="AB1120" s="39" t="s">
        <v>35</v>
      </c>
      <c r="AC1120" s="40"/>
    </row>
    <row r="1121" spans="1:29" ht="19.5" hidden="1" customHeight="1" x14ac:dyDescent="0.45">
      <c r="A1121" s="22">
        <v>46165</v>
      </c>
      <c r="B1121" s="23" t="s">
        <v>29</v>
      </c>
      <c r="C1121" s="24" t="s">
        <v>30</v>
      </c>
      <c r="D1121" s="25" t="s">
        <v>103</v>
      </c>
      <c r="E1121" s="26">
        <v>680450</v>
      </c>
      <c r="F1121" s="27" t="str">
        <f>VLOOKUP(표1[[#This Row],[품번]],[1]!품번구분[#Data],2,0)</f>
        <v>S</v>
      </c>
      <c r="G1121" s="28"/>
      <c r="H1121" s="28"/>
      <c r="I1121" s="28"/>
      <c r="J1121" s="29">
        <f>표1[[#This Row],[C/V]]*표1[[#This Row],[판수]]-표1[[#This Row],[불량수량]]</f>
        <v>0</v>
      </c>
      <c r="K1121" s="28" t="s">
        <v>93</v>
      </c>
      <c r="L1121" s="28" t="s">
        <v>36</v>
      </c>
      <c r="M1121" s="30">
        <v>0.45833333333333331</v>
      </c>
      <c r="N1121" s="30">
        <v>0.54166666666666663</v>
      </c>
      <c r="O1121" s="31">
        <v>59.999999999999972</v>
      </c>
      <c r="P1121" s="31">
        <v>0</v>
      </c>
      <c r="Q1121" s="32" t="s">
        <v>100</v>
      </c>
      <c r="R1121" s="33" t="str">
        <f t="shared" si="85"/>
        <v/>
      </c>
      <c r="S1121" s="34">
        <f t="shared" si="86"/>
        <v>24</v>
      </c>
      <c r="T1121" s="35">
        <f>IF(L1121="비가동",0,VLOOKUP(E1121,[1]단가!$D$4:$G$1048576,4,0))</f>
        <v>0</v>
      </c>
      <c r="U1121" s="35">
        <f t="shared" si="87"/>
        <v>0</v>
      </c>
      <c r="V1121" s="36">
        <f>IF($L1121="비가동",0,IF($B1121="in",VLOOKUP($E1121,[1]투입량!$M:$T,3,FALSE),VLOOKUP($E1121,[1]투입량!$D:$I,3,FALSE)))</f>
        <v>0</v>
      </c>
      <c r="W1121" s="35">
        <f>IF($L1121="비가동",0,IF($B1121="in",VLOOKUP($E1121,[1]투입량!$M:$T,6,FALSE),VLOOKUP($E1121,[1]투입량!$D:$I,5,FALSE)))</f>
        <v>0</v>
      </c>
      <c r="X1121" s="35">
        <f t="shared" si="88"/>
        <v>0</v>
      </c>
      <c r="Y1121" s="37">
        <f>IF(V1121=0,0,VLOOKUP(V1121,[1]원재료!C:H,3,0)*0.001)</f>
        <v>0</v>
      </c>
      <c r="Z1121" s="35">
        <f t="shared" si="89"/>
        <v>0</v>
      </c>
      <c r="AA1121" s="38"/>
      <c r="AB1121" s="39" t="s">
        <v>35</v>
      </c>
      <c r="AC1121" s="40"/>
    </row>
    <row r="1122" spans="1:29" ht="19.5" customHeight="1" x14ac:dyDescent="0.45">
      <c r="A1122" s="22">
        <v>46165</v>
      </c>
      <c r="B1122" s="23" t="s">
        <v>29</v>
      </c>
      <c r="C1122" s="24" t="s">
        <v>30</v>
      </c>
      <c r="D1122" s="25" t="s">
        <v>103</v>
      </c>
      <c r="E1122" s="26">
        <v>683293</v>
      </c>
      <c r="F1122" s="27" t="str">
        <f>VLOOKUP(표1[[#This Row],[품번]],[1]!품번구분[#Data],2,0)</f>
        <v>S</v>
      </c>
      <c r="G1122" s="28">
        <v>1152</v>
      </c>
      <c r="H1122" s="28">
        <v>49</v>
      </c>
      <c r="I1122" s="28"/>
      <c r="J1122" s="29">
        <f>표1[[#This Row],[C/V]]*표1[[#This Row],[판수]]-표1[[#This Row],[불량수량]]</f>
        <v>56448</v>
      </c>
      <c r="K1122" s="28" t="s">
        <v>93</v>
      </c>
      <c r="L1122" s="28" t="s">
        <v>34</v>
      </c>
      <c r="M1122" s="30">
        <v>0.54166666666666663</v>
      </c>
      <c r="N1122" s="30">
        <v>0.75</v>
      </c>
      <c r="O1122" s="31">
        <v>300.00000000000006</v>
      </c>
      <c r="P1122" s="31">
        <v>0</v>
      </c>
      <c r="Q1122" s="32"/>
      <c r="R1122" s="33">
        <f t="shared" si="85"/>
        <v>9.7999999999999989</v>
      </c>
      <c r="S1122" s="34">
        <f t="shared" si="86"/>
        <v>179</v>
      </c>
      <c r="T1122" s="35">
        <f>IF(L1122="비가동",0,VLOOKUP(E1122,[1]단가!$D$4:$G$1048576,4,0))</f>
        <v>6</v>
      </c>
      <c r="U1122" s="35">
        <f t="shared" si="87"/>
        <v>338688</v>
      </c>
      <c r="V1122" s="36" t="str">
        <f>IF($L1122="비가동",0,IF($B1122="in",VLOOKUP($E1122,[1]투입량!$M:$T,3,FALSE),VLOOKUP($E1122,[1]투입량!$D:$I,3,FALSE)))</f>
        <v>SI5023</v>
      </c>
      <c r="W1122" s="35">
        <f>IF($L1122="비가동",0,IF($B1122="in",VLOOKUP($E1122,[1]투입량!$M:$T,6,FALSE),VLOOKUP($E1122,[1]투입량!$D:$I,5,FALSE)))</f>
        <v>52</v>
      </c>
      <c r="X1122" s="35">
        <f t="shared" si="88"/>
        <v>2802.8</v>
      </c>
      <c r="Y1122" s="37">
        <f>IF(V1122=0,0,VLOOKUP(V1122,[1]원재료!C:H,3,0)*0.001)</f>
        <v>9.1</v>
      </c>
      <c r="Z1122" s="35">
        <f t="shared" si="89"/>
        <v>25505.48</v>
      </c>
      <c r="AA1122" s="38"/>
      <c r="AB1122" s="39" t="s">
        <v>35</v>
      </c>
      <c r="AC1122" s="40"/>
    </row>
    <row r="1123" spans="1:29" ht="19.5" customHeight="1" x14ac:dyDescent="0.45">
      <c r="A1123" s="22">
        <v>46165</v>
      </c>
      <c r="B1123" s="23" t="s">
        <v>29</v>
      </c>
      <c r="C1123" s="24" t="s">
        <v>30</v>
      </c>
      <c r="D1123" s="25" t="s">
        <v>105</v>
      </c>
      <c r="E1123" s="26" t="s">
        <v>98</v>
      </c>
      <c r="F1123" s="27" t="str">
        <f>VLOOKUP(표1[[#This Row],[품번]],[1]!품번구분[#Data],2,0)</f>
        <v>S</v>
      </c>
      <c r="G1123" s="28">
        <v>64</v>
      </c>
      <c r="H1123" s="28">
        <v>94</v>
      </c>
      <c r="I1123" s="28"/>
      <c r="J1123" s="29">
        <f>표1[[#This Row],[C/V]]*표1[[#This Row],[판수]]-표1[[#This Row],[불량수량]]</f>
        <v>6016</v>
      </c>
      <c r="K1123" s="28" t="s">
        <v>77</v>
      </c>
      <c r="L1123" s="28" t="s">
        <v>44</v>
      </c>
      <c r="M1123" s="30">
        <v>0.75</v>
      </c>
      <c r="N1123" s="30">
        <v>0.33333333333333331</v>
      </c>
      <c r="O1123" s="31">
        <v>749.99999999999989</v>
      </c>
      <c r="P1123" s="31">
        <v>0</v>
      </c>
      <c r="Q1123" s="32"/>
      <c r="R1123" s="33">
        <f t="shared" si="85"/>
        <v>7.5200000000000014</v>
      </c>
      <c r="S1123" s="34">
        <f t="shared" si="86"/>
        <v>127</v>
      </c>
      <c r="T1123" s="35">
        <f>IF(L1123="비가동",0,VLOOKUP(E1123,[1]단가!$D$4:$G$1048576,4,0))</f>
        <v>42.03</v>
      </c>
      <c r="U1123" s="35">
        <f t="shared" si="87"/>
        <v>252852.48000000001</v>
      </c>
      <c r="V1123" s="36" t="str">
        <f>IF($L1123="비가동",0,IF($B1123="in",VLOOKUP($E1123,[1]투입량!$M:$T,3,FALSE),VLOOKUP($E1123,[1]투입량!$D:$I,3,FALSE)))</f>
        <v>SI4023-1</v>
      </c>
      <c r="W1123" s="35">
        <f>IF($L1123="비가동",0,IF($B1123="in",VLOOKUP($E1123,[1]투입량!$M:$T,6,FALSE),VLOOKUP($E1123,[1]투입량!$D:$I,5,FALSE)))</f>
        <v>82</v>
      </c>
      <c r="X1123" s="35">
        <f t="shared" si="88"/>
        <v>8478.8000000000011</v>
      </c>
      <c r="Y1123" s="37">
        <f>IF(V1123=0,0,VLOOKUP(V1123,[1]원재료!C:H,3,0)*0.001)</f>
        <v>8.1999999999999993</v>
      </c>
      <c r="Z1123" s="35">
        <f t="shared" si="89"/>
        <v>69526.16</v>
      </c>
      <c r="AA1123" s="38"/>
      <c r="AB1123" s="39" t="s">
        <v>35</v>
      </c>
      <c r="AC1123" s="40"/>
    </row>
    <row r="1124" spans="1:29" ht="19.5" customHeight="1" x14ac:dyDescent="0.45">
      <c r="A1124" s="22">
        <v>46165</v>
      </c>
      <c r="B1124" s="23" t="s">
        <v>29</v>
      </c>
      <c r="C1124" s="24" t="s">
        <v>30</v>
      </c>
      <c r="D1124" s="25" t="s">
        <v>103</v>
      </c>
      <c r="E1124" s="26">
        <v>683293</v>
      </c>
      <c r="F1124" s="27" t="str">
        <f>VLOOKUP(표1[[#This Row],[품번]],[1]!품번구분[#Data],2,0)</f>
        <v>S</v>
      </c>
      <c r="G1124" s="28">
        <v>1152</v>
      </c>
      <c r="H1124" s="28">
        <v>130</v>
      </c>
      <c r="I1124" s="28"/>
      <c r="J1124" s="29">
        <f>표1[[#This Row],[C/V]]*표1[[#This Row],[판수]]-표1[[#This Row],[불량수량]]</f>
        <v>149760</v>
      </c>
      <c r="K1124" s="28" t="s">
        <v>104</v>
      </c>
      <c r="L1124" s="28" t="s">
        <v>44</v>
      </c>
      <c r="M1124" s="30">
        <v>0.75</v>
      </c>
      <c r="N1124" s="30">
        <v>0.33333333333333331</v>
      </c>
      <c r="O1124" s="31">
        <v>749.99999999999989</v>
      </c>
      <c r="P1124" s="31">
        <v>0</v>
      </c>
      <c r="Q1124" s="32"/>
      <c r="R1124" s="33">
        <f t="shared" si="85"/>
        <v>10.400000000000002</v>
      </c>
      <c r="S1124" s="34">
        <f t="shared" si="86"/>
        <v>179</v>
      </c>
      <c r="T1124" s="35">
        <f>IF(L1124="비가동",0,VLOOKUP(E1124,[1]단가!$D$4:$G$1048576,4,0))</f>
        <v>6</v>
      </c>
      <c r="U1124" s="35">
        <f t="shared" si="87"/>
        <v>898560</v>
      </c>
      <c r="V1124" s="36" t="str">
        <f>IF($L1124="비가동",0,IF($B1124="in",VLOOKUP($E1124,[1]투입량!$M:$T,3,FALSE),VLOOKUP($E1124,[1]투입량!$D:$I,3,FALSE)))</f>
        <v>SI5023</v>
      </c>
      <c r="W1124" s="35">
        <f>IF($L1124="비가동",0,IF($B1124="in",VLOOKUP($E1124,[1]투입량!$M:$T,6,FALSE),VLOOKUP($E1124,[1]투입량!$D:$I,5,FALSE)))</f>
        <v>52</v>
      </c>
      <c r="X1124" s="35">
        <f t="shared" si="88"/>
        <v>7436</v>
      </c>
      <c r="Y1124" s="37">
        <f>IF(V1124=0,0,VLOOKUP(V1124,[1]원재료!C:H,3,0)*0.001)</f>
        <v>9.1</v>
      </c>
      <c r="Z1124" s="35">
        <f t="shared" si="89"/>
        <v>67667.599999999991</v>
      </c>
      <c r="AA1124" s="38"/>
      <c r="AB1124" s="39" t="s">
        <v>35</v>
      </c>
      <c r="AC1124" s="40"/>
    </row>
    <row r="1125" spans="1:29" ht="19.5" customHeight="1" x14ac:dyDescent="0.45">
      <c r="A1125" s="22">
        <v>46165</v>
      </c>
      <c r="B1125" s="23" t="s">
        <v>29</v>
      </c>
      <c r="C1125" s="24" t="s">
        <v>30</v>
      </c>
      <c r="D1125" s="25" t="s">
        <v>109</v>
      </c>
      <c r="E1125" s="26" t="s">
        <v>155</v>
      </c>
      <c r="F1125" s="27" t="str">
        <f>VLOOKUP(표1[[#This Row],[품번]],[1]!품번구분[#Data],2,0)</f>
        <v>G</v>
      </c>
      <c r="G1125" s="28">
        <v>44</v>
      </c>
      <c r="H1125" s="28">
        <v>86</v>
      </c>
      <c r="I1125" s="28"/>
      <c r="J1125" s="29">
        <f>표1[[#This Row],[C/V]]*표1[[#This Row],[판수]]-표1[[#This Row],[불량수량]]</f>
        <v>3784</v>
      </c>
      <c r="K1125" s="28" t="s">
        <v>56</v>
      </c>
      <c r="L1125" s="28" t="s">
        <v>34</v>
      </c>
      <c r="M1125" s="30">
        <v>0.33333333333333331</v>
      </c>
      <c r="N1125" s="30">
        <v>0.75</v>
      </c>
      <c r="O1125" s="31">
        <v>540</v>
      </c>
      <c r="P1125" s="31">
        <v>0</v>
      </c>
      <c r="Q1125" s="32"/>
      <c r="R1125" s="33">
        <f t="shared" si="85"/>
        <v>9.5555555555555554</v>
      </c>
      <c r="S1125" s="34">
        <f t="shared" si="86"/>
        <v>86</v>
      </c>
      <c r="T1125" s="35">
        <f>IF(L1125="비가동",0,VLOOKUP(E1125,[1]단가!$D$4:$G$1048576,4,0))</f>
        <v>97</v>
      </c>
      <c r="U1125" s="35">
        <f t="shared" si="87"/>
        <v>367048</v>
      </c>
      <c r="V1125" s="36" t="str">
        <f>IF($L1125="비가동",0,IF($B1125="in",VLOOKUP($E1125,[1]투입량!$M:$T,3,FALSE),VLOOKUP($E1125,[1]투입량!$D:$I,3,FALSE)))</f>
        <v>SI4028</v>
      </c>
      <c r="W1125" s="35">
        <f>IF($L1125="비가동",0,IF($B1125="in",VLOOKUP($E1125,[1]투입량!$M:$T,6,FALSE),VLOOKUP($E1125,[1]투입량!$D:$I,5,FALSE)))</f>
        <v>156</v>
      </c>
      <c r="X1125" s="35">
        <f t="shared" si="88"/>
        <v>14757.600000000002</v>
      </c>
      <c r="Y1125" s="37">
        <f>IF(V1125=0,0,VLOOKUP(V1125,[1]원재료!C:H,3,0)*0.001)</f>
        <v>9</v>
      </c>
      <c r="Z1125" s="35">
        <f t="shared" si="89"/>
        <v>132818.40000000002</v>
      </c>
      <c r="AA1125" s="38"/>
      <c r="AB1125" s="39" t="s">
        <v>35</v>
      </c>
      <c r="AC1125" s="40"/>
    </row>
    <row r="1126" spans="1:29" ht="19.5" customHeight="1" x14ac:dyDescent="0.45">
      <c r="A1126" s="22">
        <v>46165</v>
      </c>
      <c r="B1126" s="23" t="s">
        <v>29</v>
      </c>
      <c r="C1126" s="24" t="s">
        <v>30</v>
      </c>
      <c r="D1126" s="25" t="s">
        <v>112</v>
      </c>
      <c r="E1126" s="26">
        <v>440153</v>
      </c>
      <c r="F1126" s="27" t="str">
        <f>VLOOKUP(표1[[#This Row],[품번]],[1]!품번구분[#Data],2,0)</f>
        <v>G</v>
      </c>
      <c r="G1126" s="28">
        <v>12</v>
      </c>
      <c r="H1126" s="28">
        <v>86</v>
      </c>
      <c r="I1126" s="28"/>
      <c r="J1126" s="29">
        <f>표1[[#This Row],[C/V]]*표1[[#This Row],[판수]]-표1[[#This Row],[불량수량]]</f>
        <v>1032</v>
      </c>
      <c r="K1126" s="28" t="s">
        <v>56</v>
      </c>
      <c r="L1126" s="28" t="s">
        <v>34</v>
      </c>
      <c r="M1126" s="30">
        <v>0.33333333333333331</v>
      </c>
      <c r="N1126" s="30">
        <v>0.75</v>
      </c>
      <c r="O1126" s="31">
        <v>540</v>
      </c>
      <c r="P1126" s="31">
        <v>0</v>
      </c>
      <c r="Q1126" s="32"/>
      <c r="R1126" s="33">
        <f t="shared" si="85"/>
        <v>9.5555555555555554</v>
      </c>
      <c r="S1126" s="34">
        <f t="shared" si="86"/>
        <v>86</v>
      </c>
      <c r="T1126" s="35">
        <f>IF(L1126="비가동",0,VLOOKUP(E1126,[1]단가!$D$4:$G$1048576,4,0))</f>
        <v>154.5</v>
      </c>
      <c r="U1126" s="35">
        <f t="shared" si="87"/>
        <v>159444</v>
      </c>
      <c r="V1126" s="36" t="str">
        <f>IF($L1126="비가동",0,IF($B1126="in",VLOOKUP($E1126,[1]투입량!$M:$T,3,FALSE),VLOOKUP($E1126,[1]투입량!$D:$I,3,FALSE)))</f>
        <v>Q4020</v>
      </c>
      <c r="W1126" s="35">
        <f>IF($L1126="비가동",0,IF($B1126="in",VLOOKUP($E1126,[1]투입량!$M:$T,6,FALSE),VLOOKUP($E1126,[1]투입량!$D:$I,5,FALSE)))</f>
        <v>19.2</v>
      </c>
      <c r="X1126" s="35">
        <f t="shared" si="88"/>
        <v>1816.3200000000002</v>
      </c>
      <c r="Y1126" s="37">
        <f>IF(V1126=0,0,VLOOKUP(V1126,[1]원재료!C:H,3,0)*0.001)</f>
        <v>10.450000000000001</v>
      </c>
      <c r="Z1126" s="35">
        <f t="shared" si="89"/>
        <v>18980.544000000005</v>
      </c>
      <c r="AA1126" s="38"/>
      <c r="AB1126" s="39" t="s">
        <v>35</v>
      </c>
      <c r="AC1126" s="40"/>
    </row>
    <row r="1127" spans="1:29" ht="19.5" customHeight="1" x14ac:dyDescent="0.45">
      <c r="A1127" s="22">
        <v>46165</v>
      </c>
      <c r="B1127" s="23" t="s">
        <v>29</v>
      </c>
      <c r="C1127" s="24" t="s">
        <v>30</v>
      </c>
      <c r="D1127" s="25" t="s">
        <v>114</v>
      </c>
      <c r="E1127" s="26" t="s">
        <v>115</v>
      </c>
      <c r="F1127" s="27" t="str">
        <f>VLOOKUP(표1[[#This Row],[품번]],[1]!품번구분[#Data],2,0)</f>
        <v>S</v>
      </c>
      <c r="G1127" s="28">
        <v>160</v>
      </c>
      <c r="H1127" s="28">
        <v>86</v>
      </c>
      <c r="I1127" s="28"/>
      <c r="J1127" s="29">
        <f>표1[[#This Row],[C/V]]*표1[[#This Row],[판수]]-표1[[#This Row],[불량수량]]</f>
        <v>13760</v>
      </c>
      <c r="K1127" s="28" t="s">
        <v>56</v>
      </c>
      <c r="L1127" s="28" t="s">
        <v>34</v>
      </c>
      <c r="M1127" s="30">
        <v>0.33333333333333331</v>
      </c>
      <c r="N1127" s="30">
        <v>0.75</v>
      </c>
      <c r="O1127" s="31">
        <v>540</v>
      </c>
      <c r="P1127" s="31">
        <v>0</v>
      </c>
      <c r="Q1127" s="32"/>
      <c r="R1127" s="33">
        <f t="shared" si="85"/>
        <v>9.5555555555555554</v>
      </c>
      <c r="S1127" s="34">
        <f t="shared" si="86"/>
        <v>86</v>
      </c>
      <c r="T1127" s="35">
        <f>IF(L1127="비가동",0,VLOOKUP(E1127,[1]단가!$D$4:$G$1048576,4,0))</f>
        <v>49.5</v>
      </c>
      <c r="U1127" s="35">
        <f t="shared" si="87"/>
        <v>681120</v>
      </c>
      <c r="V1127" s="36" t="str">
        <f>IF($L1127="비가동",0,IF($B1127="in",VLOOKUP($E1127,[1]투입량!$M:$T,3,FALSE),VLOOKUP($E1127,[1]투입량!$D:$I,3,FALSE)))</f>
        <v>SI3020K</v>
      </c>
      <c r="W1127" s="35">
        <f>IF($L1127="비가동",0,IF($B1127="in",VLOOKUP($E1127,[1]투입량!$M:$T,6,FALSE),VLOOKUP($E1127,[1]투입량!$D:$I,5,FALSE)))</f>
        <v>168</v>
      </c>
      <c r="X1127" s="35">
        <f t="shared" si="88"/>
        <v>15892.800000000001</v>
      </c>
      <c r="Y1127" s="37">
        <f>IF(V1127=0,0,VLOOKUP(V1127,[1]원재료!C:H,3,0)*0.001)</f>
        <v>9.85</v>
      </c>
      <c r="Z1127" s="35">
        <f t="shared" si="89"/>
        <v>156544.08000000002</v>
      </c>
      <c r="AA1127" s="38"/>
      <c r="AB1127" s="39" t="s">
        <v>35</v>
      </c>
      <c r="AC1127" s="40"/>
    </row>
    <row r="1128" spans="1:29" ht="19.5" customHeight="1" x14ac:dyDescent="0.45">
      <c r="A1128" s="22">
        <v>46166</v>
      </c>
      <c r="B1128" s="23" t="s">
        <v>29</v>
      </c>
      <c r="C1128" s="24" t="s">
        <v>30</v>
      </c>
      <c r="D1128" s="25" t="s">
        <v>156</v>
      </c>
      <c r="E1128" s="26" t="s">
        <v>157</v>
      </c>
      <c r="F1128" s="27" t="str">
        <f>VLOOKUP(표1[[#This Row],[품번]],[1]!품번구분[#Data],2,0)</f>
        <v>G</v>
      </c>
      <c r="G1128" s="28">
        <v>16</v>
      </c>
      <c r="H1128" s="28">
        <v>19</v>
      </c>
      <c r="I1128" s="28"/>
      <c r="J1128" s="29">
        <f>표1[[#This Row],[C/V]]*표1[[#This Row],[판수]]-표1[[#This Row],[불량수량]]</f>
        <v>304</v>
      </c>
      <c r="K1128" s="28" t="s">
        <v>46</v>
      </c>
      <c r="L1128" s="28" t="s">
        <v>117</v>
      </c>
      <c r="M1128" s="30">
        <v>0.83333333333333337</v>
      </c>
      <c r="N1128" s="30">
        <v>0.89583333333333337</v>
      </c>
      <c r="O1128" s="31">
        <v>90</v>
      </c>
      <c r="P1128" s="31">
        <v>0</v>
      </c>
      <c r="Q1128" s="32"/>
      <c r="R1128" s="33">
        <f t="shared" si="85"/>
        <v>12.666666666666666</v>
      </c>
      <c r="S1128" s="34">
        <f t="shared" si="86"/>
        <v>19</v>
      </c>
      <c r="T1128" s="35">
        <f>IF(L1128="비가동",0,VLOOKUP(E1128,[1]단가!$D$4:$G$1048576,4,0))</f>
        <v>266</v>
      </c>
      <c r="U1128" s="35">
        <f t="shared" si="87"/>
        <v>80864</v>
      </c>
      <c r="V1128" s="36" t="str">
        <f>IF($L1128="비가동",0,IF($B1128="in",VLOOKUP($E1128,[1]투입량!$M:$T,3,FALSE),VLOOKUP($E1128,[1]투입량!$D:$I,3,FALSE)))</f>
        <v>SI5027</v>
      </c>
      <c r="W1128" s="35">
        <f>IF($L1128="비가동",0,IF($B1128="in",VLOOKUP($E1128,[1]투입량!$M:$T,6,FALSE),VLOOKUP($E1128,[1]투입량!$D:$I,5,FALSE)))</f>
        <v>154</v>
      </c>
      <c r="X1128" s="35">
        <f t="shared" si="88"/>
        <v>3218.6</v>
      </c>
      <c r="Y1128" s="37">
        <f>IF(V1128=0,0,VLOOKUP(V1128,[1]원재료!C:H,3,0)*0.001)</f>
        <v>0</v>
      </c>
      <c r="Z1128" s="35">
        <f t="shared" si="89"/>
        <v>0</v>
      </c>
      <c r="AA1128" s="38"/>
      <c r="AB1128" s="39" t="s">
        <v>35</v>
      </c>
      <c r="AC1128" s="40"/>
    </row>
    <row r="1129" spans="1:29" ht="19.5" customHeight="1" x14ac:dyDescent="0.45">
      <c r="A1129" s="22">
        <v>46166</v>
      </c>
      <c r="B1129" s="23" t="s">
        <v>29</v>
      </c>
      <c r="C1129" s="24" t="s">
        <v>30</v>
      </c>
      <c r="D1129" s="25" t="s">
        <v>57</v>
      </c>
      <c r="E1129" s="26">
        <v>681114</v>
      </c>
      <c r="F1129" s="27" t="str">
        <f>VLOOKUP(표1[[#This Row],[품번]],[1]!품번구분[#Data],2,0)</f>
        <v>S</v>
      </c>
      <c r="G1129" s="28">
        <v>1156</v>
      </c>
      <c r="H1129" s="28">
        <v>94</v>
      </c>
      <c r="I1129" s="28">
        <v>282</v>
      </c>
      <c r="J1129" s="29">
        <f>표1[[#This Row],[C/V]]*표1[[#This Row],[판수]]-표1[[#This Row],[불량수량]]</f>
        <v>108382</v>
      </c>
      <c r="K1129" s="28" t="s">
        <v>61</v>
      </c>
      <c r="L1129" s="28" t="s">
        <v>34</v>
      </c>
      <c r="M1129" s="30">
        <v>0.33333333333333331</v>
      </c>
      <c r="N1129" s="30">
        <v>0.75</v>
      </c>
      <c r="O1129" s="31">
        <v>540</v>
      </c>
      <c r="P1129" s="31">
        <v>0</v>
      </c>
      <c r="Q1129" s="32"/>
      <c r="R1129" s="33">
        <f t="shared" si="85"/>
        <v>10.444444444444445</v>
      </c>
      <c r="S1129" s="34">
        <f t="shared" si="86"/>
        <v>219</v>
      </c>
      <c r="T1129" s="35">
        <f>IF(L1129="비가동",0,VLOOKUP(E1129,[1]단가!$D$4:$G$1048576,4,0))</f>
        <v>8.76</v>
      </c>
      <c r="U1129" s="35">
        <f t="shared" si="87"/>
        <v>949426.32</v>
      </c>
      <c r="V1129" s="36" t="str">
        <f>IF($L1129="비가동",0,IF($B1129="in",VLOOKUP($E1129,[1]투입량!$M:$T,3,FALSE),VLOOKUP($E1129,[1]투입량!$D:$I,3,FALSE)))</f>
        <v>SI5521</v>
      </c>
      <c r="W1129" s="35">
        <f>IF($L1129="비가동",0,IF($B1129="in",VLOOKUP($E1129,[1]투입량!$M:$T,6,FALSE),VLOOKUP($E1129,[1]투입량!$D:$I,5,FALSE)))</f>
        <v>330</v>
      </c>
      <c r="X1129" s="35">
        <f t="shared" si="88"/>
        <v>34122.000000000007</v>
      </c>
      <c r="Y1129" s="37">
        <f>IF(V1129=0,0,VLOOKUP(V1129,[1]원재료!C:H,3,0)*0.001)</f>
        <v>8.25</v>
      </c>
      <c r="Z1129" s="35">
        <f t="shared" si="89"/>
        <v>281506.50000000006</v>
      </c>
      <c r="AA1129" s="38"/>
      <c r="AB1129" s="39" t="s">
        <v>35</v>
      </c>
      <c r="AC1129" s="40"/>
    </row>
    <row r="1130" spans="1:29" ht="19.5" customHeight="1" x14ac:dyDescent="0.45">
      <c r="A1130" s="22">
        <v>46166</v>
      </c>
      <c r="B1130" s="23" t="s">
        <v>29</v>
      </c>
      <c r="C1130" s="24" t="s">
        <v>30</v>
      </c>
      <c r="D1130" s="25" t="s">
        <v>57</v>
      </c>
      <c r="E1130" s="26">
        <v>681114</v>
      </c>
      <c r="F1130" s="27" t="str">
        <f>VLOOKUP(표1[[#This Row],[품번]],[1]!품번구분[#Data],2,0)</f>
        <v>S</v>
      </c>
      <c r="G1130" s="28">
        <v>1156</v>
      </c>
      <c r="H1130" s="28">
        <v>125</v>
      </c>
      <c r="I1130" s="28">
        <v>375</v>
      </c>
      <c r="J1130" s="29">
        <f>표1[[#This Row],[C/V]]*표1[[#This Row],[판수]]-표1[[#This Row],[불량수량]]</f>
        <v>144125</v>
      </c>
      <c r="K1130" s="28" t="s">
        <v>62</v>
      </c>
      <c r="L1130" s="28" t="s">
        <v>44</v>
      </c>
      <c r="M1130" s="30">
        <v>0.75</v>
      </c>
      <c r="N1130" s="30">
        <v>0.33333333333333331</v>
      </c>
      <c r="O1130" s="31">
        <v>749.99999999999989</v>
      </c>
      <c r="P1130" s="31">
        <v>0</v>
      </c>
      <c r="Q1130" s="32"/>
      <c r="R1130" s="33">
        <f t="shared" si="85"/>
        <v>10.000000000000002</v>
      </c>
      <c r="S1130" s="34">
        <f t="shared" si="86"/>
        <v>219</v>
      </c>
      <c r="T1130" s="35">
        <f>IF(L1130="비가동",0,VLOOKUP(E1130,[1]단가!$D$4:$G$1048576,4,0))</f>
        <v>8.76</v>
      </c>
      <c r="U1130" s="35">
        <f t="shared" si="87"/>
        <v>1262535</v>
      </c>
      <c r="V1130" s="36" t="str">
        <f>IF($L1130="비가동",0,IF($B1130="in",VLOOKUP($E1130,[1]투입량!$M:$T,3,FALSE),VLOOKUP($E1130,[1]투입량!$D:$I,3,FALSE)))</f>
        <v>SI5521</v>
      </c>
      <c r="W1130" s="35">
        <f>IF($L1130="비가동",0,IF($B1130="in",VLOOKUP($E1130,[1]투입량!$M:$T,6,FALSE),VLOOKUP($E1130,[1]투입량!$D:$I,5,FALSE)))</f>
        <v>330</v>
      </c>
      <c r="X1130" s="35">
        <f t="shared" si="88"/>
        <v>45375.000000000007</v>
      </c>
      <c r="Y1130" s="37">
        <f>IF(V1130=0,0,VLOOKUP(V1130,[1]원재료!C:H,3,0)*0.001)</f>
        <v>8.25</v>
      </c>
      <c r="Z1130" s="35">
        <f t="shared" si="89"/>
        <v>374343.75000000006</v>
      </c>
      <c r="AA1130" s="38"/>
      <c r="AB1130" s="39" t="s">
        <v>35</v>
      </c>
      <c r="AC1130" s="40"/>
    </row>
    <row r="1131" spans="1:29" ht="19.5" customHeight="1" x14ac:dyDescent="0.45">
      <c r="A1131" s="22">
        <v>46166</v>
      </c>
      <c r="B1131" s="23" t="s">
        <v>29</v>
      </c>
      <c r="C1131" s="24" t="s">
        <v>30</v>
      </c>
      <c r="D1131" s="25" t="s">
        <v>63</v>
      </c>
      <c r="E1131" s="26">
        <v>685394</v>
      </c>
      <c r="F1131" s="27" t="str">
        <f>VLOOKUP(표1[[#This Row],[품번]],[1]!품번구분[#Data],2,0)</f>
        <v>S</v>
      </c>
      <c r="G1131" s="28">
        <v>1152</v>
      </c>
      <c r="H1131" s="28">
        <v>77</v>
      </c>
      <c r="I1131" s="28"/>
      <c r="J1131" s="29">
        <f>표1[[#This Row],[C/V]]*표1[[#This Row],[판수]]-표1[[#This Row],[불량수량]]</f>
        <v>88704</v>
      </c>
      <c r="K1131" s="28" t="s">
        <v>67</v>
      </c>
      <c r="L1131" s="28" t="s">
        <v>34</v>
      </c>
      <c r="M1131" s="30">
        <v>0.33333333333333331</v>
      </c>
      <c r="N1131" s="30">
        <v>0.75</v>
      </c>
      <c r="O1131" s="31">
        <v>540</v>
      </c>
      <c r="P1131" s="31">
        <v>0</v>
      </c>
      <c r="Q1131" s="32"/>
      <c r="R1131" s="33">
        <f t="shared" si="85"/>
        <v>8.5555555555555571</v>
      </c>
      <c r="S1131" s="34">
        <f t="shared" si="86"/>
        <v>186</v>
      </c>
      <c r="T1131" s="35">
        <f>IF(L1131="비가동",0,VLOOKUP(E1131,[1]단가!$D$4:$G$1048576,4,0))</f>
        <v>7.4</v>
      </c>
      <c r="U1131" s="35">
        <f t="shared" si="87"/>
        <v>656409.59999999998</v>
      </c>
      <c r="V1131" s="36" t="str">
        <f>IF($L1131="비가동",0,IF($B1131="in",VLOOKUP($E1131,[1]투입량!$M:$T,3,FALSE),VLOOKUP($E1131,[1]투입량!$D:$I,3,FALSE)))</f>
        <v>SI4026</v>
      </c>
      <c r="W1131" s="35">
        <f>IF($L1131="비가동",0,IF($B1131="in",VLOOKUP($E1131,[1]투입량!$M:$T,6,FALSE),VLOOKUP($E1131,[1]투입량!$D:$I,5,FALSE)))</f>
        <v>292</v>
      </c>
      <c r="X1131" s="35">
        <f t="shared" si="88"/>
        <v>24732.400000000005</v>
      </c>
      <c r="Y1131" s="37">
        <f>IF(V1131=0,0,VLOOKUP(V1131,[1]원재료!C:H,3,0)*0.001)</f>
        <v>9.1</v>
      </c>
      <c r="Z1131" s="35">
        <f t="shared" si="89"/>
        <v>225064.84000000003</v>
      </c>
      <c r="AA1131" s="38"/>
      <c r="AB1131" s="39" t="s">
        <v>35</v>
      </c>
      <c r="AC1131" s="40"/>
    </row>
    <row r="1132" spans="1:29" ht="19.5" customHeight="1" x14ac:dyDescent="0.45">
      <c r="A1132" s="22">
        <v>46166</v>
      </c>
      <c r="B1132" s="23" t="s">
        <v>29</v>
      </c>
      <c r="C1132" s="24" t="s">
        <v>30</v>
      </c>
      <c r="D1132" s="25" t="s">
        <v>63</v>
      </c>
      <c r="E1132" s="26">
        <v>685394</v>
      </c>
      <c r="F1132" s="27" t="str">
        <f>VLOOKUP(표1[[#This Row],[품번]],[1]!품번구분[#Data],2,0)</f>
        <v>S</v>
      </c>
      <c r="G1132" s="28">
        <v>1152</v>
      </c>
      <c r="H1132" s="28">
        <v>109</v>
      </c>
      <c r="I1132" s="28"/>
      <c r="J1132" s="29">
        <f>표1[[#This Row],[C/V]]*표1[[#This Row],[판수]]-표1[[#This Row],[불량수량]]</f>
        <v>125568</v>
      </c>
      <c r="K1132" s="28" t="s">
        <v>107</v>
      </c>
      <c r="L1132" s="28" t="s">
        <v>44</v>
      </c>
      <c r="M1132" s="30">
        <v>0.75</v>
      </c>
      <c r="N1132" s="30">
        <v>0.33333333333333331</v>
      </c>
      <c r="O1132" s="31">
        <v>749.99999999999989</v>
      </c>
      <c r="P1132" s="31">
        <v>0</v>
      </c>
      <c r="Q1132" s="32"/>
      <c r="R1132" s="33">
        <f t="shared" si="85"/>
        <v>8.7200000000000006</v>
      </c>
      <c r="S1132" s="34">
        <f t="shared" si="86"/>
        <v>186</v>
      </c>
      <c r="T1132" s="35">
        <f>IF(L1132="비가동",0,VLOOKUP(E1132,[1]단가!$D$4:$G$1048576,4,0))</f>
        <v>7.4</v>
      </c>
      <c r="U1132" s="35">
        <f t="shared" si="87"/>
        <v>929203.20000000007</v>
      </c>
      <c r="V1132" s="36" t="str">
        <f>IF($L1132="비가동",0,IF($B1132="in",VLOOKUP($E1132,[1]투입량!$M:$T,3,FALSE),VLOOKUP($E1132,[1]투입량!$D:$I,3,FALSE)))</f>
        <v>SI4026</v>
      </c>
      <c r="W1132" s="35">
        <f>IF($L1132="비가동",0,IF($B1132="in",VLOOKUP($E1132,[1]투입량!$M:$T,6,FALSE),VLOOKUP($E1132,[1]투입량!$D:$I,5,FALSE)))</f>
        <v>292</v>
      </c>
      <c r="X1132" s="35">
        <f t="shared" si="88"/>
        <v>35010.800000000003</v>
      </c>
      <c r="Y1132" s="37">
        <f>IF(V1132=0,0,VLOOKUP(V1132,[1]원재료!C:H,3,0)*0.001)</f>
        <v>9.1</v>
      </c>
      <c r="Z1132" s="35">
        <f t="shared" si="89"/>
        <v>318598.28000000003</v>
      </c>
      <c r="AA1132" s="38"/>
      <c r="AB1132" s="39" t="s">
        <v>35</v>
      </c>
      <c r="AC1132" s="40"/>
    </row>
    <row r="1133" spans="1:29" ht="19.5" customHeight="1" x14ac:dyDescent="0.45">
      <c r="A1133" s="22">
        <v>46166</v>
      </c>
      <c r="B1133" s="23" t="s">
        <v>29</v>
      </c>
      <c r="C1133" s="24" t="s">
        <v>30</v>
      </c>
      <c r="D1133" s="25" t="s">
        <v>69</v>
      </c>
      <c r="E1133" s="26" t="s">
        <v>118</v>
      </c>
      <c r="F1133" s="27" t="str">
        <f>VLOOKUP(표1[[#This Row],[품번]],[1]!품번구분[#Data],2,0)</f>
        <v>S</v>
      </c>
      <c r="G1133" s="28">
        <v>80</v>
      </c>
      <c r="H1133" s="28">
        <v>86</v>
      </c>
      <c r="I1133" s="28">
        <v>86</v>
      </c>
      <c r="J1133" s="29">
        <f>표1[[#This Row],[C/V]]*표1[[#This Row],[판수]]-표1[[#This Row],[불량수량]]</f>
        <v>6794</v>
      </c>
      <c r="K1133" s="28" t="s">
        <v>94</v>
      </c>
      <c r="L1133" s="28" t="s">
        <v>34</v>
      </c>
      <c r="M1133" s="30">
        <v>0.33333333333333331</v>
      </c>
      <c r="N1133" s="30">
        <v>0.75</v>
      </c>
      <c r="O1133" s="31">
        <v>540</v>
      </c>
      <c r="P1133" s="31">
        <v>0</v>
      </c>
      <c r="Q1133" s="32"/>
      <c r="R1133" s="33">
        <f t="shared" si="85"/>
        <v>9.5555555555555554</v>
      </c>
      <c r="S1133" s="34">
        <f t="shared" si="86"/>
        <v>208</v>
      </c>
      <c r="T1133" s="35">
        <f>IF(L1133="비가동",0,VLOOKUP(E1133,[1]단가!$D$4:$G$1048576,4,0))</f>
        <v>150</v>
      </c>
      <c r="U1133" s="35">
        <f t="shared" si="87"/>
        <v>1019100</v>
      </c>
      <c r="V1133" s="36" t="str">
        <f>IF($L1133="비가동",0,IF($B1133="in",VLOOKUP($E1133,[1]투입량!$M:$T,3,FALSE),VLOOKUP($E1133,[1]투입량!$D:$I,3,FALSE)))</f>
        <v>SI3026</v>
      </c>
      <c r="W1133" s="35">
        <f>IF($L1133="비가동",0,IF($B1133="in",VLOOKUP($E1133,[1]투입량!$M:$T,6,FALSE),VLOOKUP($E1133,[1]투입량!$D:$I,5,FALSE)))</f>
        <v>18</v>
      </c>
      <c r="X1133" s="35">
        <f t="shared" si="88"/>
        <v>1702.8</v>
      </c>
      <c r="Y1133" s="37">
        <f>IF(V1133=0,0,VLOOKUP(V1133,[1]원재료!C:H,3,0)*0.001)</f>
        <v>8.0500000000000007</v>
      </c>
      <c r="Z1133" s="35">
        <f t="shared" si="89"/>
        <v>13707.54</v>
      </c>
      <c r="AA1133" s="38"/>
      <c r="AB1133" s="39" t="s">
        <v>35</v>
      </c>
      <c r="AC1133" s="40"/>
    </row>
    <row r="1134" spans="1:29" ht="19.5" customHeight="1" x14ac:dyDescent="0.45">
      <c r="A1134" s="22">
        <v>46166</v>
      </c>
      <c r="B1134" s="23" t="s">
        <v>29</v>
      </c>
      <c r="C1134" s="24" t="s">
        <v>30</v>
      </c>
      <c r="D1134" s="25" t="s">
        <v>69</v>
      </c>
      <c r="E1134" s="26">
        <v>683290</v>
      </c>
      <c r="F1134" s="27" t="str">
        <f>VLOOKUP(표1[[#This Row],[품번]],[1]!품번구분[#Data],2,0)</f>
        <v>S</v>
      </c>
      <c r="G1134" s="28">
        <v>400</v>
      </c>
      <c r="H1134" s="28">
        <v>86</v>
      </c>
      <c r="I1134" s="28"/>
      <c r="J1134" s="29">
        <f>표1[[#This Row],[C/V]]*표1[[#This Row],[판수]]-표1[[#This Row],[불량수량]]</f>
        <v>34400</v>
      </c>
      <c r="K1134" s="28" t="s">
        <v>94</v>
      </c>
      <c r="L1134" s="28" t="s">
        <v>34</v>
      </c>
      <c r="M1134" s="30">
        <v>0.33333333333333331</v>
      </c>
      <c r="N1134" s="30">
        <v>0.75</v>
      </c>
      <c r="O1134" s="31">
        <v>540</v>
      </c>
      <c r="P1134" s="31">
        <v>0</v>
      </c>
      <c r="Q1134" s="32"/>
      <c r="R1134" s="33">
        <f t="shared" si="85"/>
        <v>9.5555555555555554</v>
      </c>
      <c r="S1134" s="34">
        <f t="shared" si="86"/>
        <v>208</v>
      </c>
      <c r="T1134" s="35">
        <f>IF(L1134="비가동",0,VLOOKUP(E1134,[1]단가!$D$4:$G$1048576,4,0))</f>
        <v>6</v>
      </c>
      <c r="U1134" s="35">
        <f t="shared" si="87"/>
        <v>206400</v>
      </c>
      <c r="V1134" s="36" t="str">
        <f>IF($L1134="비가동",0,IF($B1134="in",VLOOKUP($E1134,[1]투입량!$M:$T,3,FALSE),VLOOKUP($E1134,[1]투입량!$D:$I,3,FALSE)))</f>
        <v>SI5021</v>
      </c>
      <c r="W1134" s="35">
        <f>IF($L1134="비가동",0,IF($B1134="in",VLOOKUP($E1134,[1]투입량!$M:$T,6,FALSE),VLOOKUP($E1134,[1]투입량!$D:$I,5,FALSE)))</f>
        <v>60</v>
      </c>
      <c r="X1134" s="35">
        <f t="shared" si="88"/>
        <v>5676</v>
      </c>
      <c r="Y1134" s="37">
        <f>IF(V1134=0,0,VLOOKUP(V1134,[1]원재료!C:H,3,0)*0.001)</f>
        <v>10.1</v>
      </c>
      <c r="Z1134" s="35">
        <f t="shared" si="89"/>
        <v>57327.6</v>
      </c>
      <c r="AA1134" s="38"/>
      <c r="AB1134" s="39" t="s">
        <v>35</v>
      </c>
      <c r="AC1134" s="40"/>
    </row>
    <row r="1135" spans="1:29" ht="19.5" customHeight="1" x14ac:dyDescent="0.45">
      <c r="A1135" s="22">
        <v>46166</v>
      </c>
      <c r="B1135" s="23" t="s">
        <v>29</v>
      </c>
      <c r="C1135" s="24" t="s">
        <v>30</v>
      </c>
      <c r="D1135" s="25" t="s">
        <v>69</v>
      </c>
      <c r="E1135" s="26" t="s">
        <v>118</v>
      </c>
      <c r="F1135" s="27" t="str">
        <f>VLOOKUP(표1[[#This Row],[품번]],[1]!품번구분[#Data],2,0)</f>
        <v>S</v>
      </c>
      <c r="G1135" s="28">
        <v>80</v>
      </c>
      <c r="H1135" s="28">
        <v>122</v>
      </c>
      <c r="I1135" s="28">
        <v>122</v>
      </c>
      <c r="J1135" s="29">
        <f>표1[[#This Row],[C/V]]*표1[[#This Row],[판수]]-표1[[#This Row],[불량수량]]</f>
        <v>9638</v>
      </c>
      <c r="K1135" s="28" t="s">
        <v>74</v>
      </c>
      <c r="L1135" s="28" t="s">
        <v>44</v>
      </c>
      <c r="M1135" s="30">
        <v>0.75</v>
      </c>
      <c r="N1135" s="30">
        <v>0.33333333333333331</v>
      </c>
      <c r="O1135" s="31">
        <v>749.99999999999989</v>
      </c>
      <c r="P1135" s="31">
        <v>0</v>
      </c>
      <c r="Q1135" s="32"/>
      <c r="R1135" s="33">
        <f t="shared" si="85"/>
        <v>9.7600000000000016</v>
      </c>
      <c r="S1135" s="34">
        <f t="shared" si="86"/>
        <v>208</v>
      </c>
      <c r="T1135" s="35">
        <f>IF(L1135="비가동",0,VLOOKUP(E1135,[1]단가!$D$4:$G$1048576,4,0))</f>
        <v>150</v>
      </c>
      <c r="U1135" s="35">
        <f t="shared" si="87"/>
        <v>1445700</v>
      </c>
      <c r="V1135" s="36" t="str">
        <f>IF($L1135="비가동",0,IF($B1135="in",VLOOKUP($E1135,[1]투입량!$M:$T,3,FALSE),VLOOKUP($E1135,[1]투입량!$D:$I,3,FALSE)))</f>
        <v>SI3026</v>
      </c>
      <c r="W1135" s="35">
        <f>IF($L1135="비가동",0,IF($B1135="in",VLOOKUP($E1135,[1]투입량!$M:$T,6,FALSE),VLOOKUP($E1135,[1]투입량!$D:$I,5,FALSE)))</f>
        <v>18</v>
      </c>
      <c r="X1135" s="35">
        <f t="shared" si="88"/>
        <v>2415.6</v>
      </c>
      <c r="Y1135" s="37">
        <f>IF(V1135=0,0,VLOOKUP(V1135,[1]원재료!C:H,3,0)*0.001)</f>
        <v>8.0500000000000007</v>
      </c>
      <c r="Z1135" s="35">
        <f t="shared" si="89"/>
        <v>19445.580000000002</v>
      </c>
      <c r="AA1135" s="38"/>
      <c r="AB1135" s="39" t="s">
        <v>35</v>
      </c>
      <c r="AC1135" s="40"/>
    </row>
    <row r="1136" spans="1:29" ht="19.5" customHeight="1" x14ac:dyDescent="0.45">
      <c r="A1136" s="22">
        <v>46166</v>
      </c>
      <c r="B1136" s="23" t="s">
        <v>29</v>
      </c>
      <c r="C1136" s="24" t="s">
        <v>30</v>
      </c>
      <c r="D1136" s="25" t="s">
        <v>69</v>
      </c>
      <c r="E1136" s="26">
        <v>683290</v>
      </c>
      <c r="F1136" s="27" t="str">
        <f>VLOOKUP(표1[[#This Row],[품번]],[1]!품번구분[#Data],2,0)</f>
        <v>S</v>
      </c>
      <c r="G1136" s="28">
        <v>400</v>
      </c>
      <c r="H1136" s="28">
        <v>122</v>
      </c>
      <c r="I1136" s="28"/>
      <c r="J1136" s="29">
        <f>표1[[#This Row],[C/V]]*표1[[#This Row],[판수]]-표1[[#This Row],[불량수량]]</f>
        <v>48800</v>
      </c>
      <c r="K1136" s="28" t="s">
        <v>74</v>
      </c>
      <c r="L1136" s="28" t="s">
        <v>44</v>
      </c>
      <c r="M1136" s="30">
        <v>0.75</v>
      </c>
      <c r="N1136" s="30">
        <v>0.33333333333333331</v>
      </c>
      <c r="O1136" s="31">
        <v>749.99999999999989</v>
      </c>
      <c r="P1136" s="31">
        <v>0</v>
      </c>
      <c r="Q1136" s="32"/>
      <c r="R1136" s="33">
        <f t="shared" si="85"/>
        <v>9.7600000000000016</v>
      </c>
      <c r="S1136" s="34">
        <f t="shared" si="86"/>
        <v>208</v>
      </c>
      <c r="T1136" s="35">
        <f>IF(L1136="비가동",0,VLOOKUP(E1136,[1]단가!$D$4:$G$1048576,4,0))</f>
        <v>6</v>
      </c>
      <c r="U1136" s="35">
        <f t="shared" si="87"/>
        <v>292800</v>
      </c>
      <c r="V1136" s="36" t="str">
        <f>IF($L1136="비가동",0,IF($B1136="in",VLOOKUP($E1136,[1]투입량!$M:$T,3,FALSE),VLOOKUP($E1136,[1]투입량!$D:$I,3,FALSE)))</f>
        <v>SI5021</v>
      </c>
      <c r="W1136" s="35">
        <f>IF($L1136="비가동",0,IF($B1136="in",VLOOKUP($E1136,[1]투입량!$M:$T,6,FALSE),VLOOKUP($E1136,[1]투입량!$D:$I,5,FALSE)))</f>
        <v>60</v>
      </c>
      <c r="X1136" s="35">
        <f t="shared" si="88"/>
        <v>8052</v>
      </c>
      <c r="Y1136" s="37">
        <f>IF(V1136=0,0,VLOOKUP(V1136,[1]원재료!C:H,3,0)*0.001)</f>
        <v>10.1</v>
      </c>
      <c r="Z1136" s="35">
        <f t="shared" si="89"/>
        <v>81325.2</v>
      </c>
      <c r="AA1136" s="38"/>
      <c r="AB1136" s="39" t="s">
        <v>35</v>
      </c>
      <c r="AC1136" s="40"/>
    </row>
    <row r="1137" spans="1:29" ht="19.5" customHeight="1" x14ac:dyDescent="0.45">
      <c r="A1137" s="22">
        <v>46166</v>
      </c>
      <c r="B1137" s="23" t="s">
        <v>29</v>
      </c>
      <c r="C1137" s="24" t="s">
        <v>30</v>
      </c>
      <c r="D1137" s="25" t="s">
        <v>84</v>
      </c>
      <c r="E1137" s="26">
        <v>681371</v>
      </c>
      <c r="F1137" s="27" t="str">
        <f>VLOOKUP(표1[[#This Row],[품번]],[1]!품번구분[#Data],2,0)</f>
        <v>S</v>
      </c>
      <c r="G1137" s="28">
        <v>400</v>
      </c>
      <c r="H1137" s="28">
        <v>89</v>
      </c>
      <c r="I1137" s="28">
        <v>178</v>
      </c>
      <c r="J1137" s="29">
        <f>표1[[#This Row],[C/V]]*표1[[#This Row],[판수]]-표1[[#This Row],[불량수량]]</f>
        <v>35422</v>
      </c>
      <c r="K1137" s="28" t="s">
        <v>83</v>
      </c>
      <c r="L1137" s="28" t="s">
        <v>34</v>
      </c>
      <c r="M1137" s="30">
        <v>0.33333333333333331</v>
      </c>
      <c r="N1137" s="30">
        <v>0.75</v>
      </c>
      <c r="O1137" s="31">
        <v>540</v>
      </c>
      <c r="P1137" s="31">
        <v>0</v>
      </c>
      <c r="Q1137" s="32"/>
      <c r="R1137" s="33">
        <f t="shared" si="85"/>
        <v>9.8888888888888875</v>
      </c>
      <c r="S1137" s="34">
        <f t="shared" si="86"/>
        <v>215</v>
      </c>
      <c r="T1137" s="35">
        <f>IF(L1137="비가동",0,VLOOKUP(E1137,[1]단가!$D$4:$G$1048576,4,0))</f>
        <v>11.89</v>
      </c>
      <c r="U1137" s="35">
        <f t="shared" si="87"/>
        <v>421167.58</v>
      </c>
      <c r="V1137" s="36" t="str">
        <f>IF($L1137="비가동",0,IF($B1137="in",VLOOKUP($E1137,[1]투입량!$M:$T,3,FALSE),VLOOKUP($E1137,[1]투입량!$D:$I,3,FALSE)))</f>
        <v>SI4023</v>
      </c>
      <c r="W1137" s="35">
        <f>IF($L1137="비가동",0,IF($B1137="in",VLOOKUP($E1137,[1]투입량!$M:$T,6,FALSE),VLOOKUP($E1137,[1]투입량!$D:$I,5,FALSE)))</f>
        <v>169.5</v>
      </c>
      <c r="X1137" s="35">
        <f t="shared" si="88"/>
        <v>16594.050000000003</v>
      </c>
      <c r="Y1137" s="37">
        <f>IF(V1137=0,0,VLOOKUP(V1137,[1]원재료!C:H,3,0)*0.001)</f>
        <v>9.3000000000000007</v>
      </c>
      <c r="Z1137" s="35">
        <f t="shared" si="89"/>
        <v>154324.66500000004</v>
      </c>
      <c r="AA1137" s="38"/>
      <c r="AB1137" s="39" t="s">
        <v>35</v>
      </c>
      <c r="AC1137" s="40"/>
    </row>
    <row r="1138" spans="1:29" ht="19.5" customHeight="1" x14ac:dyDescent="0.45">
      <c r="A1138" s="22">
        <v>46166</v>
      </c>
      <c r="B1138" s="23" t="s">
        <v>29</v>
      </c>
      <c r="C1138" s="24" t="s">
        <v>30</v>
      </c>
      <c r="D1138" s="25" t="s">
        <v>86</v>
      </c>
      <c r="E1138" s="26">
        <v>680772</v>
      </c>
      <c r="F1138" s="27" t="str">
        <f>VLOOKUP(표1[[#This Row],[품번]],[1]!품번구분[#Data],2,0)</f>
        <v>S</v>
      </c>
      <c r="G1138" s="28">
        <v>324</v>
      </c>
      <c r="H1138" s="28">
        <v>89</v>
      </c>
      <c r="I1138" s="28">
        <v>89</v>
      </c>
      <c r="J1138" s="29">
        <f>표1[[#This Row],[C/V]]*표1[[#This Row],[판수]]-표1[[#This Row],[불량수량]]</f>
        <v>28747</v>
      </c>
      <c r="K1138" s="28" t="s">
        <v>83</v>
      </c>
      <c r="L1138" s="28" t="s">
        <v>34</v>
      </c>
      <c r="M1138" s="30">
        <v>0.33333333333333331</v>
      </c>
      <c r="N1138" s="30">
        <v>0.75</v>
      </c>
      <c r="O1138" s="31">
        <v>540</v>
      </c>
      <c r="P1138" s="31">
        <v>0</v>
      </c>
      <c r="Q1138" s="32"/>
      <c r="R1138" s="33">
        <f t="shared" si="85"/>
        <v>9.8888888888888875</v>
      </c>
      <c r="S1138" s="34">
        <f t="shared" si="86"/>
        <v>214</v>
      </c>
      <c r="T1138" s="35">
        <f>IF(L1138="비가동",0,VLOOKUP(E1138,[1]단가!$D$4:$G$1048576,4,0))</f>
        <v>8.94</v>
      </c>
      <c r="U1138" s="35">
        <f t="shared" si="87"/>
        <v>256998.18</v>
      </c>
      <c r="V1138" s="36" t="str">
        <f>IF($L1138="비가동",0,IF($B1138="in",VLOOKUP($E1138,[1]투입량!$M:$T,3,FALSE),VLOOKUP($E1138,[1]투입량!$D:$I,3,FALSE)))</f>
        <v>SI4020</v>
      </c>
      <c r="W1138" s="35">
        <f>IF($L1138="비가동",0,IF($B1138="in",VLOOKUP($E1138,[1]투입량!$M:$T,6,FALSE),VLOOKUP($E1138,[1]투입량!$D:$I,5,FALSE)))</f>
        <v>88</v>
      </c>
      <c r="X1138" s="35">
        <f t="shared" si="88"/>
        <v>8615.2000000000007</v>
      </c>
      <c r="Y1138" s="37">
        <f>IF(V1138=0,0,VLOOKUP(V1138,[1]원재료!C:H,3,0)*0.001)</f>
        <v>8.7000000000000011</v>
      </c>
      <c r="Z1138" s="35">
        <f t="shared" si="89"/>
        <v>74952.24000000002</v>
      </c>
      <c r="AA1138" s="38"/>
      <c r="AB1138" s="39" t="s">
        <v>35</v>
      </c>
      <c r="AC1138" s="40"/>
    </row>
    <row r="1139" spans="1:29" ht="19.5" customHeight="1" x14ac:dyDescent="0.45">
      <c r="A1139" s="22">
        <v>46166</v>
      </c>
      <c r="B1139" s="23" t="s">
        <v>29</v>
      </c>
      <c r="C1139" s="24" t="s">
        <v>30</v>
      </c>
      <c r="D1139" s="25" t="s">
        <v>84</v>
      </c>
      <c r="E1139" s="26">
        <v>681371</v>
      </c>
      <c r="F1139" s="27" t="str">
        <f>VLOOKUP(표1[[#This Row],[품번]],[1]!품번구분[#Data],2,0)</f>
        <v>S</v>
      </c>
      <c r="G1139" s="28">
        <v>400</v>
      </c>
      <c r="H1139" s="28">
        <v>126</v>
      </c>
      <c r="I1139" s="28">
        <v>252</v>
      </c>
      <c r="J1139" s="29">
        <f>표1[[#This Row],[C/V]]*표1[[#This Row],[판수]]-표1[[#This Row],[불량수량]]</f>
        <v>50148</v>
      </c>
      <c r="K1139" s="28" t="s">
        <v>87</v>
      </c>
      <c r="L1139" s="28" t="s">
        <v>44</v>
      </c>
      <c r="M1139" s="30">
        <v>0.75</v>
      </c>
      <c r="N1139" s="30">
        <v>0.33333333333333331</v>
      </c>
      <c r="O1139" s="31">
        <v>749.99999999999989</v>
      </c>
      <c r="P1139" s="31">
        <v>0</v>
      </c>
      <c r="Q1139" s="32"/>
      <c r="R1139" s="33">
        <f t="shared" si="85"/>
        <v>10.080000000000002</v>
      </c>
      <c r="S1139" s="34">
        <f t="shared" si="86"/>
        <v>215</v>
      </c>
      <c r="T1139" s="35">
        <f>IF(L1139="비가동",0,VLOOKUP(E1139,[1]단가!$D$4:$G$1048576,4,0))</f>
        <v>11.89</v>
      </c>
      <c r="U1139" s="35">
        <f t="shared" si="87"/>
        <v>596259.72</v>
      </c>
      <c r="V1139" s="36" t="str">
        <f>IF($L1139="비가동",0,IF($B1139="in",VLOOKUP($E1139,[1]투입량!$M:$T,3,FALSE),VLOOKUP($E1139,[1]투입량!$D:$I,3,FALSE)))</f>
        <v>SI4023</v>
      </c>
      <c r="W1139" s="35">
        <f>IF($L1139="비가동",0,IF($B1139="in",VLOOKUP($E1139,[1]투입량!$M:$T,6,FALSE),VLOOKUP($E1139,[1]투입량!$D:$I,5,FALSE)))</f>
        <v>169.5</v>
      </c>
      <c r="X1139" s="35">
        <f t="shared" si="88"/>
        <v>23492.7</v>
      </c>
      <c r="Y1139" s="37">
        <f>IF(V1139=0,0,VLOOKUP(V1139,[1]원재료!C:H,3,0)*0.001)</f>
        <v>9.3000000000000007</v>
      </c>
      <c r="Z1139" s="35">
        <f t="shared" si="89"/>
        <v>218482.11000000002</v>
      </c>
      <c r="AA1139" s="38"/>
      <c r="AB1139" s="39" t="s">
        <v>35</v>
      </c>
      <c r="AC1139" s="40"/>
    </row>
    <row r="1140" spans="1:29" ht="19.5" customHeight="1" x14ac:dyDescent="0.45">
      <c r="A1140" s="22">
        <v>46166</v>
      </c>
      <c r="B1140" s="23" t="s">
        <v>29</v>
      </c>
      <c r="C1140" s="24" t="s">
        <v>30</v>
      </c>
      <c r="D1140" s="25" t="s">
        <v>86</v>
      </c>
      <c r="E1140" s="26">
        <v>680772</v>
      </c>
      <c r="F1140" s="27" t="str">
        <f>VLOOKUP(표1[[#This Row],[품번]],[1]!품번구분[#Data],2,0)</f>
        <v>S</v>
      </c>
      <c r="G1140" s="28">
        <v>324</v>
      </c>
      <c r="H1140" s="28">
        <v>125</v>
      </c>
      <c r="I1140" s="28">
        <v>125</v>
      </c>
      <c r="J1140" s="29">
        <f>표1[[#This Row],[C/V]]*표1[[#This Row],[판수]]-표1[[#This Row],[불량수량]]</f>
        <v>40375</v>
      </c>
      <c r="K1140" s="28" t="s">
        <v>87</v>
      </c>
      <c r="L1140" s="28" t="s">
        <v>44</v>
      </c>
      <c r="M1140" s="30">
        <v>0.75</v>
      </c>
      <c r="N1140" s="30">
        <v>0.33333333333333331</v>
      </c>
      <c r="O1140" s="31">
        <v>749.99999999999989</v>
      </c>
      <c r="P1140" s="31">
        <v>0</v>
      </c>
      <c r="Q1140" s="32"/>
      <c r="R1140" s="33">
        <f t="shared" si="85"/>
        <v>10.000000000000002</v>
      </c>
      <c r="S1140" s="34">
        <f t="shared" si="86"/>
        <v>214</v>
      </c>
      <c r="T1140" s="35">
        <f>IF(L1140="비가동",0,VLOOKUP(E1140,[1]단가!$D$4:$G$1048576,4,0))</f>
        <v>8.94</v>
      </c>
      <c r="U1140" s="35">
        <f t="shared" si="87"/>
        <v>360952.5</v>
      </c>
      <c r="V1140" s="36" t="str">
        <f>IF($L1140="비가동",0,IF($B1140="in",VLOOKUP($E1140,[1]투입량!$M:$T,3,FALSE),VLOOKUP($E1140,[1]투입량!$D:$I,3,FALSE)))</f>
        <v>SI4020</v>
      </c>
      <c r="W1140" s="35">
        <f>IF($L1140="비가동",0,IF($B1140="in",VLOOKUP($E1140,[1]투입량!$M:$T,6,FALSE),VLOOKUP($E1140,[1]투입량!$D:$I,5,FALSE)))</f>
        <v>88</v>
      </c>
      <c r="X1140" s="35">
        <f t="shared" si="88"/>
        <v>12100.000000000002</v>
      </c>
      <c r="Y1140" s="37">
        <f>IF(V1140=0,0,VLOOKUP(V1140,[1]원재료!C:H,3,0)*0.001)</f>
        <v>8.7000000000000011</v>
      </c>
      <c r="Z1140" s="35">
        <f t="shared" si="89"/>
        <v>105270.00000000003</v>
      </c>
      <c r="AA1140" s="38"/>
      <c r="AB1140" s="39" t="s">
        <v>35</v>
      </c>
      <c r="AC1140" s="40"/>
    </row>
    <row r="1141" spans="1:29" ht="19.5" customHeight="1" x14ac:dyDescent="0.45">
      <c r="A1141" s="22">
        <v>46166</v>
      </c>
      <c r="B1141" s="23" t="s">
        <v>29</v>
      </c>
      <c r="C1141" s="24" t="s">
        <v>30</v>
      </c>
      <c r="D1141" s="25" t="s">
        <v>88</v>
      </c>
      <c r="E1141" s="26">
        <v>685390</v>
      </c>
      <c r="F1141" s="27" t="str">
        <f>VLOOKUP(표1[[#This Row],[품번]],[1]!품번구분[#Data],2,0)</f>
        <v>S</v>
      </c>
      <c r="G1141" s="28">
        <v>1444</v>
      </c>
      <c r="H1141" s="28">
        <v>95</v>
      </c>
      <c r="I1141" s="28">
        <v>95</v>
      </c>
      <c r="J1141" s="29">
        <f>표1[[#This Row],[C/V]]*표1[[#This Row],[판수]]-표1[[#This Row],[불량수량]]</f>
        <v>137085</v>
      </c>
      <c r="K1141" s="28" t="s">
        <v>93</v>
      </c>
      <c r="L1141" s="28" t="s">
        <v>34</v>
      </c>
      <c r="M1141" s="30">
        <v>0.33333333333333331</v>
      </c>
      <c r="N1141" s="30">
        <v>0.75</v>
      </c>
      <c r="O1141" s="31">
        <v>540</v>
      </c>
      <c r="P1141" s="31">
        <v>0</v>
      </c>
      <c r="Q1141" s="32"/>
      <c r="R1141" s="33">
        <f t="shared" si="85"/>
        <v>10.555555555555555</v>
      </c>
      <c r="S1141" s="34">
        <f t="shared" si="86"/>
        <v>221</v>
      </c>
      <c r="T1141" s="35">
        <f>IF(L1141="비가동",0,VLOOKUP(E1141,[1]단가!$D$4:$G$1048576,4,0))</f>
        <v>8</v>
      </c>
      <c r="U1141" s="35">
        <f t="shared" si="87"/>
        <v>1096680</v>
      </c>
      <c r="V1141" s="36" t="str">
        <f>IF($L1141="비가동",0,IF($B1141="in",VLOOKUP($E1141,[1]투입량!$M:$T,3,FALSE),VLOOKUP($E1141,[1]투입량!$D:$I,3,FALSE)))</f>
        <v>SI4022</v>
      </c>
      <c r="W1141" s="35">
        <f>IF($L1141="비가동",0,IF($B1141="in",VLOOKUP($E1141,[1]투입량!$M:$T,6,FALSE),VLOOKUP($E1141,[1]투입량!$D:$I,5,FALSE)))</f>
        <v>260</v>
      </c>
      <c r="X1141" s="35">
        <f t="shared" si="88"/>
        <v>27170</v>
      </c>
      <c r="Y1141" s="37">
        <f>IF(V1141=0,0,VLOOKUP(V1141,[1]원재료!C:H,3,0)*0.001)</f>
        <v>10.15</v>
      </c>
      <c r="Z1141" s="35">
        <f t="shared" si="89"/>
        <v>275775.5</v>
      </c>
      <c r="AA1141" s="38"/>
      <c r="AB1141" s="39" t="s">
        <v>35</v>
      </c>
      <c r="AC1141" s="40"/>
    </row>
    <row r="1142" spans="1:29" ht="19.5" customHeight="1" x14ac:dyDescent="0.45">
      <c r="A1142" s="22">
        <v>46166</v>
      </c>
      <c r="B1142" s="23" t="s">
        <v>29</v>
      </c>
      <c r="C1142" s="24" t="s">
        <v>30</v>
      </c>
      <c r="D1142" s="25" t="s">
        <v>88</v>
      </c>
      <c r="E1142" s="26">
        <v>685390</v>
      </c>
      <c r="F1142" s="27" t="str">
        <f>VLOOKUP(표1[[#This Row],[품번]],[1]!품번구분[#Data],2,0)</f>
        <v>S</v>
      </c>
      <c r="G1142" s="28">
        <v>1444</v>
      </c>
      <c r="H1142" s="28">
        <v>126</v>
      </c>
      <c r="I1142" s="28">
        <v>126</v>
      </c>
      <c r="J1142" s="29">
        <f>표1[[#This Row],[C/V]]*표1[[#This Row],[판수]]-표1[[#This Row],[불량수량]]</f>
        <v>181818</v>
      </c>
      <c r="K1142" s="28" t="s">
        <v>89</v>
      </c>
      <c r="L1142" s="28" t="s">
        <v>44</v>
      </c>
      <c r="M1142" s="30">
        <v>0.75</v>
      </c>
      <c r="N1142" s="30">
        <v>0.33333333333333331</v>
      </c>
      <c r="O1142" s="31">
        <v>749.99999999999989</v>
      </c>
      <c r="P1142" s="31">
        <v>0</v>
      </c>
      <c r="Q1142" s="32"/>
      <c r="R1142" s="33">
        <f t="shared" si="85"/>
        <v>10.080000000000002</v>
      </c>
      <c r="S1142" s="34">
        <f t="shared" si="86"/>
        <v>221</v>
      </c>
      <c r="T1142" s="35">
        <f>IF(L1142="비가동",0,VLOOKUP(E1142,[1]단가!$D$4:$G$1048576,4,0))</f>
        <v>8</v>
      </c>
      <c r="U1142" s="35">
        <f t="shared" si="87"/>
        <v>1454544</v>
      </c>
      <c r="V1142" s="36" t="str">
        <f>IF($L1142="비가동",0,IF($B1142="in",VLOOKUP($E1142,[1]투입량!$M:$T,3,FALSE),VLOOKUP($E1142,[1]투입량!$D:$I,3,FALSE)))</f>
        <v>SI4022</v>
      </c>
      <c r="W1142" s="35">
        <f>IF($L1142="비가동",0,IF($B1142="in",VLOOKUP($E1142,[1]투입량!$M:$T,6,FALSE),VLOOKUP($E1142,[1]투입량!$D:$I,5,FALSE)))</f>
        <v>260</v>
      </c>
      <c r="X1142" s="35">
        <f t="shared" si="88"/>
        <v>36036</v>
      </c>
      <c r="Y1142" s="37">
        <f>IF(V1142=0,0,VLOOKUP(V1142,[1]원재료!C:H,3,0)*0.001)</f>
        <v>10.15</v>
      </c>
      <c r="Z1142" s="35">
        <f t="shared" si="89"/>
        <v>365765.4</v>
      </c>
      <c r="AA1142" s="38"/>
      <c r="AB1142" s="39" t="s">
        <v>35</v>
      </c>
      <c r="AC1142" s="40"/>
    </row>
    <row r="1143" spans="1:29" ht="19.5" customHeight="1" x14ac:dyDescent="0.45">
      <c r="A1143" s="22">
        <v>46166</v>
      </c>
      <c r="B1143" s="23" t="s">
        <v>29</v>
      </c>
      <c r="C1143" s="24" t="s">
        <v>30</v>
      </c>
      <c r="D1143" s="25" t="s">
        <v>95</v>
      </c>
      <c r="E1143" s="26">
        <v>682620</v>
      </c>
      <c r="F1143" s="27" t="str">
        <f>VLOOKUP(표1[[#This Row],[품번]],[1]!품번구분[#Data],2,0)</f>
        <v>S</v>
      </c>
      <c r="G1143" s="28">
        <v>1156</v>
      </c>
      <c r="H1143" s="28">
        <v>83</v>
      </c>
      <c r="I1143" s="28">
        <v>83</v>
      </c>
      <c r="J1143" s="29">
        <f>표1[[#This Row],[C/V]]*표1[[#This Row],[판수]]-표1[[#This Row],[불량수량]]</f>
        <v>95865</v>
      </c>
      <c r="K1143" s="28" t="s">
        <v>68</v>
      </c>
      <c r="L1143" s="28" t="s">
        <v>34</v>
      </c>
      <c r="M1143" s="30">
        <v>0.33333333333333331</v>
      </c>
      <c r="N1143" s="30">
        <v>0.75</v>
      </c>
      <c r="O1143" s="31">
        <v>540</v>
      </c>
      <c r="P1143" s="31">
        <v>0</v>
      </c>
      <c r="Q1143" s="32"/>
      <c r="R1143" s="33">
        <f t="shared" si="85"/>
        <v>9.2222222222222214</v>
      </c>
      <c r="S1143" s="34">
        <f t="shared" si="86"/>
        <v>194</v>
      </c>
      <c r="T1143" s="35">
        <f>IF(L1143="비가동",0,VLOOKUP(E1143,[1]단가!$D$4:$G$1048576,4,0))</f>
        <v>7.47</v>
      </c>
      <c r="U1143" s="35">
        <f t="shared" si="87"/>
        <v>716111.54999999993</v>
      </c>
      <c r="V1143" s="36" t="str">
        <f>IF($L1143="비가동",0,IF($B1143="in",VLOOKUP($E1143,[1]투입량!$M:$T,3,FALSE),VLOOKUP($E1143,[1]투입량!$D:$I,3,FALSE)))</f>
        <v>SI4020-2</v>
      </c>
      <c r="W1143" s="35">
        <f>IF($L1143="비가동",0,IF($B1143="in",VLOOKUP($E1143,[1]투입량!$M:$T,6,FALSE),VLOOKUP($E1143,[1]투입량!$D:$I,5,FALSE)))</f>
        <v>230</v>
      </c>
      <c r="X1143" s="35">
        <f t="shared" si="88"/>
        <v>20999.000000000004</v>
      </c>
      <c r="Y1143" s="37">
        <f>IF(V1143=0,0,VLOOKUP(V1143,[1]원재료!C:H,3,0)*0.001)</f>
        <v>10.5</v>
      </c>
      <c r="Z1143" s="35">
        <f t="shared" si="89"/>
        <v>220489.50000000003</v>
      </c>
      <c r="AA1143" s="38"/>
      <c r="AB1143" s="39" t="s">
        <v>35</v>
      </c>
      <c r="AC1143" s="40"/>
    </row>
    <row r="1144" spans="1:29" ht="19.5" customHeight="1" x14ac:dyDescent="0.45">
      <c r="A1144" s="22">
        <v>46166</v>
      </c>
      <c r="B1144" s="23" t="s">
        <v>29</v>
      </c>
      <c r="C1144" s="24" t="s">
        <v>30</v>
      </c>
      <c r="D1144" s="25" t="s">
        <v>95</v>
      </c>
      <c r="E1144" s="26">
        <v>682620</v>
      </c>
      <c r="F1144" s="27" t="str">
        <f>VLOOKUP(표1[[#This Row],[품번]],[1]!품번구분[#Data],2,0)</f>
        <v>S</v>
      </c>
      <c r="G1144" s="28">
        <v>1156</v>
      </c>
      <c r="H1144" s="28">
        <v>111</v>
      </c>
      <c r="I1144" s="28">
        <v>111</v>
      </c>
      <c r="J1144" s="29">
        <f>표1[[#This Row],[C/V]]*표1[[#This Row],[판수]]-표1[[#This Row],[불량수량]]</f>
        <v>128205</v>
      </c>
      <c r="K1144" s="28" t="s">
        <v>101</v>
      </c>
      <c r="L1144" s="28" t="s">
        <v>44</v>
      </c>
      <c r="M1144" s="30">
        <v>0.75</v>
      </c>
      <c r="N1144" s="30">
        <v>0.33333333333333331</v>
      </c>
      <c r="O1144" s="31">
        <v>749.99999999999989</v>
      </c>
      <c r="P1144" s="31">
        <v>0</v>
      </c>
      <c r="Q1144" s="32"/>
      <c r="R1144" s="33">
        <f t="shared" si="85"/>
        <v>8.8800000000000008</v>
      </c>
      <c r="S1144" s="34">
        <f t="shared" si="86"/>
        <v>194</v>
      </c>
      <c r="T1144" s="35">
        <f>IF(L1144="비가동",0,VLOOKUP(E1144,[1]단가!$D$4:$G$1048576,4,0))</f>
        <v>7.47</v>
      </c>
      <c r="U1144" s="35">
        <f t="shared" si="87"/>
        <v>957691.35</v>
      </c>
      <c r="V1144" s="36" t="str">
        <f>IF($L1144="비가동",0,IF($B1144="in",VLOOKUP($E1144,[1]투입량!$M:$T,3,FALSE),VLOOKUP($E1144,[1]투입량!$D:$I,3,FALSE)))</f>
        <v>SI4020-2</v>
      </c>
      <c r="W1144" s="35">
        <f>IF($L1144="비가동",0,IF($B1144="in",VLOOKUP($E1144,[1]투입량!$M:$T,6,FALSE),VLOOKUP($E1144,[1]투입량!$D:$I,5,FALSE)))</f>
        <v>230</v>
      </c>
      <c r="X1144" s="35">
        <f t="shared" si="88"/>
        <v>28083.000000000004</v>
      </c>
      <c r="Y1144" s="37">
        <f>IF(V1144=0,0,VLOOKUP(V1144,[1]원재료!C:H,3,0)*0.001)</f>
        <v>10.5</v>
      </c>
      <c r="Z1144" s="35">
        <f t="shared" si="89"/>
        <v>294871.50000000006</v>
      </c>
      <c r="AA1144" s="38"/>
      <c r="AB1144" s="39" t="s">
        <v>35</v>
      </c>
      <c r="AC1144" s="40"/>
    </row>
    <row r="1145" spans="1:29" ht="19.5" customHeight="1" x14ac:dyDescent="0.45">
      <c r="A1145" s="22">
        <v>46166</v>
      </c>
      <c r="B1145" s="23" t="s">
        <v>29</v>
      </c>
      <c r="C1145" s="24" t="s">
        <v>30</v>
      </c>
      <c r="D1145" s="25" t="s">
        <v>97</v>
      </c>
      <c r="E1145" s="26">
        <v>680449</v>
      </c>
      <c r="F1145" s="27" t="str">
        <f>VLOOKUP(표1[[#This Row],[품번]],[1]!품번구분[#Data],2,0)</f>
        <v>S</v>
      </c>
      <c r="G1145" s="28">
        <v>1008</v>
      </c>
      <c r="H1145" s="28">
        <v>100</v>
      </c>
      <c r="I1145" s="28">
        <v>400</v>
      </c>
      <c r="J1145" s="29">
        <f>표1[[#This Row],[C/V]]*표1[[#This Row],[판수]]-표1[[#This Row],[불량수량]]</f>
        <v>100400</v>
      </c>
      <c r="K1145" s="28" t="s">
        <v>106</v>
      </c>
      <c r="L1145" s="28" t="s">
        <v>44</v>
      </c>
      <c r="M1145" s="30">
        <v>0.75</v>
      </c>
      <c r="N1145" s="30">
        <v>0.33333333333333331</v>
      </c>
      <c r="O1145" s="31">
        <v>749.99999999999989</v>
      </c>
      <c r="P1145" s="31">
        <v>0</v>
      </c>
      <c r="Q1145" s="32"/>
      <c r="R1145" s="33">
        <f t="shared" si="85"/>
        <v>8.0000000000000018</v>
      </c>
      <c r="S1145" s="34">
        <f t="shared" si="86"/>
        <v>100</v>
      </c>
      <c r="T1145" s="35">
        <f>IF(L1145="비가동",0,VLOOKUP(E1145,[1]단가!$D$4:$G$1048576,4,0))</f>
        <v>14.17</v>
      </c>
      <c r="U1145" s="35">
        <f t="shared" si="87"/>
        <v>1422668</v>
      </c>
      <c r="V1145" s="36" t="str">
        <f>IF($L1145="비가동",0,IF($B1145="in",VLOOKUP($E1145,[1]투입량!$M:$T,3,FALSE),VLOOKUP($E1145,[1]투입량!$D:$I,3,FALSE)))</f>
        <v>SI4023-2</v>
      </c>
      <c r="W1145" s="35">
        <f>IF($L1145="비가동",0,IF($B1145="in",VLOOKUP($E1145,[1]투입량!$M:$T,6,FALSE),VLOOKUP($E1145,[1]투입량!$D:$I,5,FALSE)))</f>
        <v>210</v>
      </c>
      <c r="X1145" s="35">
        <f t="shared" si="88"/>
        <v>23100.000000000004</v>
      </c>
      <c r="Y1145" s="37">
        <f>IF(V1145=0,0,VLOOKUP(V1145,[1]원재료!C:H,3,0)*0.001)</f>
        <v>7.8</v>
      </c>
      <c r="Z1145" s="35">
        <f t="shared" si="89"/>
        <v>180180.00000000003</v>
      </c>
      <c r="AA1145" s="38"/>
      <c r="AB1145" s="39" t="s">
        <v>35</v>
      </c>
      <c r="AC1145" s="40"/>
    </row>
    <row r="1146" spans="1:29" ht="19.5" customHeight="1" x14ac:dyDescent="0.45">
      <c r="A1146" s="22">
        <v>46167</v>
      </c>
      <c r="B1146" s="23" t="s">
        <v>29</v>
      </c>
      <c r="C1146" s="24" t="s">
        <v>30</v>
      </c>
      <c r="D1146" s="25" t="s">
        <v>31</v>
      </c>
      <c r="E1146" s="26" t="s">
        <v>50</v>
      </c>
      <c r="F1146" s="27" t="str">
        <f>VLOOKUP(표1[[#This Row],[품번]],[1]!품번구분[#Data],2,0)</f>
        <v>S</v>
      </c>
      <c r="G1146" s="28">
        <v>252</v>
      </c>
      <c r="H1146" s="28">
        <v>85</v>
      </c>
      <c r="I1146" s="28"/>
      <c r="J1146" s="29">
        <f>표1[[#This Row],[C/V]]*표1[[#This Row],[판수]]-표1[[#This Row],[불량수량]]</f>
        <v>21420</v>
      </c>
      <c r="K1146" s="28" t="s">
        <v>33</v>
      </c>
      <c r="L1146" s="28" t="s">
        <v>116</v>
      </c>
      <c r="M1146" s="30">
        <v>0.33333333333333331</v>
      </c>
      <c r="N1146" s="30">
        <v>0.83333333333333337</v>
      </c>
      <c r="O1146" s="31">
        <v>620</v>
      </c>
      <c r="P1146" s="31">
        <v>0</v>
      </c>
      <c r="Q1146" s="32"/>
      <c r="R1146" s="33">
        <f t="shared" si="85"/>
        <v>8.2258064516129021</v>
      </c>
      <c r="S1146" s="34">
        <f t="shared" si="86"/>
        <v>172</v>
      </c>
      <c r="T1146" s="35">
        <f>IF(L1146="비가동",0,VLOOKUP(E1146,[1]단가!$D$4:$G$1048576,4,0))</f>
        <v>25.09</v>
      </c>
      <c r="U1146" s="35">
        <f t="shared" si="87"/>
        <v>537427.80000000005</v>
      </c>
      <c r="V1146" s="36" t="str">
        <f>IF($L1146="비가동",0,IF($B1146="in",VLOOKUP($E1146,[1]투입량!$M:$T,3,FALSE),VLOOKUP($E1146,[1]투입량!$D:$I,3,FALSE)))</f>
        <v>SI4022</v>
      </c>
      <c r="W1146" s="35">
        <f>IF($L1146="비가동",0,IF($B1146="in",VLOOKUP($E1146,[1]투입량!$M:$T,6,FALSE),VLOOKUP($E1146,[1]투입량!$D:$I,5,FALSE)))</f>
        <v>354</v>
      </c>
      <c r="X1146" s="35">
        <f t="shared" si="88"/>
        <v>33099</v>
      </c>
      <c r="Y1146" s="37">
        <f>IF(V1146=0,0,VLOOKUP(V1146,[1]원재료!C:H,3,0)*0.001)</f>
        <v>10.15</v>
      </c>
      <c r="Z1146" s="35">
        <f t="shared" si="89"/>
        <v>335954.85000000003</v>
      </c>
      <c r="AA1146" s="38"/>
      <c r="AB1146" s="39" t="s">
        <v>35</v>
      </c>
      <c r="AC1146" s="40"/>
    </row>
    <row r="1147" spans="1:29" ht="19.5" customHeight="1" x14ac:dyDescent="0.45">
      <c r="A1147" s="22">
        <v>46167</v>
      </c>
      <c r="B1147" s="23" t="s">
        <v>29</v>
      </c>
      <c r="C1147" s="24" t="s">
        <v>30</v>
      </c>
      <c r="D1147" s="25" t="s">
        <v>39</v>
      </c>
      <c r="E1147" s="26" t="s">
        <v>40</v>
      </c>
      <c r="F1147" s="27" t="str">
        <f>VLOOKUP(표1[[#This Row],[품번]],[1]!품번구분[#Data],2,0)</f>
        <v>S</v>
      </c>
      <c r="G1147" s="28">
        <v>190</v>
      </c>
      <c r="H1147" s="28">
        <v>85</v>
      </c>
      <c r="I1147" s="28">
        <v>85</v>
      </c>
      <c r="J1147" s="29">
        <f>표1[[#This Row],[C/V]]*표1[[#This Row],[판수]]-표1[[#This Row],[불량수량]]</f>
        <v>16065</v>
      </c>
      <c r="K1147" s="28" t="s">
        <v>33</v>
      </c>
      <c r="L1147" s="28" t="s">
        <v>116</v>
      </c>
      <c r="M1147" s="30">
        <v>0.33333333333333331</v>
      </c>
      <c r="N1147" s="30">
        <v>0.83333333333333337</v>
      </c>
      <c r="O1147" s="31">
        <v>620</v>
      </c>
      <c r="P1147" s="31">
        <v>0</v>
      </c>
      <c r="Q1147" s="32"/>
      <c r="R1147" s="33">
        <f t="shared" si="85"/>
        <v>8.2258064516129021</v>
      </c>
      <c r="S1147" s="34">
        <f t="shared" si="86"/>
        <v>172</v>
      </c>
      <c r="T1147" s="35">
        <f>IF(L1147="비가동",0,VLOOKUP(E1147,[1]단가!$D$4:$G$1048576,4,0))</f>
        <v>24</v>
      </c>
      <c r="U1147" s="35">
        <f t="shared" si="87"/>
        <v>385560</v>
      </c>
      <c r="V1147" s="36" t="str">
        <f>IF($L1147="비가동",0,IF($B1147="in",VLOOKUP($E1147,[1]투입량!$M:$T,3,FALSE),VLOOKUP($E1147,[1]투입량!$D:$I,3,FALSE)))</f>
        <v>SI3020</v>
      </c>
      <c r="W1147" s="35">
        <f>IF($L1147="비가동",0,IF($B1147="in",VLOOKUP($E1147,[1]투입량!$M:$T,6,FALSE),VLOOKUP($E1147,[1]투입량!$D:$I,5,FALSE)))</f>
        <v>208</v>
      </c>
      <c r="X1147" s="35">
        <f t="shared" si="88"/>
        <v>19448</v>
      </c>
      <c r="Y1147" s="37">
        <f>IF(V1147=0,0,VLOOKUP(V1147,[1]원재료!C:H,3,0)*0.001)</f>
        <v>9.85</v>
      </c>
      <c r="Z1147" s="35">
        <f t="shared" si="89"/>
        <v>191562.8</v>
      </c>
      <c r="AA1147" s="38"/>
      <c r="AB1147" s="39" t="s">
        <v>35</v>
      </c>
      <c r="AC1147" s="40"/>
    </row>
    <row r="1148" spans="1:29" ht="19.5" customHeight="1" x14ac:dyDescent="0.45">
      <c r="A1148" s="22">
        <v>46167</v>
      </c>
      <c r="B1148" s="23" t="s">
        <v>29</v>
      </c>
      <c r="C1148" s="24" t="s">
        <v>30</v>
      </c>
      <c r="D1148" s="25" t="s">
        <v>41</v>
      </c>
      <c r="E1148" s="26" t="s">
        <v>42</v>
      </c>
      <c r="F1148" s="27" t="str">
        <f>VLOOKUP(표1[[#This Row],[품번]],[1]!품번구분[#Data],2,0)</f>
        <v>G</v>
      </c>
      <c r="G1148" s="28">
        <v>90</v>
      </c>
      <c r="H1148" s="28">
        <v>85</v>
      </c>
      <c r="I1148" s="28"/>
      <c r="J1148" s="29">
        <f>표1[[#This Row],[C/V]]*표1[[#This Row],[판수]]-표1[[#This Row],[불량수량]]</f>
        <v>7650</v>
      </c>
      <c r="K1148" s="28" t="s">
        <v>33</v>
      </c>
      <c r="L1148" s="28" t="s">
        <v>116</v>
      </c>
      <c r="M1148" s="30">
        <v>0.33333333333333331</v>
      </c>
      <c r="N1148" s="30">
        <v>0.83333333333333337</v>
      </c>
      <c r="O1148" s="31">
        <v>620</v>
      </c>
      <c r="P1148" s="31">
        <v>0</v>
      </c>
      <c r="Q1148" s="32"/>
      <c r="R1148" s="33">
        <f t="shared" si="85"/>
        <v>8.2258064516129021</v>
      </c>
      <c r="S1148" s="34">
        <f t="shared" si="86"/>
        <v>172</v>
      </c>
      <c r="T1148" s="35">
        <f>IF(L1148="비가동",0,VLOOKUP(E1148,[1]단가!$D$4:$G$1048576,4,0))</f>
        <v>60</v>
      </c>
      <c r="U1148" s="35">
        <f t="shared" si="87"/>
        <v>459000</v>
      </c>
      <c r="V1148" s="36" t="str">
        <f>IF($L1148="비가동",0,IF($B1148="in",VLOOKUP($E1148,[1]투입량!$M:$T,3,FALSE),VLOOKUP($E1148,[1]투입량!$D:$I,3,FALSE)))</f>
        <v>SI4027K</v>
      </c>
      <c r="W1148" s="35">
        <f>IF($L1148="비가동",0,IF($B1148="in",VLOOKUP($E1148,[1]투입량!$M:$T,6,FALSE),VLOOKUP($E1148,[1]투입량!$D:$I,5,FALSE)))</f>
        <v>330</v>
      </c>
      <c r="X1148" s="35">
        <f t="shared" si="88"/>
        <v>30855.000000000004</v>
      </c>
      <c r="Y1148" s="37">
        <f>IF(V1148=0,0,VLOOKUP(V1148,[1]원재료!C:H,3,0)*0.001)</f>
        <v>9</v>
      </c>
      <c r="Z1148" s="35">
        <f t="shared" si="89"/>
        <v>277695.00000000006</v>
      </c>
      <c r="AA1148" s="38"/>
      <c r="AB1148" s="39" t="s">
        <v>35</v>
      </c>
      <c r="AC1148" s="40"/>
    </row>
    <row r="1149" spans="1:29" ht="19.5" customHeight="1" x14ac:dyDescent="0.45">
      <c r="A1149" s="22">
        <v>46167</v>
      </c>
      <c r="B1149" s="23" t="s">
        <v>29</v>
      </c>
      <c r="C1149" s="24" t="s">
        <v>30</v>
      </c>
      <c r="D1149" s="25" t="s">
        <v>31</v>
      </c>
      <c r="E1149" s="26" t="s">
        <v>50</v>
      </c>
      <c r="F1149" s="27" t="str">
        <f>VLOOKUP(표1[[#This Row],[품번]],[1]!품번구분[#Data],2,0)</f>
        <v>S</v>
      </c>
      <c r="G1149" s="28">
        <v>252</v>
      </c>
      <c r="H1149" s="28">
        <v>87</v>
      </c>
      <c r="I1149" s="28"/>
      <c r="J1149" s="29">
        <f>표1[[#This Row],[C/V]]*표1[[#This Row],[판수]]-표1[[#This Row],[불량수량]]</f>
        <v>21924</v>
      </c>
      <c r="K1149" s="28" t="s">
        <v>56</v>
      </c>
      <c r="L1149" s="28" t="s">
        <v>117</v>
      </c>
      <c r="M1149" s="30">
        <v>0.83333333333333337</v>
      </c>
      <c r="N1149" s="30">
        <v>0.33333333333333331</v>
      </c>
      <c r="O1149" s="31">
        <v>659.99999999999989</v>
      </c>
      <c r="P1149" s="31">
        <v>0</v>
      </c>
      <c r="Q1149" s="32"/>
      <c r="R1149" s="33">
        <f t="shared" si="85"/>
        <v>7.9090909090909101</v>
      </c>
      <c r="S1149" s="34">
        <f t="shared" si="86"/>
        <v>172</v>
      </c>
      <c r="T1149" s="35">
        <f>IF(L1149="비가동",0,VLOOKUP(E1149,[1]단가!$D$4:$G$1048576,4,0))</f>
        <v>25.09</v>
      </c>
      <c r="U1149" s="35">
        <f t="shared" si="87"/>
        <v>550073.16</v>
      </c>
      <c r="V1149" s="36" t="str">
        <f>IF($L1149="비가동",0,IF($B1149="in",VLOOKUP($E1149,[1]투입량!$M:$T,3,FALSE),VLOOKUP($E1149,[1]투입량!$D:$I,3,FALSE)))</f>
        <v>SI4022</v>
      </c>
      <c r="W1149" s="35">
        <f>IF($L1149="비가동",0,IF($B1149="in",VLOOKUP($E1149,[1]투입량!$M:$T,6,FALSE),VLOOKUP($E1149,[1]투입량!$D:$I,5,FALSE)))</f>
        <v>354</v>
      </c>
      <c r="X1149" s="35">
        <f t="shared" si="88"/>
        <v>33877.800000000003</v>
      </c>
      <c r="Y1149" s="37">
        <f>IF(V1149=0,0,VLOOKUP(V1149,[1]원재료!C:H,3,0)*0.001)</f>
        <v>10.15</v>
      </c>
      <c r="Z1149" s="35">
        <f t="shared" si="89"/>
        <v>343859.67000000004</v>
      </c>
      <c r="AA1149" s="38"/>
      <c r="AB1149" s="39" t="s">
        <v>35</v>
      </c>
      <c r="AC1149" s="40"/>
    </row>
    <row r="1150" spans="1:29" ht="19.5" customHeight="1" x14ac:dyDescent="0.45">
      <c r="A1150" s="22">
        <v>46167</v>
      </c>
      <c r="B1150" s="23" t="s">
        <v>29</v>
      </c>
      <c r="C1150" s="24" t="s">
        <v>30</v>
      </c>
      <c r="D1150" s="25" t="s">
        <v>39</v>
      </c>
      <c r="E1150" s="26" t="s">
        <v>40</v>
      </c>
      <c r="F1150" s="27" t="str">
        <f>VLOOKUP(표1[[#This Row],[품번]],[1]!품번구분[#Data],2,0)</f>
        <v>S</v>
      </c>
      <c r="G1150" s="28">
        <v>190</v>
      </c>
      <c r="H1150" s="28">
        <v>87</v>
      </c>
      <c r="I1150" s="28">
        <v>87</v>
      </c>
      <c r="J1150" s="29">
        <f>표1[[#This Row],[C/V]]*표1[[#This Row],[판수]]-표1[[#This Row],[불량수량]]</f>
        <v>16443</v>
      </c>
      <c r="K1150" s="28" t="s">
        <v>56</v>
      </c>
      <c r="L1150" s="28" t="s">
        <v>117</v>
      </c>
      <c r="M1150" s="30">
        <v>0.83333333333333337</v>
      </c>
      <c r="N1150" s="30">
        <v>0.33333333333333331</v>
      </c>
      <c r="O1150" s="31">
        <v>659.99999999999989</v>
      </c>
      <c r="P1150" s="31">
        <v>0</v>
      </c>
      <c r="Q1150" s="32"/>
      <c r="R1150" s="33">
        <f t="shared" si="85"/>
        <v>7.9090909090909101</v>
      </c>
      <c r="S1150" s="34">
        <f t="shared" si="86"/>
        <v>172</v>
      </c>
      <c r="T1150" s="35">
        <f>IF(L1150="비가동",0,VLOOKUP(E1150,[1]단가!$D$4:$G$1048576,4,0))</f>
        <v>24</v>
      </c>
      <c r="U1150" s="35">
        <f t="shared" si="87"/>
        <v>394632</v>
      </c>
      <c r="V1150" s="36" t="str">
        <f>IF($L1150="비가동",0,IF($B1150="in",VLOOKUP($E1150,[1]투입량!$M:$T,3,FALSE),VLOOKUP($E1150,[1]투입량!$D:$I,3,FALSE)))</f>
        <v>SI3020</v>
      </c>
      <c r="W1150" s="35">
        <f>IF($L1150="비가동",0,IF($B1150="in",VLOOKUP($E1150,[1]투입량!$M:$T,6,FALSE),VLOOKUP($E1150,[1]투입량!$D:$I,5,FALSE)))</f>
        <v>208</v>
      </c>
      <c r="X1150" s="35">
        <f t="shared" si="88"/>
        <v>19905.600000000002</v>
      </c>
      <c r="Y1150" s="37">
        <f>IF(V1150=0,0,VLOOKUP(V1150,[1]원재료!C:H,3,0)*0.001)</f>
        <v>9.85</v>
      </c>
      <c r="Z1150" s="35">
        <f t="shared" si="89"/>
        <v>196070.16</v>
      </c>
      <c r="AA1150" s="38"/>
      <c r="AB1150" s="39" t="s">
        <v>35</v>
      </c>
      <c r="AC1150" s="40"/>
    </row>
    <row r="1151" spans="1:29" ht="19.5" customHeight="1" x14ac:dyDescent="0.45">
      <c r="A1151" s="22">
        <v>46167</v>
      </c>
      <c r="B1151" s="23" t="s">
        <v>29</v>
      </c>
      <c r="C1151" s="24" t="s">
        <v>30</v>
      </c>
      <c r="D1151" s="25" t="s">
        <v>41</v>
      </c>
      <c r="E1151" s="26" t="s">
        <v>42</v>
      </c>
      <c r="F1151" s="27" t="str">
        <f>VLOOKUP(표1[[#This Row],[품번]],[1]!품번구분[#Data],2,0)</f>
        <v>G</v>
      </c>
      <c r="G1151" s="28">
        <v>90</v>
      </c>
      <c r="H1151" s="28">
        <v>87</v>
      </c>
      <c r="I1151" s="28"/>
      <c r="J1151" s="29">
        <f>표1[[#This Row],[C/V]]*표1[[#This Row],[판수]]-표1[[#This Row],[불량수량]]</f>
        <v>7830</v>
      </c>
      <c r="K1151" s="28" t="s">
        <v>56</v>
      </c>
      <c r="L1151" s="28" t="s">
        <v>117</v>
      </c>
      <c r="M1151" s="30">
        <v>0.83333333333333337</v>
      </c>
      <c r="N1151" s="30">
        <v>0.33333333333333331</v>
      </c>
      <c r="O1151" s="31">
        <v>659.99999999999989</v>
      </c>
      <c r="P1151" s="31">
        <v>0</v>
      </c>
      <c r="Q1151" s="32"/>
      <c r="R1151" s="33">
        <f t="shared" si="85"/>
        <v>7.9090909090909101</v>
      </c>
      <c r="S1151" s="34">
        <f t="shared" si="86"/>
        <v>172</v>
      </c>
      <c r="T1151" s="35">
        <f>IF(L1151="비가동",0,VLOOKUP(E1151,[1]단가!$D$4:$G$1048576,4,0))</f>
        <v>60</v>
      </c>
      <c r="U1151" s="35">
        <f t="shared" si="87"/>
        <v>469800</v>
      </c>
      <c r="V1151" s="36" t="str">
        <f>IF($L1151="비가동",0,IF($B1151="in",VLOOKUP($E1151,[1]투입량!$M:$T,3,FALSE),VLOOKUP($E1151,[1]투입량!$D:$I,3,FALSE)))</f>
        <v>SI4027K</v>
      </c>
      <c r="W1151" s="35">
        <f>IF($L1151="비가동",0,IF($B1151="in",VLOOKUP($E1151,[1]투입량!$M:$T,6,FALSE),VLOOKUP($E1151,[1]투입량!$D:$I,5,FALSE)))</f>
        <v>330</v>
      </c>
      <c r="X1151" s="35">
        <f t="shared" si="88"/>
        <v>31581.000000000004</v>
      </c>
      <c r="Y1151" s="37">
        <f>IF(V1151=0,0,VLOOKUP(V1151,[1]원재료!C:H,3,0)*0.001)</f>
        <v>9</v>
      </c>
      <c r="Z1151" s="35">
        <f t="shared" si="89"/>
        <v>284229.00000000006</v>
      </c>
      <c r="AA1151" s="38"/>
      <c r="AB1151" s="39" t="s">
        <v>35</v>
      </c>
      <c r="AC1151" s="40"/>
    </row>
    <row r="1152" spans="1:29" ht="19.5" customHeight="1" x14ac:dyDescent="0.45">
      <c r="A1152" s="22">
        <v>46167</v>
      </c>
      <c r="B1152" s="23" t="s">
        <v>29</v>
      </c>
      <c r="C1152" s="24" t="s">
        <v>30</v>
      </c>
      <c r="D1152" s="25" t="s">
        <v>49</v>
      </c>
      <c r="E1152" s="26">
        <v>685683</v>
      </c>
      <c r="F1152" s="27" t="str">
        <f>VLOOKUP(표1[[#This Row],[품번]],[1]!품번구분[#Data],2,0)</f>
        <v>S</v>
      </c>
      <c r="G1152" s="28">
        <v>80</v>
      </c>
      <c r="H1152" s="28">
        <v>102</v>
      </c>
      <c r="I1152" s="28"/>
      <c r="J1152" s="29">
        <f>표1[[#This Row],[C/V]]*표1[[#This Row],[판수]]-표1[[#This Row],[불량수량]]</f>
        <v>8160</v>
      </c>
      <c r="K1152" s="28" t="s">
        <v>51</v>
      </c>
      <c r="L1152" s="28" t="s">
        <v>116</v>
      </c>
      <c r="M1152" s="30">
        <v>0.33333333333333331</v>
      </c>
      <c r="N1152" s="30">
        <v>0.83333333333333337</v>
      </c>
      <c r="O1152" s="31">
        <v>620</v>
      </c>
      <c r="P1152" s="31">
        <v>0</v>
      </c>
      <c r="Q1152" s="32"/>
      <c r="R1152" s="33">
        <f t="shared" si="85"/>
        <v>9.870967741935484</v>
      </c>
      <c r="S1152" s="34">
        <f t="shared" si="86"/>
        <v>209</v>
      </c>
      <c r="T1152" s="35">
        <f>IF(L1152="비가동",0,VLOOKUP(E1152,[1]단가!$D$4:$G$1048576,4,0))</f>
        <v>163.26</v>
      </c>
      <c r="U1152" s="35">
        <f t="shared" si="87"/>
        <v>1332201.5999999999</v>
      </c>
      <c r="V1152" s="36" t="str">
        <f>IF($L1152="비가동",0,IF($B1152="in",VLOOKUP($E1152,[1]투입량!$M:$T,3,FALSE),VLOOKUP($E1152,[1]투입량!$D:$I,3,FALSE)))</f>
        <v>SI4029</v>
      </c>
      <c r="W1152" s="35">
        <f>IF($L1152="비가동",0,IF($B1152="in",VLOOKUP($E1152,[1]투입량!$M:$T,6,FALSE),VLOOKUP($E1152,[1]투입량!$D:$I,5,FALSE)))</f>
        <v>336</v>
      </c>
      <c r="X1152" s="35">
        <f t="shared" si="88"/>
        <v>37699.200000000004</v>
      </c>
      <c r="Y1152" s="37">
        <f>IF(V1152=0,0,VLOOKUP(V1152,[1]원재료!C:H,3,0)*0.001)</f>
        <v>9</v>
      </c>
      <c r="Z1152" s="35">
        <f t="shared" si="89"/>
        <v>339292.80000000005</v>
      </c>
      <c r="AA1152" s="38"/>
      <c r="AB1152" s="39" t="s">
        <v>35</v>
      </c>
      <c r="AC1152" s="40"/>
    </row>
    <row r="1153" spans="1:29" ht="19.5" customHeight="1" x14ac:dyDescent="0.45">
      <c r="A1153" s="22">
        <v>46167</v>
      </c>
      <c r="B1153" s="23" t="s">
        <v>29</v>
      </c>
      <c r="C1153" s="24" t="s">
        <v>30</v>
      </c>
      <c r="D1153" s="25" t="s">
        <v>52</v>
      </c>
      <c r="E1153" s="26" t="s">
        <v>53</v>
      </c>
      <c r="F1153" s="27" t="str">
        <f>VLOOKUP(표1[[#This Row],[품번]],[1]!품번구분[#Data],2,0)</f>
        <v>S</v>
      </c>
      <c r="G1153" s="28">
        <v>170</v>
      </c>
      <c r="H1153" s="28">
        <v>102</v>
      </c>
      <c r="I1153" s="28">
        <v>102</v>
      </c>
      <c r="J1153" s="29">
        <f>표1[[#This Row],[C/V]]*표1[[#This Row],[판수]]-표1[[#This Row],[불량수량]]</f>
        <v>17238</v>
      </c>
      <c r="K1153" s="28" t="s">
        <v>51</v>
      </c>
      <c r="L1153" s="28" t="s">
        <v>116</v>
      </c>
      <c r="M1153" s="30">
        <v>0.33333333333333331</v>
      </c>
      <c r="N1153" s="30">
        <v>0.83333333333333337</v>
      </c>
      <c r="O1153" s="31">
        <v>620</v>
      </c>
      <c r="P1153" s="31">
        <v>0</v>
      </c>
      <c r="Q1153" s="32"/>
      <c r="R1153" s="33">
        <f t="shared" si="85"/>
        <v>9.870967741935484</v>
      </c>
      <c r="S1153" s="34">
        <f t="shared" si="86"/>
        <v>209</v>
      </c>
      <c r="T1153" s="35">
        <f>IF(L1153="비가동",0,VLOOKUP(E1153,[1]단가!$D$4:$G$1048576,4,0))</f>
        <v>19.73</v>
      </c>
      <c r="U1153" s="35">
        <f t="shared" si="87"/>
        <v>340105.74</v>
      </c>
      <c r="V1153" s="36" t="str">
        <f>IF($L1153="비가동",0,IF($B1153="in",VLOOKUP($E1153,[1]투입량!$M:$T,3,FALSE),VLOOKUP($E1153,[1]투입량!$D:$I,3,FALSE)))</f>
        <v>SI4022</v>
      </c>
      <c r="W1153" s="35">
        <f>IF($L1153="비가동",0,IF($B1153="in",VLOOKUP($E1153,[1]투입량!$M:$T,6,FALSE),VLOOKUP($E1153,[1]투입량!$D:$I,5,FALSE)))</f>
        <v>130</v>
      </c>
      <c r="X1153" s="35">
        <f t="shared" si="88"/>
        <v>14586</v>
      </c>
      <c r="Y1153" s="37">
        <f>IF(V1153=0,0,VLOOKUP(V1153,[1]원재료!C:H,3,0)*0.001)</f>
        <v>10.15</v>
      </c>
      <c r="Z1153" s="35">
        <f t="shared" si="89"/>
        <v>148047.9</v>
      </c>
      <c r="AA1153" s="38"/>
      <c r="AB1153" s="39" t="s">
        <v>35</v>
      </c>
      <c r="AC1153" s="40"/>
    </row>
    <row r="1154" spans="1:29" ht="19.5" customHeight="1" x14ac:dyDescent="0.45">
      <c r="A1154" s="22">
        <v>46167</v>
      </c>
      <c r="B1154" s="23" t="s">
        <v>29</v>
      </c>
      <c r="C1154" s="24" t="s">
        <v>30</v>
      </c>
      <c r="D1154" s="25" t="s">
        <v>54</v>
      </c>
      <c r="E1154" s="26" t="s">
        <v>143</v>
      </c>
      <c r="F1154" s="27" t="str">
        <f>VLOOKUP(표1[[#This Row],[품번]],[1]!품번구분[#Data],2,0)</f>
        <v>S</v>
      </c>
      <c r="G1154" s="28">
        <v>12</v>
      </c>
      <c r="H1154" s="28">
        <v>102</v>
      </c>
      <c r="I1154" s="28"/>
      <c r="J1154" s="29">
        <f>표1[[#This Row],[C/V]]*표1[[#This Row],[판수]]-표1[[#This Row],[불량수량]]</f>
        <v>1224</v>
      </c>
      <c r="K1154" s="28" t="s">
        <v>51</v>
      </c>
      <c r="L1154" s="28" t="s">
        <v>116</v>
      </c>
      <c r="M1154" s="30">
        <v>0.33333333333333331</v>
      </c>
      <c r="N1154" s="30">
        <v>0.83333333333333337</v>
      </c>
      <c r="O1154" s="31">
        <v>620</v>
      </c>
      <c r="P1154" s="31">
        <v>0</v>
      </c>
      <c r="Q1154" s="32"/>
      <c r="R1154" s="33">
        <f t="shared" si="85"/>
        <v>9.870967741935484</v>
      </c>
      <c r="S1154" s="34">
        <f t="shared" si="86"/>
        <v>209</v>
      </c>
      <c r="T1154" s="35">
        <f>IF(L1154="비가동",0,VLOOKUP(E1154,[1]단가!$D$4:$G$1048576,4,0))</f>
        <v>244.55</v>
      </c>
      <c r="U1154" s="35">
        <f t="shared" si="87"/>
        <v>299329.2</v>
      </c>
      <c r="V1154" s="36" t="str">
        <f>IF($L1154="비가동",0,IF($B1154="in",VLOOKUP($E1154,[1]투입량!$M:$T,3,FALSE),VLOOKUP($E1154,[1]투입량!$D:$I,3,FALSE)))</f>
        <v>SI4014</v>
      </c>
      <c r="W1154" s="35">
        <f>IF($L1154="비가동",0,IF($B1154="in",VLOOKUP($E1154,[1]투입량!$M:$T,6,FALSE),VLOOKUP($E1154,[1]투입량!$D:$I,5,FALSE)))</f>
        <v>0</v>
      </c>
      <c r="X1154" s="35">
        <f t="shared" si="88"/>
        <v>0</v>
      </c>
      <c r="Y1154" s="37">
        <f>IF(V1154=0,0,VLOOKUP(V1154,[1]원재료!C:H,3,0)*0.001)</f>
        <v>7.8</v>
      </c>
      <c r="Z1154" s="35">
        <f t="shared" si="89"/>
        <v>0</v>
      </c>
      <c r="AA1154" s="38"/>
      <c r="AB1154" s="39" t="s">
        <v>35</v>
      </c>
      <c r="AC1154" s="40"/>
    </row>
    <row r="1155" spans="1:29" ht="19.5" customHeight="1" x14ac:dyDescent="0.45">
      <c r="A1155" s="22">
        <v>46167</v>
      </c>
      <c r="B1155" s="23" t="s">
        <v>29</v>
      </c>
      <c r="C1155" s="24" t="s">
        <v>30</v>
      </c>
      <c r="D1155" s="25" t="s">
        <v>49</v>
      </c>
      <c r="E1155" s="26">
        <v>685683</v>
      </c>
      <c r="F1155" s="27" t="str">
        <f>VLOOKUP(표1[[#This Row],[품번]],[1]!품번구분[#Data],2,0)</f>
        <v>S</v>
      </c>
      <c r="G1155" s="28">
        <v>80</v>
      </c>
      <c r="H1155" s="28">
        <v>107</v>
      </c>
      <c r="I1155" s="28"/>
      <c r="J1155" s="29">
        <f>표1[[#This Row],[C/V]]*표1[[#This Row],[판수]]-표1[[#This Row],[불량수량]]</f>
        <v>8560</v>
      </c>
      <c r="K1155" s="28" t="s">
        <v>111</v>
      </c>
      <c r="L1155" s="28" t="s">
        <v>117</v>
      </c>
      <c r="M1155" s="30">
        <v>0.83333333333333337</v>
      </c>
      <c r="N1155" s="30">
        <v>0.33333333333333331</v>
      </c>
      <c r="O1155" s="31">
        <v>659.99999999999989</v>
      </c>
      <c r="P1155" s="31">
        <v>0</v>
      </c>
      <c r="Q1155" s="32"/>
      <c r="R1155" s="33">
        <f t="shared" ref="R1155:R1218" si="90">IF(H1155=0,"",H1155/O1155*60)</f>
        <v>9.7272727272727284</v>
      </c>
      <c r="S1155" s="34">
        <f t="shared" ref="S1155:S1218" si="91">SUMIFS(H:H,$A:$A,A1155,$D:$D,D1155,$E:$E,E1155)</f>
        <v>209</v>
      </c>
      <c r="T1155" s="35">
        <f>IF(L1155="비가동",0,VLOOKUP(E1155,[1]단가!$D$4:$G$1048576,4,0))</f>
        <v>163.26</v>
      </c>
      <c r="U1155" s="35">
        <f t="shared" ref="U1155:U1218" si="92">IF(L1155="비가동",0,T1155*J1155)</f>
        <v>1397505.5999999999</v>
      </c>
      <c r="V1155" s="36" t="str">
        <f>IF($L1155="비가동",0,IF($B1155="in",VLOOKUP($E1155,[1]투입량!$M:$T,3,FALSE),VLOOKUP($E1155,[1]투입량!$D:$I,3,FALSE)))</f>
        <v>SI4029</v>
      </c>
      <c r="W1155" s="35">
        <f>IF($L1155="비가동",0,IF($B1155="in",VLOOKUP($E1155,[1]투입량!$M:$T,6,FALSE),VLOOKUP($E1155,[1]투입량!$D:$I,5,FALSE)))</f>
        <v>336</v>
      </c>
      <c r="X1155" s="35">
        <f t="shared" ref="X1155:X1218" si="93">IF(L1155="비가동",0,(W1155*1.1)*H1155)</f>
        <v>39547.200000000004</v>
      </c>
      <c r="Y1155" s="37">
        <f>IF(V1155=0,0,VLOOKUP(V1155,[1]원재료!C:H,3,0)*0.001)</f>
        <v>9</v>
      </c>
      <c r="Z1155" s="35">
        <f t="shared" ref="Z1155:Z1218" si="94">Y1155*X1155</f>
        <v>355924.80000000005</v>
      </c>
      <c r="AA1155" s="38"/>
      <c r="AB1155" s="39" t="s">
        <v>35</v>
      </c>
      <c r="AC1155" s="40"/>
    </row>
    <row r="1156" spans="1:29" ht="19.5" customHeight="1" x14ac:dyDescent="0.45">
      <c r="A1156" s="22">
        <v>46167</v>
      </c>
      <c r="B1156" s="23" t="s">
        <v>29</v>
      </c>
      <c r="C1156" s="24" t="s">
        <v>30</v>
      </c>
      <c r="D1156" s="25" t="s">
        <v>52</v>
      </c>
      <c r="E1156" s="26" t="s">
        <v>53</v>
      </c>
      <c r="F1156" s="27" t="str">
        <f>VLOOKUP(표1[[#This Row],[품번]],[1]!품번구분[#Data],2,0)</f>
        <v>S</v>
      </c>
      <c r="G1156" s="28">
        <v>170</v>
      </c>
      <c r="H1156" s="28">
        <v>107</v>
      </c>
      <c r="I1156" s="28">
        <v>107</v>
      </c>
      <c r="J1156" s="29">
        <f>표1[[#This Row],[C/V]]*표1[[#This Row],[판수]]-표1[[#This Row],[불량수량]]</f>
        <v>18083</v>
      </c>
      <c r="K1156" s="28" t="s">
        <v>111</v>
      </c>
      <c r="L1156" s="28" t="s">
        <v>117</v>
      </c>
      <c r="M1156" s="30">
        <v>0.83333333333333337</v>
      </c>
      <c r="N1156" s="30">
        <v>0.33333333333333331</v>
      </c>
      <c r="O1156" s="31">
        <v>659.99999999999989</v>
      </c>
      <c r="P1156" s="31">
        <v>0</v>
      </c>
      <c r="Q1156" s="32"/>
      <c r="R1156" s="33">
        <f t="shared" si="90"/>
        <v>9.7272727272727284</v>
      </c>
      <c r="S1156" s="34">
        <f t="shared" si="91"/>
        <v>209</v>
      </c>
      <c r="T1156" s="35">
        <f>IF(L1156="비가동",0,VLOOKUP(E1156,[1]단가!$D$4:$G$1048576,4,0))</f>
        <v>19.73</v>
      </c>
      <c r="U1156" s="35">
        <f t="shared" si="92"/>
        <v>356777.59</v>
      </c>
      <c r="V1156" s="36" t="str">
        <f>IF($L1156="비가동",0,IF($B1156="in",VLOOKUP($E1156,[1]투입량!$M:$T,3,FALSE),VLOOKUP($E1156,[1]투입량!$D:$I,3,FALSE)))</f>
        <v>SI4022</v>
      </c>
      <c r="W1156" s="35">
        <f>IF($L1156="비가동",0,IF($B1156="in",VLOOKUP($E1156,[1]투입량!$M:$T,6,FALSE),VLOOKUP($E1156,[1]투입량!$D:$I,5,FALSE)))</f>
        <v>130</v>
      </c>
      <c r="X1156" s="35">
        <f t="shared" si="93"/>
        <v>15301</v>
      </c>
      <c r="Y1156" s="37">
        <f>IF(V1156=0,0,VLOOKUP(V1156,[1]원재료!C:H,3,0)*0.001)</f>
        <v>10.15</v>
      </c>
      <c r="Z1156" s="35">
        <f t="shared" si="94"/>
        <v>155305.15</v>
      </c>
      <c r="AA1156" s="38"/>
      <c r="AB1156" s="39" t="s">
        <v>35</v>
      </c>
      <c r="AC1156" s="40"/>
    </row>
    <row r="1157" spans="1:29" ht="19.5" customHeight="1" x14ac:dyDescent="0.45">
      <c r="A1157" s="22">
        <v>46167</v>
      </c>
      <c r="B1157" s="23" t="s">
        <v>29</v>
      </c>
      <c r="C1157" s="24" t="s">
        <v>30</v>
      </c>
      <c r="D1157" s="25" t="s">
        <v>54</v>
      </c>
      <c r="E1157" s="26" t="s">
        <v>143</v>
      </c>
      <c r="F1157" s="27" t="str">
        <f>VLOOKUP(표1[[#This Row],[품번]],[1]!품번구분[#Data],2,0)</f>
        <v>S</v>
      </c>
      <c r="G1157" s="28">
        <v>12</v>
      </c>
      <c r="H1157" s="28">
        <v>107</v>
      </c>
      <c r="I1157" s="28"/>
      <c r="J1157" s="29">
        <f>표1[[#This Row],[C/V]]*표1[[#This Row],[판수]]-표1[[#This Row],[불량수량]]</f>
        <v>1284</v>
      </c>
      <c r="K1157" s="28" t="s">
        <v>111</v>
      </c>
      <c r="L1157" s="28" t="s">
        <v>117</v>
      </c>
      <c r="M1157" s="30">
        <v>0.83333333333333337</v>
      </c>
      <c r="N1157" s="30">
        <v>0.33333333333333331</v>
      </c>
      <c r="O1157" s="31">
        <v>659.99999999999989</v>
      </c>
      <c r="P1157" s="31">
        <v>0</v>
      </c>
      <c r="Q1157" s="32"/>
      <c r="R1157" s="33">
        <f t="shared" si="90"/>
        <v>9.7272727272727284</v>
      </c>
      <c r="S1157" s="34">
        <f t="shared" si="91"/>
        <v>209</v>
      </c>
      <c r="T1157" s="35">
        <f>IF(L1157="비가동",0,VLOOKUP(E1157,[1]단가!$D$4:$G$1048576,4,0))</f>
        <v>244.55</v>
      </c>
      <c r="U1157" s="35">
        <f t="shared" si="92"/>
        <v>314002.2</v>
      </c>
      <c r="V1157" s="36" t="str">
        <f>IF($L1157="비가동",0,IF($B1157="in",VLOOKUP($E1157,[1]투입량!$M:$T,3,FALSE),VLOOKUP($E1157,[1]투입량!$D:$I,3,FALSE)))</f>
        <v>SI4014</v>
      </c>
      <c r="W1157" s="35">
        <f>IF($L1157="비가동",0,IF($B1157="in",VLOOKUP($E1157,[1]투입량!$M:$T,6,FALSE),VLOOKUP($E1157,[1]투입량!$D:$I,5,FALSE)))</f>
        <v>0</v>
      </c>
      <c r="X1157" s="35">
        <f t="shared" si="93"/>
        <v>0</v>
      </c>
      <c r="Y1157" s="37">
        <f>IF(V1157=0,0,VLOOKUP(V1157,[1]원재료!C:H,3,0)*0.001)</f>
        <v>7.8</v>
      </c>
      <c r="Z1157" s="35">
        <f t="shared" si="94"/>
        <v>0</v>
      </c>
      <c r="AA1157" s="38"/>
      <c r="AB1157" s="39" t="s">
        <v>35</v>
      </c>
      <c r="AC1157" s="40"/>
    </row>
    <row r="1158" spans="1:29" ht="19.5" customHeight="1" x14ac:dyDescent="0.45">
      <c r="A1158" s="22">
        <v>46167</v>
      </c>
      <c r="B1158" s="23" t="s">
        <v>29</v>
      </c>
      <c r="C1158" s="24" t="s">
        <v>30</v>
      </c>
      <c r="D1158" s="25" t="s">
        <v>57</v>
      </c>
      <c r="E1158" s="26">
        <v>681114</v>
      </c>
      <c r="F1158" s="27" t="str">
        <f>VLOOKUP(표1[[#This Row],[품번]],[1]!품번구분[#Data],2,0)</f>
        <v>S</v>
      </c>
      <c r="G1158" s="28">
        <v>1156</v>
      </c>
      <c r="H1158" s="28">
        <v>108</v>
      </c>
      <c r="I1158" s="28">
        <v>324</v>
      </c>
      <c r="J1158" s="29">
        <f>표1[[#This Row],[C/V]]*표1[[#This Row],[판수]]-표1[[#This Row],[불량수량]]</f>
        <v>124524</v>
      </c>
      <c r="K1158" s="28" t="s">
        <v>81</v>
      </c>
      <c r="L1158" s="28" t="s">
        <v>116</v>
      </c>
      <c r="M1158" s="30">
        <v>0.33333333333333331</v>
      </c>
      <c r="N1158" s="30">
        <v>0.83333333333333337</v>
      </c>
      <c r="O1158" s="31">
        <v>620</v>
      </c>
      <c r="P1158" s="31">
        <v>0</v>
      </c>
      <c r="Q1158" s="32"/>
      <c r="R1158" s="33">
        <f t="shared" si="90"/>
        <v>10.451612903225806</v>
      </c>
      <c r="S1158" s="34">
        <f t="shared" si="91"/>
        <v>221</v>
      </c>
      <c r="T1158" s="35">
        <f>IF(L1158="비가동",0,VLOOKUP(E1158,[1]단가!$D$4:$G$1048576,4,0))</f>
        <v>8.76</v>
      </c>
      <c r="U1158" s="35">
        <f t="shared" si="92"/>
        <v>1090830.24</v>
      </c>
      <c r="V1158" s="36" t="str">
        <f>IF($L1158="비가동",0,IF($B1158="in",VLOOKUP($E1158,[1]투입량!$M:$T,3,FALSE),VLOOKUP($E1158,[1]투입량!$D:$I,3,FALSE)))</f>
        <v>SI5521</v>
      </c>
      <c r="W1158" s="35">
        <f>IF($L1158="비가동",0,IF($B1158="in",VLOOKUP($E1158,[1]투입량!$M:$T,6,FALSE),VLOOKUP($E1158,[1]투입량!$D:$I,5,FALSE)))</f>
        <v>330</v>
      </c>
      <c r="X1158" s="35">
        <f t="shared" si="93"/>
        <v>39204.000000000007</v>
      </c>
      <c r="Y1158" s="37">
        <f>IF(V1158=0,0,VLOOKUP(V1158,[1]원재료!C:H,3,0)*0.001)</f>
        <v>8.25</v>
      </c>
      <c r="Z1158" s="35">
        <f t="shared" si="94"/>
        <v>323433.00000000006</v>
      </c>
      <c r="AA1158" s="38" t="s">
        <v>158</v>
      </c>
      <c r="AB1158" s="39" t="s">
        <v>35</v>
      </c>
      <c r="AC1158" s="40"/>
    </row>
    <row r="1159" spans="1:29" ht="19.5" customHeight="1" x14ac:dyDescent="0.45">
      <c r="A1159" s="22">
        <v>46167</v>
      </c>
      <c r="B1159" s="23" t="s">
        <v>29</v>
      </c>
      <c r="C1159" s="24" t="s">
        <v>30</v>
      </c>
      <c r="D1159" s="25" t="s">
        <v>57</v>
      </c>
      <c r="E1159" s="26">
        <v>681114</v>
      </c>
      <c r="F1159" s="27" t="str">
        <f>VLOOKUP(표1[[#This Row],[품번]],[1]!품번구분[#Data],2,0)</f>
        <v>S</v>
      </c>
      <c r="G1159" s="28">
        <v>1156</v>
      </c>
      <c r="H1159" s="28">
        <v>113</v>
      </c>
      <c r="I1159" s="28">
        <v>339</v>
      </c>
      <c r="J1159" s="29">
        <f>표1[[#This Row],[C/V]]*표1[[#This Row],[판수]]-표1[[#This Row],[불량수량]]</f>
        <v>130289</v>
      </c>
      <c r="K1159" s="28" t="s">
        <v>61</v>
      </c>
      <c r="L1159" s="28" t="s">
        <v>117</v>
      </c>
      <c r="M1159" s="30">
        <v>0.83333333333333337</v>
      </c>
      <c r="N1159" s="30">
        <v>0.33333333333333331</v>
      </c>
      <c r="O1159" s="31">
        <v>659.99999999999989</v>
      </c>
      <c r="P1159" s="31">
        <v>0</v>
      </c>
      <c r="Q1159" s="32"/>
      <c r="R1159" s="33">
        <f t="shared" si="90"/>
        <v>10.272727272727273</v>
      </c>
      <c r="S1159" s="34">
        <f t="shared" si="91"/>
        <v>221</v>
      </c>
      <c r="T1159" s="35">
        <f>IF(L1159="비가동",0,VLOOKUP(E1159,[1]단가!$D$4:$G$1048576,4,0))</f>
        <v>8.76</v>
      </c>
      <c r="U1159" s="35">
        <f t="shared" si="92"/>
        <v>1141331.6399999999</v>
      </c>
      <c r="V1159" s="36" t="str">
        <f>IF($L1159="비가동",0,IF($B1159="in",VLOOKUP($E1159,[1]투입량!$M:$T,3,FALSE),VLOOKUP($E1159,[1]투입량!$D:$I,3,FALSE)))</f>
        <v>SI5521</v>
      </c>
      <c r="W1159" s="35">
        <f>IF($L1159="비가동",0,IF($B1159="in",VLOOKUP($E1159,[1]투입량!$M:$T,6,FALSE),VLOOKUP($E1159,[1]투입량!$D:$I,5,FALSE)))</f>
        <v>330</v>
      </c>
      <c r="X1159" s="35">
        <f t="shared" si="93"/>
        <v>41019.000000000007</v>
      </c>
      <c r="Y1159" s="37">
        <f>IF(V1159=0,0,VLOOKUP(V1159,[1]원재료!C:H,3,0)*0.001)</f>
        <v>8.25</v>
      </c>
      <c r="Z1159" s="35">
        <f t="shared" si="94"/>
        <v>338406.75000000006</v>
      </c>
      <c r="AA1159" s="38"/>
      <c r="AB1159" s="39" t="s">
        <v>35</v>
      </c>
      <c r="AC1159" s="40"/>
    </row>
    <row r="1160" spans="1:29" ht="19.5" customHeight="1" x14ac:dyDescent="0.45">
      <c r="A1160" s="22">
        <v>46167</v>
      </c>
      <c r="B1160" s="23" t="s">
        <v>29</v>
      </c>
      <c r="C1160" s="24" t="s">
        <v>30</v>
      </c>
      <c r="D1160" s="25" t="s">
        <v>59</v>
      </c>
      <c r="E1160" s="26">
        <v>681367</v>
      </c>
      <c r="F1160" s="27" t="str">
        <f>VLOOKUP(표1[[#This Row],[품번]],[1]!품번구분[#Data],2,0)</f>
        <v>S</v>
      </c>
      <c r="G1160" s="28">
        <v>360</v>
      </c>
      <c r="H1160" s="28">
        <v>105</v>
      </c>
      <c r="I1160" s="28"/>
      <c r="J1160" s="29">
        <f>표1[[#This Row],[C/V]]*표1[[#This Row],[판수]]-표1[[#This Row],[불량수량]]</f>
        <v>37800</v>
      </c>
      <c r="K1160" s="28" t="s">
        <v>62</v>
      </c>
      <c r="L1160" s="28" t="s">
        <v>117</v>
      </c>
      <c r="M1160" s="30">
        <v>0.83333333333333337</v>
      </c>
      <c r="N1160" s="30">
        <v>0.33333333333333331</v>
      </c>
      <c r="O1160" s="31">
        <v>659.99999999999989</v>
      </c>
      <c r="P1160" s="31">
        <v>0</v>
      </c>
      <c r="Q1160" s="32"/>
      <c r="R1160" s="33">
        <f t="shared" si="90"/>
        <v>9.5454545454545467</v>
      </c>
      <c r="S1160" s="34">
        <f t="shared" si="91"/>
        <v>105</v>
      </c>
      <c r="T1160" s="35">
        <f>IF(L1160="비가동",0,VLOOKUP(E1160,[1]단가!$D$4:$G$1048576,4,0))</f>
        <v>16.34</v>
      </c>
      <c r="U1160" s="35">
        <f t="shared" si="92"/>
        <v>617652</v>
      </c>
      <c r="V1160" s="36" t="str">
        <f>IF($L1160="비가동",0,IF($B1160="in",VLOOKUP($E1160,[1]투입량!$M:$T,3,FALSE),VLOOKUP($E1160,[1]투입량!$D:$I,3,FALSE)))</f>
        <v>SI4022</v>
      </c>
      <c r="W1160" s="35">
        <f>IF($L1160="비가동",0,IF($B1160="in",VLOOKUP($E1160,[1]투입량!$M:$T,6,FALSE),VLOOKUP($E1160,[1]투입량!$D:$I,5,FALSE)))</f>
        <v>264</v>
      </c>
      <c r="X1160" s="35">
        <f t="shared" si="93"/>
        <v>30492.000000000004</v>
      </c>
      <c r="Y1160" s="37">
        <f>IF(V1160=0,0,VLOOKUP(V1160,[1]원재료!C:H,3,0)*0.001)</f>
        <v>10.15</v>
      </c>
      <c r="Z1160" s="35">
        <f t="shared" si="94"/>
        <v>309493.80000000005</v>
      </c>
      <c r="AA1160" s="38"/>
      <c r="AB1160" s="39" t="s">
        <v>35</v>
      </c>
      <c r="AC1160" s="40"/>
    </row>
    <row r="1161" spans="1:29" ht="19.5" customHeight="1" x14ac:dyDescent="0.45">
      <c r="A1161" s="22">
        <v>46167</v>
      </c>
      <c r="B1161" s="23" t="s">
        <v>29</v>
      </c>
      <c r="C1161" s="24" t="s">
        <v>30</v>
      </c>
      <c r="D1161" s="25" t="s">
        <v>63</v>
      </c>
      <c r="E1161" s="26">
        <v>685394</v>
      </c>
      <c r="F1161" s="27" t="str">
        <f>VLOOKUP(표1[[#This Row],[품번]],[1]!품번구분[#Data],2,0)</f>
        <v>S</v>
      </c>
      <c r="G1161" s="28">
        <v>1152</v>
      </c>
      <c r="H1161" s="28">
        <v>90</v>
      </c>
      <c r="I1161" s="28"/>
      <c r="J1161" s="29">
        <f>표1[[#This Row],[C/V]]*표1[[#This Row],[판수]]-표1[[#This Row],[불량수량]]</f>
        <v>103680</v>
      </c>
      <c r="K1161" s="28" t="s">
        <v>64</v>
      </c>
      <c r="L1161" s="28" t="s">
        <v>116</v>
      </c>
      <c r="M1161" s="30">
        <v>0.33333333333333331</v>
      </c>
      <c r="N1161" s="30">
        <v>0.83333333333333337</v>
      </c>
      <c r="O1161" s="31">
        <v>620</v>
      </c>
      <c r="P1161" s="31">
        <v>0</v>
      </c>
      <c r="Q1161" s="32"/>
      <c r="R1161" s="33">
        <f t="shared" si="90"/>
        <v>8.7096774193548399</v>
      </c>
      <c r="S1161" s="34">
        <f t="shared" si="91"/>
        <v>185</v>
      </c>
      <c r="T1161" s="35">
        <f>IF(L1161="비가동",0,VLOOKUP(E1161,[1]단가!$D$4:$G$1048576,4,0))</f>
        <v>7.4</v>
      </c>
      <c r="U1161" s="35">
        <f t="shared" si="92"/>
        <v>767232</v>
      </c>
      <c r="V1161" s="36" t="str">
        <f>IF($L1161="비가동",0,IF($B1161="in",VLOOKUP($E1161,[1]투입량!$M:$T,3,FALSE),VLOOKUP($E1161,[1]투입량!$D:$I,3,FALSE)))</f>
        <v>SI4026</v>
      </c>
      <c r="W1161" s="35">
        <f>IF($L1161="비가동",0,IF($B1161="in",VLOOKUP($E1161,[1]투입량!$M:$T,6,FALSE),VLOOKUP($E1161,[1]투입량!$D:$I,5,FALSE)))</f>
        <v>292</v>
      </c>
      <c r="X1161" s="35">
        <f t="shared" si="93"/>
        <v>28908.000000000004</v>
      </c>
      <c r="Y1161" s="37">
        <f>IF(V1161=0,0,VLOOKUP(V1161,[1]원재료!C:H,3,0)*0.001)</f>
        <v>9.1</v>
      </c>
      <c r="Z1161" s="35">
        <f t="shared" si="94"/>
        <v>263062.80000000005</v>
      </c>
      <c r="AA1161" s="38"/>
      <c r="AB1161" s="39" t="s">
        <v>35</v>
      </c>
      <c r="AC1161" s="40"/>
    </row>
    <row r="1162" spans="1:29" ht="19.5" customHeight="1" x14ac:dyDescent="0.45">
      <c r="A1162" s="22">
        <v>46167</v>
      </c>
      <c r="B1162" s="23" t="s">
        <v>29</v>
      </c>
      <c r="C1162" s="24" t="s">
        <v>30</v>
      </c>
      <c r="D1162" s="25" t="s">
        <v>65</v>
      </c>
      <c r="E1162" s="26">
        <v>682622</v>
      </c>
      <c r="F1162" s="27" t="str">
        <f>VLOOKUP(표1[[#This Row],[품번]],[1]!품번구분[#Data],2,0)</f>
        <v>S</v>
      </c>
      <c r="G1162" s="28">
        <v>1152</v>
      </c>
      <c r="H1162" s="28">
        <v>98</v>
      </c>
      <c r="I1162" s="28">
        <v>392</v>
      </c>
      <c r="J1162" s="29">
        <f>표1[[#This Row],[C/V]]*표1[[#This Row],[판수]]-표1[[#This Row],[불량수량]]</f>
        <v>112504</v>
      </c>
      <c r="K1162" s="28" t="s">
        <v>66</v>
      </c>
      <c r="L1162" s="28" t="s">
        <v>116</v>
      </c>
      <c r="M1162" s="30">
        <v>0.33333333333333331</v>
      </c>
      <c r="N1162" s="30">
        <v>0.83333333333333337</v>
      </c>
      <c r="O1162" s="31">
        <v>620</v>
      </c>
      <c r="P1162" s="31">
        <v>0</v>
      </c>
      <c r="Q1162" s="32"/>
      <c r="R1162" s="33">
        <f t="shared" si="90"/>
        <v>9.4838709677419342</v>
      </c>
      <c r="S1162" s="34">
        <f t="shared" si="91"/>
        <v>202</v>
      </c>
      <c r="T1162" s="35">
        <f>IF(L1162="비가동",0,VLOOKUP(E1162,[1]단가!$D$4:$G$1048576,4,0))</f>
        <v>7.47</v>
      </c>
      <c r="U1162" s="35">
        <f t="shared" si="92"/>
        <v>840404.88</v>
      </c>
      <c r="V1162" s="36" t="str">
        <f>IF($L1162="비가동",0,IF($B1162="in",VLOOKUP($E1162,[1]투입량!$M:$T,3,FALSE),VLOOKUP($E1162,[1]투입량!$D:$I,3,FALSE)))</f>
        <v>SI4021</v>
      </c>
      <c r="W1162" s="35">
        <f>IF($L1162="비가동",0,IF($B1162="in",VLOOKUP($E1162,[1]투입량!$M:$T,6,FALSE),VLOOKUP($E1162,[1]투입량!$D:$I,5,FALSE)))</f>
        <v>252</v>
      </c>
      <c r="X1162" s="35">
        <f t="shared" si="93"/>
        <v>27165.600000000006</v>
      </c>
      <c r="Y1162" s="37">
        <f>IF(V1162=0,0,VLOOKUP(V1162,[1]원재료!C:H,3,0)*0.001)</f>
        <v>8.8000000000000007</v>
      </c>
      <c r="Z1162" s="35">
        <f t="shared" si="94"/>
        <v>239057.28000000006</v>
      </c>
      <c r="AA1162" s="38"/>
      <c r="AB1162" s="39" t="s">
        <v>35</v>
      </c>
      <c r="AC1162" s="40"/>
    </row>
    <row r="1163" spans="1:29" ht="19.5" customHeight="1" x14ac:dyDescent="0.45">
      <c r="A1163" s="22">
        <v>46167</v>
      </c>
      <c r="B1163" s="23" t="s">
        <v>29</v>
      </c>
      <c r="C1163" s="24" t="s">
        <v>30</v>
      </c>
      <c r="D1163" s="25" t="s">
        <v>63</v>
      </c>
      <c r="E1163" s="26">
        <v>685394</v>
      </c>
      <c r="F1163" s="27" t="str">
        <f>VLOOKUP(표1[[#This Row],[품번]],[1]!품번구분[#Data],2,0)</f>
        <v>S</v>
      </c>
      <c r="G1163" s="28">
        <v>1152</v>
      </c>
      <c r="H1163" s="28">
        <v>95</v>
      </c>
      <c r="I1163" s="28"/>
      <c r="J1163" s="29">
        <f>표1[[#This Row],[C/V]]*표1[[#This Row],[판수]]-표1[[#This Row],[불량수량]]</f>
        <v>109440</v>
      </c>
      <c r="K1163" s="28" t="s">
        <v>67</v>
      </c>
      <c r="L1163" s="28" t="s">
        <v>117</v>
      </c>
      <c r="M1163" s="30">
        <v>0.83333333333333337</v>
      </c>
      <c r="N1163" s="30">
        <v>0.33333333333333331</v>
      </c>
      <c r="O1163" s="31">
        <v>659.99999999999989</v>
      </c>
      <c r="P1163" s="31">
        <v>0</v>
      </c>
      <c r="Q1163" s="32"/>
      <c r="R1163" s="33">
        <f t="shared" si="90"/>
        <v>8.6363636363636367</v>
      </c>
      <c r="S1163" s="34">
        <f t="shared" si="91"/>
        <v>185</v>
      </c>
      <c r="T1163" s="35">
        <f>IF(L1163="비가동",0,VLOOKUP(E1163,[1]단가!$D$4:$G$1048576,4,0))</f>
        <v>7.4</v>
      </c>
      <c r="U1163" s="35">
        <f t="shared" si="92"/>
        <v>809856</v>
      </c>
      <c r="V1163" s="36" t="str">
        <f>IF($L1163="비가동",0,IF($B1163="in",VLOOKUP($E1163,[1]투입량!$M:$T,3,FALSE),VLOOKUP($E1163,[1]투입량!$D:$I,3,FALSE)))</f>
        <v>SI4026</v>
      </c>
      <c r="W1163" s="35">
        <f>IF($L1163="비가동",0,IF($B1163="in",VLOOKUP($E1163,[1]투입량!$M:$T,6,FALSE),VLOOKUP($E1163,[1]투입량!$D:$I,5,FALSE)))</f>
        <v>292</v>
      </c>
      <c r="X1163" s="35">
        <f t="shared" si="93"/>
        <v>30514.000000000004</v>
      </c>
      <c r="Y1163" s="37">
        <f>IF(V1163=0,0,VLOOKUP(V1163,[1]원재료!C:H,3,0)*0.001)</f>
        <v>9.1</v>
      </c>
      <c r="Z1163" s="35">
        <f t="shared" si="94"/>
        <v>277677.40000000002</v>
      </c>
      <c r="AA1163" s="38"/>
      <c r="AB1163" s="39" t="s">
        <v>35</v>
      </c>
      <c r="AC1163" s="40"/>
    </row>
    <row r="1164" spans="1:29" ht="19.5" customHeight="1" x14ac:dyDescent="0.45">
      <c r="A1164" s="22">
        <v>46167</v>
      </c>
      <c r="B1164" s="23" t="s">
        <v>29</v>
      </c>
      <c r="C1164" s="24" t="s">
        <v>30</v>
      </c>
      <c r="D1164" s="25" t="s">
        <v>65</v>
      </c>
      <c r="E1164" s="26">
        <v>682622</v>
      </c>
      <c r="F1164" s="27" t="str">
        <f>VLOOKUP(표1[[#This Row],[품번]],[1]!품번구분[#Data],2,0)</f>
        <v>S</v>
      </c>
      <c r="G1164" s="28">
        <v>1152</v>
      </c>
      <c r="H1164" s="28">
        <v>104</v>
      </c>
      <c r="I1164" s="28">
        <v>416</v>
      </c>
      <c r="J1164" s="29">
        <f>표1[[#This Row],[C/V]]*표1[[#This Row],[판수]]-표1[[#This Row],[불량수량]]</f>
        <v>119392</v>
      </c>
      <c r="K1164" s="28" t="s">
        <v>68</v>
      </c>
      <c r="L1164" s="28" t="s">
        <v>117</v>
      </c>
      <c r="M1164" s="30">
        <v>0.83333333333333337</v>
      </c>
      <c r="N1164" s="30">
        <v>0.33333333333333331</v>
      </c>
      <c r="O1164" s="31">
        <v>659.99999999999989</v>
      </c>
      <c r="P1164" s="31">
        <v>0</v>
      </c>
      <c r="Q1164" s="32"/>
      <c r="R1164" s="33">
        <f t="shared" si="90"/>
        <v>9.454545454545455</v>
      </c>
      <c r="S1164" s="34">
        <f t="shared" si="91"/>
        <v>202</v>
      </c>
      <c r="T1164" s="35">
        <f>IF(L1164="비가동",0,VLOOKUP(E1164,[1]단가!$D$4:$G$1048576,4,0))</f>
        <v>7.47</v>
      </c>
      <c r="U1164" s="35">
        <f t="shared" si="92"/>
        <v>891858.24</v>
      </c>
      <c r="V1164" s="36" t="str">
        <f>IF($L1164="비가동",0,IF($B1164="in",VLOOKUP($E1164,[1]투입량!$M:$T,3,FALSE),VLOOKUP($E1164,[1]투입량!$D:$I,3,FALSE)))</f>
        <v>SI4021</v>
      </c>
      <c r="W1164" s="35">
        <f>IF($L1164="비가동",0,IF($B1164="in",VLOOKUP($E1164,[1]투입량!$M:$T,6,FALSE),VLOOKUP($E1164,[1]투입량!$D:$I,5,FALSE)))</f>
        <v>252</v>
      </c>
      <c r="X1164" s="35">
        <f t="shared" si="93"/>
        <v>28828.800000000003</v>
      </c>
      <c r="Y1164" s="37">
        <f>IF(V1164=0,0,VLOOKUP(V1164,[1]원재료!C:H,3,0)*0.001)</f>
        <v>8.8000000000000007</v>
      </c>
      <c r="Z1164" s="35">
        <f t="shared" si="94"/>
        <v>253693.44000000006</v>
      </c>
      <c r="AA1164" s="38"/>
      <c r="AB1164" s="39" t="s">
        <v>35</v>
      </c>
      <c r="AC1164" s="40"/>
    </row>
    <row r="1165" spans="1:29" ht="19.5" hidden="1" customHeight="1" x14ac:dyDescent="0.45">
      <c r="A1165" s="22">
        <v>46167</v>
      </c>
      <c r="B1165" s="23" t="s">
        <v>29</v>
      </c>
      <c r="C1165" s="24" t="s">
        <v>30</v>
      </c>
      <c r="D1165" s="25" t="s">
        <v>69</v>
      </c>
      <c r="E1165" s="26" t="s">
        <v>118</v>
      </c>
      <c r="F1165" s="27" t="str">
        <f>VLOOKUP(표1[[#This Row],[품번]],[1]!품번구분[#Data],2,0)</f>
        <v>S</v>
      </c>
      <c r="G1165" s="28">
        <v>80</v>
      </c>
      <c r="H1165" s="28">
        <v>97</v>
      </c>
      <c r="I1165" s="28">
        <v>97</v>
      </c>
      <c r="J1165" s="29">
        <f>표1[[#This Row],[C/V]]*표1[[#This Row],[판수]]-표1[[#This Row],[불량수량]]</f>
        <v>7663</v>
      </c>
      <c r="K1165" s="28" t="s">
        <v>71</v>
      </c>
      <c r="L1165" s="28" t="s">
        <v>116</v>
      </c>
      <c r="M1165" s="30">
        <v>0.33333333333333331</v>
      </c>
      <c r="N1165" s="30">
        <v>0.83333333333333337</v>
      </c>
      <c r="O1165" s="31">
        <v>540</v>
      </c>
      <c r="P1165" s="31">
        <v>80.000000000000028</v>
      </c>
      <c r="Q1165" s="32"/>
      <c r="R1165" s="33">
        <f t="shared" si="90"/>
        <v>10.777777777777779</v>
      </c>
      <c r="S1165" s="34">
        <f t="shared" si="91"/>
        <v>173</v>
      </c>
      <c r="T1165" s="35">
        <f>IF(L1165="비가동",0,VLOOKUP(E1165,[1]단가!$D$4:$G$1048576,4,0))</f>
        <v>150</v>
      </c>
      <c r="U1165" s="35">
        <f t="shared" si="92"/>
        <v>1149450</v>
      </c>
      <c r="V1165" s="36" t="str">
        <f>IF($L1165="비가동",0,IF($B1165="in",VLOOKUP($E1165,[1]투입량!$M:$T,3,FALSE),VLOOKUP($E1165,[1]투입량!$D:$I,3,FALSE)))</f>
        <v>SI3026</v>
      </c>
      <c r="W1165" s="35">
        <f>IF($L1165="비가동",0,IF($B1165="in",VLOOKUP($E1165,[1]투입량!$M:$T,6,FALSE),VLOOKUP($E1165,[1]투입량!$D:$I,5,FALSE)))</f>
        <v>18</v>
      </c>
      <c r="X1165" s="35">
        <f t="shared" si="93"/>
        <v>1920.6000000000001</v>
      </c>
      <c r="Y1165" s="37">
        <f>IF(V1165=0,0,VLOOKUP(V1165,[1]원재료!C:H,3,0)*0.001)</f>
        <v>8.0500000000000007</v>
      </c>
      <c r="Z1165" s="35">
        <f t="shared" si="94"/>
        <v>15460.830000000002</v>
      </c>
      <c r="AA1165" s="38"/>
      <c r="AB1165" s="39" t="s">
        <v>35</v>
      </c>
      <c r="AC1165" s="40"/>
    </row>
    <row r="1166" spans="1:29" ht="19.5" hidden="1" customHeight="1" x14ac:dyDescent="0.45">
      <c r="A1166" s="22">
        <v>46167</v>
      </c>
      <c r="B1166" s="23" t="s">
        <v>29</v>
      </c>
      <c r="C1166" s="24" t="s">
        <v>30</v>
      </c>
      <c r="D1166" s="25" t="s">
        <v>69</v>
      </c>
      <c r="E1166" s="26" t="s">
        <v>118</v>
      </c>
      <c r="F1166" s="27" t="str">
        <f>VLOOKUP(표1[[#This Row],[품번]],[1]!품번구분[#Data],2,0)</f>
        <v>S</v>
      </c>
      <c r="G1166" s="28"/>
      <c r="H1166" s="28"/>
      <c r="I1166" s="28"/>
      <c r="J1166" s="29">
        <f>표1[[#This Row],[C/V]]*표1[[#This Row],[판수]]-표1[[#This Row],[불량수량]]</f>
        <v>0</v>
      </c>
      <c r="K1166" s="28" t="s">
        <v>71</v>
      </c>
      <c r="L1166" s="28" t="s">
        <v>36</v>
      </c>
      <c r="M1166" s="30">
        <v>0.77777777777777779</v>
      </c>
      <c r="N1166" s="30">
        <v>0.83333333333333337</v>
      </c>
      <c r="O1166" s="31">
        <v>80.000000000000028</v>
      </c>
      <c r="P1166" s="31">
        <v>0</v>
      </c>
      <c r="Q1166" s="32" t="s">
        <v>100</v>
      </c>
      <c r="R1166" s="33" t="str">
        <f t="shared" si="90"/>
        <v/>
      </c>
      <c r="S1166" s="34">
        <f t="shared" si="91"/>
        <v>173</v>
      </c>
      <c r="T1166" s="35">
        <f>IF(L1166="비가동",0,VLOOKUP(E1166,[1]단가!$D$4:$G$1048576,4,0))</f>
        <v>0</v>
      </c>
      <c r="U1166" s="35">
        <f t="shared" si="92"/>
        <v>0</v>
      </c>
      <c r="V1166" s="36">
        <f>IF($L1166="비가동",0,IF($B1166="in",VLOOKUP($E1166,[1]투입량!$M:$T,3,FALSE),VLOOKUP($E1166,[1]투입량!$D:$I,3,FALSE)))</f>
        <v>0</v>
      </c>
      <c r="W1166" s="35">
        <f>IF($L1166="비가동",0,IF($B1166="in",VLOOKUP($E1166,[1]투입량!$M:$T,6,FALSE),VLOOKUP($E1166,[1]투입량!$D:$I,5,FALSE)))</f>
        <v>0</v>
      </c>
      <c r="X1166" s="35">
        <f t="shared" si="93"/>
        <v>0</v>
      </c>
      <c r="Y1166" s="37">
        <f>IF(V1166=0,0,VLOOKUP(V1166,[1]원재료!C:H,3,0)*0.001)</f>
        <v>0</v>
      </c>
      <c r="Z1166" s="35">
        <f t="shared" si="94"/>
        <v>0</v>
      </c>
      <c r="AA1166" s="38"/>
      <c r="AB1166" s="39" t="s">
        <v>35</v>
      </c>
      <c r="AC1166" s="40"/>
    </row>
    <row r="1167" spans="1:29" ht="19.5" customHeight="1" x14ac:dyDescent="0.45">
      <c r="A1167" s="22">
        <v>46167</v>
      </c>
      <c r="B1167" s="23" t="s">
        <v>29</v>
      </c>
      <c r="C1167" s="24" t="s">
        <v>30</v>
      </c>
      <c r="D1167" s="25" t="s">
        <v>69</v>
      </c>
      <c r="E1167" s="26">
        <v>685646</v>
      </c>
      <c r="F1167" s="27" t="str">
        <f>VLOOKUP(표1[[#This Row],[품번]],[1]!품번구분[#Data],2,0)</f>
        <v>S</v>
      </c>
      <c r="G1167" s="28">
        <v>144</v>
      </c>
      <c r="H1167" s="28">
        <v>0</v>
      </c>
      <c r="I1167" s="28"/>
      <c r="J1167" s="29">
        <f>표1[[#This Row],[C/V]]*표1[[#This Row],[판수]]-표1[[#This Row],[불량수량]]</f>
        <v>0</v>
      </c>
      <c r="K1167" s="28" t="s">
        <v>71</v>
      </c>
      <c r="L1167" s="28" t="s">
        <v>116</v>
      </c>
      <c r="M1167" s="30">
        <v>0.83333333333333337</v>
      </c>
      <c r="N1167" s="30">
        <v>0.83333333333333337</v>
      </c>
      <c r="O1167" s="31">
        <v>0</v>
      </c>
      <c r="P1167" s="31">
        <v>0</v>
      </c>
      <c r="Q1167" s="32"/>
      <c r="R1167" s="33" t="str">
        <f t="shared" si="90"/>
        <v/>
      </c>
      <c r="S1167" s="34">
        <f t="shared" si="91"/>
        <v>0</v>
      </c>
      <c r="T1167" s="35">
        <f>IF(L1167="비가동",0,VLOOKUP(E1167,[1]단가!$D$4:$G$1048576,4,0))</f>
        <v>118.7</v>
      </c>
      <c r="U1167" s="35">
        <f t="shared" si="92"/>
        <v>0</v>
      </c>
      <c r="V1167" s="36" t="str">
        <f>IF($L1167="비가동",0,IF($B1167="in",VLOOKUP($E1167,[1]투입량!$M:$T,3,FALSE),VLOOKUP($E1167,[1]투입량!$D:$I,3,FALSE)))</f>
        <v>SI4029</v>
      </c>
      <c r="W1167" s="35">
        <f>IF($L1167="비가동",0,IF($B1167="in",VLOOKUP($E1167,[1]투입량!$M:$T,6,FALSE),VLOOKUP($E1167,[1]투입량!$D:$I,5,FALSE)))</f>
        <v>408</v>
      </c>
      <c r="X1167" s="35">
        <f t="shared" si="93"/>
        <v>0</v>
      </c>
      <c r="Y1167" s="37">
        <f>IF(V1167=0,0,VLOOKUP(V1167,[1]원재료!C:H,3,0)*0.001)</f>
        <v>9</v>
      </c>
      <c r="Z1167" s="35">
        <f t="shared" si="94"/>
        <v>0</v>
      </c>
      <c r="AA1167" s="38"/>
      <c r="AB1167" s="39" t="s">
        <v>35</v>
      </c>
      <c r="AC1167" s="40"/>
    </row>
    <row r="1168" spans="1:29" ht="19.5" customHeight="1" x14ac:dyDescent="0.45">
      <c r="A1168" s="22">
        <v>46167</v>
      </c>
      <c r="B1168" s="23" t="s">
        <v>29</v>
      </c>
      <c r="C1168" s="24" t="s">
        <v>30</v>
      </c>
      <c r="D1168" s="25" t="s">
        <v>72</v>
      </c>
      <c r="E1168" s="26">
        <v>683290</v>
      </c>
      <c r="F1168" s="27" t="str">
        <f>VLOOKUP(표1[[#This Row],[품번]],[1]!품번구분[#Data],2,0)</f>
        <v>S</v>
      </c>
      <c r="G1168" s="28">
        <v>400</v>
      </c>
      <c r="H1168" s="28">
        <v>106</v>
      </c>
      <c r="I1168" s="28"/>
      <c r="J1168" s="29">
        <f>표1[[#This Row],[C/V]]*표1[[#This Row],[판수]]-표1[[#This Row],[불량수량]]</f>
        <v>42400</v>
      </c>
      <c r="K1168" s="28" t="s">
        <v>71</v>
      </c>
      <c r="L1168" s="28" t="s">
        <v>116</v>
      </c>
      <c r="M1168" s="30">
        <v>0.33333333333333331</v>
      </c>
      <c r="N1168" s="30">
        <v>0.83333333333333337</v>
      </c>
      <c r="O1168" s="31">
        <v>620</v>
      </c>
      <c r="P1168" s="31">
        <v>0</v>
      </c>
      <c r="Q1168" s="32"/>
      <c r="R1168" s="33">
        <f t="shared" si="90"/>
        <v>10.258064516129032</v>
      </c>
      <c r="S1168" s="34">
        <f t="shared" si="91"/>
        <v>106</v>
      </c>
      <c r="T1168" s="35">
        <f>IF(L1168="비가동",0,VLOOKUP(E1168,[1]단가!$D$4:$G$1048576,4,0))</f>
        <v>6</v>
      </c>
      <c r="U1168" s="35">
        <f t="shared" si="92"/>
        <v>254400</v>
      </c>
      <c r="V1168" s="36" t="str">
        <f>IF($L1168="비가동",0,IF($B1168="in",VLOOKUP($E1168,[1]투입량!$M:$T,3,FALSE),VLOOKUP($E1168,[1]투입량!$D:$I,3,FALSE)))</f>
        <v>SI5021</v>
      </c>
      <c r="W1168" s="35">
        <f>IF($L1168="비가동",0,IF($B1168="in",VLOOKUP($E1168,[1]투입량!$M:$T,6,FALSE),VLOOKUP($E1168,[1]투입량!$D:$I,5,FALSE)))</f>
        <v>60</v>
      </c>
      <c r="X1168" s="35">
        <f t="shared" si="93"/>
        <v>6996</v>
      </c>
      <c r="Y1168" s="37">
        <f>IF(V1168=0,0,VLOOKUP(V1168,[1]원재료!C:H,3,0)*0.001)</f>
        <v>10.1</v>
      </c>
      <c r="Z1168" s="35">
        <f t="shared" si="94"/>
        <v>70659.599999999991</v>
      </c>
      <c r="AA1168" s="38"/>
      <c r="AB1168" s="39" t="s">
        <v>35</v>
      </c>
      <c r="AC1168" s="40"/>
    </row>
    <row r="1169" spans="1:29" ht="19.5" customHeight="1" x14ac:dyDescent="0.45">
      <c r="A1169" s="22">
        <v>46167</v>
      </c>
      <c r="B1169" s="23" t="s">
        <v>29</v>
      </c>
      <c r="C1169" s="24" t="s">
        <v>30</v>
      </c>
      <c r="D1169" s="25" t="s">
        <v>69</v>
      </c>
      <c r="E1169" s="26" t="s">
        <v>118</v>
      </c>
      <c r="F1169" s="27" t="str">
        <f>VLOOKUP(표1[[#This Row],[품번]],[1]!품번구분[#Data],2,0)</f>
        <v>S</v>
      </c>
      <c r="G1169" s="28">
        <v>80</v>
      </c>
      <c r="H1169" s="28">
        <v>76</v>
      </c>
      <c r="I1169" s="28"/>
      <c r="J1169" s="29">
        <f>표1[[#This Row],[C/V]]*표1[[#This Row],[판수]]-표1[[#This Row],[불량수량]]</f>
        <v>6080</v>
      </c>
      <c r="K1169" s="28" t="s">
        <v>74</v>
      </c>
      <c r="L1169" s="28" t="s">
        <v>117</v>
      </c>
      <c r="M1169" s="30">
        <v>0.83333333333333337</v>
      </c>
      <c r="N1169" s="30">
        <v>0.33333333333333331</v>
      </c>
      <c r="O1169" s="31">
        <v>659.99999999999989</v>
      </c>
      <c r="P1169" s="31">
        <v>0</v>
      </c>
      <c r="Q1169" s="32"/>
      <c r="R1169" s="33">
        <f t="shared" si="90"/>
        <v>6.9090909090909101</v>
      </c>
      <c r="S1169" s="34">
        <f t="shared" si="91"/>
        <v>173</v>
      </c>
      <c r="T1169" s="35">
        <f>IF(L1169="비가동",0,VLOOKUP(E1169,[1]단가!$D$4:$G$1048576,4,0))</f>
        <v>150</v>
      </c>
      <c r="U1169" s="35">
        <f t="shared" si="92"/>
        <v>912000</v>
      </c>
      <c r="V1169" s="36" t="str">
        <f>IF($L1169="비가동",0,IF($B1169="in",VLOOKUP($E1169,[1]투입량!$M:$T,3,FALSE),VLOOKUP($E1169,[1]투입량!$D:$I,3,FALSE)))</f>
        <v>SI3026</v>
      </c>
      <c r="W1169" s="35">
        <f>IF($L1169="비가동",0,IF($B1169="in",VLOOKUP($E1169,[1]투입량!$M:$T,6,FALSE),VLOOKUP($E1169,[1]투입량!$D:$I,5,FALSE)))</f>
        <v>18</v>
      </c>
      <c r="X1169" s="35">
        <f t="shared" si="93"/>
        <v>1504.8</v>
      </c>
      <c r="Y1169" s="37">
        <f>IF(V1169=0,0,VLOOKUP(V1169,[1]원재료!C:H,3,0)*0.001)</f>
        <v>8.0500000000000007</v>
      </c>
      <c r="Z1169" s="35">
        <f t="shared" si="94"/>
        <v>12113.640000000001</v>
      </c>
      <c r="AA1169" s="38"/>
      <c r="AB1169" s="39" t="s">
        <v>35</v>
      </c>
      <c r="AC1169" s="40"/>
    </row>
    <row r="1170" spans="1:29" ht="19.5" customHeight="1" x14ac:dyDescent="0.45">
      <c r="A1170" s="22">
        <v>46167</v>
      </c>
      <c r="B1170" s="23" t="s">
        <v>29</v>
      </c>
      <c r="C1170" s="24" t="s">
        <v>30</v>
      </c>
      <c r="D1170" s="25" t="s">
        <v>72</v>
      </c>
      <c r="E1170" s="26">
        <v>685646</v>
      </c>
      <c r="F1170" s="27" t="str">
        <f>VLOOKUP(표1[[#This Row],[품번]],[1]!품번구분[#Data],2,0)</f>
        <v>S</v>
      </c>
      <c r="G1170" s="28">
        <v>144</v>
      </c>
      <c r="H1170" s="28">
        <v>77</v>
      </c>
      <c r="I1170" s="28"/>
      <c r="J1170" s="29">
        <f>표1[[#This Row],[C/V]]*표1[[#This Row],[판수]]-표1[[#This Row],[불량수량]]</f>
        <v>11088</v>
      </c>
      <c r="K1170" s="28" t="s">
        <v>74</v>
      </c>
      <c r="L1170" s="28" t="s">
        <v>117</v>
      </c>
      <c r="M1170" s="30">
        <v>0.83333333333333337</v>
      </c>
      <c r="N1170" s="30">
        <v>0.33333333333333331</v>
      </c>
      <c r="O1170" s="31">
        <v>659.99999999999989</v>
      </c>
      <c r="P1170" s="31">
        <v>0</v>
      </c>
      <c r="Q1170" s="32"/>
      <c r="R1170" s="33">
        <f t="shared" si="90"/>
        <v>7.0000000000000009</v>
      </c>
      <c r="S1170" s="34">
        <f t="shared" si="91"/>
        <v>77</v>
      </c>
      <c r="T1170" s="35">
        <f>IF(L1170="비가동",0,VLOOKUP(E1170,[1]단가!$D$4:$G$1048576,4,0))</f>
        <v>118.7</v>
      </c>
      <c r="U1170" s="35">
        <f t="shared" si="92"/>
        <v>1316145.6000000001</v>
      </c>
      <c r="V1170" s="36" t="str">
        <f>IF($L1170="비가동",0,IF($B1170="in",VLOOKUP($E1170,[1]투입량!$M:$T,3,FALSE),VLOOKUP($E1170,[1]투입량!$D:$I,3,FALSE)))</f>
        <v>SI4029</v>
      </c>
      <c r="W1170" s="35">
        <f>IF($L1170="비가동",0,IF($B1170="in",VLOOKUP($E1170,[1]투입량!$M:$T,6,FALSE),VLOOKUP($E1170,[1]투입량!$D:$I,5,FALSE)))</f>
        <v>408</v>
      </c>
      <c r="X1170" s="35">
        <f t="shared" si="93"/>
        <v>34557.599999999999</v>
      </c>
      <c r="Y1170" s="37">
        <f>IF(V1170=0,0,VLOOKUP(V1170,[1]원재료!C:H,3,0)*0.001)</f>
        <v>9</v>
      </c>
      <c r="Z1170" s="35">
        <f t="shared" si="94"/>
        <v>311018.39999999997</v>
      </c>
      <c r="AA1170" s="38"/>
      <c r="AB1170" s="39" t="s">
        <v>35</v>
      </c>
      <c r="AC1170" s="40"/>
    </row>
    <row r="1171" spans="1:29" ht="19.5" customHeight="1" x14ac:dyDescent="0.45">
      <c r="A1171" s="22">
        <v>46167</v>
      </c>
      <c r="B1171" s="23" t="s">
        <v>29</v>
      </c>
      <c r="C1171" s="24" t="s">
        <v>30</v>
      </c>
      <c r="D1171" s="25" t="s">
        <v>75</v>
      </c>
      <c r="E1171" s="26" t="s">
        <v>76</v>
      </c>
      <c r="F1171" s="27" t="str">
        <f>VLOOKUP(표1[[#This Row],[품번]],[1]!품번구분[#Data],2,0)</f>
        <v>G</v>
      </c>
      <c r="G1171" s="28">
        <v>6</v>
      </c>
      <c r="H1171" s="28">
        <v>90</v>
      </c>
      <c r="I1171" s="28"/>
      <c r="J1171" s="29">
        <f>표1[[#This Row],[C/V]]*표1[[#This Row],[판수]]-표1[[#This Row],[불량수량]]</f>
        <v>540</v>
      </c>
      <c r="K1171" s="28" t="s">
        <v>102</v>
      </c>
      <c r="L1171" s="28" t="s">
        <v>116</v>
      </c>
      <c r="M1171" s="30">
        <v>0.33333333333333331</v>
      </c>
      <c r="N1171" s="30">
        <v>0.83333333333333337</v>
      </c>
      <c r="O1171" s="31">
        <v>620</v>
      </c>
      <c r="P1171" s="31">
        <v>0</v>
      </c>
      <c r="Q1171" s="32"/>
      <c r="R1171" s="33">
        <f t="shared" si="90"/>
        <v>8.7096774193548399</v>
      </c>
      <c r="S1171" s="34">
        <f t="shared" si="91"/>
        <v>190</v>
      </c>
      <c r="T1171" s="35">
        <f>IF(L1171="비가동",0,VLOOKUP(E1171,[1]단가!$D$4:$G$1048576,4,0))</f>
        <v>700</v>
      </c>
      <c r="U1171" s="35">
        <f t="shared" si="92"/>
        <v>378000</v>
      </c>
      <c r="V1171" s="36" t="str">
        <f>IF($L1171="비가동",0,IF($B1171="in",VLOOKUP($E1171,[1]투입량!$M:$T,3,FALSE),VLOOKUP($E1171,[1]투입량!$D:$I,3,FALSE)))</f>
        <v>Q5009</v>
      </c>
      <c r="W1171" s="35">
        <f>IF($L1171="비가동",0,IF($B1171="in",VLOOKUP($E1171,[1]투입량!$M:$T,6,FALSE),VLOOKUP($E1171,[1]투입량!$D:$I,5,FALSE)))</f>
        <v>28</v>
      </c>
      <c r="X1171" s="35">
        <f t="shared" si="93"/>
        <v>2772.0000000000005</v>
      </c>
      <c r="Y1171" s="37">
        <f>IF(V1171=0,0,VLOOKUP(V1171,[1]원재료!C:H,3,0)*0.001)</f>
        <v>8.14</v>
      </c>
      <c r="Z1171" s="35">
        <f t="shared" si="94"/>
        <v>22564.080000000005</v>
      </c>
      <c r="AA1171" s="38"/>
      <c r="AB1171" s="39" t="s">
        <v>35</v>
      </c>
      <c r="AC1171" s="40"/>
    </row>
    <row r="1172" spans="1:29" ht="19.5" customHeight="1" x14ac:dyDescent="0.45">
      <c r="A1172" s="22">
        <v>46167</v>
      </c>
      <c r="B1172" s="23" t="s">
        <v>29</v>
      </c>
      <c r="C1172" s="24" t="s">
        <v>30</v>
      </c>
      <c r="D1172" s="25" t="s">
        <v>78</v>
      </c>
      <c r="E1172" s="26" t="s">
        <v>76</v>
      </c>
      <c r="F1172" s="27" t="str">
        <f>VLOOKUP(표1[[#This Row],[품번]],[1]!품번구분[#Data],2,0)</f>
        <v>G</v>
      </c>
      <c r="G1172" s="28">
        <v>2</v>
      </c>
      <c r="H1172" s="28">
        <v>90</v>
      </c>
      <c r="I1172" s="28"/>
      <c r="J1172" s="29">
        <f>표1[[#This Row],[C/V]]*표1[[#This Row],[판수]]-표1[[#This Row],[불량수량]]</f>
        <v>180</v>
      </c>
      <c r="K1172" s="28" t="s">
        <v>102</v>
      </c>
      <c r="L1172" s="28" t="s">
        <v>116</v>
      </c>
      <c r="M1172" s="30">
        <v>0.33333333333333331</v>
      </c>
      <c r="N1172" s="30">
        <v>0.83333333333333337</v>
      </c>
      <c r="O1172" s="31">
        <v>620</v>
      </c>
      <c r="P1172" s="31">
        <v>0</v>
      </c>
      <c r="Q1172" s="32"/>
      <c r="R1172" s="33">
        <f t="shared" si="90"/>
        <v>8.7096774193548399</v>
      </c>
      <c r="S1172" s="34">
        <f t="shared" si="91"/>
        <v>190</v>
      </c>
      <c r="T1172" s="35">
        <f>IF(L1172="비가동",0,VLOOKUP(E1172,[1]단가!$D$4:$G$1048576,4,0))</f>
        <v>700</v>
      </c>
      <c r="U1172" s="35">
        <f t="shared" si="92"/>
        <v>126000</v>
      </c>
      <c r="V1172" s="36" t="str">
        <f>IF($L1172="비가동",0,IF($B1172="in",VLOOKUP($E1172,[1]투입량!$M:$T,3,FALSE),VLOOKUP($E1172,[1]투입량!$D:$I,3,FALSE)))</f>
        <v>Q5009</v>
      </c>
      <c r="W1172" s="35">
        <f>IF($L1172="비가동",0,IF($B1172="in",VLOOKUP($E1172,[1]투입량!$M:$T,6,FALSE),VLOOKUP($E1172,[1]투입량!$D:$I,5,FALSE)))</f>
        <v>28</v>
      </c>
      <c r="X1172" s="35">
        <f t="shared" si="93"/>
        <v>2772.0000000000005</v>
      </c>
      <c r="Y1172" s="37">
        <f>IF(V1172=0,0,VLOOKUP(V1172,[1]원재료!C:H,3,0)*0.001)</f>
        <v>8.14</v>
      </c>
      <c r="Z1172" s="35">
        <f t="shared" si="94"/>
        <v>22564.080000000005</v>
      </c>
      <c r="AA1172" s="38"/>
      <c r="AB1172" s="39" t="s">
        <v>35</v>
      </c>
      <c r="AC1172" s="40"/>
    </row>
    <row r="1173" spans="1:29" ht="19.5" customHeight="1" x14ac:dyDescent="0.45">
      <c r="A1173" s="22">
        <v>46167</v>
      </c>
      <c r="B1173" s="23" t="s">
        <v>29</v>
      </c>
      <c r="C1173" s="24" t="s">
        <v>30</v>
      </c>
      <c r="D1173" s="25" t="s">
        <v>75</v>
      </c>
      <c r="E1173" s="26" t="s">
        <v>76</v>
      </c>
      <c r="F1173" s="27" t="str">
        <f>VLOOKUP(표1[[#This Row],[품번]],[1]!품번구분[#Data],2,0)</f>
        <v>G</v>
      </c>
      <c r="G1173" s="28">
        <v>6</v>
      </c>
      <c r="H1173" s="28">
        <v>100</v>
      </c>
      <c r="I1173" s="28"/>
      <c r="J1173" s="29">
        <f>표1[[#This Row],[C/V]]*표1[[#This Row],[판수]]-표1[[#This Row],[불량수량]]</f>
        <v>600</v>
      </c>
      <c r="K1173" s="28" t="s">
        <v>79</v>
      </c>
      <c r="L1173" s="28" t="s">
        <v>117</v>
      </c>
      <c r="M1173" s="30">
        <v>0.83333333333333337</v>
      </c>
      <c r="N1173" s="30">
        <v>0.33333333333333331</v>
      </c>
      <c r="O1173" s="31">
        <v>659.99999999999989</v>
      </c>
      <c r="P1173" s="31">
        <v>0</v>
      </c>
      <c r="Q1173" s="32"/>
      <c r="R1173" s="33">
        <f t="shared" si="90"/>
        <v>9.0909090909090935</v>
      </c>
      <c r="S1173" s="34">
        <f t="shared" si="91"/>
        <v>190</v>
      </c>
      <c r="T1173" s="35">
        <f>IF(L1173="비가동",0,VLOOKUP(E1173,[1]단가!$D$4:$G$1048576,4,0))</f>
        <v>700</v>
      </c>
      <c r="U1173" s="35">
        <f t="shared" si="92"/>
        <v>420000</v>
      </c>
      <c r="V1173" s="36" t="str">
        <f>IF($L1173="비가동",0,IF($B1173="in",VLOOKUP($E1173,[1]투입량!$M:$T,3,FALSE),VLOOKUP($E1173,[1]투입량!$D:$I,3,FALSE)))</f>
        <v>Q5009</v>
      </c>
      <c r="W1173" s="35">
        <f>IF($L1173="비가동",0,IF($B1173="in",VLOOKUP($E1173,[1]투입량!$M:$T,6,FALSE),VLOOKUP($E1173,[1]투입량!$D:$I,5,FALSE)))</f>
        <v>28</v>
      </c>
      <c r="X1173" s="35">
        <f t="shared" si="93"/>
        <v>3080.0000000000005</v>
      </c>
      <c r="Y1173" s="37">
        <f>IF(V1173=0,0,VLOOKUP(V1173,[1]원재료!C:H,3,0)*0.001)</f>
        <v>8.14</v>
      </c>
      <c r="Z1173" s="35">
        <f t="shared" si="94"/>
        <v>25071.200000000004</v>
      </c>
      <c r="AA1173" s="38"/>
      <c r="AB1173" s="39" t="s">
        <v>35</v>
      </c>
      <c r="AC1173" s="40"/>
    </row>
    <row r="1174" spans="1:29" ht="19.5" customHeight="1" x14ac:dyDescent="0.45">
      <c r="A1174" s="22">
        <v>46167</v>
      </c>
      <c r="B1174" s="23" t="s">
        <v>29</v>
      </c>
      <c r="C1174" s="24" t="s">
        <v>30</v>
      </c>
      <c r="D1174" s="25" t="s">
        <v>78</v>
      </c>
      <c r="E1174" s="26" t="s">
        <v>76</v>
      </c>
      <c r="F1174" s="27" t="str">
        <f>VLOOKUP(표1[[#This Row],[품번]],[1]!품번구분[#Data],2,0)</f>
        <v>G</v>
      </c>
      <c r="G1174" s="28">
        <v>2</v>
      </c>
      <c r="H1174" s="28">
        <v>100</v>
      </c>
      <c r="I1174" s="28"/>
      <c r="J1174" s="29">
        <f>표1[[#This Row],[C/V]]*표1[[#This Row],[판수]]-표1[[#This Row],[불량수량]]</f>
        <v>200</v>
      </c>
      <c r="K1174" s="28" t="s">
        <v>79</v>
      </c>
      <c r="L1174" s="28" t="s">
        <v>117</v>
      </c>
      <c r="M1174" s="30">
        <v>0.83333333333333337</v>
      </c>
      <c r="N1174" s="30">
        <v>0.33333333333333331</v>
      </c>
      <c r="O1174" s="31">
        <v>659.99999999999989</v>
      </c>
      <c r="P1174" s="31">
        <v>0</v>
      </c>
      <c r="Q1174" s="32"/>
      <c r="R1174" s="33">
        <f t="shared" si="90"/>
        <v>9.0909090909090935</v>
      </c>
      <c r="S1174" s="34">
        <f t="shared" si="91"/>
        <v>190</v>
      </c>
      <c r="T1174" s="35">
        <f>IF(L1174="비가동",0,VLOOKUP(E1174,[1]단가!$D$4:$G$1048576,4,0))</f>
        <v>700</v>
      </c>
      <c r="U1174" s="35">
        <f t="shared" si="92"/>
        <v>140000</v>
      </c>
      <c r="V1174" s="36" t="str">
        <f>IF($L1174="비가동",0,IF($B1174="in",VLOOKUP($E1174,[1]투입량!$M:$T,3,FALSE),VLOOKUP($E1174,[1]투입량!$D:$I,3,FALSE)))</f>
        <v>Q5009</v>
      </c>
      <c r="W1174" s="35">
        <f>IF($L1174="비가동",0,IF($B1174="in",VLOOKUP($E1174,[1]투입량!$M:$T,6,FALSE),VLOOKUP($E1174,[1]투입량!$D:$I,5,FALSE)))</f>
        <v>28</v>
      </c>
      <c r="X1174" s="35">
        <f t="shared" si="93"/>
        <v>3080.0000000000005</v>
      </c>
      <c r="Y1174" s="37">
        <f>IF(V1174=0,0,VLOOKUP(V1174,[1]원재료!C:H,3,0)*0.001)</f>
        <v>8.14</v>
      </c>
      <c r="Z1174" s="35">
        <f t="shared" si="94"/>
        <v>25071.200000000004</v>
      </c>
      <c r="AA1174" s="38"/>
      <c r="AB1174" s="39" t="s">
        <v>35</v>
      </c>
      <c r="AC1174" s="40"/>
    </row>
    <row r="1175" spans="1:29" ht="19.5" customHeight="1" x14ac:dyDescent="0.45">
      <c r="A1175" s="22">
        <v>46167</v>
      </c>
      <c r="B1175" s="23" t="s">
        <v>29</v>
      </c>
      <c r="C1175" s="24" t="s">
        <v>30</v>
      </c>
      <c r="D1175" s="25" t="s">
        <v>80</v>
      </c>
      <c r="E1175" s="26">
        <v>410002</v>
      </c>
      <c r="F1175" s="27" t="str">
        <f>VLOOKUP(표1[[#This Row],[품번]],[1]!품번구분[#Data],2,0)</f>
        <v>G</v>
      </c>
      <c r="G1175" s="28">
        <v>400</v>
      </c>
      <c r="H1175" s="28">
        <v>85</v>
      </c>
      <c r="I1175" s="28"/>
      <c r="J1175" s="29">
        <f>표1[[#This Row],[C/V]]*표1[[#This Row],[판수]]-표1[[#This Row],[불량수량]]</f>
        <v>34000</v>
      </c>
      <c r="K1175" s="28" t="s">
        <v>60</v>
      </c>
      <c r="L1175" s="28" t="s">
        <v>116</v>
      </c>
      <c r="M1175" s="30">
        <v>0.33333333333333331</v>
      </c>
      <c r="N1175" s="30">
        <v>0.83333333333333337</v>
      </c>
      <c r="O1175" s="31">
        <v>620</v>
      </c>
      <c r="P1175" s="31">
        <v>0</v>
      </c>
      <c r="Q1175" s="32"/>
      <c r="R1175" s="33">
        <f t="shared" si="90"/>
        <v>8.2258064516129021</v>
      </c>
      <c r="S1175" s="34">
        <f t="shared" si="91"/>
        <v>175</v>
      </c>
      <c r="T1175" s="35">
        <f>IF(L1175="비가동",0,VLOOKUP(E1175,[1]단가!$D$4:$G$1048576,4,0))</f>
        <v>14.7</v>
      </c>
      <c r="U1175" s="35">
        <f t="shared" si="92"/>
        <v>499800</v>
      </c>
      <c r="V1175" s="36" t="str">
        <f>IF($L1175="비가동",0,IF($B1175="in",VLOOKUP($E1175,[1]투입량!$M:$T,3,FALSE),VLOOKUP($E1175,[1]투입량!$D:$I,3,FALSE)))</f>
        <v>Q4004-3</v>
      </c>
      <c r="W1175" s="35">
        <f>IF($L1175="비가동",0,IF($B1175="in",VLOOKUP($E1175,[1]투입량!$M:$T,6,FALSE),VLOOKUP($E1175,[1]투입량!$D:$I,5,FALSE)))</f>
        <v>46</v>
      </c>
      <c r="X1175" s="35">
        <f t="shared" si="93"/>
        <v>4301</v>
      </c>
      <c r="Y1175" s="37">
        <f>IF(V1175=0,0,VLOOKUP(V1175,[1]원재료!C:H,3,0)*0.001)</f>
        <v>10.200000000000001</v>
      </c>
      <c r="Z1175" s="35">
        <f t="shared" si="94"/>
        <v>43870.200000000004</v>
      </c>
      <c r="AA1175" s="38"/>
      <c r="AB1175" s="39" t="s">
        <v>35</v>
      </c>
      <c r="AC1175" s="40"/>
    </row>
    <row r="1176" spans="1:29" ht="19.5" customHeight="1" x14ac:dyDescent="0.45">
      <c r="A1176" s="22">
        <v>46167</v>
      </c>
      <c r="B1176" s="23" t="s">
        <v>29</v>
      </c>
      <c r="C1176" s="24" t="s">
        <v>30</v>
      </c>
      <c r="D1176" s="25" t="s">
        <v>82</v>
      </c>
      <c r="E1176" s="26" t="s">
        <v>125</v>
      </c>
      <c r="F1176" s="27" t="str">
        <f>VLOOKUP(표1[[#This Row],[품번]],[1]!품번구분[#Data],2,0)</f>
        <v>G</v>
      </c>
      <c r="G1176" s="28">
        <v>72</v>
      </c>
      <c r="H1176" s="28">
        <v>82</v>
      </c>
      <c r="I1176" s="28"/>
      <c r="J1176" s="29">
        <f>표1[[#This Row],[C/V]]*표1[[#This Row],[판수]]-표1[[#This Row],[불량수량]]</f>
        <v>5904</v>
      </c>
      <c r="K1176" s="28" t="s">
        <v>60</v>
      </c>
      <c r="L1176" s="28" t="s">
        <v>116</v>
      </c>
      <c r="M1176" s="30">
        <v>0.33333333333333331</v>
      </c>
      <c r="N1176" s="30">
        <v>0.83333333333333337</v>
      </c>
      <c r="O1176" s="31">
        <v>620</v>
      </c>
      <c r="P1176" s="31">
        <v>0</v>
      </c>
      <c r="Q1176" s="32"/>
      <c r="R1176" s="33">
        <f t="shared" si="90"/>
        <v>7.935483870967742</v>
      </c>
      <c r="S1176" s="34">
        <f t="shared" si="91"/>
        <v>172</v>
      </c>
      <c r="T1176" s="35">
        <f>IF(L1176="비가동",0,VLOOKUP(E1176,[1]단가!$D$4:$G$1048576,4,0))</f>
        <v>0</v>
      </c>
      <c r="U1176" s="35">
        <f t="shared" si="92"/>
        <v>0</v>
      </c>
      <c r="V1176" s="36" t="str">
        <f>IF($L1176="비가동",0,IF($B1176="in",VLOOKUP($E1176,[1]투입량!$M:$T,3,FALSE),VLOOKUP($E1176,[1]투입량!$D:$I,3,FALSE)))</f>
        <v>F7008</v>
      </c>
      <c r="W1176" s="35">
        <f>IF($L1176="비가동",0,IF($B1176="in",VLOOKUP($E1176,[1]투입량!$M:$T,6,FALSE),VLOOKUP($E1176,[1]투입량!$D:$I,5,FALSE)))</f>
        <v>168</v>
      </c>
      <c r="X1176" s="35">
        <f t="shared" si="93"/>
        <v>15153.6</v>
      </c>
      <c r="Y1176" s="37">
        <f>IF(V1176=0,0,VLOOKUP(V1176,[1]원재료!C:H,3,0)*0.001)</f>
        <v>41</v>
      </c>
      <c r="Z1176" s="35">
        <f t="shared" si="94"/>
        <v>621297.6</v>
      </c>
      <c r="AA1176" s="38"/>
      <c r="AB1176" s="39" t="s">
        <v>35</v>
      </c>
      <c r="AC1176" s="40"/>
    </row>
    <row r="1177" spans="1:29" ht="19.5" customHeight="1" x14ac:dyDescent="0.45">
      <c r="A1177" s="22">
        <v>46167</v>
      </c>
      <c r="B1177" s="23" t="s">
        <v>29</v>
      </c>
      <c r="C1177" s="24" t="s">
        <v>30</v>
      </c>
      <c r="D1177" s="25" t="s">
        <v>80</v>
      </c>
      <c r="E1177" s="26">
        <v>410002</v>
      </c>
      <c r="F1177" s="27" t="str">
        <f>VLOOKUP(표1[[#This Row],[품번]],[1]!품번구분[#Data],2,0)</f>
        <v>G</v>
      </c>
      <c r="G1177" s="28">
        <v>400</v>
      </c>
      <c r="H1177" s="28">
        <v>90</v>
      </c>
      <c r="I1177" s="28"/>
      <c r="J1177" s="29">
        <f>표1[[#This Row],[C/V]]*표1[[#This Row],[판수]]-표1[[#This Row],[불량수량]]</f>
        <v>36000</v>
      </c>
      <c r="K1177" s="28" t="s">
        <v>83</v>
      </c>
      <c r="L1177" s="28" t="s">
        <v>117</v>
      </c>
      <c r="M1177" s="30">
        <v>0.83333333333333337</v>
      </c>
      <c r="N1177" s="30">
        <v>0.33333333333333331</v>
      </c>
      <c r="O1177" s="31">
        <v>659.99999999999989</v>
      </c>
      <c r="P1177" s="31">
        <v>0</v>
      </c>
      <c r="Q1177" s="32"/>
      <c r="R1177" s="33">
        <f t="shared" si="90"/>
        <v>8.1818181818181834</v>
      </c>
      <c r="S1177" s="34">
        <f t="shared" si="91"/>
        <v>175</v>
      </c>
      <c r="T1177" s="35">
        <f>IF(L1177="비가동",0,VLOOKUP(E1177,[1]단가!$D$4:$G$1048576,4,0))</f>
        <v>14.7</v>
      </c>
      <c r="U1177" s="35">
        <f t="shared" si="92"/>
        <v>529200</v>
      </c>
      <c r="V1177" s="36" t="str">
        <f>IF($L1177="비가동",0,IF($B1177="in",VLOOKUP($E1177,[1]투입량!$M:$T,3,FALSE),VLOOKUP($E1177,[1]투입량!$D:$I,3,FALSE)))</f>
        <v>Q4004-3</v>
      </c>
      <c r="W1177" s="35">
        <f>IF($L1177="비가동",0,IF($B1177="in",VLOOKUP($E1177,[1]투입량!$M:$T,6,FALSE),VLOOKUP($E1177,[1]투입량!$D:$I,5,FALSE)))</f>
        <v>46</v>
      </c>
      <c r="X1177" s="35">
        <f t="shared" si="93"/>
        <v>4554</v>
      </c>
      <c r="Y1177" s="37">
        <f>IF(V1177=0,0,VLOOKUP(V1177,[1]원재료!C:H,3,0)*0.001)</f>
        <v>10.200000000000001</v>
      </c>
      <c r="Z1177" s="35">
        <f t="shared" si="94"/>
        <v>46450.8</v>
      </c>
      <c r="AA1177" s="38"/>
      <c r="AB1177" s="39" t="s">
        <v>35</v>
      </c>
      <c r="AC1177" s="40"/>
    </row>
    <row r="1178" spans="1:29" ht="19.5" customHeight="1" x14ac:dyDescent="0.45">
      <c r="A1178" s="22">
        <v>46167</v>
      </c>
      <c r="B1178" s="23" t="s">
        <v>29</v>
      </c>
      <c r="C1178" s="24" t="s">
        <v>30</v>
      </c>
      <c r="D1178" s="25" t="s">
        <v>82</v>
      </c>
      <c r="E1178" s="26" t="s">
        <v>125</v>
      </c>
      <c r="F1178" s="27" t="str">
        <f>VLOOKUP(표1[[#This Row],[품번]],[1]!품번구분[#Data],2,0)</f>
        <v>G</v>
      </c>
      <c r="G1178" s="28">
        <v>72</v>
      </c>
      <c r="H1178" s="28">
        <v>90</v>
      </c>
      <c r="I1178" s="28"/>
      <c r="J1178" s="29">
        <f>표1[[#This Row],[C/V]]*표1[[#This Row],[판수]]-표1[[#This Row],[불량수량]]</f>
        <v>6480</v>
      </c>
      <c r="K1178" s="28" t="s">
        <v>83</v>
      </c>
      <c r="L1178" s="28" t="s">
        <v>117</v>
      </c>
      <c r="M1178" s="30">
        <v>0.83333333333333337</v>
      </c>
      <c r="N1178" s="30">
        <v>0.33333333333333331</v>
      </c>
      <c r="O1178" s="31">
        <v>659.99999999999989</v>
      </c>
      <c r="P1178" s="31">
        <v>0</v>
      </c>
      <c r="Q1178" s="32"/>
      <c r="R1178" s="33">
        <f t="shared" si="90"/>
        <v>8.1818181818181834</v>
      </c>
      <c r="S1178" s="34">
        <f t="shared" si="91"/>
        <v>172</v>
      </c>
      <c r="T1178" s="35">
        <f>IF(L1178="비가동",0,VLOOKUP(E1178,[1]단가!$D$4:$G$1048576,4,0))</f>
        <v>0</v>
      </c>
      <c r="U1178" s="35">
        <f t="shared" si="92"/>
        <v>0</v>
      </c>
      <c r="V1178" s="36" t="str">
        <f>IF($L1178="비가동",0,IF($B1178="in",VLOOKUP($E1178,[1]투입량!$M:$T,3,FALSE),VLOOKUP($E1178,[1]투입량!$D:$I,3,FALSE)))</f>
        <v>F7008</v>
      </c>
      <c r="W1178" s="35">
        <f>IF($L1178="비가동",0,IF($B1178="in",VLOOKUP($E1178,[1]투입량!$M:$T,6,FALSE),VLOOKUP($E1178,[1]투입량!$D:$I,5,FALSE)))</f>
        <v>168</v>
      </c>
      <c r="X1178" s="35">
        <f t="shared" si="93"/>
        <v>16632</v>
      </c>
      <c r="Y1178" s="37">
        <f>IF(V1178=0,0,VLOOKUP(V1178,[1]원재료!C:H,3,0)*0.001)</f>
        <v>41</v>
      </c>
      <c r="Z1178" s="35">
        <f t="shared" si="94"/>
        <v>681912</v>
      </c>
      <c r="AA1178" s="38"/>
      <c r="AB1178" s="39" t="s">
        <v>35</v>
      </c>
      <c r="AC1178" s="40"/>
    </row>
    <row r="1179" spans="1:29" ht="19.5" customHeight="1" x14ac:dyDescent="0.45">
      <c r="A1179" s="22">
        <v>46167</v>
      </c>
      <c r="B1179" s="23" t="s">
        <v>29</v>
      </c>
      <c r="C1179" s="24" t="s">
        <v>30</v>
      </c>
      <c r="D1179" s="25" t="s">
        <v>84</v>
      </c>
      <c r="E1179" s="26">
        <v>681371</v>
      </c>
      <c r="F1179" s="27" t="str">
        <f>VLOOKUP(표1[[#This Row],[품번]],[1]!품번구분[#Data],2,0)</f>
        <v>S</v>
      </c>
      <c r="G1179" s="28">
        <v>400</v>
      </c>
      <c r="H1179" s="28">
        <v>104</v>
      </c>
      <c r="I1179" s="28">
        <v>208</v>
      </c>
      <c r="J1179" s="29">
        <f>표1[[#This Row],[C/V]]*표1[[#This Row],[판수]]-표1[[#This Row],[불량수량]]</f>
        <v>41392</v>
      </c>
      <c r="K1179" s="28" t="s">
        <v>85</v>
      </c>
      <c r="L1179" s="28" t="s">
        <v>116</v>
      </c>
      <c r="M1179" s="30">
        <v>0.33333333333333331</v>
      </c>
      <c r="N1179" s="30">
        <v>0.83333333333333337</v>
      </c>
      <c r="O1179" s="31">
        <v>620</v>
      </c>
      <c r="P1179" s="31">
        <v>0</v>
      </c>
      <c r="Q1179" s="32"/>
      <c r="R1179" s="33">
        <f t="shared" si="90"/>
        <v>10.064516129032258</v>
      </c>
      <c r="S1179" s="34">
        <f t="shared" si="91"/>
        <v>210</v>
      </c>
      <c r="T1179" s="35">
        <f>IF(L1179="비가동",0,VLOOKUP(E1179,[1]단가!$D$4:$G$1048576,4,0))</f>
        <v>11.89</v>
      </c>
      <c r="U1179" s="35">
        <f t="shared" si="92"/>
        <v>492150.88</v>
      </c>
      <c r="V1179" s="36" t="str">
        <f>IF($L1179="비가동",0,IF($B1179="in",VLOOKUP($E1179,[1]투입량!$M:$T,3,FALSE),VLOOKUP($E1179,[1]투입량!$D:$I,3,FALSE)))</f>
        <v>SI4023</v>
      </c>
      <c r="W1179" s="35">
        <f>IF($L1179="비가동",0,IF($B1179="in",VLOOKUP($E1179,[1]투입량!$M:$T,6,FALSE),VLOOKUP($E1179,[1]투입량!$D:$I,5,FALSE)))</f>
        <v>169.5</v>
      </c>
      <c r="X1179" s="35">
        <f t="shared" si="93"/>
        <v>19390.800000000003</v>
      </c>
      <c r="Y1179" s="37">
        <f>IF(V1179=0,0,VLOOKUP(V1179,'[1]원재료 (2)'!C:H,3,0)*0.001)</f>
        <v>9.3000000000000007</v>
      </c>
      <c r="Z1179" s="35">
        <f t="shared" si="94"/>
        <v>180334.44000000003</v>
      </c>
      <c r="AA1179" s="38"/>
      <c r="AB1179" s="39" t="s">
        <v>35</v>
      </c>
      <c r="AC1179" s="40"/>
    </row>
    <row r="1180" spans="1:29" ht="19.5" customHeight="1" x14ac:dyDescent="0.45">
      <c r="A1180" s="22">
        <v>46167</v>
      </c>
      <c r="B1180" s="23" t="s">
        <v>29</v>
      </c>
      <c r="C1180" s="24" t="s">
        <v>30</v>
      </c>
      <c r="D1180" s="25" t="s">
        <v>86</v>
      </c>
      <c r="E1180" s="26">
        <v>680772</v>
      </c>
      <c r="F1180" s="27" t="str">
        <f>VLOOKUP(표1[[#This Row],[품번]],[1]!품번구분[#Data],2,0)</f>
        <v>S</v>
      </c>
      <c r="G1180" s="28">
        <v>324</v>
      </c>
      <c r="H1180" s="28">
        <v>104</v>
      </c>
      <c r="I1180" s="28">
        <v>104</v>
      </c>
      <c r="J1180" s="29">
        <f>표1[[#This Row],[C/V]]*표1[[#This Row],[판수]]-표1[[#This Row],[불량수량]]</f>
        <v>33592</v>
      </c>
      <c r="K1180" s="28" t="s">
        <v>85</v>
      </c>
      <c r="L1180" s="28" t="s">
        <v>116</v>
      </c>
      <c r="M1180" s="30">
        <v>0.33333333333333331</v>
      </c>
      <c r="N1180" s="30">
        <v>0.83333333333333337</v>
      </c>
      <c r="O1180" s="31">
        <v>620</v>
      </c>
      <c r="P1180" s="31">
        <v>0</v>
      </c>
      <c r="Q1180" s="32"/>
      <c r="R1180" s="33">
        <f t="shared" si="90"/>
        <v>10.064516129032258</v>
      </c>
      <c r="S1180" s="34">
        <f t="shared" si="91"/>
        <v>213</v>
      </c>
      <c r="T1180" s="35">
        <f>IF(L1180="비가동",0,VLOOKUP(E1180,[1]단가!$D$4:$G$1048576,4,0))</f>
        <v>8.94</v>
      </c>
      <c r="U1180" s="35">
        <f t="shared" si="92"/>
        <v>300312.48</v>
      </c>
      <c r="V1180" s="36" t="str">
        <f>IF($L1180="비가동",0,IF($B1180="in",VLOOKUP($E1180,[1]투입량!$M:$T,3,FALSE),VLOOKUP($E1180,[1]투입량!$D:$I,3,FALSE)))</f>
        <v>SI4020</v>
      </c>
      <c r="W1180" s="35">
        <f>IF($L1180="비가동",0,IF($B1180="in",VLOOKUP($E1180,[1]투입량!$M:$T,6,FALSE),VLOOKUP($E1180,[1]투입량!$D:$I,5,FALSE)))</f>
        <v>88</v>
      </c>
      <c r="X1180" s="35">
        <f t="shared" si="93"/>
        <v>10067.200000000001</v>
      </c>
      <c r="Y1180" s="37">
        <f>IF(V1180=0,0,VLOOKUP(V1180,[1]원재료!C:H,3,0)*0.001)</f>
        <v>8.7000000000000011</v>
      </c>
      <c r="Z1180" s="35">
        <f t="shared" si="94"/>
        <v>87584.640000000014</v>
      </c>
      <c r="AA1180" s="38"/>
      <c r="AB1180" s="39" t="s">
        <v>35</v>
      </c>
      <c r="AC1180" s="40"/>
    </row>
    <row r="1181" spans="1:29" ht="19.5" customHeight="1" x14ac:dyDescent="0.45">
      <c r="A1181" s="22">
        <v>46167</v>
      </c>
      <c r="B1181" s="23" t="s">
        <v>29</v>
      </c>
      <c r="C1181" s="24" t="s">
        <v>30</v>
      </c>
      <c r="D1181" s="25" t="s">
        <v>84</v>
      </c>
      <c r="E1181" s="26">
        <v>681371</v>
      </c>
      <c r="F1181" s="27" t="str">
        <f>VLOOKUP(표1[[#This Row],[품번]],[1]!품번구분[#Data],2,0)</f>
        <v>S</v>
      </c>
      <c r="G1181" s="28">
        <v>400</v>
      </c>
      <c r="H1181" s="28">
        <v>106</v>
      </c>
      <c r="I1181" s="28">
        <v>212</v>
      </c>
      <c r="J1181" s="29">
        <f>표1[[#This Row],[C/V]]*표1[[#This Row],[판수]]-표1[[#This Row],[불량수량]]</f>
        <v>42188</v>
      </c>
      <c r="K1181" s="28" t="s">
        <v>87</v>
      </c>
      <c r="L1181" s="28" t="s">
        <v>117</v>
      </c>
      <c r="M1181" s="30">
        <v>0.83333333333333337</v>
      </c>
      <c r="N1181" s="30">
        <v>0.33333333333333331</v>
      </c>
      <c r="O1181" s="31">
        <v>659.99999999999989</v>
      </c>
      <c r="P1181" s="31">
        <v>0</v>
      </c>
      <c r="Q1181" s="32"/>
      <c r="R1181" s="33">
        <f t="shared" si="90"/>
        <v>9.6363636363636385</v>
      </c>
      <c r="S1181" s="34">
        <f t="shared" si="91"/>
        <v>210</v>
      </c>
      <c r="T1181" s="35">
        <f>IF(L1181="비가동",0,VLOOKUP(E1181,[1]단가!$D$4:$G$1048576,4,0))</f>
        <v>11.89</v>
      </c>
      <c r="U1181" s="35">
        <f t="shared" si="92"/>
        <v>501615.32</v>
      </c>
      <c r="V1181" s="36" t="str">
        <f>IF($L1181="비가동",0,IF($B1181="in",VLOOKUP($E1181,[1]투입량!$M:$T,3,FALSE),VLOOKUP($E1181,[1]투입량!$D:$I,3,FALSE)))</f>
        <v>SI4023</v>
      </c>
      <c r="W1181" s="35">
        <f>IF($L1181="비가동",0,IF($B1181="in",VLOOKUP($E1181,[1]투입량!$M:$T,6,FALSE),VLOOKUP($E1181,[1]투입량!$D:$I,5,FALSE)))</f>
        <v>169.5</v>
      </c>
      <c r="X1181" s="35">
        <f t="shared" si="93"/>
        <v>19763.7</v>
      </c>
      <c r="Y1181" s="37">
        <f>IF(V1181=0,0,VLOOKUP(V1181,[1]원재료!C:H,3,0)*0.001)</f>
        <v>9.3000000000000007</v>
      </c>
      <c r="Z1181" s="35">
        <f t="shared" si="94"/>
        <v>183802.41000000003</v>
      </c>
      <c r="AA1181" s="38"/>
      <c r="AB1181" s="39" t="s">
        <v>35</v>
      </c>
      <c r="AC1181" s="40"/>
    </row>
    <row r="1182" spans="1:29" ht="19.5" customHeight="1" x14ac:dyDescent="0.45">
      <c r="A1182" s="22">
        <v>46167</v>
      </c>
      <c r="B1182" s="23" t="s">
        <v>29</v>
      </c>
      <c r="C1182" s="24" t="s">
        <v>30</v>
      </c>
      <c r="D1182" s="25" t="s">
        <v>86</v>
      </c>
      <c r="E1182" s="26">
        <v>680772</v>
      </c>
      <c r="F1182" s="27" t="str">
        <f>VLOOKUP(표1[[#This Row],[품번]],[1]!품번구분[#Data],2,0)</f>
        <v>S</v>
      </c>
      <c r="G1182" s="28">
        <v>324</v>
      </c>
      <c r="H1182" s="28">
        <v>109</v>
      </c>
      <c r="I1182" s="28">
        <v>109</v>
      </c>
      <c r="J1182" s="29">
        <f>표1[[#This Row],[C/V]]*표1[[#This Row],[판수]]-표1[[#This Row],[불량수량]]</f>
        <v>35207</v>
      </c>
      <c r="K1182" s="28" t="s">
        <v>87</v>
      </c>
      <c r="L1182" s="28" t="s">
        <v>117</v>
      </c>
      <c r="M1182" s="30">
        <v>0.83333333333333337</v>
      </c>
      <c r="N1182" s="30">
        <v>0.33333333333333331</v>
      </c>
      <c r="O1182" s="31">
        <v>659.99999999999989</v>
      </c>
      <c r="P1182" s="31">
        <v>0</v>
      </c>
      <c r="Q1182" s="32"/>
      <c r="R1182" s="33">
        <f t="shared" si="90"/>
        <v>9.9090909090909118</v>
      </c>
      <c r="S1182" s="34">
        <f t="shared" si="91"/>
        <v>213</v>
      </c>
      <c r="T1182" s="35">
        <f>IF(L1182="비가동",0,VLOOKUP(E1182,[1]단가!$D$4:$G$1048576,4,0))</f>
        <v>8.94</v>
      </c>
      <c r="U1182" s="35">
        <f t="shared" si="92"/>
        <v>314750.57999999996</v>
      </c>
      <c r="V1182" s="36" t="str">
        <f>IF($L1182="비가동",0,IF($B1182="in",VLOOKUP($E1182,[1]투입량!$M:$T,3,FALSE),VLOOKUP($E1182,[1]투입량!$D:$I,3,FALSE)))</f>
        <v>SI4020</v>
      </c>
      <c r="W1182" s="35">
        <f>IF($L1182="비가동",0,IF($B1182="in",VLOOKUP($E1182,[1]투입량!$M:$T,6,FALSE),VLOOKUP($E1182,[1]투입량!$D:$I,5,FALSE)))</f>
        <v>88</v>
      </c>
      <c r="X1182" s="35">
        <f t="shared" si="93"/>
        <v>10551.2</v>
      </c>
      <c r="Y1182" s="37">
        <f>IF(V1182=0,0,VLOOKUP(V1182,[1]원재료!C:H,3,0)*0.001)</f>
        <v>8.7000000000000011</v>
      </c>
      <c r="Z1182" s="35">
        <f t="shared" si="94"/>
        <v>91795.440000000017</v>
      </c>
      <c r="AA1182" s="38"/>
      <c r="AB1182" s="39" t="s">
        <v>35</v>
      </c>
      <c r="AC1182" s="40"/>
    </row>
    <row r="1183" spans="1:29" ht="19.5" customHeight="1" x14ac:dyDescent="0.45">
      <c r="A1183" s="22">
        <v>46167</v>
      </c>
      <c r="B1183" s="23" t="s">
        <v>29</v>
      </c>
      <c r="C1183" s="24" t="s">
        <v>30</v>
      </c>
      <c r="D1183" s="25" t="s">
        <v>88</v>
      </c>
      <c r="E1183" s="26">
        <v>685390</v>
      </c>
      <c r="F1183" s="27" t="str">
        <f>VLOOKUP(표1[[#This Row],[품번]],[1]!품번구분[#Data],2,0)</f>
        <v>S</v>
      </c>
      <c r="G1183" s="28">
        <v>1444</v>
      </c>
      <c r="H1183" s="28">
        <v>105</v>
      </c>
      <c r="I1183" s="28">
        <v>105</v>
      </c>
      <c r="J1183" s="29">
        <f>표1[[#This Row],[C/V]]*표1[[#This Row],[판수]]-표1[[#This Row],[불량수량]]</f>
        <v>151515</v>
      </c>
      <c r="K1183" s="28" t="s">
        <v>99</v>
      </c>
      <c r="L1183" s="28" t="s">
        <v>116</v>
      </c>
      <c r="M1183" s="30">
        <v>0.33333333333333331</v>
      </c>
      <c r="N1183" s="30">
        <v>0.83333333333333337</v>
      </c>
      <c r="O1183" s="31">
        <v>620</v>
      </c>
      <c r="P1183" s="31">
        <v>0</v>
      </c>
      <c r="Q1183" s="32"/>
      <c r="R1183" s="33">
        <f t="shared" si="90"/>
        <v>10.161290322580644</v>
      </c>
      <c r="S1183" s="34">
        <f t="shared" si="91"/>
        <v>215</v>
      </c>
      <c r="T1183" s="35">
        <f>IF(L1183="비가동",0,VLOOKUP(E1183,[1]단가!$D$4:$G$1048576,4,0))</f>
        <v>8</v>
      </c>
      <c r="U1183" s="35">
        <f t="shared" si="92"/>
        <v>1212120</v>
      </c>
      <c r="V1183" s="36" t="str">
        <f>IF($L1183="비가동",0,IF($B1183="in",VLOOKUP($E1183,[1]투입량!$M:$T,3,FALSE),VLOOKUP($E1183,[1]투입량!$D:$I,3,FALSE)))</f>
        <v>SI4022</v>
      </c>
      <c r="W1183" s="35">
        <f>IF($L1183="비가동",0,IF($B1183="in",VLOOKUP($E1183,[1]투입량!$M:$T,6,FALSE),VLOOKUP($E1183,[1]투입량!$D:$I,5,FALSE)))</f>
        <v>260</v>
      </c>
      <c r="X1183" s="35">
        <f t="shared" si="93"/>
        <v>30030</v>
      </c>
      <c r="Y1183" s="37">
        <f>IF(V1183=0,0,VLOOKUP(V1183,[1]원재료!C:H,3,0)*0.001)</f>
        <v>10.15</v>
      </c>
      <c r="Z1183" s="35">
        <f t="shared" si="94"/>
        <v>304804.5</v>
      </c>
      <c r="AA1183" s="38"/>
      <c r="AB1183" s="39" t="s">
        <v>35</v>
      </c>
      <c r="AC1183" s="40"/>
    </row>
    <row r="1184" spans="1:29" ht="19.5" customHeight="1" x14ac:dyDescent="0.45">
      <c r="A1184" s="22">
        <v>46167</v>
      </c>
      <c r="B1184" s="23" t="s">
        <v>29</v>
      </c>
      <c r="C1184" s="24" t="s">
        <v>30</v>
      </c>
      <c r="D1184" s="25" t="s">
        <v>90</v>
      </c>
      <c r="E1184" s="26" t="s">
        <v>91</v>
      </c>
      <c r="F1184" s="27" t="str">
        <f>VLOOKUP(표1[[#This Row],[품번]],[1]!품번구분[#Data],2,0)</f>
        <v>S</v>
      </c>
      <c r="G1184" s="28">
        <v>256</v>
      </c>
      <c r="H1184" s="28">
        <v>63</v>
      </c>
      <c r="I1184" s="28"/>
      <c r="J1184" s="29">
        <f>표1[[#This Row],[C/V]]*표1[[#This Row],[판수]]-표1[[#This Row],[불량수량]]</f>
        <v>16128</v>
      </c>
      <c r="K1184" s="28" t="s">
        <v>92</v>
      </c>
      <c r="L1184" s="28" t="s">
        <v>116</v>
      </c>
      <c r="M1184" s="30">
        <v>0.33333333333333331</v>
      </c>
      <c r="N1184" s="30">
        <v>0.83333333333333337</v>
      </c>
      <c r="O1184" s="31">
        <v>620</v>
      </c>
      <c r="P1184" s="31">
        <v>0</v>
      </c>
      <c r="Q1184" s="32"/>
      <c r="R1184" s="33">
        <f t="shared" si="90"/>
        <v>6.096774193548387</v>
      </c>
      <c r="S1184" s="34">
        <f t="shared" si="91"/>
        <v>130</v>
      </c>
      <c r="T1184" s="35">
        <f>IF(L1184="비가동",0,VLOOKUP(E1184,[1]단가!$D$4:$G$1048576,4,0))</f>
        <v>39.44</v>
      </c>
      <c r="U1184" s="35">
        <f t="shared" si="92"/>
        <v>636088.31999999995</v>
      </c>
      <c r="V1184" s="36" t="str">
        <f>IF($L1184="비가동",0,IF($B1184="in",VLOOKUP($E1184,[1]투입량!$M:$T,3,FALSE),VLOOKUP($E1184,[1]투입량!$D:$I,3,FALSE)))</f>
        <v>SI4023-1</v>
      </c>
      <c r="W1184" s="35">
        <f>IF($L1184="비가동",0,IF($B1184="in",VLOOKUP($E1184,[1]투입량!$M:$T,6,FALSE),VLOOKUP($E1184,[1]투입량!$D:$I,5,FALSE)))</f>
        <v>172</v>
      </c>
      <c r="X1184" s="35">
        <f t="shared" si="93"/>
        <v>11919.6</v>
      </c>
      <c r="Y1184" s="37">
        <f>IF(V1184=0,0,VLOOKUP(V1184,[1]원재료!C:H,3,0)*0.001)</f>
        <v>8.1999999999999993</v>
      </c>
      <c r="Z1184" s="35">
        <f t="shared" si="94"/>
        <v>97740.72</v>
      </c>
      <c r="AA1184" s="38"/>
      <c r="AB1184" s="39" t="s">
        <v>35</v>
      </c>
      <c r="AC1184" s="40"/>
    </row>
    <row r="1185" spans="1:29" ht="19.5" customHeight="1" x14ac:dyDescent="0.45">
      <c r="A1185" s="22">
        <v>46167</v>
      </c>
      <c r="B1185" s="23" t="s">
        <v>29</v>
      </c>
      <c r="C1185" s="24" t="s">
        <v>30</v>
      </c>
      <c r="D1185" s="25" t="s">
        <v>88</v>
      </c>
      <c r="E1185" s="26">
        <v>685390</v>
      </c>
      <c r="F1185" s="27" t="str">
        <f>VLOOKUP(표1[[#This Row],[품번]],[1]!품번구분[#Data],2,0)</f>
        <v>S</v>
      </c>
      <c r="G1185" s="28">
        <v>1444</v>
      </c>
      <c r="H1185" s="28">
        <v>110</v>
      </c>
      <c r="I1185" s="28">
        <v>110</v>
      </c>
      <c r="J1185" s="29">
        <f>표1[[#This Row],[C/V]]*표1[[#This Row],[판수]]-표1[[#This Row],[불량수량]]</f>
        <v>158730</v>
      </c>
      <c r="K1185" s="28" t="s">
        <v>89</v>
      </c>
      <c r="L1185" s="28" t="s">
        <v>117</v>
      </c>
      <c r="M1185" s="30">
        <v>0.83333333333333337</v>
      </c>
      <c r="N1185" s="30">
        <v>0.33333333333333331</v>
      </c>
      <c r="O1185" s="31">
        <v>659.99999999999989</v>
      </c>
      <c r="P1185" s="31">
        <v>0</v>
      </c>
      <c r="Q1185" s="32"/>
      <c r="R1185" s="33">
        <f t="shared" si="90"/>
        <v>10.000000000000002</v>
      </c>
      <c r="S1185" s="34">
        <f t="shared" si="91"/>
        <v>215</v>
      </c>
      <c r="T1185" s="35">
        <f>IF(L1185="비가동",0,VLOOKUP(E1185,[1]단가!$D$4:$G$1048576,4,0))</f>
        <v>8</v>
      </c>
      <c r="U1185" s="35">
        <f t="shared" si="92"/>
        <v>1269840</v>
      </c>
      <c r="V1185" s="36" t="str">
        <f>IF($L1185="비가동",0,IF($B1185="in",VLOOKUP($E1185,[1]투입량!$M:$T,3,FALSE),VLOOKUP($E1185,[1]투입량!$D:$I,3,FALSE)))</f>
        <v>SI4022</v>
      </c>
      <c r="W1185" s="35">
        <f>IF($L1185="비가동",0,IF($B1185="in",VLOOKUP($E1185,[1]투입량!$M:$T,6,FALSE),VLOOKUP($E1185,[1]투입량!$D:$I,5,FALSE)))</f>
        <v>260</v>
      </c>
      <c r="X1185" s="35">
        <f t="shared" si="93"/>
        <v>31460</v>
      </c>
      <c r="Y1185" s="37">
        <f>IF(V1185=0,0,VLOOKUP(V1185,[1]원재료!C:H,3,0)*0.001)</f>
        <v>10.15</v>
      </c>
      <c r="Z1185" s="35">
        <f t="shared" si="94"/>
        <v>319319</v>
      </c>
      <c r="AA1185" s="38"/>
      <c r="AB1185" s="39" t="s">
        <v>35</v>
      </c>
      <c r="AC1185" s="40"/>
    </row>
    <row r="1186" spans="1:29" ht="19.5" customHeight="1" x14ac:dyDescent="0.45">
      <c r="A1186" s="22">
        <v>46167</v>
      </c>
      <c r="B1186" s="23" t="s">
        <v>29</v>
      </c>
      <c r="C1186" s="24" t="s">
        <v>30</v>
      </c>
      <c r="D1186" s="25" t="s">
        <v>90</v>
      </c>
      <c r="E1186" s="26" t="s">
        <v>91</v>
      </c>
      <c r="F1186" s="27" t="str">
        <f>VLOOKUP(표1[[#This Row],[품번]],[1]!품번구분[#Data],2,0)</f>
        <v>S</v>
      </c>
      <c r="G1186" s="28">
        <v>256</v>
      </c>
      <c r="H1186" s="28">
        <v>67</v>
      </c>
      <c r="I1186" s="28"/>
      <c r="J1186" s="29">
        <f>표1[[#This Row],[C/V]]*표1[[#This Row],[판수]]-표1[[#This Row],[불량수량]]</f>
        <v>17152</v>
      </c>
      <c r="K1186" s="28" t="s">
        <v>94</v>
      </c>
      <c r="L1186" s="28" t="s">
        <v>117</v>
      </c>
      <c r="M1186" s="30">
        <v>0.83333333333333337</v>
      </c>
      <c r="N1186" s="30">
        <v>0.33333333333333331</v>
      </c>
      <c r="O1186" s="31">
        <v>659.99999999999989</v>
      </c>
      <c r="P1186" s="31">
        <v>0</v>
      </c>
      <c r="Q1186" s="32"/>
      <c r="R1186" s="33">
        <f t="shared" si="90"/>
        <v>6.0909090909090917</v>
      </c>
      <c r="S1186" s="34">
        <f t="shared" si="91"/>
        <v>130</v>
      </c>
      <c r="T1186" s="35">
        <f>IF(L1186="비가동",0,VLOOKUP(E1186,[1]단가!$D$4:$G$1048576,4,0))</f>
        <v>39.44</v>
      </c>
      <c r="U1186" s="35">
        <f t="shared" si="92"/>
        <v>676474.88</v>
      </c>
      <c r="V1186" s="36" t="str">
        <f>IF($L1186="비가동",0,IF($B1186="in",VLOOKUP($E1186,[1]투입량!$M:$T,3,FALSE),VLOOKUP($E1186,[1]투입량!$D:$I,3,FALSE)))</f>
        <v>SI4023-1</v>
      </c>
      <c r="W1186" s="35">
        <f>IF($L1186="비가동",0,IF($B1186="in",VLOOKUP($E1186,[1]투입량!$M:$T,6,FALSE),VLOOKUP($E1186,[1]투입량!$D:$I,5,FALSE)))</f>
        <v>172</v>
      </c>
      <c r="X1186" s="35">
        <f t="shared" si="93"/>
        <v>12676.400000000001</v>
      </c>
      <c r="Y1186" s="37">
        <f>IF(V1186=0,0,VLOOKUP(V1186,[1]원재료!C:H,3,0)*0.001)</f>
        <v>8.1999999999999993</v>
      </c>
      <c r="Z1186" s="35">
        <f t="shared" si="94"/>
        <v>103946.48</v>
      </c>
      <c r="AA1186" s="38"/>
      <c r="AB1186" s="39" t="s">
        <v>35</v>
      </c>
      <c r="AC1186" s="40"/>
    </row>
    <row r="1187" spans="1:29" ht="19.5" customHeight="1" x14ac:dyDescent="0.45">
      <c r="A1187" s="22">
        <v>46167</v>
      </c>
      <c r="B1187" s="23" t="s">
        <v>29</v>
      </c>
      <c r="C1187" s="24" t="s">
        <v>30</v>
      </c>
      <c r="D1187" s="25" t="s">
        <v>95</v>
      </c>
      <c r="E1187" s="26">
        <v>682620</v>
      </c>
      <c r="F1187" s="27" t="str">
        <f>VLOOKUP(표1[[#This Row],[품번]],[1]!품번구분[#Data],2,0)</f>
        <v>S</v>
      </c>
      <c r="G1187" s="28">
        <v>1156</v>
      </c>
      <c r="H1187" s="28">
        <v>90</v>
      </c>
      <c r="I1187" s="28">
        <v>270</v>
      </c>
      <c r="J1187" s="29">
        <f>표1[[#This Row],[C/V]]*표1[[#This Row],[판수]]-표1[[#This Row],[불량수량]]</f>
        <v>103770</v>
      </c>
      <c r="K1187" s="28" t="s">
        <v>96</v>
      </c>
      <c r="L1187" s="28" t="s">
        <v>116</v>
      </c>
      <c r="M1187" s="30">
        <v>0.33333333333333331</v>
      </c>
      <c r="N1187" s="30">
        <v>0.83333333333333337</v>
      </c>
      <c r="O1187" s="31">
        <v>620</v>
      </c>
      <c r="P1187" s="31">
        <v>0</v>
      </c>
      <c r="Q1187" s="32"/>
      <c r="R1187" s="33">
        <f t="shared" si="90"/>
        <v>8.7096774193548399</v>
      </c>
      <c r="S1187" s="34">
        <f t="shared" si="91"/>
        <v>187</v>
      </c>
      <c r="T1187" s="35">
        <f>IF(L1187="비가동",0,VLOOKUP(E1187,[1]단가!$D$4:$G$1048576,4,0))</f>
        <v>7.47</v>
      </c>
      <c r="U1187" s="35">
        <f t="shared" si="92"/>
        <v>775161.9</v>
      </c>
      <c r="V1187" s="36" t="str">
        <f>IF($L1187="비가동",0,IF($B1187="in",VLOOKUP($E1187,[1]투입량!$M:$T,3,FALSE),VLOOKUP($E1187,[1]투입량!$D:$I,3,FALSE)))</f>
        <v>SI4020-2</v>
      </c>
      <c r="W1187" s="35">
        <f>IF($L1187="비가동",0,IF($B1187="in",VLOOKUP($E1187,[1]투입량!$M:$T,6,FALSE),VLOOKUP($E1187,[1]투입량!$D:$I,5,FALSE)))</f>
        <v>230</v>
      </c>
      <c r="X1187" s="35">
        <f t="shared" si="93"/>
        <v>22770.000000000004</v>
      </c>
      <c r="Y1187" s="37">
        <f>IF(V1187=0,0,VLOOKUP(V1187,[1]원재료!C:H,3,0)*0.001)</f>
        <v>10.5</v>
      </c>
      <c r="Z1187" s="35">
        <f t="shared" si="94"/>
        <v>239085.00000000003</v>
      </c>
      <c r="AA1187" s="38"/>
      <c r="AB1187" s="39" t="s">
        <v>35</v>
      </c>
      <c r="AC1187" s="40"/>
    </row>
    <row r="1188" spans="1:29" ht="19.5" hidden="1" customHeight="1" x14ac:dyDescent="0.45">
      <c r="A1188" s="22">
        <v>46167</v>
      </c>
      <c r="B1188" s="23" t="s">
        <v>29</v>
      </c>
      <c r="C1188" s="24" t="s">
        <v>30</v>
      </c>
      <c r="D1188" s="25" t="s">
        <v>97</v>
      </c>
      <c r="E1188" s="26">
        <v>680449</v>
      </c>
      <c r="F1188" s="27" t="str">
        <f>VLOOKUP(표1[[#This Row],[품번]],[1]!품번구분[#Data],2,0)</f>
        <v>S</v>
      </c>
      <c r="G1188" s="28">
        <v>1008</v>
      </c>
      <c r="H1188" s="28">
        <v>79</v>
      </c>
      <c r="I1188" s="28">
        <v>316</v>
      </c>
      <c r="J1188" s="29">
        <f>표1[[#This Row],[C/V]]*표1[[#This Row],[판수]]-표1[[#This Row],[불량수량]]</f>
        <v>79316</v>
      </c>
      <c r="K1188" s="28" t="s">
        <v>58</v>
      </c>
      <c r="L1188" s="28" t="s">
        <v>116</v>
      </c>
      <c r="M1188" s="30">
        <v>0.33333333333333331</v>
      </c>
      <c r="N1188" s="30">
        <v>0.83333333333333337</v>
      </c>
      <c r="O1188" s="31">
        <v>600</v>
      </c>
      <c r="P1188" s="31">
        <v>20.000000000000007</v>
      </c>
      <c r="Q1188" s="32"/>
      <c r="R1188" s="33">
        <f t="shared" si="90"/>
        <v>7.8999999999999995</v>
      </c>
      <c r="S1188" s="34">
        <f t="shared" si="91"/>
        <v>169</v>
      </c>
      <c r="T1188" s="35">
        <f>IF(L1188="비가동",0,VLOOKUP(E1188,[1]단가!$D$4:$G$1048576,4,0))</f>
        <v>14.17</v>
      </c>
      <c r="U1188" s="35">
        <f t="shared" si="92"/>
        <v>1123907.72</v>
      </c>
      <c r="V1188" s="36" t="str">
        <f>IF($L1188="비가동",0,IF($B1188="in",VLOOKUP($E1188,[1]투입량!$M:$T,3,FALSE),VLOOKUP($E1188,[1]투입량!$D:$I,3,FALSE)))</f>
        <v>SI4023-2</v>
      </c>
      <c r="W1188" s="35">
        <f>IF($L1188="비가동",0,IF($B1188="in",VLOOKUP($E1188,[1]투입량!$M:$T,6,FALSE),VLOOKUP($E1188,[1]투입량!$D:$I,5,FALSE)))</f>
        <v>210</v>
      </c>
      <c r="X1188" s="35">
        <f t="shared" si="93"/>
        <v>18249.000000000004</v>
      </c>
      <c r="Y1188" s="37">
        <f>IF(V1188=0,0,VLOOKUP(V1188,[1]원재료!C:H,3,0)*0.001)</f>
        <v>7.8</v>
      </c>
      <c r="Z1188" s="35">
        <f t="shared" si="94"/>
        <v>142342.20000000001</v>
      </c>
      <c r="AA1188" s="38"/>
      <c r="AB1188" s="39" t="s">
        <v>35</v>
      </c>
      <c r="AC1188" s="40"/>
    </row>
    <row r="1189" spans="1:29" ht="19.5" hidden="1" customHeight="1" x14ac:dyDescent="0.45">
      <c r="A1189" s="22">
        <v>46167</v>
      </c>
      <c r="B1189" s="23" t="s">
        <v>29</v>
      </c>
      <c r="C1189" s="24" t="s">
        <v>30</v>
      </c>
      <c r="D1189" s="25" t="s">
        <v>97</v>
      </c>
      <c r="E1189" s="26">
        <v>680449</v>
      </c>
      <c r="F1189" s="27" t="str">
        <f>VLOOKUP(표1[[#This Row],[품번]],[1]!품번구분[#Data],2,0)</f>
        <v>S</v>
      </c>
      <c r="G1189" s="28"/>
      <c r="H1189" s="28"/>
      <c r="I1189" s="28"/>
      <c r="J1189" s="29">
        <f>표1[[#This Row],[C/V]]*표1[[#This Row],[판수]]-표1[[#This Row],[불량수량]]</f>
        <v>0</v>
      </c>
      <c r="K1189" s="28" t="s">
        <v>58</v>
      </c>
      <c r="L1189" s="28" t="s">
        <v>36</v>
      </c>
      <c r="M1189" s="30">
        <v>0.4861111111111111</v>
      </c>
      <c r="N1189" s="30">
        <v>0.5</v>
      </c>
      <c r="O1189" s="31">
        <v>20.000000000000007</v>
      </c>
      <c r="P1189" s="31">
        <v>0</v>
      </c>
      <c r="Q1189" s="32" t="s">
        <v>140</v>
      </c>
      <c r="R1189" s="33" t="str">
        <f t="shared" si="90"/>
        <v/>
      </c>
      <c r="S1189" s="34">
        <f t="shared" si="91"/>
        <v>169</v>
      </c>
      <c r="T1189" s="35">
        <f>IF(L1189="비가동",0,VLOOKUP(E1189,[1]단가!$D$4:$G$1048576,4,0))</f>
        <v>0</v>
      </c>
      <c r="U1189" s="35">
        <f t="shared" si="92"/>
        <v>0</v>
      </c>
      <c r="V1189" s="36">
        <f>IF($L1189="비가동",0,IF($B1189="in",VLOOKUP($E1189,[1]투입량!$M:$T,3,FALSE),VLOOKUP($E1189,[1]투입량!$D:$I,3,FALSE)))</f>
        <v>0</v>
      </c>
      <c r="W1189" s="35">
        <f>IF($L1189="비가동",0,IF($B1189="in",VLOOKUP($E1189,[1]투입량!$M:$T,6,FALSE),VLOOKUP($E1189,[1]투입량!$D:$I,5,FALSE)))</f>
        <v>0</v>
      </c>
      <c r="X1189" s="35">
        <f t="shared" si="93"/>
        <v>0</v>
      </c>
      <c r="Y1189" s="37">
        <f>IF(V1189=0,0,VLOOKUP(V1189,[1]원재료!C:H,3,0)*0.001)</f>
        <v>0</v>
      </c>
      <c r="Z1189" s="35">
        <f t="shared" si="94"/>
        <v>0</v>
      </c>
      <c r="AA1189" s="38"/>
      <c r="AB1189" s="39" t="s">
        <v>35</v>
      </c>
      <c r="AC1189" s="40"/>
    </row>
    <row r="1190" spans="1:29" ht="19.5" customHeight="1" x14ac:dyDescent="0.45">
      <c r="A1190" s="22">
        <v>46167</v>
      </c>
      <c r="B1190" s="23" t="s">
        <v>29</v>
      </c>
      <c r="C1190" s="24" t="s">
        <v>30</v>
      </c>
      <c r="D1190" s="25" t="s">
        <v>95</v>
      </c>
      <c r="E1190" s="26">
        <v>682620</v>
      </c>
      <c r="F1190" s="27" t="str">
        <f>VLOOKUP(표1[[#This Row],[품번]],[1]!품번구분[#Data],2,0)</f>
        <v>S</v>
      </c>
      <c r="G1190" s="28">
        <v>1156</v>
      </c>
      <c r="H1190" s="28">
        <v>97</v>
      </c>
      <c r="I1190" s="28">
        <v>291</v>
      </c>
      <c r="J1190" s="29">
        <f>표1[[#This Row],[C/V]]*표1[[#This Row],[판수]]-표1[[#This Row],[불량수량]]</f>
        <v>111841</v>
      </c>
      <c r="K1190" s="28" t="s">
        <v>101</v>
      </c>
      <c r="L1190" s="28" t="s">
        <v>117</v>
      </c>
      <c r="M1190" s="30">
        <v>0.83333333333333337</v>
      </c>
      <c r="N1190" s="30">
        <v>0.33333333333333331</v>
      </c>
      <c r="O1190" s="31">
        <v>659.99999999999989</v>
      </c>
      <c r="P1190" s="31">
        <v>0</v>
      </c>
      <c r="Q1190" s="32"/>
      <c r="R1190" s="33">
        <f t="shared" si="90"/>
        <v>8.8181818181818201</v>
      </c>
      <c r="S1190" s="34">
        <f t="shared" si="91"/>
        <v>187</v>
      </c>
      <c r="T1190" s="35">
        <f>IF(L1190="비가동",0,VLOOKUP(E1190,[1]단가!$D$4:$G$1048576,4,0))</f>
        <v>7.47</v>
      </c>
      <c r="U1190" s="35">
        <f t="shared" si="92"/>
        <v>835452.27</v>
      </c>
      <c r="V1190" s="36" t="str">
        <f>IF($L1190="비가동",0,IF($B1190="in",VLOOKUP($E1190,[1]투입량!$M:$T,3,FALSE),VLOOKUP($E1190,[1]투입량!$D:$I,3,FALSE)))</f>
        <v>SI4020-2</v>
      </c>
      <c r="W1190" s="35">
        <f>IF($L1190="비가동",0,IF($B1190="in",VLOOKUP($E1190,[1]투입량!$M:$T,6,FALSE),VLOOKUP($E1190,[1]투입량!$D:$I,5,FALSE)))</f>
        <v>230</v>
      </c>
      <c r="X1190" s="35">
        <f t="shared" si="93"/>
        <v>24541.000000000004</v>
      </c>
      <c r="Y1190" s="37">
        <f>IF(V1190=0,0,VLOOKUP(V1190,[1]원재료!C:H,3,0)*0.001)</f>
        <v>10.5</v>
      </c>
      <c r="Z1190" s="35">
        <f t="shared" si="94"/>
        <v>257680.50000000003</v>
      </c>
      <c r="AA1190" s="38"/>
      <c r="AB1190" s="39" t="s">
        <v>35</v>
      </c>
      <c r="AC1190" s="40"/>
    </row>
    <row r="1191" spans="1:29" ht="19.5" customHeight="1" x14ac:dyDescent="0.45">
      <c r="A1191" s="22">
        <v>46167</v>
      </c>
      <c r="B1191" s="23" t="s">
        <v>29</v>
      </c>
      <c r="C1191" s="24" t="s">
        <v>30</v>
      </c>
      <c r="D1191" s="25" t="s">
        <v>97</v>
      </c>
      <c r="E1191" s="26">
        <v>680449</v>
      </c>
      <c r="F1191" s="27" t="str">
        <f>VLOOKUP(표1[[#This Row],[품번]],[1]!품번구분[#Data],2,0)</f>
        <v>S</v>
      </c>
      <c r="G1191" s="28">
        <v>1008</v>
      </c>
      <c r="H1191" s="28">
        <v>90</v>
      </c>
      <c r="I1191" s="28">
        <v>360</v>
      </c>
      <c r="J1191" s="29">
        <f>표1[[#This Row],[C/V]]*표1[[#This Row],[판수]]-표1[[#This Row],[불량수량]]</f>
        <v>90360</v>
      </c>
      <c r="K1191" s="28" t="s">
        <v>106</v>
      </c>
      <c r="L1191" s="28" t="s">
        <v>117</v>
      </c>
      <c r="M1191" s="30">
        <v>0.83333333333333337</v>
      </c>
      <c r="N1191" s="30">
        <v>0.33333333333333331</v>
      </c>
      <c r="O1191" s="31">
        <v>659.99999999999989</v>
      </c>
      <c r="P1191" s="31">
        <v>0</v>
      </c>
      <c r="Q1191" s="32"/>
      <c r="R1191" s="33">
        <f t="shared" si="90"/>
        <v>8.1818181818181834</v>
      </c>
      <c r="S1191" s="34">
        <f t="shared" si="91"/>
        <v>169</v>
      </c>
      <c r="T1191" s="35">
        <f>IF(L1191="비가동",0,VLOOKUP(E1191,[1]단가!$D$4:$G$1048576,4,0))</f>
        <v>14.17</v>
      </c>
      <c r="U1191" s="35">
        <f t="shared" si="92"/>
        <v>1280401.2</v>
      </c>
      <c r="V1191" s="36" t="str">
        <f>IF($L1191="비가동",0,IF($B1191="in",VLOOKUP($E1191,[1]투입량!$M:$T,3,FALSE),VLOOKUP($E1191,[1]투입량!$D:$I,3,FALSE)))</f>
        <v>SI4023-2</v>
      </c>
      <c r="W1191" s="35">
        <f>IF($L1191="비가동",0,IF($B1191="in",VLOOKUP($E1191,[1]투입량!$M:$T,6,FALSE),VLOOKUP($E1191,[1]투입량!$D:$I,5,FALSE)))</f>
        <v>210</v>
      </c>
      <c r="X1191" s="35">
        <f t="shared" si="93"/>
        <v>20790.000000000004</v>
      </c>
      <c r="Y1191" s="37">
        <f>IF(V1191=0,0,VLOOKUP(V1191,[1]원재료!C:H,3,0)*0.001)</f>
        <v>7.8</v>
      </c>
      <c r="Z1191" s="35">
        <f t="shared" si="94"/>
        <v>162162.00000000003</v>
      </c>
      <c r="AA1191" s="38"/>
      <c r="AB1191" s="39" t="s">
        <v>35</v>
      </c>
      <c r="AC1191" s="40"/>
    </row>
    <row r="1192" spans="1:29" ht="19.5" customHeight="1" x14ac:dyDescent="0.45">
      <c r="A1192" s="22">
        <v>46167</v>
      </c>
      <c r="B1192" s="23" t="s">
        <v>29</v>
      </c>
      <c r="C1192" s="24" t="s">
        <v>30</v>
      </c>
      <c r="D1192" s="25" t="s">
        <v>105</v>
      </c>
      <c r="E1192" s="26" t="s">
        <v>98</v>
      </c>
      <c r="F1192" s="27" t="str">
        <f>VLOOKUP(표1[[#This Row],[품번]],[1]!품번구분[#Data],2,0)</f>
        <v>S</v>
      </c>
      <c r="G1192" s="28">
        <v>64</v>
      </c>
      <c r="H1192" s="28">
        <v>81</v>
      </c>
      <c r="I1192" s="28"/>
      <c r="J1192" s="29">
        <f>표1[[#This Row],[C/V]]*표1[[#This Row],[판수]]-표1[[#This Row],[불량수량]]</f>
        <v>5184</v>
      </c>
      <c r="K1192" s="28" t="s">
        <v>77</v>
      </c>
      <c r="L1192" s="28" t="s">
        <v>116</v>
      </c>
      <c r="M1192" s="30">
        <v>0.33333333333333331</v>
      </c>
      <c r="N1192" s="30">
        <v>0.83333333333333337</v>
      </c>
      <c r="O1192" s="31">
        <v>620</v>
      </c>
      <c r="P1192" s="31">
        <v>0</v>
      </c>
      <c r="Q1192" s="32"/>
      <c r="R1192" s="33">
        <f t="shared" si="90"/>
        <v>7.838709677419355</v>
      </c>
      <c r="S1192" s="34">
        <f t="shared" si="91"/>
        <v>169</v>
      </c>
      <c r="T1192" s="35">
        <f>IF(L1192="비가동",0,VLOOKUP(E1192,[1]단가!$D$4:$G$1048576,4,0))</f>
        <v>42.03</v>
      </c>
      <c r="U1192" s="35">
        <f t="shared" si="92"/>
        <v>217883.52000000002</v>
      </c>
      <c r="V1192" s="36" t="str">
        <f>IF($L1192="비가동",0,IF($B1192="in",VLOOKUP($E1192,[1]투입량!$M:$T,3,FALSE),VLOOKUP($E1192,[1]투입량!$D:$I,3,FALSE)))</f>
        <v>SI4023-1</v>
      </c>
      <c r="W1192" s="35">
        <f>IF($L1192="비가동",0,IF($B1192="in",VLOOKUP($E1192,[1]투입량!$M:$T,6,FALSE),VLOOKUP($E1192,[1]투입량!$D:$I,5,FALSE)))</f>
        <v>82</v>
      </c>
      <c r="X1192" s="35">
        <f t="shared" si="93"/>
        <v>7306.2</v>
      </c>
      <c r="Y1192" s="37">
        <f>IF(V1192=0,0,VLOOKUP(V1192,[1]원재료!C:H,3,0)*0.001)</f>
        <v>8.1999999999999993</v>
      </c>
      <c r="Z1192" s="35">
        <f t="shared" si="94"/>
        <v>59910.84</v>
      </c>
      <c r="AA1192" s="38"/>
      <c r="AB1192" s="39" t="s">
        <v>35</v>
      </c>
      <c r="AC1192" s="40"/>
    </row>
    <row r="1193" spans="1:29" ht="19.5" customHeight="1" x14ac:dyDescent="0.45">
      <c r="A1193" s="22">
        <v>46167</v>
      </c>
      <c r="B1193" s="23" t="s">
        <v>29</v>
      </c>
      <c r="C1193" s="24" t="s">
        <v>30</v>
      </c>
      <c r="D1193" s="25" t="s">
        <v>103</v>
      </c>
      <c r="E1193" s="26">
        <v>683293</v>
      </c>
      <c r="F1193" s="27" t="str">
        <f>VLOOKUP(표1[[#This Row],[품번]],[1]!품번구분[#Data],2,0)</f>
        <v>S</v>
      </c>
      <c r="G1193" s="28">
        <v>1152</v>
      </c>
      <c r="H1193" s="28">
        <v>107</v>
      </c>
      <c r="I1193" s="28"/>
      <c r="J1193" s="29">
        <f>표1[[#This Row],[C/V]]*표1[[#This Row],[판수]]-표1[[#This Row],[불량수량]]</f>
        <v>123264</v>
      </c>
      <c r="K1193" s="28" t="s">
        <v>104</v>
      </c>
      <c r="L1193" s="28" t="s">
        <v>116</v>
      </c>
      <c r="M1193" s="30">
        <v>0.33333333333333331</v>
      </c>
      <c r="N1193" s="30">
        <v>0.83333333333333337</v>
      </c>
      <c r="O1193" s="31">
        <v>620</v>
      </c>
      <c r="P1193" s="31">
        <v>0</v>
      </c>
      <c r="Q1193" s="32"/>
      <c r="R1193" s="33">
        <f t="shared" si="90"/>
        <v>10.35483870967742</v>
      </c>
      <c r="S1193" s="34">
        <f t="shared" si="91"/>
        <v>216</v>
      </c>
      <c r="T1193" s="35">
        <f>IF(L1193="비가동",0,VLOOKUP(E1193,[1]단가!$D$4:$G$1048576,4,0))</f>
        <v>6</v>
      </c>
      <c r="U1193" s="35">
        <f t="shared" si="92"/>
        <v>739584</v>
      </c>
      <c r="V1193" s="36" t="str">
        <f>IF($L1193="비가동",0,IF($B1193="in",VLOOKUP($E1193,[1]투입량!$M:$T,3,FALSE),VLOOKUP($E1193,[1]투입량!$D:$I,3,FALSE)))</f>
        <v>SI5023</v>
      </c>
      <c r="W1193" s="35">
        <f>IF($L1193="비가동",0,IF($B1193="in",VLOOKUP($E1193,[1]투입량!$M:$T,6,FALSE),VLOOKUP($E1193,[1]투입량!$D:$I,5,FALSE)))</f>
        <v>52</v>
      </c>
      <c r="X1193" s="35">
        <f t="shared" si="93"/>
        <v>6120.4000000000005</v>
      </c>
      <c r="Y1193" s="37">
        <f>IF(V1193=0,0,VLOOKUP(V1193,[1]원재료!C:H,3,0)*0.001)</f>
        <v>9.1</v>
      </c>
      <c r="Z1193" s="35">
        <f t="shared" si="94"/>
        <v>55695.64</v>
      </c>
      <c r="AA1193" s="38"/>
      <c r="AB1193" s="39" t="s">
        <v>35</v>
      </c>
      <c r="AC1193" s="40"/>
    </row>
    <row r="1194" spans="1:29" ht="19.5" customHeight="1" x14ac:dyDescent="0.45">
      <c r="A1194" s="22">
        <v>46167</v>
      </c>
      <c r="B1194" s="23" t="s">
        <v>29</v>
      </c>
      <c r="C1194" s="24" t="s">
        <v>30</v>
      </c>
      <c r="D1194" s="25" t="s">
        <v>105</v>
      </c>
      <c r="E1194" s="26" t="s">
        <v>98</v>
      </c>
      <c r="F1194" s="27" t="str">
        <f>VLOOKUP(표1[[#This Row],[품번]],[1]!품번구분[#Data],2,0)</f>
        <v>S</v>
      </c>
      <c r="G1194" s="28">
        <v>64</v>
      </c>
      <c r="H1194" s="28">
        <v>88</v>
      </c>
      <c r="I1194" s="28"/>
      <c r="J1194" s="29">
        <f>표1[[#This Row],[C/V]]*표1[[#This Row],[판수]]-표1[[#This Row],[불량수량]]</f>
        <v>5632</v>
      </c>
      <c r="K1194" s="28" t="s">
        <v>107</v>
      </c>
      <c r="L1194" s="28" t="s">
        <v>117</v>
      </c>
      <c r="M1194" s="30">
        <v>0.83333333333333337</v>
      </c>
      <c r="N1194" s="30">
        <v>0.33333333333333331</v>
      </c>
      <c r="O1194" s="31">
        <v>659.99999999999989</v>
      </c>
      <c r="P1194" s="31">
        <v>0</v>
      </c>
      <c r="Q1194" s="32"/>
      <c r="R1194" s="33">
        <f t="shared" si="90"/>
        <v>8.0000000000000018</v>
      </c>
      <c r="S1194" s="34">
        <f t="shared" si="91"/>
        <v>169</v>
      </c>
      <c r="T1194" s="35">
        <f>IF(L1194="비가동",0,VLOOKUP(E1194,[1]단가!$D$4:$G$1048576,4,0))</f>
        <v>42.03</v>
      </c>
      <c r="U1194" s="35">
        <f t="shared" si="92"/>
        <v>236712.96000000002</v>
      </c>
      <c r="V1194" s="36" t="str">
        <f>IF($L1194="비가동",0,IF($B1194="in",VLOOKUP($E1194,[1]투입량!$M:$T,3,FALSE),VLOOKUP($E1194,[1]투입량!$D:$I,3,FALSE)))</f>
        <v>SI4023-1</v>
      </c>
      <c r="W1194" s="35">
        <f>IF($L1194="비가동",0,IF($B1194="in",VLOOKUP($E1194,[1]투입량!$M:$T,6,FALSE),VLOOKUP($E1194,[1]투입량!$D:$I,5,FALSE)))</f>
        <v>82</v>
      </c>
      <c r="X1194" s="35">
        <f t="shared" si="93"/>
        <v>7937.6</v>
      </c>
      <c r="Y1194" s="37">
        <f>IF(V1194=0,0,VLOOKUP(V1194,[1]원재료!C:H,3,0)*0.001)</f>
        <v>8.1999999999999993</v>
      </c>
      <c r="Z1194" s="35">
        <f t="shared" si="94"/>
        <v>65088.32</v>
      </c>
      <c r="AA1194" s="38"/>
      <c r="AB1194" s="39" t="s">
        <v>35</v>
      </c>
      <c r="AC1194" s="40"/>
    </row>
    <row r="1195" spans="1:29" ht="19.5" customHeight="1" x14ac:dyDescent="0.45">
      <c r="A1195" s="22">
        <v>46167</v>
      </c>
      <c r="B1195" s="23" t="s">
        <v>29</v>
      </c>
      <c r="C1195" s="24" t="s">
        <v>30</v>
      </c>
      <c r="D1195" s="25" t="s">
        <v>103</v>
      </c>
      <c r="E1195" s="26">
        <v>683293</v>
      </c>
      <c r="F1195" s="27" t="str">
        <f>VLOOKUP(표1[[#This Row],[품번]],[1]!품번구분[#Data],2,0)</f>
        <v>S</v>
      </c>
      <c r="G1195" s="28">
        <v>1152</v>
      </c>
      <c r="H1195" s="28">
        <v>109</v>
      </c>
      <c r="I1195" s="28"/>
      <c r="J1195" s="29">
        <f>표1[[#This Row],[C/V]]*표1[[#This Row],[판수]]-표1[[#This Row],[불량수량]]</f>
        <v>125568</v>
      </c>
      <c r="K1195" s="28" t="s">
        <v>93</v>
      </c>
      <c r="L1195" s="28" t="s">
        <v>117</v>
      </c>
      <c r="M1195" s="30">
        <v>0.83333333333333337</v>
      </c>
      <c r="N1195" s="30">
        <v>0.33333333333333331</v>
      </c>
      <c r="O1195" s="31">
        <v>659.99999999999989</v>
      </c>
      <c r="P1195" s="31">
        <v>0</v>
      </c>
      <c r="Q1195" s="32"/>
      <c r="R1195" s="33">
        <f t="shared" si="90"/>
        <v>9.9090909090909118</v>
      </c>
      <c r="S1195" s="34">
        <f t="shared" si="91"/>
        <v>216</v>
      </c>
      <c r="T1195" s="35">
        <f>IF(L1195="비가동",0,VLOOKUP(E1195,[1]단가!$D$4:$G$1048576,4,0))</f>
        <v>6</v>
      </c>
      <c r="U1195" s="35">
        <f t="shared" si="92"/>
        <v>753408</v>
      </c>
      <c r="V1195" s="36" t="str">
        <f>IF($L1195="비가동",0,IF($B1195="in",VLOOKUP($E1195,[1]투입량!$M:$T,3,FALSE),VLOOKUP($E1195,[1]투입량!$D:$I,3,FALSE)))</f>
        <v>SI5023</v>
      </c>
      <c r="W1195" s="35">
        <f>IF($L1195="비가동",0,IF($B1195="in",VLOOKUP($E1195,[1]투입량!$M:$T,6,FALSE),VLOOKUP($E1195,[1]투입량!$D:$I,5,FALSE)))</f>
        <v>52</v>
      </c>
      <c r="X1195" s="35">
        <f t="shared" si="93"/>
        <v>6234.8</v>
      </c>
      <c r="Y1195" s="37">
        <f>IF(V1195=0,0,VLOOKUP(V1195,[1]원재료!C:H,3,0)*0.001)</f>
        <v>9.1</v>
      </c>
      <c r="Z1195" s="35">
        <f t="shared" si="94"/>
        <v>56736.68</v>
      </c>
      <c r="AA1195" s="38"/>
      <c r="AB1195" s="39" t="s">
        <v>35</v>
      </c>
      <c r="AC1195" s="40"/>
    </row>
    <row r="1196" spans="1:29" ht="19.5" customHeight="1" x14ac:dyDescent="0.45">
      <c r="A1196" s="22">
        <v>46167</v>
      </c>
      <c r="B1196" s="23" t="s">
        <v>29</v>
      </c>
      <c r="C1196" s="24" t="s">
        <v>30</v>
      </c>
      <c r="D1196" s="25" t="s">
        <v>109</v>
      </c>
      <c r="E1196" s="26" t="s">
        <v>155</v>
      </c>
      <c r="F1196" s="27" t="str">
        <f>VLOOKUP(표1[[#This Row],[품번]],[1]!품번구분[#Data],2,0)</f>
        <v>G</v>
      </c>
      <c r="G1196" s="28">
        <v>44</v>
      </c>
      <c r="H1196" s="28">
        <v>117</v>
      </c>
      <c r="I1196" s="28"/>
      <c r="J1196" s="29">
        <f>표1[[#This Row],[C/V]]*표1[[#This Row],[판수]]-표1[[#This Row],[불량수량]]</f>
        <v>5148</v>
      </c>
      <c r="K1196" s="28" t="s">
        <v>43</v>
      </c>
      <c r="L1196" s="28" t="s">
        <v>117</v>
      </c>
      <c r="M1196" s="30">
        <v>0.83333333333333337</v>
      </c>
      <c r="N1196" s="30">
        <v>0.33333333333333331</v>
      </c>
      <c r="O1196" s="31">
        <v>659.99999999999989</v>
      </c>
      <c r="P1196" s="31">
        <v>0</v>
      </c>
      <c r="Q1196" s="32"/>
      <c r="R1196" s="33">
        <f t="shared" si="90"/>
        <v>10.636363636363638</v>
      </c>
      <c r="S1196" s="34">
        <f t="shared" si="91"/>
        <v>117</v>
      </c>
      <c r="T1196" s="35">
        <f>IF(L1196="비가동",0,VLOOKUP(E1196,[1]단가!$D$4:$G$1048576,4,0))</f>
        <v>97</v>
      </c>
      <c r="U1196" s="35">
        <f t="shared" si="92"/>
        <v>499356</v>
      </c>
      <c r="V1196" s="36" t="str">
        <f>IF($L1196="비가동",0,IF($B1196="in",VLOOKUP($E1196,[1]투입량!$M:$T,3,FALSE),VLOOKUP($E1196,[1]투입량!$D:$I,3,FALSE)))</f>
        <v>SI4028</v>
      </c>
      <c r="W1196" s="35">
        <f>IF($L1196="비가동",0,IF($B1196="in",VLOOKUP($E1196,[1]투입량!$M:$T,6,FALSE),VLOOKUP($E1196,[1]투입량!$D:$I,5,FALSE)))</f>
        <v>156</v>
      </c>
      <c r="X1196" s="35">
        <f t="shared" si="93"/>
        <v>20077.200000000004</v>
      </c>
      <c r="Y1196" s="37">
        <f>IF(V1196=0,0,VLOOKUP(V1196,[1]원재료!C:H,3,0)*0.001)</f>
        <v>9</v>
      </c>
      <c r="Z1196" s="35">
        <f t="shared" si="94"/>
        <v>180694.80000000005</v>
      </c>
      <c r="AA1196" s="38"/>
      <c r="AB1196" s="39" t="s">
        <v>35</v>
      </c>
      <c r="AC1196" s="40"/>
    </row>
    <row r="1197" spans="1:29" ht="19.5" customHeight="1" x14ac:dyDescent="0.45">
      <c r="A1197" s="22">
        <v>46167</v>
      </c>
      <c r="B1197" s="23" t="s">
        <v>29</v>
      </c>
      <c r="C1197" s="24" t="s">
        <v>30</v>
      </c>
      <c r="D1197" s="25" t="s">
        <v>112</v>
      </c>
      <c r="E1197" s="26">
        <v>440153</v>
      </c>
      <c r="F1197" s="27" t="str">
        <f>VLOOKUP(표1[[#This Row],[품번]],[1]!품번구분[#Data],2,0)</f>
        <v>G</v>
      </c>
      <c r="G1197" s="28">
        <v>12</v>
      </c>
      <c r="H1197" s="28">
        <v>117</v>
      </c>
      <c r="I1197" s="28"/>
      <c r="J1197" s="29">
        <f>표1[[#This Row],[C/V]]*표1[[#This Row],[판수]]-표1[[#This Row],[불량수량]]</f>
        <v>1404</v>
      </c>
      <c r="K1197" s="28" t="s">
        <v>43</v>
      </c>
      <c r="L1197" s="28" t="s">
        <v>117</v>
      </c>
      <c r="M1197" s="30">
        <v>0.83333333333333337</v>
      </c>
      <c r="N1197" s="30">
        <v>0.33333333333333331</v>
      </c>
      <c r="O1197" s="31">
        <v>659.99999999999989</v>
      </c>
      <c r="P1197" s="31">
        <v>0</v>
      </c>
      <c r="Q1197" s="32"/>
      <c r="R1197" s="33">
        <f t="shared" si="90"/>
        <v>10.636363636363638</v>
      </c>
      <c r="S1197" s="34">
        <f t="shared" si="91"/>
        <v>117</v>
      </c>
      <c r="T1197" s="35">
        <f>IF(L1197="비가동",0,VLOOKUP(E1197,[1]단가!$D$4:$G$1048576,4,0))</f>
        <v>154.5</v>
      </c>
      <c r="U1197" s="35">
        <f t="shared" si="92"/>
        <v>216918</v>
      </c>
      <c r="V1197" s="36" t="str">
        <f>IF($L1197="비가동",0,IF($B1197="in",VLOOKUP($E1197,[1]투입량!$M:$T,3,FALSE),VLOOKUP($E1197,[1]투입량!$D:$I,3,FALSE)))</f>
        <v>Q4020</v>
      </c>
      <c r="W1197" s="35">
        <f>IF($L1197="비가동",0,IF($B1197="in",VLOOKUP($E1197,[1]투입량!$M:$T,6,FALSE),VLOOKUP($E1197,[1]투입량!$D:$I,5,FALSE)))</f>
        <v>19.2</v>
      </c>
      <c r="X1197" s="35">
        <f t="shared" si="93"/>
        <v>2471.04</v>
      </c>
      <c r="Y1197" s="37">
        <f>IF(V1197=0,0,VLOOKUP(V1197,[1]원재료!C:H,3,0)*0.001)</f>
        <v>10.450000000000001</v>
      </c>
      <c r="Z1197" s="35">
        <f t="shared" si="94"/>
        <v>25822.368000000002</v>
      </c>
      <c r="AA1197" s="38"/>
      <c r="AB1197" s="39" t="s">
        <v>35</v>
      </c>
      <c r="AC1197" s="40"/>
    </row>
    <row r="1198" spans="1:29" ht="19.5" customHeight="1" x14ac:dyDescent="0.45">
      <c r="A1198" s="22">
        <v>46167</v>
      </c>
      <c r="B1198" s="23" t="s">
        <v>29</v>
      </c>
      <c r="C1198" s="24" t="s">
        <v>30</v>
      </c>
      <c r="D1198" s="25" t="s">
        <v>114</v>
      </c>
      <c r="E1198" s="26" t="s">
        <v>115</v>
      </c>
      <c r="F1198" s="27" t="str">
        <f>VLOOKUP(표1[[#This Row],[품번]],[1]!품번구분[#Data],2,0)</f>
        <v>S</v>
      </c>
      <c r="G1198" s="28">
        <v>160</v>
      </c>
      <c r="H1198" s="28">
        <v>117</v>
      </c>
      <c r="I1198" s="28"/>
      <c r="J1198" s="29">
        <f>표1[[#This Row],[C/V]]*표1[[#This Row],[판수]]-표1[[#This Row],[불량수량]]</f>
        <v>18720</v>
      </c>
      <c r="K1198" s="28" t="s">
        <v>43</v>
      </c>
      <c r="L1198" s="28" t="s">
        <v>117</v>
      </c>
      <c r="M1198" s="30">
        <v>0.83333333333333337</v>
      </c>
      <c r="N1198" s="30">
        <v>0.33333333333333331</v>
      </c>
      <c r="O1198" s="31">
        <v>659.99999999999989</v>
      </c>
      <c r="P1198" s="31">
        <v>0</v>
      </c>
      <c r="Q1198" s="32"/>
      <c r="R1198" s="33">
        <f t="shared" si="90"/>
        <v>10.636363636363638</v>
      </c>
      <c r="S1198" s="34">
        <f t="shared" si="91"/>
        <v>117</v>
      </c>
      <c r="T1198" s="35">
        <f>IF(L1198="비가동",0,VLOOKUP(E1198,[1]단가!$D$4:$G$1048576,4,0))</f>
        <v>49.5</v>
      </c>
      <c r="U1198" s="35">
        <f t="shared" si="92"/>
        <v>926640</v>
      </c>
      <c r="V1198" s="36" t="str">
        <f>IF($L1198="비가동",0,IF($B1198="in",VLOOKUP($E1198,[1]투입량!$M:$T,3,FALSE),VLOOKUP($E1198,[1]투입량!$D:$I,3,FALSE)))</f>
        <v>SI3020K</v>
      </c>
      <c r="W1198" s="35">
        <f>IF($L1198="비가동",0,IF($B1198="in",VLOOKUP($E1198,[1]투입량!$M:$T,6,FALSE),VLOOKUP($E1198,[1]투입량!$D:$I,5,FALSE)))</f>
        <v>168</v>
      </c>
      <c r="X1198" s="35">
        <f t="shared" si="93"/>
        <v>21621.600000000002</v>
      </c>
      <c r="Y1198" s="37">
        <f>IF(V1198=0,0,VLOOKUP(V1198,[1]원재료!C:H,3,0)*0.001)</f>
        <v>9.85</v>
      </c>
      <c r="Z1198" s="35">
        <f t="shared" si="94"/>
        <v>212972.76</v>
      </c>
      <c r="AA1198" s="38"/>
      <c r="AB1198" s="39" t="s">
        <v>35</v>
      </c>
      <c r="AC1198" s="40"/>
    </row>
    <row r="1199" spans="1:29" ht="19.5" customHeight="1" x14ac:dyDescent="0.45">
      <c r="A1199" s="22">
        <v>46168</v>
      </c>
      <c r="B1199" s="23" t="s">
        <v>29</v>
      </c>
      <c r="C1199" s="24" t="s">
        <v>30</v>
      </c>
      <c r="D1199" s="25" t="s">
        <v>31</v>
      </c>
      <c r="E1199" s="26" t="s">
        <v>50</v>
      </c>
      <c r="F1199" s="27" t="str">
        <f>VLOOKUP(표1[[#This Row],[품번]],[1]!품번구분[#Data],2,0)</f>
        <v>S</v>
      </c>
      <c r="G1199" s="28">
        <v>252</v>
      </c>
      <c r="H1199" s="28">
        <v>85</v>
      </c>
      <c r="I1199" s="28"/>
      <c r="J1199" s="29">
        <f>표1[[#This Row],[C/V]]*표1[[#This Row],[판수]]-표1[[#This Row],[불량수량]]</f>
        <v>21420</v>
      </c>
      <c r="K1199" s="28" t="s">
        <v>33</v>
      </c>
      <c r="L1199" s="28" t="s">
        <v>116</v>
      </c>
      <c r="M1199" s="30">
        <v>0.33333333333333331</v>
      </c>
      <c r="N1199" s="30">
        <v>0.83333333333333337</v>
      </c>
      <c r="O1199" s="31">
        <v>620</v>
      </c>
      <c r="P1199" s="31">
        <v>0</v>
      </c>
      <c r="Q1199" s="32"/>
      <c r="R1199" s="33">
        <f t="shared" si="90"/>
        <v>8.2258064516129021</v>
      </c>
      <c r="S1199" s="34">
        <f t="shared" si="91"/>
        <v>175</v>
      </c>
      <c r="T1199" s="35">
        <f>IF(L1199="비가동",0,VLOOKUP(E1199,[1]단가!$D$4:$G$1048576,4,0))</f>
        <v>25.09</v>
      </c>
      <c r="U1199" s="35">
        <f t="shared" si="92"/>
        <v>537427.80000000005</v>
      </c>
      <c r="V1199" s="36" t="str">
        <f>IF($L1199="비가동",0,IF($B1199="in",VLOOKUP($E1199,[1]투입량!$M:$T,3,FALSE),VLOOKUP($E1199,[1]투입량!$D:$I,3,FALSE)))</f>
        <v>SI4022</v>
      </c>
      <c r="W1199" s="35">
        <f>IF($L1199="비가동",0,IF($B1199="in",VLOOKUP($E1199,[1]투입량!$M:$T,6,FALSE),VLOOKUP($E1199,[1]투입량!$D:$I,5,FALSE)))</f>
        <v>354</v>
      </c>
      <c r="X1199" s="35">
        <f t="shared" si="93"/>
        <v>33099</v>
      </c>
      <c r="Y1199" s="37">
        <f>IF(V1199=0,0,VLOOKUP(V1199,[1]원재료!C:H,3,0)*0.001)</f>
        <v>10.15</v>
      </c>
      <c r="Z1199" s="35">
        <f t="shared" si="94"/>
        <v>335954.85000000003</v>
      </c>
      <c r="AA1199" s="38"/>
      <c r="AB1199" s="39" t="s">
        <v>35</v>
      </c>
      <c r="AC1199" s="40"/>
    </row>
    <row r="1200" spans="1:29" ht="19.5" customHeight="1" x14ac:dyDescent="0.45">
      <c r="A1200" s="22">
        <v>46168</v>
      </c>
      <c r="B1200" s="23" t="s">
        <v>29</v>
      </c>
      <c r="C1200" s="24" t="s">
        <v>30</v>
      </c>
      <c r="D1200" s="25" t="s">
        <v>39</v>
      </c>
      <c r="E1200" s="26" t="s">
        <v>40</v>
      </c>
      <c r="F1200" s="27" t="str">
        <f>VLOOKUP(표1[[#This Row],[품번]],[1]!품번구분[#Data],2,0)</f>
        <v>S</v>
      </c>
      <c r="G1200" s="28">
        <v>190</v>
      </c>
      <c r="H1200" s="28">
        <v>85</v>
      </c>
      <c r="I1200" s="28">
        <v>85</v>
      </c>
      <c r="J1200" s="29">
        <f>표1[[#This Row],[C/V]]*표1[[#This Row],[판수]]-표1[[#This Row],[불량수량]]</f>
        <v>16065</v>
      </c>
      <c r="K1200" s="28" t="s">
        <v>33</v>
      </c>
      <c r="L1200" s="28" t="s">
        <v>116</v>
      </c>
      <c r="M1200" s="30">
        <v>0.33333333333333331</v>
      </c>
      <c r="N1200" s="30">
        <v>0.83333333333333337</v>
      </c>
      <c r="O1200" s="31">
        <v>620</v>
      </c>
      <c r="P1200" s="31">
        <v>0</v>
      </c>
      <c r="Q1200" s="32"/>
      <c r="R1200" s="33">
        <f t="shared" si="90"/>
        <v>8.2258064516129021</v>
      </c>
      <c r="S1200" s="34">
        <f t="shared" si="91"/>
        <v>175</v>
      </c>
      <c r="T1200" s="35">
        <f>IF(L1200="비가동",0,VLOOKUP(E1200,[1]단가!$D$4:$G$1048576,4,0))</f>
        <v>24</v>
      </c>
      <c r="U1200" s="35">
        <f t="shared" si="92"/>
        <v>385560</v>
      </c>
      <c r="V1200" s="36" t="str">
        <f>IF($L1200="비가동",0,IF($B1200="in",VLOOKUP($E1200,[1]투입량!$M:$T,3,FALSE),VLOOKUP($E1200,[1]투입량!$D:$I,3,FALSE)))</f>
        <v>SI3020</v>
      </c>
      <c r="W1200" s="35">
        <f>IF($L1200="비가동",0,IF($B1200="in",VLOOKUP($E1200,[1]투입량!$M:$T,6,FALSE),VLOOKUP($E1200,[1]투입량!$D:$I,5,FALSE)))</f>
        <v>208</v>
      </c>
      <c r="X1200" s="35">
        <f t="shared" si="93"/>
        <v>19448</v>
      </c>
      <c r="Y1200" s="37">
        <f>IF(V1200=0,0,VLOOKUP(V1200,[1]원재료!C:H,3,0)*0.001)</f>
        <v>9.85</v>
      </c>
      <c r="Z1200" s="35">
        <f t="shared" si="94"/>
        <v>191562.8</v>
      </c>
      <c r="AA1200" s="38"/>
      <c r="AB1200" s="39" t="s">
        <v>35</v>
      </c>
      <c r="AC1200" s="40"/>
    </row>
    <row r="1201" spans="1:29" ht="19.5" customHeight="1" x14ac:dyDescent="0.45">
      <c r="A1201" s="22">
        <v>46168</v>
      </c>
      <c r="B1201" s="23" t="s">
        <v>29</v>
      </c>
      <c r="C1201" s="24" t="s">
        <v>30</v>
      </c>
      <c r="D1201" s="25" t="s">
        <v>41</v>
      </c>
      <c r="E1201" s="26" t="s">
        <v>42</v>
      </c>
      <c r="F1201" s="27" t="str">
        <f>VLOOKUP(표1[[#This Row],[품번]],[1]!품번구분[#Data],2,0)</f>
        <v>G</v>
      </c>
      <c r="G1201" s="28">
        <v>90</v>
      </c>
      <c r="H1201" s="28">
        <v>85</v>
      </c>
      <c r="I1201" s="28"/>
      <c r="J1201" s="29">
        <f>표1[[#This Row],[C/V]]*표1[[#This Row],[판수]]-표1[[#This Row],[불량수량]]</f>
        <v>7650</v>
      </c>
      <c r="K1201" s="28" t="s">
        <v>33</v>
      </c>
      <c r="L1201" s="28" t="s">
        <v>116</v>
      </c>
      <c r="M1201" s="30">
        <v>0.33333333333333331</v>
      </c>
      <c r="N1201" s="30">
        <v>0.83333333333333337</v>
      </c>
      <c r="O1201" s="31">
        <v>620</v>
      </c>
      <c r="P1201" s="31">
        <v>0</v>
      </c>
      <c r="Q1201" s="32"/>
      <c r="R1201" s="33">
        <f t="shared" si="90"/>
        <v>8.2258064516129021</v>
      </c>
      <c r="S1201" s="34">
        <f t="shared" si="91"/>
        <v>175</v>
      </c>
      <c r="T1201" s="35">
        <f>IF(L1201="비가동",0,VLOOKUP(E1201,[1]단가!$D$4:$G$1048576,4,0))</f>
        <v>60</v>
      </c>
      <c r="U1201" s="35">
        <f t="shared" si="92"/>
        <v>459000</v>
      </c>
      <c r="V1201" s="36" t="str">
        <f>IF($L1201="비가동",0,IF($B1201="in",VLOOKUP($E1201,[1]투입량!$M:$T,3,FALSE),VLOOKUP($E1201,[1]투입량!$D:$I,3,FALSE)))</f>
        <v>SI4027K</v>
      </c>
      <c r="W1201" s="35">
        <f>IF($L1201="비가동",0,IF($B1201="in",VLOOKUP($E1201,[1]투입량!$M:$T,6,FALSE),VLOOKUP($E1201,[1]투입량!$D:$I,5,FALSE)))</f>
        <v>330</v>
      </c>
      <c r="X1201" s="35">
        <f t="shared" si="93"/>
        <v>30855.000000000004</v>
      </c>
      <c r="Y1201" s="37">
        <f>IF(V1201=0,0,VLOOKUP(V1201,[1]원재료!C:H,3,0)*0.001)</f>
        <v>9</v>
      </c>
      <c r="Z1201" s="35">
        <f t="shared" si="94"/>
        <v>277695.00000000006</v>
      </c>
      <c r="AA1201" s="38"/>
      <c r="AB1201" s="39" t="s">
        <v>35</v>
      </c>
      <c r="AC1201" s="40"/>
    </row>
    <row r="1202" spans="1:29" ht="19.5" customHeight="1" x14ac:dyDescent="0.45">
      <c r="A1202" s="22">
        <v>46168</v>
      </c>
      <c r="B1202" s="23" t="s">
        <v>29</v>
      </c>
      <c r="C1202" s="24" t="s">
        <v>30</v>
      </c>
      <c r="D1202" s="25" t="s">
        <v>31</v>
      </c>
      <c r="E1202" s="26" t="s">
        <v>50</v>
      </c>
      <c r="F1202" s="27" t="str">
        <f>VLOOKUP(표1[[#This Row],[품번]],[1]!품번구분[#Data],2,0)</f>
        <v>S</v>
      </c>
      <c r="G1202" s="28">
        <v>252</v>
      </c>
      <c r="H1202" s="28">
        <v>90</v>
      </c>
      <c r="I1202" s="28"/>
      <c r="J1202" s="29">
        <f>표1[[#This Row],[C/V]]*표1[[#This Row],[판수]]-표1[[#This Row],[불량수량]]</f>
        <v>22680</v>
      </c>
      <c r="K1202" s="28" t="s">
        <v>56</v>
      </c>
      <c r="L1202" s="28" t="s">
        <v>117</v>
      </c>
      <c r="M1202" s="30">
        <v>0.83333333333333337</v>
      </c>
      <c r="N1202" s="30">
        <v>0.33333333333333331</v>
      </c>
      <c r="O1202" s="31">
        <v>659.99999999999989</v>
      </c>
      <c r="P1202" s="31">
        <v>0</v>
      </c>
      <c r="Q1202" s="32"/>
      <c r="R1202" s="33">
        <f t="shared" si="90"/>
        <v>8.1818181818181834</v>
      </c>
      <c r="S1202" s="34">
        <f t="shared" si="91"/>
        <v>175</v>
      </c>
      <c r="T1202" s="35">
        <f>IF(L1202="비가동",0,VLOOKUP(E1202,[1]단가!$D$4:$G$1048576,4,0))</f>
        <v>25.09</v>
      </c>
      <c r="U1202" s="35">
        <f t="shared" si="92"/>
        <v>569041.19999999995</v>
      </c>
      <c r="V1202" s="36" t="str">
        <f>IF($L1202="비가동",0,IF($B1202="in",VLOOKUP($E1202,[1]투입량!$M:$T,3,FALSE),VLOOKUP($E1202,[1]투입량!$D:$I,3,FALSE)))</f>
        <v>SI4022</v>
      </c>
      <c r="W1202" s="35">
        <f>IF($L1202="비가동",0,IF($B1202="in",VLOOKUP($E1202,[1]투입량!$M:$T,6,FALSE),VLOOKUP($E1202,[1]투입량!$D:$I,5,FALSE)))</f>
        <v>354</v>
      </c>
      <c r="X1202" s="35">
        <f t="shared" si="93"/>
        <v>35046</v>
      </c>
      <c r="Y1202" s="37">
        <f>IF(V1202=0,0,VLOOKUP(V1202,[1]원재료!C:H,3,0)*0.001)</f>
        <v>10.15</v>
      </c>
      <c r="Z1202" s="35">
        <f t="shared" si="94"/>
        <v>355716.9</v>
      </c>
      <c r="AA1202" s="38"/>
      <c r="AB1202" s="39" t="s">
        <v>35</v>
      </c>
      <c r="AC1202" s="40"/>
    </row>
    <row r="1203" spans="1:29" ht="19.5" customHeight="1" x14ac:dyDescent="0.45">
      <c r="A1203" s="22">
        <v>46168</v>
      </c>
      <c r="B1203" s="23" t="s">
        <v>29</v>
      </c>
      <c r="C1203" s="24" t="s">
        <v>30</v>
      </c>
      <c r="D1203" s="25" t="s">
        <v>39</v>
      </c>
      <c r="E1203" s="26" t="s">
        <v>40</v>
      </c>
      <c r="F1203" s="27" t="str">
        <f>VLOOKUP(표1[[#This Row],[품번]],[1]!품번구분[#Data],2,0)</f>
        <v>S</v>
      </c>
      <c r="G1203" s="28">
        <v>190</v>
      </c>
      <c r="H1203" s="28">
        <v>90</v>
      </c>
      <c r="I1203" s="28">
        <v>90</v>
      </c>
      <c r="J1203" s="29">
        <f>표1[[#This Row],[C/V]]*표1[[#This Row],[판수]]-표1[[#This Row],[불량수량]]</f>
        <v>17010</v>
      </c>
      <c r="K1203" s="28" t="s">
        <v>56</v>
      </c>
      <c r="L1203" s="28" t="s">
        <v>117</v>
      </c>
      <c r="M1203" s="30">
        <v>0.83333333333333337</v>
      </c>
      <c r="N1203" s="30">
        <v>0.33333333333333331</v>
      </c>
      <c r="O1203" s="31">
        <v>659.99999999999989</v>
      </c>
      <c r="P1203" s="31">
        <v>0</v>
      </c>
      <c r="Q1203" s="32"/>
      <c r="R1203" s="33">
        <f t="shared" si="90"/>
        <v>8.1818181818181834</v>
      </c>
      <c r="S1203" s="34">
        <f t="shared" si="91"/>
        <v>175</v>
      </c>
      <c r="T1203" s="35">
        <f>IF(L1203="비가동",0,VLOOKUP(E1203,[1]단가!$D$4:$G$1048576,4,0))</f>
        <v>24</v>
      </c>
      <c r="U1203" s="35">
        <f t="shared" si="92"/>
        <v>408240</v>
      </c>
      <c r="V1203" s="36" t="str">
        <f>IF($L1203="비가동",0,IF($B1203="in",VLOOKUP($E1203,[1]투입량!$M:$T,3,FALSE),VLOOKUP($E1203,[1]투입량!$D:$I,3,FALSE)))</f>
        <v>SI3020</v>
      </c>
      <c r="W1203" s="35">
        <f>IF($L1203="비가동",0,IF($B1203="in",VLOOKUP($E1203,[1]투입량!$M:$T,6,FALSE),VLOOKUP($E1203,[1]투입량!$D:$I,5,FALSE)))</f>
        <v>208</v>
      </c>
      <c r="X1203" s="35">
        <f t="shared" si="93"/>
        <v>20592</v>
      </c>
      <c r="Y1203" s="37">
        <f>IF(V1203=0,0,VLOOKUP(V1203,[1]원재료!C:H,3,0)*0.001)</f>
        <v>9.85</v>
      </c>
      <c r="Z1203" s="35">
        <f t="shared" si="94"/>
        <v>202831.19999999998</v>
      </c>
      <c r="AA1203" s="38"/>
      <c r="AB1203" s="39" t="s">
        <v>35</v>
      </c>
      <c r="AC1203" s="40"/>
    </row>
    <row r="1204" spans="1:29" ht="19.5" customHeight="1" x14ac:dyDescent="0.45">
      <c r="A1204" s="22">
        <v>46168</v>
      </c>
      <c r="B1204" s="23" t="s">
        <v>29</v>
      </c>
      <c r="C1204" s="24" t="s">
        <v>30</v>
      </c>
      <c r="D1204" s="25" t="s">
        <v>41</v>
      </c>
      <c r="E1204" s="26" t="s">
        <v>42</v>
      </c>
      <c r="F1204" s="27" t="str">
        <f>VLOOKUP(표1[[#This Row],[품번]],[1]!품번구분[#Data],2,0)</f>
        <v>G</v>
      </c>
      <c r="G1204" s="28">
        <v>90</v>
      </c>
      <c r="H1204" s="28">
        <v>90</v>
      </c>
      <c r="I1204" s="28"/>
      <c r="J1204" s="29">
        <f>표1[[#This Row],[C/V]]*표1[[#This Row],[판수]]-표1[[#This Row],[불량수량]]</f>
        <v>8100</v>
      </c>
      <c r="K1204" s="28" t="s">
        <v>56</v>
      </c>
      <c r="L1204" s="28" t="s">
        <v>117</v>
      </c>
      <c r="M1204" s="30">
        <v>0.83333333333333337</v>
      </c>
      <c r="N1204" s="30">
        <v>0.33333333333333331</v>
      </c>
      <c r="O1204" s="31">
        <v>659.99999999999989</v>
      </c>
      <c r="P1204" s="31">
        <v>0</v>
      </c>
      <c r="Q1204" s="32"/>
      <c r="R1204" s="33">
        <f t="shared" si="90"/>
        <v>8.1818181818181834</v>
      </c>
      <c r="S1204" s="34">
        <f t="shared" si="91"/>
        <v>175</v>
      </c>
      <c r="T1204" s="35">
        <f>IF(L1204="비가동",0,VLOOKUP(E1204,[1]단가!$D$4:$G$1048576,4,0))</f>
        <v>60</v>
      </c>
      <c r="U1204" s="35">
        <f t="shared" si="92"/>
        <v>486000</v>
      </c>
      <c r="V1204" s="36" t="str">
        <f>IF($L1204="비가동",0,IF($B1204="in",VLOOKUP($E1204,[1]투입량!$M:$T,3,FALSE),VLOOKUP($E1204,[1]투입량!$D:$I,3,FALSE)))</f>
        <v>SI4027K</v>
      </c>
      <c r="W1204" s="35">
        <f>IF($L1204="비가동",0,IF($B1204="in",VLOOKUP($E1204,[1]투입량!$M:$T,6,FALSE),VLOOKUP($E1204,[1]투입량!$D:$I,5,FALSE)))</f>
        <v>330</v>
      </c>
      <c r="X1204" s="35">
        <f t="shared" si="93"/>
        <v>32670.000000000004</v>
      </c>
      <c r="Y1204" s="37">
        <f>IF(V1204=0,0,VLOOKUP(V1204,[1]원재료!C:H,3,0)*0.001)</f>
        <v>9</v>
      </c>
      <c r="Z1204" s="35">
        <f t="shared" si="94"/>
        <v>294030.00000000006</v>
      </c>
      <c r="AA1204" s="38"/>
      <c r="AB1204" s="39" t="s">
        <v>35</v>
      </c>
      <c r="AC1204" s="40"/>
    </row>
    <row r="1205" spans="1:29" ht="19.5" customHeight="1" x14ac:dyDescent="0.45">
      <c r="A1205" s="22">
        <v>46168</v>
      </c>
      <c r="B1205" s="23" t="s">
        <v>29</v>
      </c>
      <c r="C1205" s="24" t="s">
        <v>30</v>
      </c>
      <c r="D1205" s="25" t="s">
        <v>49</v>
      </c>
      <c r="E1205" s="26">
        <v>685683</v>
      </c>
      <c r="F1205" s="27" t="str">
        <f>VLOOKUP(표1[[#This Row],[품번]],[1]!품번구분[#Data],2,0)</f>
        <v>S</v>
      </c>
      <c r="G1205" s="28">
        <v>80</v>
      </c>
      <c r="H1205" s="28">
        <v>102</v>
      </c>
      <c r="I1205" s="28"/>
      <c r="J1205" s="29">
        <f>표1[[#This Row],[C/V]]*표1[[#This Row],[판수]]-표1[[#This Row],[불량수량]]</f>
        <v>8160</v>
      </c>
      <c r="K1205" s="28" t="s">
        <v>51</v>
      </c>
      <c r="L1205" s="28" t="s">
        <v>116</v>
      </c>
      <c r="M1205" s="30">
        <v>0.33333333333333331</v>
      </c>
      <c r="N1205" s="30">
        <v>0.83333333333333337</v>
      </c>
      <c r="O1205" s="31">
        <v>620</v>
      </c>
      <c r="P1205" s="31">
        <v>0</v>
      </c>
      <c r="Q1205" s="32"/>
      <c r="R1205" s="33">
        <f t="shared" si="90"/>
        <v>9.870967741935484</v>
      </c>
      <c r="S1205" s="34">
        <f t="shared" si="91"/>
        <v>209</v>
      </c>
      <c r="T1205" s="35">
        <f>IF(L1205="비가동",0,VLOOKUP(E1205,[1]단가!$D$4:$G$1048576,4,0))</f>
        <v>163.26</v>
      </c>
      <c r="U1205" s="35">
        <f t="shared" si="92"/>
        <v>1332201.5999999999</v>
      </c>
      <c r="V1205" s="36" t="str">
        <f>IF($L1205="비가동",0,IF($B1205="in",VLOOKUP($E1205,[1]투입량!$M:$T,3,FALSE),VLOOKUP($E1205,[1]투입량!$D:$I,3,FALSE)))</f>
        <v>SI4029</v>
      </c>
      <c r="W1205" s="35">
        <f>IF($L1205="비가동",0,IF($B1205="in",VLOOKUP($E1205,[1]투입량!$M:$T,6,FALSE),VLOOKUP($E1205,[1]투입량!$D:$I,5,FALSE)))</f>
        <v>336</v>
      </c>
      <c r="X1205" s="35">
        <f t="shared" si="93"/>
        <v>37699.200000000004</v>
      </c>
      <c r="Y1205" s="37">
        <f>IF(V1205=0,0,VLOOKUP(V1205,[1]원재료!C:H,3,0)*0.001)</f>
        <v>9</v>
      </c>
      <c r="Z1205" s="35">
        <f t="shared" si="94"/>
        <v>339292.80000000005</v>
      </c>
      <c r="AA1205" s="38"/>
      <c r="AB1205" s="39" t="s">
        <v>35</v>
      </c>
      <c r="AC1205" s="40"/>
    </row>
    <row r="1206" spans="1:29" ht="19.5" customHeight="1" x14ac:dyDescent="0.45">
      <c r="A1206" s="22">
        <v>46168</v>
      </c>
      <c r="B1206" s="23" t="s">
        <v>29</v>
      </c>
      <c r="C1206" s="24" t="s">
        <v>30</v>
      </c>
      <c r="D1206" s="25" t="s">
        <v>52</v>
      </c>
      <c r="E1206" s="26" t="s">
        <v>53</v>
      </c>
      <c r="F1206" s="27" t="str">
        <f>VLOOKUP(표1[[#This Row],[품번]],[1]!품번구분[#Data],2,0)</f>
        <v>S</v>
      </c>
      <c r="G1206" s="28">
        <v>170</v>
      </c>
      <c r="H1206" s="28">
        <v>102</v>
      </c>
      <c r="I1206" s="28">
        <v>102</v>
      </c>
      <c r="J1206" s="29">
        <f>표1[[#This Row],[C/V]]*표1[[#This Row],[판수]]-표1[[#This Row],[불량수량]]</f>
        <v>17238</v>
      </c>
      <c r="K1206" s="28" t="s">
        <v>51</v>
      </c>
      <c r="L1206" s="28" t="s">
        <v>116</v>
      </c>
      <c r="M1206" s="30">
        <v>0.33333333333333331</v>
      </c>
      <c r="N1206" s="30">
        <v>0.83333333333333337</v>
      </c>
      <c r="O1206" s="31">
        <v>620</v>
      </c>
      <c r="P1206" s="31">
        <v>0</v>
      </c>
      <c r="Q1206" s="32"/>
      <c r="R1206" s="33">
        <f t="shared" si="90"/>
        <v>9.870967741935484</v>
      </c>
      <c r="S1206" s="34">
        <f t="shared" si="91"/>
        <v>209</v>
      </c>
      <c r="T1206" s="35">
        <f>IF(L1206="비가동",0,VLOOKUP(E1206,[1]단가!$D$4:$G$1048576,4,0))</f>
        <v>19.73</v>
      </c>
      <c r="U1206" s="35">
        <f t="shared" si="92"/>
        <v>340105.74</v>
      </c>
      <c r="V1206" s="36" t="str">
        <f>IF($L1206="비가동",0,IF($B1206="in",VLOOKUP($E1206,[1]투입량!$M:$T,3,FALSE),VLOOKUP($E1206,[1]투입량!$D:$I,3,FALSE)))</f>
        <v>SI4022</v>
      </c>
      <c r="W1206" s="35">
        <f>IF($L1206="비가동",0,IF($B1206="in",VLOOKUP($E1206,[1]투입량!$M:$T,6,FALSE),VLOOKUP($E1206,[1]투입량!$D:$I,5,FALSE)))</f>
        <v>130</v>
      </c>
      <c r="X1206" s="35">
        <f t="shared" si="93"/>
        <v>14586</v>
      </c>
      <c r="Y1206" s="37">
        <f>IF(V1206=0,0,VLOOKUP(V1206,[1]원재료!C:H,3,0)*0.001)</f>
        <v>10.15</v>
      </c>
      <c r="Z1206" s="35">
        <f t="shared" si="94"/>
        <v>148047.9</v>
      </c>
      <c r="AA1206" s="38"/>
      <c r="AB1206" s="39" t="s">
        <v>35</v>
      </c>
      <c r="AC1206" s="40"/>
    </row>
    <row r="1207" spans="1:29" ht="19.5" hidden="1" customHeight="1" x14ac:dyDescent="0.45">
      <c r="A1207" s="22">
        <v>46168</v>
      </c>
      <c r="B1207" s="23" t="s">
        <v>29</v>
      </c>
      <c r="C1207" s="24" t="s">
        <v>30</v>
      </c>
      <c r="D1207" s="25" t="s">
        <v>54</v>
      </c>
      <c r="E1207" s="26" t="s">
        <v>143</v>
      </c>
      <c r="F1207" s="27" t="str">
        <f>VLOOKUP(표1[[#This Row],[품번]],[1]!품번구분[#Data],2,0)</f>
        <v>S</v>
      </c>
      <c r="G1207" s="28">
        <v>12</v>
      </c>
      <c r="H1207" s="28">
        <v>32</v>
      </c>
      <c r="I1207" s="28"/>
      <c r="J1207" s="29">
        <f>표1[[#This Row],[C/V]]*표1[[#This Row],[판수]]-표1[[#This Row],[불량수량]]</f>
        <v>384</v>
      </c>
      <c r="K1207" s="28" t="s">
        <v>51</v>
      </c>
      <c r="L1207" s="28" t="s">
        <v>116</v>
      </c>
      <c r="M1207" s="30">
        <v>0.33333333333333331</v>
      </c>
      <c r="N1207" s="30">
        <v>0.53611111111111109</v>
      </c>
      <c r="O1207" s="31">
        <v>180</v>
      </c>
      <c r="P1207" s="31">
        <v>112</v>
      </c>
      <c r="Q1207" s="32"/>
      <c r="R1207" s="33">
        <f t="shared" si="90"/>
        <v>10.666666666666668</v>
      </c>
      <c r="S1207" s="34">
        <f t="shared" si="91"/>
        <v>32</v>
      </c>
      <c r="T1207" s="35">
        <f>IF(L1207="비가동",0,VLOOKUP(E1207,[1]단가!$D$4:$G$1048576,4,0))</f>
        <v>244.55</v>
      </c>
      <c r="U1207" s="35">
        <f t="shared" si="92"/>
        <v>93907.200000000012</v>
      </c>
      <c r="V1207" s="36" t="str">
        <f>IF($L1207="비가동",0,IF($B1207="in",VLOOKUP($E1207,[1]투입량!$M:$T,3,FALSE),VLOOKUP($E1207,[1]투입량!$D:$I,3,FALSE)))</f>
        <v>SI4014</v>
      </c>
      <c r="W1207" s="35">
        <f>IF($L1207="비가동",0,IF($B1207="in",VLOOKUP($E1207,[1]투입량!$M:$T,6,FALSE),VLOOKUP($E1207,[1]투입량!$D:$I,5,FALSE)))</f>
        <v>0</v>
      </c>
      <c r="X1207" s="35">
        <f t="shared" si="93"/>
        <v>0</v>
      </c>
      <c r="Y1207" s="37">
        <f>IF(V1207=0,0,VLOOKUP(V1207,[1]원재료!C:H,3,0)*0.001)</f>
        <v>7.8</v>
      </c>
      <c r="Z1207" s="35">
        <f t="shared" si="94"/>
        <v>0</v>
      </c>
      <c r="AA1207" s="38"/>
      <c r="AB1207" s="39" t="s">
        <v>35</v>
      </c>
      <c r="AC1207" s="40"/>
    </row>
    <row r="1208" spans="1:29" ht="19.5" hidden="1" customHeight="1" x14ac:dyDescent="0.45">
      <c r="A1208" s="22">
        <v>46168</v>
      </c>
      <c r="B1208" s="23" t="s">
        <v>29</v>
      </c>
      <c r="C1208" s="24" t="s">
        <v>30</v>
      </c>
      <c r="D1208" s="25" t="s">
        <v>54</v>
      </c>
      <c r="E1208" s="26" t="s">
        <v>143</v>
      </c>
      <c r="F1208" s="27" t="str">
        <f>VLOOKUP(표1[[#This Row],[품번]],[1]!품번구분[#Data],2,0)</f>
        <v>S</v>
      </c>
      <c r="G1208" s="28"/>
      <c r="H1208" s="28"/>
      <c r="I1208" s="28"/>
      <c r="J1208" s="29">
        <f>표1[[#This Row],[C/V]]*표1[[#This Row],[판수]]-표1[[#This Row],[불량수량]]</f>
        <v>0</v>
      </c>
      <c r="K1208" s="28" t="s">
        <v>51</v>
      </c>
      <c r="L1208" s="28" t="s">
        <v>36</v>
      </c>
      <c r="M1208" s="30">
        <v>0.45833333333333331</v>
      </c>
      <c r="N1208" s="30">
        <v>0.53611111111111109</v>
      </c>
      <c r="O1208" s="31">
        <v>112</v>
      </c>
      <c r="P1208" s="31">
        <v>0</v>
      </c>
      <c r="Q1208" s="32" t="s">
        <v>100</v>
      </c>
      <c r="R1208" s="33" t="str">
        <f t="shared" si="90"/>
        <v/>
      </c>
      <c r="S1208" s="34">
        <f t="shared" si="91"/>
        <v>32</v>
      </c>
      <c r="T1208" s="35">
        <f>IF(L1208="비가동",0,VLOOKUP(E1208,[1]단가!$D$4:$G$1048576,4,0))</f>
        <v>0</v>
      </c>
      <c r="U1208" s="35">
        <f t="shared" si="92"/>
        <v>0</v>
      </c>
      <c r="V1208" s="36">
        <f>IF($L1208="비가동",0,IF($B1208="in",VLOOKUP($E1208,[1]투입량!$M:$T,3,FALSE),VLOOKUP($E1208,[1]투입량!$D:$I,3,FALSE)))</f>
        <v>0</v>
      </c>
      <c r="W1208" s="35">
        <f>IF($L1208="비가동",0,IF($B1208="in",VLOOKUP($E1208,[1]투입량!$M:$T,6,FALSE),VLOOKUP($E1208,[1]투입량!$D:$I,5,FALSE)))</f>
        <v>0</v>
      </c>
      <c r="X1208" s="35">
        <f t="shared" si="93"/>
        <v>0</v>
      </c>
      <c r="Y1208" s="37">
        <f>IF(V1208=0,0,VLOOKUP(V1208,[1]원재료!C:H,3,0)*0.001)</f>
        <v>0</v>
      </c>
      <c r="Z1208" s="35">
        <f t="shared" si="94"/>
        <v>0</v>
      </c>
      <c r="AA1208" s="38"/>
      <c r="AB1208" s="39" t="s">
        <v>35</v>
      </c>
      <c r="AC1208" s="40"/>
    </row>
    <row r="1209" spans="1:29" ht="19.5" customHeight="1" x14ac:dyDescent="0.45">
      <c r="A1209" s="22">
        <v>46168</v>
      </c>
      <c r="B1209" s="23" t="s">
        <v>29</v>
      </c>
      <c r="C1209" s="24" t="s">
        <v>30</v>
      </c>
      <c r="D1209" s="25" t="s">
        <v>54</v>
      </c>
      <c r="E1209" s="26" t="s">
        <v>159</v>
      </c>
      <c r="F1209" s="27" t="str">
        <f>VLOOKUP(표1[[#This Row],[품번]],[1]!품번구분[#Data],2,0)</f>
        <v>G</v>
      </c>
      <c r="G1209" s="28">
        <v>2</v>
      </c>
      <c r="H1209" s="28">
        <v>53</v>
      </c>
      <c r="I1209" s="28"/>
      <c r="J1209" s="29">
        <f>표1[[#This Row],[C/V]]*표1[[#This Row],[판수]]-표1[[#This Row],[불량수량]]</f>
        <v>106</v>
      </c>
      <c r="K1209" s="28" t="s">
        <v>51</v>
      </c>
      <c r="L1209" s="28" t="s">
        <v>116</v>
      </c>
      <c r="M1209" s="30">
        <v>0.53611111111111109</v>
      </c>
      <c r="N1209" s="30">
        <v>0.83333333333333337</v>
      </c>
      <c r="O1209" s="31">
        <v>388.00000000000006</v>
      </c>
      <c r="P1209" s="31">
        <v>0</v>
      </c>
      <c r="Q1209" s="32"/>
      <c r="R1209" s="33">
        <f t="shared" si="90"/>
        <v>8.1958762886597931</v>
      </c>
      <c r="S1209" s="34">
        <f t="shared" si="91"/>
        <v>160</v>
      </c>
      <c r="T1209" s="35">
        <f>IF(L1209="비가동",0,VLOOKUP(E1209,[1]단가!$D$4:$G$1048576,4,0))</f>
        <v>1487.4</v>
      </c>
      <c r="U1209" s="35">
        <f t="shared" si="92"/>
        <v>157664.40000000002</v>
      </c>
      <c r="V1209" s="36" t="str">
        <f>IF($L1209="비가동",0,IF($B1209="in",VLOOKUP($E1209,[1]투입량!$M:$T,3,FALSE),VLOOKUP($E1209,[1]투입량!$D:$I,3,FALSE)))</f>
        <v>SI5027</v>
      </c>
      <c r="W1209" s="35">
        <f>IF($L1209="비가동",0,IF($B1209="in",VLOOKUP($E1209,[1]투입량!$M:$T,6,FALSE),VLOOKUP($E1209,[1]투입량!$D:$I,5,FALSE)))</f>
        <v>72</v>
      </c>
      <c r="X1209" s="35">
        <f t="shared" si="93"/>
        <v>4197.6000000000004</v>
      </c>
      <c r="Y1209" s="37">
        <f>IF(V1209=0,0,VLOOKUP(V1209,[1]원재료!C:H,3,0)*0.001)</f>
        <v>0</v>
      </c>
      <c r="Z1209" s="35">
        <f t="shared" si="94"/>
        <v>0</v>
      </c>
      <c r="AA1209" s="38"/>
      <c r="AB1209" s="39" t="s">
        <v>35</v>
      </c>
      <c r="AC1209" s="40"/>
    </row>
    <row r="1210" spans="1:29" ht="19.5" customHeight="1" x14ac:dyDescent="0.45">
      <c r="A1210" s="22">
        <v>46168</v>
      </c>
      <c r="B1210" s="23" t="s">
        <v>29</v>
      </c>
      <c r="C1210" s="24" t="s">
        <v>30</v>
      </c>
      <c r="D1210" s="25" t="s">
        <v>49</v>
      </c>
      <c r="E1210" s="26">
        <v>685683</v>
      </c>
      <c r="F1210" s="27" t="str">
        <f>VLOOKUP(표1[[#This Row],[품번]],[1]!품번구분[#Data],2,0)</f>
        <v>S</v>
      </c>
      <c r="G1210" s="28">
        <v>80</v>
      </c>
      <c r="H1210" s="28">
        <v>107</v>
      </c>
      <c r="I1210" s="28"/>
      <c r="J1210" s="29">
        <f>표1[[#This Row],[C/V]]*표1[[#This Row],[판수]]-표1[[#This Row],[불량수량]]</f>
        <v>8560</v>
      </c>
      <c r="K1210" s="28" t="s">
        <v>111</v>
      </c>
      <c r="L1210" s="28" t="s">
        <v>117</v>
      </c>
      <c r="M1210" s="30">
        <v>0.83333333333333337</v>
      </c>
      <c r="N1210" s="30">
        <v>0.33333333333333331</v>
      </c>
      <c r="O1210" s="31">
        <v>659.99999999999989</v>
      </c>
      <c r="P1210" s="31">
        <v>0</v>
      </c>
      <c r="Q1210" s="32"/>
      <c r="R1210" s="33">
        <f t="shared" si="90"/>
        <v>9.7272727272727284</v>
      </c>
      <c r="S1210" s="34">
        <f t="shared" si="91"/>
        <v>209</v>
      </c>
      <c r="T1210" s="35">
        <f>IF(L1210="비가동",0,VLOOKUP(E1210,[1]단가!$D$4:$G$1048576,4,0))</f>
        <v>163.26</v>
      </c>
      <c r="U1210" s="35">
        <f t="shared" si="92"/>
        <v>1397505.5999999999</v>
      </c>
      <c r="V1210" s="36" t="str">
        <f>IF($L1210="비가동",0,IF($B1210="in",VLOOKUP($E1210,[1]투입량!$M:$T,3,FALSE),VLOOKUP($E1210,[1]투입량!$D:$I,3,FALSE)))</f>
        <v>SI4029</v>
      </c>
      <c r="W1210" s="35">
        <f>IF($L1210="비가동",0,IF($B1210="in",VLOOKUP($E1210,[1]투입량!$M:$T,6,FALSE),VLOOKUP($E1210,[1]투입량!$D:$I,5,FALSE)))</f>
        <v>336</v>
      </c>
      <c r="X1210" s="35">
        <f t="shared" si="93"/>
        <v>39547.200000000004</v>
      </c>
      <c r="Y1210" s="37">
        <f>IF(V1210=0,0,VLOOKUP(V1210,[1]원재료!C:H,3,0)*0.001)</f>
        <v>9</v>
      </c>
      <c r="Z1210" s="35">
        <f t="shared" si="94"/>
        <v>355924.80000000005</v>
      </c>
      <c r="AA1210" s="38"/>
      <c r="AB1210" s="39" t="s">
        <v>35</v>
      </c>
      <c r="AC1210" s="40"/>
    </row>
    <row r="1211" spans="1:29" ht="19.5" customHeight="1" x14ac:dyDescent="0.45">
      <c r="A1211" s="22">
        <v>46168</v>
      </c>
      <c r="B1211" s="23" t="s">
        <v>29</v>
      </c>
      <c r="C1211" s="24" t="s">
        <v>30</v>
      </c>
      <c r="D1211" s="25" t="s">
        <v>52</v>
      </c>
      <c r="E1211" s="26" t="s">
        <v>53</v>
      </c>
      <c r="F1211" s="27" t="str">
        <f>VLOOKUP(표1[[#This Row],[품번]],[1]!품번구분[#Data],2,0)</f>
        <v>S</v>
      </c>
      <c r="G1211" s="28">
        <v>170</v>
      </c>
      <c r="H1211" s="28">
        <v>107</v>
      </c>
      <c r="I1211" s="28">
        <v>107</v>
      </c>
      <c r="J1211" s="29">
        <f>표1[[#This Row],[C/V]]*표1[[#This Row],[판수]]-표1[[#This Row],[불량수량]]</f>
        <v>18083</v>
      </c>
      <c r="K1211" s="28" t="s">
        <v>111</v>
      </c>
      <c r="L1211" s="28" t="s">
        <v>117</v>
      </c>
      <c r="M1211" s="30">
        <v>0.83333333333333337</v>
      </c>
      <c r="N1211" s="30">
        <v>0.33333333333333331</v>
      </c>
      <c r="O1211" s="31">
        <v>659.99999999999989</v>
      </c>
      <c r="P1211" s="31">
        <v>0</v>
      </c>
      <c r="Q1211" s="32"/>
      <c r="R1211" s="33">
        <f t="shared" si="90"/>
        <v>9.7272727272727284</v>
      </c>
      <c r="S1211" s="34">
        <f t="shared" si="91"/>
        <v>209</v>
      </c>
      <c r="T1211" s="35">
        <f>IF(L1211="비가동",0,VLOOKUP(E1211,[1]단가!$D$4:$G$1048576,4,0))</f>
        <v>19.73</v>
      </c>
      <c r="U1211" s="35">
        <f t="shared" si="92"/>
        <v>356777.59</v>
      </c>
      <c r="V1211" s="36" t="str">
        <f>IF($L1211="비가동",0,IF($B1211="in",VLOOKUP($E1211,[1]투입량!$M:$T,3,FALSE),VLOOKUP($E1211,[1]투입량!$D:$I,3,FALSE)))</f>
        <v>SI4022</v>
      </c>
      <c r="W1211" s="35">
        <f>IF($L1211="비가동",0,IF($B1211="in",VLOOKUP($E1211,[1]투입량!$M:$T,6,FALSE),VLOOKUP($E1211,[1]투입량!$D:$I,5,FALSE)))</f>
        <v>130</v>
      </c>
      <c r="X1211" s="35">
        <f t="shared" si="93"/>
        <v>15301</v>
      </c>
      <c r="Y1211" s="37">
        <f>IF(V1211=0,0,VLOOKUP(V1211,[1]원재료!C:H,3,0)*0.001)</f>
        <v>10.15</v>
      </c>
      <c r="Z1211" s="35">
        <f t="shared" si="94"/>
        <v>155305.15</v>
      </c>
      <c r="AA1211" s="38"/>
      <c r="AB1211" s="39" t="s">
        <v>35</v>
      </c>
      <c r="AC1211" s="40"/>
    </row>
    <row r="1212" spans="1:29" ht="19.5" customHeight="1" x14ac:dyDescent="0.45">
      <c r="A1212" s="22">
        <v>46168</v>
      </c>
      <c r="B1212" s="23" t="s">
        <v>29</v>
      </c>
      <c r="C1212" s="24" t="s">
        <v>30</v>
      </c>
      <c r="D1212" s="25" t="s">
        <v>54</v>
      </c>
      <c r="E1212" s="26" t="s">
        <v>159</v>
      </c>
      <c r="F1212" s="27" t="str">
        <f>VLOOKUP(표1[[#This Row],[품번]],[1]!품번구분[#Data],2,0)</f>
        <v>G</v>
      </c>
      <c r="G1212" s="28">
        <v>2</v>
      </c>
      <c r="H1212" s="28">
        <v>107</v>
      </c>
      <c r="I1212" s="28"/>
      <c r="J1212" s="29">
        <f>표1[[#This Row],[C/V]]*표1[[#This Row],[판수]]-표1[[#This Row],[불량수량]]</f>
        <v>214</v>
      </c>
      <c r="K1212" s="28" t="s">
        <v>111</v>
      </c>
      <c r="L1212" s="28" t="s">
        <v>117</v>
      </c>
      <c r="M1212" s="30">
        <v>0.83333333333333337</v>
      </c>
      <c r="N1212" s="30">
        <v>0.33333333333333331</v>
      </c>
      <c r="O1212" s="31">
        <v>659.99999999999989</v>
      </c>
      <c r="P1212" s="31">
        <v>0</v>
      </c>
      <c r="Q1212" s="32"/>
      <c r="R1212" s="33">
        <f t="shared" si="90"/>
        <v>9.7272727272727284</v>
      </c>
      <c r="S1212" s="34">
        <f t="shared" si="91"/>
        <v>160</v>
      </c>
      <c r="T1212" s="35">
        <f>IF(L1212="비가동",0,VLOOKUP(E1212,[1]단가!$D$4:$G$1048576,4,0))</f>
        <v>1487.4</v>
      </c>
      <c r="U1212" s="35">
        <f t="shared" si="92"/>
        <v>318303.60000000003</v>
      </c>
      <c r="V1212" s="36" t="str">
        <f>IF($L1212="비가동",0,IF($B1212="in",VLOOKUP($E1212,[1]투입량!$M:$T,3,FALSE),VLOOKUP($E1212,[1]투입량!$D:$I,3,FALSE)))</f>
        <v>SI5027</v>
      </c>
      <c r="W1212" s="35">
        <f>IF($L1212="비가동",0,IF($B1212="in",VLOOKUP($E1212,[1]투입량!$M:$T,6,FALSE),VLOOKUP($E1212,[1]투입량!$D:$I,5,FALSE)))</f>
        <v>72</v>
      </c>
      <c r="X1212" s="35">
        <f t="shared" si="93"/>
        <v>8474.4</v>
      </c>
      <c r="Y1212" s="37">
        <f>IF(V1212=0,0,VLOOKUP(V1212,[1]원재료!C:H,3,0)*0.001)</f>
        <v>0</v>
      </c>
      <c r="Z1212" s="35">
        <f t="shared" si="94"/>
        <v>0</v>
      </c>
      <c r="AA1212" s="46"/>
      <c r="AB1212" s="39" t="s">
        <v>35</v>
      </c>
      <c r="AC1212" s="40"/>
    </row>
    <row r="1213" spans="1:29" ht="19.5" customHeight="1" x14ac:dyDescent="0.45">
      <c r="A1213" s="22">
        <v>46168</v>
      </c>
      <c r="B1213" s="23" t="s">
        <v>29</v>
      </c>
      <c r="C1213" s="24" t="s">
        <v>30</v>
      </c>
      <c r="D1213" s="25" t="s">
        <v>57</v>
      </c>
      <c r="E1213" s="26">
        <v>681114</v>
      </c>
      <c r="F1213" s="27" t="str">
        <f>VLOOKUP(표1[[#This Row],[품번]],[1]!품번구분[#Data],2,0)</f>
        <v>S</v>
      </c>
      <c r="G1213" s="28">
        <v>1156</v>
      </c>
      <c r="H1213" s="28">
        <v>108</v>
      </c>
      <c r="I1213" s="28">
        <v>324</v>
      </c>
      <c r="J1213" s="29">
        <f>표1[[#This Row],[C/V]]*표1[[#This Row],[판수]]-표1[[#This Row],[불량수량]]</f>
        <v>124524</v>
      </c>
      <c r="K1213" s="28" t="s">
        <v>81</v>
      </c>
      <c r="L1213" s="28" t="s">
        <v>116</v>
      </c>
      <c r="M1213" s="30">
        <v>0.33333333333333331</v>
      </c>
      <c r="N1213" s="30">
        <v>0.83333333333333337</v>
      </c>
      <c r="O1213" s="31">
        <v>620</v>
      </c>
      <c r="P1213" s="31">
        <v>0</v>
      </c>
      <c r="Q1213" s="32"/>
      <c r="R1213" s="33">
        <f t="shared" si="90"/>
        <v>10.451612903225806</v>
      </c>
      <c r="S1213" s="34">
        <f t="shared" si="91"/>
        <v>221</v>
      </c>
      <c r="T1213" s="35">
        <f>IF(L1213="비가동",0,VLOOKUP(E1213,[1]단가!$D$4:$G$1048576,4,0))</f>
        <v>8.76</v>
      </c>
      <c r="U1213" s="35">
        <f t="shared" si="92"/>
        <v>1090830.24</v>
      </c>
      <c r="V1213" s="36" t="str">
        <f>IF($L1213="비가동",0,IF($B1213="in",VLOOKUP($E1213,[1]투입량!$M:$T,3,FALSE),VLOOKUP($E1213,[1]투입량!$D:$I,3,FALSE)))</f>
        <v>SI5521</v>
      </c>
      <c r="W1213" s="35">
        <f>IF($L1213="비가동",0,IF($B1213="in",VLOOKUP($E1213,[1]투입량!$M:$T,6,FALSE),VLOOKUP($E1213,[1]투입량!$D:$I,5,FALSE)))</f>
        <v>330</v>
      </c>
      <c r="X1213" s="35">
        <f t="shared" si="93"/>
        <v>39204.000000000007</v>
      </c>
      <c r="Y1213" s="37">
        <f>IF(V1213=0,0,VLOOKUP(V1213,[1]원재료!C:H,3,0)*0.001)</f>
        <v>8.25</v>
      </c>
      <c r="Z1213" s="35">
        <f t="shared" si="94"/>
        <v>323433.00000000006</v>
      </c>
      <c r="AA1213" s="38" t="s">
        <v>158</v>
      </c>
      <c r="AB1213" s="39" t="s">
        <v>35</v>
      </c>
      <c r="AC1213" s="40"/>
    </row>
    <row r="1214" spans="1:29" ht="19.5" customHeight="1" x14ac:dyDescent="0.45">
      <c r="A1214" s="22">
        <v>46168</v>
      </c>
      <c r="B1214" s="23" t="s">
        <v>29</v>
      </c>
      <c r="C1214" s="24" t="s">
        <v>30</v>
      </c>
      <c r="D1214" s="25" t="s">
        <v>57</v>
      </c>
      <c r="E1214" s="26">
        <v>681114</v>
      </c>
      <c r="F1214" s="27" t="str">
        <f>VLOOKUP(표1[[#This Row],[품번]],[1]!품번구분[#Data],2,0)</f>
        <v>S</v>
      </c>
      <c r="G1214" s="28">
        <v>1156</v>
      </c>
      <c r="H1214" s="28">
        <v>113</v>
      </c>
      <c r="I1214" s="28">
        <v>339</v>
      </c>
      <c r="J1214" s="29">
        <f>표1[[#This Row],[C/V]]*표1[[#This Row],[판수]]-표1[[#This Row],[불량수량]]</f>
        <v>130289</v>
      </c>
      <c r="K1214" s="28" t="s">
        <v>61</v>
      </c>
      <c r="L1214" s="28" t="s">
        <v>117</v>
      </c>
      <c r="M1214" s="30">
        <v>0.83333333333333337</v>
      </c>
      <c r="N1214" s="30">
        <v>0.33333333333333331</v>
      </c>
      <c r="O1214" s="31">
        <v>659.99999999999989</v>
      </c>
      <c r="P1214" s="31">
        <v>0</v>
      </c>
      <c r="Q1214" s="32"/>
      <c r="R1214" s="33">
        <f t="shared" si="90"/>
        <v>10.272727272727273</v>
      </c>
      <c r="S1214" s="34">
        <f t="shared" si="91"/>
        <v>221</v>
      </c>
      <c r="T1214" s="35">
        <f>IF(L1214="비가동",0,VLOOKUP(E1214,[1]단가!$D$4:$G$1048576,4,0))</f>
        <v>8.76</v>
      </c>
      <c r="U1214" s="35">
        <f t="shared" si="92"/>
        <v>1141331.6399999999</v>
      </c>
      <c r="V1214" s="36" t="str">
        <f>IF($L1214="비가동",0,IF($B1214="in",VLOOKUP($E1214,[1]투입량!$M:$T,3,FALSE),VLOOKUP($E1214,[1]투입량!$D:$I,3,FALSE)))</f>
        <v>SI5521</v>
      </c>
      <c r="W1214" s="35">
        <f>IF($L1214="비가동",0,IF($B1214="in",VLOOKUP($E1214,[1]투입량!$M:$T,6,FALSE),VLOOKUP($E1214,[1]투입량!$D:$I,5,FALSE)))</f>
        <v>330</v>
      </c>
      <c r="X1214" s="35">
        <f t="shared" si="93"/>
        <v>41019.000000000007</v>
      </c>
      <c r="Y1214" s="37">
        <f>IF(V1214=0,0,VLOOKUP(V1214,[1]원재료!C:H,3,0)*0.001)</f>
        <v>8.25</v>
      </c>
      <c r="Z1214" s="35">
        <f t="shared" si="94"/>
        <v>338406.75000000006</v>
      </c>
      <c r="AA1214" s="38"/>
      <c r="AB1214" s="39" t="s">
        <v>35</v>
      </c>
      <c r="AC1214" s="40"/>
    </row>
    <row r="1215" spans="1:29" ht="19.5" customHeight="1" x14ac:dyDescent="0.45">
      <c r="A1215" s="22">
        <v>46168</v>
      </c>
      <c r="B1215" s="23" t="s">
        <v>29</v>
      </c>
      <c r="C1215" s="24" t="s">
        <v>30</v>
      </c>
      <c r="D1215" s="25" t="s">
        <v>59</v>
      </c>
      <c r="E1215" s="26">
        <v>681367</v>
      </c>
      <c r="F1215" s="27" t="str">
        <f>VLOOKUP(표1[[#This Row],[품번]],[1]!품번구분[#Data],2,0)</f>
        <v>S</v>
      </c>
      <c r="G1215" s="28">
        <v>360</v>
      </c>
      <c r="H1215" s="28">
        <v>105</v>
      </c>
      <c r="I1215" s="28"/>
      <c r="J1215" s="29">
        <f>표1[[#This Row],[C/V]]*표1[[#This Row],[판수]]-표1[[#This Row],[불량수량]]</f>
        <v>37800</v>
      </c>
      <c r="K1215" s="28" t="s">
        <v>62</v>
      </c>
      <c r="L1215" s="28" t="s">
        <v>117</v>
      </c>
      <c r="M1215" s="30">
        <v>0.83333333333333337</v>
      </c>
      <c r="N1215" s="30">
        <v>0.33333333333333331</v>
      </c>
      <c r="O1215" s="31">
        <v>659.99999999999989</v>
      </c>
      <c r="P1215" s="31">
        <v>0</v>
      </c>
      <c r="Q1215" s="32"/>
      <c r="R1215" s="33">
        <f t="shared" si="90"/>
        <v>9.5454545454545467</v>
      </c>
      <c r="S1215" s="34">
        <f t="shared" si="91"/>
        <v>105</v>
      </c>
      <c r="T1215" s="35">
        <f>IF(L1215="비가동",0,VLOOKUP(E1215,[1]단가!$D$4:$G$1048576,4,0))</f>
        <v>16.34</v>
      </c>
      <c r="U1215" s="35">
        <f t="shared" si="92"/>
        <v>617652</v>
      </c>
      <c r="V1215" s="36" t="str">
        <f>IF($L1215="비가동",0,IF($B1215="in",VLOOKUP($E1215,[1]투입량!$M:$T,3,FALSE),VLOOKUP($E1215,[1]투입량!$D:$I,3,FALSE)))</f>
        <v>SI4022</v>
      </c>
      <c r="W1215" s="35">
        <f>IF($L1215="비가동",0,IF($B1215="in",VLOOKUP($E1215,[1]투입량!$M:$T,6,FALSE),VLOOKUP($E1215,[1]투입량!$D:$I,5,FALSE)))</f>
        <v>264</v>
      </c>
      <c r="X1215" s="35">
        <f t="shared" si="93"/>
        <v>30492.000000000004</v>
      </c>
      <c r="Y1215" s="37">
        <f>IF(V1215=0,0,VLOOKUP(V1215,[1]원재료!C:H,3,0)*0.001)</f>
        <v>10.15</v>
      </c>
      <c r="Z1215" s="35">
        <f t="shared" si="94"/>
        <v>309493.80000000005</v>
      </c>
      <c r="AA1215" s="38"/>
      <c r="AB1215" s="39" t="s">
        <v>35</v>
      </c>
      <c r="AC1215" s="40"/>
    </row>
    <row r="1216" spans="1:29" ht="19.5" customHeight="1" x14ac:dyDescent="0.45">
      <c r="A1216" s="22">
        <v>46168</v>
      </c>
      <c r="B1216" s="23" t="s">
        <v>29</v>
      </c>
      <c r="C1216" s="24" t="s">
        <v>30</v>
      </c>
      <c r="D1216" s="25" t="s">
        <v>63</v>
      </c>
      <c r="E1216" s="26">
        <v>685394</v>
      </c>
      <c r="F1216" s="27" t="str">
        <f>VLOOKUP(표1[[#This Row],[품번]],[1]!품번구분[#Data],2,0)</f>
        <v>S</v>
      </c>
      <c r="G1216" s="28">
        <v>1152</v>
      </c>
      <c r="H1216" s="28">
        <v>90</v>
      </c>
      <c r="I1216" s="28"/>
      <c r="J1216" s="29">
        <f>표1[[#This Row],[C/V]]*표1[[#This Row],[판수]]-표1[[#This Row],[불량수량]]</f>
        <v>103680</v>
      </c>
      <c r="K1216" s="28" t="s">
        <v>64</v>
      </c>
      <c r="L1216" s="28" t="s">
        <v>116</v>
      </c>
      <c r="M1216" s="30">
        <v>0.33333333333333331</v>
      </c>
      <c r="N1216" s="30">
        <v>0.83333333333333337</v>
      </c>
      <c r="O1216" s="31">
        <v>620</v>
      </c>
      <c r="P1216" s="31">
        <v>0</v>
      </c>
      <c r="Q1216" s="32"/>
      <c r="R1216" s="33">
        <f t="shared" si="90"/>
        <v>8.7096774193548399</v>
      </c>
      <c r="S1216" s="34">
        <f t="shared" si="91"/>
        <v>185</v>
      </c>
      <c r="T1216" s="35">
        <f>IF(L1216="비가동",0,VLOOKUP(E1216,[1]단가!$D$4:$G$1048576,4,0))</f>
        <v>7.4</v>
      </c>
      <c r="U1216" s="35">
        <f t="shared" si="92"/>
        <v>767232</v>
      </c>
      <c r="V1216" s="36" t="str">
        <f>IF($L1216="비가동",0,IF($B1216="in",VLOOKUP($E1216,[1]투입량!$M:$T,3,FALSE),VLOOKUP($E1216,[1]투입량!$D:$I,3,FALSE)))</f>
        <v>SI4026</v>
      </c>
      <c r="W1216" s="35">
        <f>IF($L1216="비가동",0,IF($B1216="in",VLOOKUP($E1216,[1]투입량!$M:$T,6,FALSE),VLOOKUP($E1216,[1]투입량!$D:$I,5,FALSE)))</f>
        <v>292</v>
      </c>
      <c r="X1216" s="35">
        <f t="shared" si="93"/>
        <v>28908.000000000004</v>
      </c>
      <c r="Y1216" s="37">
        <f>IF(V1216=0,0,VLOOKUP(V1216,[1]원재료!C:H,3,0)*0.001)</f>
        <v>9.1</v>
      </c>
      <c r="Z1216" s="35">
        <f t="shared" si="94"/>
        <v>263062.80000000005</v>
      </c>
      <c r="AA1216" s="38"/>
      <c r="AB1216" s="39" t="s">
        <v>35</v>
      </c>
      <c r="AC1216" s="40"/>
    </row>
    <row r="1217" spans="1:29" ht="19.5" customHeight="1" x14ac:dyDescent="0.45">
      <c r="A1217" s="22">
        <v>46168</v>
      </c>
      <c r="B1217" s="23" t="s">
        <v>29</v>
      </c>
      <c r="C1217" s="24" t="s">
        <v>30</v>
      </c>
      <c r="D1217" s="25" t="s">
        <v>65</v>
      </c>
      <c r="E1217" s="26">
        <v>682622</v>
      </c>
      <c r="F1217" s="27" t="str">
        <f>VLOOKUP(표1[[#This Row],[품번]],[1]!품번구분[#Data],2,0)</f>
        <v>S</v>
      </c>
      <c r="G1217" s="28">
        <v>1152</v>
      </c>
      <c r="H1217" s="28">
        <v>99</v>
      </c>
      <c r="I1217" s="28">
        <v>396</v>
      </c>
      <c r="J1217" s="29">
        <f>표1[[#This Row],[C/V]]*표1[[#This Row],[판수]]-표1[[#This Row],[불량수량]]</f>
        <v>113652</v>
      </c>
      <c r="K1217" s="28" t="s">
        <v>66</v>
      </c>
      <c r="L1217" s="28" t="s">
        <v>116</v>
      </c>
      <c r="M1217" s="30">
        <v>0.33333333333333331</v>
      </c>
      <c r="N1217" s="30">
        <v>0.83333333333333337</v>
      </c>
      <c r="O1217" s="31">
        <v>620</v>
      </c>
      <c r="P1217" s="31">
        <v>0</v>
      </c>
      <c r="Q1217" s="32"/>
      <c r="R1217" s="33">
        <f t="shared" si="90"/>
        <v>9.5806451612903221</v>
      </c>
      <c r="S1217" s="34">
        <f t="shared" si="91"/>
        <v>204</v>
      </c>
      <c r="T1217" s="35">
        <f>IF(L1217="비가동",0,VLOOKUP(E1217,[1]단가!$D$4:$G$1048576,4,0))</f>
        <v>7.47</v>
      </c>
      <c r="U1217" s="35">
        <f t="shared" si="92"/>
        <v>848980.44</v>
      </c>
      <c r="V1217" s="36" t="str">
        <f>IF($L1217="비가동",0,IF($B1217="in",VLOOKUP($E1217,[1]투입량!$M:$T,3,FALSE),VLOOKUP($E1217,[1]투입량!$D:$I,3,FALSE)))</f>
        <v>SI4021</v>
      </c>
      <c r="W1217" s="35">
        <f>IF($L1217="비가동",0,IF($B1217="in",VLOOKUP($E1217,[1]투입량!$M:$T,6,FALSE),VLOOKUP($E1217,[1]투입량!$D:$I,5,FALSE)))</f>
        <v>252</v>
      </c>
      <c r="X1217" s="35">
        <f t="shared" si="93"/>
        <v>27442.800000000003</v>
      </c>
      <c r="Y1217" s="37">
        <f>IF(V1217=0,0,VLOOKUP(V1217,[1]원재료!C:H,3,0)*0.001)</f>
        <v>8.8000000000000007</v>
      </c>
      <c r="Z1217" s="35">
        <f t="shared" si="94"/>
        <v>241496.64000000004</v>
      </c>
      <c r="AA1217" s="38"/>
      <c r="AB1217" s="39" t="s">
        <v>35</v>
      </c>
      <c r="AC1217" s="40"/>
    </row>
    <row r="1218" spans="1:29" ht="19.5" customHeight="1" x14ac:dyDescent="0.45">
      <c r="A1218" s="22">
        <v>46168</v>
      </c>
      <c r="B1218" s="23" t="s">
        <v>29</v>
      </c>
      <c r="C1218" s="24" t="s">
        <v>30</v>
      </c>
      <c r="D1218" s="25" t="s">
        <v>63</v>
      </c>
      <c r="E1218" s="26">
        <v>685394</v>
      </c>
      <c r="F1218" s="27" t="str">
        <f>VLOOKUP(표1[[#This Row],[품번]],[1]!품번구분[#Data],2,0)</f>
        <v>S</v>
      </c>
      <c r="G1218" s="28">
        <v>1152</v>
      </c>
      <c r="H1218" s="28">
        <v>95</v>
      </c>
      <c r="I1218" s="28"/>
      <c r="J1218" s="29">
        <f>표1[[#This Row],[C/V]]*표1[[#This Row],[판수]]-표1[[#This Row],[불량수량]]</f>
        <v>109440</v>
      </c>
      <c r="K1218" s="28" t="s">
        <v>67</v>
      </c>
      <c r="L1218" s="28" t="s">
        <v>117</v>
      </c>
      <c r="M1218" s="30">
        <v>0.83333333333333337</v>
      </c>
      <c r="N1218" s="30">
        <v>0.33333333333333331</v>
      </c>
      <c r="O1218" s="31">
        <v>659.99999999999989</v>
      </c>
      <c r="P1218" s="31">
        <v>0</v>
      </c>
      <c r="Q1218" s="32"/>
      <c r="R1218" s="33">
        <f t="shared" si="90"/>
        <v>8.6363636363636367</v>
      </c>
      <c r="S1218" s="34">
        <f t="shared" si="91"/>
        <v>185</v>
      </c>
      <c r="T1218" s="35">
        <f>IF(L1218="비가동",0,VLOOKUP(E1218,[1]단가!$D$4:$G$1048576,4,0))</f>
        <v>7.4</v>
      </c>
      <c r="U1218" s="35">
        <f t="shared" si="92"/>
        <v>809856</v>
      </c>
      <c r="V1218" s="36" t="str">
        <f>IF($L1218="비가동",0,IF($B1218="in",VLOOKUP($E1218,[1]투입량!$M:$T,3,FALSE),VLOOKUP($E1218,[1]투입량!$D:$I,3,FALSE)))</f>
        <v>SI4026</v>
      </c>
      <c r="W1218" s="35">
        <f>IF($L1218="비가동",0,IF($B1218="in",VLOOKUP($E1218,[1]투입량!$M:$T,6,FALSE),VLOOKUP($E1218,[1]투입량!$D:$I,5,FALSE)))</f>
        <v>292</v>
      </c>
      <c r="X1218" s="35">
        <f t="shared" si="93"/>
        <v>30514.000000000004</v>
      </c>
      <c r="Y1218" s="37">
        <f>IF(V1218=0,0,VLOOKUP(V1218,[1]원재료!C:H,3,0)*0.001)</f>
        <v>9.1</v>
      </c>
      <c r="Z1218" s="35">
        <f t="shared" si="94"/>
        <v>277677.40000000002</v>
      </c>
      <c r="AA1218" s="38"/>
      <c r="AB1218" s="39" t="s">
        <v>35</v>
      </c>
      <c r="AC1218" s="40"/>
    </row>
    <row r="1219" spans="1:29" ht="19.5" customHeight="1" x14ac:dyDescent="0.45">
      <c r="A1219" s="22">
        <v>46168</v>
      </c>
      <c r="B1219" s="23" t="s">
        <v>29</v>
      </c>
      <c r="C1219" s="24" t="s">
        <v>30</v>
      </c>
      <c r="D1219" s="25" t="s">
        <v>65</v>
      </c>
      <c r="E1219" s="26">
        <v>682622</v>
      </c>
      <c r="F1219" s="27" t="str">
        <f>VLOOKUP(표1[[#This Row],[품번]],[1]!품번구분[#Data],2,0)</f>
        <v>S</v>
      </c>
      <c r="G1219" s="28">
        <v>1152</v>
      </c>
      <c r="H1219" s="28">
        <v>105</v>
      </c>
      <c r="I1219" s="28"/>
      <c r="J1219" s="29">
        <f>표1[[#This Row],[C/V]]*표1[[#This Row],[판수]]-표1[[#This Row],[불량수량]]</f>
        <v>120960</v>
      </c>
      <c r="K1219" s="28" t="s">
        <v>68</v>
      </c>
      <c r="L1219" s="28" t="s">
        <v>117</v>
      </c>
      <c r="M1219" s="30">
        <v>0.83333333333333337</v>
      </c>
      <c r="N1219" s="30">
        <v>0.33333333333333331</v>
      </c>
      <c r="O1219" s="31">
        <v>659.99999999999989</v>
      </c>
      <c r="P1219" s="31">
        <v>0</v>
      </c>
      <c r="Q1219" s="32"/>
      <c r="R1219" s="33">
        <f t="shared" ref="R1219:R1282" si="95">IF(H1219=0,"",H1219/O1219*60)</f>
        <v>9.5454545454545467</v>
      </c>
      <c r="S1219" s="34">
        <f t="shared" ref="S1219:S1282" si="96">SUMIFS(H:H,$A:$A,A1219,$D:$D,D1219,$E:$E,E1219)</f>
        <v>204</v>
      </c>
      <c r="T1219" s="35">
        <f>IF(L1219="비가동",0,VLOOKUP(E1219,[1]단가!$D$4:$G$1048576,4,0))</f>
        <v>7.47</v>
      </c>
      <c r="U1219" s="35">
        <f t="shared" ref="U1219:U1282" si="97">IF(L1219="비가동",0,T1219*J1219)</f>
        <v>903571.2</v>
      </c>
      <c r="V1219" s="36" t="str">
        <f>IF($L1219="비가동",0,IF($B1219="in",VLOOKUP($E1219,[1]투입량!$M:$T,3,FALSE),VLOOKUP($E1219,[1]투입량!$D:$I,3,FALSE)))</f>
        <v>SI4021</v>
      </c>
      <c r="W1219" s="35">
        <f>IF($L1219="비가동",0,IF($B1219="in",VLOOKUP($E1219,[1]투입량!$M:$T,6,FALSE),VLOOKUP($E1219,[1]투입량!$D:$I,5,FALSE)))</f>
        <v>252</v>
      </c>
      <c r="X1219" s="35">
        <f t="shared" ref="X1219:X1282" si="98">IF(L1219="비가동",0,(W1219*1.1)*H1219)</f>
        <v>29106.000000000004</v>
      </c>
      <c r="Y1219" s="37">
        <f>IF(V1219=0,0,VLOOKUP(V1219,[1]원재료!C:H,3,0)*0.001)</f>
        <v>8.8000000000000007</v>
      </c>
      <c r="Z1219" s="35">
        <f t="shared" ref="Z1219:Z1282" si="99">Y1219*X1219</f>
        <v>256132.80000000005</v>
      </c>
      <c r="AA1219" s="38"/>
      <c r="AB1219" s="39" t="s">
        <v>35</v>
      </c>
      <c r="AC1219" s="40"/>
    </row>
    <row r="1220" spans="1:29" ht="19.5" customHeight="1" x14ac:dyDescent="0.45">
      <c r="A1220" s="22">
        <v>46168</v>
      </c>
      <c r="B1220" s="23" t="s">
        <v>29</v>
      </c>
      <c r="C1220" s="24" t="s">
        <v>30</v>
      </c>
      <c r="D1220" s="25" t="s">
        <v>69</v>
      </c>
      <c r="E1220" s="26">
        <v>685646</v>
      </c>
      <c r="F1220" s="27" t="str">
        <f>VLOOKUP(표1[[#This Row],[품번]],[1]!품번구분[#Data],2,0)</f>
        <v>S</v>
      </c>
      <c r="G1220" s="28">
        <v>144</v>
      </c>
      <c r="H1220" s="28">
        <v>75</v>
      </c>
      <c r="I1220" s="28"/>
      <c r="J1220" s="29">
        <f>표1[[#This Row],[C/V]]*표1[[#This Row],[판수]]-표1[[#This Row],[불량수량]]</f>
        <v>10800</v>
      </c>
      <c r="K1220" s="28" t="s">
        <v>71</v>
      </c>
      <c r="L1220" s="28" t="s">
        <v>116</v>
      </c>
      <c r="M1220" s="30">
        <v>0.33333333333333331</v>
      </c>
      <c r="N1220" s="30">
        <v>0.83333333333333337</v>
      </c>
      <c r="O1220" s="31">
        <v>620</v>
      </c>
      <c r="P1220" s="31">
        <v>0</v>
      </c>
      <c r="Q1220" s="32"/>
      <c r="R1220" s="33">
        <f t="shared" si="95"/>
        <v>7.258064516129032</v>
      </c>
      <c r="S1220" s="34">
        <f t="shared" si="96"/>
        <v>75</v>
      </c>
      <c r="T1220" s="35">
        <f>IF(L1220="비가동",0,VLOOKUP(E1220,[1]단가!$D$4:$G$1048576,4,0))</f>
        <v>118.7</v>
      </c>
      <c r="U1220" s="35">
        <f t="shared" si="97"/>
        <v>1281960</v>
      </c>
      <c r="V1220" s="36" t="str">
        <f>IF($L1220="비가동",0,IF($B1220="in",VLOOKUP($E1220,[1]투입량!$M:$T,3,FALSE),VLOOKUP($E1220,[1]투입량!$D:$I,3,FALSE)))</f>
        <v>SI4029</v>
      </c>
      <c r="W1220" s="35">
        <f>IF($L1220="비가동",0,IF($B1220="in",VLOOKUP($E1220,[1]투입량!$M:$T,6,FALSE),VLOOKUP($E1220,[1]투입량!$D:$I,5,FALSE)))</f>
        <v>408</v>
      </c>
      <c r="X1220" s="35">
        <f t="shared" si="98"/>
        <v>33660</v>
      </c>
      <c r="Y1220" s="37">
        <f>IF(V1220=0,0,VLOOKUP(V1220,[1]원재료!C:H,3,0)*0.001)</f>
        <v>9</v>
      </c>
      <c r="Z1220" s="35">
        <f t="shared" si="99"/>
        <v>302940</v>
      </c>
      <c r="AA1220" s="38"/>
      <c r="AB1220" s="39" t="s">
        <v>35</v>
      </c>
      <c r="AC1220" s="40"/>
    </row>
    <row r="1221" spans="1:29" ht="19.5" customHeight="1" x14ac:dyDescent="0.45">
      <c r="A1221" s="22">
        <v>46168</v>
      </c>
      <c r="B1221" s="23" t="s">
        <v>29</v>
      </c>
      <c r="C1221" s="24" t="s">
        <v>30</v>
      </c>
      <c r="D1221" s="25" t="s">
        <v>72</v>
      </c>
      <c r="E1221" s="26">
        <v>683290</v>
      </c>
      <c r="F1221" s="27" t="str">
        <f>VLOOKUP(표1[[#This Row],[품번]],[1]!품번구분[#Data],2,0)</f>
        <v>S</v>
      </c>
      <c r="G1221" s="28">
        <v>400</v>
      </c>
      <c r="H1221" s="28">
        <v>75</v>
      </c>
      <c r="I1221" s="28"/>
      <c r="J1221" s="29">
        <f>표1[[#This Row],[C/V]]*표1[[#This Row],[판수]]-표1[[#This Row],[불량수량]]</f>
        <v>30000</v>
      </c>
      <c r="K1221" s="28" t="s">
        <v>71</v>
      </c>
      <c r="L1221" s="28" t="s">
        <v>116</v>
      </c>
      <c r="M1221" s="30">
        <v>0.33333333333333331</v>
      </c>
      <c r="N1221" s="30">
        <v>0.83333333333333337</v>
      </c>
      <c r="O1221" s="31">
        <v>620</v>
      </c>
      <c r="P1221" s="31">
        <v>0</v>
      </c>
      <c r="Q1221" s="32"/>
      <c r="R1221" s="33">
        <f t="shared" si="95"/>
        <v>7.258064516129032</v>
      </c>
      <c r="S1221" s="34">
        <f t="shared" si="96"/>
        <v>75</v>
      </c>
      <c r="T1221" s="35">
        <f>IF(L1221="비가동",0,VLOOKUP(E1221,[1]단가!$D$4:$G$1048576,4,0))</f>
        <v>6</v>
      </c>
      <c r="U1221" s="35">
        <f t="shared" si="97"/>
        <v>180000</v>
      </c>
      <c r="V1221" s="36" t="str">
        <f>IF($L1221="비가동",0,IF($B1221="in",VLOOKUP($E1221,[1]투입량!$M:$T,3,FALSE),VLOOKUP($E1221,[1]투입량!$D:$I,3,FALSE)))</f>
        <v>SI5021</v>
      </c>
      <c r="W1221" s="35">
        <f>IF($L1221="비가동",0,IF($B1221="in",VLOOKUP($E1221,[1]투입량!$M:$T,6,FALSE),VLOOKUP($E1221,[1]투입량!$D:$I,5,FALSE)))</f>
        <v>60</v>
      </c>
      <c r="X1221" s="35">
        <f t="shared" si="98"/>
        <v>4950</v>
      </c>
      <c r="Y1221" s="37">
        <f>IF(V1221=0,0,VLOOKUP(V1221,[1]원재료!C:H,3,0)*0.001)</f>
        <v>10.1</v>
      </c>
      <c r="Z1221" s="35">
        <f t="shared" si="99"/>
        <v>49995</v>
      </c>
      <c r="AA1221" s="38"/>
      <c r="AB1221" s="39" t="s">
        <v>35</v>
      </c>
      <c r="AC1221" s="40"/>
    </row>
    <row r="1222" spans="1:29" ht="19.5" customHeight="1" x14ac:dyDescent="0.45">
      <c r="A1222" s="22">
        <v>46168</v>
      </c>
      <c r="B1222" s="23" t="s">
        <v>29</v>
      </c>
      <c r="C1222" s="24" t="s">
        <v>30</v>
      </c>
      <c r="D1222" s="25" t="s">
        <v>69</v>
      </c>
      <c r="E1222" s="26" t="s">
        <v>118</v>
      </c>
      <c r="F1222" s="27" t="str">
        <f>VLOOKUP(표1[[#This Row],[품번]],[1]!품번구분[#Data],2,0)</f>
        <v>S</v>
      </c>
      <c r="G1222" s="28">
        <v>80</v>
      </c>
      <c r="H1222" s="28">
        <v>80</v>
      </c>
      <c r="I1222" s="28"/>
      <c r="J1222" s="29">
        <f>표1[[#This Row],[C/V]]*표1[[#This Row],[판수]]-표1[[#This Row],[불량수량]]</f>
        <v>6400</v>
      </c>
      <c r="K1222" s="28" t="s">
        <v>74</v>
      </c>
      <c r="L1222" s="28" t="s">
        <v>117</v>
      </c>
      <c r="M1222" s="30">
        <v>0.83333333333333337</v>
      </c>
      <c r="N1222" s="30">
        <v>0.33333333333333331</v>
      </c>
      <c r="O1222" s="31">
        <v>659.99999999999989</v>
      </c>
      <c r="P1222" s="31">
        <v>0</v>
      </c>
      <c r="Q1222" s="32"/>
      <c r="R1222" s="33">
        <f t="shared" si="95"/>
        <v>7.2727272727272734</v>
      </c>
      <c r="S1222" s="34">
        <f t="shared" si="96"/>
        <v>80</v>
      </c>
      <c r="T1222" s="35">
        <f>IF(L1222="비가동",0,VLOOKUP(E1222,[1]단가!$D$4:$G$1048576,4,0))</f>
        <v>150</v>
      </c>
      <c r="U1222" s="35">
        <f t="shared" si="97"/>
        <v>960000</v>
      </c>
      <c r="V1222" s="36" t="str">
        <f>IF($L1222="비가동",0,IF($B1222="in",VLOOKUP($E1222,[1]투입량!$M:$T,3,FALSE),VLOOKUP($E1222,[1]투입량!$D:$I,3,FALSE)))</f>
        <v>SI3026</v>
      </c>
      <c r="W1222" s="35">
        <f>IF($L1222="비가동",0,IF($B1222="in",VLOOKUP($E1222,[1]투입량!$M:$T,6,FALSE),VLOOKUP($E1222,[1]투입량!$D:$I,5,FALSE)))</f>
        <v>18</v>
      </c>
      <c r="X1222" s="35">
        <f t="shared" si="98"/>
        <v>1584</v>
      </c>
      <c r="Y1222" s="37">
        <f>IF(V1222=0,0,VLOOKUP(V1222,[1]원재료!C:H,3,0)*0.001)</f>
        <v>8.0500000000000007</v>
      </c>
      <c r="Z1222" s="35">
        <f t="shared" si="99"/>
        <v>12751.2</v>
      </c>
      <c r="AA1222" s="38"/>
      <c r="AB1222" s="39" t="s">
        <v>35</v>
      </c>
      <c r="AC1222" s="40"/>
    </row>
    <row r="1223" spans="1:29" ht="19.5" customHeight="1" x14ac:dyDescent="0.45">
      <c r="A1223" s="22">
        <v>46168</v>
      </c>
      <c r="B1223" s="23" t="s">
        <v>29</v>
      </c>
      <c r="C1223" s="24" t="s">
        <v>30</v>
      </c>
      <c r="D1223" s="25" t="s">
        <v>72</v>
      </c>
      <c r="E1223" s="26">
        <v>685646</v>
      </c>
      <c r="F1223" s="27" t="str">
        <f>VLOOKUP(표1[[#This Row],[품번]],[1]!품번구분[#Data],2,0)</f>
        <v>S</v>
      </c>
      <c r="G1223" s="28">
        <v>144</v>
      </c>
      <c r="H1223" s="28">
        <v>79</v>
      </c>
      <c r="I1223" s="28"/>
      <c r="J1223" s="29">
        <f>표1[[#This Row],[C/V]]*표1[[#This Row],[판수]]-표1[[#This Row],[불량수량]]</f>
        <v>11376</v>
      </c>
      <c r="K1223" s="28" t="s">
        <v>74</v>
      </c>
      <c r="L1223" s="28" t="s">
        <v>117</v>
      </c>
      <c r="M1223" s="30">
        <v>0.83333333333333337</v>
      </c>
      <c r="N1223" s="30">
        <v>0.33333333333333331</v>
      </c>
      <c r="O1223" s="31">
        <v>659.99999999999989</v>
      </c>
      <c r="P1223" s="31">
        <v>0</v>
      </c>
      <c r="Q1223" s="32"/>
      <c r="R1223" s="33">
        <f t="shared" si="95"/>
        <v>7.1818181818181834</v>
      </c>
      <c r="S1223" s="34">
        <f t="shared" si="96"/>
        <v>79</v>
      </c>
      <c r="T1223" s="35">
        <f>IF(L1223="비가동",0,VLOOKUP(E1223,[1]단가!$D$4:$G$1048576,4,0))</f>
        <v>118.7</v>
      </c>
      <c r="U1223" s="35">
        <f t="shared" si="97"/>
        <v>1350331.2</v>
      </c>
      <c r="V1223" s="36" t="str">
        <f>IF($L1223="비가동",0,IF($B1223="in",VLOOKUP($E1223,[1]투입량!$M:$T,3,FALSE),VLOOKUP($E1223,[1]투입량!$D:$I,3,FALSE)))</f>
        <v>SI4029</v>
      </c>
      <c r="W1223" s="35">
        <f>IF($L1223="비가동",0,IF($B1223="in",VLOOKUP($E1223,[1]투입량!$M:$T,6,FALSE),VLOOKUP($E1223,[1]투입량!$D:$I,5,FALSE)))</f>
        <v>408</v>
      </c>
      <c r="X1223" s="35">
        <f t="shared" si="98"/>
        <v>35455.200000000004</v>
      </c>
      <c r="Y1223" s="37">
        <f>IF(V1223=0,0,VLOOKUP(V1223,[1]원재료!C:H,3,0)*0.001)</f>
        <v>9</v>
      </c>
      <c r="Z1223" s="35">
        <f t="shared" si="99"/>
        <v>319096.80000000005</v>
      </c>
      <c r="AA1223" s="38"/>
      <c r="AB1223" s="39" t="s">
        <v>35</v>
      </c>
      <c r="AC1223" s="40"/>
    </row>
    <row r="1224" spans="1:29" ht="19.5" customHeight="1" x14ac:dyDescent="0.45">
      <c r="A1224" s="22">
        <v>46168</v>
      </c>
      <c r="B1224" s="23" t="s">
        <v>29</v>
      </c>
      <c r="C1224" s="24" t="s">
        <v>30</v>
      </c>
      <c r="D1224" s="25" t="s">
        <v>75</v>
      </c>
      <c r="E1224" s="26" t="s">
        <v>76</v>
      </c>
      <c r="F1224" s="27" t="str">
        <f>VLOOKUP(표1[[#This Row],[품번]],[1]!품번구분[#Data],2,0)</f>
        <v>G</v>
      </c>
      <c r="G1224" s="28">
        <v>6</v>
      </c>
      <c r="H1224" s="28">
        <v>77</v>
      </c>
      <c r="I1224" s="28"/>
      <c r="J1224" s="29">
        <f>표1[[#This Row],[C/V]]*표1[[#This Row],[판수]]-표1[[#This Row],[불량수량]]</f>
        <v>462</v>
      </c>
      <c r="K1224" s="28" t="s">
        <v>102</v>
      </c>
      <c r="L1224" s="28" t="s">
        <v>116</v>
      </c>
      <c r="M1224" s="30">
        <v>0.33333333333333331</v>
      </c>
      <c r="N1224" s="30">
        <v>0.83333333333333337</v>
      </c>
      <c r="O1224" s="31">
        <v>620</v>
      </c>
      <c r="P1224" s="31">
        <v>0</v>
      </c>
      <c r="Q1224" s="32"/>
      <c r="R1224" s="33">
        <f t="shared" si="95"/>
        <v>7.4516129032258061</v>
      </c>
      <c r="S1224" s="34">
        <f t="shared" si="96"/>
        <v>155</v>
      </c>
      <c r="T1224" s="35">
        <f>IF(L1224="비가동",0,VLOOKUP(E1224,[1]단가!$D$4:$G$1048576,4,0))</f>
        <v>700</v>
      </c>
      <c r="U1224" s="35">
        <f t="shared" si="97"/>
        <v>323400</v>
      </c>
      <c r="V1224" s="36" t="str">
        <f>IF($L1224="비가동",0,IF($B1224="in",VLOOKUP($E1224,[1]투입량!$M:$T,3,FALSE),VLOOKUP($E1224,[1]투입량!$D:$I,3,FALSE)))</f>
        <v>Q5009</v>
      </c>
      <c r="W1224" s="35">
        <f>IF($L1224="비가동",0,IF($B1224="in",VLOOKUP($E1224,[1]투입량!$M:$T,6,FALSE),VLOOKUP($E1224,[1]투입량!$D:$I,5,FALSE)))</f>
        <v>28</v>
      </c>
      <c r="X1224" s="35">
        <f t="shared" si="98"/>
        <v>2371.6000000000004</v>
      </c>
      <c r="Y1224" s="37">
        <f>IF(V1224=0,0,VLOOKUP(V1224,[1]원재료!C:H,3,0)*0.001)</f>
        <v>8.14</v>
      </c>
      <c r="Z1224" s="35">
        <f t="shared" si="99"/>
        <v>19304.824000000004</v>
      </c>
      <c r="AA1224" s="38"/>
      <c r="AB1224" s="39" t="s">
        <v>35</v>
      </c>
      <c r="AC1224" s="40"/>
    </row>
    <row r="1225" spans="1:29" ht="19.5" hidden="1" customHeight="1" x14ac:dyDescent="0.45">
      <c r="A1225" s="22">
        <v>46168</v>
      </c>
      <c r="B1225" s="23" t="s">
        <v>29</v>
      </c>
      <c r="C1225" s="24" t="s">
        <v>30</v>
      </c>
      <c r="D1225" s="25" t="s">
        <v>78</v>
      </c>
      <c r="E1225" s="26" t="s">
        <v>76</v>
      </c>
      <c r="F1225" s="27" t="str">
        <f>VLOOKUP(표1[[#This Row],[품번]],[1]!품번구분[#Data],2,0)</f>
        <v>G</v>
      </c>
      <c r="G1225" s="28">
        <v>2</v>
      </c>
      <c r="H1225" s="28">
        <v>0</v>
      </c>
      <c r="I1225" s="28"/>
      <c r="J1225" s="29">
        <f>표1[[#This Row],[C/V]]*표1[[#This Row],[판수]]-표1[[#This Row],[불량수량]]</f>
        <v>0</v>
      </c>
      <c r="K1225" s="28" t="s">
        <v>102</v>
      </c>
      <c r="L1225" s="28" t="s">
        <v>116</v>
      </c>
      <c r="M1225" s="30">
        <v>0.33333333333333331</v>
      </c>
      <c r="N1225" s="30">
        <v>0.375</v>
      </c>
      <c r="O1225" s="31">
        <v>0</v>
      </c>
      <c r="P1225" s="31">
        <v>60.000000000000028</v>
      </c>
      <c r="Q1225" s="32"/>
      <c r="R1225" s="33" t="str">
        <f t="shared" si="95"/>
        <v/>
      </c>
      <c r="S1225" s="34">
        <f t="shared" si="96"/>
        <v>0</v>
      </c>
      <c r="T1225" s="35">
        <f>IF(L1225="비가동",0,VLOOKUP(E1225,[1]단가!$D$4:$G$1048576,4,0))</f>
        <v>700</v>
      </c>
      <c r="U1225" s="35">
        <f t="shared" si="97"/>
        <v>0</v>
      </c>
      <c r="V1225" s="36" t="str">
        <f>IF($L1225="비가동",0,IF($B1225="in",VLOOKUP($E1225,[1]투입량!$M:$T,3,FALSE),VLOOKUP($E1225,[1]투입량!$D:$I,3,FALSE)))</f>
        <v>Q5009</v>
      </c>
      <c r="W1225" s="35">
        <f>IF($L1225="비가동",0,IF($B1225="in",VLOOKUP($E1225,[1]투입량!$M:$T,6,FALSE),VLOOKUP($E1225,[1]투입량!$D:$I,5,FALSE)))</f>
        <v>28</v>
      </c>
      <c r="X1225" s="35">
        <f t="shared" si="98"/>
        <v>0</v>
      </c>
      <c r="Y1225" s="37">
        <f>IF(V1225=0,0,VLOOKUP(V1225,[1]원재료!C:H,3,0)*0.001)</f>
        <v>8.14</v>
      </c>
      <c r="Z1225" s="35">
        <f t="shared" si="99"/>
        <v>0</v>
      </c>
      <c r="AA1225" s="38"/>
      <c r="AB1225" s="39" t="s">
        <v>35</v>
      </c>
      <c r="AC1225" s="40"/>
    </row>
    <row r="1226" spans="1:29" ht="19.5" hidden="1" customHeight="1" x14ac:dyDescent="0.45">
      <c r="A1226" s="22">
        <v>46168</v>
      </c>
      <c r="B1226" s="23" t="s">
        <v>29</v>
      </c>
      <c r="C1226" s="24" t="s">
        <v>30</v>
      </c>
      <c r="D1226" s="25" t="s">
        <v>78</v>
      </c>
      <c r="E1226" s="26" t="s">
        <v>76</v>
      </c>
      <c r="F1226" s="27" t="str">
        <f>VLOOKUP(표1[[#This Row],[품번]],[1]!품번구분[#Data],2,0)</f>
        <v>G</v>
      </c>
      <c r="G1226" s="28"/>
      <c r="H1226" s="28"/>
      <c r="I1226" s="28"/>
      <c r="J1226" s="29">
        <f>표1[[#This Row],[C/V]]*표1[[#This Row],[판수]]-표1[[#This Row],[불량수량]]</f>
        <v>0</v>
      </c>
      <c r="K1226" s="28" t="s">
        <v>102</v>
      </c>
      <c r="L1226" s="28" t="s">
        <v>36</v>
      </c>
      <c r="M1226" s="30">
        <v>0.33333333333333331</v>
      </c>
      <c r="N1226" s="30">
        <v>0.375</v>
      </c>
      <c r="O1226" s="31">
        <v>60.000000000000028</v>
      </c>
      <c r="P1226" s="31">
        <v>0</v>
      </c>
      <c r="Q1226" s="32" t="s">
        <v>100</v>
      </c>
      <c r="R1226" s="33" t="str">
        <f t="shared" si="95"/>
        <v/>
      </c>
      <c r="S1226" s="34">
        <f t="shared" si="96"/>
        <v>0</v>
      </c>
      <c r="T1226" s="35">
        <f>IF(L1226="비가동",0,VLOOKUP(E1226,[1]단가!$D$4:$G$1048576,4,0))</f>
        <v>0</v>
      </c>
      <c r="U1226" s="35">
        <f t="shared" si="97"/>
        <v>0</v>
      </c>
      <c r="V1226" s="36">
        <f>IF($L1226="비가동",0,IF($B1226="in",VLOOKUP($E1226,[1]투입량!$M:$T,3,FALSE),VLOOKUP($E1226,[1]투입량!$D:$I,3,FALSE)))</f>
        <v>0</v>
      </c>
      <c r="W1226" s="35">
        <f>IF($L1226="비가동",0,IF($B1226="in",VLOOKUP($E1226,[1]투입량!$M:$T,6,FALSE),VLOOKUP($E1226,[1]투입량!$D:$I,5,FALSE)))</f>
        <v>0</v>
      </c>
      <c r="X1226" s="35">
        <f t="shared" si="98"/>
        <v>0</v>
      </c>
      <c r="Y1226" s="37">
        <f>IF(V1226=0,0,VLOOKUP(V1226,[1]원재료!C:H,3,0)*0.001)</f>
        <v>0</v>
      </c>
      <c r="Z1226" s="35">
        <f t="shared" si="99"/>
        <v>0</v>
      </c>
      <c r="AA1226" s="38"/>
      <c r="AB1226" s="39" t="s">
        <v>35</v>
      </c>
      <c r="AC1226" s="40"/>
    </row>
    <row r="1227" spans="1:29" ht="19.5" customHeight="1" x14ac:dyDescent="0.45">
      <c r="A1227" s="22">
        <v>46168</v>
      </c>
      <c r="B1227" s="23" t="s">
        <v>29</v>
      </c>
      <c r="C1227" s="24" t="s">
        <v>30</v>
      </c>
      <c r="D1227" s="25" t="s">
        <v>78</v>
      </c>
      <c r="E1227" s="26" t="s">
        <v>160</v>
      </c>
      <c r="F1227" s="27" t="str">
        <f>VLOOKUP(표1[[#This Row],[품번]],[1]!품번구분[#Data],2,0)</f>
        <v>S</v>
      </c>
      <c r="G1227" s="28">
        <v>40</v>
      </c>
      <c r="H1227" s="28">
        <v>62</v>
      </c>
      <c r="I1227" s="28"/>
      <c r="J1227" s="29">
        <f>표1[[#This Row],[C/V]]*표1[[#This Row],[판수]]-표1[[#This Row],[불량수량]]</f>
        <v>2480</v>
      </c>
      <c r="K1227" s="28" t="s">
        <v>102</v>
      </c>
      <c r="L1227" s="28" t="s">
        <v>116</v>
      </c>
      <c r="M1227" s="30">
        <v>0.375</v>
      </c>
      <c r="N1227" s="30">
        <v>0.83333333333333337</v>
      </c>
      <c r="O1227" s="31">
        <v>560</v>
      </c>
      <c r="P1227" s="31">
        <v>0</v>
      </c>
      <c r="Q1227" s="32"/>
      <c r="R1227" s="33">
        <f t="shared" si="95"/>
        <v>6.6428571428571423</v>
      </c>
      <c r="S1227" s="34">
        <f t="shared" si="96"/>
        <v>140</v>
      </c>
      <c r="T1227" s="35">
        <f>IF(L1227="비가동",0,VLOOKUP(E1227,[1]단가!$D$4:$G$1048576,4,0))</f>
        <v>98.5</v>
      </c>
      <c r="U1227" s="35">
        <f t="shared" si="97"/>
        <v>244280</v>
      </c>
      <c r="V1227" s="36" t="str">
        <f>IF($L1227="비가동",0,IF($B1227="in",VLOOKUP($E1227,[1]투입량!$M:$T,3,FALSE),VLOOKUP($E1227,[1]투입량!$D:$I,3,FALSE)))</f>
        <v>E4005-1</v>
      </c>
      <c r="W1227" s="35">
        <f>IF($L1227="비가동",0,IF($B1227="in",VLOOKUP($E1227,[1]투입량!$M:$T,6,FALSE),VLOOKUP($E1227,[1]투입량!$D:$I,5,FALSE)))</f>
        <v>332</v>
      </c>
      <c r="X1227" s="35">
        <f t="shared" si="98"/>
        <v>22642.400000000001</v>
      </c>
      <c r="Y1227" s="37">
        <f>IF(V1227=0,0,VLOOKUP(V1227,[1]원재료!C:H,3,0)*0.001)</f>
        <v>3.24</v>
      </c>
      <c r="Z1227" s="35">
        <f t="shared" si="99"/>
        <v>73361.376000000004</v>
      </c>
      <c r="AA1227" s="38"/>
      <c r="AB1227" s="39" t="s">
        <v>35</v>
      </c>
      <c r="AC1227" s="40"/>
    </row>
    <row r="1228" spans="1:29" ht="19.5" customHeight="1" x14ac:dyDescent="0.45">
      <c r="A1228" s="22">
        <v>46168</v>
      </c>
      <c r="B1228" s="23" t="s">
        <v>29</v>
      </c>
      <c r="C1228" s="24" t="s">
        <v>30</v>
      </c>
      <c r="D1228" s="25" t="s">
        <v>75</v>
      </c>
      <c r="E1228" s="26" t="s">
        <v>76</v>
      </c>
      <c r="F1228" s="27" t="str">
        <f>VLOOKUP(표1[[#This Row],[품번]],[1]!품번구분[#Data],2,0)</f>
        <v>G</v>
      </c>
      <c r="G1228" s="28">
        <v>6</v>
      </c>
      <c r="H1228" s="28">
        <v>78</v>
      </c>
      <c r="I1228" s="28"/>
      <c r="J1228" s="29">
        <f>표1[[#This Row],[C/V]]*표1[[#This Row],[판수]]-표1[[#This Row],[불량수량]]</f>
        <v>468</v>
      </c>
      <c r="K1228" s="28" t="s">
        <v>79</v>
      </c>
      <c r="L1228" s="28" t="s">
        <v>117</v>
      </c>
      <c r="M1228" s="30">
        <v>0.83333333333333337</v>
      </c>
      <c r="N1228" s="30">
        <v>0.33333333333333331</v>
      </c>
      <c r="O1228" s="31">
        <v>659.99999999999989</v>
      </c>
      <c r="P1228" s="31">
        <v>0</v>
      </c>
      <c r="Q1228" s="32"/>
      <c r="R1228" s="33">
        <f t="shared" si="95"/>
        <v>7.0909090909090926</v>
      </c>
      <c r="S1228" s="34">
        <f t="shared" si="96"/>
        <v>155</v>
      </c>
      <c r="T1228" s="35">
        <f>IF(L1228="비가동",0,VLOOKUP(E1228,[1]단가!$D$4:$G$1048576,4,0))</f>
        <v>700</v>
      </c>
      <c r="U1228" s="35">
        <f t="shared" si="97"/>
        <v>327600</v>
      </c>
      <c r="V1228" s="36" t="str">
        <f>IF($L1228="비가동",0,IF($B1228="in",VLOOKUP($E1228,[1]투입량!$M:$T,3,FALSE),VLOOKUP($E1228,[1]투입량!$D:$I,3,FALSE)))</f>
        <v>Q5009</v>
      </c>
      <c r="W1228" s="35">
        <f>IF($L1228="비가동",0,IF($B1228="in",VLOOKUP($E1228,[1]투입량!$M:$T,6,FALSE),VLOOKUP($E1228,[1]투입량!$D:$I,5,FALSE)))</f>
        <v>28</v>
      </c>
      <c r="X1228" s="35">
        <f t="shared" si="98"/>
        <v>2402.4000000000005</v>
      </c>
      <c r="Y1228" s="37">
        <f>IF(V1228=0,0,VLOOKUP(V1228,[1]원재료!C:H,3,0)*0.001)</f>
        <v>8.14</v>
      </c>
      <c r="Z1228" s="35">
        <f t="shared" si="99"/>
        <v>19555.536000000007</v>
      </c>
      <c r="AA1228" s="38"/>
      <c r="AB1228" s="39" t="s">
        <v>35</v>
      </c>
      <c r="AC1228" s="40"/>
    </row>
    <row r="1229" spans="1:29" ht="19.5" customHeight="1" x14ac:dyDescent="0.45">
      <c r="A1229" s="22">
        <v>46168</v>
      </c>
      <c r="B1229" s="23" t="s">
        <v>29</v>
      </c>
      <c r="C1229" s="24" t="s">
        <v>30</v>
      </c>
      <c r="D1229" s="25" t="s">
        <v>78</v>
      </c>
      <c r="E1229" s="26" t="s">
        <v>160</v>
      </c>
      <c r="F1229" s="27" t="str">
        <f>VLOOKUP(표1[[#This Row],[품번]],[1]!품번구분[#Data],2,0)</f>
        <v>S</v>
      </c>
      <c r="G1229" s="28">
        <v>40</v>
      </c>
      <c r="H1229" s="28">
        <v>78</v>
      </c>
      <c r="I1229" s="28"/>
      <c r="J1229" s="29">
        <f>표1[[#This Row],[C/V]]*표1[[#This Row],[판수]]-표1[[#This Row],[불량수량]]</f>
        <v>3120</v>
      </c>
      <c r="K1229" s="28" t="s">
        <v>79</v>
      </c>
      <c r="L1229" s="28" t="s">
        <v>117</v>
      </c>
      <c r="M1229" s="30">
        <v>0.83333333333333337</v>
      </c>
      <c r="N1229" s="30">
        <v>0.33333333333333331</v>
      </c>
      <c r="O1229" s="31">
        <v>659.99999999999989</v>
      </c>
      <c r="P1229" s="31">
        <v>0</v>
      </c>
      <c r="Q1229" s="32"/>
      <c r="R1229" s="33">
        <f t="shared" si="95"/>
        <v>7.0909090909090926</v>
      </c>
      <c r="S1229" s="34">
        <f t="shared" si="96"/>
        <v>140</v>
      </c>
      <c r="T1229" s="35">
        <f>IF(L1229="비가동",0,VLOOKUP(E1229,[1]단가!$D$4:$G$1048576,4,0))</f>
        <v>98.5</v>
      </c>
      <c r="U1229" s="35">
        <f t="shared" si="97"/>
        <v>307320</v>
      </c>
      <c r="V1229" s="36" t="str">
        <f>IF($L1229="비가동",0,IF($B1229="in",VLOOKUP($E1229,[1]투입량!$M:$T,3,FALSE),VLOOKUP($E1229,[1]투입량!$D:$I,3,FALSE)))</f>
        <v>E4005-1</v>
      </c>
      <c r="W1229" s="35">
        <f>IF($L1229="비가동",0,IF($B1229="in",VLOOKUP($E1229,[1]투입량!$M:$T,6,FALSE),VLOOKUP($E1229,[1]투입량!$D:$I,5,FALSE)))</f>
        <v>332</v>
      </c>
      <c r="X1229" s="35">
        <f t="shared" si="98"/>
        <v>28485.600000000002</v>
      </c>
      <c r="Y1229" s="37">
        <f>IF(V1229=0,0,VLOOKUP(V1229,[1]원재료!C:H,3,0)*0.001)</f>
        <v>3.24</v>
      </c>
      <c r="Z1229" s="35">
        <f t="shared" si="99"/>
        <v>92293.344000000012</v>
      </c>
      <c r="AA1229" s="38"/>
      <c r="AB1229" s="39" t="s">
        <v>35</v>
      </c>
      <c r="AC1229" s="40"/>
    </row>
    <row r="1230" spans="1:29" ht="19.5" customHeight="1" x14ac:dyDescent="0.45">
      <c r="A1230" s="22">
        <v>46168</v>
      </c>
      <c r="B1230" s="23" t="s">
        <v>29</v>
      </c>
      <c r="C1230" s="24" t="s">
        <v>30</v>
      </c>
      <c r="D1230" s="25" t="s">
        <v>80</v>
      </c>
      <c r="E1230" s="26">
        <v>410002</v>
      </c>
      <c r="F1230" s="27" t="str">
        <f>VLOOKUP(표1[[#This Row],[품번]],[1]!품번구분[#Data],2,0)</f>
        <v>G</v>
      </c>
      <c r="G1230" s="28">
        <v>400</v>
      </c>
      <c r="H1230" s="28">
        <v>85</v>
      </c>
      <c r="I1230" s="28"/>
      <c r="J1230" s="29">
        <f>표1[[#This Row],[C/V]]*표1[[#This Row],[판수]]-표1[[#This Row],[불량수량]]</f>
        <v>34000</v>
      </c>
      <c r="K1230" s="28" t="s">
        <v>60</v>
      </c>
      <c r="L1230" s="28" t="s">
        <v>116</v>
      </c>
      <c r="M1230" s="30">
        <v>0.33333333333333331</v>
      </c>
      <c r="N1230" s="30">
        <v>0.83333333333333337</v>
      </c>
      <c r="O1230" s="31">
        <v>620</v>
      </c>
      <c r="P1230" s="31">
        <v>0</v>
      </c>
      <c r="Q1230" s="32"/>
      <c r="R1230" s="33">
        <f t="shared" si="95"/>
        <v>8.2258064516129021</v>
      </c>
      <c r="S1230" s="34">
        <f t="shared" si="96"/>
        <v>175</v>
      </c>
      <c r="T1230" s="35">
        <f>IF(L1230="비가동",0,VLOOKUP(E1230,[1]단가!$D$4:$G$1048576,4,0))</f>
        <v>14.7</v>
      </c>
      <c r="U1230" s="35">
        <f t="shared" si="97"/>
        <v>499800</v>
      </c>
      <c r="V1230" s="36" t="str">
        <f>IF($L1230="비가동",0,IF($B1230="in",VLOOKUP($E1230,[1]투입량!$M:$T,3,FALSE),VLOOKUP($E1230,[1]투입량!$D:$I,3,FALSE)))</f>
        <v>Q4004-3</v>
      </c>
      <c r="W1230" s="35">
        <f>IF($L1230="비가동",0,IF($B1230="in",VLOOKUP($E1230,[1]투입량!$M:$T,6,FALSE),VLOOKUP($E1230,[1]투입량!$D:$I,5,FALSE)))</f>
        <v>46</v>
      </c>
      <c r="X1230" s="35">
        <f t="shared" si="98"/>
        <v>4301</v>
      </c>
      <c r="Y1230" s="37">
        <f>IF(V1230=0,0,VLOOKUP(V1230,[1]원재료!C:H,3,0)*0.001)</f>
        <v>10.200000000000001</v>
      </c>
      <c r="Z1230" s="35">
        <f t="shared" si="99"/>
        <v>43870.200000000004</v>
      </c>
      <c r="AA1230" s="38"/>
      <c r="AB1230" s="39" t="s">
        <v>35</v>
      </c>
      <c r="AC1230" s="40"/>
    </row>
    <row r="1231" spans="1:29" ht="19.5" customHeight="1" x14ac:dyDescent="0.45">
      <c r="A1231" s="22">
        <v>46168</v>
      </c>
      <c r="B1231" s="23" t="s">
        <v>29</v>
      </c>
      <c r="C1231" s="24" t="s">
        <v>30</v>
      </c>
      <c r="D1231" s="25" t="s">
        <v>82</v>
      </c>
      <c r="E1231" s="26" t="s">
        <v>125</v>
      </c>
      <c r="F1231" s="27" t="str">
        <f>VLOOKUP(표1[[#This Row],[품번]],[1]!품번구분[#Data],2,0)</f>
        <v>G</v>
      </c>
      <c r="G1231" s="28">
        <v>72</v>
      </c>
      <c r="H1231" s="28">
        <v>85</v>
      </c>
      <c r="I1231" s="28"/>
      <c r="J1231" s="29">
        <f>표1[[#This Row],[C/V]]*표1[[#This Row],[판수]]-표1[[#This Row],[불량수량]]</f>
        <v>6120</v>
      </c>
      <c r="K1231" s="28" t="s">
        <v>60</v>
      </c>
      <c r="L1231" s="28" t="s">
        <v>116</v>
      </c>
      <c r="M1231" s="30">
        <v>0.33333333333333331</v>
      </c>
      <c r="N1231" s="30">
        <v>0.83333333333333337</v>
      </c>
      <c r="O1231" s="31">
        <v>620</v>
      </c>
      <c r="P1231" s="31">
        <v>0</v>
      </c>
      <c r="Q1231" s="32"/>
      <c r="R1231" s="33">
        <f t="shared" si="95"/>
        <v>8.2258064516129021</v>
      </c>
      <c r="S1231" s="34">
        <f t="shared" si="96"/>
        <v>175</v>
      </c>
      <c r="T1231" s="35">
        <f>IF(L1231="비가동",0,VLOOKUP(E1231,[1]단가!$D$4:$G$1048576,4,0))</f>
        <v>0</v>
      </c>
      <c r="U1231" s="35">
        <f t="shared" si="97"/>
        <v>0</v>
      </c>
      <c r="V1231" s="36" t="str">
        <f>IF($L1231="비가동",0,IF($B1231="in",VLOOKUP($E1231,[1]투입량!$M:$T,3,FALSE),VLOOKUP($E1231,[1]투입량!$D:$I,3,FALSE)))</f>
        <v>F7008</v>
      </c>
      <c r="W1231" s="35">
        <f>IF($L1231="비가동",0,IF($B1231="in",VLOOKUP($E1231,[1]투입량!$M:$T,6,FALSE),VLOOKUP($E1231,[1]투입량!$D:$I,5,FALSE)))</f>
        <v>168</v>
      </c>
      <c r="X1231" s="35">
        <f t="shared" si="98"/>
        <v>15708.000000000002</v>
      </c>
      <c r="Y1231" s="37">
        <f>IF(V1231=0,0,VLOOKUP(V1231,[1]원재료!C:H,3,0)*0.001)</f>
        <v>41</v>
      </c>
      <c r="Z1231" s="35">
        <f t="shared" si="99"/>
        <v>644028.00000000012</v>
      </c>
      <c r="AA1231" s="38"/>
      <c r="AB1231" s="39" t="s">
        <v>35</v>
      </c>
      <c r="AC1231" s="40"/>
    </row>
    <row r="1232" spans="1:29" ht="19.5" customHeight="1" x14ac:dyDescent="0.45">
      <c r="A1232" s="22">
        <v>46168</v>
      </c>
      <c r="B1232" s="23" t="s">
        <v>29</v>
      </c>
      <c r="C1232" s="24" t="s">
        <v>30</v>
      </c>
      <c r="D1232" s="25" t="s">
        <v>80</v>
      </c>
      <c r="E1232" s="26">
        <v>410002</v>
      </c>
      <c r="F1232" s="27" t="str">
        <f>VLOOKUP(표1[[#This Row],[품번]],[1]!품번구분[#Data],2,0)</f>
        <v>G</v>
      </c>
      <c r="G1232" s="28">
        <v>400</v>
      </c>
      <c r="H1232" s="28">
        <v>90</v>
      </c>
      <c r="I1232" s="28"/>
      <c r="J1232" s="29">
        <f>표1[[#This Row],[C/V]]*표1[[#This Row],[판수]]-표1[[#This Row],[불량수량]]</f>
        <v>36000</v>
      </c>
      <c r="K1232" s="28" t="s">
        <v>83</v>
      </c>
      <c r="L1232" s="28" t="s">
        <v>117</v>
      </c>
      <c r="M1232" s="30">
        <v>0.83333333333333337</v>
      </c>
      <c r="N1232" s="30">
        <v>0.33333333333333331</v>
      </c>
      <c r="O1232" s="31">
        <v>659.99999999999989</v>
      </c>
      <c r="P1232" s="31">
        <v>0</v>
      </c>
      <c r="Q1232" s="32"/>
      <c r="R1232" s="33">
        <f t="shared" si="95"/>
        <v>8.1818181818181834</v>
      </c>
      <c r="S1232" s="34">
        <f t="shared" si="96"/>
        <v>175</v>
      </c>
      <c r="T1232" s="35">
        <f>IF(L1232="비가동",0,VLOOKUP(E1232,[1]단가!$D$4:$G$1048576,4,0))</f>
        <v>14.7</v>
      </c>
      <c r="U1232" s="35">
        <f t="shared" si="97"/>
        <v>529200</v>
      </c>
      <c r="V1232" s="36" t="str">
        <f>IF($L1232="비가동",0,IF($B1232="in",VLOOKUP($E1232,[1]투입량!$M:$T,3,FALSE),VLOOKUP($E1232,[1]투입량!$D:$I,3,FALSE)))</f>
        <v>Q4004-3</v>
      </c>
      <c r="W1232" s="35">
        <f>IF($L1232="비가동",0,IF($B1232="in",VLOOKUP($E1232,[1]투입량!$M:$T,6,FALSE),VLOOKUP($E1232,[1]투입량!$D:$I,5,FALSE)))</f>
        <v>46</v>
      </c>
      <c r="X1232" s="35">
        <f t="shared" si="98"/>
        <v>4554</v>
      </c>
      <c r="Y1232" s="37">
        <f>IF(V1232=0,0,VLOOKUP(V1232,[1]원재료!C:H,3,0)*0.001)</f>
        <v>10.200000000000001</v>
      </c>
      <c r="Z1232" s="35">
        <f t="shared" si="99"/>
        <v>46450.8</v>
      </c>
      <c r="AA1232" s="38"/>
      <c r="AB1232" s="39" t="s">
        <v>35</v>
      </c>
      <c r="AC1232" s="40"/>
    </row>
    <row r="1233" spans="1:29" ht="19.5" customHeight="1" x14ac:dyDescent="0.45">
      <c r="A1233" s="22">
        <v>46168</v>
      </c>
      <c r="B1233" s="23" t="s">
        <v>29</v>
      </c>
      <c r="C1233" s="24" t="s">
        <v>30</v>
      </c>
      <c r="D1233" s="25" t="s">
        <v>82</v>
      </c>
      <c r="E1233" s="26" t="s">
        <v>125</v>
      </c>
      <c r="F1233" s="27" t="str">
        <f>VLOOKUP(표1[[#This Row],[품번]],[1]!품번구분[#Data],2,0)</f>
        <v>G</v>
      </c>
      <c r="G1233" s="28">
        <v>72</v>
      </c>
      <c r="H1233" s="28">
        <v>90</v>
      </c>
      <c r="I1233" s="28"/>
      <c r="J1233" s="29">
        <f>표1[[#This Row],[C/V]]*표1[[#This Row],[판수]]-표1[[#This Row],[불량수량]]</f>
        <v>6480</v>
      </c>
      <c r="K1233" s="28" t="s">
        <v>83</v>
      </c>
      <c r="L1233" s="28" t="s">
        <v>117</v>
      </c>
      <c r="M1233" s="30">
        <v>0.83333333333333337</v>
      </c>
      <c r="N1233" s="30">
        <v>0.33333333333333331</v>
      </c>
      <c r="O1233" s="45">
        <v>659.99999999999989</v>
      </c>
      <c r="P1233" s="31">
        <v>0</v>
      </c>
      <c r="Q1233" s="32"/>
      <c r="R1233" s="33">
        <f t="shared" si="95"/>
        <v>8.1818181818181834</v>
      </c>
      <c r="S1233" s="34">
        <f t="shared" si="96"/>
        <v>175</v>
      </c>
      <c r="T1233" s="35">
        <f>IF(L1233="비가동",0,VLOOKUP(E1233,[1]단가!$D$4:$G$1048576,4,0))</f>
        <v>0</v>
      </c>
      <c r="U1233" s="35">
        <f t="shared" si="97"/>
        <v>0</v>
      </c>
      <c r="V1233" s="36" t="str">
        <f>IF($L1233="비가동",0,IF($B1233="in",VLOOKUP($E1233,[1]투입량!$M:$T,3,FALSE),VLOOKUP($E1233,[1]투입량!$D:$I,3,FALSE)))</f>
        <v>F7008</v>
      </c>
      <c r="W1233" s="35">
        <f>IF($L1233="비가동",0,IF($B1233="in",VLOOKUP($E1233,[1]투입량!$M:$T,6,FALSE),VLOOKUP($E1233,[1]투입량!$D:$I,5,FALSE)))</f>
        <v>168</v>
      </c>
      <c r="X1233" s="35">
        <f t="shared" si="98"/>
        <v>16632</v>
      </c>
      <c r="Y1233" s="37">
        <f>IF(V1233=0,0,VLOOKUP(V1233,[1]원재료!C:H,3,0)*0.001)</f>
        <v>41</v>
      </c>
      <c r="Z1233" s="35">
        <f t="shared" si="99"/>
        <v>681912</v>
      </c>
      <c r="AA1233" s="38"/>
      <c r="AB1233" s="39" t="s">
        <v>35</v>
      </c>
      <c r="AC1233" s="40"/>
    </row>
    <row r="1234" spans="1:29" ht="19.5" customHeight="1" x14ac:dyDescent="0.45">
      <c r="A1234" s="22">
        <v>46168</v>
      </c>
      <c r="B1234" s="23" t="s">
        <v>29</v>
      </c>
      <c r="C1234" s="24" t="s">
        <v>30</v>
      </c>
      <c r="D1234" s="25" t="s">
        <v>84</v>
      </c>
      <c r="E1234" s="26">
        <v>681371</v>
      </c>
      <c r="F1234" s="27" t="str">
        <f>VLOOKUP(표1[[#This Row],[품번]],[1]!품번구분[#Data],2,0)</f>
        <v>S</v>
      </c>
      <c r="G1234" s="28">
        <v>400</v>
      </c>
      <c r="H1234" s="28">
        <v>104</v>
      </c>
      <c r="I1234" s="28">
        <v>208</v>
      </c>
      <c r="J1234" s="29">
        <f>표1[[#This Row],[C/V]]*표1[[#This Row],[판수]]-표1[[#This Row],[불량수량]]</f>
        <v>41392</v>
      </c>
      <c r="K1234" s="28" t="s">
        <v>85</v>
      </c>
      <c r="L1234" s="28" t="s">
        <v>116</v>
      </c>
      <c r="M1234" s="30">
        <v>0.33333333333333331</v>
      </c>
      <c r="N1234" s="30">
        <v>0.83333333333333337</v>
      </c>
      <c r="O1234" s="31">
        <v>620</v>
      </c>
      <c r="P1234" s="31">
        <v>0</v>
      </c>
      <c r="Q1234" s="32"/>
      <c r="R1234" s="33">
        <f t="shared" si="95"/>
        <v>10.064516129032258</v>
      </c>
      <c r="S1234" s="34">
        <f t="shared" si="96"/>
        <v>213</v>
      </c>
      <c r="T1234" s="35">
        <f>IF(L1234="비가동",0,VLOOKUP(E1234,[1]단가!$D$4:$G$1048576,4,0))</f>
        <v>11.89</v>
      </c>
      <c r="U1234" s="35">
        <f t="shared" si="97"/>
        <v>492150.88</v>
      </c>
      <c r="V1234" s="36" t="str">
        <f>IF($L1234="비가동",0,IF($B1234="in",VLOOKUP($E1234,[1]투입량!$M:$T,3,FALSE),VLOOKUP($E1234,[1]투입량!$D:$I,3,FALSE)))</f>
        <v>SI4023</v>
      </c>
      <c r="W1234" s="35">
        <f>IF($L1234="비가동",0,IF($B1234="in",VLOOKUP($E1234,[1]투입량!$M:$T,6,FALSE),VLOOKUP($E1234,[1]투입량!$D:$I,5,FALSE)))</f>
        <v>169.5</v>
      </c>
      <c r="X1234" s="35">
        <f t="shared" si="98"/>
        <v>19390.800000000003</v>
      </c>
      <c r="Y1234" s="37">
        <f>IF(V1234=0,0,VLOOKUP(V1234,[1]원재료!C:H,3,0)*0.001)</f>
        <v>9.3000000000000007</v>
      </c>
      <c r="Z1234" s="35">
        <f t="shared" si="99"/>
        <v>180334.44000000003</v>
      </c>
      <c r="AA1234" s="38"/>
      <c r="AB1234" s="39" t="s">
        <v>35</v>
      </c>
      <c r="AC1234" s="40"/>
    </row>
    <row r="1235" spans="1:29" ht="19.5" customHeight="1" x14ac:dyDescent="0.45">
      <c r="A1235" s="22">
        <v>46168</v>
      </c>
      <c r="B1235" s="23" t="s">
        <v>29</v>
      </c>
      <c r="C1235" s="24" t="s">
        <v>30</v>
      </c>
      <c r="D1235" s="25" t="s">
        <v>86</v>
      </c>
      <c r="E1235" s="26">
        <v>680772</v>
      </c>
      <c r="F1235" s="27" t="str">
        <f>VLOOKUP(표1[[#This Row],[품번]],[1]!품번구분[#Data],2,0)</f>
        <v>S</v>
      </c>
      <c r="G1235" s="26">
        <v>324</v>
      </c>
      <c r="H1235" s="28">
        <v>104</v>
      </c>
      <c r="I1235" s="28">
        <v>104</v>
      </c>
      <c r="J1235" s="29">
        <f>표1[[#This Row],[C/V]]*표1[[#This Row],[판수]]-표1[[#This Row],[불량수량]]</f>
        <v>33592</v>
      </c>
      <c r="K1235" s="28" t="s">
        <v>85</v>
      </c>
      <c r="L1235" s="28" t="s">
        <v>116</v>
      </c>
      <c r="M1235" s="30">
        <v>0.33333333333333331</v>
      </c>
      <c r="N1235" s="30">
        <v>0.83333333333333337</v>
      </c>
      <c r="O1235" s="31">
        <v>620</v>
      </c>
      <c r="P1235" s="31">
        <v>0</v>
      </c>
      <c r="Q1235" s="32"/>
      <c r="R1235" s="33">
        <f t="shared" si="95"/>
        <v>10.064516129032258</v>
      </c>
      <c r="S1235" s="34">
        <f t="shared" si="96"/>
        <v>213</v>
      </c>
      <c r="T1235" s="35">
        <f>IF(L1235="비가동",0,VLOOKUP(E1235,[1]단가!$D$4:$G$1048576,4,0))</f>
        <v>8.94</v>
      </c>
      <c r="U1235" s="35">
        <f t="shared" si="97"/>
        <v>300312.48</v>
      </c>
      <c r="V1235" s="36" t="str">
        <f>IF($L1235="비가동",0,IF($B1235="in",VLOOKUP($E1235,[1]투입량!$M:$T,3,FALSE),VLOOKUP($E1235,[1]투입량!$D:$I,3,FALSE)))</f>
        <v>SI4020</v>
      </c>
      <c r="W1235" s="35">
        <f>IF($L1235="비가동",0,IF($B1235="in",VLOOKUP($E1235,[1]투입량!$M:$T,6,FALSE),VLOOKUP($E1235,[1]투입량!$D:$I,5,FALSE)))</f>
        <v>88</v>
      </c>
      <c r="X1235" s="35">
        <f t="shared" si="98"/>
        <v>10067.200000000001</v>
      </c>
      <c r="Y1235" s="37">
        <f>IF(V1235=0,0,VLOOKUP(V1235,[1]원재료!C:H,3,0)*0.001)</f>
        <v>8.7000000000000011</v>
      </c>
      <c r="Z1235" s="35">
        <f t="shared" si="99"/>
        <v>87584.640000000014</v>
      </c>
      <c r="AA1235" s="38"/>
      <c r="AB1235" s="39" t="s">
        <v>35</v>
      </c>
      <c r="AC1235" s="40"/>
    </row>
    <row r="1236" spans="1:29" ht="19.5" customHeight="1" x14ac:dyDescent="0.45">
      <c r="A1236" s="22">
        <v>46168</v>
      </c>
      <c r="B1236" s="23" t="s">
        <v>29</v>
      </c>
      <c r="C1236" s="24" t="s">
        <v>30</v>
      </c>
      <c r="D1236" s="25" t="s">
        <v>84</v>
      </c>
      <c r="E1236" s="26">
        <v>681371</v>
      </c>
      <c r="F1236" s="27" t="str">
        <f>VLOOKUP(표1[[#This Row],[품번]],[1]!품번구분[#Data],2,0)</f>
        <v>S</v>
      </c>
      <c r="G1236" s="28">
        <v>400</v>
      </c>
      <c r="H1236" s="28">
        <v>109</v>
      </c>
      <c r="I1236" s="28">
        <v>218</v>
      </c>
      <c r="J1236" s="29">
        <f>표1[[#This Row],[C/V]]*표1[[#This Row],[판수]]-표1[[#This Row],[불량수량]]</f>
        <v>43382</v>
      </c>
      <c r="K1236" s="28" t="s">
        <v>87</v>
      </c>
      <c r="L1236" s="28" t="s">
        <v>117</v>
      </c>
      <c r="M1236" s="30">
        <v>0.83333333333333337</v>
      </c>
      <c r="N1236" s="30">
        <v>0.33333333333333331</v>
      </c>
      <c r="O1236" s="31">
        <v>659.99999999999989</v>
      </c>
      <c r="P1236" s="31">
        <v>0</v>
      </c>
      <c r="Q1236" s="32"/>
      <c r="R1236" s="33">
        <f t="shared" si="95"/>
        <v>9.9090909090909118</v>
      </c>
      <c r="S1236" s="34">
        <f t="shared" si="96"/>
        <v>213</v>
      </c>
      <c r="T1236" s="35">
        <f>IF(L1236="비가동",0,VLOOKUP(E1236,[1]단가!$D$4:$G$1048576,4,0))</f>
        <v>11.89</v>
      </c>
      <c r="U1236" s="35">
        <f t="shared" si="97"/>
        <v>515811.98000000004</v>
      </c>
      <c r="V1236" s="36" t="str">
        <f>IF($L1236="비가동",0,IF($B1236="in",VLOOKUP($E1236,[1]투입량!$M:$T,3,FALSE),VLOOKUP($E1236,[1]투입량!$D:$I,3,FALSE)))</f>
        <v>SI4023</v>
      </c>
      <c r="W1236" s="35">
        <f>IF($L1236="비가동",0,IF($B1236="in",VLOOKUP($E1236,[1]투입량!$M:$T,6,FALSE),VLOOKUP($E1236,[1]투입량!$D:$I,5,FALSE)))</f>
        <v>169.5</v>
      </c>
      <c r="X1236" s="35">
        <f t="shared" si="98"/>
        <v>20323.050000000003</v>
      </c>
      <c r="Y1236" s="37">
        <f>IF(V1236=0,0,VLOOKUP(V1236,[1]원재료!C:H,3,0)*0.001)</f>
        <v>9.3000000000000007</v>
      </c>
      <c r="Z1236" s="35">
        <f t="shared" si="99"/>
        <v>189004.36500000005</v>
      </c>
      <c r="AA1236" s="38"/>
      <c r="AB1236" s="39" t="s">
        <v>35</v>
      </c>
      <c r="AC1236" s="40"/>
    </row>
    <row r="1237" spans="1:29" ht="19.5" customHeight="1" x14ac:dyDescent="0.45">
      <c r="A1237" s="22">
        <v>46168</v>
      </c>
      <c r="B1237" s="23" t="s">
        <v>29</v>
      </c>
      <c r="C1237" s="24" t="s">
        <v>30</v>
      </c>
      <c r="D1237" s="25" t="s">
        <v>86</v>
      </c>
      <c r="E1237" s="26">
        <v>680772</v>
      </c>
      <c r="F1237" s="27" t="str">
        <f>VLOOKUP(표1[[#This Row],[품번]],[1]!품번구분[#Data],2,0)</f>
        <v>S</v>
      </c>
      <c r="G1237" s="28">
        <v>324</v>
      </c>
      <c r="H1237" s="28">
        <v>109</v>
      </c>
      <c r="I1237" s="28">
        <v>109</v>
      </c>
      <c r="J1237" s="29">
        <f>표1[[#This Row],[C/V]]*표1[[#This Row],[판수]]-표1[[#This Row],[불량수량]]</f>
        <v>35207</v>
      </c>
      <c r="K1237" s="28" t="s">
        <v>87</v>
      </c>
      <c r="L1237" s="28" t="s">
        <v>117</v>
      </c>
      <c r="M1237" s="30">
        <v>0.83333333333333337</v>
      </c>
      <c r="N1237" s="30">
        <v>0.33333333333333331</v>
      </c>
      <c r="O1237" s="31">
        <v>659.99999999999989</v>
      </c>
      <c r="P1237" s="31">
        <v>0</v>
      </c>
      <c r="Q1237" s="32"/>
      <c r="R1237" s="33">
        <f t="shared" si="95"/>
        <v>9.9090909090909118</v>
      </c>
      <c r="S1237" s="34">
        <f t="shared" si="96"/>
        <v>213</v>
      </c>
      <c r="T1237" s="35">
        <f>IF(L1237="비가동",0,VLOOKUP(E1237,[1]단가!$D$4:$G$1048576,4,0))</f>
        <v>8.94</v>
      </c>
      <c r="U1237" s="35">
        <f t="shared" si="97"/>
        <v>314750.57999999996</v>
      </c>
      <c r="V1237" s="36" t="str">
        <f>IF($L1237="비가동",0,IF($B1237="in",VLOOKUP($E1237,[1]투입량!$M:$T,3,FALSE),VLOOKUP($E1237,[1]투입량!$D:$I,3,FALSE)))</f>
        <v>SI4020</v>
      </c>
      <c r="W1237" s="35">
        <f>IF($L1237="비가동",0,IF($B1237="in",VLOOKUP($E1237,[1]투입량!$M:$T,6,FALSE),VLOOKUP($E1237,[1]투입량!$D:$I,5,FALSE)))</f>
        <v>88</v>
      </c>
      <c r="X1237" s="35">
        <f t="shared" si="98"/>
        <v>10551.2</v>
      </c>
      <c r="Y1237" s="37">
        <f>IF(V1237=0,0,VLOOKUP(V1237,[1]원재료!C:H,3,0)*0.001)</f>
        <v>8.7000000000000011</v>
      </c>
      <c r="Z1237" s="35">
        <f t="shared" si="99"/>
        <v>91795.440000000017</v>
      </c>
      <c r="AA1237" s="38"/>
      <c r="AB1237" s="39" t="s">
        <v>35</v>
      </c>
      <c r="AC1237" s="40"/>
    </row>
    <row r="1238" spans="1:29" ht="19.5" customHeight="1" x14ac:dyDescent="0.45">
      <c r="A1238" s="22">
        <v>46168</v>
      </c>
      <c r="B1238" s="23" t="s">
        <v>29</v>
      </c>
      <c r="C1238" s="24" t="s">
        <v>30</v>
      </c>
      <c r="D1238" s="25" t="s">
        <v>88</v>
      </c>
      <c r="E1238" s="26">
        <v>685390</v>
      </c>
      <c r="F1238" s="27" t="str">
        <f>VLOOKUP(표1[[#This Row],[품번]],[1]!품번구분[#Data],2,0)</f>
        <v>S</v>
      </c>
      <c r="G1238" s="28">
        <v>1444</v>
      </c>
      <c r="H1238" s="28">
        <v>105</v>
      </c>
      <c r="I1238" s="28">
        <v>105</v>
      </c>
      <c r="J1238" s="29">
        <f>표1[[#This Row],[C/V]]*표1[[#This Row],[판수]]-표1[[#This Row],[불량수량]]</f>
        <v>151515</v>
      </c>
      <c r="K1238" s="28" t="s">
        <v>99</v>
      </c>
      <c r="L1238" s="28" t="s">
        <v>116</v>
      </c>
      <c r="M1238" s="30">
        <v>0.33333333333333331</v>
      </c>
      <c r="N1238" s="30">
        <v>0.83333333333333337</v>
      </c>
      <c r="O1238" s="31">
        <v>620</v>
      </c>
      <c r="P1238" s="31">
        <v>0</v>
      </c>
      <c r="Q1238" s="32"/>
      <c r="R1238" s="33">
        <f t="shared" si="95"/>
        <v>10.161290322580644</v>
      </c>
      <c r="S1238" s="34">
        <f t="shared" si="96"/>
        <v>215</v>
      </c>
      <c r="T1238" s="35">
        <f>IF(L1238="비가동",0,VLOOKUP(E1238,[1]단가!$D$4:$G$1048576,4,0))</f>
        <v>8</v>
      </c>
      <c r="U1238" s="35">
        <f t="shared" si="97"/>
        <v>1212120</v>
      </c>
      <c r="V1238" s="36" t="str">
        <f>IF($L1238="비가동",0,IF($B1238="in",VLOOKUP($E1238,[1]투입량!$M:$T,3,FALSE),VLOOKUP($E1238,[1]투입량!$D:$I,3,FALSE)))</f>
        <v>SI4022</v>
      </c>
      <c r="W1238" s="35">
        <f>IF($L1238="비가동",0,IF($B1238="in",VLOOKUP($E1238,[1]투입량!$M:$T,6,FALSE),VLOOKUP($E1238,[1]투입량!$D:$I,5,FALSE)))</f>
        <v>260</v>
      </c>
      <c r="X1238" s="35">
        <f t="shared" si="98"/>
        <v>30030</v>
      </c>
      <c r="Y1238" s="37">
        <f>IF(V1238=0,0,VLOOKUP(V1238,[1]원재료!C:H,3,0)*0.001)</f>
        <v>10.15</v>
      </c>
      <c r="Z1238" s="35">
        <f t="shared" si="99"/>
        <v>304804.5</v>
      </c>
      <c r="AA1238" s="38"/>
      <c r="AB1238" s="39" t="s">
        <v>35</v>
      </c>
      <c r="AC1238" s="40"/>
    </row>
    <row r="1239" spans="1:29" ht="19.5" customHeight="1" x14ac:dyDescent="0.45">
      <c r="A1239" s="22">
        <v>46168</v>
      </c>
      <c r="B1239" s="23" t="s">
        <v>29</v>
      </c>
      <c r="C1239" s="24" t="s">
        <v>30</v>
      </c>
      <c r="D1239" s="25" t="s">
        <v>90</v>
      </c>
      <c r="E1239" s="26" t="s">
        <v>91</v>
      </c>
      <c r="F1239" s="27" t="str">
        <f>VLOOKUP(표1[[#This Row],[품번]],[1]!품번구분[#Data],2,0)</f>
        <v>S</v>
      </c>
      <c r="G1239" s="26">
        <v>256</v>
      </c>
      <c r="H1239" s="28">
        <v>63</v>
      </c>
      <c r="I1239" s="28"/>
      <c r="J1239" s="29">
        <f>표1[[#This Row],[C/V]]*표1[[#This Row],[판수]]-표1[[#This Row],[불량수량]]</f>
        <v>16128</v>
      </c>
      <c r="K1239" s="28" t="s">
        <v>92</v>
      </c>
      <c r="L1239" s="28" t="s">
        <v>116</v>
      </c>
      <c r="M1239" s="30">
        <v>0.33333333333333331</v>
      </c>
      <c r="N1239" s="30">
        <v>0.83333333333333337</v>
      </c>
      <c r="O1239" s="31">
        <v>620</v>
      </c>
      <c r="P1239" s="31">
        <v>0</v>
      </c>
      <c r="Q1239" s="32"/>
      <c r="R1239" s="33">
        <f t="shared" si="95"/>
        <v>6.096774193548387</v>
      </c>
      <c r="S1239" s="34">
        <f t="shared" si="96"/>
        <v>130</v>
      </c>
      <c r="T1239" s="35">
        <f>IF(L1239="비가동",0,VLOOKUP(E1239,[1]단가!$D$4:$G$1048576,4,0))</f>
        <v>39.44</v>
      </c>
      <c r="U1239" s="35">
        <f t="shared" si="97"/>
        <v>636088.31999999995</v>
      </c>
      <c r="V1239" s="36" t="str">
        <f>IF($L1239="비가동",0,IF($B1239="in",VLOOKUP($E1239,[1]투입량!$M:$T,3,FALSE),VLOOKUP($E1239,[1]투입량!$D:$I,3,FALSE)))</f>
        <v>SI4023-1</v>
      </c>
      <c r="W1239" s="35">
        <f>IF($L1239="비가동",0,IF($B1239="in",VLOOKUP($E1239,[1]투입량!$M:$T,6,FALSE),VLOOKUP($E1239,[1]투입량!$D:$I,5,FALSE)))</f>
        <v>172</v>
      </c>
      <c r="X1239" s="35">
        <f t="shared" si="98"/>
        <v>11919.6</v>
      </c>
      <c r="Y1239" s="37">
        <f>IF(V1239=0,0,VLOOKUP(V1239,[1]원재료!C:H,3,0)*0.001)</f>
        <v>8.1999999999999993</v>
      </c>
      <c r="Z1239" s="35">
        <f t="shared" si="99"/>
        <v>97740.72</v>
      </c>
      <c r="AA1239" s="38"/>
      <c r="AB1239" s="39" t="s">
        <v>35</v>
      </c>
      <c r="AC1239" s="40"/>
    </row>
    <row r="1240" spans="1:29" ht="19.5" customHeight="1" x14ac:dyDescent="0.45">
      <c r="A1240" s="22">
        <v>46168</v>
      </c>
      <c r="B1240" s="23" t="s">
        <v>29</v>
      </c>
      <c r="C1240" s="24" t="s">
        <v>30</v>
      </c>
      <c r="D1240" s="25" t="s">
        <v>88</v>
      </c>
      <c r="E1240" s="26">
        <v>685390</v>
      </c>
      <c r="F1240" s="27" t="str">
        <f>VLOOKUP(표1[[#This Row],[품번]],[1]!품번구분[#Data],2,0)</f>
        <v>S</v>
      </c>
      <c r="G1240" s="28">
        <v>1444</v>
      </c>
      <c r="H1240" s="28">
        <v>110</v>
      </c>
      <c r="I1240" s="28">
        <v>110</v>
      </c>
      <c r="J1240" s="29">
        <f>표1[[#This Row],[C/V]]*표1[[#This Row],[판수]]-표1[[#This Row],[불량수량]]</f>
        <v>158730</v>
      </c>
      <c r="K1240" s="28" t="s">
        <v>89</v>
      </c>
      <c r="L1240" s="28" t="s">
        <v>117</v>
      </c>
      <c r="M1240" s="30">
        <v>0.83333333333333337</v>
      </c>
      <c r="N1240" s="30">
        <v>0.33333333333333331</v>
      </c>
      <c r="O1240" s="31">
        <v>659.99999999999989</v>
      </c>
      <c r="P1240" s="31">
        <v>0</v>
      </c>
      <c r="Q1240" s="32"/>
      <c r="R1240" s="33">
        <f t="shared" si="95"/>
        <v>10.000000000000002</v>
      </c>
      <c r="S1240" s="34">
        <f t="shared" si="96"/>
        <v>215</v>
      </c>
      <c r="T1240" s="35">
        <f>IF(L1240="비가동",0,VLOOKUP(E1240,[1]단가!$D$4:$G$1048576,4,0))</f>
        <v>8</v>
      </c>
      <c r="U1240" s="35">
        <f t="shared" si="97"/>
        <v>1269840</v>
      </c>
      <c r="V1240" s="36" t="str">
        <f>IF($L1240="비가동",0,IF($B1240="in",VLOOKUP($E1240,[1]투입량!$M:$T,3,FALSE),VLOOKUP($E1240,[1]투입량!$D:$I,3,FALSE)))</f>
        <v>SI4022</v>
      </c>
      <c r="W1240" s="35">
        <f>IF($L1240="비가동",0,IF($B1240="in",VLOOKUP($E1240,[1]투입량!$M:$T,6,FALSE),VLOOKUP($E1240,[1]투입량!$D:$I,5,FALSE)))</f>
        <v>260</v>
      </c>
      <c r="X1240" s="35">
        <f t="shared" si="98"/>
        <v>31460</v>
      </c>
      <c r="Y1240" s="37">
        <f>IF(V1240=0,0,VLOOKUP(V1240,[1]원재료!C:H,3,0)*0.001)</f>
        <v>10.15</v>
      </c>
      <c r="Z1240" s="35">
        <f t="shared" si="99"/>
        <v>319319</v>
      </c>
      <c r="AA1240" s="38"/>
      <c r="AB1240" s="39" t="s">
        <v>35</v>
      </c>
      <c r="AC1240" s="40"/>
    </row>
    <row r="1241" spans="1:29" ht="19.5" customHeight="1" x14ac:dyDescent="0.45">
      <c r="A1241" s="22">
        <v>46168</v>
      </c>
      <c r="B1241" s="23" t="s">
        <v>29</v>
      </c>
      <c r="C1241" s="24" t="s">
        <v>30</v>
      </c>
      <c r="D1241" s="25" t="s">
        <v>90</v>
      </c>
      <c r="E1241" s="26" t="s">
        <v>91</v>
      </c>
      <c r="F1241" s="27" t="str">
        <f>VLOOKUP(표1[[#This Row],[품번]],[1]!품번구분[#Data],2,0)</f>
        <v>S</v>
      </c>
      <c r="G1241" s="28">
        <v>256</v>
      </c>
      <c r="H1241" s="28">
        <v>67</v>
      </c>
      <c r="I1241" s="28"/>
      <c r="J1241" s="29">
        <f>표1[[#This Row],[C/V]]*표1[[#This Row],[판수]]-표1[[#This Row],[불량수량]]</f>
        <v>17152</v>
      </c>
      <c r="K1241" s="28" t="s">
        <v>94</v>
      </c>
      <c r="L1241" s="28" t="s">
        <v>117</v>
      </c>
      <c r="M1241" s="30">
        <v>0.83333333333333337</v>
      </c>
      <c r="N1241" s="30">
        <v>0.33333333333333331</v>
      </c>
      <c r="O1241" s="31">
        <v>659.99999999999989</v>
      </c>
      <c r="P1241" s="31">
        <v>0</v>
      </c>
      <c r="Q1241" s="32"/>
      <c r="R1241" s="33">
        <f t="shared" si="95"/>
        <v>6.0909090909090917</v>
      </c>
      <c r="S1241" s="34">
        <f t="shared" si="96"/>
        <v>130</v>
      </c>
      <c r="T1241" s="35">
        <f>IF(L1241="비가동",0,VLOOKUP(E1241,[1]단가!$D$4:$G$1048576,4,0))</f>
        <v>39.44</v>
      </c>
      <c r="U1241" s="35">
        <f t="shared" si="97"/>
        <v>676474.88</v>
      </c>
      <c r="V1241" s="36" t="str">
        <f>IF($L1241="비가동",0,IF($B1241="in",VLOOKUP($E1241,[1]투입량!$M:$T,3,FALSE),VLOOKUP($E1241,[1]투입량!$D:$I,3,FALSE)))</f>
        <v>SI4023-1</v>
      </c>
      <c r="W1241" s="35">
        <f>IF($L1241="비가동",0,IF($B1241="in",VLOOKUP($E1241,[1]투입량!$M:$T,6,FALSE),VLOOKUP($E1241,[1]투입량!$D:$I,5,FALSE)))</f>
        <v>172</v>
      </c>
      <c r="X1241" s="35">
        <f t="shared" si="98"/>
        <v>12676.400000000001</v>
      </c>
      <c r="Y1241" s="37">
        <f>IF(V1241=0,0,VLOOKUP(V1241,[1]원재료!C:H,3,0)*0.001)</f>
        <v>8.1999999999999993</v>
      </c>
      <c r="Z1241" s="35">
        <f t="shared" si="99"/>
        <v>103946.48</v>
      </c>
      <c r="AA1241" s="38"/>
      <c r="AB1241" s="39" t="s">
        <v>35</v>
      </c>
      <c r="AC1241" s="40"/>
    </row>
    <row r="1242" spans="1:29" ht="19.5" customHeight="1" x14ac:dyDescent="0.45">
      <c r="A1242" s="22">
        <v>46168</v>
      </c>
      <c r="B1242" s="23" t="s">
        <v>29</v>
      </c>
      <c r="C1242" s="24" t="s">
        <v>30</v>
      </c>
      <c r="D1242" s="25" t="s">
        <v>95</v>
      </c>
      <c r="E1242" s="26">
        <v>682620</v>
      </c>
      <c r="F1242" s="27" t="str">
        <f>VLOOKUP(표1[[#This Row],[품번]],[1]!품번구분[#Data],2,0)</f>
        <v>S</v>
      </c>
      <c r="G1242" s="28">
        <v>1156</v>
      </c>
      <c r="H1242" s="28">
        <v>92</v>
      </c>
      <c r="I1242" s="28">
        <v>276</v>
      </c>
      <c r="J1242" s="29">
        <f>표1[[#This Row],[C/V]]*표1[[#This Row],[판수]]-표1[[#This Row],[불량수량]]</f>
        <v>106076</v>
      </c>
      <c r="K1242" s="28" t="s">
        <v>96</v>
      </c>
      <c r="L1242" s="28" t="s">
        <v>116</v>
      </c>
      <c r="M1242" s="30">
        <v>0.33333333333333331</v>
      </c>
      <c r="N1242" s="30">
        <v>0.83333333333333337</v>
      </c>
      <c r="O1242" s="31">
        <v>620</v>
      </c>
      <c r="P1242" s="31">
        <v>0</v>
      </c>
      <c r="Q1242" s="32"/>
      <c r="R1242" s="33">
        <f t="shared" si="95"/>
        <v>8.9032258064516121</v>
      </c>
      <c r="S1242" s="34">
        <f t="shared" si="96"/>
        <v>192</v>
      </c>
      <c r="T1242" s="35">
        <f>IF(L1242="비가동",0,VLOOKUP(E1242,[1]단가!$D$4:$G$1048576,4,0))</f>
        <v>7.47</v>
      </c>
      <c r="U1242" s="35">
        <f t="shared" si="97"/>
        <v>792387.72</v>
      </c>
      <c r="V1242" s="36" t="str">
        <f>IF($L1242="비가동",0,IF($B1242="in",VLOOKUP($E1242,[1]투입량!$M:$T,3,FALSE),VLOOKUP($E1242,[1]투입량!$D:$I,3,FALSE)))</f>
        <v>SI4020-2</v>
      </c>
      <c r="W1242" s="35">
        <f>IF($L1242="비가동",0,IF($B1242="in",VLOOKUP($E1242,[1]투입량!$M:$T,6,FALSE),VLOOKUP($E1242,[1]투입량!$D:$I,5,FALSE)))</f>
        <v>230</v>
      </c>
      <c r="X1242" s="35">
        <f t="shared" si="98"/>
        <v>23276.000000000004</v>
      </c>
      <c r="Y1242" s="37">
        <f>IF(V1242=0,0,VLOOKUP(V1242,[1]원재료!C:H,3,0)*0.001)</f>
        <v>10.5</v>
      </c>
      <c r="Z1242" s="35">
        <f t="shared" si="99"/>
        <v>244398.00000000003</v>
      </c>
      <c r="AA1242" s="38"/>
      <c r="AB1242" s="39" t="s">
        <v>35</v>
      </c>
      <c r="AC1242" s="40"/>
    </row>
    <row r="1243" spans="1:29" ht="19.5" customHeight="1" x14ac:dyDescent="0.45">
      <c r="A1243" s="22">
        <v>46168</v>
      </c>
      <c r="B1243" s="23" t="s">
        <v>29</v>
      </c>
      <c r="C1243" s="24" t="s">
        <v>30</v>
      </c>
      <c r="D1243" s="25" t="s">
        <v>97</v>
      </c>
      <c r="E1243" s="26">
        <v>680449</v>
      </c>
      <c r="F1243" s="27" t="str">
        <f>VLOOKUP(표1[[#This Row],[품번]],[1]!품번구분[#Data],2,0)</f>
        <v>S</v>
      </c>
      <c r="G1243" s="28">
        <v>1008</v>
      </c>
      <c r="H1243" s="28">
        <v>84</v>
      </c>
      <c r="I1243" s="28"/>
      <c r="J1243" s="29">
        <f>표1[[#This Row],[C/V]]*표1[[#This Row],[판수]]-표1[[#This Row],[불량수량]]</f>
        <v>84672</v>
      </c>
      <c r="K1243" s="28" t="s">
        <v>58</v>
      </c>
      <c r="L1243" s="28" t="s">
        <v>116</v>
      </c>
      <c r="M1243" s="30">
        <v>0.33333333333333331</v>
      </c>
      <c r="N1243" s="30">
        <v>0.83333333333333337</v>
      </c>
      <c r="O1243" s="31">
        <v>620</v>
      </c>
      <c r="P1243" s="31">
        <v>0</v>
      </c>
      <c r="Q1243" s="32"/>
      <c r="R1243" s="33">
        <f t="shared" si="95"/>
        <v>8.129032258064516</v>
      </c>
      <c r="S1243" s="34">
        <f t="shared" si="96"/>
        <v>174</v>
      </c>
      <c r="T1243" s="35">
        <f>IF(L1243="비가동",0,VLOOKUP(E1243,[1]단가!$D$4:$G$1048576,4,0))</f>
        <v>14.17</v>
      </c>
      <c r="U1243" s="35">
        <f t="shared" si="97"/>
        <v>1199802.24</v>
      </c>
      <c r="V1243" s="36" t="str">
        <f>IF($L1243="비가동",0,IF($B1243="in",VLOOKUP($E1243,[1]투입량!$M:$T,3,FALSE),VLOOKUP($E1243,[1]투입량!$D:$I,3,FALSE)))</f>
        <v>SI4023-2</v>
      </c>
      <c r="W1243" s="35">
        <f>IF($L1243="비가동",0,IF($B1243="in",VLOOKUP($E1243,[1]투입량!$M:$T,6,FALSE),VLOOKUP($E1243,[1]투입량!$D:$I,5,FALSE)))</f>
        <v>210</v>
      </c>
      <c r="X1243" s="35">
        <f t="shared" si="98"/>
        <v>19404.000000000004</v>
      </c>
      <c r="Y1243" s="37">
        <f>IF(V1243=0,0,VLOOKUP(V1243,[1]원재료!C:H,3,0)*0.001)</f>
        <v>7.8</v>
      </c>
      <c r="Z1243" s="35">
        <f t="shared" si="99"/>
        <v>151351.20000000001</v>
      </c>
      <c r="AA1243" s="38"/>
      <c r="AB1243" s="39" t="s">
        <v>35</v>
      </c>
      <c r="AC1243" s="40"/>
    </row>
    <row r="1244" spans="1:29" ht="19.5" customHeight="1" x14ac:dyDescent="0.45">
      <c r="A1244" s="22">
        <v>46168</v>
      </c>
      <c r="B1244" s="23" t="s">
        <v>29</v>
      </c>
      <c r="C1244" s="24" t="s">
        <v>30</v>
      </c>
      <c r="D1244" s="25" t="s">
        <v>95</v>
      </c>
      <c r="E1244" s="26">
        <v>682620</v>
      </c>
      <c r="F1244" s="27" t="str">
        <f>VLOOKUP(표1[[#This Row],[품번]],[1]!품번구분[#Data],2,0)</f>
        <v>S</v>
      </c>
      <c r="G1244" s="28">
        <v>1156</v>
      </c>
      <c r="H1244" s="28">
        <v>100</v>
      </c>
      <c r="I1244" s="28">
        <v>300</v>
      </c>
      <c r="J1244" s="29">
        <f>표1[[#This Row],[C/V]]*표1[[#This Row],[판수]]-표1[[#This Row],[불량수량]]</f>
        <v>115300</v>
      </c>
      <c r="K1244" s="28" t="s">
        <v>101</v>
      </c>
      <c r="L1244" s="28" t="s">
        <v>117</v>
      </c>
      <c r="M1244" s="30">
        <v>0.83333333333333337</v>
      </c>
      <c r="N1244" s="30">
        <v>0.33333333333333331</v>
      </c>
      <c r="O1244" s="31">
        <v>659.99999999999989</v>
      </c>
      <c r="P1244" s="31">
        <v>0</v>
      </c>
      <c r="Q1244" s="32"/>
      <c r="R1244" s="33">
        <f t="shared" si="95"/>
        <v>9.0909090909090935</v>
      </c>
      <c r="S1244" s="34">
        <f t="shared" si="96"/>
        <v>192</v>
      </c>
      <c r="T1244" s="35">
        <f>IF(L1244="비가동",0,VLOOKUP(E1244,[1]단가!$D$4:$G$1048576,4,0))</f>
        <v>7.47</v>
      </c>
      <c r="U1244" s="35">
        <f t="shared" si="97"/>
        <v>861291</v>
      </c>
      <c r="V1244" s="36" t="str">
        <f>IF($L1244="비가동",0,IF($B1244="in",VLOOKUP($E1244,[1]투입량!$M:$T,3,FALSE),VLOOKUP($E1244,[1]투입량!$D:$I,3,FALSE)))</f>
        <v>SI4020-2</v>
      </c>
      <c r="W1244" s="35">
        <f>IF($L1244="비가동",0,IF($B1244="in",VLOOKUP($E1244,[1]투입량!$M:$T,6,FALSE),VLOOKUP($E1244,[1]투입량!$D:$I,5,FALSE)))</f>
        <v>230</v>
      </c>
      <c r="X1244" s="35">
        <f t="shared" si="98"/>
        <v>25300.000000000004</v>
      </c>
      <c r="Y1244" s="37">
        <f>IF(V1244=0,0,VLOOKUP(V1244,[1]원재료!C:H,3,0)*0.001)</f>
        <v>10.5</v>
      </c>
      <c r="Z1244" s="35">
        <f t="shared" si="99"/>
        <v>265650.00000000006</v>
      </c>
      <c r="AA1244" s="38"/>
      <c r="AB1244" s="39" t="s">
        <v>35</v>
      </c>
      <c r="AC1244" s="40"/>
    </row>
    <row r="1245" spans="1:29" ht="19.5" customHeight="1" x14ac:dyDescent="0.45">
      <c r="A1245" s="22">
        <v>46168</v>
      </c>
      <c r="B1245" s="23" t="s">
        <v>29</v>
      </c>
      <c r="C1245" s="24" t="s">
        <v>30</v>
      </c>
      <c r="D1245" s="25" t="s">
        <v>97</v>
      </c>
      <c r="E1245" s="26">
        <v>680449</v>
      </c>
      <c r="F1245" s="27" t="str">
        <f>VLOOKUP(표1[[#This Row],[품번]],[1]!품번구분[#Data],2,0)</f>
        <v>S</v>
      </c>
      <c r="G1245" s="28">
        <v>1008</v>
      </c>
      <c r="H1245" s="28">
        <v>90</v>
      </c>
      <c r="I1245" s="28"/>
      <c r="J1245" s="29">
        <f>표1[[#This Row],[C/V]]*표1[[#This Row],[판수]]-표1[[#This Row],[불량수량]]</f>
        <v>90720</v>
      </c>
      <c r="K1245" s="28" t="s">
        <v>106</v>
      </c>
      <c r="L1245" s="28" t="s">
        <v>117</v>
      </c>
      <c r="M1245" s="30">
        <v>0.83333333333333337</v>
      </c>
      <c r="N1245" s="30">
        <v>0.33333333333333331</v>
      </c>
      <c r="O1245" s="31">
        <v>659.99999999999989</v>
      </c>
      <c r="P1245" s="31">
        <v>0</v>
      </c>
      <c r="Q1245" s="32"/>
      <c r="R1245" s="33">
        <f t="shared" si="95"/>
        <v>8.1818181818181834</v>
      </c>
      <c r="S1245" s="34">
        <f t="shared" si="96"/>
        <v>174</v>
      </c>
      <c r="T1245" s="35">
        <f>IF(L1245="비가동",0,VLOOKUP(E1245,[1]단가!$D$4:$G$1048576,4,0))</f>
        <v>14.17</v>
      </c>
      <c r="U1245" s="35">
        <f t="shared" si="97"/>
        <v>1285502.3999999999</v>
      </c>
      <c r="V1245" s="36" t="str">
        <f>IF($L1245="비가동",0,IF($B1245="in",VLOOKUP($E1245,[1]투입량!$M:$T,3,FALSE),VLOOKUP($E1245,[1]투입량!$D:$I,3,FALSE)))</f>
        <v>SI4023-2</v>
      </c>
      <c r="W1245" s="35">
        <f>IF($L1245="비가동",0,IF($B1245="in",VLOOKUP($E1245,[1]투입량!$M:$T,6,FALSE),VLOOKUP($E1245,[1]투입량!$D:$I,5,FALSE)))</f>
        <v>210</v>
      </c>
      <c r="X1245" s="35">
        <f t="shared" si="98"/>
        <v>20790.000000000004</v>
      </c>
      <c r="Y1245" s="37">
        <f>IF(V1245=0,0,VLOOKUP(V1245,[1]원재료!C:H,3,0)*0.001)</f>
        <v>7.8</v>
      </c>
      <c r="Z1245" s="35">
        <f t="shared" si="99"/>
        <v>162162.00000000003</v>
      </c>
      <c r="AA1245" s="38"/>
      <c r="AB1245" s="39" t="s">
        <v>35</v>
      </c>
      <c r="AC1245" s="40"/>
    </row>
    <row r="1246" spans="1:29" ht="19.5" customHeight="1" x14ac:dyDescent="0.45">
      <c r="A1246" s="22">
        <v>46168</v>
      </c>
      <c r="B1246" s="23" t="s">
        <v>29</v>
      </c>
      <c r="C1246" s="24" t="s">
        <v>30</v>
      </c>
      <c r="D1246" s="25" t="s">
        <v>105</v>
      </c>
      <c r="E1246" s="26" t="s">
        <v>98</v>
      </c>
      <c r="F1246" s="27" t="str">
        <f>VLOOKUP(표1[[#This Row],[품번]],[1]!품번구분[#Data],2,0)</f>
        <v>S</v>
      </c>
      <c r="G1246" s="28">
        <v>64</v>
      </c>
      <c r="H1246" s="28">
        <v>83</v>
      </c>
      <c r="I1246" s="28"/>
      <c r="J1246" s="29">
        <f>표1[[#This Row],[C/V]]*표1[[#This Row],[판수]]-표1[[#This Row],[불량수량]]</f>
        <v>5312</v>
      </c>
      <c r="K1246" s="28" t="s">
        <v>77</v>
      </c>
      <c r="L1246" s="28" t="s">
        <v>116</v>
      </c>
      <c r="M1246" s="30">
        <v>0.33333333333333331</v>
      </c>
      <c r="N1246" s="30">
        <v>0.83333333333333337</v>
      </c>
      <c r="O1246" s="31">
        <v>620</v>
      </c>
      <c r="P1246" s="31">
        <v>0</v>
      </c>
      <c r="Q1246" s="32"/>
      <c r="R1246" s="33">
        <f t="shared" si="95"/>
        <v>8.0322580645161299</v>
      </c>
      <c r="S1246" s="34">
        <f t="shared" si="96"/>
        <v>170</v>
      </c>
      <c r="T1246" s="35">
        <f>IF(L1246="비가동",0,VLOOKUP(E1246,[1]단가!$D$4:$G$1048576,4,0))</f>
        <v>42.03</v>
      </c>
      <c r="U1246" s="35">
        <f t="shared" si="97"/>
        <v>223263.36000000002</v>
      </c>
      <c r="V1246" s="36" t="str">
        <f>IF($L1246="비가동",0,IF($B1246="in",VLOOKUP($E1246,[1]투입량!$M:$T,3,FALSE),VLOOKUP($E1246,[1]투입량!$D:$I,3,FALSE)))</f>
        <v>SI4023-1</v>
      </c>
      <c r="W1246" s="35">
        <f>IF($L1246="비가동",0,IF($B1246="in",VLOOKUP($E1246,[1]투입량!$M:$T,6,FALSE),VLOOKUP($E1246,[1]투입량!$D:$I,5,FALSE)))</f>
        <v>82</v>
      </c>
      <c r="X1246" s="35">
        <f t="shared" si="98"/>
        <v>7486.6</v>
      </c>
      <c r="Y1246" s="37">
        <f>IF(V1246=0,0,VLOOKUP(V1246,[1]원재료!C:H,3,0)*0.001)</f>
        <v>8.1999999999999993</v>
      </c>
      <c r="Z1246" s="35">
        <f t="shared" si="99"/>
        <v>61390.119999999995</v>
      </c>
      <c r="AA1246" s="38"/>
      <c r="AB1246" s="39" t="s">
        <v>35</v>
      </c>
      <c r="AC1246" s="40"/>
    </row>
    <row r="1247" spans="1:29" ht="19.5" customHeight="1" x14ac:dyDescent="0.45">
      <c r="A1247" s="22">
        <v>46168</v>
      </c>
      <c r="B1247" s="23" t="s">
        <v>29</v>
      </c>
      <c r="C1247" s="24" t="s">
        <v>30</v>
      </c>
      <c r="D1247" s="25" t="s">
        <v>103</v>
      </c>
      <c r="E1247" s="26">
        <v>683293</v>
      </c>
      <c r="F1247" s="27" t="str">
        <f>VLOOKUP(표1[[#This Row],[품번]],[1]!품번구분[#Data],2,0)</f>
        <v>S</v>
      </c>
      <c r="G1247" s="28">
        <v>1152</v>
      </c>
      <c r="H1247" s="28">
        <v>106</v>
      </c>
      <c r="I1247" s="28"/>
      <c r="J1247" s="29">
        <f>표1[[#This Row],[C/V]]*표1[[#This Row],[판수]]-표1[[#This Row],[불량수량]]</f>
        <v>122112</v>
      </c>
      <c r="K1247" s="28" t="s">
        <v>104</v>
      </c>
      <c r="L1247" s="28" t="s">
        <v>116</v>
      </c>
      <c r="M1247" s="30">
        <v>0.33333333333333331</v>
      </c>
      <c r="N1247" s="30">
        <v>0.83333333333333337</v>
      </c>
      <c r="O1247" s="31">
        <v>620</v>
      </c>
      <c r="P1247" s="31">
        <v>0</v>
      </c>
      <c r="Q1247" s="32"/>
      <c r="R1247" s="33">
        <f t="shared" si="95"/>
        <v>10.258064516129032</v>
      </c>
      <c r="S1247" s="34">
        <f t="shared" si="96"/>
        <v>217</v>
      </c>
      <c r="T1247" s="35">
        <f>IF(L1247="비가동",0,VLOOKUP(E1247,[1]단가!$D$4:$G$1048576,4,0))</f>
        <v>6</v>
      </c>
      <c r="U1247" s="35">
        <f t="shared" si="97"/>
        <v>732672</v>
      </c>
      <c r="V1247" s="36" t="str">
        <f>IF($L1247="비가동",0,IF($B1247="in",VLOOKUP($E1247,[1]투입량!$M:$T,3,FALSE),VLOOKUP($E1247,[1]투입량!$D:$I,3,FALSE)))</f>
        <v>SI5023</v>
      </c>
      <c r="W1247" s="35">
        <f>IF($L1247="비가동",0,IF($B1247="in",VLOOKUP($E1247,[1]투입량!$M:$T,6,FALSE),VLOOKUP($E1247,[1]투입량!$D:$I,5,FALSE)))</f>
        <v>52</v>
      </c>
      <c r="X1247" s="35">
        <f t="shared" si="98"/>
        <v>6063.2000000000007</v>
      </c>
      <c r="Y1247" s="37">
        <f>IF(V1247=0,0,VLOOKUP(V1247,[1]원재료!C:H,3,0)*0.001)</f>
        <v>9.1</v>
      </c>
      <c r="Z1247" s="35">
        <f t="shared" si="99"/>
        <v>55175.12</v>
      </c>
      <c r="AA1247" s="38"/>
      <c r="AB1247" s="39" t="s">
        <v>35</v>
      </c>
      <c r="AC1247" s="40"/>
    </row>
    <row r="1248" spans="1:29" ht="19.5" customHeight="1" x14ac:dyDescent="0.45">
      <c r="A1248" s="22">
        <v>46168</v>
      </c>
      <c r="B1248" s="23" t="s">
        <v>29</v>
      </c>
      <c r="C1248" s="24" t="s">
        <v>30</v>
      </c>
      <c r="D1248" s="25" t="s">
        <v>105</v>
      </c>
      <c r="E1248" s="26" t="s">
        <v>98</v>
      </c>
      <c r="F1248" s="27" t="str">
        <f>VLOOKUP(표1[[#This Row],[품번]],[1]!품번구분[#Data],2,0)</f>
        <v>S</v>
      </c>
      <c r="G1248" s="28">
        <v>64</v>
      </c>
      <c r="H1248" s="28">
        <v>87</v>
      </c>
      <c r="I1248" s="28"/>
      <c r="J1248" s="29">
        <f>표1[[#This Row],[C/V]]*표1[[#This Row],[판수]]-표1[[#This Row],[불량수량]]</f>
        <v>5568</v>
      </c>
      <c r="K1248" s="28" t="s">
        <v>107</v>
      </c>
      <c r="L1248" s="28" t="s">
        <v>117</v>
      </c>
      <c r="M1248" s="30">
        <v>0.83333333333333337</v>
      </c>
      <c r="N1248" s="30">
        <v>0.33333333333333331</v>
      </c>
      <c r="O1248" s="31">
        <v>659.99999999999989</v>
      </c>
      <c r="P1248" s="31">
        <v>0</v>
      </c>
      <c r="Q1248" s="32"/>
      <c r="R1248" s="33">
        <f t="shared" si="95"/>
        <v>7.9090909090909101</v>
      </c>
      <c r="S1248" s="34">
        <f t="shared" si="96"/>
        <v>170</v>
      </c>
      <c r="T1248" s="35">
        <f>IF(L1248="비가동",0,VLOOKUP(E1248,[1]단가!$D$4:$G$1048576,4,0))</f>
        <v>42.03</v>
      </c>
      <c r="U1248" s="35">
        <f t="shared" si="97"/>
        <v>234023.04000000001</v>
      </c>
      <c r="V1248" s="36" t="str">
        <f>IF($L1248="비가동",0,IF($B1248="in",VLOOKUP($E1248,[1]투입량!$M:$T,3,FALSE),VLOOKUP($E1248,[1]투입량!$D:$I,3,FALSE)))</f>
        <v>SI4023-1</v>
      </c>
      <c r="W1248" s="35">
        <f>IF($L1248="비가동",0,IF($B1248="in",VLOOKUP($E1248,[1]투입량!$M:$T,6,FALSE),VLOOKUP($E1248,[1]투입량!$D:$I,5,FALSE)))</f>
        <v>82</v>
      </c>
      <c r="X1248" s="35">
        <f t="shared" si="98"/>
        <v>7847.4000000000005</v>
      </c>
      <c r="Y1248" s="37">
        <f>IF(V1248=0,0,VLOOKUP(V1248,[1]원재료!C:H,3,0)*0.001)</f>
        <v>8.1999999999999993</v>
      </c>
      <c r="Z1248" s="35">
        <f t="shared" si="99"/>
        <v>64348.68</v>
      </c>
      <c r="AA1248" s="38"/>
      <c r="AB1248" s="39" t="s">
        <v>35</v>
      </c>
      <c r="AC1248" s="40"/>
    </row>
    <row r="1249" spans="1:29" ht="19.5" customHeight="1" x14ac:dyDescent="0.45">
      <c r="A1249" s="22">
        <v>46168</v>
      </c>
      <c r="B1249" s="23" t="s">
        <v>29</v>
      </c>
      <c r="C1249" s="24" t="s">
        <v>30</v>
      </c>
      <c r="D1249" s="25" t="s">
        <v>103</v>
      </c>
      <c r="E1249" s="26">
        <v>683293</v>
      </c>
      <c r="F1249" s="27" t="str">
        <f>VLOOKUP(표1[[#This Row],[품번]],[1]!품번구분[#Data],2,0)</f>
        <v>S</v>
      </c>
      <c r="G1249" s="28">
        <v>1152</v>
      </c>
      <c r="H1249" s="28">
        <v>111</v>
      </c>
      <c r="I1249" s="28"/>
      <c r="J1249" s="29">
        <f>표1[[#This Row],[C/V]]*표1[[#This Row],[판수]]-표1[[#This Row],[불량수량]]</f>
        <v>127872</v>
      </c>
      <c r="K1249" s="28" t="s">
        <v>93</v>
      </c>
      <c r="L1249" s="28" t="s">
        <v>117</v>
      </c>
      <c r="M1249" s="30">
        <v>0.83333333333333337</v>
      </c>
      <c r="N1249" s="30">
        <v>0.33333333333333331</v>
      </c>
      <c r="O1249" s="31">
        <v>659.99999999999989</v>
      </c>
      <c r="P1249" s="31">
        <v>0</v>
      </c>
      <c r="Q1249" s="32"/>
      <c r="R1249" s="33">
        <f t="shared" si="95"/>
        <v>10.090909090909093</v>
      </c>
      <c r="S1249" s="34">
        <f t="shared" si="96"/>
        <v>217</v>
      </c>
      <c r="T1249" s="35">
        <f>IF(L1249="비가동",0,VLOOKUP(E1249,[1]단가!$D$4:$G$1048576,4,0))</f>
        <v>6</v>
      </c>
      <c r="U1249" s="35">
        <f t="shared" si="97"/>
        <v>767232</v>
      </c>
      <c r="V1249" s="36" t="str">
        <f>IF($L1249="비가동",0,IF($B1249="in",VLOOKUP($E1249,[1]투입량!$M:$T,3,FALSE),VLOOKUP($E1249,[1]투입량!$D:$I,3,FALSE)))</f>
        <v>SI5023</v>
      </c>
      <c r="W1249" s="35">
        <f>IF($L1249="비가동",0,IF($B1249="in",VLOOKUP($E1249,[1]투입량!$M:$T,6,FALSE),VLOOKUP($E1249,[1]투입량!$D:$I,5,FALSE)))</f>
        <v>52</v>
      </c>
      <c r="X1249" s="35">
        <f t="shared" si="98"/>
        <v>6349.2000000000007</v>
      </c>
      <c r="Y1249" s="37">
        <f>IF(V1249=0,0,VLOOKUP(V1249,[1]원재료!C:H,3,0)*0.001)</f>
        <v>9.1</v>
      </c>
      <c r="Z1249" s="35">
        <f t="shared" si="99"/>
        <v>57777.72</v>
      </c>
      <c r="AA1249" s="38"/>
      <c r="AB1249" s="39" t="s">
        <v>35</v>
      </c>
      <c r="AC1249" s="40"/>
    </row>
    <row r="1250" spans="1:29" ht="19.5" customHeight="1" x14ac:dyDescent="0.45">
      <c r="A1250" s="22">
        <v>46168</v>
      </c>
      <c r="B1250" s="23" t="s">
        <v>29</v>
      </c>
      <c r="C1250" s="24" t="s">
        <v>30</v>
      </c>
      <c r="D1250" s="25" t="s">
        <v>109</v>
      </c>
      <c r="E1250" s="26" t="s">
        <v>155</v>
      </c>
      <c r="F1250" s="27" t="str">
        <f>VLOOKUP(표1[[#This Row],[품번]],[1]!품번구분[#Data],2,0)</f>
        <v>G</v>
      </c>
      <c r="G1250" s="28">
        <v>44</v>
      </c>
      <c r="H1250" s="28">
        <v>117</v>
      </c>
      <c r="I1250" s="28"/>
      <c r="J1250" s="29">
        <f>표1[[#This Row],[C/V]]*표1[[#This Row],[판수]]-표1[[#This Row],[불량수량]]</f>
        <v>5148</v>
      </c>
      <c r="K1250" s="28" t="s">
        <v>43</v>
      </c>
      <c r="L1250" s="28" t="s">
        <v>117</v>
      </c>
      <c r="M1250" s="30">
        <v>0.83333333333333337</v>
      </c>
      <c r="N1250" s="30">
        <v>0.33333333333333331</v>
      </c>
      <c r="O1250" s="31">
        <v>659.99999999999989</v>
      </c>
      <c r="P1250" s="31">
        <v>0</v>
      </c>
      <c r="Q1250" s="32"/>
      <c r="R1250" s="33">
        <f t="shared" si="95"/>
        <v>10.636363636363638</v>
      </c>
      <c r="S1250" s="34">
        <f t="shared" si="96"/>
        <v>117</v>
      </c>
      <c r="T1250" s="35">
        <f>IF(L1250="비가동",0,VLOOKUP(E1250,[1]단가!$D$4:$G$1048576,4,0))</f>
        <v>97</v>
      </c>
      <c r="U1250" s="35">
        <f t="shared" si="97"/>
        <v>499356</v>
      </c>
      <c r="V1250" s="36" t="str">
        <f>IF($L1250="비가동",0,IF($B1250="in",VLOOKUP($E1250,[1]투입량!$M:$T,3,FALSE),VLOOKUP($E1250,[1]투입량!$D:$I,3,FALSE)))</f>
        <v>SI4028</v>
      </c>
      <c r="W1250" s="35">
        <f>IF($L1250="비가동",0,IF($B1250="in",VLOOKUP($E1250,[1]투입량!$M:$T,6,FALSE),VLOOKUP($E1250,[1]투입량!$D:$I,5,FALSE)))</f>
        <v>156</v>
      </c>
      <c r="X1250" s="35">
        <f t="shared" si="98"/>
        <v>20077.200000000004</v>
      </c>
      <c r="Y1250" s="37">
        <f>IF(V1250=0,0,VLOOKUP(V1250,[1]원재료!C:H,3,0)*0.001)</f>
        <v>9</v>
      </c>
      <c r="Z1250" s="35">
        <f t="shared" si="99"/>
        <v>180694.80000000005</v>
      </c>
      <c r="AA1250" s="38"/>
      <c r="AB1250" s="39" t="s">
        <v>35</v>
      </c>
      <c r="AC1250" s="40"/>
    </row>
    <row r="1251" spans="1:29" ht="19.5" customHeight="1" x14ac:dyDescent="0.45">
      <c r="A1251" s="22">
        <v>46168</v>
      </c>
      <c r="B1251" s="23" t="s">
        <v>29</v>
      </c>
      <c r="C1251" s="24" t="s">
        <v>30</v>
      </c>
      <c r="D1251" s="25" t="s">
        <v>112</v>
      </c>
      <c r="E1251" s="26">
        <v>440153</v>
      </c>
      <c r="F1251" s="27" t="str">
        <f>VLOOKUP(표1[[#This Row],[품번]],[1]!품번구분[#Data],2,0)</f>
        <v>G</v>
      </c>
      <c r="G1251" s="28">
        <v>12</v>
      </c>
      <c r="H1251" s="28">
        <v>117</v>
      </c>
      <c r="I1251" s="28"/>
      <c r="J1251" s="29">
        <f>표1[[#This Row],[C/V]]*표1[[#This Row],[판수]]-표1[[#This Row],[불량수량]]</f>
        <v>1404</v>
      </c>
      <c r="K1251" s="28" t="s">
        <v>43</v>
      </c>
      <c r="L1251" s="28" t="s">
        <v>117</v>
      </c>
      <c r="M1251" s="30">
        <v>0.83333333333333337</v>
      </c>
      <c r="N1251" s="30">
        <v>0.33333333333333331</v>
      </c>
      <c r="O1251" s="31">
        <v>659.99999999999989</v>
      </c>
      <c r="P1251" s="31">
        <v>0</v>
      </c>
      <c r="Q1251" s="32"/>
      <c r="R1251" s="33">
        <f t="shared" si="95"/>
        <v>10.636363636363638</v>
      </c>
      <c r="S1251" s="34">
        <f t="shared" si="96"/>
        <v>117</v>
      </c>
      <c r="T1251" s="35">
        <f>IF(L1251="비가동",0,VLOOKUP(E1251,[1]단가!$D$4:$G$1048576,4,0))</f>
        <v>154.5</v>
      </c>
      <c r="U1251" s="35">
        <f t="shared" si="97"/>
        <v>216918</v>
      </c>
      <c r="V1251" s="36" t="str">
        <f>IF($L1251="비가동",0,IF($B1251="in",VLOOKUP($E1251,[1]투입량!$M:$T,3,FALSE),VLOOKUP($E1251,[1]투입량!$D:$I,3,FALSE)))</f>
        <v>Q4020</v>
      </c>
      <c r="W1251" s="35">
        <f>IF($L1251="비가동",0,IF($B1251="in",VLOOKUP($E1251,[1]투입량!$M:$T,6,FALSE),VLOOKUP($E1251,[1]투입량!$D:$I,5,FALSE)))</f>
        <v>19.2</v>
      </c>
      <c r="X1251" s="35">
        <f t="shared" si="98"/>
        <v>2471.04</v>
      </c>
      <c r="Y1251" s="37">
        <f>IF(V1251=0,0,VLOOKUP(V1251,[1]원재료!C:H,3,0)*0.001)</f>
        <v>10.450000000000001</v>
      </c>
      <c r="Z1251" s="35">
        <f t="shared" si="99"/>
        <v>25822.368000000002</v>
      </c>
      <c r="AA1251" s="38"/>
      <c r="AB1251" s="39" t="s">
        <v>35</v>
      </c>
      <c r="AC1251" s="40"/>
    </row>
    <row r="1252" spans="1:29" ht="19.5" customHeight="1" x14ac:dyDescent="0.45">
      <c r="A1252" s="22">
        <v>46168</v>
      </c>
      <c r="B1252" s="23" t="s">
        <v>29</v>
      </c>
      <c r="C1252" s="24" t="s">
        <v>30</v>
      </c>
      <c r="D1252" s="25" t="s">
        <v>114</v>
      </c>
      <c r="E1252" s="26" t="s">
        <v>115</v>
      </c>
      <c r="F1252" s="27" t="str">
        <f>VLOOKUP(표1[[#This Row],[품번]],[1]!품번구분[#Data],2,0)</f>
        <v>S</v>
      </c>
      <c r="G1252" s="28">
        <v>160</v>
      </c>
      <c r="H1252" s="28">
        <v>117</v>
      </c>
      <c r="I1252" s="28"/>
      <c r="J1252" s="29">
        <f>표1[[#This Row],[C/V]]*표1[[#This Row],[판수]]-표1[[#This Row],[불량수량]]</f>
        <v>18720</v>
      </c>
      <c r="K1252" s="28" t="s">
        <v>43</v>
      </c>
      <c r="L1252" s="28" t="s">
        <v>117</v>
      </c>
      <c r="M1252" s="30">
        <v>0.83333333333333337</v>
      </c>
      <c r="N1252" s="30">
        <v>0.33333333333333331</v>
      </c>
      <c r="O1252" s="31">
        <v>659.99999999999989</v>
      </c>
      <c r="P1252" s="31">
        <v>0</v>
      </c>
      <c r="Q1252" s="32"/>
      <c r="R1252" s="33">
        <f t="shared" si="95"/>
        <v>10.636363636363638</v>
      </c>
      <c r="S1252" s="34">
        <f t="shared" si="96"/>
        <v>117</v>
      </c>
      <c r="T1252" s="35">
        <f>IF(L1252="비가동",0,VLOOKUP(E1252,[1]단가!$D$4:$G$1048576,4,0))</f>
        <v>49.5</v>
      </c>
      <c r="U1252" s="35">
        <f t="shared" si="97"/>
        <v>926640</v>
      </c>
      <c r="V1252" s="36" t="str">
        <f>IF($L1252="비가동",0,IF($B1252="in",VLOOKUP($E1252,[1]투입량!$M:$T,3,FALSE),VLOOKUP($E1252,[1]투입량!$D:$I,3,FALSE)))</f>
        <v>SI3020K</v>
      </c>
      <c r="W1252" s="35">
        <f>IF($L1252="비가동",0,IF($B1252="in",VLOOKUP($E1252,[1]투입량!$M:$T,6,FALSE),VLOOKUP($E1252,[1]투입량!$D:$I,5,FALSE)))</f>
        <v>168</v>
      </c>
      <c r="X1252" s="35">
        <f t="shared" si="98"/>
        <v>21621.600000000002</v>
      </c>
      <c r="Y1252" s="37">
        <f>IF(V1252=0,0,VLOOKUP(V1252,[1]원재료!C:H,3,0)*0.001)</f>
        <v>9.85</v>
      </c>
      <c r="Z1252" s="35">
        <f t="shared" si="99"/>
        <v>212972.76</v>
      </c>
      <c r="AA1252" s="38"/>
      <c r="AB1252" s="39" t="s">
        <v>35</v>
      </c>
      <c r="AC1252" s="40"/>
    </row>
    <row r="1253" spans="1:29" ht="19.5" customHeight="1" x14ac:dyDescent="0.45">
      <c r="A1253" s="22">
        <v>46169</v>
      </c>
      <c r="B1253" s="23" t="s">
        <v>29</v>
      </c>
      <c r="C1253" s="24" t="s">
        <v>30</v>
      </c>
      <c r="D1253" s="25" t="s">
        <v>31</v>
      </c>
      <c r="E1253" s="26" t="s">
        <v>50</v>
      </c>
      <c r="F1253" s="27" t="str">
        <f>VLOOKUP(표1[[#This Row],[품번]],[1]!품번구분[#Data],2,0)</f>
        <v>S</v>
      </c>
      <c r="G1253" s="28">
        <v>252</v>
      </c>
      <c r="H1253" s="28">
        <v>85</v>
      </c>
      <c r="I1253" s="28"/>
      <c r="J1253" s="29">
        <f>표1[[#This Row],[C/V]]*표1[[#This Row],[판수]]-표1[[#This Row],[불량수량]]</f>
        <v>21420</v>
      </c>
      <c r="K1253" s="28" t="s">
        <v>33</v>
      </c>
      <c r="L1253" s="28" t="s">
        <v>116</v>
      </c>
      <c r="M1253" s="30">
        <v>0.33333333333333331</v>
      </c>
      <c r="N1253" s="30">
        <v>0.83333333333333337</v>
      </c>
      <c r="O1253" s="31">
        <v>620</v>
      </c>
      <c r="P1253" s="31">
        <v>0</v>
      </c>
      <c r="Q1253" s="32"/>
      <c r="R1253" s="33">
        <f t="shared" si="95"/>
        <v>8.2258064516129021</v>
      </c>
      <c r="S1253" s="34">
        <f t="shared" si="96"/>
        <v>175</v>
      </c>
      <c r="T1253" s="35">
        <f>IF(L1253="비가동",0,VLOOKUP(E1253,[1]단가!$D$4:$G$1048576,4,0))</f>
        <v>25.09</v>
      </c>
      <c r="U1253" s="35">
        <f t="shared" si="97"/>
        <v>537427.80000000005</v>
      </c>
      <c r="V1253" s="36" t="str">
        <f>IF($L1253="비가동",0,IF($B1253="in",VLOOKUP($E1253,[1]투입량!$M:$T,3,FALSE),VLOOKUP($E1253,[1]투입량!$D:$I,3,FALSE)))</f>
        <v>SI4022</v>
      </c>
      <c r="W1253" s="35">
        <f>IF($L1253="비가동",0,IF($B1253="in",VLOOKUP($E1253,[1]투입량!$M:$T,6,FALSE),VLOOKUP($E1253,[1]투입량!$D:$I,5,FALSE)))</f>
        <v>354</v>
      </c>
      <c r="X1253" s="35">
        <f t="shared" si="98"/>
        <v>33099</v>
      </c>
      <c r="Y1253" s="37">
        <f>IF(V1253=0,0,VLOOKUP(V1253,[1]원재료!C:H,3,0)*0.001)</f>
        <v>10.15</v>
      </c>
      <c r="Z1253" s="35">
        <f t="shared" si="99"/>
        <v>335954.85000000003</v>
      </c>
      <c r="AA1253" s="38"/>
      <c r="AB1253" s="39" t="s">
        <v>35</v>
      </c>
      <c r="AC1253" s="40"/>
    </row>
    <row r="1254" spans="1:29" ht="19.5" customHeight="1" x14ac:dyDescent="0.45">
      <c r="A1254" s="22">
        <v>46169</v>
      </c>
      <c r="B1254" s="23" t="s">
        <v>29</v>
      </c>
      <c r="C1254" s="24" t="s">
        <v>30</v>
      </c>
      <c r="D1254" s="25" t="s">
        <v>39</v>
      </c>
      <c r="E1254" s="26" t="s">
        <v>40</v>
      </c>
      <c r="F1254" s="27" t="str">
        <f>VLOOKUP(표1[[#This Row],[품번]],[1]!품번구분[#Data],2,0)</f>
        <v>S</v>
      </c>
      <c r="G1254" s="28">
        <v>190</v>
      </c>
      <c r="H1254" s="28">
        <v>85</v>
      </c>
      <c r="I1254" s="28">
        <v>85</v>
      </c>
      <c r="J1254" s="29">
        <f>표1[[#This Row],[C/V]]*표1[[#This Row],[판수]]-표1[[#This Row],[불량수량]]</f>
        <v>16065</v>
      </c>
      <c r="K1254" s="28" t="s">
        <v>33</v>
      </c>
      <c r="L1254" s="28" t="s">
        <v>116</v>
      </c>
      <c r="M1254" s="30">
        <v>0.33333333333333331</v>
      </c>
      <c r="N1254" s="30">
        <v>0.83333333333333337</v>
      </c>
      <c r="O1254" s="31">
        <v>620</v>
      </c>
      <c r="P1254" s="31">
        <v>0</v>
      </c>
      <c r="Q1254" s="32"/>
      <c r="R1254" s="33">
        <f t="shared" si="95"/>
        <v>8.2258064516129021</v>
      </c>
      <c r="S1254" s="34">
        <f t="shared" si="96"/>
        <v>175</v>
      </c>
      <c r="T1254" s="35">
        <f>IF(L1254="비가동",0,VLOOKUP(E1254,[1]단가!$D$4:$G$1048576,4,0))</f>
        <v>24</v>
      </c>
      <c r="U1254" s="35">
        <f t="shared" si="97"/>
        <v>385560</v>
      </c>
      <c r="V1254" s="36" t="str">
        <f>IF($L1254="비가동",0,IF($B1254="in",VLOOKUP($E1254,[1]투입량!$M:$T,3,FALSE),VLOOKUP($E1254,[1]투입량!$D:$I,3,FALSE)))</f>
        <v>SI3020</v>
      </c>
      <c r="W1254" s="35">
        <f>IF($L1254="비가동",0,IF($B1254="in",VLOOKUP($E1254,[1]투입량!$M:$T,6,FALSE),VLOOKUP($E1254,[1]투입량!$D:$I,5,FALSE)))</f>
        <v>208</v>
      </c>
      <c r="X1254" s="35">
        <f t="shared" si="98"/>
        <v>19448</v>
      </c>
      <c r="Y1254" s="37">
        <f>IF(V1254=0,0,VLOOKUP(V1254,[1]원재료!C:H,3,0)*0.001)</f>
        <v>9.85</v>
      </c>
      <c r="Z1254" s="35">
        <f t="shared" si="99"/>
        <v>191562.8</v>
      </c>
      <c r="AA1254" s="38"/>
      <c r="AB1254" s="39" t="s">
        <v>35</v>
      </c>
      <c r="AC1254" s="40"/>
    </row>
    <row r="1255" spans="1:29" ht="19.5" customHeight="1" x14ac:dyDescent="0.45">
      <c r="A1255" s="22">
        <v>46169</v>
      </c>
      <c r="B1255" s="23" t="s">
        <v>29</v>
      </c>
      <c r="C1255" s="24" t="s">
        <v>30</v>
      </c>
      <c r="D1255" s="25" t="s">
        <v>41</v>
      </c>
      <c r="E1255" s="26" t="s">
        <v>42</v>
      </c>
      <c r="F1255" s="27" t="str">
        <f>VLOOKUP(표1[[#This Row],[품번]],[1]!품번구분[#Data],2,0)</f>
        <v>G</v>
      </c>
      <c r="G1255" s="28">
        <v>90</v>
      </c>
      <c r="H1255" s="28">
        <v>85</v>
      </c>
      <c r="I1255" s="28"/>
      <c r="J1255" s="29">
        <f>표1[[#This Row],[C/V]]*표1[[#This Row],[판수]]-표1[[#This Row],[불량수량]]</f>
        <v>7650</v>
      </c>
      <c r="K1255" s="28" t="s">
        <v>33</v>
      </c>
      <c r="L1255" s="28" t="s">
        <v>116</v>
      </c>
      <c r="M1255" s="30">
        <v>0.33333333333333331</v>
      </c>
      <c r="N1255" s="30">
        <v>0.83333333333333337</v>
      </c>
      <c r="O1255" s="31">
        <v>620</v>
      </c>
      <c r="P1255" s="31">
        <v>0</v>
      </c>
      <c r="Q1255" s="32"/>
      <c r="R1255" s="33">
        <f t="shared" si="95"/>
        <v>8.2258064516129021</v>
      </c>
      <c r="S1255" s="34">
        <f t="shared" si="96"/>
        <v>175</v>
      </c>
      <c r="T1255" s="35">
        <f>IF(L1255="비가동",0,VLOOKUP(E1255,[1]단가!$D$4:$G$1048576,4,0))</f>
        <v>60</v>
      </c>
      <c r="U1255" s="35">
        <f t="shared" si="97"/>
        <v>459000</v>
      </c>
      <c r="V1255" s="36" t="str">
        <f>IF($L1255="비가동",0,IF($B1255="in",VLOOKUP($E1255,[1]투입량!$M:$T,3,FALSE),VLOOKUP($E1255,[1]투입량!$D:$I,3,FALSE)))</f>
        <v>SI4027K</v>
      </c>
      <c r="W1255" s="35">
        <f>IF($L1255="비가동",0,IF($B1255="in",VLOOKUP($E1255,[1]투입량!$M:$T,6,FALSE),VLOOKUP($E1255,[1]투입량!$D:$I,5,FALSE)))</f>
        <v>330</v>
      </c>
      <c r="X1255" s="35">
        <f t="shared" si="98"/>
        <v>30855.000000000004</v>
      </c>
      <c r="Y1255" s="37">
        <f>IF(V1255=0,0,VLOOKUP(V1255,[1]원재료!C:H,3,0)*0.001)</f>
        <v>9</v>
      </c>
      <c r="Z1255" s="35">
        <f t="shared" si="99"/>
        <v>277695.00000000006</v>
      </c>
      <c r="AA1255" s="38"/>
      <c r="AB1255" s="39" t="s">
        <v>35</v>
      </c>
      <c r="AC1255" s="40"/>
    </row>
    <row r="1256" spans="1:29" ht="19.5" customHeight="1" x14ac:dyDescent="0.45">
      <c r="A1256" s="22">
        <v>46169</v>
      </c>
      <c r="B1256" s="23" t="s">
        <v>29</v>
      </c>
      <c r="C1256" s="24" t="s">
        <v>30</v>
      </c>
      <c r="D1256" s="25" t="s">
        <v>31</v>
      </c>
      <c r="E1256" s="26" t="s">
        <v>50</v>
      </c>
      <c r="F1256" s="27" t="str">
        <f>VLOOKUP(표1[[#This Row],[품번]],[1]!품번구분[#Data],2,0)</f>
        <v>S</v>
      </c>
      <c r="G1256" s="28">
        <v>252</v>
      </c>
      <c r="H1256" s="28">
        <v>90</v>
      </c>
      <c r="I1256" s="28"/>
      <c r="J1256" s="29">
        <f>표1[[#This Row],[C/V]]*표1[[#This Row],[판수]]-표1[[#This Row],[불량수량]]</f>
        <v>22680</v>
      </c>
      <c r="K1256" s="28" t="s">
        <v>56</v>
      </c>
      <c r="L1256" s="28" t="s">
        <v>117</v>
      </c>
      <c r="M1256" s="30">
        <v>0.83333333333333337</v>
      </c>
      <c r="N1256" s="30">
        <v>0.33333333333333331</v>
      </c>
      <c r="O1256" s="31">
        <v>659.99999999999989</v>
      </c>
      <c r="P1256" s="31">
        <v>0</v>
      </c>
      <c r="Q1256" s="32"/>
      <c r="R1256" s="33">
        <f t="shared" si="95"/>
        <v>8.1818181818181834</v>
      </c>
      <c r="S1256" s="34">
        <f t="shared" si="96"/>
        <v>175</v>
      </c>
      <c r="T1256" s="35">
        <f>IF(L1256="비가동",0,VLOOKUP(E1256,[1]단가!$D$4:$G$1048576,4,0))</f>
        <v>25.09</v>
      </c>
      <c r="U1256" s="35">
        <f t="shared" si="97"/>
        <v>569041.19999999995</v>
      </c>
      <c r="V1256" s="36" t="str">
        <f>IF($L1256="비가동",0,IF($B1256="in",VLOOKUP($E1256,[1]투입량!$M:$T,3,FALSE),VLOOKUP($E1256,[1]투입량!$D:$I,3,FALSE)))</f>
        <v>SI4022</v>
      </c>
      <c r="W1256" s="35">
        <f>IF($L1256="비가동",0,IF($B1256="in",VLOOKUP($E1256,[1]투입량!$M:$T,6,FALSE),VLOOKUP($E1256,[1]투입량!$D:$I,5,FALSE)))</f>
        <v>354</v>
      </c>
      <c r="X1256" s="35">
        <f t="shared" si="98"/>
        <v>35046</v>
      </c>
      <c r="Y1256" s="37">
        <f>IF(V1256=0,0,VLOOKUP(V1256,[1]원재료!C:H,3,0)*0.001)</f>
        <v>10.15</v>
      </c>
      <c r="Z1256" s="35">
        <f t="shared" si="99"/>
        <v>355716.9</v>
      </c>
      <c r="AA1256" s="38"/>
      <c r="AB1256" s="39" t="s">
        <v>35</v>
      </c>
      <c r="AC1256" s="40"/>
    </row>
    <row r="1257" spans="1:29" ht="19.5" customHeight="1" x14ac:dyDescent="0.45">
      <c r="A1257" s="22">
        <v>46169</v>
      </c>
      <c r="B1257" s="23" t="s">
        <v>29</v>
      </c>
      <c r="C1257" s="24" t="s">
        <v>30</v>
      </c>
      <c r="D1257" s="25" t="s">
        <v>39</v>
      </c>
      <c r="E1257" s="26" t="s">
        <v>40</v>
      </c>
      <c r="F1257" s="27" t="str">
        <f>VLOOKUP(표1[[#This Row],[품번]],[1]!품번구분[#Data],2,0)</f>
        <v>S</v>
      </c>
      <c r="G1257" s="28">
        <v>190</v>
      </c>
      <c r="H1257" s="28">
        <v>90</v>
      </c>
      <c r="I1257" s="28">
        <v>90</v>
      </c>
      <c r="J1257" s="29">
        <f>표1[[#This Row],[C/V]]*표1[[#This Row],[판수]]-표1[[#This Row],[불량수량]]</f>
        <v>17010</v>
      </c>
      <c r="K1257" s="28" t="s">
        <v>56</v>
      </c>
      <c r="L1257" s="28" t="s">
        <v>117</v>
      </c>
      <c r="M1257" s="30">
        <v>0.83333333333333337</v>
      </c>
      <c r="N1257" s="30">
        <v>0.33333333333333331</v>
      </c>
      <c r="O1257" s="31">
        <v>659.99999999999989</v>
      </c>
      <c r="P1257" s="31">
        <v>0</v>
      </c>
      <c r="Q1257" s="32"/>
      <c r="R1257" s="33">
        <f t="shared" si="95"/>
        <v>8.1818181818181834</v>
      </c>
      <c r="S1257" s="34">
        <f t="shared" si="96"/>
        <v>175</v>
      </c>
      <c r="T1257" s="35">
        <f>IF(L1257="비가동",0,VLOOKUP(E1257,[1]단가!$D$4:$G$1048576,4,0))</f>
        <v>24</v>
      </c>
      <c r="U1257" s="35">
        <f t="shared" si="97"/>
        <v>408240</v>
      </c>
      <c r="V1257" s="36" t="str">
        <f>IF($L1257="비가동",0,IF($B1257="in",VLOOKUP($E1257,[1]투입량!$M:$T,3,FALSE),VLOOKUP($E1257,[1]투입량!$D:$I,3,FALSE)))</f>
        <v>SI3020</v>
      </c>
      <c r="W1257" s="35">
        <f>IF($L1257="비가동",0,IF($B1257="in",VLOOKUP($E1257,[1]투입량!$M:$T,6,FALSE),VLOOKUP($E1257,[1]투입량!$D:$I,5,FALSE)))</f>
        <v>208</v>
      </c>
      <c r="X1257" s="35">
        <f t="shared" si="98"/>
        <v>20592</v>
      </c>
      <c r="Y1257" s="37">
        <f>IF(V1257=0,0,VLOOKUP(V1257,[1]원재료!C:H,3,0)*0.001)</f>
        <v>9.85</v>
      </c>
      <c r="Z1257" s="35">
        <f t="shared" si="99"/>
        <v>202831.19999999998</v>
      </c>
      <c r="AA1257" s="38"/>
      <c r="AB1257" s="39" t="s">
        <v>35</v>
      </c>
      <c r="AC1257" s="40"/>
    </row>
    <row r="1258" spans="1:29" ht="19.5" customHeight="1" x14ac:dyDescent="0.45">
      <c r="A1258" s="22">
        <v>46169</v>
      </c>
      <c r="B1258" s="23" t="s">
        <v>29</v>
      </c>
      <c r="C1258" s="24" t="s">
        <v>30</v>
      </c>
      <c r="D1258" s="25" t="s">
        <v>41</v>
      </c>
      <c r="E1258" s="26" t="s">
        <v>42</v>
      </c>
      <c r="F1258" s="27" t="str">
        <f>VLOOKUP(표1[[#This Row],[품번]],[1]!품번구분[#Data],2,0)</f>
        <v>G</v>
      </c>
      <c r="G1258" s="28">
        <v>90</v>
      </c>
      <c r="H1258" s="28">
        <v>90</v>
      </c>
      <c r="I1258" s="28"/>
      <c r="J1258" s="29">
        <f>표1[[#This Row],[C/V]]*표1[[#This Row],[판수]]-표1[[#This Row],[불량수량]]</f>
        <v>8100</v>
      </c>
      <c r="K1258" s="28" t="s">
        <v>56</v>
      </c>
      <c r="L1258" s="28" t="s">
        <v>117</v>
      </c>
      <c r="M1258" s="30">
        <v>0.83333333333333337</v>
      </c>
      <c r="N1258" s="30">
        <v>0.33333333333333331</v>
      </c>
      <c r="O1258" s="31">
        <v>659.99999999999989</v>
      </c>
      <c r="P1258" s="31">
        <v>0</v>
      </c>
      <c r="Q1258" s="32"/>
      <c r="R1258" s="33">
        <f t="shared" si="95"/>
        <v>8.1818181818181834</v>
      </c>
      <c r="S1258" s="34">
        <f t="shared" si="96"/>
        <v>175</v>
      </c>
      <c r="T1258" s="35">
        <f>IF(L1258="비가동",0,VLOOKUP(E1258,[1]단가!$D$4:$G$1048576,4,0))</f>
        <v>60</v>
      </c>
      <c r="U1258" s="35">
        <f t="shared" si="97"/>
        <v>486000</v>
      </c>
      <c r="V1258" s="36" t="str">
        <f>IF($L1258="비가동",0,IF($B1258="in",VLOOKUP($E1258,[1]투입량!$M:$T,3,FALSE),VLOOKUP($E1258,[1]투입량!$D:$I,3,FALSE)))</f>
        <v>SI4027K</v>
      </c>
      <c r="W1258" s="35">
        <f>IF($L1258="비가동",0,IF($B1258="in",VLOOKUP($E1258,[1]투입량!$M:$T,6,FALSE),VLOOKUP($E1258,[1]투입량!$D:$I,5,FALSE)))</f>
        <v>330</v>
      </c>
      <c r="X1258" s="35">
        <f t="shared" si="98"/>
        <v>32670.000000000004</v>
      </c>
      <c r="Y1258" s="37">
        <f>IF(V1258=0,0,VLOOKUP(V1258,[1]원재료!C:H,3,0)*0.001)</f>
        <v>9</v>
      </c>
      <c r="Z1258" s="35">
        <f t="shared" si="99"/>
        <v>294030.00000000006</v>
      </c>
      <c r="AA1258" s="38"/>
      <c r="AB1258" s="39" t="s">
        <v>35</v>
      </c>
      <c r="AC1258" s="40"/>
    </row>
    <row r="1259" spans="1:29" ht="19.5" customHeight="1" x14ac:dyDescent="0.45">
      <c r="A1259" s="22">
        <v>46169</v>
      </c>
      <c r="B1259" s="23" t="s">
        <v>29</v>
      </c>
      <c r="C1259" s="24" t="s">
        <v>30</v>
      </c>
      <c r="D1259" s="25" t="s">
        <v>49</v>
      </c>
      <c r="E1259" s="26">
        <v>685683</v>
      </c>
      <c r="F1259" s="27" t="str">
        <f>VLOOKUP(표1[[#This Row],[품번]],[1]!품번구분[#Data],2,0)</f>
        <v>S</v>
      </c>
      <c r="G1259" s="28">
        <v>80</v>
      </c>
      <c r="H1259" s="28">
        <v>102</v>
      </c>
      <c r="I1259" s="28"/>
      <c r="J1259" s="29">
        <f>표1[[#This Row],[C/V]]*표1[[#This Row],[판수]]-표1[[#This Row],[불량수량]]</f>
        <v>8160</v>
      </c>
      <c r="K1259" s="28" t="s">
        <v>51</v>
      </c>
      <c r="L1259" s="28" t="s">
        <v>116</v>
      </c>
      <c r="M1259" s="30">
        <v>0.33333333333333331</v>
      </c>
      <c r="N1259" s="30">
        <v>0.83333333333333337</v>
      </c>
      <c r="O1259" s="31">
        <v>620</v>
      </c>
      <c r="P1259" s="31">
        <v>0</v>
      </c>
      <c r="Q1259" s="32"/>
      <c r="R1259" s="33">
        <f t="shared" si="95"/>
        <v>9.870967741935484</v>
      </c>
      <c r="S1259" s="34">
        <f t="shared" si="96"/>
        <v>209</v>
      </c>
      <c r="T1259" s="35">
        <f>IF(L1259="비가동",0,VLOOKUP(E1259,[1]단가!$D$4:$G$1048576,4,0))</f>
        <v>163.26</v>
      </c>
      <c r="U1259" s="35">
        <f t="shared" si="97"/>
        <v>1332201.5999999999</v>
      </c>
      <c r="V1259" s="36" t="str">
        <f>IF($L1259="비가동",0,IF($B1259="in",VLOOKUP($E1259,[1]투입량!$M:$T,3,FALSE),VLOOKUP($E1259,[1]투입량!$D:$I,3,FALSE)))</f>
        <v>SI4029</v>
      </c>
      <c r="W1259" s="35">
        <f>IF($L1259="비가동",0,IF($B1259="in",VLOOKUP($E1259,[1]투입량!$M:$T,6,FALSE),VLOOKUP($E1259,[1]투입량!$D:$I,5,FALSE)))</f>
        <v>336</v>
      </c>
      <c r="X1259" s="35">
        <f t="shared" si="98"/>
        <v>37699.200000000004</v>
      </c>
      <c r="Y1259" s="37">
        <f>IF(V1259=0,0,VLOOKUP(V1259,[1]원재료!C:H,3,0)*0.001)</f>
        <v>9</v>
      </c>
      <c r="Z1259" s="35">
        <f t="shared" si="99"/>
        <v>339292.80000000005</v>
      </c>
      <c r="AA1259" s="38"/>
      <c r="AB1259" s="39" t="s">
        <v>35</v>
      </c>
      <c r="AC1259" s="40"/>
    </row>
    <row r="1260" spans="1:29" ht="19.5" customHeight="1" x14ac:dyDescent="0.45">
      <c r="A1260" s="22">
        <v>46169</v>
      </c>
      <c r="B1260" s="23" t="s">
        <v>29</v>
      </c>
      <c r="C1260" s="24" t="s">
        <v>30</v>
      </c>
      <c r="D1260" s="25" t="s">
        <v>52</v>
      </c>
      <c r="E1260" s="26" t="s">
        <v>53</v>
      </c>
      <c r="F1260" s="27" t="str">
        <f>VLOOKUP(표1[[#This Row],[품번]],[1]!품번구분[#Data],2,0)</f>
        <v>S</v>
      </c>
      <c r="G1260" s="28">
        <v>170</v>
      </c>
      <c r="H1260" s="28">
        <v>102</v>
      </c>
      <c r="I1260" s="28">
        <v>102</v>
      </c>
      <c r="J1260" s="29">
        <f>표1[[#This Row],[C/V]]*표1[[#This Row],[판수]]-표1[[#This Row],[불량수량]]</f>
        <v>17238</v>
      </c>
      <c r="K1260" s="28" t="s">
        <v>51</v>
      </c>
      <c r="L1260" s="28" t="s">
        <v>116</v>
      </c>
      <c r="M1260" s="30">
        <v>0.33333333333333331</v>
      </c>
      <c r="N1260" s="30">
        <v>0.83333333333333337</v>
      </c>
      <c r="O1260" s="31">
        <v>620</v>
      </c>
      <c r="P1260" s="31">
        <v>0</v>
      </c>
      <c r="Q1260" s="32"/>
      <c r="R1260" s="33">
        <f t="shared" si="95"/>
        <v>9.870967741935484</v>
      </c>
      <c r="S1260" s="34">
        <f t="shared" si="96"/>
        <v>209</v>
      </c>
      <c r="T1260" s="35">
        <f>IF(L1260="비가동",0,VLOOKUP(E1260,[1]단가!$D$4:$G$1048576,4,0))</f>
        <v>19.73</v>
      </c>
      <c r="U1260" s="35">
        <f t="shared" si="97"/>
        <v>340105.74</v>
      </c>
      <c r="V1260" s="36" t="str">
        <f>IF($L1260="비가동",0,IF($B1260="in",VLOOKUP($E1260,[1]투입량!$M:$T,3,FALSE),VLOOKUP($E1260,[1]투입량!$D:$I,3,FALSE)))</f>
        <v>SI4022</v>
      </c>
      <c r="W1260" s="35">
        <f>IF($L1260="비가동",0,IF($B1260="in",VLOOKUP($E1260,[1]투입량!$M:$T,6,FALSE),VLOOKUP($E1260,[1]투입량!$D:$I,5,FALSE)))</f>
        <v>130</v>
      </c>
      <c r="X1260" s="35">
        <f t="shared" si="98"/>
        <v>14586</v>
      </c>
      <c r="Y1260" s="37">
        <f>IF(V1260=0,0,VLOOKUP(V1260,[1]원재료!C:H,3,0)*0.001)</f>
        <v>10.15</v>
      </c>
      <c r="Z1260" s="35">
        <f t="shared" si="99"/>
        <v>148047.9</v>
      </c>
      <c r="AA1260" s="38"/>
      <c r="AB1260" s="39" t="s">
        <v>35</v>
      </c>
      <c r="AC1260" s="40"/>
    </row>
    <row r="1261" spans="1:29" ht="19.5" customHeight="1" x14ac:dyDescent="0.45">
      <c r="A1261" s="22">
        <v>46169</v>
      </c>
      <c r="B1261" s="23" t="s">
        <v>29</v>
      </c>
      <c r="C1261" s="24" t="s">
        <v>30</v>
      </c>
      <c r="D1261" s="25" t="s">
        <v>54</v>
      </c>
      <c r="E1261" s="26" t="s">
        <v>159</v>
      </c>
      <c r="F1261" s="27" t="str">
        <f>VLOOKUP(표1[[#This Row],[품번]],[1]!품번구분[#Data],2,0)</f>
        <v>G</v>
      </c>
      <c r="G1261" s="28">
        <v>2</v>
      </c>
      <c r="H1261" s="28">
        <v>102</v>
      </c>
      <c r="I1261" s="28"/>
      <c r="J1261" s="29">
        <f>표1[[#This Row],[C/V]]*표1[[#This Row],[판수]]-표1[[#This Row],[불량수량]]</f>
        <v>204</v>
      </c>
      <c r="K1261" s="28" t="s">
        <v>51</v>
      </c>
      <c r="L1261" s="28" t="s">
        <v>116</v>
      </c>
      <c r="M1261" s="30">
        <v>0.33333333333333331</v>
      </c>
      <c r="N1261" s="30">
        <v>0.83333333333333337</v>
      </c>
      <c r="O1261" s="31">
        <v>620</v>
      </c>
      <c r="P1261" s="31">
        <v>0</v>
      </c>
      <c r="Q1261" s="32"/>
      <c r="R1261" s="33">
        <f t="shared" si="95"/>
        <v>9.870967741935484</v>
      </c>
      <c r="S1261" s="34">
        <f t="shared" si="96"/>
        <v>209</v>
      </c>
      <c r="T1261" s="35">
        <f>IF(L1261="비가동",0,VLOOKUP(E1261,[1]단가!$D$4:$G$1048576,4,0))</f>
        <v>1487.4</v>
      </c>
      <c r="U1261" s="35">
        <f t="shared" si="97"/>
        <v>303429.60000000003</v>
      </c>
      <c r="V1261" s="36" t="str">
        <f>IF($L1261="비가동",0,IF($B1261="in",VLOOKUP($E1261,[1]투입량!$M:$T,3,FALSE),VLOOKUP($E1261,[1]투입량!$D:$I,3,FALSE)))</f>
        <v>SI5027</v>
      </c>
      <c r="W1261" s="35">
        <f>IF($L1261="비가동",0,IF($B1261="in",VLOOKUP($E1261,[1]투입량!$M:$T,6,FALSE),VLOOKUP($E1261,[1]투입량!$D:$I,5,FALSE)))</f>
        <v>72</v>
      </c>
      <c r="X1261" s="35">
        <f t="shared" si="98"/>
        <v>8078.4000000000005</v>
      </c>
      <c r="Y1261" s="37">
        <f>IF(V1261=0,0,VLOOKUP(V1261,[1]원재료!C:H,3,0)*0.001)</f>
        <v>0</v>
      </c>
      <c r="Z1261" s="35">
        <f t="shared" si="99"/>
        <v>0</v>
      </c>
      <c r="AA1261" s="38"/>
      <c r="AB1261" s="39" t="s">
        <v>35</v>
      </c>
      <c r="AC1261" s="40"/>
    </row>
    <row r="1262" spans="1:29" ht="19.5" customHeight="1" x14ac:dyDescent="0.45">
      <c r="A1262" s="22">
        <v>46169</v>
      </c>
      <c r="B1262" s="23" t="s">
        <v>29</v>
      </c>
      <c r="C1262" s="24" t="s">
        <v>30</v>
      </c>
      <c r="D1262" s="25" t="s">
        <v>49</v>
      </c>
      <c r="E1262" s="26">
        <v>685683</v>
      </c>
      <c r="F1262" s="27" t="str">
        <f>VLOOKUP(표1[[#This Row],[품번]],[1]!품번구분[#Data],2,0)</f>
        <v>S</v>
      </c>
      <c r="G1262" s="28">
        <v>80</v>
      </c>
      <c r="H1262" s="28">
        <v>107</v>
      </c>
      <c r="I1262" s="28"/>
      <c r="J1262" s="29">
        <f>표1[[#This Row],[C/V]]*표1[[#This Row],[판수]]-표1[[#This Row],[불량수량]]</f>
        <v>8560</v>
      </c>
      <c r="K1262" s="28" t="s">
        <v>111</v>
      </c>
      <c r="L1262" s="28" t="s">
        <v>117</v>
      </c>
      <c r="M1262" s="30">
        <v>0.83333333333333337</v>
      </c>
      <c r="N1262" s="30">
        <v>0.33333333333333331</v>
      </c>
      <c r="O1262" s="31">
        <v>659.99999999999989</v>
      </c>
      <c r="P1262" s="31">
        <v>0</v>
      </c>
      <c r="Q1262" s="32"/>
      <c r="R1262" s="33">
        <f t="shared" si="95"/>
        <v>9.7272727272727284</v>
      </c>
      <c r="S1262" s="34">
        <f t="shared" si="96"/>
        <v>209</v>
      </c>
      <c r="T1262" s="35">
        <f>IF(L1262="비가동",0,VLOOKUP(E1262,[1]단가!$D$4:$G$1048576,4,0))</f>
        <v>163.26</v>
      </c>
      <c r="U1262" s="35">
        <f t="shared" si="97"/>
        <v>1397505.5999999999</v>
      </c>
      <c r="V1262" s="36" t="str">
        <f>IF($L1262="비가동",0,IF($B1262="in",VLOOKUP($E1262,[1]투입량!$M:$T,3,FALSE),VLOOKUP($E1262,[1]투입량!$D:$I,3,FALSE)))</f>
        <v>SI4029</v>
      </c>
      <c r="W1262" s="35">
        <f>IF($L1262="비가동",0,IF($B1262="in",VLOOKUP($E1262,[1]투입량!$M:$T,6,FALSE),VLOOKUP($E1262,[1]투입량!$D:$I,5,FALSE)))</f>
        <v>336</v>
      </c>
      <c r="X1262" s="35">
        <f t="shared" si="98"/>
        <v>39547.200000000004</v>
      </c>
      <c r="Y1262" s="37">
        <f>IF(V1262=0,0,VLOOKUP(V1262,[1]원재료!C:H,3,0)*0.001)</f>
        <v>9</v>
      </c>
      <c r="Z1262" s="35">
        <f t="shared" si="99"/>
        <v>355924.80000000005</v>
      </c>
      <c r="AA1262" s="38"/>
      <c r="AB1262" s="39" t="s">
        <v>35</v>
      </c>
      <c r="AC1262" s="40"/>
    </row>
    <row r="1263" spans="1:29" ht="19.5" customHeight="1" x14ac:dyDescent="0.45">
      <c r="A1263" s="22">
        <v>46169</v>
      </c>
      <c r="B1263" s="23" t="s">
        <v>29</v>
      </c>
      <c r="C1263" s="24" t="s">
        <v>30</v>
      </c>
      <c r="D1263" s="25" t="s">
        <v>52</v>
      </c>
      <c r="E1263" s="26" t="s">
        <v>53</v>
      </c>
      <c r="F1263" s="27" t="str">
        <f>VLOOKUP(표1[[#This Row],[품번]],[1]!품번구분[#Data],2,0)</f>
        <v>S</v>
      </c>
      <c r="G1263" s="28">
        <v>170</v>
      </c>
      <c r="H1263" s="28">
        <v>107</v>
      </c>
      <c r="I1263" s="28">
        <v>107</v>
      </c>
      <c r="J1263" s="29">
        <f>표1[[#This Row],[C/V]]*표1[[#This Row],[판수]]-표1[[#This Row],[불량수량]]</f>
        <v>18083</v>
      </c>
      <c r="K1263" s="28" t="s">
        <v>111</v>
      </c>
      <c r="L1263" s="28" t="s">
        <v>117</v>
      </c>
      <c r="M1263" s="30">
        <v>0.83333333333333337</v>
      </c>
      <c r="N1263" s="30">
        <v>0.33333333333333331</v>
      </c>
      <c r="O1263" s="31">
        <v>659.99999999999989</v>
      </c>
      <c r="P1263" s="31">
        <v>0</v>
      </c>
      <c r="Q1263" s="32"/>
      <c r="R1263" s="33">
        <f t="shared" si="95"/>
        <v>9.7272727272727284</v>
      </c>
      <c r="S1263" s="34">
        <f t="shared" si="96"/>
        <v>209</v>
      </c>
      <c r="T1263" s="35">
        <f>IF(L1263="비가동",0,VLOOKUP(E1263,[1]단가!$D$4:$G$1048576,4,0))</f>
        <v>19.73</v>
      </c>
      <c r="U1263" s="35">
        <f t="shared" si="97"/>
        <v>356777.59</v>
      </c>
      <c r="V1263" s="36" t="str">
        <f>IF($L1263="비가동",0,IF($B1263="in",VLOOKUP($E1263,[1]투입량!$M:$T,3,FALSE),VLOOKUP($E1263,[1]투입량!$D:$I,3,FALSE)))</f>
        <v>SI4022</v>
      </c>
      <c r="W1263" s="35">
        <f>IF($L1263="비가동",0,IF($B1263="in",VLOOKUP($E1263,[1]투입량!$M:$T,6,FALSE),VLOOKUP($E1263,[1]투입량!$D:$I,5,FALSE)))</f>
        <v>130</v>
      </c>
      <c r="X1263" s="35">
        <f t="shared" si="98"/>
        <v>15301</v>
      </c>
      <c r="Y1263" s="37">
        <f>IF(V1263=0,0,VLOOKUP(V1263,[1]원재료!C:H,3,0)*0.001)</f>
        <v>10.15</v>
      </c>
      <c r="Z1263" s="35">
        <f t="shared" si="99"/>
        <v>155305.15</v>
      </c>
      <c r="AA1263" s="38"/>
      <c r="AB1263" s="39" t="s">
        <v>35</v>
      </c>
      <c r="AC1263" s="40"/>
    </row>
    <row r="1264" spans="1:29" ht="19.5" customHeight="1" x14ac:dyDescent="0.45">
      <c r="A1264" s="22">
        <v>46169</v>
      </c>
      <c r="B1264" s="23" t="s">
        <v>29</v>
      </c>
      <c r="C1264" s="24" t="s">
        <v>30</v>
      </c>
      <c r="D1264" s="25" t="s">
        <v>54</v>
      </c>
      <c r="E1264" s="26" t="s">
        <v>159</v>
      </c>
      <c r="F1264" s="27" t="str">
        <f>VLOOKUP(표1[[#This Row],[품번]],[1]!품번구분[#Data],2,0)</f>
        <v>G</v>
      </c>
      <c r="G1264" s="28">
        <v>2</v>
      </c>
      <c r="H1264" s="28">
        <v>107</v>
      </c>
      <c r="I1264" s="28"/>
      <c r="J1264" s="29">
        <f>표1[[#This Row],[C/V]]*표1[[#This Row],[판수]]-표1[[#This Row],[불량수량]]</f>
        <v>214</v>
      </c>
      <c r="K1264" s="28" t="s">
        <v>111</v>
      </c>
      <c r="L1264" s="28" t="s">
        <v>117</v>
      </c>
      <c r="M1264" s="30">
        <v>0.83333333333333337</v>
      </c>
      <c r="N1264" s="30">
        <v>0.33333333333333331</v>
      </c>
      <c r="O1264" s="31">
        <v>659.99999999999989</v>
      </c>
      <c r="P1264" s="31">
        <v>0</v>
      </c>
      <c r="Q1264" s="32"/>
      <c r="R1264" s="33">
        <f t="shared" si="95"/>
        <v>9.7272727272727284</v>
      </c>
      <c r="S1264" s="34">
        <f t="shared" si="96"/>
        <v>209</v>
      </c>
      <c r="T1264" s="35">
        <f>IF(L1264="비가동",0,VLOOKUP(E1264,[1]단가!$D$4:$G$1048576,4,0))</f>
        <v>1487.4</v>
      </c>
      <c r="U1264" s="35">
        <f t="shared" si="97"/>
        <v>318303.60000000003</v>
      </c>
      <c r="V1264" s="36" t="str">
        <f>IF($L1264="비가동",0,IF($B1264="in",VLOOKUP($E1264,[1]투입량!$M:$T,3,FALSE),VLOOKUP($E1264,[1]투입량!$D:$I,3,FALSE)))</f>
        <v>SI5027</v>
      </c>
      <c r="W1264" s="35">
        <f>IF($L1264="비가동",0,IF($B1264="in",VLOOKUP($E1264,[1]투입량!$M:$T,6,FALSE),VLOOKUP($E1264,[1]투입량!$D:$I,5,FALSE)))</f>
        <v>72</v>
      </c>
      <c r="X1264" s="35">
        <f t="shared" si="98"/>
        <v>8474.4</v>
      </c>
      <c r="Y1264" s="37">
        <f>IF(V1264=0,0,VLOOKUP(V1264,[1]원재료!C:H,3,0)*0.001)</f>
        <v>0</v>
      </c>
      <c r="Z1264" s="35">
        <f t="shared" si="99"/>
        <v>0</v>
      </c>
      <c r="AA1264" s="38"/>
      <c r="AB1264" s="39" t="s">
        <v>35</v>
      </c>
      <c r="AC1264" s="40"/>
    </row>
    <row r="1265" spans="1:29" ht="19.5" customHeight="1" x14ac:dyDescent="0.45">
      <c r="A1265" s="22">
        <v>46169</v>
      </c>
      <c r="B1265" s="23" t="s">
        <v>29</v>
      </c>
      <c r="C1265" s="24" t="s">
        <v>30</v>
      </c>
      <c r="D1265" s="25" t="s">
        <v>57</v>
      </c>
      <c r="E1265" s="26">
        <v>681114</v>
      </c>
      <c r="F1265" s="27" t="str">
        <f>VLOOKUP(표1[[#This Row],[품번]],[1]!품번구분[#Data],2,0)</f>
        <v>S</v>
      </c>
      <c r="G1265" s="28">
        <v>1156</v>
      </c>
      <c r="H1265" s="28">
        <v>108</v>
      </c>
      <c r="I1265" s="28">
        <v>324</v>
      </c>
      <c r="J1265" s="29">
        <f>표1[[#This Row],[C/V]]*표1[[#This Row],[판수]]-표1[[#This Row],[불량수량]]</f>
        <v>124524</v>
      </c>
      <c r="K1265" s="28" t="s">
        <v>81</v>
      </c>
      <c r="L1265" s="28" t="s">
        <v>116</v>
      </c>
      <c r="M1265" s="30">
        <v>0.33333333333333331</v>
      </c>
      <c r="N1265" s="30">
        <v>0.83333333333333337</v>
      </c>
      <c r="O1265" s="31">
        <v>620</v>
      </c>
      <c r="P1265" s="31">
        <v>0</v>
      </c>
      <c r="Q1265" s="32"/>
      <c r="R1265" s="33">
        <f t="shared" si="95"/>
        <v>10.451612903225806</v>
      </c>
      <c r="S1265" s="34">
        <f t="shared" si="96"/>
        <v>221</v>
      </c>
      <c r="T1265" s="35">
        <f>IF(L1265="비가동",0,VLOOKUP(E1265,[1]단가!$D$4:$G$1048576,4,0))</f>
        <v>8.76</v>
      </c>
      <c r="U1265" s="35">
        <f t="shared" si="97"/>
        <v>1090830.24</v>
      </c>
      <c r="V1265" s="36" t="str">
        <f>IF($L1265="비가동",0,IF($B1265="in",VLOOKUP($E1265,[1]투입량!$M:$T,3,FALSE),VLOOKUP($E1265,[1]투입량!$D:$I,3,FALSE)))</f>
        <v>SI5521</v>
      </c>
      <c r="W1265" s="35">
        <f>IF($L1265="비가동",0,IF($B1265="in",VLOOKUP($E1265,[1]투입량!$M:$T,6,FALSE),VLOOKUP($E1265,[1]투입량!$D:$I,5,FALSE)))</f>
        <v>330</v>
      </c>
      <c r="X1265" s="35">
        <f t="shared" si="98"/>
        <v>39204.000000000007</v>
      </c>
      <c r="Y1265" s="37">
        <f>IF(V1265=0,0,VLOOKUP(V1265,[1]원재료!C:H,3,0)*0.001)</f>
        <v>8.25</v>
      </c>
      <c r="Z1265" s="35">
        <f t="shared" si="99"/>
        <v>323433.00000000006</v>
      </c>
      <c r="AA1265" s="38" t="s">
        <v>158</v>
      </c>
      <c r="AB1265" s="39" t="s">
        <v>35</v>
      </c>
      <c r="AC1265" s="40"/>
    </row>
    <row r="1266" spans="1:29" ht="19.5" customHeight="1" x14ac:dyDescent="0.45">
      <c r="A1266" s="22">
        <v>46169</v>
      </c>
      <c r="B1266" s="23" t="s">
        <v>29</v>
      </c>
      <c r="C1266" s="24" t="s">
        <v>30</v>
      </c>
      <c r="D1266" s="25" t="s">
        <v>57</v>
      </c>
      <c r="E1266" s="26">
        <v>681114</v>
      </c>
      <c r="F1266" s="27" t="str">
        <f>VLOOKUP(표1[[#This Row],[품번]],[1]!품번구분[#Data],2,0)</f>
        <v>S</v>
      </c>
      <c r="G1266" s="28">
        <v>1156</v>
      </c>
      <c r="H1266" s="28">
        <v>113</v>
      </c>
      <c r="I1266" s="28">
        <v>339</v>
      </c>
      <c r="J1266" s="29">
        <f>표1[[#This Row],[C/V]]*표1[[#This Row],[판수]]-표1[[#This Row],[불량수량]]</f>
        <v>130289</v>
      </c>
      <c r="K1266" s="28" t="s">
        <v>61</v>
      </c>
      <c r="L1266" s="28" t="s">
        <v>117</v>
      </c>
      <c r="M1266" s="30">
        <v>0.83333333333333337</v>
      </c>
      <c r="N1266" s="30">
        <v>0.33333333333333331</v>
      </c>
      <c r="O1266" s="31">
        <v>659.99999999999989</v>
      </c>
      <c r="P1266" s="31">
        <v>0</v>
      </c>
      <c r="Q1266" s="32"/>
      <c r="R1266" s="33">
        <f t="shared" si="95"/>
        <v>10.272727272727273</v>
      </c>
      <c r="S1266" s="34">
        <f t="shared" si="96"/>
        <v>221</v>
      </c>
      <c r="T1266" s="35">
        <f>IF(L1266="비가동",0,VLOOKUP(E1266,[1]단가!$D$4:$G$1048576,4,0))</f>
        <v>8.76</v>
      </c>
      <c r="U1266" s="35">
        <f t="shared" si="97"/>
        <v>1141331.6399999999</v>
      </c>
      <c r="V1266" s="36" t="str">
        <f>IF($L1266="비가동",0,IF($B1266="in",VLOOKUP($E1266,[1]투입량!$M:$T,3,FALSE),VLOOKUP($E1266,[1]투입량!$D:$I,3,FALSE)))</f>
        <v>SI5521</v>
      </c>
      <c r="W1266" s="35">
        <f>IF($L1266="비가동",0,IF($B1266="in",VLOOKUP($E1266,[1]투입량!$M:$T,6,FALSE),VLOOKUP($E1266,[1]투입량!$D:$I,5,FALSE)))</f>
        <v>330</v>
      </c>
      <c r="X1266" s="35">
        <f t="shared" si="98"/>
        <v>41019.000000000007</v>
      </c>
      <c r="Y1266" s="37">
        <f>IF(V1266=0,0,VLOOKUP(V1266,[1]원재료!C:H,3,0)*0.001)</f>
        <v>8.25</v>
      </c>
      <c r="Z1266" s="35">
        <f t="shared" si="99"/>
        <v>338406.75000000006</v>
      </c>
      <c r="AA1266" s="38"/>
      <c r="AB1266" s="39" t="s">
        <v>35</v>
      </c>
      <c r="AC1266" s="40"/>
    </row>
    <row r="1267" spans="1:29" ht="19.5" customHeight="1" x14ac:dyDescent="0.45">
      <c r="A1267" s="22">
        <v>46169</v>
      </c>
      <c r="B1267" s="23" t="s">
        <v>29</v>
      </c>
      <c r="C1267" s="24" t="s">
        <v>30</v>
      </c>
      <c r="D1267" s="25" t="s">
        <v>59</v>
      </c>
      <c r="E1267" s="26">
        <v>681367</v>
      </c>
      <c r="F1267" s="27" t="str">
        <f>VLOOKUP(표1[[#This Row],[품번]],[1]!품번구분[#Data],2,0)</f>
        <v>S</v>
      </c>
      <c r="G1267" s="28">
        <v>360</v>
      </c>
      <c r="H1267" s="28">
        <v>105</v>
      </c>
      <c r="I1267" s="28"/>
      <c r="J1267" s="29">
        <f>표1[[#This Row],[C/V]]*표1[[#This Row],[판수]]-표1[[#This Row],[불량수량]]</f>
        <v>37800</v>
      </c>
      <c r="K1267" s="28" t="s">
        <v>62</v>
      </c>
      <c r="L1267" s="28" t="s">
        <v>117</v>
      </c>
      <c r="M1267" s="30">
        <v>0.83333333333333337</v>
      </c>
      <c r="N1267" s="30">
        <v>0.33333333333333331</v>
      </c>
      <c r="O1267" s="31">
        <v>659.99999999999989</v>
      </c>
      <c r="P1267" s="31">
        <v>0</v>
      </c>
      <c r="Q1267" s="32"/>
      <c r="R1267" s="33">
        <f t="shared" si="95"/>
        <v>9.5454545454545467</v>
      </c>
      <c r="S1267" s="34">
        <f t="shared" si="96"/>
        <v>105</v>
      </c>
      <c r="T1267" s="35">
        <f>IF(L1267="비가동",0,VLOOKUP(E1267,[1]단가!$D$4:$G$1048576,4,0))</f>
        <v>16.34</v>
      </c>
      <c r="U1267" s="35">
        <f t="shared" si="97"/>
        <v>617652</v>
      </c>
      <c r="V1267" s="36" t="str">
        <f>IF($L1267="비가동",0,IF($B1267="in",VLOOKUP($E1267,[1]투입량!$M:$T,3,FALSE),VLOOKUP($E1267,[1]투입량!$D:$I,3,FALSE)))</f>
        <v>SI4022</v>
      </c>
      <c r="W1267" s="35">
        <f>IF($L1267="비가동",0,IF($B1267="in",VLOOKUP($E1267,[1]투입량!$M:$T,6,FALSE),VLOOKUP($E1267,[1]투입량!$D:$I,5,FALSE)))</f>
        <v>264</v>
      </c>
      <c r="X1267" s="35">
        <f t="shared" si="98"/>
        <v>30492.000000000004</v>
      </c>
      <c r="Y1267" s="37">
        <f>IF(V1267=0,0,VLOOKUP(V1267,[1]원재료!C:H,3,0)*0.001)</f>
        <v>10.15</v>
      </c>
      <c r="Z1267" s="35">
        <f t="shared" si="99"/>
        <v>309493.80000000005</v>
      </c>
      <c r="AA1267" s="38"/>
      <c r="AB1267" s="39" t="s">
        <v>35</v>
      </c>
      <c r="AC1267" s="40"/>
    </row>
    <row r="1268" spans="1:29" ht="19.5" customHeight="1" x14ac:dyDescent="0.45">
      <c r="A1268" s="22">
        <v>46169</v>
      </c>
      <c r="B1268" s="23" t="s">
        <v>29</v>
      </c>
      <c r="C1268" s="24" t="s">
        <v>30</v>
      </c>
      <c r="D1268" s="25" t="s">
        <v>63</v>
      </c>
      <c r="E1268" s="26">
        <v>685394</v>
      </c>
      <c r="F1268" s="27" t="str">
        <f>VLOOKUP(표1[[#This Row],[품번]],[1]!품번구분[#Data],2,0)</f>
        <v>S</v>
      </c>
      <c r="G1268" s="28">
        <v>1152</v>
      </c>
      <c r="H1268" s="28">
        <v>90</v>
      </c>
      <c r="I1268" s="28"/>
      <c r="J1268" s="29">
        <f>표1[[#This Row],[C/V]]*표1[[#This Row],[판수]]-표1[[#This Row],[불량수량]]</f>
        <v>103680</v>
      </c>
      <c r="K1268" s="28" t="s">
        <v>64</v>
      </c>
      <c r="L1268" s="28" t="s">
        <v>116</v>
      </c>
      <c r="M1268" s="30">
        <v>0.33333333333333331</v>
      </c>
      <c r="N1268" s="30">
        <v>0.83333333333333337</v>
      </c>
      <c r="O1268" s="31">
        <v>620</v>
      </c>
      <c r="P1268" s="31">
        <v>0</v>
      </c>
      <c r="Q1268" s="32"/>
      <c r="R1268" s="33">
        <f t="shared" si="95"/>
        <v>8.7096774193548399</v>
      </c>
      <c r="S1268" s="34">
        <f t="shared" si="96"/>
        <v>186</v>
      </c>
      <c r="T1268" s="35">
        <f>IF(L1268="비가동",0,VLOOKUP(E1268,[1]단가!$D$4:$G$1048576,4,0))</f>
        <v>7.4</v>
      </c>
      <c r="U1268" s="35">
        <f t="shared" si="97"/>
        <v>767232</v>
      </c>
      <c r="V1268" s="36" t="str">
        <f>IF($L1268="비가동",0,IF($B1268="in",VLOOKUP($E1268,[1]투입량!$M:$T,3,FALSE),VLOOKUP($E1268,[1]투입량!$D:$I,3,FALSE)))</f>
        <v>SI4026</v>
      </c>
      <c r="W1268" s="35">
        <f>IF($L1268="비가동",0,IF($B1268="in",VLOOKUP($E1268,[1]투입량!$M:$T,6,FALSE),VLOOKUP($E1268,[1]투입량!$D:$I,5,FALSE)))</f>
        <v>292</v>
      </c>
      <c r="X1268" s="35">
        <f t="shared" si="98"/>
        <v>28908.000000000004</v>
      </c>
      <c r="Y1268" s="37">
        <f>IF(V1268=0,0,VLOOKUP(V1268,[1]원재료!C:H,3,0)*0.001)</f>
        <v>9.1</v>
      </c>
      <c r="Z1268" s="35">
        <f t="shared" si="99"/>
        <v>263062.80000000005</v>
      </c>
      <c r="AA1268" s="38"/>
      <c r="AB1268" s="39" t="s">
        <v>35</v>
      </c>
      <c r="AC1268" s="40"/>
    </row>
    <row r="1269" spans="1:29" ht="19.5" customHeight="1" x14ac:dyDescent="0.45">
      <c r="A1269" s="22">
        <v>46169</v>
      </c>
      <c r="B1269" s="23" t="s">
        <v>29</v>
      </c>
      <c r="C1269" s="24" t="s">
        <v>30</v>
      </c>
      <c r="D1269" s="25" t="s">
        <v>65</v>
      </c>
      <c r="E1269" s="26">
        <v>682622</v>
      </c>
      <c r="F1269" s="27" t="str">
        <f>VLOOKUP(표1[[#This Row],[품번]],[1]!품번구분[#Data],2,0)</f>
        <v>S</v>
      </c>
      <c r="G1269" s="28">
        <v>1152</v>
      </c>
      <c r="H1269" s="28">
        <v>100</v>
      </c>
      <c r="I1269" s="28">
        <v>400</v>
      </c>
      <c r="J1269" s="29">
        <f>표1[[#This Row],[C/V]]*표1[[#This Row],[판수]]-표1[[#This Row],[불량수량]]</f>
        <v>114800</v>
      </c>
      <c r="K1269" s="28" t="s">
        <v>66</v>
      </c>
      <c r="L1269" s="28" t="s">
        <v>116</v>
      </c>
      <c r="M1269" s="30">
        <v>0.33333333333333331</v>
      </c>
      <c r="N1269" s="30">
        <v>0.83333333333333337</v>
      </c>
      <c r="O1269" s="31">
        <v>620</v>
      </c>
      <c r="P1269" s="31">
        <v>0</v>
      </c>
      <c r="Q1269" s="32"/>
      <c r="R1269" s="33">
        <f t="shared" si="95"/>
        <v>9.67741935483871</v>
      </c>
      <c r="S1269" s="34">
        <f t="shared" si="96"/>
        <v>206</v>
      </c>
      <c r="T1269" s="35">
        <f>IF(L1269="비가동",0,VLOOKUP(E1269,[1]단가!$D$4:$G$1048576,4,0))</f>
        <v>7.47</v>
      </c>
      <c r="U1269" s="35">
        <f t="shared" si="97"/>
        <v>857556</v>
      </c>
      <c r="V1269" s="36" t="str">
        <f>IF($L1269="비가동",0,IF($B1269="in",VLOOKUP($E1269,[1]투입량!$M:$T,3,FALSE),VLOOKUP($E1269,[1]투입량!$D:$I,3,FALSE)))</f>
        <v>SI4021</v>
      </c>
      <c r="W1269" s="35">
        <f>IF($L1269="비가동",0,IF($B1269="in",VLOOKUP($E1269,[1]투입량!$M:$T,6,FALSE),VLOOKUP($E1269,[1]투입량!$D:$I,5,FALSE)))</f>
        <v>252</v>
      </c>
      <c r="X1269" s="35">
        <f t="shared" si="98"/>
        <v>27720.000000000004</v>
      </c>
      <c r="Y1269" s="37">
        <f>IF(V1269=0,0,VLOOKUP(V1269,[1]원재료!C:H,3,0)*0.001)</f>
        <v>8.8000000000000007</v>
      </c>
      <c r="Z1269" s="35">
        <f t="shared" si="99"/>
        <v>243936.00000000006</v>
      </c>
      <c r="AA1269" s="38"/>
      <c r="AB1269" s="39" t="s">
        <v>35</v>
      </c>
      <c r="AC1269" s="40"/>
    </row>
    <row r="1270" spans="1:29" ht="19.5" customHeight="1" x14ac:dyDescent="0.45">
      <c r="A1270" s="22">
        <v>46169</v>
      </c>
      <c r="B1270" s="23" t="s">
        <v>29</v>
      </c>
      <c r="C1270" s="24" t="s">
        <v>30</v>
      </c>
      <c r="D1270" s="25" t="s">
        <v>63</v>
      </c>
      <c r="E1270" s="26">
        <v>685394</v>
      </c>
      <c r="F1270" s="27" t="str">
        <f>VLOOKUP(표1[[#This Row],[품번]],[1]!품번구분[#Data],2,0)</f>
        <v>S</v>
      </c>
      <c r="G1270" s="28">
        <v>1152</v>
      </c>
      <c r="H1270" s="28">
        <v>96</v>
      </c>
      <c r="I1270" s="28"/>
      <c r="J1270" s="29">
        <f>표1[[#This Row],[C/V]]*표1[[#This Row],[판수]]-표1[[#This Row],[불량수량]]</f>
        <v>110592</v>
      </c>
      <c r="K1270" s="28" t="s">
        <v>67</v>
      </c>
      <c r="L1270" s="28" t="s">
        <v>117</v>
      </c>
      <c r="M1270" s="30">
        <v>0.83333333333333337</v>
      </c>
      <c r="N1270" s="30">
        <v>0.33333333333333331</v>
      </c>
      <c r="O1270" s="31">
        <v>659.99999999999989</v>
      </c>
      <c r="P1270" s="31">
        <v>0</v>
      </c>
      <c r="Q1270" s="32"/>
      <c r="R1270" s="33">
        <f t="shared" si="95"/>
        <v>8.7272727272727284</v>
      </c>
      <c r="S1270" s="34">
        <f t="shared" si="96"/>
        <v>186</v>
      </c>
      <c r="T1270" s="35">
        <f>IF(L1270="비가동",0,VLOOKUP(E1270,[1]단가!$D$4:$G$1048576,4,0))</f>
        <v>7.4</v>
      </c>
      <c r="U1270" s="35">
        <f t="shared" si="97"/>
        <v>818380.80000000005</v>
      </c>
      <c r="V1270" s="36" t="str">
        <f>IF($L1270="비가동",0,IF($B1270="in",VLOOKUP($E1270,[1]투입량!$M:$T,3,FALSE),VLOOKUP($E1270,[1]투입량!$D:$I,3,FALSE)))</f>
        <v>SI4026</v>
      </c>
      <c r="W1270" s="35">
        <f>IF($L1270="비가동",0,IF($B1270="in",VLOOKUP($E1270,[1]투입량!$M:$T,6,FALSE),VLOOKUP($E1270,[1]투입량!$D:$I,5,FALSE)))</f>
        <v>292</v>
      </c>
      <c r="X1270" s="35">
        <f t="shared" si="98"/>
        <v>30835.200000000004</v>
      </c>
      <c r="Y1270" s="37">
        <f>IF(V1270=0,0,VLOOKUP(V1270,[1]원재료!C:H,3,0)*0.001)</f>
        <v>9.1</v>
      </c>
      <c r="Z1270" s="35">
        <f t="shared" si="99"/>
        <v>280600.32000000001</v>
      </c>
      <c r="AA1270" s="38"/>
      <c r="AB1270" s="39" t="s">
        <v>35</v>
      </c>
      <c r="AC1270" s="40"/>
    </row>
    <row r="1271" spans="1:29" ht="19.5" customHeight="1" x14ac:dyDescent="0.45">
      <c r="A1271" s="22">
        <v>46169</v>
      </c>
      <c r="B1271" s="23" t="s">
        <v>29</v>
      </c>
      <c r="C1271" s="24" t="s">
        <v>30</v>
      </c>
      <c r="D1271" s="25" t="s">
        <v>65</v>
      </c>
      <c r="E1271" s="26">
        <v>682622</v>
      </c>
      <c r="F1271" s="27" t="str">
        <f>VLOOKUP(표1[[#This Row],[품번]],[1]!품번구분[#Data],2,0)</f>
        <v>S</v>
      </c>
      <c r="G1271" s="28">
        <v>1152</v>
      </c>
      <c r="H1271" s="28">
        <v>106</v>
      </c>
      <c r="I1271" s="28">
        <v>424</v>
      </c>
      <c r="J1271" s="29">
        <f>표1[[#This Row],[C/V]]*표1[[#This Row],[판수]]-표1[[#This Row],[불량수량]]</f>
        <v>121688</v>
      </c>
      <c r="K1271" s="28" t="s">
        <v>68</v>
      </c>
      <c r="L1271" s="28" t="s">
        <v>117</v>
      </c>
      <c r="M1271" s="30">
        <v>0.83333333333333337</v>
      </c>
      <c r="N1271" s="30">
        <v>0.33333333333333331</v>
      </c>
      <c r="O1271" s="31">
        <v>659.99999999999989</v>
      </c>
      <c r="P1271" s="31">
        <v>0</v>
      </c>
      <c r="Q1271" s="32"/>
      <c r="R1271" s="33">
        <f t="shared" si="95"/>
        <v>9.6363636363636385</v>
      </c>
      <c r="S1271" s="34">
        <f t="shared" si="96"/>
        <v>206</v>
      </c>
      <c r="T1271" s="35">
        <f>IF(L1271="비가동",0,VLOOKUP(E1271,[1]단가!$D$4:$G$1048576,4,0))</f>
        <v>7.47</v>
      </c>
      <c r="U1271" s="35">
        <f t="shared" si="97"/>
        <v>909009.36</v>
      </c>
      <c r="V1271" s="36" t="str">
        <f>IF($L1271="비가동",0,IF($B1271="in",VLOOKUP($E1271,[1]투입량!$M:$T,3,FALSE),VLOOKUP($E1271,[1]투입량!$D:$I,3,FALSE)))</f>
        <v>SI4021</v>
      </c>
      <c r="W1271" s="35">
        <f>IF($L1271="비가동",0,IF($B1271="in",VLOOKUP($E1271,[1]투입량!$M:$T,6,FALSE),VLOOKUP($E1271,[1]투입량!$D:$I,5,FALSE)))</f>
        <v>252</v>
      </c>
      <c r="X1271" s="35">
        <f t="shared" si="98"/>
        <v>29383.200000000004</v>
      </c>
      <c r="Y1271" s="37">
        <f>IF(V1271=0,0,VLOOKUP(V1271,[1]원재료!C:H,3,0)*0.001)</f>
        <v>8.8000000000000007</v>
      </c>
      <c r="Z1271" s="35">
        <f t="shared" si="99"/>
        <v>258572.16000000006</v>
      </c>
      <c r="AA1271" s="38"/>
      <c r="AB1271" s="39" t="s">
        <v>35</v>
      </c>
      <c r="AC1271" s="40"/>
    </row>
    <row r="1272" spans="1:29" ht="19.5" hidden="1" customHeight="1" x14ac:dyDescent="0.45">
      <c r="A1272" s="22">
        <v>46169</v>
      </c>
      <c r="B1272" s="23" t="s">
        <v>29</v>
      </c>
      <c r="C1272" s="24" t="s">
        <v>30</v>
      </c>
      <c r="D1272" s="25" t="s">
        <v>69</v>
      </c>
      <c r="E1272" s="26">
        <v>685646</v>
      </c>
      <c r="F1272" s="27" t="str">
        <f>VLOOKUP(표1[[#This Row],[품번]],[1]!품번구분[#Data],2,0)</f>
        <v>S</v>
      </c>
      <c r="G1272" s="28">
        <v>144</v>
      </c>
      <c r="H1272" s="28">
        <v>27</v>
      </c>
      <c r="I1272" s="28"/>
      <c r="J1272" s="29">
        <f>표1[[#This Row],[C/V]]*표1[[#This Row],[판수]]-표1[[#This Row],[불량수량]]</f>
        <v>3888</v>
      </c>
      <c r="K1272" s="28" t="s">
        <v>71</v>
      </c>
      <c r="L1272" s="28" t="s">
        <v>116</v>
      </c>
      <c r="M1272" s="30">
        <v>0.33333333333333331</v>
      </c>
      <c r="N1272" s="30">
        <v>0.54166666666666663</v>
      </c>
      <c r="O1272" s="31">
        <v>200.00000000000011</v>
      </c>
      <c r="P1272" s="31">
        <v>39.999999999999886</v>
      </c>
      <c r="Q1272" s="32"/>
      <c r="R1272" s="33">
        <f t="shared" si="95"/>
        <v>8.0999999999999961</v>
      </c>
      <c r="S1272" s="34">
        <f t="shared" si="96"/>
        <v>27</v>
      </c>
      <c r="T1272" s="35">
        <f>IF(L1272="비가동",0,VLOOKUP(E1272,[1]단가!$D$4:$G$1048576,4,0))</f>
        <v>118.7</v>
      </c>
      <c r="U1272" s="35">
        <f t="shared" si="97"/>
        <v>461505.60000000003</v>
      </c>
      <c r="V1272" s="36" t="str">
        <f>IF($L1272="비가동",0,IF($B1272="in",VLOOKUP($E1272,[1]투입량!$M:$T,3,FALSE),VLOOKUP($E1272,[1]투입량!$D:$I,3,FALSE)))</f>
        <v>SI4029</v>
      </c>
      <c r="W1272" s="35">
        <f>IF($L1272="비가동",0,IF($B1272="in",VLOOKUP($E1272,[1]투입량!$M:$T,6,FALSE),VLOOKUP($E1272,[1]투입량!$D:$I,5,FALSE)))</f>
        <v>408</v>
      </c>
      <c r="X1272" s="35">
        <f t="shared" si="98"/>
        <v>12117.6</v>
      </c>
      <c r="Y1272" s="37">
        <f>IF(V1272=0,0,VLOOKUP(V1272,[1]원재료!C:H,3,0)*0.001)</f>
        <v>9</v>
      </c>
      <c r="Z1272" s="35">
        <f t="shared" si="99"/>
        <v>109058.40000000001</v>
      </c>
      <c r="AA1272" s="38"/>
      <c r="AB1272" s="39" t="s">
        <v>35</v>
      </c>
      <c r="AC1272" s="40"/>
    </row>
    <row r="1273" spans="1:29" ht="19.5" hidden="1" customHeight="1" x14ac:dyDescent="0.45">
      <c r="A1273" s="22">
        <v>46169</v>
      </c>
      <c r="B1273" s="23" t="s">
        <v>29</v>
      </c>
      <c r="C1273" s="24" t="s">
        <v>30</v>
      </c>
      <c r="D1273" s="25" t="s">
        <v>69</v>
      </c>
      <c r="E1273" s="26">
        <v>685646</v>
      </c>
      <c r="F1273" s="27" t="str">
        <f>VLOOKUP(표1[[#This Row],[품번]],[1]!품번구분[#Data],2,0)</f>
        <v>S</v>
      </c>
      <c r="G1273" s="28"/>
      <c r="H1273" s="28"/>
      <c r="I1273" s="28"/>
      <c r="J1273" s="29">
        <f>표1[[#This Row],[C/V]]*표1[[#This Row],[판수]]-표1[[#This Row],[불량수량]]</f>
        <v>0</v>
      </c>
      <c r="K1273" s="28" t="s">
        <v>71</v>
      </c>
      <c r="L1273" s="28" t="s">
        <v>36</v>
      </c>
      <c r="M1273" s="30">
        <v>0.47222222222222227</v>
      </c>
      <c r="N1273" s="30">
        <v>0.54166666666666663</v>
      </c>
      <c r="O1273" s="31">
        <v>39.999999999999886</v>
      </c>
      <c r="P1273" s="31">
        <v>0</v>
      </c>
      <c r="Q1273" s="32" t="s">
        <v>100</v>
      </c>
      <c r="R1273" s="33" t="str">
        <f t="shared" si="95"/>
        <v/>
      </c>
      <c r="S1273" s="34">
        <f t="shared" si="96"/>
        <v>27</v>
      </c>
      <c r="T1273" s="35">
        <f>IF(L1273="비가동",0,VLOOKUP(E1273,[1]단가!$D$4:$G$1048576,4,0))</f>
        <v>0</v>
      </c>
      <c r="U1273" s="35">
        <f t="shared" si="97"/>
        <v>0</v>
      </c>
      <c r="V1273" s="36">
        <f>IF($L1273="비가동",0,IF($B1273="in",VLOOKUP($E1273,[1]투입량!$M:$T,3,FALSE),VLOOKUP($E1273,[1]투입량!$D:$I,3,FALSE)))</f>
        <v>0</v>
      </c>
      <c r="W1273" s="35">
        <f>IF($L1273="비가동",0,IF($B1273="in",VLOOKUP($E1273,[1]투입량!$M:$T,6,FALSE),VLOOKUP($E1273,[1]투입량!$D:$I,5,FALSE)))</f>
        <v>0</v>
      </c>
      <c r="X1273" s="35">
        <f t="shared" si="98"/>
        <v>0</v>
      </c>
      <c r="Y1273" s="37">
        <f>IF(V1273=0,0,VLOOKUP(V1273,[1]원재료!C:H,3,0)*0.001)</f>
        <v>0</v>
      </c>
      <c r="Z1273" s="35">
        <f t="shared" si="99"/>
        <v>0</v>
      </c>
      <c r="AA1273" s="38"/>
      <c r="AB1273" s="39" t="s">
        <v>35</v>
      </c>
      <c r="AC1273" s="40"/>
    </row>
    <row r="1274" spans="1:29" ht="19.5" customHeight="1" x14ac:dyDescent="0.45">
      <c r="A1274" s="22">
        <v>46169</v>
      </c>
      <c r="B1274" s="23" t="s">
        <v>29</v>
      </c>
      <c r="C1274" s="24" t="s">
        <v>30</v>
      </c>
      <c r="D1274" s="25" t="s">
        <v>69</v>
      </c>
      <c r="E1274" s="26">
        <v>683292</v>
      </c>
      <c r="F1274" s="27" t="str">
        <f>VLOOKUP(표1[[#This Row],[품번]],[1]!품번구분[#Data],2,0)</f>
        <v>S</v>
      </c>
      <c r="G1274" s="28">
        <v>400</v>
      </c>
      <c r="H1274" s="28">
        <v>43</v>
      </c>
      <c r="I1274" s="28"/>
      <c r="J1274" s="29">
        <f>표1[[#This Row],[C/V]]*표1[[#This Row],[판수]]-표1[[#This Row],[불량수량]]</f>
        <v>17200</v>
      </c>
      <c r="K1274" s="28" t="s">
        <v>71</v>
      </c>
      <c r="L1274" s="28" t="s">
        <v>116</v>
      </c>
      <c r="M1274" s="30">
        <v>0.54166666666666663</v>
      </c>
      <c r="N1274" s="30">
        <v>0.83333333333333337</v>
      </c>
      <c r="O1274" s="31">
        <v>380.00000000000011</v>
      </c>
      <c r="P1274" s="31">
        <v>0</v>
      </c>
      <c r="Q1274" s="32"/>
      <c r="R1274" s="33">
        <f t="shared" si="95"/>
        <v>6.7894736842105239</v>
      </c>
      <c r="S1274" s="34">
        <f t="shared" si="96"/>
        <v>125</v>
      </c>
      <c r="T1274" s="35">
        <f>IF(L1274="비가동",0,VLOOKUP(E1274,[1]단가!$D$4:$G$1048576,4,0))</f>
        <v>6.7</v>
      </c>
      <c r="U1274" s="35">
        <f t="shared" si="97"/>
        <v>115240</v>
      </c>
      <c r="V1274" s="36" t="str">
        <f>IF($L1274="비가동",0,IF($B1274="in",VLOOKUP($E1274,[1]투입량!$M:$T,3,FALSE),VLOOKUP($E1274,[1]투입량!$D:$I,3,FALSE)))</f>
        <v>SI5022</v>
      </c>
      <c r="W1274" s="35">
        <f>IF($L1274="비가동",0,IF($B1274="in",VLOOKUP($E1274,[1]투입량!$M:$T,6,FALSE),VLOOKUP($E1274,[1]투입량!$D:$I,5,FALSE)))</f>
        <v>56</v>
      </c>
      <c r="X1274" s="35">
        <f t="shared" si="98"/>
        <v>2648.8</v>
      </c>
      <c r="Y1274" s="37">
        <f>IF(V1274=0,0,VLOOKUP(V1274,[1]원재료!C:H,3,0)*0.001)</f>
        <v>10.15</v>
      </c>
      <c r="Z1274" s="35">
        <f t="shared" si="99"/>
        <v>26885.320000000003</v>
      </c>
      <c r="AA1274" s="38"/>
      <c r="AB1274" s="39" t="s">
        <v>35</v>
      </c>
      <c r="AC1274" s="40"/>
    </row>
    <row r="1275" spans="1:29" ht="19.5" hidden="1" customHeight="1" x14ac:dyDescent="0.45">
      <c r="A1275" s="22">
        <v>46169</v>
      </c>
      <c r="B1275" s="23" t="s">
        <v>29</v>
      </c>
      <c r="C1275" s="24" t="s">
        <v>30</v>
      </c>
      <c r="D1275" s="25" t="s">
        <v>72</v>
      </c>
      <c r="E1275" s="26">
        <v>683290</v>
      </c>
      <c r="F1275" s="27" t="str">
        <f>VLOOKUP(표1[[#This Row],[품번]],[1]!품번구분[#Data],2,0)</f>
        <v>S</v>
      </c>
      <c r="G1275" s="28">
        <v>400</v>
      </c>
      <c r="H1275" s="28">
        <v>24</v>
      </c>
      <c r="I1275" s="28"/>
      <c r="J1275" s="29">
        <f>표1[[#This Row],[C/V]]*표1[[#This Row],[판수]]-표1[[#This Row],[불량수량]]</f>
        <v>9600</v>
      </c>
      <c r="K1275" s="28" t="s">
        <v>71</v>
      </c>
      <c r="L1275" s="28" t="s">
        <v>116</v>
      </c>
      <c r="M1275" s="30">
        <v>0.33333333333333331</v>
      </c>
      <c r="N1275" s="30">
        <v>0.54166666666666663</v>
      </c>
      <c r="O1275" s="31">
        <v>190</v>
      </c>
      <c r="P1275" s="31">
        <v>50.000000000000014</v>
      </c>
      <c r="Q1275" s="32"/>
      <c r="R1275" s="33">
        <f t="shared" si="95"/>
        <v>7.5789473684210531</v>
      </c>
      <c r="S1275" s="34">
        <f t="shared" si="96"/>
        <v>24</v>
      </c>
      <c r="T1275" s="35">
        <f>IF(L1275="비가동",0,VLOOKUP(E1275,[1]단가!$D$4:$G$1048576,4,0))</f>
        <v>6</v>
      </c>
      <c r="U1275" s="35">
        <f t="shared" si="97"/>
        <v>57600</v>
      </c>
      <c r="V1275" s="36" t="str">
        <f>IF($L1275="비가동",0,IF($B1275="in",VLOOKUP($E1275,[1]투입량!$M:$T,3,FALSE),VLOOKUP($E1275,[1]투입량!$D:$I,3,FALSE)))</f>
        <v>SI5021</v>
      </c>
      <c r="W1275" s="35">
        <f>IF($L1275="비가동",0,IF($B1275="in",VLOOKUP($E1275,[1]투입량!$M:$T,6,FALSE),VLOOKUP($E1275,[1]투입량!$D:$I,5,FALSE)))</f>
        <v>60</v>
      </c>
      <c r="X1275" s="35">
        <f t="shared" si="98"/>
        <v>1584</v>
      </c>
      <c r="Y1275" s="37">
        <f>IF(V1275=0,0,VLOOKUP(V1275,[1]원재료!C:H,3,0)*0.001)</f>
        <v>10.1</v>
      </c>
      <c r="Z1275" s="35">
        <f t="shared" si="99"/>
        <v>15998.4</v>
      </c>
      <c r="AA1275" s="38"/>
      <c r="AB1275" s="39" t="s">
        <v>35</v>
      </c>
      <c r="AC1275" s="40"/>
    </row>
    <row r="1276" spans="1:29" ht="19.5" hidden="1" customHeight="1" x14ac:dyDescent="0.45">
      <c r="A1276" s="22">
        <v>46169</v>
      </c>
      <c r="B1276" s="23" t="s">
        <v>29</v>
      </c>
      <c r="C1276" s="24" t="s">
        <v>30</v>
      </c>
      <c r="D1276" s="25" t="s">
        <v>72</v>
      </c>
      <c r="E1276" s="26">
        <v>683290</v>
      </c>
      <c r="F1276" s="27" t="str">
        <f>VLOOKUP(표1[[#This Row],[품번]],[1]!품번구분[#Data],2,0)</f>
        <v>S</v>
      </c>
      <c r="G1276" s="28"/>
      <c r="H1276" s="28"/>
      <c r="I1276" s="28"/>
      <c r="J1276" s="29">
        <f>표1[[#This Row],[C/V]]*표1[[#This Row],[판수]]-표1[[#This Row],[불량수량]]</f>
        <v>0</v>
      </c>
      <c r="K1276" s="28" t="s">
        <v>71</v>
      </c>
      <c r="L1276" s="28" t="s">
        <v>36</v>
      </c>
      <c r="M1276" s="30">
        <v>0.46527777777777773</v>
      </c>
      <c r="N1276" s="30">
        <v>0.54166666666666663</v>
      </c>
      <c r="O1276" s="31">
        <v>50.000000000000014</v>
      </c>
      <c r="P1276" s="31">
        <v>0</v>
      </c>
      <c r="Q1276" s="32" t="s">
        <v>100</v>
      </c>
      <c r="R1276" s="33" t="str">
        <f t="shared" si="95"/>
        <v/>
      </c>
      <c r="S1276" s="34">
        <f t="shared" si="96"/>
        <v>24</v>
      </c>
      <c r="T1276" s="35">
        <f>IF(L1276="비가동",0,VLOOKUP(E1276,[1]단가!$D$4:$G$1048576,4,0))</f>
        <v>0</v>
      </c>
      <c r="U1276" s="35">
        <f t="shared" si="97"/>
        <v>0</v>
      </c>
      <c r="V1276" s="36">
        <f>IF($L1276="비가동",0,IF($B1276="in",VLOOKUP($E1276,[1]투입량!$M:$T,3,FALSE),VLOOKUP($E1276,[1]투입량!$D:$I,3,FALSE)))</f>
        <v>0</v>
      </c>
      <c r="W1276" s="35">
        <f>IF($L1276="비가동",0,IF($B1276="in",VLOOKUP($E1276,[1]투입량!$M:$T,6,FALSE),VLOOKUP($E1276,[1]투입량!$D:$I,5,FALSE)))</f>
        <v>0</v>
      </c>
      <c r="X1276" s="35">
        <f t="shared" si="98"/>
        <v>0</v>
      </c>
      <c r="Y1276" s="37">
        <f>IF(V1276=0,0,VLOOKUP(V1276,[1]원재료!C:H,3,0)*0.001)</f>
        <v>0</v>
      </c>
      <c r="Z1276" s="35">
        <f t="shared" si="99"/>
        <v>0</v>
      </c>
      <c r="AA1276" s="38"/>
      <c r="AB1276" s="39" t="s">
        <v>35</v>
      </c>
      <c r="AC1276" s="40"/>
    </row>
    <row r="1277" spans="1:29" ht="19.5" customHeight="1" x14ac:dyDescent="0.45">
      <c r="A1277" s="22">
        <v>46169</v>
      </c>
      <c r="B1277" s="23" t="s">
        <v>29</v>
      </c>
      <c r="C1277" s="24" t="s">
        <v>30</v>
      </c>
      <c r="D1277" s="25" t="s">
        <v>72</v>
      </c>
      <c r="E1277" s="26">
        <v>684699</v>
      </c>
      <c r="F1277" s="27" t="str">
        <f>VLOOKUP(표1[[#This Row],[품번]],[1]!품번구분[#Data],2,0)</f>
        <v>S</v>
      </c>
      <c r="G1277" s="28">
        <v>400</v>
      </c>
      <c r="H1277" s="28">
        <v>43</v>
      </c>
      <c r="I1277" s="28"/>
      <c r="J1277" s="29">
        <f>표1[[#This Row],[C/V]]*표1[[#This Row],[판수]]-표1[[#This Row],[불량수량]]</f>
        <v>17200</v>
      </c>
      <c r="K1277" s="28" t="s">
        <v>71</v>
      </c>
      <c r="L1277" s="28" t="s">
        <v>116</v>
      </c>
      <c r="M1277" s="30">
        <v>0.54166666666666663</v>
      </c>
      <c r="N1277" s="30">
        <v>0.83333333333333337</v>
      </c>
      <c r="O1277" s="31">
        <v>380.00000000000011</v>
      </c>
      <c r="P1277" s="31">
        <v>0</v>
      </c>
      <c r="Q1277" s="32"/>
      <c r="R1277" s="33">
        <f t="shared" si="95"/>
        <v>6.7894736842105239</v>
      </c>
      <c r="S1277" s="34">
        <f t="shared" si="96"/>
        <v>125</v>
      </c>
      <c r="T1277" s="35">
        <f>IF(L1277="비가동",0,VLOOKUP(E1277,[1]단가!$D$4:$G$1048576,4,0))</f>
        <v>8.1</v>
      </c>
      <c r="U1277" s="35">
        <f t="shared" si="97"/>
        <v>139320</v>
      </c>
      <c r="V1277" s="36" t="str">
        <f>IF($L1277="비가동",0,IF($B1277="in",VLOOKUP($E1277,[1]투입량!$M:$T,3,FALSE),VLOOKUP($E1277,[1]투입량!$D:$I,3,FALSE)))</f>
        <v>SI5022</v>
      </c>
      <c r="W1277" s="35">
        <f>IF($L1277="비가동",0,IF($B1277="in",VLOOKUP($E1277,[1]투입량!$M:$T,6,FALSE),VLOOKUP($E1277,[1]투입량!$D:$I,5,FALSE)))</f>
        <v>0</v>
      </c>
      <c r="X1277" s="35">
        <f t="shared" si="98"/>
        <v>0</v>
      </c>
      <c r="Y1277" s="37">
        <f>IF(V1277=0,0,VLOOKUP(V1277,[1]원재료!C:H,3,0)*0.001)</f>
        <v>10.15</v>
      </c>
      <c r="Z1277" s="35">
        <f t="shared" si="99"/>
        <v>0</v>
      </c>
      <c r="AA1277" s="38"/>
      <c r="AB1277" s="39" t="s">
        <v>35</v>
      </c>
      <c r="AC1277" s="40"/>
    </row>
    <row r="1278" spans="1:29" ht="19.5" customHeight="1" x14ac:dyDescent="0.45">
      <c r="A1278" s="22">
        <v>46169</v>
      </c>
      <c r="B1278" s="23" t="s">
        <v>29</v>
      </c>
      <c r="C1278" s="24" t="s">
        <v>30</v>
      </c>
      <c r="D1278" s="25" t="s">
        <v>69</v>
      </c>
      <c r="E1278" s="26">
        <v>683292</v>
      </c>
      <c r="F1278" s="27" t="str">
        <f>VLOOKUP(표1[[#This Row],[품번]],[1]!품번구분[#Data],2,0)</f>
        <v>S</v>
      </c>
      <c r="G1278" s="28">
        <v>400</v>
      </c>
      <c r="H1278" s="28">
        <v>82</v>
      </c>
      <c r="I1278" s="28"/>
      <c r="J1278" s="29">
        <f>표1[[#This Row],[C/V]]*표1[[#This Row],[판수]]-표1[[#This Row],[불량수량]]</f>
        <v>32800</v>
      </c>
      <c r="K1278" s="28" t="s">
        <v>74</v>
      </c>
      <c r="L1278" s="28" t="s">
        <v>117</v>
      </c>
      <c r="M1278" s="30">
        <v>0.83333333333333337</v>
      </c>
      <c r="N1278" s="30">
        <v>0.33333333333333331</v>
      </c>
      <c r="O1278" s="31">
        <v>659.99999999999989</v>
      </c>
      <c r="P1278" s="31">
        <v>0</v>
      </c>
      <c r="Q1278" s="32"/>
      <c r="R1278" s="33">
        <f t="shared" si="95"/>
        <v>7.4545454545454559</v>
      </c>
      <c r="S1278" s="34">
        <f t="shared" si="96"/>
        <v>125</v>
      </c>
      <c r="T1278" s="35">
        <f>IF(L1278="비가동",0,VLOOKUP(E1278,[1]단가!$D$4:$G$1048576,4,0))</f>
        <v>6.7</v>
      </c>
      <c r="U1278" s="35">
        <f t="shared" si="97"/>
        <v>219760</v>
      </c>
      <c r="V1278" s="36" t="str">
        <f>IF($L1278="비가동",0,IF($B1278="in",VLOOKUP($E1278,[1]투입량!$M:$T,3,FALSE),VLOOKUP($E1278,[1]투입량!$D:$I,3,FALSE)))</f>
        <v>SI5022</v>
      </c>
      <c r="W1278" s="35">
        <f>IF($L1278="비가동",0,IF($B1278="in",VLOOKUP($E1278,[1]투입량!$M:$T,6,FALSE),VLOOKUP($E1278,[1]투입량!$D:$I,5,FALSE)))</f>
        <v>56</v>
      </c>
      <c r="X1278" s="35">
        <f t="shared" si="98"/>
        <v>5051.2000000000007</v>
      </c>
      <c r="Y1278" s="37">
        <f>IF(V1278=0,0,VLOOKUP(V1278,[1]원재료!C:H,3,0)*0.001)</f>
        <v>10.15</v>
      </c>
      <c r="Z1278" s="35">
        <f t="shared" si="99"/>
        <v>51269.680000000008</v>
      </c>
      <c r="AA1278" s="38"/>
      <c r="AB1278" s="39" t="s">
        <v>35</v>
      </c>
      <c r="AC1278" s="40"/>
    </row>
    <row r="1279" spans="1:29" ht="19.5" customHeight="1" x14ac:dyDescent="0.45">
      <c r="A1279" s="22">
        <v>46169</v>
      </c>
      <c r="B1279" s="23" t="s">
        <v>29</v>
      </c>
      <c r="C1279" s="24" t="s">
        <v>30</v>
      </c>
      <c r="D1279" s="25" t="s">
        <v>72</v>
      </c>
      <c r="E1279" s="26">
        <v>684699</v>
      </c>
      <c r="F1279" s="27" t="str">
        <f>VLOOKUP(표1[[#This Row],[품번]],[1]!품번구분[#Data],2,0)</f>
        <v>S</v>
      </c>
      <c r="G1279" s="28">
        <v>400</v>
      </c>
      <c r="H1279" s="28">
        <v>82</v>
      </c>
      <c r="I1279" s="28"/>
      <c r="J1279" s="29">
        <f>표1[[#This Row],[C/V]]*표1[[#This Row],[판수]]-표1[[#This Row],[불량수량]]</f>
        <v>32800</v>
      </c>
      <c r="K1279" s="28" t="s">
        <v>74</v>
      </c>
      <c r="L1279" s="28" t="s">
        <v>117</v>
      </c>
      <c r="M1279" s="30">
        <v>0.83333333333333337</v>
      </c>
      <c r="N1279" s="30">
        <v>0.33333333333333331</v>
      </c>
      <c r="O1279" s="31">
        <v>659.99999999999989</v>
      </c>
      <c r="P1279" s="31">
        <v>0</v>
      </c>
      <c r="Q1279" s="32"/>
      <c r="R1279" s="33">
        <f t="shared" si="95"/>
        <v>7.4545454545454559</v>
      </c>
      <c r="S1279" s="34">
        <f t="shared" si="96"/>
        <v>125</v>
      </c>
      <c r="T1279" s="35">
        <f>IF(L1279="비가동",0,VLOOKUP(E1279,[1]단가!$D$4:$G$1048576,4,0))</f>
        <v>8.1</v>
      </c>
      <c r="U1279" s="35">
        <f t="shared" si="97"/>
        <v>265680</v>
      </c>
      <c r="V1279" s="36" t="str">
        <f>IF($L1279="비가동",0,IF($B1279="in",VLOOKUP($E1279,[1]투입량!$M:$T,3,FALSE),VLOOKUP($E1279,[1]투입량!$D:$I,3,FALSE)))</f>
        <v>SI5022</v>
      </c>
      <c r="W1279" s="35">
        <f>IF($L1279="비가동",0,IF($B1279="in",VLOOKUP($E1279,[1]투입량!$M:$T,6,FALSE),VLOOKUP($E1279,[1]투입량!$D:$I,5,FALSE)))</f>
        <v>0</v>
      </c>
      <c r="X1279" s="35">
        <f t="shared" si="98"/>
        <v>0</v>
      </c>
      <c r="Y1279" s="37">
        <f>IF(V1279=0,0,VLOOKUP(V1279,[1]원재료!C:H,3,0)*0.001)</f>
        <v>10.15</v>
      </c>
      <c r="Z1279" s="35">
        <f t="shared" si="99"/>
        <v>0</v>
      </c>
      <c r="AA1279" s="38"/>
      <c r="AB1279" s="39" t="s">
        <v>35</v>
      </c>
      <c r="AC1279" s="40"/>
    </row>
    <row r="1280" spans="1:29" ht="19.5" customHeight="1" x14ac:dyDescent="0.45">
      <c r="A1280" s="22">
        <v>46169</v>
      </c>
      <c r="B1280" s="23" t="s">
        <v>29</v>
      </c>
      <c r="C1280" s="24" t="s">
        <v>30</v>
      </c>
      <c r="D1280" s="25" t="s">
        <v>75</v>
      </c>
      <c r="E1280" s="26" t="s">
        <v>76</v>
      </c>
      <c r="F1280" s="27" t="str">
        <f>VLOOKUP(표1[[#This Row],[품번]],[1]!품번구분[#Data],2,0)</f>
        <v>G</v>
      </c>
      <c r="G1280" s="28">
        <v>6</v>
      </c>
      <c r="H1280" s="28">
        <v>73</v>
      </c>
      <c r="I1280" s="28"/>
      <c r="J1280" s="29">
        <f>표1[[#This Row],[C/V]]*표1[[#This Row],[판수]]-표1[[#This Row],[불량수량]]</f>
        <v>438</v>
      </c>
      <c r="K1280" s="28" t="s">
        <v>102</v>
      </c>
      <c r="L1280" s="28" t="s">
        <v>116</v>
      </c>
      <c r="M1280" s="30">
        <v>0.33333333333333331</v>
      </c>
      <c r="N1280" s="30">
        <v>0.83333333333333337</v>
      </c>
      <c r="O1280" s="31">
        <v>620</v>
      </c>
      <c r="P1280" s="31">
        <v>0</v>
      </c>
      <c r="Q1280" s="32"/>
      <c r="R1280" s="33">
        <f t="shared" si="95"/>
        <v>7.064516129032258</v>
      </c>
      <c r="S1280" s="34">
        <f t="shared" si="96"/>
        <v>151</v>
      </c>
      <c r="T1280" s="35">
        <f>IF(L1280="비가동",0,VLOOKUP(E1280,[1]단가!$D$4:$G$1048576,4,0))</f>
        <v>700</v>
      </c>
      <c r="U1280" s="35">
        <f t="shared" si="97"/>
        <v>306600</v>
      </c>
      <c r="V1280" s="36" t="str">
        <f>IF($L1280="비가동",0,IF($B1280="in",VLOOKUP($E1280,[1]투입량!$M:$T,3,FALSE),VLOOKUP($E1280,[1]투입량!$D:$I,3,FALSE)))</f>
        <v>Q5009</v>
      </c>
      <c r="W1280" s="35">
        <f>IF($L1280="비가동",0,IF($B1280="in",VLOOKUP($E1280,[1]투입량!$M:$T,6,FALSE),VLOOKUP($E1280,[1]투입량!$D:$I,5,FALSE)))</f>
        <v>28</v>
      </c>
      <c r="X1280" s="35">
        <f t="shared" si="98"/>
        <v>2248.4</v>
      </c>
      <c r="Y1280" s="37">
        <f>IF(V1280=0,0,VLOOKUP(V1280,[1]원재료!C:H,3,0)*0.001)</f>
        <v>8.14</v>
      </c>
      <c r="Z1280" s="35">
        <f t="shared" si="99"/>
        <v>18301.976000000002</v>
      </c>
      <c r="AA1280" s="38"/>
      <c r="AB1280" s="39" t="s">
        <v>35</v>
      </c>
      <c r="AC1280" s="40"/>
    </row>
    <row r="1281" spans="1:29" ht="19.5" customHeight="1" x14ac:dyDescent="0.45">
      <c r="A1281" s="22">
        <v>46169</v>
      </c>
      <c r="B1281" s="23" t="s">
        <v>29</v>
      </c>
      <c r="C1281" s="24" t="s">
        <v>30</v>
      </c>
      <c r="D1281" s="25" t="s">
        <v>78</v>
      </c>
      <c r="E1281" s="26" t="s">
        <v>160</v>
      </c>
      <c r="F1281" s="27" t="str">
        <f>VLOOKUP(표1[[#This Row],[품번]],[1]!품번구분[#Data],2,0)</f>
        <v>S</v>
      </c>
      <c r="G1281" s="28">
        <v>40</v>
      </c>
      <c r="H1281" s="28">
        <v>73</v>
      </c>
      <c r="I1281" s="28"/>
      <c r="J1281" s="29">
        <f>표1[[#This Row],[C/V]]*표1[[#This Row],[판수]]-표1[[#This Row],[불량수량]]</f>
        <v>2920</v>
      </c>
      <c r="K1281" s="28" t="s">
        <v>102</v>
      </c>
      <c r="L1281" s="28" t="s">
        <v>116</v>
      </c>
      <c r="M1281" s="30">
        <v>0.33333333333333331</v>
      </c>
      <c r="N1281" s="30">
        <v>0.83333333333333337</v>
      </c>
      <c r="O1281" s="31">
        <v>620</v>
      </c>
      <c r="P1281" s="31">
        <v>0</v>
      </c>
      <c r="Q1281" s="32"/>
      <c r="R1281" s="33">
        <f t="shared" si="95"/>
        <v>7.064516129032258</v>
      </c>
      <c r="S1281" s="34">
        <f t="shared" si="96"/>
        <v>151</v>
      </c>
      <c r="T1281" s="35">
        <f>IF(L1281="비가동",0,VLOOKUP(E1281,[1]단가!$D$4:$G$1048576,4,0))</f>
        <v>98.5</v>
      </c>
      <c r="U1281" s="35">
        <f t="shared" si="97"/>
        <v>287620</v>
      </c>
      <c r="V1281" s="36" t="str">
        <f>IF($L1281="비가동",0,IF($B1281="in",VLOOKUP($E1281,[1]투입량!$M:$T,3,FALSE),VLOOKUP($E1281,[1]투입량!$D:$I,3,FALSE)))</f>
        <v>E4005-1</v>
      </c>
      <c r="W1281" s="35">
        <f>IF($L1281="비가동",0,IF($B1281="in",VLOOKUP($E1281,[1]투입량!$M:$T,6,FALSE),VLOOKUP($E1281,[1]투입량!$D:$I,5,FALSE)))</f>
        <v>332</v>
      </c>
      <c r="X1281" s="35">
        <f t="shared" si="98"/>
        <v>26659.600000000002</v>
      </c>
      <c r="Y1281" s="37">
        <f>IF(V1281=0,0,VLOOKUP(V1281,[1]원재료!C:H,3,0)*0.001)</f>
        <v>3.24</v>
      </c>
      <c r="Z1281" s="35">
        <f t="shared" si="99"/>
        <v>86377.104000000007</v>
      </c>
      <c r="AA1281" s="38"/>
      <c r="AB1281" s="39" t="s">
        <v>35</v>
      </c>
      <c r="AC1281" s="40"/>
    </row>
    <row r="1282" spans="1:29" ht="19.5" customHeight="1" x14ac:dyDescent="0.45">
      <c r="A1282" s="22">
        <v>46169</v>
      </c>
      <c r="B1282" s="23" t="s">
        <v>29</v>
      </c>
      <c r="C1282" s="24" t="s">
        <v>30</v>
      </c>
      <c r="D1282" s="25" t="s">
        <v>75</v>
      </c>
      <c r="E1282" s="26" t="s">
        <v>76</v>
      </c>
      <c r="F1282" s="27" t="str">
        <f>VLOOKUP(표1[[#This Row],[품번]],[1]!품번구분[#Data],2,0)</f>
        <v>G</v>
      </c>
      <c r="G1282" s="28">
        <v>6</v>
      </c>
      <c r="H1282" s="28">
        <v>78</v>
      </c>
      <c r="I1282" s="28"/>
      <c r="J1282" s="29">
        <f>표1[[#This Row],[C/V]]*표1[[#This Row],[판수]]-표1[[#This Row],[불량수량]]</f>
        <v>468</v>
      </c>
      <c r="K1282" s="28" t="s">
        <v>79</v>
      </c>
      <c r="L1282" s="28" t="s">
        <v>117</v>
      </c>
      <c r="M1282" s="30">
        <v>0.83333333333333337</v>
      </c>
      <c r="N1282" s="30">
        <v>0.33333333333333331</v>
      </c>
      <c r="O1282" s="31">
        <v>659.99999999999989</v>
      </c>
      <c r="P1282" s="31">
        <v>0</v>
      </c>
      <c r="Q1282" s="32"/>
      <c r="R1282" s="33">
        <f t="shared" si="95"/>
        <v>7.0909090909090926</v>
      </c>
      <c r="S1282" s="34">
        <f t="shared" si="96"/>
        <v>151</v>
      </c>
      <c r="T1282" s="35">
        <f>IF(L1282="비가동",0,VLOOKUP(E1282,[1]단가!$D$4:$G$1048576,4,0))</f>
        <v>700</v>
      </c>
      <c r="U1282" s="35">
        <f t="shared" si="97"/>
        <v>327600</v>
      </c>
      <c r="V1282" s="36" t="str">
        <f>IF($L1282="비가동",0,IF($B1282="in",VLOOKUP($E1282,[1]투입량!$M:$T,3,FALSE),VLOOKUP($E1282,[1]투입량!$D:$I,3,FALSE)))</f>
        <v>Q5009</v>
      </c>
      <c r="W1282" s="35">
        <f>IF($L1282="비가동",0,IF($B1282="in",VLOOKUP($E1282,[1]투입량!$M:$T,6,FALSE),VLOOKUP($E1282,[1]투입량!$D:$I,5,FALSE)))</f>
        <v>28</v>
      </c>
      <c r="X1282" s="35">
        <f t="shared" si="98"/>
        <v>2402.4000000000005</v>
      </c>
      <c r="Y1282" s="37">
        <f>IF(V1282=0,0,VLOOKUP(V1282,[1]원재료!C:H,3,0)*0.001)</f>
        <v>8.14</v>
      </c>
      <c r="Z1282" s="35">
        <f t="shared" si="99"/>
        <v>19555.536000000007</v>
      </c>
      <c r="AA1282" s="38"/>
      <c r="AB1282" s="39" t="s">
        <v>35</v>
      </c>
      <c r="AC1282" s="40"/>
    </row>
    <row r="1283" spans="1:29" ht="19.5" customHeight="1" x14ac:dyDescent="0.45">
      <c r="A1283" s="22">
        <v>46169</v>
      </c>
      <c r="B1283" s="23" t="s">
        <v>29</v>
      </c>
      <c r="C1283" s="24" t="s">
        <v>30</v>
      </c>
      <c r="D1283" s="25" t="s">
        <v>78</v>
      </c>
      <c r="E1283" s="26" t="s">
        <v>160</v>
      </c>
      <c r="F1283" s="27" t="str">
        <f>VLOOKUP(표1[[#This Row],[품번]],[1]!품번구분[#Data],2,0)</f>
        <v>S</v>
      </c>
      <c r="G1283" s="28">
        <v>40</v>
      </c>
      <c r="H1283" s="28">
        <v>78</v>
      </c>
      <c r="I1283" s="28"/>
      <c r="J1283" s="29">
        <f>표1[[#This Row],[C/V]]*표1[[#This Row],[판수]]-표1[[#This Row],[불량수량]]</f>
        <v>3120</v>
      </c>
      <c r="K1283" s="28" t="s">
        <v>79</v>
      </c>
      <c r="L1283" s="28" t="s">
        <v>117</v>
      </c>
      <c r="M1283" s="30">
        <v>0.83333333333333337</v>
      </c>
      <c r="N1283" s="30">
        <v>0.33333333333333331</v>
      </c>
      <c r="O1283" s="31">
        <v>659.99999999999989</v>
      </c>
      <c r="P1283" s="31">
        <v>0</v>
      </c>
      <c r="Q1283" s="32"/>
      <c r="R1283" s="33">
        <f t="shared" ref="R1283:R1346" si="100">IF(H1283=0,"",H1283/O1283*60)</f>
        <v>7.0909090909090926</v>
      </c>
      <c r="S1283" s="34">
        <f t="shared" ref="S1283:S1346" si="101">SUMIFS(H:H,$A:$A,A1283,$D:$D,D1283,$E:$E,E1283)</f>
        <v>151</v>
      </c>
      <c r="T1283" s="35">
        <f>IF(L1283="비가동",0,VLOOKUP(E1283,[1]단가!$D$4:$G$1048576,4,0))</f>
        <v>98.5</v>
      </c>
      <c r="U1283" s="35">
        <f t="shared" ref="U1283:U1346" si="102">IF(L1283="비가동",0,T1283*J1283)</f>
        <v>307320</v>
      </c>
      <c r="V1283" s="36" t="str">
        <f>IF($L1283="비가동",0,IF($B1283="in",VLOOKUP($E1283,[1]투입량!$M:$T,3,FALSE),VLOOKUP($E1283,[1]투입량!$D:$I,3,FALSE)))</f>
        <v>E4005-1</v>
      </c>
      <c r="W1283" s="35">
        <f>IF($L1283="비가동",0,IF($B1283="in",VLOOKUP($E1283,[1]투입량!$M:$T,6,FALSE),VLOOKUP($E1283,[1]투입량!$D:$I,5,FALSE)))</f>
        <v>332</v>
      </c>
      <c r="X1283" s="35">
        <f t="shared" ref="X1283:X1346" si="103">IF(L1283="비가동",0,(W1283*1.1)*H1283)</f>
        <v>28485.600000000002</v>
      </c>
      <c r="Y1283" s="37">
        <f>IF(V1283=0,0,VLOOKUP(V1283,[1]원재료!C:H,3,0)*0.001)</f>
        <v>3.24</v>
      </c>
      <c r="Z1283" s="35">
        <f t="shared" ref="Z1283:Z1346" si="104">Y1283*X1283</f>
        <v>92293.344000000012</v>
      </c>
      <c r="AA1283" s="38"/>
      <c r="AB1283" s="39" t="s">
        <v>35</v>
      </c>
      <c r="AC1283" s="40"/>
    </row>
    <row r="1284" spans="1:29" ht="19.5" customHeight="1" x14ac:dyDescent="0.45">
      <c r="A1284" s="22">
        <v>46169</v>
      </c>
      <c r="B1284" s="23" t="s">
        <v>29</v>
      </c>
      <c r="C1284" s="24" t="s">
        <v>30</v>
      </c>
      <c r="D1284" s="25" t="s">
        <v>80</v>
      </c>
      <c r="E1284" s="26">
        <v>410002</v>
      </c>
      <c r="F1284" s="27" t="str">
        <f>VLOOKUP(표1[[#This Row],[품번]],[1]!품번구분[#Data],2,0)</f>
        <v>G</v>
      </c>
      <c r="G1284" s="28">
        <v>400</v>
      </c>
      <c r="H1284" s="28">
        <v>84</v>
      </c>
      <c r="I1284" s="28"/>
      <c r="J1284" s="29">
        <f>표1[[#This Row],[C/V]]*표1[[#This Row],[판수]]-표1[[#This Row],[불량수량]]</f>
        <v>33600</v>
      </c>
      <c r="K1284" s="28" t="s">
        <v>60</v>
      </c>
      <c r="L1284" s="28" t="s">
        <v>116</v>
      </c>
      <c r="M1284" s="30">
        <v>0.33333333333333331</v>
      </c>
      <c r="N1284" s="30">
        <v>0.83333333333333337</v>
      </c>
      <c r="O1284" s="31">
        <v>620</v>
      </c>
      <c r="P1284" s="31">
        <v>0</v>
      </c>
      <c r="Q1284" s="32"/>
      <c r="R1284" s="33">
        <f t="shared" si="100"/>
        <v>8.129032258064516</v>
      </c>
      <c r="S1284" s="34">
        <f t="shared" si="101"/>
        <v>174</v>
      </c>
      <c r="T1284" s="35">
        <f>IF(L1284="비가동",0,VLOOKUP(E1284,[1]단가!$D$4:$G$1048576,4,0))</f>
        <v>14.7</v>
      </c>
      <c r="U1284" s="35">
        <f t="shared" si="102"/>
        <v>493920</v>
      </c>
      <c r="V1284" s="36" t="str">
        <f>IF($L1284="비가동",0,IF($B1284="in",VLOOKUP($E1284,[1]투입량!$M:$T,3,FALSE),VLOOKUP($E1284,[1]투입량!$D:$I,3,FALSE)))</f>
        <v>Q4004-3</v>
      </c>
      <c r="W1284" s="35">
        <f>IF($L1284="비가동",0,IF($B1284="in",VLOOKUP($E1284,[1]투입량!$M:$T,6,FALSE),VLOOKUP($E1284,[1]투입량!$D:$I,5,FALSE)))</f>
        <v>46</v>
      </c>
      <c r="X1284" s="35">
        <f t="shared" si="103"/>
        <v>4250.4000000000005</v>
      </c>
      <c r="Y1284" s="37">
        <f>IF(V1284=0,0,VLOOKUP(V1284,[1]원재료!C:H,3,0)*0.001)</f>
        <v>10.200000000000001</v>
      </c>
      <c r="Z1284" s="35">
        <f t="shared" si="104"/>
        <v>43354.080000000009</v>
      </c>
      <c r="AA1284" s="38"/>
      <c r="AB1284" s="39" t="s">
        <v>35</v>
      </c>
      <c r="AC1284" s="40"/>
    </row>
    <row r="1285" spans="1:29" ht="19.5" customHeight="1" x14ac:dyDescent="0.45">
      <c r="A1285" s="22">
        <v>46169</v>
      </c>
      <c r="B1285" s="23" t="s">
        <v>29</v>
      </c>
      <c r="C1285" s="24" t="s">
        <v>30</v>
      </c>
      <c r="D1285" s="25" t="s">
        <v>82</v>
      </c>
      <c r="E1285" s="26" t="s">
        <v>125</v>
      </c>
      <c r="F1285" s="27" t="str">
        <f>VLOOKUP(표1[[#This Row],[품번]],[1]!품번구분[#Data],2,0)</f>
        <v>G</v>
      </c>
      <c r="G1285" s="28">
        <v>72</v>
      </c>
      <c r="H1285" s="28">
        <v>84</v>
      </c>
      <c r="I1285" s="28"/>
      <c r="J1285" s="29">
        <f>표1[[#This Row],[C/V]]*표1[[#This Row],[판수]]-표1[[#This Row],[불량수량]]</f>
        <v>6048</v>
      </c>
      <c r="K1285" s="28" t="s">
        <v>60</v>
      </c>
      <c r="L1285" s="28" t="s">
        <v>116</v>
      </c>
      <c r="M1285" s="30">
        <v>0.33333333333333331</v>
      </c>
      <c r="N1285" s="30">
        <v>0.83333333333333337</v>
      </c>
      <c r="O1285" s="31">
        <v>620</v>
      </c>
      <c r="P1285" s="31">
        <v>0</v>
      </c>
      <c r="Q1285" s="32"/>
      <c r="R1285" s="33">
        <f t="shared" si="100"/>
        <v>8.129032258064516</v>
      </c>
      <c r="S1285" s="34">
        <f t="shared" si="101"/>
        <v>174</v>
      </c>
      <c r="T1285" s="35">
        <f>IF(L1285="비가동",0,VLOOKUP(E1285,[1]단가!$D$4:$G$1048576,4,0))</f>
        <v>0</v>
      </c>
      <c r="U1285" s="35">
        <f t="shared" si="102"/>
        <v>0</v>
      </c>
      <c r="V1285" s="36" t="str">
        <f>IF($L1285="비가동",0,IF($B1285="in",VLOOKUP($E1285,[1]투입량!$M:$T,3,FALSE),VLOOKUP($E1285,[1]투입량!$D:$I,3,FALSE)))</f>
        <v>F7008</v>
      </c>
      <c r="W1285" s="35">
        <f>IF($L1285="비가동",0,IF($B1285="in",VLOOKUP($E1285,[1]투입량!$M:$T,6,FALSE),VLOOKUP($E1285,[1]투입량!$D:$I,5,FALSE)))</f>
        <v>168</v>
      </c>
      <c r="X1285" s="35">
        <f t="shared" si="103"/>
        <v>15523.2</v>
      </c>
      <c r="Y1285" s="37">
        <f>IF(V1285=0,0,VLOOKUP(V1285,[1]원재료!C:H,3,0)*0.001)</f>
        <v>41</v>
      </c>
      <c r="Z1285" s="35">
        <f t="shared" si="104"/>
        <v>636451.20000000007</v>
      </c>
      <c r="AA1285" s="38"/>
      <c r="AB1285" s="39" t="s">
        <v>35</v>
      </c>
      <c r="AC1285" s="40"/>
    </row>
    <row r="1286" spans="1:29" ht="19.5" customHeight="1" x14ac:dyDescent="0.45">
      <c r="A1286" s="22">
        <v>46169</v>
      </c>
      <c r="B1286" s="23" t="s">
        <v>29</v>
      </c>
      <c r="C1286" s="24" t="s">
        <v>30</v>
      </c>
      <c r="D1286" s="25" t="s">
        <v>80</v>
      </c>
      <c r="E1286" s="26">
        <v>410002</v>
      </c>
      <c r="F1286" s="27" t="str">
        <f>VLOOKUP(표1[[#This Row],[품번]],[1]!품번구분[#Data],2,0)</f>
        <v>G</v>
      </c>
      <c r="G1286" s="28">
        <v>400</v>
      </c>
      <c r="H1286" s="28">
        <v>90</v>
      </c>
      <c r="I1286" s="28"/>
      <c r="J1286" s="29">
        <f>표1[[#This Row],[C/V]]*표1[[#This Row],[판수]]-표1[[#This Row],[불량수량]]</f>
        <v>36000</v>
      </c>
      <c r="K1286" s="28" t="s">
        <v>83</v>
      </c>
      <c r="L1286" s="28" t="s">
        <v>117</v>
      </c>
      <c r="M1286" s="30">
        <v>0.83333333333333337</v>
      </c>
      <c r="N1286" s="30">
        <v>0.33333333333333331</v>
      </c>
      <c r="O1286" s="31">
        <v>659.99999999999989</v>
      </c>
      <c r="P1286" s="31">
        <v>0</v>
      </c>
      <c r="Q1286" s="32"/>
      <c r="R1286" s="33">
        <f t="shared" si="100"/>
        <v>8.1818181818181834</v>
      </c>
      <c r="S1286" s="34">
        <f t="shared" si="101"/>
        <v>174</v>
      </c>
      <c r="T1286" s="35">
        <f>IF(L1286="비가동",0,VLOOKUP(E1286,[1]단가!$D$4:$G$1048576,4,0))</f>
        <v>14.7</v>
      </c>
      <c r="U1286" s="35">
        <f t="shared" si="102"/>
        <v>529200</v>
      </c>
      <c r="V1286" s="36" t="str">
        <f>IF($L1286="비가동",0,IF($B1286="in",VLOOKUP($E1286,[1]투입량!$M:$T,3,FALSE),VLOOKUP($E1286,[1]투입량!$D:$I,3,FALSE)))</f>
        <v>Q4004-3</v>
      </c>
      <c r="W1286" s="35">
        <f>IF($L1286="비가동",0,IF($B1286="in",VLOOKUP($E1286,[1]투입량!$M:$T,6,FALSE),VLOOKUP($E1286,[1]투입량!$D:$I,5,FALSE)))</f>
        <v>46</v>
      </c>
      <c r="X1286" s="35">
        <f t="shared" si="103"/>
        <v>4554</v>
      </c>
      <c r="Y1286" s="37">
        <f>IF(V1286=0,0,VLOOKUP(V1286,[1]원재료!C:H,3,0)*0.001)</f>
        <v>10.200000000000001</v>
      </c>
      <c r="Z1286" s="35">
        <f t="shared" si="104"/>
        <v>46450.8</v>
      </c>
      <c r="AA1286" s="38"/>
      <c r="AB1286" s="39" t="s">
        <v>35</v>
      </c>
      <c r="AC1286" s="40"/>
    </row>
    <row r="1287" spans="1:29" ht="19.5" customHeight="1" x14ac:dyDescent="0.45">
      <c r="A1287" s="22">
        <v>46169</v>
      </c>
      <c r="B1287" s="23" t="s">
        <v>29</v>
      </c>
      <c r="C1287" s="24" t="s">
        <v>30</v>
      </c>
      <c r="D1287" s="25" t="s">
        <v>82</v>
      </c>
      <c r="E1287" s="26" t="s">
        <v>125</v>
      </c>
      <c r="F1287" s="27" t="str">
        <f>VLOOKUP(표1[[#This Row],[품번]],[1]!품번구분[#Data],2,0)</f>
        <v>G</v>
      </c>
      <c r="G1287" s="28">
        <v>72</v>
      </c>
      <c r="H1287" s="28">
        <v>90</v>
      </c>
      <c r="I1287" s="28"/>
      <c r="J1287" s="29">
        <f>표1[[#This Row],[C/V]]*표1[[#This Row],[판수]]-표1[[#This Row],[불량수량]]</f>
        <v>6480</v>
      </c>
      <c r="K1287" s="28" t="s">
        <v>83</v>
      </c>
      <c r="L1287" s="28" t="s">
        <v>117</v>
      </c>
      <c r="M1287" s="30">
        <v>0.83333333333333337</v>
      </c>
      <c r="N1287" s="30">
        <v>0.33333333333333331</v>
      </c>
      <c r="O1287" s="31">
        <v>659.99999999999989</v>
      </c>
      <c r="P1287" s="31">
        <v>0</v>
      </c>
      <c r="Q1287" s="32"/>
      <c r="R1287" s="33">
        <f t="shared" si="100"/>
        <v>8.1818181818181834</v>
      </c>
      <c r="S1287" s="34">
        <f t="shared" si="101"/>
        <v>174</v>
      </c>
      <c r="T1287" s="35">
        <f>IF(L1287="비가동",0,VLOOKUP(E1287,[1]단가!$D$4:$G$1048576,4,0))</f>
        <v>0</v>
      </c>
      <c r="U1287" s="35">
        <f t="shared" si="102"/>
        <v>0</v>
      </c>
      <c r="V1287" s="36" t="str">
        <f>IF($L1287="비가동",0,IF($B1287="in",VLOOKUP($E1287,[1]투입량!$M:$T,3,FALSE),VLOOKUP($E1287,[1]투입량!$D:$I,3,FALSE)))</f>
        <v>F7008</v>
      </c>
      <c r="W1287" s="35">
        <f>IF($L1287="비가동",0,IF($B1287="in",VLOOKUP($E1287,[1]투입량!$M:$T,6,FALSE),VLOOKUP($E1287,[1]투입량!$D:$I,5,FALSE)))</f>
        <v>168</v>
      </c>
      <c r="X1287" s="35">
        <f t="shared" si="103"/>
        <v>16632</v>
      </c>
      <c r="Y1287" s="37">
        <f>IF(V1287=0,0,VLOOKUP(V1287,[1]원재료!C:H,3,0)*0.001)</f>
        <v>41</v>
      </c>
      <c r="Z1287" s="35">
        <f t="shared" si="104"/>
        <v>681912</v>
      </c>
      <c r="AA1287" s="38"/>
      <c r="AB1287" s="39" t="s">
        <v>35</v>
      </c>
      <c r="AC1287" s="40"/>
    </row>
    <row r="1288" spans="1:29" ht="19.5" customHeight="1" x14ac:dyDescent="0.45">
      <c r="A1288" s="22">
        <v>46169</v>
      </c>
      <c r="B1288" s="23" t="s">
        <v>29</v>
      </c>
      <c r="C1288" s="24" t="s">
        <v>30</v>
      </c>
      <c r="D1288" s="25" t="s">
        <v>84</v>
      </c>
      <c r="E1288" s="26">
        <v>681371</v>
      </c>
      <c r="F1288" s="27" t="str">
        <f>VLOOKUP(표1[[#This Row],[품번]],[1]!품번구분[#Data],2,0)</f>
        <v>S</v>
      </c>
      <c r="G1288" s="28">
        <v>400</v>
      </c>
      <c r="H1288" s="28">
        <v>104</v>
      </c>
      <c r="I1288" s="28">
        <v>208</v>
      </c>
      <c r="J1288" s="29">
        <f>표1[[#This Row],[C/V]]*표1[[#This Row],[판수]]-표1[[#This Row],[불량수량]]</f>
        <v>41392</v>
      </c>
      <c r="K1288" s="28" t="s">
        <v>85</v>
      </c>
      <c r="L1288" s="28" t="s">
        <v>116</v>
      </c>
      <c r="M1288" s="30">
        <v>0.33333333333333331</v>
      </c>
      <c r="N1288" s="30">
        <v>0.83333333333333337</v>
      </c>
      <c r="O1288" s="31">
        <v>620</v>
      </c>
      <c r="P1288" s="31">
        <v>0</v>
      </c>
      <c r="Q1288" s="32"/>
      <c r="R1288" s="33">
        <f t="shared" si="100"/>
        <v>10.064516129032258</v>
      </c>
      <c r="S1288" s="34">
        <f t="shared" si="101"/>
        <v>213</v>
      </c>
      <c r="T1288" s="35">
        <f>IF(L1288="비가동",0,VLOOKUP(E1288,[1]단가!$D$4:$G$1048576,4,0))</f>
        <v>11.89</v>
      </c>
      <c r="U1288" s="35">
        <f t="shared" si="102"/>
        <v>492150.88</v>
      </c>
      <c r="V1288" s="36" t="str">
        <f>IF($L1288="비가동",0,IF($B1288="in",VLOOKUP($E1288,[1]투입량!$M:$T,3,FALSE),VLOOKUP($E1288,[1]투입량!$D:$I,3,FALSE)))</f>
        <v>SI4023</v>
      </c>
      <c r="W1288" s="35">
        <f>IF($L1288="비가동",0,IF($B1288="in",VLOOKUP($E1288,[1]투입량!$M:$T,6,FALSE),VLOOKUP($E1288,[1]투입량!$D:$I,5,FALSE)))</f>
        <v>169.5</v>
      </c>
      <c r="X1288" s="35">
        <f t="shared" si="103"/>
        <v>19390.800000000003</v>
      </c>
      <c r="Y1288" s="37">
        <f>IF(V1288=0,0,VLOOKUP(V1288,[1]원재료!C:H,3,0)*0.001)</f>
        <v>9.3000000000000007</v>
      </c>
      <c r="Z1288" s="35">
        <f t="shared" si="104"/>
        <v>180334.44000000003</v>
      </c>
      <c r="AA1288" s="38"/>
      <c r="AB1288" s="39" t="s">
        <v>35</v>
      </c>
      <c r="AC1288" s="40"/>
    </row>
    <row r="1289" spans="1:29" ht="19.5" customHeight="1" x14ac:dyDescent="0.45">
      <c r="A1289" s="22">
        <v>46169</v>
      </c>
      <c r="B1289" s="23" t="s">
        <v>29</v>
      </c>
      <c r="C1289" s="24" t="s">
        <v>30</v>
      </c>
      <c r="D1289" s="25" t="s">
        <v>86</v>
      </c>
      <c r="E1289" s="26">
        <v>680772</v>
      </c>
      <c r="F1289" s="27" t="str">
        <f>VLOOKUP(표1[[#This Row],[품번]],[1]!품번구분[#Data],2,0)</f>
        <v>S</v>
      </c>
      <c r="G1289" s="28">
        <v>324</v>
      </c>
      <c r="H1289" s="28">
        <v>104</v>
      </c>
      <c r="I1289" s="28">
        <v>104</v>
      </c>
      <c r="J1289" s="29">
        <f>표1[[#This Row],[C/V]]*표1[[#This Row],[판수]]-표1[[#This Row],[불량수량]]</f>
        <v>33592</v>
      </c>
      <c r="K1289" s="28" t="s">
        <v>85</v>
      </c>
      <c r="L1289" s="28" t="s">
        <v>116</v>
      </c>
      <c r="M1289" s="30">
        <v>0.33333333333333331</v>
      </c>
      <c r="N1289" s="30">
        <v>0.83333333333333337</v>
      </c>
      <c r="O1289" s="31">
        <v>620</v>
      </c>
      <c r="P1289" s="31">
        <v>0</v>
      </c>
      <c r="Q1289" s="32"/>
      <c r="R1289" s="33">
        <f t="shared" si="100"/>
        <v>10.064516129032258</v>
      </c>
      <c r="S1289" s="34">
        <f t="shared" si="101"/>
        <v>213</v>
      </c>
      <c r="T1289" s="35">
        <f>IF(L1289="비가동",0,VLOOKUP(E1289,[1]단가!$D$4:$G$1048576,4,0))</f>
        <v>8.94</v>
      </c>
      <c r="U1289" s="35">
        <f t="shared" si="102"/>
        <v>300312.48</v>
      </c>
      <c r="V1289" s="36" t="str">
        <f>IF($L1289="비가동",0,IF($B1289="in",VLOOKUP($E1289,[1]투입량!$M:$T,3,FALSE),VLOOKUP($E1289,[1]투입량!$D:$I,3,FALSE)))</f>
        <v>SI4020</v>
      </c>
      <c r="W1289" s="35">
        <f>IF($L1289="비가동",0,IF($B1289="in",VLOOKUP($E1289,[1]투입량!$M:$T,6,FALSE),VLOOKUP($E1289,[1]투입량!$D:$I,5,FALSE)))</f>
        <v>88</v>
      </c>
      <c r="X1289" s="35">
        <f t="shared" si="103"/>
        <v>10067.200000000001</v>
      </c>
      <c r="Y1289" s="37">
        <f>IF(V1289=0,0,VLOOKUP(V1289,[1]원재료!C:H,3,0)*0.001)</f>
        <v>8.7000000000000011</v>
      </c>
      <c r="Z1289" s="35">
        <f t="shared" si="104"/>
        <v>87584.640000000014</v>
      </c>
      <c r="AA1289" s="38"/>
      <c r="AB1289" s="39" t="s">
        <v>35</v>
      </c>
      <c r="AC1289" s="40"/>
    </row>
    <row r="1290" spans="1:29" ht="19.5" customHeight="1" x14ac:dyDescent="0.45">
      <c r="A1290" s="22">
        <v>46169</v>
      </c>
      <c r="B1290" s="23" t="s">
        <v>29</v>
      </c>
      <c r="C1290" s="24" t="s">
        <v>30</v>
      </c>
      <c r="D1290" s="25" t="s">
        <v>84</v>
      </c>
      <c r="E1290" s="26">
        <v>681371</v>
      </c>
      <c r="F1290" s="27" t="str">
        <f>VLOOKUP(표1[[#This Row],[품번]],[1]!품번구분[#Data],2,0)</f>
        <v>S</v>
      </c>
      <c r="G1290" s="28">
        <v>400</v>
      </c>
      <c r="H1290" s="28">
        <v>109</v>
      </c>
      <c r="I1290" s="28">
        <v>218</v>
      </c>
      <c r="J1290" s="29">
        <f>표1[[#This Row],[C/V]]*표1[[#This Row],[판수]]-표1[[#This Row],[불량수량]]</f>
        <v>43382</v>
      </c>
      <c r="K1290" s="28" t="s">
        <v>87</v>
      </c>
      <c r="L1290" s="28" t="s">
        <v>117</v>
      </c>
      <c r="M1290" s="30">
        <v>0.83333333333333337</v>
      </c>
      <c r="N1290" s="30">
        <v>0.33333333333333331</v>
      </c>
      <c r="O1290" s="31">
        <v>659.99999999999989</v>
      </c>
      <c r="P1290" s="31">
        <v>0</v>
      </c>
      <c r="Q1290" s="32"/>
      <c r="R1290" s="33">
        <f t="shared" si="100"/>
        <v>9.9090909090909118</v>
      </c>
      <c r="S1290" s="34">
        <f t="shared" si="101"/>
        <v>213</v>
      </c>
      <c r="T1290" s="35">
        <f>IF(L1290="비가동",0,VLOOKUP(E1290,[1]단가!$D$4:$G$1048576,4,0))</f>
        <v>11.89</v>
      </c>
      <c r="U1290" s="35">
        <f t="shared" si="102"/>
        <v>515811.98000000004</v>
      </c>
      <c r="V1290" s="36" t="str">
        <f>IF($L1290="비가동",0,IF($B1290="in",VLOOKUP($E1290,[1]투입량!$M:$T,3,FALSE),VLOOKUP($E1290,[1]투입량!$D:$I,3,FALSE)))</f>
        <v>SI4023</v>
      </c>
      <c r="W1290" s="35">
        <f>IF($L1290="비가동",0,IF($B1290="in",VLOOKUP($E1290,[1]투입량!$M:$T,6,FALSE),VLOOKUP($E1290,[1]투입량!$D:$I,5,FALSE)))</f>
        <v>169.5</v>
      </c>
      <c r="X1290" s="35">
        <f t="shared" si="103"/>
        <v>20323.050000000003</v>
      </c>
      <c r="Y1290" s="37">
        <f>IF(V1290=0,0,VLOOKUP(V1290,[1]원재료!C:H,3,0)*0.001)</f>
        <v>9.3000000000000007</v>
      </c>
      <c r="Z1290" s="35">
        <f t="shared" si="104"/>
        <v>189004.36500000005</v>
      </c>
      <c r="AA1290" s="38"/>
      <c r="AB1290" s="39" t="s">
        <v>35</v>
      </c>
      <c r="AC1290" s="40"/>
    </row>
    <row r="1291" spans="1:29" ht="19.5" customHeight="1" x14ac:dyDescent="0.45">
      <c r="A1291" s="22">
        <v>46169</v>
      </c>
      <c r="B1291" s="23" t="s">
        <v>29</v>
      </c>
      <c r="C1291" s="24" t="s">
        <v>30</v>
      </c>
      <c r="D1291" s="25" t="s">
        <v>86</v>
      </c>
      <c r="E1291" s="26">
        <v>680772</v>
      </c>
      <c r="F1291" s="27" t="str">
        <f>VLOOKUP(표1[[#This Row],[품번]],[1]!품번구분[#Data],2,0)</f>
        <v>S</v>
      </c>
      <c r="G1291" s="28">
        <v>324</v>
      </c>
      <c r="H1291" s="28">
        <v>109</v>
      </c>
      <c r="I1291" s="28">
        <v>109</v>
      </c>
      <c r="J1291" s="29">
        <f>표1[[#This Row],[C/V]]*표1[[#This Row],[판수]]-표1[[#This Row],[불량수량]]</f>
        <v>35207</v>
      </c>
      <c r="K1291" s="28" t="s">
        <v>87</v>
      </c>
      <c r="L1291" s="28" t="s">
        <v>117</v>
      </c>
      <c r="M1291" s="30">
        <v>0.83333333333333337</v>
      </c>
      <c r="N1291" s="30">
        <v>0.33333333333333331</v>
      </c>
      <c r="O1291" s="31">
        <v>659.99999999999989</v>
      </c>
      <c r="P1291" s="31">
        <v>0</v>
      </c>
      <c r="Q1291" s="32"/>
      <c r="R1291" s="33">
        <f t="shared" si="100"/>
        <v>9.9090909090909118</v>
      </c>
      <c r="S1291" s="34">
        <f t="shared" si="101"/>
        <v>213</v>
      </c>
      <c r="T1291" s="35">
        <f>IF(L1291="비가동",0,VLOOKUP(E1291,[1]단가!$D$4:$G$1048576,4,0))</f>
        <v>8.94</v>
      </c>
      <c r="U1291" s="35">
        <f t="shared" si="102"/>
        <v>314750.57999999996</v>
      </c>
      <c r="V1291" s="36" t="str">
        <f>IF($L1291="비가동",0,IF($B1291="in",VLOOKUP($E1291,[1]투입량!$M:$T,3,FALSE),VLOOKUP($E1291,[1]투입량!$D:$I,3,FALSE)))</f>
        <v>SI4020</v>
      </c>
      <c r="W1291" s="35">
        <f>IF($L1291="비가동",0,IF($B1291="in",VLOOKUP($E1291,[1]투입량!$M:$T,6,FALSE),VLOOKUP($E1291,[1]투입량!$D:$I,5,FALSE)))</f>
        <v>88</v>
      </c>
      <c r="X1291" s="35">
        <f t="shared" si="103"/>
        <v>10551.2</v>
      </c>
      <c r="Y1291" s="37">
        <f>IF(V1291=0,0,VLOOKUP(V1291,[1]원재료!C:H,3,0)*0.001)</f>
        <v>8.7000000000000011</v>
      </c>
      <c r="Z1291" s="35">
        <f t="shared" si="104"/>
        <v>91795.440000000017</v>
      </c>
      <c r="AA1291" s="38"/>
      <c r="AB1291" s="39" t="s">
        <v>35</v>
      </c>
      <c r="AC1291" s="40"/>
    </row>
    <row r="1292" spans="1:29" ht="19.5" customHeight="1" x14ac:dyDescent="0.45">
      <c r="A1292" s="22">
        <v>46169</v>
      </c>
      <c r="B1292" s="23" t="s">
        <v>29</v>
      </c>
      <c r="C1292" s="24" t="s">
        <v>30</v>
      </c>
      <c r="D1292" s="25" t="s">
        <v>88</v>
      </c>
      <c r="E1292" s="26">
        <v>685390</v>
      </c>
      <c r="F1292" s="27" t="str">
        <f>VLOOKUP(표1[[#This Row],[품번]],[1]!품번구분[#Data],2,0)</f>
        <v>S</v>
      </c>
      <c r="G1292" s="28">
        <v>1444</v>
      </c>
      <c r="H1292" s="28">
        <v>105</v>
      </c>
      <c r="I1292" s="28">
        <v>105</v>
      </c>
      <c r="J1292" s="29">
        <f>표1[[#This Row],[C/V]]*표1[[#This Row],[판수]]-표1[[#This Row],[불량수량]]</f>
        <v>151515</v>
      </c>
      <c r="K1292" s="28" t="s">
        <v>99</v>
      </c>
      <c r="L1292" s="28" t="s">
        <v>116</v>
      </c>
      <c r="M1292" s="30">
        <v>0.33333333333333331</v>
      </c>
      <c r="N1292" s="30">
        <v>0.83333333333333337</v>
      </c>
      <c r="O1292" s="31">
        <v>620</v>
      </c>
      <c r="P1292" s="31">
        <v>0</v>
      </c>
      <c r="Q1292" s="32"/>
      <c r="R1292" s="33">
        <f t="shared" si="100"/>
        <v>10.161290322580644</v>
      </c>
      <c r="S1292" s="34">
        <f t="shared" si="101"/>
        <v>215</v>
      </c>
      <c r="T1292" s="35">
        <f>IF(L1292="비가동",0,VLOOKUP(E1292,[1]단가!$D$4:$G$1048576,4,0))</f>
        <v>8</v>
      </c>
      <c r="U1292" s="35">
        <f t="shared" si="102"/>
        <v>1212120</v>
      </c>
      <c r="V1292" s="36" t="str">
        <f>IF($L1292="비가동",0,IF($B1292="in",VLOOKUP($E1292,[1]투입량!$M:$T,3,FALSE),VLOOKUP($E1292,[1]투입량!$D:$I,3,FALSE)))</f>
        <v>SI4022</v>
      </c>
      <c r="W1292" s="35">
        <f>IF($L1292="비가동",0,IF($B1292="in",VLOOKUP($E1292,[1]투입량!$M:$T,6,FALSE),VLOOKUP($E1292,[1]투입량!$D:$I,5,FALSE)))</f>
        <v>260</v>
      </c>
      <c r="X1292" s="35">
        <f t="shared" si="103"/>
        <v>30030</v>
      </c>
      <c r="Y1292" s="37">
        <f>IF(V1292=0,0,VLOOKUP(V1292,[1]원재료!C:H,3,0)*0.001)</f>
        <v>10.15</v>
      </c>
      <c r="Z1292" s="35">
        <f t="shared" si="104"/>
        <v>304804.5</v>
      </c>
      <c r="AA1292" s="38"/>
      <c r="AB1292" s="39" t="s">
        <v>35</v>
      </c>
      <c r="AC1292" s="40"/>
    </row>
    <row r="1293" spans="1:29" ht="19.5" customHeight="1" x14ac:dyDescent="0.45">
      <c r="A1293" s="22">
        <v>46169</v>
      </c>
      <c r="B1293" s="23" t="s">
        <v>29</v>
      </c>
      <c r="C1293" s="24" t="s">
        <v>30</v>
      </c>
      <c r="D1293" s="25" t="s">
        <v>90</v>
      </c>
      <c r="E1293" s="26" t="s">
        <v>91</v>
      </c>
      <c r="F1293" s="27" t="str">
        <f>VLOOKUP(표1[[#This Row],[품번]],[1]!품번구분[#Data],2,0)</f>
        <v>S</v>
      </c>
      <c r="G1293" s="28">
        <v>256</v>
      </c>
      <c r="H1293" s="28">
        <v>63</v>
      </c>
      <c r="I1293" s="28"/>
      <c r="J1293" s="29">
        <f>표1[[#This Row],[C/V]]*표1[[#This Row],[판수]]-표1[[#This Row],[불량수량]]</f>
        <v>16128</v>
      </c>
      <c r="K1293" s="28" t="s">
        <v>92</v>
      </c>
      <c r="L1293" s="28" t="s">
        <v>116</v>
      </c>
      <c r="M1293" s="30">
        <v>0.33333333333333331</v>
      </c>
      <c r="N1293" s="30">
        <v>0.83333333333333337</v>
      </c>
      <c r="O1293" s="31">
        <v>620</v>
      </c>
      <c r="P1293" s="31">
        <v>0</v>
      </c>
      <c r="Q1293" s="32"/>
      <c r="R1293" s="33">
        <f t="shared" si="100"/>
        <v>6.096774193548387</v>
      </c>
      <c r="S1293" s="34">
        <f t="shared" si="101"/>
        <v>130</v>
      </c>
      <c r="T1293" s="35">
        <f>IF(L1293="비가동",0,VLOOKUP(E1293,[1]단가!$D$4:$G$1048576,4,0))</f>
        <v>39.44</v>
      </c>
      <c r="U1293" s="35">
        <f t="shared" si="102"/>
        <v>636088.31999999995</v>
      </c>
      <c r="V1293" s="36" t="str">
        <f>IF($L1293="비가동",0,IF($B1293="in",VLOOKUP($E1293,[1]투입량!$M:$T,3,FALSE),VLOOKUP($E1293,[1]투입량!$D:$I,3,FALSE)))</f>
        <v>SI4023-1</v>
      </c>
      <c r="W1293" s="35">
        <f>IF($L1293="비가동",0,IF($B1293="in",VLOOKUP($E1293,[1]투입량!$M:$T,6,FALSE),VLOOKUP($E1293,[1]투입량!$D:$I,5,FALSE)))</f>
        <v>172</v>
      </c>
      <c r="X1293" s="35">
        <f t="shared" si="103"/>
        <v>11919.6</v>
      </c>
      <c r="Y1293" s="37">
        <f>IF(V1293=0,0,VLOOKUP(V1293,[1]원재료!C:H,3,0)*0.001)</f>
        <v>8.1999999999999993</v>
      </c>
      <c r="Z1293" s="35">
        <f t="shared" si="104"/>
        <v>97740.72</v>
      </c>
      <c r="AA1293" s="38"/>
      <c r="AB1293" s="39" t="s">
        <v>35</v>
      </c>
      <c r="AC1293" s="40"/>
    </row>
    <row r="1294" spans="1:29" ht="19.5" customHeight="1" x14ac:dyDescent="0.45">
      <c r="A1294" s="22">
        <v>46169</v>
      </c>
      <c r="B1294" s="23" t="s">
        <v>29</v>
      </c>
      <c r="C1294" s="24" t="s">
        <v>30</v>
      </c>
      <c r="D1294" s="25" t="s">
        <v>88</v>
      </c>
      <c r="E1294" s="26">
        <v>685390</v>
      </c>
      <c r="F1294" s="27" t="str">
        <f>VLOOKUP(표1[[#This Row],[품번]],[1]!품번구분[#Data],2,0)</f>
        <v>S</v>
      </c>
      <c r="G1294" s="28">
        <v>1444</v>
      </c>
      <c r="H1294" s="28">
        <v>110</v>
      </c>
      <c r="I1294" s="28">
        <v>110</v>
      </c>
      <c r="J1294" s="29">
        <f>표1[[#This Row],[C/V]]*표1[[#This Row],[판수]]-표1[[#This Row],[불량수량]]</f>
        <v>158730</v>
      </c>
      <c r="K1294" s="28" t="s">
        <v>89</v>
      </c>
      <c r="L1294" s="28" t="s">
        <v>117</v>
      </c>
      <c r="M1294" s="30">
        <v>0.83333333333333337</v>
      </c>
      <c r="N1294" s="30">
        <v>0.33333333333333331</v>
      </c>
      <c r="O1294" s="31">
        <v>659.99999999999989</v>
      </c>
      <c r="P1294" s="31">
        <v>0</v>
      </c>
      <c r="Q1294" s="32"/>
      <c r="R1294" s="33">
        <f t="shared" si="100"/>
        <v>10.000000000000002</v>
      </c>
      <c r="S1294" s="34">
        <f t="shared" si="101"/>
        <v>215</v>
      </c>
      <c r="T1294" s="35">
        <f>IF(L1294="비가동",0,VLOOKUP(E1294,[1]단가!$D$4:$G$1048576,4,0))</f>
        <v>8</v>
      </c>
      <c r="U1294" s="35">
        <f t="shared" si="102"/>
        <v>1269840</v>
      </c>
      <c r="V1294" s="36" t="str">
        <f>IF($L1294="비가동",0,IF($B1294="in",VLOOKUP($E1294,[1]투입량!$M:$T,3,FALSE),VLOOKUP($E1294,[1]투입량!$D:$I,3,FALSE)))</f>
        <v>SI4022</v>
      </c>
      <c r="W1294" s="35">
        <f>IF($L1294="비가동",0,IF($B1294="in",VLOOKUP($E1294,[1]투입량!$M:$T,6,FALSE),VLOOKUP($E1294,[1]투입량!$D:$I,5,FALSE)))</f>
        <v>260</v>
      </c>
      <c r="X1294" s="35">
        <f t="shared" si="103"/>
        <v>31460</v>
      </c>
      <c r="Y1294" s="37">
        <f>IF(V1294=0,0,VLOOKUP(V1294,[1]원재료!C:H,3,0)*0.001)</f>
        <v>10.15</v>
      </c>
      <c r="Z1294" s="35">
        <f t="shared" si="104"/>
        <v>319319</v>
      </c>
      <c r="AA1294" s="38"/>
      <c r="AB1294" s="39" t="s">
        <v>35</v>
      </c>
      <c r="AC1294" s="40"/>
    </row>
    <row r="1295" spans="1:29" ht="19.5" customHeight="1" x14ac:dyDescent="0.45">
      <c r="A1295" s="22">
        <v>46169</v>
      </c>
      <c r="B1295" s="23" t="s">
        <v>29</v>
      </c>
      <c r="C1295" s="24" t="s">
        <v>30</v>
      </c>
      <c r="D1295" s="25" t="s">
        <v>90</v>
      </c>
      <c r="E1295" s="26" t="s">
        <v>91</v>
      </c>
      <c r="F1295" s="27" t="str">
        <f>VLOOKUP(표1[[#This Row],[품번]],[1]!품번구분[#Data],2,0)</f>
        <v>S</v>
      </c>
      <c r="G1295" s="28">
        <v>256</v>
      </c>
      <c r="H1295" s="28">
        <v>67</v>
      </c>
      <c r="I1295" s="28"/>
      <c r="J1295" s="29">
        <f>표1[[#This Row],[C/V]]*표1[[#This Row],[판수]]-표1[[#This Row],[불량수량]]</f>
        <v>17152</v>
      </c>
      <c r="K1295" s="28" t="s">
        <v>94</v>
      </c>
      <c r="L1295" s="28" t="s">
        <v>117</v>
      </c>
      <c r="M1295" s="30">
        <v>0.83333333333333337</v>
      </c>
      <c r="N1295" s="30">
        <v>0.33333333333333331</v>
      </c>
      <c r="O1295" s="31">
        <v>659.99999999999989</v>
      </c>
      <c r="P1295" s="31">
        <v>0</v>
      </c>
      <c r="Q1295" s="32"/>
      <c r="R1295" s="33">
        <f t="shared" si="100"/>
        <v>6.0909090909090917</v>
      </c>
      <c r="S1295" s="34">
        <f t="shared" si="101"/>
        <v>130</v>
      </c>
      <c r="T1295" s="35">
        <f>IF(L1295="비가동",0,VLOOKUP(E1295,[1]단가!$D$4:$G$1048576,4,0))</f>
        <v>39.44</v>
      </c>
      <c r="U1295" s="35">
        <f t="shared" si="102"/>
        <v>676474.88</v>
      </c>
      <c r="V1295" s="36" t="str">
        <f>IF($L1295="비가동",0,IF($B1295="in",VLOOKUP($E1295,[1]투입량!$M:$T,3,FALSE),VLOOKUP($E1295,[1]투입량!$D:$I,3,FALSE)))</f>
        <v>SI4023-1</v>
      </c>
      <c r="W1295" s="35">
        <f>IF($L1295="비가동",0,IF($B1295="in",VLOOKUP($E1295,[1]투입량!$M:$T,6,FALSE),VLOOKUP($E1295,[1]투입량!$D:$I,5,FALSE)))</f>
        <v>172</v>
      </c>
      <c r="X1295" s="35">
        <f t="shared" si="103"/>
        <v>12676.400000000001</v>
      </c>
      <c r="Y1295" s="37">
        <f>IF(V1295=0,0,VLOOKUP(V1295,[1]원재료!C:H,3,0)*0.001)</f>
        <v>8.1999999999999993</v>
      </c>
      <c r="Z1295" s="35">
        <f t="shared" si="104"/>
        <v>103946.48</v>
      </c>
      <c r="AA1295" s="38"/>
      <c r="AB1295" s="39" t="s">
        <v>35</v>
      </c>
      <c r="AC1295" s="40"/>
    </row>
    <row r="1296" spans="1:29" ht="19.5" customHeight="1" x14ac:dyDescent="0.45">
      <c r="A1296" s="22">
        <v>46169</v>
      </c>
      <c r="B1296" s="23" t="s">
        <v>29</v>
      </c>
      <c r="C1296" s="24" t="s">
        <v>30</v>
      </c>
      <c r="D1296" s="25" t="s">
        <v>95</v>
      </c>
      <c r="E1296" s="26">
        <v>682620</v>
      </c>
      <c r="F1296" s="27" t="str">
        <f>VLOOKUP(표1[[#This Row],[품번]],[1]!품번구분[#Data],2,0)</f>
        <v>S</v>
      </c>
      <c r="G1296" s="28">
        <v>1156</v>
      </c>
      <c r="H1296" s="28">
        <v>93</v>
      </c>
      <c r="I1296" s="28">
        <v>279</v>
      </c>
      <c r="J1296" s="29">
        <f>표1[[#This Row],[C/V]]*표1[[#This Row],[판수]]-표1[[#This Row],[불량수량]]</f>
        <v>107229</v>
      </c>
      <c r="K1296" s="28" t="s">
        <v>96</v>
      </c>
      <c r="L1296" s="28" t="s">
        <v>116</v>
      </c>
      <c r="M1296" s="30">
        <v>0.33333333333333331</v>
      </c>
      <c r="N1296" s="30">
        <v>0.83333333333333337</v>
      </c>
      <c r="O1296" s="31">
        <v>620</v>
      </c>
      <c r="P1296" s="31">
        <v>0</v>
      </c>
      <c r="Q1296" s="32"/>
      <c r="R1296" s="33">
        <f t="shared" si="100"/>
        <v>9</v>
      </c>
      <c r="S1296" s="34">
        <f t="shared" si="101"/>
        <v>193</v>
      </c>
      <c r="T1296" s="35">
        <f>IF(L1296="비가동",0,VLOOKUP(E1296,[1]단가!$D$4:$G$1048576,4,0))</f>
        <v>7.47</v>
      </c>
      <c r="U1296" s="35">
        <f t="shared" si="102"/>
        <v>801000.63</v>
      </c>
      <c r="V1296" s="36" t="str">
        <f>IF($L1296="비가동",0,IF($B1296="in",VLOOKUP($E1296,[1]투입량!$M:$T,3,FALSE),VLOOKUP($E1296,[1]투입량!$D:$I,3,FALSE)))</f>
        <v>SI4020-2</v>
      </c>
      <c r="W1296" s="35">
        <f>IF($L1296="비가동",0,IF($B1296="in",VLOOKUP($E1296,[1]투입량!$M:$T,6,FALSE),VLOOKUP($E1296,[1]투입량!$D:$I,5,FALSE)))</f>
        <v>230</v>
      </c>
      <c r="X1296" s="35">
        <f t="shared" si="103"/>
        <v>23529.000000000004</v>
      </c>
      <c r="Y1296" s="37">
        <f>IF(V1296=0,0,VLOOKUP(V1296,[1]원재료!C:H,3,0)*0.001)</f>
        <v>10.5</v>
      </c>
      <c r="Z1296" s="35">
        <f t="shared" si="104"/>
        <v>247054.50000000003</v>
      </c>
      <c r="AA1296" s="38"/>
      <c r="AB1296" s="39" t="s">
        <v>35</v>
      </c>
      <c r="AC1296" s="40"/>
    </row>
    <row r="1297" spans="1:29" ht="19.5" customHeight="1" x14ac:dyDescent="0.45">
      <c r="A1297" s="22">
        <v>46169</v>
      </c>
      <c r="B1297" s="23" t="s">
        <v>29</v>
      </c>
      <c r="C1297" s="24" t="s">
        <v>30</v>
      </c>
      <c r="D1297" s="25" t="s">
        <v>97</v>
      </c>
      <c r="E1297" s="26">
        <v>680449</v>
      </c>
      <c r="F1297" s="27" t="str">
        <f>VLOOKUP(표1[[#This Row],[품번]],[1]!품번구분[#Data],2,0)</f>
        <v>S</v>
      </c>
      <c r="G1297" s="28">
        <v>1008</v>
      </c>
      <c r="H1297" s="28">
        <v>85</v>
      </c>
      <c r="I1297" s="28"/>
      <c r="J1297" s="29">
        <f>표1[[#This Row],[C/V]]*표1[[#This Row],[판수]]-표1[[#This Row],[불량수량]]</f>
        <v>85680</v>
      </c>
      <c r="K1297" s="28" t="s">
        <v>58</v>
      </c>
      <c r="L1297" s="28" t="s">
        <v>116</v>
      </c>
      <c r="M1297" s="30">
        <v>0.33333333333333331</v>
      </c>
      <c r="N1297" s="30">
        <v>0.83333333333333337</v>
      </c>
      <c r="O1297" s="31">
        <v>620</v>
      </c>
      <c r="P1297" s="31">
        <v>0</v>
      </c>
      <c r="Q1297" s="32"/>
      <c r="R1297" s="33">
        <f t="shared" si="100"/>
        <v>8.2258064516129021</v>
      </c>
      <c r="S1297" s="34">
        <f t="shared" si="101"/>
        <v>175</v>
      </c>
      <c r="T1297" s="35">
        <f>IF(L1297="비가동",0,VLOOKUP(E1297,[1]단가!$D$4:$G$1048576,4,0))</f>
        <v>14.17</v>
      </c>
      <c r="U1297" s="35">
        <f t="shared" si="102"/>
        <v>1214085.6000000001</v>
      </c>
      <c r="V1297" s="36" t="str">
        <f>IF($L1297="비가동",0,IF($B1297="in",VLOOKUP($E1297,[1]투입량!$M:$T,3,FALSE),VLOOKUP($E1297,[1]투입량!$D:$I,3,FALSE)))</f>
        <v>SI4023-2</v>
      </c>
      <c r="W1297" s="35">
        <f>IF($L1297="비가동",0,IF($B1297="in",VLOOKUP($E1297,[1]투입량!$M:$T,6,FALSE),VLOOKUP($E1297,[1]투입량!$D:$I,5,FALSE)))</f>
        <v>210</v>
      </c>
      <c r="X1297" s="35">
        <f t="shared" si="103"/>
        <v>19635.000000000004</v>
      </c>
      <c r="Y1297" s="37">
        <f>IF(V1297=0,0,VLOOKUP(V1297,[1]원재료!C:H,3,0)*0.001)</f>
        <v>7.8</v>
      </c>
      <c r="Z1297" s="35">
        <f t="shared" si="104"/>
        <v>153153.00000000003</v>
      </c>
      <c r="AA1297" s="38"/>
      <c r="AB1297" s="39" t="s">
        <v>35</v>
      </c>
      <c r="AC1297" s="40"/>
    </row>
    <row r="1298" spans="1:29" ht="19.5" customHeight="1" x14ac:dyDescent="0.45">
      <c r="A1298" s="22">
        <v>46169</v>
      </c>
      <c r="B1298" s="23" t="s">
        <v>29</v>
      </c>
      <c r="C1298" s="24" t="s">
        <v>30</v>
      </c>
      <c r="D1298" s="25" t="s">
        <v>95</v>
      </c>
      <c r="E1298" s="26">
        <v>682620</v>
      </c>
      <c r="F1298" s="27" t="str">
        <f>VLOOKUP(표1[[#This Row],[품번]],[1]!품번구분[#Data],2,0)</f>
        <v>S</v>
      </c>
      <c r="G1298" s="28">
        <v>1156</v>
      </c>
      <c r="H1298" s="28">
        <v>100</v>
      </c>
      <c r="I1298" s="28">
        <v>300</v>
      </c>
      <c r="J1298" s="29">
        <f>표1[[#This Row],[C/V]]*표1[[#This Row],[판수]]-표1[[#This Row],[불량수량]]</f>
        <v>115300</v>
      </c>
      <c r="K1298" s="28" t="s">
        <v>101</v>
      </c>
      <c r="L1298" s="28" t="s">
        <v>117</v>
      </c>
      <c r="M1298" s="30">
        <v>0.83333333333333337</v>
      </c>
      <c r="N1298" s="30">
        <v>0.33333333333333331</v>
      </c>
      <c r="O1298" s="31">
        <v>659.99999999999989</v>
      </c>
      <c r="P1298" s="31">
        <v>0</v>
      </c>
      <c r="Q1298" s="32"/>
      <c r="R1298" s="33">
        <f t="shared" si="100"/>
        <v>9.0909090909090935</v>
      </c>
      <c r="S1298" s="34">
        <f t="shared" si="101"/>
        <v>193</v>
      </c>
      <c r="T1298" s="35">
        <f>IF(L1298="비가동",0,VLOOKUP(E1298,[1]단가!$D$4:$G$1048576,4,0))</f>
        <v>7.47</v>
      </c>
      <c r="U1298" s="35">
        <f t="shared" si="102"/>
        <v>861291</v>
      </c>
      <c r="V1298" s="36" t="str">
        <f>IF($L1298="비가동",0,IF($B1298="in",VLOOKUP($E1298,[1]투입량!$M:$T,3,FALSE),VLOOKUP($E1298,[1]투입량!$D:$I,3,FALSE)))</f>
        <v>SI4020-2</v>
      </c>
      <c r="W1298" s="35">
        <f>IF($L1298="비가동",0,IF($B1298="in",VLOOKUP($E1298,[1]투입량!$M:$T,6,FALSE),VLOOKUP($E1298,[1]투입량!$D:$I,5,FALSE)))</f>
        <v>230</v>
      </c>
      <c r="X1298" s="35">
        <f t="shared" si="103"/>
        <v>25300.000000000004</v>
      </c>
      <c r="Y1298" s="37">
        <f>IF(V1298=0,0,VLOOKUP(V1298,[1]원재료!C:H,3,0)*0.001)</f>
        <v>10.5</v>
      </c>
      <c r="Z1298" s="35">
        <f t="shared" si="104"/>
        <v>265650.00000000006</v>
      </c>
      <c r="AA1298" s="38"/>
      <c r="AB1298" s="39" t="s">
        <v>35</v>
      </c>
      <c r="AC1298" s="40"/>
    </row>
    <row r="1299" spans="1:29" ht="19.5" customHeight="1" x14ac:dyDescent="0.45">
      <c r="A1299" s="22">
        <v>46169</v>
      </c>
      <c r="B1299" s="23" t="s">
        <v>29</v>
      </c>
      <c r="C1299" s="24" t="s">
        <v>30</v>
      </c>
      <c r="D1299" s="25" t="s">
        <v>97</v>
      </c>
      <c r="E1299" s="26">
        <v>680449</v>
      </c>
      <c r="F1299" s="27" t="str">
        <f>VLOOKUP(표1[[#This Row],[품번]],[1]!품번구분[#Data],2,0)</f>
        <v>S</v>
      </c>
      <c r="G1299" s="28">
        <v>1008</v>
      </c>
      <c r="H1299" s="28">
        <v>90</v>
      </c>
      <c r="I1299" s="28"/>
      <c r="J1299" s="29">
        <f>표1[[#This Row],[C/V]]*표1[[#This Row],[판수]]-표1[[#This Row],[불량수량]]</f>
        <v>90720</v>
      </c>
      <c r="K1299" s="28" t="s">
        <v>106</v>
      </c>
      <c r="L1299" s="28" t="s">
        <v>117</v>
      </c>
      <c r="M1299" s="30">
        <v>0.83333333333333337</v>
      </c>
      <c r="N1299" s="30">
        <v>0.33333333333333331</v>
      </c>
      <c r="O1299" s="31">
        <v>659.99999999999989</v>
      </c>
      <c r="P1299" s="31">
        <v>0</v>
      </c>
      <c r="Q1299" s="32"/>
      <c r="R1299" s="33">
        <f t="shared" si="100"/>
        <v>8.1818181818181834</v>
      </c>
      <c r="S1299" s="34">
        <f t="shared" si="101"/>
        <v>175</v>
      </c>
      <c r="T1299" s="35">
        <f>IF(L1299="비가동",0,VLOOKUP(E1299,[1]단가!$D$4:$G$1048576,4,0))</f>
        <v>14.17</v>
      </c>
      <c r="U1299" s="35">
        <f t="shared" si="102"/>
        <v>1285502.3999999999</v>
      </c>
      <c r="V1299" s="36" t="str">
        <f>IF($L1299="비가동",0,IF($B1299="in",VLOOKUP($E1299,[1]투입량!$M:$T,3,FALSE),VLOOKUP($E1299,[1]투입량!$D:$I,3,FALSE)))</f>
        <v>SI4023-2</v>
      </c>
      <c r="W1299" s="35">
        <f>IF($L1299="비가동",0,IF($B1299="in",VLOOKUP($E1299,[1]투입량!$M:$T,6,FALSE),VLOOKUP($E1299,[1]투입량!$D:$I,5,FALSE)))</f>
        <v>210</v>
      </c>
      <c r="X1299" s="35">
        <f t="shared" si="103"/>
        <v>20790.000000000004</v>
      </c>
      <c r="Y1299" s="37">
        <f>IF(V1299=0,0,VLOOKUP(V1299,[1]원재료!C:H,3,0)*0.001)</f>
        <v>7.8</v>
      </c>
      <c r="Z1299" s="35">
        <f t="shared" si="104"/>
        <v>162162.00000000003</v>
      </c>
      <c r="AA1299" s="38"/>
      <c r="AB1299" s="39" t="s">
        <v>35</v>
      </c>
      <c r="AC1299" s="40"/>
    </row>
    <row r="1300" spans="1:29" ht="19.5" hidden="1" customHeight="1" x14ac:dyDescent="0.45">
      <c r="A1300" s="22">
        <v>46169</v>
      </c>
      <c r="B1300" s="23" t="s">
        <v>29</v>
      </c>
      <c r="C1300" s="24" t="s">
        <v>30</v>
      </c>
      <c r="D1300" s="25" t="s">
        <v>105</v>
      </c>
      <c r="E1300" s="26" t="s">
        <v>98</v>
      </c>
      <c r="F1300" s="27" t="str">
        <f>VLOOKUP(표1[[#This Row],[품번]],[1]!품번구분[#Data],2,0)</f>
        <v>S</v>
      </c>
      <c r="G1300" s="28">
        <v>64</v>
      </c>
      <c r="H1300" s="28">
        <v>63</v>
      </c>
      <c r="I1300" s="28"/>
      <c r="J1300" s="29">
        <f>표1[[#This Row],[C/V]]*표1[[#This Row],[판수]]-표1[[#This Row],[불량수량]]</f>
        <v>4032</v>
      </c>
      <c r="K1300" s="28" t="s">
        <v>77</v>
      </c>
      <c r="L1300" s="28" t="s">
        <v>116</v>
      </c>
      <c r="M1300" s="30">
        <v>0.33333333333333331</v>
      </c>
      <c r="N1300" s="30">
        <v>0.75</v>
      </c>
      <c r="O1300" s="31">
        <v>424.99999999999994</v>
      </c>
      <c r="P1300" s="31">
        <v>75.000000000000071</v>
      </c>
      <c r="Q1300" s="32"/>
      <c r="R1300" s="33">
        <f t="shared" si="100"/>
        <v>8.8941176470588239</v>
      </c>
      <c r="S1300" s="34">
        <f t="shared" si="101"/>
        <v>63</v>
      </c>
      <c r="T1300" s="35">
        <f>IF(L1300="비가동",0,VLOOKUP(E1300,[1]단가!$D$4:$G$1048576,4,0))</f>
        <v>42.03</v>
      </c>
      <c r="U1300" s="35">
        <f t="shared" si="102"/>
        <v>169464.95999999999</v>
      </c>
      <c r="V1300" s="36" t="str">
        <f>IF($L1300="비가동",0,IF($B1300="in",VLOOKUP($E1300,[1]투입량!$M:$T,3,FALSE),VLOOKUP($E1300,[1]투입량!$D:$I,3,FALSE)))</f>
        <v>SI4023-1</v>
      </c>
      <c r="W1300" s="35">
        <f>IF($L1300="비가동",0,IF($B1300="in",VLOOKUP($E1300,[1]투입량!$M:$T,6,FALSE),VLOOKUP($E1300,[1]투입량!$D:$I,5,FALSE)))</f>
        <v>82</v>
      </c>
      <c r="X1300" s="35">
        <f t="shared" si="103"/>
        <v>5682.6</v>
      </c>
      <c r="Y1300" s="37">
        <f>IF(V1300=0,0,VLOOKUP(V1300,[1]원재료!C:H,3,0)*0.001)</f>
        <v>8.1999999999999993</v>
      </c>
      <c r="Z1300" s="35">
        <f t="shared" si="104"/>
        <v>46597.32</v>
      </c>
      <c r="AA1300" s="38"/>
      <c r="AB1300" s="39" t="s">
        <v>35</v>
      </c>
      <c r="AC1300" s="40"/>
    </row>
    <row r="1301" spans="1:29" ht="19.5" hidden="1" customHeight="1" x14ac:dyDescent="0.45">
      <c r="A1301" s="22">
        <v>46169</v>
      </c>
      <c r="B1301" s="23" t="s">
        <v>29</v>
      </c>
      <c r="C1301" s="24" t="s">
        <v>30</v>
      </c>
      <c r="D1301" s="25" t="s">
        <v>105</v>
      </c>
      <c r="E1301" s="26" t="s">
        <v>98</v>
      </c>
      <c r="F1301" s="27" t="str">
        <f>VLOOKUP(표1[[#This Row],[품번]],[1]!품번구분[#Data],2,0)</f>
        <v>S</v>
      </c>
      <c r="G1301" s="28"/>
      <c r="H1301" s="28"/>
      <c r="I1301" s="28"/>
      <c r="J1301" s="29">
        <f>표1[[#This Row],[C/V]]*표1[[#This Row],[판수]]-표1[[#This Row],[불량수량]]</f>
        <v>0</v>
      </c>
      <c r="K1301" s="28" t="s">
        <v>77</v>
      </c>
      <c r="L1301" s="28" t="s">
        <v>36</v>
      </c>
      <c r="M1301" s="30">
        <v>0.67013888888888884</v>
      </c>
      <c r="N1301" s="30">
        <v>0.75</v>
      </c>
      <c r="O1301" s="31">
        <v>75.000000000000071</v>
      </c>
      <c r="P1301" s="31">
        <v>0</v>
      </c>
      <c r="Q1301" s="32" t="s">
        <v>100</v>
      </c>
      <c r="R1301" s="33" t="str">
        <f t="shared" si="100"/>
        <v/>
      </c>
      <c r="S1301" s="34">
        <f t="shared" si="101"/>
        <v>63</v>
      </c>
      <c r="T1301" s="35">
        <f>IF(L1301="비가동",0,VLOOKUP(E1301,[1]단가!$D$4:$G$1048576,4,0))</f>
        <v>0</v>
      </c>
      <c r="U1301" s="35">
        <f t="shared" si="102"/>
        <v>0</v>
      </c>
      <c r="V1301" s="36">
        <f>IF($L1301="비가동",0,IF($B1301="in",VLOOKUP($E1301,[1]투입량!$M:$T,3,FALSE),VLOOKUP($E1301,[1]투입량!$D:$I,3,FALSE)))</f>
        <v>0</v>
      </c>
      <c r="W1301" s="35">
        <f>IF($L1301="비가동",0,IF($B1301="in",VLOOKUP($E1301,[1]투입량!$M:$T,6,FALSE),VLOOKUP($E1301,[1]투입량!$D:$I,5,FALSE)))</f>
        <v>0</v>
      </c>
      <c r="X1301" s="35">
        <f t="shared" si="103"/>
        <v>0</v>
      </c>
      <c r="Y1301" s="37">
        <f>IF(V1301=0,0,VLOOKUP(V1301,[1]원재료!C:H,3,0)*0.001)</f>
        <v>0</v>
      </c>
      <c r="Z1301" s="35">
        <f t="shared" si="104"/>
        <v>0</v>
      </c>
      <c r="AA1301" s="38"/>
      <c r="AB1301" s="39" t="s">
        <v>35</v>
      </c>
      <c r="AC1301" s="40"/>
    </row>
    <row r="1302" spans="1:29" ht="19.5" customHeight="1" x14ac:dyDescent="0.45">
      <c r="A1302" s="22">
        <v>46169</v>
      </c>
      <c r="B1302" s="23" t="s">
        <v>29</v>
      </c>
      <c r="C1302" s="24" t="s">
        <v>30</v>
      </c>
      <c r="D1302" s="25" t="s">
        <v>105</v>
      </c>
      <c r="E1302" s="26">
        <v>685540</v>
      </c>
      <c r="F1302" s="27" t="str">
        <f>VLOOKUP(표1[[#This Row],[품번]],[1]!품번구분[#Data],2,0)</f>
        <v>S</v>
      </c>
      <c r="G1302" s="28">
        <v>1140</v>
      </c>
      <c r="H1302" s="28">
        <v>18</v>
      </c>
      <c r="I1302" s="28"/>
      <c r="J1302" s="29">
        <f>표1[[#This Row],[C/V]]*표1[[#This Row],[판수]]-표1[[#This Row],[불량수량]]</f>
        <v>20520</v>
      </c>
      <c r="K1302" s="28" t="s">
        <v>77</v>
      </c>
      <c r="L1302" s="28" t="s">
        <v>116</v>
      </c>
      <c r="M1302" s="30">
        <v>0.75</v>
      </c>
      <c r="N1302" s="30">
        <v>0.83333333333333337</v>
      </c>
      <c r="O1302" s="31">
        <v>120.00000000000006</v>
      </c>
      <c r="P1302" s="31">
        <v>0</v>
      </c>
      <c r="Q1302" s="32"/>
      <c r="R1302" s="33">
        <f t="shared" si="100"/>
        <v>8.9999999999999964</v>
      </c>
      <c r="S1302" s="34">
        <f t="shared" si="101"/>
        <v>129</v>
      </c>
      <c r="T1302" s="35">
        <f>IF(L1302="비가동",0,VLOOKUP(E1302,[1]단가!$D$4:$G$1048576,4,0))</f>
        <v>8.1</v>
      </c>
      <c r="U1302" s="35">
        <f t="shared" si="102"/>
        <v>166212</v>
      </c>
      <c r="V1302" s="36" t="str">
        <f>IF($L1302="비가동",0,IF($B1302="in",VLOOKUP($E1302,[1]투입량!$M:$T,3,FALSE),VLOOKUP($E1302,[1]투입량!$D:$I,3,FALSE)))</f>
        <v>SI4522K</v>
      </c>
      <c r="W1302" s="35">
        <f>IF($L1302="비가동",0,IF($B1302="in",VLOOKUP($E1302,[1]투입량!$M:$T,6,FALSE),VLOOKUP($E1302,[1]투입량!$D:$I,5,FALSE)))</f>
        <v>234</v>
      </c>
      <c r="X1302" s="35">
        <f t="shared" si="103"/>
        <v>4633.2000000000007</v>
      </c>
      <c r="Y1302" s="37">
        <f>IF(V1302=0,0,VLOOKUP(V1302,[1]원재료!C:H,3,0)*0.001)</f>
        <v>9.15</v>
      </c>
      <c r="Z1302" s="35">
        <f t="shared" si="104"/>
        <v>42393.780000000006</v>
      </c>
      <c r="AA1302" s="38"/>
      <c r="AB1302" s="39" t="s">
        <v>35</v>
      </c>
      <c r="AC1302" s="40"/>
    </row>
    <row r="1303" spans="1:29" ht="19.5" customHeight="1" x14ac:dyDescent="0.45">
      <c r="A1303" s="22">
        <v>46169</v>
      </c>
      <c r="B1303" s="23" t="s">
        <v>29</v>
      </c>
      <c r="C1303" s="24" t="s">
        <v>30</v>
      </c>
      <c r="D1303" s="25" t="s">
        <v>103</v>
      </c>
      <c r="E1303" s="26">
        <v>683293</v>
      </c>
      <c r="F1303" s="27" t="str">
        <f>VLOOKUP(표1[[#This Row],[품번]],[1]!품번구분[#Data],2,0)</f>
        <v>S</v>
      </c>
      <c r="G1303" s="28">
        <v>1152</v>
      </c>
      <c r="H1303" s="28">
        <v>106</v>
      </c>
      <c r="I1303" s="28"/>
      <c r="J1303" s="29">
        <f>표1[[#This Row],[C/V]]*표1[[#This Row],[판수]]-표1[[#This Row],[불량수량]]</f>
        <v>122112</v>
      </c>
      <c r="K1303" s="28" t="s">
        <v>104</v>
      </c>
      <c r="L1303" s="28" t="s">
        <v>116</v>
      </c>
      <c r="M1303" s="30">
        <v>0.33333333333333331</v>
      </c>
      <c r="N1303" s="30">
        <v>0.83333333333333337</v>
      </c>
      <c r="O1303" s="31">
        <v>620</v>
      </c>
      <c r="P1303" s="31">
        <v>0</v>
      </c>
      <c r="Q1303" s="32"/>
      <c r="R1303" s="33">
        <f t="shared" si="100"/>
        <v>10.258064516129032</v>
      </c>
      <c r="S1303" s="34">
        <f t="shared" si="101"/>
        <v>218</v>
      </c>
      <c r="T1303" s="35">
        <f>IF(L1303="비가동",0,VLOOKUP(E1303,[1]단가!$D$4:$G$1048576,4,0))</f>
        <v>6</v>
      </c>
      <c r="U1303" s="35">
        <f t="shared" si="102"/>
        <v>732672</v>
      </c>
      <c r="V1303" s="36" t="str">
        <f>IF($L1303="비가동",0,IF($B1303="in",VLOOKUP($E1303,[1]투입량!$M:$T,3,FALSE),VLOOKUP($E1303,[1]투입량!$D:$I,3,FALSE)))</f>
        <v>SI5023</v>
      </c>
      <c r="W1303" s="35">
        <f>IF($L1303="비가동",0,IF($B1303="in",VLOOKUP($E1303,[1]투입량!$M:$T,6,FALSE),VLOOKUP($E1303,[1]투입량!$D:$I,5,FALSE)))</f>
        <v>52</v>
      </c>
      <c r="X1303" s="35">
        <f t="shared" si="103"/>
        <v>6063.2000000000007</v>
      </c>
      <c r="Y1303" s="37">
        <f>IF(V1303=0,0,VLOOKUP(V1303,[1]원재료!C:H,3,0)*0.001)</f>
        <v>9.1</v>
      </c>
      <c r="Z1303" s="35">
        <f t="shared" si="104"/>
        <v>55175.12</v>
      </c>
      <c r="AA1303" s="38"/>
      <c r="AB1303" s="39" t="s">
        <v>35</v>
      </c>
      <c r="AC1303" s="40"/>
    </row>
    <row r="1304" spans="1:29" ht="19.5" customHeight="1" x14ac:dyDescent="0.45">
      <c r="A1304" s="22">
        <v>46169</v>
      </c>
      <c r="B1304" s="23" t="s">
        <v>29</v>
      </c>
      <c r="C1304" s="24" t="s">
        <v>30</v>
      </c>
      <c r="D1304" s="25" t="s">
        <v>105</v>
      </c>
      <c r="E1304" s="26">
        <v>685540</v>
      </c>
      <c r="F1304" s="27" t="str">
        <f>VLOOKUP(표1[[#This Row],[품번]],[1]!품번구분[#Data],2,0)</f>
        <v>S</v>
      </c>
      <c r="G1304" s="28">
        <v>1140</v>
      </c>
      <c r="H1304" s="28">
        <v>111</v>
      </c>
      <c r="I1304" s="28"/>
      <c r="J1304" s="29">
        <f>표1[[#This Row],[C/V]]*표1[[#This Row],[판수]]-표1[[#This Row],[불량수량]]</f>
        <v>126540</v>
      </c>
      <c r="K1304" s="28" t="s">
        <v>107</v>
      </c>
      <c r="L1304" s="28" t="s">
        <v>117</v>
      </c>
      <c r="M1304" s="30">
        <v>0.83333333333333337</v>
      </c>
      <c r="N1304" s="30">
        <v>0.33333333333333331</v>
      </c>
      <c r="O1304" s="31">
        <v>659.99999999999989</v>
      </c>
      <c r="P1304" s="31">
        <v>0</v>
      </c>
      <c r="Q1304" s="32"/>
      <c r="R1304" s="33">
        <f t="shared" si="100"/>
        <v>10.090909090909093</v>
      </c>
      <c r="S1304" s="34">
        <f t="shared" si="101"/>
        <v>129</v>
      </c>
      <c r="T1304" s="35">
        <f>IF(L1304="비가동",0,VLOOKUP(E1304,[1]단가!$D$4:$G$1048576,4,0))</f>
        <v>8.1</v>
      </c>
      <c r="U1304" s="35">
        <f t="shared" si="102"/>
        <v>1024974</v>
      </c>
      <c r="V1304" s="36" t="str">
        <f>IF($L1304="비가동",0,IF($B1304="in",VLOOKUP($E1304,[1]투입량!$M:$T,3,FALSE),VLOOKUP($E1304,[1]투입량!$D:$I,3,FALSE)))</f>
        <v>SI4522K</v>
      </c>
      <c r="W1304" s="35">
        <f>IF($L1304="비가동",0,IF($B1304="in",VLOOKUP($E1304,[1]투입량!$M:$T,6,FALSE),VLOOKUP($E1304,[1]투입량!$D:$I,5,FALSE)))</f>
        <v>234</v>
      </c>
      <c r="X1304" s="35">
        <f t="shared" si="103"/>
        <v>28571.400000000005</v>
      </c>
      <c r="Y1304" s="37">
        <f>IF(V1304=0,0,VLOOKUP(V1304,[1]원재료!C:H,3,0)*0.001)</f>
        <v>9.15</v>
      </c>
      <c r="Z1304" s="35">
        <f t="shared" si="104"/>
        <v>261428.31000000006</v>
      </c>
      <c r="AA1304" s="38"/>
      <c r="AB1304" s="39" t="s">
        <v>35</v>
      </c>
      <c r="AC1304" s="40"/>
    </row>
    <row r="1305" spans="1:29" ht="19.5" customHeight="1" x14ac:dyDescent="0.45">
      <c r="A1305" s="22">
        <v>46169</v>
      </c>
      <c r="B1305" s="23" t="s">
        <v>29</v>
      </c>
      <c r="C1305" s="24" t="s">
        <v>30</v>
      </c>
      <c r="D1305" s="25" t="s">
        <v>103</v>
      </c>
      <c r="E1305" s="26">
        <v>683293</v>
      </c>
      <c r="F1305" s="27" t="str">
        <f>VLOOKUP(표1[[#This Row],[품번]],[1]!품번구분[#Data],2,0)</f>
        <v>S</v>
      </c>
      <c r="G1305" s="28">
        <v>1152</v>
      </c>
      <c r="H1305" s="28">
        <v>112</v>
      </c>
      <c r="I1305" s="28"/>
      <c r="J1305" s="29">
        <f>표1[[#This Row],[C/V]]*표1[[#This Row],[판수]]-표1[[#This Row],[불량수량]]</f>
        <v>129024</v>
      </c>
      <c r="K1305" s="28" t="s">
        <v>93</v>
      </c>
      <c r="L1305" s="28" t="s">
        <v>117</v>
      </c>
      <c r="M1305" s="30">
        <v>0.83333333333333337</v>
      </c>
      <c r="N1305" s="30">
        <v>0.33333333333333331</v>
      </c>
      <c r="O1305" s="31">
        <v>659.99999999999989</v>
      </c>
      <c r="P1305" s="31">
        <v>0</v>
      </c>
      <c r="Q1305" s="32"/>
      <c r="R1305" s="33">
        <f t="shared" si="100"/>
        <v>10.181818181818183</v>
      </c>
      <c r="S1305" s="34">
        <f t="shared" si="101"/>
        <v>218</v>
      </c>
      <c r="T1305" s="35">
        <f>IF(L1305="비가동",0,VLOOKUP(E1305,[1]단가!$D$4:$G$1048576,4,0))</f>
        <v>6</v>
      </c>
      <c r="U1305" s="35">
        <f t="shared" si="102"/>
        <v>774144</v>
      </c>
      <c r="V1305" s="36" t="str">
        <f>IF($L1305="비가동",0,IF($B1305="in",VLOOKUP($E1305,[1]투입량!$M:$T,3,FALSE),VLOOKUP($E1305,[1]투입량!$D:$I,3,FALSE)))</f>
        <v>SI5023</v>
      </c>
      <c r="W1305" s="35">
        <f>IF($L1305="비가동",0,IF($B1305="in",VLOOKUP($E1305,[1]투입량!$M:$T,6,FALSE),VLOOKUP($E1305,[1]투입량!$D:$I,5,FALSE)))</f>
        <v>52</v>
      </c>
      <c r="X1305" s="35">
        <f t="shared" si="103"/>
        <v>6406.4000000000005</v>
      </c>
      <c r="Y1305" s="37">
        <f>IF(V1305=0,0,VLOOKUP(V1305,[1]원재료!C:H,3,0)*0.001)</f>
        <v>9.1</v>
      </c>
      <c r="Z1305" s="35">
        <f t="shared" si="104"/>
        <v>58298.240000000005</v>
      </c>
      <c r="AA1305" s="38"/>
      <c r="AB1305" s="39" t="s">
        <v>35</v>
      </c>
      <c r="AC1305" s="40"/>
    </row>
    <row r="1306" spans="1:29" ht="19.5" customHeight="1" x14ac:dyDescent="0.45">
      <c r="A1306" s="22">
        <v>46169</v>
      </c>
      <c r="B1306" s="23" t="s">
        <v>29</v>
      </c>
      <c r="C1306" s="24" t="s">
        <v>30</v>
      </c>
      <c r="D1306" s="25" t="s">
        <v>109</v>
      </c>
      <c r="E1306" s="26" t="s">
        <v>155</v>
      </c>
      <c r="F1306" s="27" t="str">
        <f>VLOOKUP(표1[[#This Row],[품번]],[1]!품번구분[#Data],2,0)</f>
        <v>G</v>
      </c>
      <c r="G1306" s="28">
        <v>44</v>
      </c>
      <c r="H1306" s="28">
        <v>118</v>
      </c>
      <c r="I1306" s="28"/>
      <c r="J1306" s="29">
        <f>표1[[#This Row],[C/V]]*표1[[#This Row],[판수]]-표1[[#This Row],[불량수량]]</f>
        <v>5192</v>
      </c>
      <c r="K1306" s="28" t="s">
        <v>43</v>
      </c>
      <c r="L1306" s="28" t="s">
        <v>117</v>
      </c>
      <c r="M1306" s="30">
        <v>0.83333333333333337</v>
      </c>
      <c r="N1306" s="30">
        <v>0.33333333333333331</v>
      </c>
      <c r="O1306" s="31">
        <v>659.99999999999989</v>
      </c>
      <c r="P1306" s="31">
        <v>0</v>
      </c>
      <c r="Q1306" s="32"/>
      <c r="R1306" s="33">
        <f t="shared" si="100"/>
        <v>10.72727272727273</v>
      </c>
      <c r="S1306" s="34">
        <f t="shared" si="101"/>
        <v>118</v>
      </c>
      <c r="T1306" s="35">
        <f>IF(L1306="비가동",0,VLOOKUP(E1306,[1]단가!$D$4:$G$1048576,4,0))</f>
        <v>97</v>
      </c>
      <c r="U1306" s="35">
        <f t="shared" si="102"/>
        <v>503624</v>
      </c>
      <c r="V1306" s="36" t="str">
        <f>IF($L1306="비가동",0,IF($B1306="in",VLOOKUP($E1306,[1]투입량!$M:$T,3,FALSE),VLOOKUP($E1306,[1]투입량!$D:$I,3,FALSE)))</f>
        <v>SI4028</v>
      </c>
      <c r="W1306" s="35">
        <f>IF($L1306="비가동",0,IF($B1306="in",VLOOKUP($E1306,[1]투입량!$M:$T,6,FALSE),VLOOKUP($E1306,[1]투입량!$D:$I,5,FALSE)))</f>
        <v>156</v>
      </c>
      <c r="X1306" s="35">
        <f t="shared" si="103"/>
        <v>20248.800000000003</v>
      </c>
      <c r="Y1306" s="37">
        <f>IF(V1306=0,0,VLOOKUP(V1306,[1]원재료!C:H,3,0)*0.001)</f>
        <v>9</v>
      </c>
      <c r="Z1306" s="35">
        <f t="shared" si="104"/>
        <v>182239.2</v>
      </c>
      <c r="AA1306" s="38"/>
      <c r="AB1306" s="39" t="s">
        <v>35</v>
      </c>
      <c r="AC1306" s="40"/>
    </row>
    <row r="1307" spans="1:29" ht="19.5" customHeight="1" x14ac:dyDescent="0.45">
      <c r="A1307" s="22">
        <v>46169</v>
      </c>
      <c r="B1307" s="23" t="s">
        <v>29</v>
      </c>
      <c r="C1307" s="24" t="s">
        <v>30</v>
      </c>
      <c r="D1307" s="25" t="s">
        <v>112</v>
      </c>
      <c r="E1307" s="26">
        <v>440153</v>
      </c>
      <c r="F1307" s="27" t="str">
        <f>VLOOKUP(표1[[#This Row],[품번]],[1]!품번구분[#Data],2,0)</f>
        <v>G</v>
      </c>
      <c r="G1307" s="28">
        <v>12</v>
      </c>
      <c r="H1307" s="28">
        <v>118</v>
      </c>
      <c r="I1307" s="28"/>
      <c r="J1307" s="29">
        <f>표1[[#This Row],[C/V]]*표1[[#This Row],[판수]]-표1[[#This Row],[불량수량]]</f>
        <v>1416</v>
      </c>
      <c r="K1307" s="28" t="s">
        <v>43</v>
      </c>
      <c r="L1307" s="28" t="s">
        <v>117</v>
      </c>
      <c r="M1307" s="30">
        <v>0.83333333333333337</v>
      </c>
      <c r="N1307" s="30">
        <v>0.33333333333333331</v>
      </c>
      <c r="O1307" s="31">
        <v>659.99999999999989</v>
      </c>
      <c r="P1307" s="31">
        <v>0</v>
      </c>
      <c r="Q1307" s="32"/>
      <c r="R1307" s="33">
        <f t="shared" si="100"/>
        <v>10.72727272727273</v>
      </c>
      <c r="S1307" s="34">
        <f t="shared" si="101"/>
        <v>118</v>
      </c>
      <c r="T1307" s="35">
        <f>IF(L1307="비가동",0,VLOOKUP(E1307,[1]단가!$D$4:$G$1048576,4,0))</f>
        <v>154.5</v>
      </c>
      <c r="U1307" s="35">
        <f t="shared" si="102"/>
        <v>218772</v>
      </c>
      <c r="V1307" s="36" t="str">
        <f>IF($L1307="비가동",0,IF($B1307="in",VLOOKUP($E1307,[1]투입량!$M:$T,3,FALSE),VLOOKUP($E1307,[1]투입량!$D:$I,3,FALSE)))</f>
        <v>Q4020</v>
      </c>
      <c r="W1307" s="35">
        <f>IF($L1307="비가동",0,IF($B1307="in",VLOOKUP($E1307,[1]투입량!$M:$T,6,FALSE),VLOOKUP($E1307,[1]투입량!$D:$I,5,FALSE)))</f>
        <v>19.2</v>
      </c>
      <c r="X1307" s="35">
        <f t="shared" si="103"/>
        <v>2492.1600000000003</v>
      </c>
      <c r="Y1307" s="37">
        <f>IF(V1307=0,0,VLOOKUP(V1307,[1]원재료!C:H,3,0)*0.001)</f>
        <v>10.450000000000001</v>
      </c>
      <c r="Z1307" s="35">
        <f t="shared" si="104"/>
        <v>26043.072000000007</v>
      </c>
      <c r="AA1307" s="38"/>
      <c r="AB1307" s="39" t="s">
        <v>35</v>
      </c>
      <c r="AC1307" s="40"/>
    </row>
    <row r="1308" spans="1:29" ht="19.5" customHeight="1" x14ac:dyDescent="0.45">
      <c r="A1308" s="22">
        <v>46169</v>
      </c>
      <c r="B1308" s="23" t="s">
        <v>29</v>
      </c>
      <c r="C1308" s="24" t="s">
        <v>30</v>
      </c>
      <c r="D1308" s="25" t="s">
        <v>114</v>
      </c>
      <c r="E1308" s="26" t="s">
        <v>115</v>
      </c>
      <c r="F1308" s="27" t="str">
        <f>VLOOKUP(표1[[#This Row],[품번]],[1]!품번구분[#Data],2,0)</f>
        <v>S</v>
      </c>
      <c r="G1308" s="28">
        <v>160</v>
      </c>
      <c r="H1308" s="28">
        <v>118</v>
      </c>
      <c r="I1308" s="28"/>
      <c r="J1308" s="29">
        <f>표1[[#This Row],[C/V]]*표1[[#This Row],[판수]]-표1[[#This Row],[불량수량]]</f>
        <v>18880</v>
      </c>
      <c r="K1308" s="28" t="s">
        <v>43</v>
      </c>
      <c r="L1308" s="28" t="s">
        <v>117</v>
      </c>
      <c r="M1308" s="30">
        <v>0.83333333333333337</v>
      </c>
      <c r="N1308" s="30">
        <v>0.33333333333333331</v>
      </c>
      <c r="O1308" s="31">
        <v>659.99999999999989</v>
      </c>
      <c r="P1308" s="31">
        <v>0</v>
      </c>
      <c r="Q1308" s="32"/>
      <c r="R1308" s="33">
        <f t="shared" si="100"/>
        <v>10.72727272727273</v>
      </c>
      <c r="S1308" s="34">
        <f t="shared" si="101"/>
        <v>118</v>
      </c>
      <c r="T1308" s="35">
        <f>IF(L1308="비가동",0,VLOOKUP(E1308,[1]단가!$D$4:$G$1048576,4,0))</f>
        <v>49.5</v>
      </c>
      <c r="U1308" s="35">
        <f t="shared" si="102"/>
        <v>934560</v>
      </c>
      <c r="V1308" s="36" t="str">
        <f>IF($L1308="비가동",0,IF($B1308="in",VLOOKUP($E1308,[1]투입량!$M:$T,3,FALSE),VLOOKUP($E1308,[1]투입량!$D:$I,3,FALSE)))</f>
        <v>SI3020K</v>
      </c>
      <c r="W1308" s="35">
        <f>IF($L1308="비가동",0,IF($B1308="in",VLOOKUP($E1308,[1]투입량!$M:$T,6,FALSE),VLOOKUP($E1308,[1]투입량!$D:$I,5,FALSE)))</f>
        <v>168</v>
      </c>
      <c r="X1308" s="35">
        <f t="shared" si="103"/>
        <v>21806.400000000001</v>
      </c>
      <c r="Y1308" s="37">
        <f>IF(V1308=0,0,VLOOKUP(V1308,[1]원재료!C:H,3,0)*0.001)</f>
        <v>9.85</v>
      </c>
      <c r="Z1308" s="35">
        <f t="shared" si="104"/>
        <v>214793.04</v>
      </c>
      <c r="AA1308" s="38"/>
      <c r="AB1308" s="39" t="s">
        <v>35</v>
      </c>
      <c r="AC1308" s="40"/>
    </row>
    <row r="1309" spans="1:29" ht="19.5" customHeight="1" x14ac:dyDescent="0.45">
      <c r="A1309" s="22">
        <v>46170</v>
      </c>
      <c r="B1309" s="23" t="s">
        <v>29</v>
      </c>
      <c r="C1309" s="24" t="s">
        <v>30</v>
      </c>
      <c r="D1309" s="25" t="s">
        <v>31</v>
      </c>
      <c r="E1309" s="26" t="s">
        <v>50</v>
      </c>
      <c r="F1309" s="27" t="str">
        <f>VLOOKUP(표1[[#This Row],[품번]],[1]!품번구분[#Data],2,0)</f>
        <v>S</v>
      </c>
      <c r="G1309" s="28">
        <v>252</v>
      </c>
      <c r="H1309" s="28">
        <v>97</v>
      </c>
      <c r="I1309" s="28"/>
      <c r="J1309" s="29">
        <f>표1[[#This Row],[C/V]]*표1[[#This Row],[판수]]-표1[[#This Row],[불량수량]]</f>
        <v>24444</v>
      </c>
      <c r="K1309" s="28" t="s">
        <v>33</v>
      </c>
      <c r="L1309" s="28" t="s">
        <v>116</v>
      </c>
      <c r="M1309" s="30">
        <v>0.33333333333333331</v>
      </c>
      <c r="N1309" s="30">
        <v>0.83333333333333337</v>
      </c>
      <c r="O1309" s="31">
        <v>620</v>
      </c>
      <c r="P1309" s="31">
        <v>0</v>
      </c>
      <c r="Q1309" s="32"/>
      <c r="R1309" s="33">
        <f t="shared" si="100"/>
        <v>9.3870967741935498</v>
      </c>
      <c r="S1309" s="34">
        <f t="shared" si="101"/>
        <v>197</v>
      </c>
      <c r="T1309" s="35">
        <f>IF(L1309="비가동",0,VLOOKUP(E1309,[1]단가!$D$4:$G$1048576,4,0))</f>
        <v>25.09</v>
      </c>
      <c r="U1309" s="35">
        <f t="shared" si="102"/>
        <v>613299.96</v>
      </c>
      <c r="V1309" s="36" t="str">
        <f>IF($L1309="비가동",0,IF($B1309="in",VLOOKUP($E1309,[1]투입량!$M:$T,3,FALSE),VLOOKUP($E1309,[1]투입량!$D:$I,3,FALSE)))</f>
        <v>SI4022</v>
      </c>
      <c r="W1309" s="35">
        <f>IF($L1309="비가동",0,IF($B1309="in",VLOOKUP($E1309,[1]투입량!$M:$T,6,FALSE),VLOOKUP($E1309,[1]투입량!$D:$I,5,FALSE)))</f>
        <v>354</v>
      </c>
      <c r="X1309" s="35">
        <f t="shared" si="103"/>
        <v>37771.800000000003</v>
      </c>
      <c r="Y1309" s="37">
        <f>IF(V1309=0,0,VLOOKUP(V1309,'[1]원재료 (2)'!C:H,3,0)*0.001)</f>
        <v>10.15</v>
      </c>
      <c r="Z1309" s="35">
        <f t="shared" si="104"/>
        <v>383383.77</v>
      </c>
      <c r="AA1309" s="38"/>
      <c r="AB1309" s="39" t="s">
        <v>35</v>
      </c>
      <c r="AC1309" s="40"/>
    </row>
    <row r="1310" spans="1:29" ht="19.5" hidden="1" customHeight="1" x14ac:dyDescent="0.45">
      <c r="A1310" s="22">
        <v>46170</v>
      </c>
      <c r="B1310" s="23" t="s">
        <v>29</v>
      </c>
      <c r="C1310" s="24" t="s">
        <v>30</v>
      </c>
      <c r="D1310" s="25" t="s">
        <v>39</v>
      </c>
      <c r="E1310" s="26" t="s">
        <v>40</v>
      </c>
      <c r="F1310" s="27" t="str">
        <f>VLOOKUP(표1[[#This Row],[품번]],[1]!품번구분[#Data],2,0)</f>
        <v>S</v>
      </c>
      <c r="G1310" s="28">
        <v>190</v>
      </c>
      <c r="H1310" s="28">
        <v>25</v>
      </c>
      <c r="I1310" s="28">
        <v>25</v>
      </c>
      <c r="J1310" s="29">
        <f>표1[[#This Row],[C/V]]*표1[[#This Row],[판수]]-표1[[#This Row],[불량수량]]</f>
        <v>4725</v>
      </c>
      <c r="K1310" s="28" t="s">
        <v>33</v>
      </c>
      <c r="L1310" s="28" t="s">
        <v>116</v>
      </c>
      <c r="M1310" s="30">
        <v>0.33333333333333331</v>
      </c>
      <c r="N1310" s="30">
        <v>0.48749999999999999</v>
      </c>
      <c r="O1310" s="31">
        <v>159.99999999999997</v>
      </c>
      <c r="P1310" s="31">
        <v>62.000000000000021</v>
      </c>
      <c r="Q1310" s="32"/>
      <c r="R1310" s="33">
        <f t="shared" si="100"/>
        <v>9.3750000000000018</v>
      </c>
      <c r="S1310" s="34">
        <f t="shared" si="101"/>
        <v>25</v>
      </c>
      <c r="T1310" s="35">
        <f>IF(L1310="비가동",0,VLOOKUP(E1310,[1]단가!$D$4:$G$1048576,4,0))</f>
        <v>24</v>
      </c>
      <c r="U1310" s="35">
        <f t="shared" si="102"/>
        <v>113400</v>
      </c>
      <c r="V1310" s="36" t="str">
        <f>IF($L1310="비가동",0,IF($B1310="in",VLOOKUP($E1310,[1]투입량!$M:$T,3,FALSE),VLOOKUP($E1310,[1]투입량!$D:$I,3,FALSE)))</f>
        <v>SI3020</v>
      </c>
      <c r="W1310" s="35">
        <f>IF($L1310="비가동",0,IF($B1310="in",VLOOKUP($E1310,[1]투입량!$M:$T,6,FALSE),VLOOKUP($E1310,[1]투입량!$D:$I,5,FALSE)))</f>
        <v>208</v>
      </c>
      <c r="X1310" s="35">
        <f t="shared" si="103"/>
        <v>5720</v>
      </c>
      <c r="Y1310" s="37">
        <f>IF(V1310=0,0,VLOOKUP(V1310,[1]원재료!C:H,3,0)*0.001)</f>
        <v>9.85</v>
      </c>
      <c r="Z1310" s="35">
        <f t="shared" si="104"/>
        <v>56342</v>
      </c>
      <c r="AA1310" s="38"/>
      <c r="AB1310" s="39" t="s">
        <v>35</v>
      </c>
      <c r="AC1310" s="40"/>
    </row>
    <row r="1311" spans="1:29" ht="19.5" hidden="1" customHeight="1" x14ac:dyDescent="0.45">
      <c r="A1311" s="22">
        <v>46170</v>
      </c>
      <c r="B1311" s="23" t="s">
        <v>29</v>
      </c>
      <c r="C1311" s="24" t="s">
        <v>30</v>
      </c>
      <c r="D1311" s="25" t="s">
        <v>39</v>
      </c>
      <c r="E1311" s="26" t="s">
        <v>40</v>
      </c>
      <c r="F1311" s="27" t="str">
        <f>VLOOKUP(표1[[#This Row],[품번]],[1]!품번구분[#Data],2,0)</f>
        <v>S</v>
      </c>
      <c r="G1311" s="28"/>
      <c r="H1311" s="28"/>
      <c r="I1311" s="28"/>
      <c r="J1311" s="29">
        <f>표1[[#This Row],[C/V]]*표1[[#This Row],[판수]]-표1[[#This Row],[불량수량]]</f>
        <v>0</v>
      </c>
      <c r="K1311" s="28" t="s">
        <v>33</v>
      </c>
      <c r="L1311" s="28" t="s">
        <v>36</v>
      </c>
      <c r="M1311" s="30">
        <v>0.44444444444444442</v>
      </c>
      <c r="N1311" s="30">
        <v>0.48749999999999999</v>
      </c>
      <c r="O1311" s="31">
        <v>62.000000000000021</v>
      </c>
      <c r="P1311" s="31">
        <v>0</v>
      </c>
      <c r="Q1311" s="32" t="s">
        <v>100</v>
      </c>
      <c r="R1311" s="33" t="str">
        <f t="shared" si="100"/>
        <v/>
      </c>
      <c r="S1311" s="34">
        <f t="shared" si="101"/>
        <v>25</v>
      </c>
      <c r="T1311" s="35">
        <f>IF(L1311="비가동",0,VLOOKUP(E1311,[1]단가!$D$4:$G$1048576,4,0))</f>
        <v>0</v>
      </c>
      <c r="U1311" s="35">
        <f t="shared" si="102"/>
        <v>0</v>
      </c>
      <c r="V1311" s="36">
        <f>IF($L1311="비가동",0,IF($B1311="in",VLOOKUP($E1311,[1]투입량!$M:$T,3,FALSE),VLOOKUP($E1311,[1]투입량!$D:$I,3,FALSE)))</f>
        <v>0</v>
      </c>
      <c r="W1311" s="35">
        <f>IF($L1311="비가동",0,IF($B1311="in",VLOOKUP($E1311,[1]투입량!$M:$T,6,FALSE),VLOOKUP($E1311,[1]투입량!$D:$I,5,FALSE)))</f>
        <v>0</v>
      </c>
      <c r="X1311" s="35">
        <f t="shared" si="103"/>
        <v>0</v>
      </c>
      <c r="Y1311" s="37">
        <f>IF(V1311=0,0,VLOOKUP(V1311,[1]원재료!C:H,3,0)*0.001)</f>
        <v>0</v>
      </c>
      <c r="Z1311" s="35">
        <f t="shared" si="104"/>
        <v>0</v>
      </c>
      <c r="AA1311" s="38"/>
      <c r="AB1311" s="39" t="s">
        <v>35</v>
      </c>
      <c r="AC1311" s="40"/>
    </row>
    <row r="1312" spans="1:29" ht="19.5" customHeight="1" x14ac:dyDescent="0.45">
      <c r="A1312" s="22">
        <v>46170</v>
      </c>
      <c r="B1312" s="23" t="s">
        <v>29</v>
      </c>
      <c r="C1312" s="24" t="s">
        <v>30</v>
      </c>
      <c r="D1312" s="25" t="s">
        <v>39</v>
      </c>
      <c r="E1312" s="26" t="s">
        <v>161</v>
      </c>
      <c r="F1312" s="27" t="str">
        <f>VLOOKUP(표1[[#This Row],[품번]],[1]!품번구분[#Data],2,0)</f>
        <v>S</v>
      </c>
      <c r="G1312" s="28">
        <v>192</v>
      </c>
      <c r="H1312" s="28">
        <v>59</v>
      </c>
      <c r="I1312" s="28"/>
      <c r="J1312" s="29">
        <f>표1[[#This Row],[C/V]]*표1[[#This Row],[판수]]-표1[[#This Row],[불량수량]]</f>
        <v>11328</v>
      </c>
      <c r="K1312" s="28" t="s">
        <v>33</v>
      </c>
      <c r="L1312" s="28" t="s">
        <v>116</v>
      </c>
      <c r="M1312" s="30">
        <v>0.48749999999999999</v>
      </c>
      <c r="N1312" s="30">
        <v>0.83333333333333337</v>
      </c>
      <c r="O1312" s="31">
        <v>398.00000000000006</v>
      </c>
      <c r="P1312" s="31">
        <v>0</v>
      </c>
      <c r="Q1312" s="32"/>
      <c r="R1312" s="33">
        <f t="shared" si="100"/>
        <v>8.8944723618090435</v>
      </c>
      <c r="S1312" s="34">
        <f t="shared" si="101"/>
        <v>159</v>
      </c>
      <c r="T1312" s="35">
        <f>IF(L1312="비가동",0,VLOOKUP(E1312,[1]단가!$D$4:$G$1048576,4,0))</f>
        <v>27.24</v>
      </c>
      <c r="U1312" s="35">
        <f t="shared" si="102"/>
        <v>308574.71999999997</v>
      </c>
      <c r="V1312" s="36" t="str">
        <f>IF($L1312="비가동",0,IF($B1312="in",VLOOKUP($E1312,[1]투입량!$M:$T,3,FALSE),VLOOKUP($E1312,[1]투입량!$D:$I,3,FALSE)))</f>
        <v>SI4022</v>
      </c>
      <c r="W1312" s="35">
        <f>IF($L1312="비가동",0,IF($B1312="in",VLOOKUP($E1312,[1]투입량!$M:$T,6,FALSE),VLOOKUP($E1312,[1]투입량!$D:$I,5,FALSE)))</f>
        <v>0</v>
      </c>
      <c r="X1312" s="35">
        <f t="shared" si="103"/>
        <v>0</v>
      </c>
      <c r="Y1312" s="37">
        <f>IF(V1312=0,0,VLOOKUP(V1312,'[1]원재료 (2)'!C:H,3,0)*0.001)</f>
        <v>10.15</v>
      </c>
      <c r="Z1312" s="35">
        <f t="shared" si="104"/>
        <v>0</v>
      </c>
      <c r="AA1312" s="38"/>
      <c r="AB1312" s="39" t="s">
        <v>35</v>
      </c>
      <c r="AC1312" s="40"/>
    </row>
    <row r="1313" spans="1:29" ht="19.5" customHeight="1" x14ac:dyDescent="0.45">
      <c r="A1313" s="22">
        <v>46170</v>
      </c>
      <c r="B1313" s="23" t="s">
        <v>29</v>
      </c>
      <c r="C1313" s="24" t="s">
        <v>30</v>
      </c>
      <c r="D1313" s="25" t="s">
        <v>41</v>
      </c>
      <c r="E1313" s="26" t="s">
        <v>42</v>
      </c>
      <c r="F1313" s="27" t="str">
        <f>VLOOKUP(표1[[#This Row],[품번]],[1]!품번구분[#Data],2,0)</f>
        <v>G</v>
      </c>
      <c r="G1313" s="28">
        <v>90</v>
      </c>
      <c r="H1313" s="28">
        <v>96</v>
      </c>
      <c r="I1313" s="28"/>
      <c r="J1313" s="29">
        <f>표1[[#This Row],[C/V]]*표1[[#This Row],[판수]]-표1[[#This Row],[불량수량]]</f>
        <v>8640</v>
      </c>
      <c r="K1313" s="28" t="s">
        <v>33</v>
      </c>
      <c r="L1313" s="28" t="s">
        <v>116</v>
      </c>
      <c r="M1313" s="30">
        <v>0.33333333333333331</v>
      </c>
      <c r="N1313" s="30">
        <v>0.83333333333333337</v>
      </c>
      <c r="O1313" s="31">
        <v>620</v>
      </c>
      <c r="P1313" s="31">
        <v>0</v>
      </c>
      <c r="Q1313" s="32"/>
      <c r="R1313" s="33">
        <f t="shared" si="100"/>
        <v>9.2903225806451619</v>
      </c>
      <c r="S1313" s="34">
        <f t="shared" si="101"/>
        <v>196</v>
      </c>
      <c r="T1313" s="35">
        <f>IF(L1313="비가동",0,VLOOKUP(E1313,[1]단가!$D$4:$G$1048576,4,0))</f>
        <v>60</v>
      </c>
      <c r="U1313" s="35">
        <f t="shared" si="102"/>
        <v>518400</v>
      </c>
      <c r="V1313" s="36" t="str">
        <f>IF($L1313="비가동",0,IF($B1313="in",VLOOKUP($E1313,[1]투입량!$M:$T,3,FALSE),VLOOKUP($E1313,[1]투입량!$D:$I,3,FALSE)))</f>
        <v>SI4027K</v>
      </c>
      <c r="W1313" s="35">
        <f>IF($L1313="비가동",0,IF($B1313="in",VLOOKUP($E1313,[1]투입량!$M:$T,6,FALSE),VLOOKUP($E1313,[1]투입량!$D:$I,5,FALSE)))</f>
        <v>330</v>
      </c>
      <c r="X1313" s="35">
        <f t="shared" si="103"/>
        <v>34848.000000000007</v>
      </c>
      <c r="Y1313" s="37">
        <f>IF(V1313=0,0,VLOOKUP(V1313,[1]원재료!C:H,3,0)*0.001)</f>
        <v>9</v>
      </c>
      <c r="Z1313" s="35">
        <f t="shared" si="104"/>
        <v>313632.00000000006</v>
      </c>
      <c r="AA1313" s="38"/>
      <c r="AB1313" s="39" t="s">
        <v>35</v>
      </c>
      <c r="AC1313" s="40"/>
    </row>
    <row r="1314" spans="1:29" ht="19.5" customHeight="1" x14ac:dyDescent="0.45">
      <c r="A1314" s="22">
        <v>46170</v>
      </c>
      <c r="B1314" s="23" t="s">
        <v>29</v>
      </c>
      <c r="C1314" s="24" t="s">
        <v>30</v>
      </c>
      <c r="D1314" s="25" t="s">
        <v>31</v>
      </c>
      <c r="E1314" s="26" t="s">
        <v>50</v>
      </c>
      <c r="F1314" s="27" t="str">
        <f>VLOOKUP(표1[[#This Row],[품번]],[1]!품번구분[#Data],2,0)</f>
        <v>S</v>
      </c>
      <c r="G1314" s="28">
        <v>252</v>
      </c>
      <c r="H1314" s="28">
        <v>100</v>
      </c>
      <c r="I1314" s="28"/>
      <c r="J1314" s="29">
        <f>표1[[#This Row],[C/V]]*표1[[#This Row],[판수]]-표1[[#This Row],[불량수량]]</f>
        <v>25200</v>
      </c>
      <c r="K1314" s="28" t="s">
        <v>56</v>
      </c>
      <c r="L1314" s="28" t="s">
        <v>117</v>
      </c>
      <c r="M1314" s="30">
        <v>0.83333333333333337</v>
      </c>
      <c r="N1314" s="30">
        <v>0.33333333333333331</v>
      </c>
      <c r="O1314" s="31">
        <v>659.99999999999989</v>
      </c>
      <c r="P1314" s="31">
        <v>0</v>
      </c>
      <c r="Q1314" s="32"/>
      <c r="R1314" s="33">
        <f t="shared" si="100"/>
        <v>9.0909090909090935</v>
      </c>
      <c r="S1314" s="34">
        <f t="shared" si="101"/>
        <v>197</v>
      </c>
      <c r="T1314" s="35">
        <f>IF(L1314="비가동",0,VLOOKUP(E1314,[1]단가!$D$4:$G$1048576,4,0))</f>
        <v>25.09</v>
      </c>
      <c r="U1314" s="35">
        <f t="shared" si="102"/>
        <v>632268</v>
      </c>
      <c r="V1314" s="36" t="str">
        <f>IF($L1314="비가동",0,IF($B1314="in",VLOOKUP($E1314,[1]투입량!$M:$T,3,FALSE),VLOOKUP($E1314,[1]투입량!$D:$I,3,FALSE)))</f>
        <v>SI4022</v>
      </c>
      <c r="W1314" s="35">
        <f>IF($L1314="비가동",0,IF($B1314="in",VLOOKUP($E1314,[1]투입량!$M:$T,6,FALSE),VLOOKUP($E1314,[1]투입량!$D:$I,5,FALSE)))</f>
        <v>354</v>
      </c>
      <c r="X1314" s="35">
        <f t="shared" si="103"/>
        <v>38940</v>
      </c>
      <c r="Y1314" s="37">
        <f>IF(V1314=0,0,VLOOKUP(V1314,[1]원재료!C:H,3,0)*0.001)</f>
        <v>10.15</v>
      </c>
      <c r="Z1314" s="35">
        <f t="shared" si="104"/>
        <v>395241</v>
      </c>
      <c r="AA1314" s="38"/>
      <c r="AB1314" s="39" t="s">
        <v>35</v>
      </c>
      <c r="AC1314" s="40"/>
    </row>
    <row r="1315" spans="1:29" ht="19.5" customHeight="1" x14ac:dyDescent="0.45">
      <c r="A1315" s="22">
        <v>46170</v>
      </c>
      <c r="B1315" s="23" t="s">
        <v>29</v>
      </c>
      <c r="C1315" s="24" t="s">
        <v>30</v>
      </c>
      <c r="D1315" s="25" t="s">
        <v>39</v>
      </c>
      <c r="E1315" s="26" t="s">
        <v>161</v>
      </c>
      <c r="F1315" s="27" t="str">
        <f>VLOOKUP(표1[[#This Row],[품번]],[1]!품번구분[#Data],2,0)</f>
        <v>S</v>
      </c>
      <c r="G1315" s="28">
        <v>192</v>
      </c>
      <c r="H1315" s="28">
        <v>100</v>
      </c>
      <c r="I1315" s="28"/>
      <c r="J1315" s="29">
        <f>표1[[#This Row],[C/V]]*표1[[#This Row],[판수]]-표1[[#This Row],[불량수량]]</f>
        <v>19200</v>
      </c>
      <c r="K1315" s="28" t="s">
        <v>56</v>
      </c>
      <c r="L1315" s="28" t="s">
        <v>117</v>
      </c>
      <c r="M1315" s="30">
        <v>0.83333333333333337</v>
      </c>
      <c r="N1315" s="30">
        <v>0.33333333333333331</v>
      </c>
      <c r="O1315" s="31">
        <v>659.99999999999989</v>
      </c>
      <c r="P1315" s="31">
        <v>0</v>
      </c>
      <c r="Q1315" s="32"/>
      <c r="R1315" s="33">
        <f t="shared" si="100"/>
        <v>9.0909090909090935</v>
      </c>
      <c r="S1315" s="34">
        <f t="shared" si="101"/>
        <v>159</v>
      </c>
      <c r="T1315" s="35">
        <f>IF(L1315="비가동",0,VLOOKUP(E1315,[1]단가!$D$4:$G$1048576,4,0))</f>
        <v>27.24</v>
      </c>
      <c r="U1315" s="35">
        <f t="shared" si="102"/>
        <v>523007.99999999994</v>
      </c>
      <c r="V1315" s="36" t="str">
        <f>IF($L1315="비가동",0,IF($B1315="in",VLOOKUP($E1315,[1]투입량!$M:$T,3,FALSE),VLOOKUP($E1315,[1]투입량!$D:$I,3,FALSE)))</f>
        <v>SI4022</v>
      </c>
      <c r="W1315" s="35">
        <f>IF($L1315="비가동",0,IF($B1315="in",VLOOKUP($E1315,[1]투입량!$M:$T,6,FALSE),VLOOKUP($E1315,[1]투입량!$D:$I,5,FALSE)))</f>
        <v>0</v>
      </c>
      <c r="X1315" s="35">
        <f t="shared" si="103"/>
        <v>0</v>
      </c>
      <c r="Y1315" s="37">
        <f>IF(V1315=0,0,VLOOKUP(V1315,[1]원재료!C:H,3,0)*0.001)</f>
        <v>10.15</v>
      </c>
      <c r="Z1315" s="35">
        <f t="shared" si="104"/>
        <v>0</v>
      </c>
      <c r="AA1315" s="38"/>
      <c r="AB1315" s="39" t="s">
        <v>35</v>
      </c>
      <c r="AC1315" s="40"/>
    </row>
    <row r="1316" spans="1:29" ht="19.5" customHeight="1" x14ac:dyDescent="0.45">
      <c r="A1316" s="22">
        <v>46170</v>
      </c>
      <c r="B1316" s="23" t="s">
        <v>29</v>
      </c>
      <c r="C1316" s="24" t="s">
        <v>30</v>
      </c>
      <c r="D1316" s="25" t="s">
        <v>41</v>
      </c>
      <c r="E1316" s="26" t="s">
        <v>42</v>
      </c>
      <c r="F1316" s="27" t="str">
        <f>VLOOKUP(표1[[#This Row],[품번]],[1]!품번구분[#Data],2,0)</f>
        <v>G</v>
      </c>
      <c r="G1316" s="28">
        <v>90</v>
      </c>
      <c r="H1316" s="28">
        <v>100</v>
      </c>
      <c r="I1316" s="28"/>
      <c r="J1316" s="29">
        <f>표1[[#This Row],[C/V]]*표1[[#This Row],[판수]]-표1[[#This Row],[불량수량]]</f>
        <v>9000</v>
      </c>
      <c r="K1316" s="28" t="s">
        <v>56</v>
      </c>
      <c r="L1316" s="28" t="s">
        <v>117</v>
      </c>
      <c r="M1316" s="30">
        <v>0.83333333333333337</v>
      </c>
      <c r="N1316" s="30">
        <v>0.33333333333333331</v>
      </c>
      <c r="O1316" s="31">
        <v>659.99999999999989</v>
      </c>
      <c r="P1316" s="31">
        <v>0</v>
      </c>
      <c r="Q1316" s="32"/>
      <c r="R1316" s="33">
        <f t="shared" si="100"/>
        <v>9.0909090909090935</v>
      </c>
      <c r="S1316" s="34">
        <f t="shared" si="101"/>
        <v>196</v>
      </c>
      <c r="T1316" s="35">
        <f>IF(L1316="비가동",0,VLOOKUP(E1316,[1]단가!$D$4:$G$1048576,4,0))</f>
        <v>60</v>
      </c>
      <c r="U1316" s="35">
        <f t="shared" si="102"/>
        <v>540000</v>
      </c>
      <c r="V1316" s="36" t="str">
        <f>IF($L1316="비가동",0,IF($B1316="in",VLOOKUP($E1316,[1]투입량!$M:$T,3,FALSE),VLOOKUP($E1316,[1]투입량!$D:$I,3,FALSE)))</f>
        <v>SI4027K</v>
      </c>
      <c r="W1316" s="35">
        <f>IF($L1316="비가동",0,IF($B1316="in",VLOOKUP($E1316,[1]투입량!$M:$T,6,FALSE),VLOOKUP($E1316,[1]투입량!$D:$I,5,FALSE)))</f>
        <v>330</v>
      </c>
      <c r="X1316" s="35">
        <f t="shared" si="103"/>
        <v>36300.000000000007</v>
      </c>
      <c r="Y1316" s="37">
        <f>IF(V1316=0,0,VLOOKUP(V1316,[1]원재료!C:H,3,0)*0.001)</f>
        <v>9</v>
      </c>
      <c r="Z1316" s="35">
        <f t="shared" si="104"/>
        <v>326700.00000000006</v>
      </c>
      <c r="AA1316" s="38"/>
      <c r="AB1316" s="39" t="s">
        <v>35</v>
      </c>
      <c r="AC1316" s="40"/>
    </row>
    <row r="1317" spans="1:29" ht="19.5" customHeight="1" x14ac:dyDescent="0.45">
      <c r="A1317" s="22">
        <v>46170</v>
      </c>
      <c r="B1317" s="23" t="s">
        <v>29</v>
      </c>
      <c r="C1317" s="24" t="s">
        <v>30</v>
      </c>
      <c r="D1317" s="25" t="s">
        <v>121</v>
      </c>
      <c r="E1317" s="26" t="s">
        <v>122</v>
      </c>
      <c r="F1317" s="27" t="str">
        <f>VLOOKUP(표1[[#This Row],[품번]],[1]!품번구분[#Data],2,0)</f>
        <v>G</v>
      </c>
      <c r="G1317" s="28">
        <v>180</v>
      </c>
      <c r="H1317" s="28">
        <v>72</v>
      </c>
      <c r="I1317" s="28"/>
      <c r="J1317" s="29">
        <f>표1[[#This Row],[C/V]]*표1[[#This Row],[판수]]-표1[[#This Row],[불량수량]]</f>
        <v>12960</v>
      </c>
      <c r="K1317" s="28" t="s">
        <v>77</v>
      </c>
      <c r="L1317" s="28" t="s">
        <v>116</v>
      </c>
      <c r="M1317" s="30">
        <v>0.33333333333333331</v>
      </c>
      <c r="N1317" s="30">
        <v>0.83333333333333337</v>
      </c>
      <c r="O1317" s="31">
        <v>620</v>
      </c>
      <c r="P1317" s="31">
        <v>0</v>
      </c>
      <c r="Q1317" s="32"/>
      <c r="R1317" s="33">
        <f t="shared" si="100"/>
        <v>6.967741935483871</v>
      </c>
      <c r="S1317" s="34">
        <f t="shared" si="101"/>
        <v>153</v>
      </c>
      <c r="T1317" s="35">
        <f>IF(L1317="비가동",0,VLOOKUP(E1317,[1]단가!$D$4:$G$1048576,4,0))</f>
        <v>100</v>
      </c>
      <c r="U1317" s="35">
        <f t="shared" si="102"/>
        <v>1296000</v>
      </c>
      <c r="V1317" s="36" t="str">
        <f>IF($L1317="비가동",0,IF($B1317="in",VLOOKUP($E1317,[1]투입량!$M:$T,3,FALSE),VLOOKUP($E1317,[1]투입량!$D:$I,3,FALSE)))</f>
        <v>SI4021</v>
      </c>
      <c r="W1317" s="35">
        <f>IF($L1317="비가동",0,IF($B1317="in",VLOOKUP($E1317,[1]투입량!$M:$T,6,FALSE),VLOOKUP($E1317,[1]투입량!$D:$I,5,FALSE)))</f>
        <v>120</v>
      </c>
      <c r="X1317" s="35">
        <f t="shared" si="103"/>
        <v>9504</v>
      </c>
      <c r="Y1317" s="37">
        <f>IF(V1317=0,0,VLOOKUP(V1317,[1]원재료!C:H,3,0)*0.001)</f>
        <v>8.8000000000000007</v>
      </c>
      <c r="Z1317" s="35">
        <f t="shared" si="104"/>
        <v>83635.200000000012</v>
      </c>
      <c r="AA1317" s="38"/>
      <c r="AB1317" s="39" t="s">
        <v>35</v>
      </c>
      <c r="AC1317" s="40"/>
    </row>
    <row r="1318" spans="1:29" ht="19.5" customHeight="1" x14ac:dyDescent="0.45">
      <c r="A1318" s="22">
        <v>46170</v>
      </c>
      <c r="B1318" s="23" t="s">
        <v>29</v>
      </c>
      <c r="C1318" s="24" t="s">
        <v>30</v>
      </c>
      <c r="D1318" s="25" t="s">
        <v>121</v>
      </c>
      <c r="E1318" s="26" t="s">
        <v>122</v>
      </c>
      <c r="F1318" s="27" t="str">
        <f>VLOOKUP(표1[[#This Row],[품번]],[1]!품번구분[#Data],2,0)</f>
        <v>G</v>
      </c>
      <c r="G1318" s="28">
        <v>180</v>
      </c>
      <c r="H1318" s="28">
        <v>81</v>
      </c>
      <c r="I1318" s="28"/>
      <c r="J1318" s="29">
        <f>표1[[#This Row],[C/V]]*표1[[#This Row],[판수]]-표1[[#This Row],[불량수량]]</f>
        <v>14580</v>
      </c>
      <c r="K1318" s="28" t="s">
        <v>107</v>
      </c>
      <c r="L1318" s="28" t="s">
        <v>117</v>
      </c>
      <c r="M1318" s="30">
        <v>0.83333333333333337</v>
      </c>
      <c r="N1318" s="30">
        <v>0.33333333333333331</v>
      </c>
      <c r="O1318" s="31">
        <v>659.99999999999989</v>
      </c>
      <c r="P1318" s="31">
        <v>0</v>
      </c>
      <c r="Q1318" s="32"/>
      <c r="R1318" s="33">
        <f t="shared" si="100"/>
        <v>7.3636363636363651</v>
      </c>
      <c r="S1318" s="34">
        <f t="shared" si="101"/>
        <v>153</v>
      </c>
      <c r="T1318" s="35">
        <f>IF(L1318="비가동",0,VLOOKUP(E1318,[1]단가!$D$4:$G$1048576,4,0))</f>
        <v>100</v>
      </c>
      <c r="U1318" s="35">
        <f t="shared" si="102"/>
        <v>1458000</v>
      </c>
      <c r="V1318" s="36" t="str">
        <f>IF($L1318="비가동",0,IF($B1318="in",VLOOKUP($E1318,[1]투입량!$M:$T,3,FALSE),VLOOKUP($E1318,[1]투입량!$D:$I,3,FALSE)))</f>
        <v>SI4021</v>
      </c>
      <c r="W1318" s="35">
        <f>IF($L1318="비가동",0,IF($B1318="in",VLOOKUP($E1318,[1]투입량!$M:$T,6,FALSE),VLOOKUP($E1318,[1]투입량!$D:$I,5,FALSE)))</f>
        <v>120</v>
      </c>
      <c r="X1318" s="35">
        <f t="shared" si="103"/>
        <v>10692</v>
      </c>
      <c r="Y1318" s="37">
        <f>IF(V1318=0,0,VLOOKUP(V1318,[1]원재료!C:H,3,0)*0.001)</f>
        <v>8.8000000000000007</v>
      </c>
      <c r="Z1318" s="35">
        <f t="shared" si="104"/>
        <v>94089.600000000006</v>
      </c>
      <c r="AA1318" s="38"/>
      <c r="AB1318" s="39" t="s">
        <v>35</v>
      </c>
      <c r="AC1318" s="40"/>
    </row>
    <row r="1319" spans="1:29" ht="19.5" customHeight="1" x14ac:dyDescent="0.45">
      <c r="A1319" s="22">
        <v>46170</v>
      </c>
      <c r="B1319" s="23" t="s">
        <v>29</v>
      </c>
      <c r="C1319" s="24" t="s">
        <v>30</v>
      </c>
      <c r="D1319" s="25" t="s">
        <v>49</v>
      </c>
      <c r="E1319" s="26">
        <v>685683</v>
      </c>
      <c r="F1319" s="27" t="str">
        <f>VLOOKUP(표1[[#This Row],[품번]],[1]!품번구분[#Data],2,0)</f>
        <v>S</v>
      </c>
      <c r="G1319" s="28">
        <v>80</v>
      </c>
      <c r="H1319" s="28">
        <v>102</v>
      </c>
      <c r="I1319" s="28"/>
      <c r="J1319" s="29">
        <f>표1[[#This Row],[C/V]]*표1[[#This Row],[판수]]-표1[[#This Row],[불량수량]]</f>
        <v>8160</v>
      </c>
      <c r="K1319" s="28" t="s">
        <v>51</v>
      </c>
      <c r="L1319" s="28" t="s">
        <v>116</v>
      </c>
      <c r="M1319" s="30">
        <v>0.33333333333333331</v>
      </c>
      <c r="N1319" s="30">
        <v>0.83333333333333337</v>
      </c>
      <c r="O1319" s="31">
        <v>620</v>
      </c>
      <c r="P1319" s="31">
        <v>0</v>
      </c>
      <c r="Q1319" s="32"/>
      <c r="R1319" s="33">
        <f t="shared" si="100"/>
        <v>9.870967741935484</v>
      </c>
      <c r="S1319" s="34">
        <f t="shared" si="101"/>
        <v>209</v>
      </c>
      <c r="T1319" s="35">
        <f>IF(L1319="비가동",0,VLOOKUP(E1319,[1]단가!$D$4:$G$1048576,4,0))</f>
        <v>163.26</v>
      </c>
      <c r="U1319" s="35">
        <f t="shared" si="102"/>
        <v>1332201.5999999999</v>
      </c>
      <c r="V1319" s="36" t="str">
        <f>IF($L1319="비가동",0,IF($B1319="in",VLOOKUP($E1319,[1]투입량!$M:$T,3,FALSE),VLOOKUP($E1319,[1]투입량!$D:$I,3,FALSE)))</f>
        <v>SI4029</v>
      </c>
      <c r="W1319" s="35">
        <f>IF($L1319="비가동",0,IF($B1319="in",VLOOKUP($E1319,[1]투입량!$M:$T,6,FALSE),VLOOKUP($E1319,[1]투입량!$D:$I,5,FALSE)))</f>
        <v>336</v>
      </c>
      <c r="X1319" s="35">
        <f t="shared" si="103"/>
        <v>37699.200000000004</v>
      </c>
      <c r="Y1319" s="37">
        <f>IF(V1319=0,0,VLOOKUP(V1319,[1]원재료!C:H,3,0)*0.001)</f>
        <v>9</v>
      </c>
      <c r="Z1319" s="35">
        <f t="shared" si="104"/>
        <v>339292.80000000005</v>
      </c>
      <c r="AA1319" s="38"/>
      <c r="AB1319" s="39" t="s">
        <v>35</v>
      </c>
      <c r="AC1319" s="40"/>
    </row>
    <row r="1320" spans="1:29" ht="19.5" customHeight="1" x14ac:dyDescent="0.45">
      <c r="A1320" s="22">
        <v>46170</v>
      </c>
      <c r="B1320" s="23" t="s">
        <v>29</v>
      </c>
      <c r="C1320" s="24" t="s">
        <v>30</v>
      </c>
      <c r="D1320" s="25" t="s">
        <v>52</v>
      </c>
      <c r="E1320" s="26" t="s">
        <v>53</v>
      </c>
      <c r="F1320" s="27" t="str">
        <f>VLOOKUP(표1[[#This Row],[품번]],[1]!품번구분[#Data],2,0)</f>
        <v>S</v>
      </c>
      <c r="G1320" s="28">
        <v>170</v>
      </c>
      <c r="H1320" s="28">
        <v>102</v>
      </c>
      <c r="I1320" s="28">
        <v>102</v>
      </c>
      <c r="J1320" s="29">
        <f>표1[[#This Row],[C/V]]*표1[[#This Row],[판수]]-표1[[#This Row],[불량수량]]</f>
        <v>17238</v>
      </c>
      <c r="K1320" s="28" t="s">
        <v>51</v>
      </c>
      <c r="L1320" s="28" t="s">
        <v>116</v>
      </c>
      <c r="M1320" s="30">
        <v>0.33333333333333331</v>
      </c>
      <c r="N1320" s="30">
        <v>0.83333333333333337</v>
      </c>
      <c r="O1320" s="31">
        <v>620</v>
      </c>
      <c r="P1320" s="31">
        <v>0</v>
      </c>
      <c r="Q1320" s="32"/>
      <c r="R1320" s="33">
        <f t="shared" si="100"/>
        <v>9.870967741935484</v>
      </c>
      <c r="S1320" s="34">
        <f t="shared" si="101"/>
        <v>209</v>
      </c>
      <c r="T1320" s="35">
        <f>IF(L1320="비가동",0,VLOOKUP(E1320,[1]단가!$D$4:$G$1048576,4,0))</f>
        <v>19.73</v>
      </c>
      <c r="U1320" s="35">
        <f t="shared" si="102"/>
        <v>340105.74</v>
      </c>
      <c r="V1320" s="36" t="str">
        <f>IF($L1320="비가동",0,IF($B1320="in",VLOOKUP($E1320,[1]투입량!$M:$T,3,FALSE),VLOOKUP($E1320,[1]투입량!$D:$I,3,FALSE)))</f>
        <v>SI4022</v>
      </c>
      <c r="W1320" s="35">
        <f>IF($L1320="비가동",0,IF($B1320="in",VLOOKUP($E1320,[1]투입량!$M:$T,6,FALSE),VLOOKUP($E1320,[1]투입량!$D:$I,5,FALSE)))</f>
        <v>130</v>
      </c>
      <c r="X1320" s="35">
        <f t="shared" si="103"/>
        <v>14586</v>
      </c>
      <c r="Y1320" s="37">
        <f>IF(V1320=0,0,VLOOKUP(V1320,[1]원재료!C:H,3,0)*0.001)</f>
        <v>10.15</v>
      </c>
      <c r="Z1320" s="35">
        <f t="shared" si="104"/>
        <v>148047.9</v>
      </c>
      <c r="AA1320" s="38"/>
      <c r="AB1320" s="39" t="s">
        <v>35</v>
      </c>
      <c r="AC1320" s="40"/>
    </row>
    <row r="1321" spans="1:29" ht="19.5" customHeight="1" x14ac:dyDescent="0.45">
      <c r="A1321" s="22">
        <v>46170</v>
      </c>
      <c r="B1321" s="23" t="s">
        <v>29</v>
      </c>
      <c r="C1321" s="24" t="s">
        <v>30</v>
      </c>
      <c r="D1321" s="25" t="s">
        <v>54</v>
      </c>
      <c r="E1321" s="26" t="s">
        <v>159</v>
      </c>
      <c r="F1321" s="27" t="str">
        <f>VLOOKUP(표1[[#This Row],[품번]],[1]!품번구분[#Data],2,0)</f>
        <v>G</v>
      </c>
      <c r="G1321" s="28">
        <v>2</v>
      </c>
      <c r="H1321" s="28">
        <v>102</v>
      </c>
      <c r="I1321" s="28"/>
      <c r="J1321" s="29">
        <f>표1[[#This Row],[C/V]]*표1[[#This Row],[판수]]-표1[[#This Row],[불량수량]]</f>
        <v>204</v>
      </c>
      <c r="K1321" s="28" t="s">
        <v>51</v>
      </c>
      <c r="L1321" s="28" t="s">
        <v>116</v>
      </c>
      <c r="M1321" s="30">
        <v>0.33333333333333331</v>
      </c>
      <c r="N1321" s="30">
        <v>0.83333333333333337</v>
      </c>
      <c r="O1321" s="31">
        <v>620</v>
      </c>
      <c r="P1321" s="31">
        <v>0</v>
      </c>
      <c r="Q1321" s="32"/>
      <c r="R1321" s="33">
        <f t="shared" si="100"/>
        <v>9.870967741935484</v>
      </c>
      <c r="S1321" s="34">
        <f t="shared" si="101"/>
        <v>209</v>
      </c>
      <c r="T1321" s="35">
        <f>IF(L1321="비가동",0,VLOOKUP(E1321,[1]단가!$D$4:$G$1048576,4,0))</f>
        <v>1487.4</v>
      </c>
      <c r="U1321" s="35">
        <f t="shared" si="102"/>
        <v>303429.60000000003</v>
      </c>
      <c r="V1321" s="36" t="str">
        <f>IF($L1321="비가동",0,IF($B1321="in",VLOOKUP($E1321,[1]투입량!$M:$T,3,FALSE),VLOOKUP($E1321,[1]투입량!$D:$I,3,FALSE)))</f>
        <v>SI5027</v>
      </c>
      <c r="W1321" s="35">
        <f>IF($L1321="비가동",0,IF($B1321="in",VLOOKUP($E1321,[1]투입량!$M:$T,6,FALSE),VLOOKUP($E1321,[1]투입량!$D:$I,5,FALSE)))</f>
        <v>72</v>
      </c>
      <c r="X1321" s="35">
        <f t="shared" si="103"/>
        <v>8078.4000000000005</v>
      </c>
      <c r="Y1321" s="37">
        <f>IF(V1321=0,0,VLOOKUP(V1321,[1]원재료!C:H,3,0)*0.001)</f>
        <v>0</v>
      </c>
      <c r="Z1321" s="35">
        <f t="shared" si="104"/>
        <v>0</v>
      </c>
      <c r="AA1321" s="38"/>
      <c r="AB1321" s="39" t="s">
        <v>35</v>
      </c>
      <c r="AC1321" s="40"/>
    </row>
    <row r="1322" spans="1:29" ht="19.5" customHeight="1" x14ac:dyDescent="0.45">
      <c r="A1322" s="22">
        <v>46170</v>
      </c>
      <c r="B1322" s="23" t="s">
        <v>29</v>
      </c>
      <c r="C1322" s="24" t="s">
        <v>30</v>
      </c>
      <c r="D1322" s="25" t="s">
        <v>49</v>
      </c>
      <c r="E1322" s="26">
        <v>685683</v>
      </c>
      <c r="F1322" s="27" t="str">
        <f>VLOOKUP(표1[[#This Row],[품번]],[1]!품번구분[#Data],2,0)</f>
        <v>S</v>
      </c>
      <c r="G1322" s="28">
        <v>80</v>
      </c>
      <c r="H1322" s="28">
        <v>107</v>
      </c>
      <c r="I1322" s="28"/>
      <c r="J1322" s="29">
        <f>표1[[#This Row],[C/V]]*표1[[#This Row],[판수]]-표1[[#This Row],[불량수량]]</f>
        <v>8560</v>
      </c>
      <c r="K1322" s="28" t="s">
        <v>111</v>
      </c>
      <c r="L1322" s="28" t="s">
        <v>117</v>
      </c>
      <c r="M1322" s="30">
        <v>0.83333333333333337</v>
      </c>
      <c r="N1322" s="30">
        <v>0.33333333333333331</v>
      </c>
      <c r="O1322" s="31">
        <v>659.99999999999989</v>
      </c>
      <c r="P1322" s="31">
        <v>0</v>
      </c>
      <c r="Q1322" s="32"/>
      <c r="R1322" s="33">
        <f t="shared" si="100"/>
        <v>9.7272727272727284</v>
      </c>
      <c r="S1322" s="34">
        <f t="shared" si="101"/>
        <v>209</v>
      </c>
      <c r="T1322" s="35">
        <f>IF(L1322="비가동",0,VLOOKUP(E1322,[1]단가!$D$4:$G$1048576,4,0))</f>
        <v>163.26</v>
      </c>
      <c r="U1322" s="35">
        <f t="shared" si="102"/>
        <v>1397505.5999999999</v>
      </c>
      <c r="V1322" s="36" t="str">
        <f>IF($L1322="비가동",0,IF($B1322="in",VLOOKUP($E1322,[1]투입량!$M:$T,3,FALSE),VLOOKUP($E1322,[1]투입량!$D:$I,3,FALSE)))</f>
        <v>SI4029</v>
      </c>
      <c r="W1322" s="35">
        <f>IF($L1322="비가동",0,IF($B1322="in",VLOOKUP($E1322,[1]투입량!$M:$T,6,FALSE),VLOOKUP($E1322,[1]투입량!$D:$I,5,FALSE)))</f>
        <v>336</v>
      </c>
      <c r="X1322" s="35">
        <f t="shared" si="103"/>
        <v>39547.200000000004</v>
      </c>
      <c r="Y1322" s="37">
        <f>IF(V1322=0,0,VLOOKUP(V1322,[1]원재료!C:H,3,0)*0.001)</f>
        <v>9</v>
      </c>
      <c r="Z1322" s="35">
        <f t="shared" si="104"/>
        <v>355924.80000000005</v>
      </c>
      <c r="AA1322" s="38"/>
      <c r="AB1322" s="39" t="s">
        <v>35</v>
      </c>
      <c r="AC1322" s="40"/>
    </row>
    <row r="1323" spans="1:29" ht="19.5" customHeight="1" x14ac:dyDescent="0.45">
      <c r="A1323" s="22">
        <v>46170</v>
      </c>
      <c r="B1323" s="23" t="s">
        <v>29</v>
      </c>
      <c r="C1323" s="24" t="s">
        <v>30</v>
      </c>
      <c r="D1323" s="25" t="s">
        <v>52</v>
      </c>
      <c r="E1323" s="26" t="s">
        <v>53</v>
      </c>
      <c r="F1323" s="27" t="str">
        <f>VLOOKUP(표1[[#This Row],[품번]],[1]!품번구분[#Data],2,0)</f>
        <v>S</v>
      </c>
      <c r="G1323" s="28">
        <v>170</v>
      </c>
      <c r="H1323" s="28">
        <v>107</v>
      </c>
      <c r="I1323" s="28">
        <v>107</v>
      </c>
      <c r="J1323" s="29">
        <f>표1[[#This Row],[C/V]]*표1[[#This Row],[판수]]-표1[[#This Row],[불량수량]]</f>
        <v>18083</v>
      </c>
      <c r="K1323" s="28" t="s">
        <v>111</v>
      </c>
      <c r="L1323" s="28" t="s">
        <v>117</v>
      </c>
      <c r="M1323" s="30">
        <v>0.83333333333333337</v>
      </c>
      <c r="N1323" s="30">
        <v>0.33333333333333331</v>
      </c>
      <c r="O1323" s="45">
        <v>659.99999999999989</v>
      </c>
      <c r="P1323" s="31">
        <v>0</v>
      </c>
      <c r="Q1323" s="32"/>
      <c r="R1323" s="33">
        <f t="shared" si="100"/>
        <v>9.7272727272727284</v>
      </c>
      <c r="S1323" s="34">
        <f t="shared" si="101"/>
        <v>209</v>
      </c>
      <c r="T1323" s="35">
        <f>IF(L1323="비가동",0,VLOOKUP(E1323,[1]단가!$D$4:$G$1048576,4,0))</f>
        <v>19.73</v>
      </c>
      <c r="U1323" s="35">
        <f t="shared" si="102"/>
        <v>356777.59</v>
      </c>
      <c r="V1323" s="36" t="str">
        <f>IF($L1323="비가동",0,IF($B1323="in",VLOOKUP($E1323,[1]투입량!$M:$T,3,FALSE),VLOOKUP($E1323,[1]투입량!$D:$I,3,FALSE)))</f>
        <v>SI4022</v>
      </c>
      <c r="W1323" s="35">
        <f>IF($L1323="비가동",0,IF($B1323="in",VLOOKUP($E1323,[1]투입량!$M:$T,6,FALSE),VLOOKUP($E1323,[1]투입량!$D:$I,5,FALSE)))</f>
        <v>130</v>
      </c>
      <c r="X1323" s="35">
        <f t="shared" si="103"/>
        <v>15301</v>
      </c>
      <c r="Y1323" s="37">
        <f>IF(V1323=0,0,VLOOKUP(V1323,[1]원재료!C:H,3,0)*0.001)</f>
        <v>10.15</v>
      </c>
      <c r="Z1323" s="35">
        <f t="shared" si="104"/>
        <v>155305.15</v>
      </c>
      <c r="AA1323" s="38"/>
      <c r="AB1323" s="39" t="s">
        <v>35</v>
      </c>
      <c r="AC1323" s="40"/>
    </row>
    <row r="1324" spans="1:29" ht="19.5" customHeight="1" x14ac:dyDescent="0.45">
      <c r="A1324" s="22">
        <v>46170</v>
      </c>
      <c r="B1324" s="23" t="s">
        <v>29</v>
      </c>
      <c r="C1324" s="24" t="s">
        <v>30</v>
      </c>
      <c r="D1324" s="25" t="s">
        <v>54</v>
      </c>
      <c r="E1324" s="26" t="s">
        <v>159</v>
      </c>
      <c r="F1324" s="27" t="str">
        <f>VLOOKUP(표1[[#This Row],[품번]],[1]!품번구분[#Data],2,0)</f>
        <v>G</v>
      </c>
      <c r="G1324" s="28">
        <v>2</v>
      </c>
      <c r="H1324" s="28">
        <v>107</v>
      </c>
      <c r="I1324" s="28"/>
      <c r="J1324" s="29">
        <f>표1[[#This Row],[C/V]]*표1[[#This Row],[판수]]-표1[[#This Row],[불량수량]]</f>
        <v>214</v>
      </c>
      <c r="K1324" s="28" t="s">
        <v>111</v>
      </c>
      <c r="L1324" s="28" t="s">
        <v>117</v>
      </c>
      <c r="M1324" s="30">
        <v>0.83333333333333337</v>
      </c>
      <c r="N1324" s="30">
        <v>0.33333333333333331</v>
      </c>
      <c r="O1324" s="31">
        <v>659.99999999999989</v>
      </c>
      <c r="P1324" s="31">
        <v>0</v>
      </c>
      <c r="Q1324" s="32"/>
      <c r="R1324" s="33">
        <f t="shared" si="100"/>
        <v>9.7272727272727284</v>
      </c>
      <c r="S1324" s="34">
        <f t="shared" si="101"/>
        <v>209</v>
      </c>
      <c r="T1324" s="35">
        <f>IF(L1324="비가동",0,VLOOKUP(E1324,[1]단가!$D$4:$G$1048576,4,0))</f>
        <v>1487.4</v>
      </c>
      <c r="U1324" s="35">
        <f t="shared" si="102"/>
        <v>318303.60000000003</v>
      </c>
      <c r="V1324" s="36" t="str">
        <f>IF($L1324="비가동",0,IF($B1324="in",VLOOKUP($E1324,[1]투입량!$M:$T,3,FALSE),VLOOKUP($E1324,[1]투입량!$D:$I,3,FALSE)))</f>
        <v>SI5027</v>
      </c>
      <c r="W1324" s="35">
        <f>IF($L1324="비가동",0,IF($B1324="in",VLOOKUP($E1324,[1]투입량!$M:$T,6,FALSE),VLOOKUP($E1324,[1]투입량!$D:$I,5,FALSE)))</f>
        <v>72</v>
      </c>
      <c r="X1324" s="35">
        <f t="shared" si="103"/>
        <v>8474.4</v>
      </c>
      <c r="Y1324" s="37">
        <f>IF(V1324=0,0,VLOOKUP(V1324,[1]원재료!C:H,3,0)*0.001)</f>
        <v>0</v>
      </c>
      <c r="Z1324" s="35">
        <f t="shared" si="104"/>
        <v>0</v>
      </c>
      <c r="AA1324" s="38"/>
      <c r="AB1324" s="39" t="s">
        <v>35</v>
      </c>
      <c r="AC1324" s="40"/>
    </row>
    <row r="1325" spans="1:29" ht="19.5" customHeight="1" x14ac:dyDescent="0.45">
      <c r="A1325" s="22">
        <v>46170</v>
      </c>
      <c r="B1325" s="23" t="s">
        <v>29</v>
      </c>
      <c r="C1325" s="24" t="s">
        <v>30</v>
      </c>
      <c r="D1325" s="25" t="s">
        <v>57</v>
      </c>
      <c r="E1325" s="26">
        <v>681114</v>
      </c>
      <c r="F1325" s="27" t="str">
        <f>VLOOKUP(표1[[#This Row],[품번]],[1]!품번구분[#Data],2,0)</f>
        <v>S</v>
      </c>
      <c r="G1325" s="28">
        <v>1156</v>
      </c>
      <c r="H1325" s="28">
        <v>108</v>
      </c>
      <c r="I1325" s="28">
        <v>324</v>
      </c>
      <c r="J1325" s="29">
        <f>표1[[#This Row],[C/V]]*표1[[#This Row],[판수]]-표1[[#This Row],[불량수량]]</f>
        <v>124524</v>
      </c>
      <c r="K1325" s="28" t="s">
        <v>81</v>
      </c>
      <c r="L1325" s="28" t="s">
        <v>116</v>
      </c>
      <c r="M1325" s="30">
        <v>0.33333333333333331</v>
      </c>
      <c r="N1325" s="30">
        <v>0.83333333333333337</v>
      </c>
      <c r="O1325" s="31">
        <v>620</v>
      </c>
      <c r="P1325" s="31">
        <v>0</v>
      </c>
      <c r="Q1325" s="32"/>
      <c r="R1325" s="33">
        <f t="shared" si="100"/>
        <v>10.451612903225806</v>
      </c>
      <c r="S1325" s="34">
        <f t="shared" si="101"/>
        <v>221</v>
      </c>
      <c r="T1325" s="35">
        <f>IF(L1325="비가동",0,VLOOKUP(E1325,[1]단가!$D$4:$G$1048576,4,0))</f>
        <v>8.76</v>
      </c>
      <c r="U1325" s="35">
        <f t="shared" si="102"/>
        <v>1090830.24</v>
      </c>
      <c r="V1325" s="36" t="str">
        <f>IF($L1325="비가동",0,IF($B1325="in",VLOOKUP($E1325,[1]투입량!$M:$T,3,FALSE),VLOOKUP($E1325,[1]투입량!$D:$I,3,FALSE)))</f>
        <v>SI5521</v>
      </c>
      <c r="W1325" s="35">
        <f>IF($L1325="비가동",0,IF($B1325="in",VLOOKUP($E1325,[1]투입량!$M:$T,6,FALSE),VLOOKUP($E1325,[1]투입량!$D:$I,5,FALSE)))</f>
        <v>330</v>
      </c>
      <c r="X1325" s="35">
        <f t="shared" si="103"/>
        <v>39204.000000000007</v>
      </c>
      <c r="Y1325" s="37">
        <f>IF(V1325=0,0,VLOOKUP(V1325,[1]원재료!C:H,3,0)*0.001)</f>
        <v>8.25</v>
      </c>
      <c r="Z1325" s="35">
        <f t="shared" si="104"/>
        <v>323433.00000000006</v>
      </c>
      <c r="AA1325" s="38" t="s">
        <v>158</v>
      </c>
      <c r="AB1325" s="39" t="s">
        <v>35</v>
      </c>
      <c r="AC1325" s="40"/>
    </row>
    <row r="1326" spans="1:29" ht="19.5" customHeight="1" x14ac:dyDescent="0.45">
      <c r="A1326" s="22">
        <v>46170</v>
      </c>
      <c r="B1326" s="23" t="s">
        <v>29</v>
      </c>
      <c r="C1326" s="24" t="s">
        <v>30</v>
      </c>
      <c r="D1326" s="25" t="s">
        <v>57</v>
      </c>
      <c r="E1326" s="26">
        <v>681114</v>
      </c>
      <c r="F1326" s="27" t="str">
        <f>VLOOKUP(표1[[#This Row],[품번]],[1]!품번구분[#Data],2,0)</f>
        <v>S</v>
      </c>
      <c r="G1326" s="28">
        <v>1156</v>
      </c>
      <c r="H1326" s="28">
        <v>113</v>
      </c>
      <c r="I1326" s="28">
        <v>339</v>
      </c>
      <c r="J1326" s="29">
        <f>표1[[#This Row],[C/V]]*표1[[#This Row],[판수]]-표1[[#This Row],[불량수량]]</f>
        <v>130289</v>
      </c>
      <c r="K1326" s="28" t="s">
        <v>61</v>
      </c>
      <c r="L1326" s="28" t="s">
        <v>117</v>
      </c>
      <c r="M1326" s="30">
        <v>0.83333333333333337</v>
      </c>
      <c r="N1326" s="30">
        <v>0.33333333333333331</v>
      </c>
      <c r="O1326" s="31">
        <v>659.99999999999989</v>
      </c>
      <c r="P1326" s="31">
        <v>0</v>
      </c>
      <c r="Q1326" s="32"/>
      <c r="R1326" s="33">
        <f t="shared" si="100"/>
        <v>10.272727272727273</v>
      </c>
      <c r="S1326" s="34">
        <f t="shared" si="101"/>
        <v>221</v>
      </c>
      <c r="T1326" s="35">
        <f>IF(L1326="비가동",0,VLOOKUP(E1326,[1]단가!$D$4:$G$1048576,4,0))</f>
        <v>8.76</v>
      </c>
      <c r="U1326" s="35">
        <f t="shared" si="102"/>
        <v>1141331.6399999999</v>
      </c>
      <c r="V1326" s="36" t="str">
        <f>IF($L1326="비가동",0,IF($B1326="in",VLOOKUP($E1326,[1]투입량!$M:$T,3,FALSE),VLOOKUP($E1326,[1]투입량!$D:$I,3,FALSE)))</f>
        <v>SI5521</v>
      </c>
      <c r="W1326" s="35">
        <f>IF($L1326="비가동",0,IF($B1326="in",VLOOKUP($E1326,[1]투입량!$M:$T,6,FALSE),VLOOKUP($E1326,[1]투입량!$D:$I,5,FALSE)))</f>
        <v>330</v>
      </c>
      <c r="X1326" s="35">
        <f t="shared" si="103"/>
        <v>41019.000000000007</v>
      </c>
      <c r="Y1326" s="37">
        <f>IF(V1326=0,0,VLOOKUP(V1326,[1]원재료!C:H,3,0)*0.001)</f>
        <v>8.25</v>
      </c>
      <c r="Z1326" s="35">
        <f t="shared" si="104"/>
        <v>338406.75000000006</v>
      </c>
      <c r="AA1326" s="38"/>
      <c r="AB1326" s="39" t="s">
        <v>35</v>
      </c>
      <c r="AC1326" s="40"/>
    </row>
    <row r="1327" spans="1:29" ht="19.5" customHeight="1" x14ac:dyDescent="0.45">
      <c r="A1327" s="22">
        <v>46170</v>
      </c>
      <c r="B1327" s="23" t="s">
        <v>29</v>
      </c>
      <c r="C1327" s="24" t="s">
        <v>30</v>
      </c>
      <c r="D1327" s="25" t="s">
        <v>59</v>
      </c>
      <c r="E1327" s="26">
        <v>681367</v>
      </c>
      <c r="F1327" s="27" t="str">
        <f>VLOOKUP(표1[[#This Row],[품번]],[1]!품번구분[#Data],2,0)</f>
        <v>S</v>
      </c>
      <c r="G1327" s="28">
        <v>360</v>
      </c>
      <c r="H1327" s="28">
        <v>105</v>
      </c>
      <c r="I1327" s="28"/>
      <c r="J1327" s="29">
        <f>표1[[#This Row],[C/V]]*표1[[#This Row],[판수]]-표1[[#This Row],[불량수량]]</f>
        <v>37800</v>
      </c>
      <c r="K1327" s="28" t="s">
        <v>62</v>
      </c>
      <c r="L1327" s="28" t="s">
        <v>117</v>
      </c>
      <c r="M1327" s="30">
        <v>0.83333333333333337</v>
      </c>
      <c r="N1327" s="30">
        <v>0.33333333333333331</v>
      </c>
      <c r="O1327" s="31">
        <v>659.99999999999989</v>
      </c>
      <c r="P1327" s="31">
        <v>0</v>
      </c>
      <c r="Q1327" s="32"/>
      <c r="R1327" s="33">
        <f t="shared" si="100"/>
        <v>9.5454545454545467</v>
      </c>
      <c r="S1327" s="34">
        <f t="shared" si="101"/>
        <v>105</v>
      </c>
      <c r="T1327" s="35">
        <f>IF(L1327="비가동",0,VLOOKUP(E1327,[1]단가!$D$4:$G$1048576,4,0))</f>
        <v>16.34</v>
      </c>
      <c r="U1327" s="35">
        <f t="shared" si="102"/>
        <v>617652</v>
      </c>
      <c r="V1327" s="36" t="str">
        <f>IF($L1327="비가동",0,IF($B1327="in",VLOOKUP($E1327,[1]투입량!$M:$T,3,FALSE),VLOOKUP($E1327,[1]투입량!$D:$I,3,FALSE)))</f>
        <v>SI4022</v>
      </c>
      <c r="W1327" s="35">
        <f>IF($L1327="비가동",0,IF($B1327="in",VLOOKUP($E1327,[1]투입량!$M:$T,6,FALSE),VLOOKUP($E1327,[1]투입량!$D:$I,5,FALSE)))</f>
        <v>264</v>
      </c>
      <c r="X1327" s="35">
        <f t="shared" si="103"/>
        <v>30492.000000000004</v>
      </c>
      <c r="Y1327" s="37">
        <f>IF(V1327=0,0,VLOOKUP(V1327,[1]원재료!C:H,3,0)*0.001)</f>
        <v>10.15</v>
      </c>
      <c r="Z1327" s="35">
        <f t="shared" si="104"/>
        <v>309493.80000000005</v>
      </c>
      <c r="AA1327" s="38"/>
      <c r="AB1327" s="39" t="s">
        <v>35</v>
      </c>
      <c r="AC1327" s="40"/>
    </row>
    <row r="1328" spans="1:29" ht="19.5" customHeight="1" x14ac:dyDescent="0.45">
      <c r="A1328" s="22">
        <v>46170</v>
      </c>
      <c r="B1328" s="23" t="s">
        <v>29</v>
      </c>
      <c r="C1328" s="24" t="s">
        <v>30</v>
      </c>
      <c r="D1328" s="25" t="s">
        <v>63</v>
      </c>
      <c r="E1328" s="26">
        <v>685394</v>
      </c>
      <c r="F1328" s="27" t="str">
        <f>VLOOKUP(표1[[#This Row],[품번]],[1]!품번구분[#Data],2,0)</f>
        <v>S</v>
      </c>
      <c r="G1328" s="28">
        <v>1152</v>
      </c>
      <c r="H1328" s="28">
        <v>91</v>
      </c>
      <c r="I1328" s="28"/>
      <c r="J1328" s="29">
        <f>표1[[#This Row],[C/V]]*표1[[#This Row],[판수]]-표1[[#This Row],[불량수량]]</f>
        <v>104832</v>
      </c>
      <c r="K1328" s="28" t="s">
        <v>64</v>
      </c>
      <c r="L1328" s="28" t="s">
        <v>116</v>
      </c>
      <c r="M1328" s="30">
        <v>0.33333333333333331</v>
      </c>
      <c r="N1328" s="30">
        <v>0.83333333333333337</v>
      </c>
      <c r="O1328" s="31">
        <v>620</v>
      </c>
      <c r="P1328" s="31">
        <v>0</v>
      </c>
      <c r="Q1328" s="32"/>
      <c r="R1328" s="33">
        <f t="shared" si="100"/>
        <v>8.8064516129032242</v>
      </c>
      <c r="S1328" s="34">
        <f t="shared" si="101"/>
        <v>186</v>
      </c>
      <c r="T1328" s="35">
        <f>IF(L1328="비가동",0,VLOOKUP(E1328,[1]단가!$D$4:$G$1048576,4,0))</f>
        <v>7.4</v>
      </c>
      <c r="U1328" s="35">
        <f t="shared" si="102"/>
        <v>775756.80000000005</v>
      </c>
      <c r="V1328" s="36" t="str">
        <f>IF($L1328="비가동",0,IF($B1328="in",VLOOKUP($E1328,[1]투입량!$M:$T,3,FALSE),VLOOKUP($E1328,[1]투입량!$D:$I,3,FALSE)))</f>
        <v>SI4026</v>
      </c>
      <c r="W1328" s="35">
        <f>IF($L1328="비가동",0,IF($B1328="in",VLOOKUP($E1328,[1]투입량!$M:$T,6,FALSE),VLOOKUP($E1328,[1]투입량!$D:$I,5,FALSE)))</f>
        <v>292</v>
      </c>
      <c r="X1328" s="35">
        <f t="shared" si="103"/>
        <v>29229.200000000004</v>
      </c>
      <c r="Y1328" s="37">
        <f>IF(V1328=0,0,VLOOKUP(V1328,[1]원재료!C:H,3,0)*0.001)</f>
        <v>9.1</v>
      </c>
      <c r="Z1328" s="35">
        <f t="shared" si="104"/>
        <v>265985.72000000003</v>
      </c>
      <c r="AA1328" s="38"/>
      <c r="AB1328" s="39" t="s">
        <v>35</v>
      </c>
      <c r="AC1328" s="40"/>
    </row>
    <row r="1329" spans="1:29" ht="19.5" customHeight="1" x14ac:dyDescent="0.45">
      <c r="A1329" s="22">
        <v>46170</v>
      </c>
      <c r="B1329" s="23" t="s">
        <v>29</v>
      </c>
      <c r="C1329" s="24" t="s">
        <v>30</v>
      </c>
      <c r="D1329" s="25" t="s">
        <v>65</v>
      </c>
      <c r="E1329" s="26">
        <v>682622</v>
      </c>
      <c r="F1329" s="27" t="str">
        <f>VLOOKUP(표1[[#This Row],[품번]],[1]!품번구분[#Data],2,0)</f>
        <v>S</v>
      </c>
      <c r="G1329" s="28">
        <v>1152</v>
      </c>
      <c r="H1329" s="28">
        <v>100</v>
      </c>
      <c r="I1329" s="28">
        <v>400</v>
      </c>
      <c r="J1329" s="29">
        <f>표1[[#This Row],[C/V]]*표1[[#This Row],[판수]]-표1[[#This Row],[불량수량]]</f>
        <v>114800</v>
      </c>
      <c r="K1329" s="28" t="s">
        <v>66</v>
      </c>
      <c r="L1329" s="28" t="s">
        <v>116</v>
      </c>
      <c r="M1329" s="30">
        <v>0.33333333333333331</v>
      </c>
      <c r="N1329" s="30">
        <v>0.83333333333333337</v>
      </c>
      <c r="O1329" s="31">
        <v>620</v>
      </c>
      <c r="P1329" s="31">
        <v>0</v>
      </c>
      <c r="Q1329" s="32"/>
      <c r="R1329" s="33">
        <f t="shared" si="100"/>
        <v>9.67741935483871</v>
      </c>
      <c r="S1329" s="34">
        <f t="shared" si="101"/>
        <v>206</v>
      </c>
      <c r="T1329" s="35">
        <f>IF(L1329="비가동",0,VLOOKUP(E1329,[1]단가!$D$4:$G$1048576,4,0))</f>
        <v>7.47</v>
      </c>
      <c r="U1329" s="35">
        <f t="shared" si="102"/>
        <v>857556</v>
      </c>
      <c r="V1329" s="36" t="str">
        <f>IF($L1329="비가동",0,IF($B1329="in",VLOOKUP($E1329,[1]투입량!$M:$T,3,FALSE),VLOOKUP($E1329,[1]투입량!$D:$I,3,FALSE)))</f>
        <v>SI4021</v>
      </c>
      <c r="W1329" s="35">
        <f>IF($L1329="비가동",0,IF($B1329="in",VLOOKUP($E1329,[1]투입량!$M:$T,6,FALSE),VLOOKUP($E1329,[1]투입량!$D:$I,5,FALSE)))</f>
        <v>252</v>
      </c>
      <c r="X1329" s="35">
        <f t="shared" si="103"/>
        <v>27720.000000000004</v>
      </c>
      <c r="Y1329" s="37">
        <f>IF(V1329=0,0,VLOOKUP(V1329,[1]원재료!C:H,3,0)*0.001)</f>
        <v>8.8000000000000007</v>
      </c>
      <c r="Z1329" s="35">
        <f t="shared" si="104"/>
        <v>243936.00000000006</v>
      </c>
      <c r="AA1329" s="38"/>
      <c r="AB1329" s="39" t="s">
        <v>35</v>
      </c>
      <c r="AC1329" s="40"/>
    </row>
    <row r="1330" spans="1:29" ht="19.5" customHeight="1" x14ac:dyDescent="0.45">
      <c r="A1330" s="22">
        <v>46170</v>
      </c>
      <c r="B1330" s="23" t="s">
        <v>29</v>
      </c>
      <c r="C1330" s="24" t="s">
        <v>30</v>
      </c>
      <c r="D1330" s="25" t="s">
        <v>63</v>
      </c>
      <c r="E1330" s="26">
        <v>685394</v>
      </c>
      <c r="F1330" s="27" t="str">
        <f>VLOOKUP(표1[[#This Row],[품번]],[1]!품번구분[#Data],2,0)</f>
        <v>S</v>
      </c>
      <c r="G1330" s="28">
        <v>1152</v>
      </c>
      <c r="H1330" s="28">
        <v>95</v>
      </c>
      <c r="I1330" s="28"/>
      <c r="J1330" s="29">
        <f>표1[[#This Row],[C/V]]*표1[[#This Row],[판수]]-표1[[#This Row],[불량수량]]</f>
        <v>109440</v>
      </c>
      <c r="K1330" s="28" t="s">
        <v>67</v>
      </c>
      <c r="L1330" s="28" t="s">
        <v>117</v>
      </c>
      <c r="M1330" s="30">
        <v>0.83333333333333337</v>
      </c>
      <c r="N1330" s="30">
        <v>0.33333333333333331</v>
      </c>
      <c r="O1330" s="31">
        <v>659.99999999999989</v>
      </c>
      <c r="P1330" s="31">
        <v>0</v>
      </c>
      <c r="Q1330" s="32"/>
      <c r="R1330" s="33">
        <f t="shared" si="100"/>
        <v>8.6363636363636367</v>
      </c>
      <c r="S1330" s="34">
        <f t="shared" si="101"/>
        <v>186</v>
      </c>
      <c r="T1330" s="35">
        <f>IF(L1330="비가동",0,VLOOKUP(E1330,[1]단가!$D$4:$G$1048576,4,0))</f>
        <v>7.4</v>
      </c>
      <c r="U1330" s="35">
        <f t="shared" si="102"/>
        <v>809856</v>
      </c>
      <c r="V1330" s="36" t="str">
        <f>IF($L1330="비가동",0,IF($B1330="in",VLOOKUP($E1330,[1]투입량!$M:$T,3,FALSE),VLOOKUP($E1330,[1]투입량!$D:$I,3,FALSE)))</f>
        <v>SI4026</v>
      </c>
      <c r="W1330" s="35">
        <f>IF($L1330="비가동",0,IF($B1330="in",VLOOKUP($E1330,[1]투입량!$M:$T,6,FALSE),VLOOKUP($E1330,[1]투입량!$D:$I,5,FALSE)))</f>
        <v>292</v>
      </c>
      <c r="X1330" s="35">
        <f t="shared" si="103"/>
        <v>30514.000000000004</v>
      </c>
      <c r="Y1330" s="37">
        <f>IF(V1330=0,0,VLOOKUP(V1330,[1]원재료!C:H,3,0)*0.001)</f>
        <v>9.1</v>
      </c>
      <c r="Z1330" s="35">
        <f t="shared" si="104"/>
        <v>277677.40000000002</v>
      </c>
      <c r="AA1330" s="38"/>
      <c r="AB1330" s="39" t="s">
        <v>35</v>
      </c>
      <c r="AC1330" s="40"/>
    </row>
    <row r="1331" spans="1:29" ht="19.5" customHeight="1" x14ac:dyDescent="0.45">
      <c r="A1331" s="22">
        <v>46170</v>
      </c>
      <c r="B1331" s="23" t="s">
        <v>29</v>
      </c>
      <c r="C1331" s="24" t="s">
        <v>30</v>
      </c>
      <c r="D1331" s="25" t="s">
        <v>65</v>
      </c>
      <c r="E1331" s="26">
        <v>682622</v>
      </c>
      <c r="F1331" s="27" t="str">
        <f>VLOOKUP(표1[[#This Row],[품번]],[1]!품번구분[#Data],2,0)</f>
        <v>S</v>
      </c>
      <c r="G1331" s="28">
        <v>1152</v>
      </c>
      <c r="H1331" s="28">
        <v>106</v>
      </c>
      <c r="I1331" s="28">
        <v>425</v>
      </c>
      <c r="J1331" s="29">
        <f>표1[[#This Row],[C/V]]*표1[[#This Row],[판수]]-표1[[#This Row],[불량수량]]</f>
        <v>121687</v>
      </c>
      <c r="K1331" s="28" t="s">
        <v>68</v>
      </c>
      <c r="L1331" s="28" t="s">
        <v>117</v>
      </c>
      <c r="M1331" s="30">
        <v>0.83333333333333337</v>
      </c>
      <c r="N1331" s="30">
        <v>0.33333333333333331</v>
      </c>
      <c r="O1331" s="31">
        <v>659.99999999999989</v>
      </c>
      <c r="P1331" s="31">
        <v>0</v>
      </c>
      <c r="Q1331" s="32"/>
      <c r="R1331" s="33">
        <f t="shared" si="100"/>
        <v>9.6363636363636385</v>
      </c>
      <c r="S1331" s="34">
        <f t="shared" si="101"/>
        <v>206</v>
      </c>
      <c r="T1331" s="35">
        <f>IF(L1331="비가동",0,VLOOKUP(E1331,[1]단가!$D$4:$G$1048576,4,0))</f>
        <v>7.47</v>
      </c>
      <c r="U1331" s="35">
        <f t="shared" si="102"/>
        <v>909001.89</v>
      </c>
      <c r="V1331" s="36" t="str">
        <f>IF($L1331="비가동",0,IF($B1331="in",VLOOKUP($E1331,[1]투입량!$M:$T,3,FALSE),VLOOKUP($E1331,[1]투입량!$D:$I,3,FALSE)))</f>
        <v>SI4021</v>
      </c>
      <c r="W1331" s="35">
        <f>IF($L1331="비가동",0,IF($B1331="in",VLOOKUP($E1331,[1]투입량!$M:$T,6,FALSE),VLOOKUP($E1331,[1]투입량!$D:$I,5,FALSE)))</f>
        <v>252</v>
      </c>
      <c r="X1331" s="35">
        <f t="shared" si="103"/>
        <v>29383.200000000004</v>
      </c>
      <c r="Y1331" s="37">
        <f>IF(V1331=0,0,VLOOKUP(V1331,[1]원재료!C:H,3,0)*0.001)</f>
        <v>8.8000000000000007</v>
      </c>
      <c r="Z1331" s="35">
        <f t="shared" si="104"/>
        <v>258572.16000000006</v>
      </c>
      <c r="AA1331" s="38"/>
      <c r="AB1331" s="39" t="s">
        <v>35</v>
      </c>
      <c r="AC1331" s="40"/>
    </row>
    <row r="1332" spans="1:29" ht="19.5" customHeight="1" x14ac:dyDescent="0.45">
      <c r="A1332" s="22">
        <v>46170</v>
      </c>
      <c r="B1332" s="23" t="s">
        <v>29</v>
      </c>
      <c r="C1332" s="24" t="s">
        <v>30</v>
      </c>
      <c r="D1332" s="25" t="s">
        <v>69</v>
      </c>
      <c r="E1332" s="26">
        <v>683292</v>
      </c>
      <c r="F1332" s="27" t="str">
        <f>VLOOKUP(표1[[#This Row],[품번]],[1]!품번구분[#Data],2,0)</f>
        <v>S</v>
      </c>
      <c r="G1332" s="28">
        <v>400</v>
      </c>
      <c r="H1332" s="28">
        <v>93</v>
      </c>
      <c r="I1332" s="28"/>
      <c r="J1332" s="29">
        <f>표1[[#This Row],[C/V]]*표1[[#This Row],[판수]]-표1[[#This Row],[불량수량]]</f>
        <v>37200</v>
      </c>
      <c r="K1332" s="28" t="s">
        <v>71</v>
      </c>
      <c r="L1332" s="28" t="s">
        <v>116</v>
      </c>
      <c r="M1332" s="30">
        <v>0.33333333333333331</v>
      </c>
      <c r="N1332" s="30">
        <v>0.83333333333333337</v>
      </c>
      <c r="O1332" s="31">
        <v>620</v>
      </c>
      <c r="P1332" s="31">
        <v>0</v>
      </c>
      <c r="Q1332" s="32"/>
      <c r="R1332" s="33">
        <f t="shared" si="100"/>
        <v>9</v>
      </c>
      <c r="S1332" s="34">
        <f t="shared" si="101"/>
        <v>192</v>
      </c>
      <c r="T1332" s="35">
        <f>IF(L1332="비가동",0,VLOOKUP(E1332,[1]단가!$D$4:$G$1048576,4,0))</f>
        <v>6.7</v>
      </c>
      <c r="U1332" s="35">
        <f t="shared" si="102"/>
        <v>249240</v>
      </c>
      <c r="V1332" s="36" t="str">
        <f>IF($L1332="비가동",0,IF($B1332="in",VLOOKUP($E1332,[1]투입량!$M:$T,3,FALSE),VLOOKUP($E1332,[1]투입량!$D:$I,3,FALSE)))</f>
        <v>SI5022</v>
      </c>
      <c r="W1332" s="35">
        <f>IF($L1332="비가동",0,IF($B1332="in",VLOOKUP($E1332,[1]투입량!$M:$T,6,FALSE),VLOOKUP($E1332,[1]투입량!$D:$I,5,FALSE)))</f>
        <v>56</v>
      </c>
      <c r="X1332" s="35">
        <f t="shared" si="103"/>
        <v>5728.8000000000011</v>
      </c>
      <c r="Y1332" s="37">
        <f>IF(V1332=0,0,VLOOKUP(V1332,[1]원재료!C:H,3,0)*0.001)</f>
        <v>10.15</v>
      </c>
      <c r="Z1332" s="35">
        <f t="shared" si="104"/>
        <v>58147.320000000014</v>
      </c>
      <c r="AA1332" s="38"/>
      <c r="AB1332" s="39" t="s">
        <v>35</v>
      </c>
      <c r="AC1332" s="40"/>
    </row>
    <row r="1333" spans="1:29" ht="19.5" customHeight="1" x14ac:dyDescent="0.45">
      <c r="A1333" s="22">
        <v>46170</v>
      </c>
      <c r="B1333" s="23" t="s">
        <v>29</v>
      </c>
      <c r="C1333" s="24" t="s">
        <v>30</v>
      </c>
      <c r="D1333" s="25" t="s">
        <v>72</v>
      </c>
      <c r="E1333" s="26">
        <v>684699</v>
      </c>
      <c r="F1333" s="27" t="str">
        <f>VLOOKUP(표1[[#This Row],[품번]],[1]!품번구분[#Data],2,0)</f>
        <v>S</v>
      </c>
      <c r="G1333" s="28">
        <v>400</v>
      </c>
      <c r="H1333" s="28">
        <v>91</v>
      </c>
      <c r="I1333" s="28"/>
      <c r="J1333" s="29">
        <f>표1[[#This Row],[C/V]]*표1[[#This Row],[판수]]-표1[[#This Row],[불량수량]]</f>
        <v>36400</v>
      </c>
      <c r="K1333" s="28" t="s">
        <v>71</v>
      </c>
      <c r="L1333" s="28" t="s">
        <v>116</v>
      </c>
      <c r="M1333" s="30">
        <v>0.33333333333333331</v>
      </c>
      <c r="N1333" s="30">
        <v>0.83333333333333337</v>
      </c>
      <c r="O1333" s="31">
        <v>620</v>
      </c>
      <c r="P1333" s="31">
        <v>0</v>
      </c>
      <c r="Q1333" s="32"/>
      <c r="R1333" s="33">
        <f t="shared" si="100"/>
        <v>8.8064516129032242</v>
      </c>
      <c r="S1333" s="34">
        <f t="shared" si="101"/>
        <v>189</v>
      </c>
      <c r="T1333" s="35">
        <f>IF(L1333="비가동",0,VLOOKUP(E1333,[1]단가!$D$4:$G$1048576,4,0))</f>
        <v>8.1</v>
      </c>
      <c r="U1333" s="35">
        <f t="shared" si="102"/>
        <v>294840</v>
      </c>
      <c r="V1333" s="36" t="str">
        <f>IF($L1333="비가동",0,IF($B1333="in",VLOOKUP($E1333,[1]투입량!$M:$T,3,FALSE),VLOOKUP($E1333,[1]투입량!$D:$I,3,FALSE)))</f>
        <v>SI5022</v>
      </c>
      <c r="W1333" s="35">
        <f>IF($L1333="비가동",0,IF($B1333="in",VLOOKUP($E1333,[1]투입량!$M:$T,6,FALSE),VLOOKUP($E1333,[1]투입량!$D:$I,5,FALSE)))</f>
        <v>0</v>
      </c>
      <c r="X1333" s="35">
        <f t="shared" si="103"/>
        <v>0</v>
      </c>
      <c r="Y1333" s="37">
        <f>IF(V1333=0,0,VLOOKUP(V1333,[1]원재료!C:H,3,0)*0.001)</f>
        <v>10.15</v>
      </c>
      <c r="Z1333" s="35">
        <f t="shared" si="104"/>
        <v>0</v>
      </c>
      <c r="AA1333" s="38"/>
      <c r="AB1333" s="39" t="s">
        <v>35</v>
      </c>
      <c r="AC1333" s="40"/>
    </row>
    <row r="1334" spans="1:29" ht="19.5" customHeight="1" x14ac:dyDescent="0.45">
      <c r="A1334" s="22">
        <v>46170</v>
      </c>
      <c r="B1334" s="23" t="s">
        <v>29</v>
      </c>
      <c r="C1334" s="24" t="s">
        <v>30</v>
      </c>
      <c r="D1334" s="25" t="s">
        <v>69</v>
      </c>
      <c r="E1334" s="26">
        <v>683292</v>
      </c>
      <c r="F1334" s="27" t="str">
        <f>VLOOKUP(표1[[#This Row],[품번]],[1]!품번구분[#Data],2,0)</f>
        <v>S</v>
      </c>
      <c r="G1334" s="28">
        <v>400</v>
      </c>
      <c r="H1334" s="28">
        <v>99</v>
      </c>
      <c r="I1334" s="28"/>
      <c r="J1334" s="29">
        <f>표1[[#This Row],[C/V]]*표1[[#This Row],[판수]]-표1[[#This Row],[불량수량]]</f>
        <v>39600</v>
      </c>
      <c r="K1334" s="28" t="s">
        <v>74</v>
      </c>
      <c r="L1334" s="28" t="s">
        <v>117</v>
      </c>
      <c r="M1334" s="30">
        <v>0.83333333333333337</v>
      </c>
      <c r="N1334" s="30">
        <v>0.33333333333333331</v>
      </c>
      <c r="O1334" s="31">
        <v>659.99999999999989</v>
      </c>
      <c r="P1334" s="31">
        <v>0</v>
      </c>
      <c r="Q1334" s="32"/>
      <c r="R1334" s="33">
        <f t="shared" si="100"/>
        <v>9.0000000000000018</v>
      </c>
      <c r="S1334" s="34">
        <f t="shared" si="101"/>
        <v>192</v>
      </c>
      <c r="T1334" s="35">
        <f>IF(L1334="비가동",0,VLOOKUP(E1334,[1]단가!$D$4:$G$1048576,4,0))</f>
        <v>6.7</v>
      </c>
      <c r="U1334" s="35">
        <f t="shared" si="102"/>
        <v>265320</v>
      </c>
      <c r="V1334" s="36" t="str">
        <f>IF($L1334="비가동",0,IF($B1334="in",VLOOKUP($E1334,[1]투입량!$M:$T,3,FALSE),VLOOKUP($E1334,[1]투입량!$D:$I,3,FALSE)))</f>
        <v>SI5022</v>
      </c>
      <c r="W1334" s="35">
        <f>IF($L1334="비가동",0,IF($B1334="in",VLOOKUP($E1334,[1]투입량!$M:$T,6,FALSE),VLOOKUP($E1334,[1]투입량!$D:$I,5,FALSE)))</f>
        <v>56</v>
      </c>
      <c r="X1334" s="35">
        <f t="shared" si="103"/>
        <v>6098.4000000000005</v>
      </c>
      <c r="Y1334" s="37">
        <f>IF(V1334=0,0,VLOOKUP(V1334,[1]원재료!C:H,3,0)*0.001)</f>
        <v>10.15</v>
      </c>
      <c r="Z1334" s="35">
        <f t="shared" si="104"/>
        <v>61898.760000000009</v>
      </c>
      <c r="AA1334" s="38"/>
      <c r="AB1334" s="39" t="s">
        <v>35</v>
      </c>
      <c r="AC1334" s="40"/>
    </row>
    <row r="1335" spans="1:29" ht="19.5" customHeight="1" x14ac:dyDescent="0.45">
      <c r="A1335" s="22">
        <v>46170</v>
      </c>
      <c r="B1335" s="23" t="s">
        <v>29</v>
      </c>
      <c r="C1335" s="24" t="s">
        <v>30</v>
      </c>
      <c r="D1335" s="25" t="s">
        <v>72</v>
      </c>
      <c r="E1335" s="26">
        <v>684699</v>
      </c>
      <c r="F1335" s="27" t="str">
        <f>VLOOKUP(표1[[#This Row],[품번]],[1]!품번구분[#Data],2,0)</f>
        <v>S</v>
      </c>
      <c r="G1335" s="28">
        <v>400</v>
      </c>
      <c r="H1335" s="28">
        <v>98</v>
      </c>
      <c r="I1335" s="28"/>
      <c r="J1335" s="29">
        <f>표1[[#This Row],[C/V]]*표1[[#This Row],[판수]]-표1[[#This Row],[불량수량]]</f>
        <v>39200</v>
      </c>
      <c r="K1335" s="28" t="s">
        <v>74</v>
      </c>
      <c r="L1335" s="28" t="s">
        <v>117</v>
      </c>
      <c r="M1335" s="30">
        <v>0.83333333333333337</v>
      </c>
      <c r="N1335" s="30">
        <v>0.33333333333333331</v>
      </c>
      <c r="O1335" s="31">
        <v>659.99999999999989</v>
      </c>
      <c r="P1335" s="31">
        <v>0</v>
      </c>
      <c r="Q1335" s="32"/>
      <c r="R1335" s="33">
        <f t="shared" si="100"/>
        <v>8.9090909090909101</v>
      </c>
      <c r="S1335" s="34">
        <f t="shared" si="101"/>
        <v>189</v>
      </c>
      <c r="T1335" s="35">
        <f>IF(L1335="비가동",0,VLOOKUP(E1335,[1]단가!$D$4:$G$1048576,4,0))</f>
        <v>8.1</v>
      </c>
      <c r="U1335" s="35">
        <f t="shared" si="102"/>
        <v>317520</v>
      </c>
      <c r="V1335" s="36" t="str">
        <f>IF($L1335="비가동",0,IF($B1335="in",VLOOKUP($E1335,[1]투입량!$M:$T,3,FALSE),VLOOKUP($E1335,[1]투입량!$D:$I,3,FALSE)))</f>
        <v>SI5022</v>
      </c>
      <c r="W1335" s="35">
        <f>IF($L1335="비가동",0,IF($B1335="in",VLOOKUP($E1335,[1]투입량!$M:$T,6,FALSE),VLOOKUP($E1335,[1]투입량!$D:$I,5,FALSE)))</f>
        <v>0</v>
      </c>
      <c r="X1335" s="35">
        <f t="shared" si="103"/>
        <v>0</v>
      </c>
      <c r="Y1335" s="37">
        <f>IF(V1335=0,0,VLOOKUP(V1335,[1]원재료!C:H,3,0)*0.001)</f>
        <v>10.15</v>
      </c>
      <c r="Z1335" s="35">
        <f t="shared" si="104"/>
        <v>0</v>
      </c>
      <c r="AA1335" s="38"/>
      <c r="AB1335" s="39" t="s">
        <v>35</v>
      </c>
      <c r="AC1335" s="40"/>
    </row>
    <row r="1336" spans="1:29" ht="19.5" customHeight="1" x14ac:dyDescent="0.45">
      <c r="A1336" s="22">
        <v>46170</v>
      </c>
      <c r="B1336" s="23" t="s">
        <v>29</v>
      </c>
      <c r="C1336" s="24" t="s">
        <v>30</v>
      </c>
      <c r="D1336" s="25" t="s">
        <v>75</v>
      </c>
      <c r="E1336" s="26" t="s">
        <v>76</v>
      </c>
      <c r="F1336" s="27" t="str">
        <f>VLOOKUP(표1[[#This Row],[품번]],[1]!품번구분[#Data],2,0)</f>
        <v>G</v>
      </c>
      <c r="G1336" s="28">
        <v>6</v>
      </c>
      <c r="H1336" s="28">
        <v>73</v>
      </c>
      <c r="I1336" s="28"/>
      <c r="J1336" s="29">
        <f>표1[[#This Row],[C/V]]*표1[[#This Row],[판수]]-표1[[#This Row],[불량수량]]</f>
        <v>438</v>
      </c>
      <c r="K1336" s="28" t="s">
        <v>102</v>
      </c>
      <c r="L1336" s="28" t="s">
        <v>116</v>
      </c>
      <c r="M1336" s="30">
        <v>0.33333333333333331</v>
      </c>
      <c r="N1336" s="30">
        <v>0.83333333333333337</v>
      </c>
      <c r="O1336" s="31">
        <v>620</v>
      </c>
      <c r="P1336" s="31">
        <v>0</v>
      </c>
      <c r="Q1336" s="32"/>
      <c r="R1336" s="33">
        <f t="shared" si="100"/>
        <v>7.064516129032258</v>
      </c>
      <c r="S1336" s="34">
        <f t="shared" si="101"/>
        <v>152</v>
      </c>
      <c r="T1336" s="35">
        <f>IF(L1336="비가동",0,VLOOKUP(E1336,[1]단가!$D$4:$G$1048576,4,0))</f>
        <v>700</v>
      </c>
      <c r="U1336" s="35">
        <f t="shared" si="102"/>
        <v>306600</v>
      </c>
      <c r="V1336" s="36" t="str">
        <f>IF($L1336="비가동",0,IF($B1336="in",VLOOKUP($E1336,[1]투입량!$M:$T,3,FALSE),VLOOKUP($E1336,[1]투입량!$D:$I,3,FALSE)))</f>
        <v>Q5009</v>
      </c>
      <c r="W1336" s="35">
        <f>IF($L1336="비가동",0,IF($B1336="in",VLOOKUP($E1336,[1]투입량!$M:$T,6,FALSE),VLOOKUP($E1336,[1]투입량!$D:$I,5,FALSE)))</f>
        <v>28</v>
      </c>
      <c r="X1336" s="35">
        <f t="shared" si="103"/>
        <v>2248.4</v>
      </c>
      <c r="Y1336" s="37">
        <f>IF(V1336=0,0,VLOOKUP(V1336,[1]원재료!C:H,3,0)*0.001)</f>
        <v>8.14</v>
      </c>
      <c r="Z1336" s="35">
        <f t="shared" si="104"/>
        <v>18301.976000000002</v>
      </c>
      <c r="AA1336" s="38"/>
      <c r="AB1336" s="39" t="s">
        <v>35</v>
      </c>
      <c r="AC1336" s="40"/>
    </row>
    <row r="1337" spans="1:29" ht="19.5" customHeight="1" x14ac:dyDescent="0.45">
      <c r="A1337" s="22">
        <v>46170</v>
      </c>
      <c r="B1337" s="23" t="s">
        <v>29</v>
      </c>
      <c r="C1337" s="24" t="s">
        <v>30</v>
      </c>
      <c r="D1337" s="25" t="s">
        <v>78</v>
      </c>
      <c r="E1337" s="26" t="s">
        <v>160</v>
      </c>
      <c r="F1337" s="27" t="str">
        <f>VLOOKUP(표1[[#This Row],[품번]],[1]!품번구분[#Data],2,0)</f>
        <v>S</v>
      </c>
      <c r="G1337" s="28">
        <v>40</v>
      </c>
      <c r="H1337" s="28">
        <v>73</v>
      </c>
      <c r="I1337" s="28"/>
      <c r="J1337" s="29">
        <f>표1[[#This Row],[C/V]]*표1[[#This Row],[판수]]-표1[[#This Row],[불량수량]]</f>
        <v>2920</v>
      </c>
      <c r="K1337" s="28" t="s">
        <v>102</v>
      </c>
      <c r="L1337" s="28" t="s">
        <v>116</v>
      </c>
      <c r="M1337" s="30">
        <v>0.33333333333333331</v>
      </c>
      <c r="N1337" s="30">
        <v>0.83333333333333337</v>
      </c>
      <c r="O1337" s="31">
        <v>620</v>
      </c>
      <c r="P1337" s="31">
        <v>0</v>
      </c>
      <c r="Q1337" s="32"/>
      <c r="R1337" s="33">
        <f t="shared" si="100"/>
        <v>7.064516129032258</v>
      </c>
      <c r="S1337" s="34">
        <f t="shared" si="101"/>
        <v>152</v>
      </c>
      <c r="T1337" s="35">
        <f>IF(L1337="비가동",0,VLOOKUP(E1337,[1]단가!$D$4:$G$1048576,4,0))</f>
        <v>98.5</v>
      </c>
      <c r="U1337" s="35">
        <f t="shared" si="102"/>
        <v>287620</v>
      </c>
      <c r="V1337" s="36" t="str">
        <f>IF($L1337="비가동",0,IF($B1337="in",VLOOKUP($E1337,[1]투입량!$M:$T,3,FALSE),VLOOKUP($E1337,[1]투입량!$D:$I,3,FALSE)))</f>
        <v>E4005-1</v>
      </c>
      <c r="W1337" s="35">
        <f>IF($L1337="비가동",0,IF($B1337="in",VLOOKUP($E1337,[1]투입량!$M:$T,6,FALSE),VLOOKUP($E1337,[1]투입량!$D:$I,5,FALSE)))</f>
        <v>332</v>
      </c>
      <c r="X1337" s="35">
        <f t="shared" si="103"/>
        <v>26659.600000000002</v>
      </c>
      <c r="Y1337" s="37">
        <f>IF(V1337=0,0,VLOOKUP(V1337,[1]원재료!C:H,3,0)*0.001)</f>
        <v>3.24</v>
      </c>
      <c r="Z1337" s="35">
        <f t="shared" si="104"/>
        <v>86377.104000000007</v>
      </c>
      <c r="AA1337" s="38"/>
      <c r="AB1337" s="39" t="s">
        <v>35</v>
      </c>
      <c r="AC1337" s="40"/>
    </row>
    <row r="1338" spans="1:29" ht="19.5" customHeight="1" x14ac:dyDescent="0.45">
      <c r="A1338" s="22">
        <v>46170</v>
      </c>
      <c r="B1338" s="23" t="s">
        <v>29</v>
      </c>
      <c r="C1338" s="24" t="s">
        <v>30</v>
      </c>
      <c r="D1338" s="25" t="s">
        <v>75</v>
      </c>
      <c r="E1338" s="26" t="s">
        <v>76</v>
      </c>
      <c r="F1338" s="27" t="str">
        <f>VLOOKUP(표1[[#This Row],[품번]],[1]!품번구분[#Data],2,0)</f>
        <v>G</v>
      </c>
      <c r="G1338" s="28">
        <v>6</v>
      </c>
      <c r="H1338" s="28">
        <v>79</v>
      </c>
      <c r="I1338" s="28"/>
      <c r="J1338" s="29">
        <f>표1[[#This Row],[C/V]]*표1[[#This Row],[판수]]-표1[[#This Row],[불량수량]]</f>
        <v>474</v>
      </c>
      <c r="K1338" s="28" t="s">
        <v>79</v>
      </c>
      <c r="L1338" s="28" t="s">
        <v>117</v>
      </c>
      <c r="M1338" s="30">
        <v>0.83333333333333337</v>
      </c>
      <c r="N1338" s="30">
        <v>0.33333333333333331</v>
      </c>
      <c r="O1338" s="31">
        <v>659.99999999999989</v>
      </c>
      <c r="P1338" s="31">
        <v>0</v>
      </c>
      <c r="Q1338" s="32"/>
      <c r="R1338" s="33">
        <f t="shared" si="100"/>
        <v>7.1818181818181834</v>
      </c>
      <c r="S1338" s="34">
        <f t="shared" si="101"/>
        <v>152</v>
      </c>
      <c r="T1338" s="35">
        <f>IF(L1338="비가동",0,VLOOKUP(E1338,[1]단가!$D$4:$G$1048576,4,0))</f>
        <v>700</v>
      </c>
      <c r="U1338" s="35">
        <f t="shared" si="102"/>
        <v>331800</v>
      </c>
      <c r="V1338" s="36" t="str">
        <f>IF($L1338="비가동",0,IF($B1338="in",VLOOKUP($E1338,[1]투입량!$M:$T,3,FALSE),VLOOKUP($E1338,[1]투입량!$D:$I,3,FALSE)))</f>
        <v>Q5009</v>
      </c>
      <c r="W1338" s="35">
        <f>IF($L1338="비가동",0,IF($B1338="in",VLOOKUP($E1338,[1]투입량!$M:$T,6,FALSE),VLOOKUP($E1338,[1]투입량!$D:$I,5,FALSE)))</f>
        <v>28</v>
      </c>
      <c r="X1338" s="35">
        <f t="shared" si="103"/>
        <v>2433.2000000000003</v>
      </c>
      <c r="Y1338" s="37">
        <f>IF(V1338=0,0,VLOOKUP(V1338,[1]원재료!C:H,3,0)*0.001)</f>
        <v>8.14</v>
      </c>
      <c r="Z1338" s="35">
        <f t="shared" si="104"/>
        <v>19806.248000000003</v>
      </c>
      <c r="AA1338" s="38"/>
      <c r="AB1338" s="39" t="s">
        <v>35</v>
      </c>
      <c r="AC1338" s="40"/>
    </row>
    <row r="1339" spans="1:29" ht="19.5" customHeight="1" x14ac:dyDescent="0.45">
      <c r="A1339" s="22">
        <v>46170</v>
      </c>
      <c r="B1339" s="23" t="s">
        <v>29</v>
      </c>
      <c r="C1339" s="24" t="s">
        <v>30</v>
      </c>
      <c r="D1339" s="25" t="s">
        <v>78</v>
      </c>
      <c r="E1339" s="26" t="s">
        <v>160</v>
      </c>
      <c r="F1339" s="27" t="str">
        <f>VLOOKUP(표1[[#This Row],[품번]],[1]!품번구분[#Data],2,0)</f>
        <v>S</v>
      </c>
      <c r="G1339" s="28">
        <v>40</v>
      </c>
      <c r="H1339" s="28">
        <v>79</v>
      </c>
      <c r="I1339" s="28"/>
      <c r="J1339" s="29">
        <f>표1[[#This Row],[C/V]]*표1[[#This Row],[판수]]-표1[[#This Row],[불량수량]]</f>
        <v>3160</v>
      </c>
      <c r="K1339" s="28" t="s">
        <v>79</v>
      </c>
      <c r="L1339" s="28" t="s">
        <v>117</v>
      </c>
      <c r="M1339" s="30">
        <v>0.83333333333333337</v>
      </c>
      <c r="N1339" s="30">
        <v>0.33333333333333331</v>
      </c>
      <c r="O1339" s="31">
        <v>659.99999999999989</v>
      </c>
      <c r="P1339" s="31">
        <v>0</v>
      </c>
      <c r="Q1339" s="32"/>
      <c r="R1339" s="33">
        <f t="shared" si="100"/>
        <v>7.1818181818181834</v>
      </c>
      <c r="S1339" s="34">
        <f t="shared" si="101"/>
        <v>152</v>
      </c>
      <c r="T1339" s="35">
        <f>IF(L1339="비가동",0,VLOOKUP(E1339,[1]단가!$D$4:$G$1048576,4,0))</f>
        <v>98.5</v>
      </c>
      <c r="U1339" s="35">
        <f t="shared" si="102"/>
        <v>311260</v>
      </c>
      <c r="V1339" s="36" t="str">
        <f>IF($L1339="비가동",0,IF($B1339="in",VLOOKUP($E1339,[1]투입량!$M:$T,3,FALSE),VLOOKUP($E1339,[1]투입량!$D:$I,3,FALSE)))</f>
        <v>E4005-1</v>
      </c>
      <c r="W1339" s="35">
        <f>IF($L1339="비가동",0,IF($B1339="in",VLOOKUP($E1339,[1]투입량!$M:$T,6,FALSE),VLOOKUP($E1339,[1]투입량!$D:$I,5,FALSE)))</f>
        <v>332</v>
      </c>
      <c r="X1339" s="35">
        <f t="shared" si="103"/>
        <v>28850.800000000003</v>
      </c>
      <c r="Y1339" s="37">
        <f>IF(V1339=0,0,VLOOKUP(V1339,[1]원재료!C:H,3,0)*0.001)</f>
        <v>3.24</v>
      </c>
      <c r="Z1339" s="35">
        <f t="shared" si="104"/>
        <v>93476.592000000019</v>
      </c>
      <c r="AA1339" s="38"/>
      <c r="AB1339" s="39" t="s">
        <v>35</v>
      </c>
      <c r="AC1339" s="40"/>
    </row>
    <row r="1340" spans="1:29" ht="19.5" customHeight="1" x14ac:dyDescent="0.45">
      <c r="A1340" s="22">
        <v>46170</v>
      </c>
      <c r="B1340" s="23" t="s">
        <v>29</v>
      </c>
      <c r="C1340" s="24" t="s">
        <v>30</v>
      </c>
      <c r="D1340" s="25" t="s">
        <v>80</v>
      </c>
      <c r="E1340" s="26">
        <v>410002</v>
      </c>
      <c r="F1340" s="27" t="str">
        <f>VLOOKUP(표1[[#This Row],[품번]],[1]!품번구분[#Data],2,0)</f>
        <v>G</v>
      </c>
      <c r="G1340" s="28">
        <v>400</v>
      </c>
      <c r="H1340" s="28">
        <v>91</v>
      </c>
      <c r="I1340" s="28"/>
      <c r="J1340" s="29">
        <f>표1[[#This Row],[C/V]]*표1[[#This Row],[판수]]-표1[[#This Row],[불량수량]]</f>
        <v>36400</v>
      </c>
      <c r="K1340" s="28" t="s">
        <v>60</v>
      </c>
      <c r="L1340" s="28" t="s">
        <v>116</v>
      </c>
      <c r="M1340" s="30">
        <v>0.33333333333333331</v>
      </c>
      <c r="N1340" s="30">
        <v>0.83333333333333337</v>
      </c>
      <c r="O1340" s="31">
        <v>620</v>
      </c>
      <c r="P1340" s="31">
        <v>0</v>
      </c>
      <c r="Q1340" s="32"/>
      <c r="R1340" s="33">
        <f t="shared" si="100"/>
        <v>8.8064516129032242</v>
      </c>
      <c r="S1340" s="34">
        <f t="shared" si="101"/>
        <v>188</v>
      </c>
      <c r="T1340" s="35">
        <f>IF(L1340="비가동",0,VLOOKUP(E1340,[1]단가!$D$4:$G$1048576,4,0))</f>
        <v>14.7</v>
      </c>
      <c r="U1340" s="35">
        <f t="shared" si="102"/>
        <v>535080</v>
      </c>
      <c r="V1340" s="36" t="str">
        <f>IF($L1340="비가동",0,IF($B1340="in",VLOOKUP($E1340,[1]투입량!$M:$T,3,FALSE),VLOOKUP($E1340,[1]투입량!$D:$I,3,FALSE)))</f>
        <v>Q4004-3</v>
      </c>
      <c r="W1340" s="35">
        <f>IF($L1340="비가동",0,IF($B1340="in",VLOOKUP($E1340,[1]투입량!$M:$T,6,FALSE),VLOOKUP($E1340,[1]투입량!$D:$I,5,FALSE)))</f>
        <v>46</v>
      </c>
      <c r="X1340" s="35">
        <f t="shared" si="103"/>
        <v>4604.6000000000004</v>
      </c>
      <c r="Y1340" s="37">
        <f>IF(V1340=0,0,VLOOKUP(V1340,[1]원재료!C:H,3,0)*0.001)</f>
        <v>10.200000000000001</v>
      </c>
      <c r="Z1340" s="35">
        <f t="shared" si="104"/>
        <v>46966.920000000006</v>
      </c>
      <c r="AA1340" s="38"/>
      <c r="AB1340" s="39" t="s">
        <v>35</v>
      </c>
      <c r="AC1340" s="40"/>
    </row>
    <row r="1341" spans="1:29" ht="19.5" hidden="1" customHeight="1" x14ac:dyDescent="0.45">
      <c r="A1341" s="22">
        <v>46170</v>
      </c>
      <c r="B1341" s="23" t="s">
        <v>29</v>
      </c>
      <c r="C1341" s="24" t="s">
        <v>30</v>
      </c>
      <c r="D1341" s="25" t="s">
        <v>82</v>
      </c>
      <c r="E1341" s="26" t="s">
        <v>125</v>
      </c>
      <c r="F1341" s="27" t="str">
        <f>VLOOKUP(표1[[#This Row],[품번]],[1]!품번구분[#Data],2,0)</f>
        <v>G</v>
      </c>
      <c r="G1341" s="28">
        <v>72</v>
      </c>
      <c r="H1341" s="28">
        <v>29</v>
      </c>
      <c r="I1341" s="28"/>
      <c r="J1341" s="29">
        <f>표1[[#This Row],[C/V]]*표1[[#This Row],[판수]]-표1[[#This Row],[불량수량]]</f>
        <v>2088</v>
      </c>
      <c r="K1341" s="28" t="s">
        <v>60</v>
      </c>
      <c r="L1341" s="28" t="s">
        <v>116</v>
      </c>
      <c r="M1341" s="30">
        <v>0.33333333333333331</v>
      </c>
      <c r="N1341" s="30">
        <v>0.54166666666666663</v>
      </c>
      <c r="O1341" s="31">
        <v>180.00000000000003</v>
      </c>
      <c r="P1341" s="31">
        <v>59.999999999999972</v>
      </c>
      <c r="Q1341" s="32"/>
      <c r="R1341" s="33">
        <f t="shared" si="100"/>
        <v>9.6666666666666661</v>
      </c>
      <c r="S1341" s="34">
        <f t="shared" si="101"/>
        <v>29</v>
      </c>
      <c r="T1341" s="35">
        <f>IF(L1341="비가동",0,VLOOKUP(E1341,[1]단가!$D$4:$G$1048576,4,0))</f>
        <v>0</v>
      </c>
      <c r="U1341" s="35">
        <f t="shared" si="102"/>
        <v>0</v>
      </c>
      <c r="V1341" s="36" t="str">
        <f>IF($L1341="비가동",0,IF($B1341="in",VLOOKUP($E1341,[1]투입량!$M:$T,3,FALSE),VLOOKUP($E1341,[1]투입량!$D:$I,3,FALSE)))</f>
        <v>F7008</v>
      </c>
      <c r="W1341" s="35">
        <f>IF($L1341="비가동",0,IF($B1341="in",VLOOKUP($E1341,[1]투입량!$M:$T,6,FALSE),VLOOKUP($E1341,[1]투입량!$D:$I,5,FALSE)))</f>
        <v>168</v>
      </c>
      <c r="X1341" s="35">
        <f t="shared" si="103"/>
        <v>5359.2000000000007</v>
      </c>
      <c r="Y1341" s="37">
        <f>IF(V1341=0,0,VLOOKUP(V1341,[1]원재료!C:H,3,0)*0.001)</f>
        <v>41</v>
      </c>
      <c r="Z1341" s="35">
        <f t="shared" si="104"/>
        <v>219727.20000000004</v>
      </c>
      <c r="AA1341" s="38"/>
      <c r="AB1341" s="39" t="s">
        <v>35</v>
      </c>
      <c r="AC1341" s="40"/>
    </row>
    <row r="1342" spans="1:29" ht="19.5" hidden="1" customHeight="1" x14ac:dyDescent="0.45">
      <c r="A1342" s="22">
        <v>46170</v>
      </c>
      <c r="B1342" s="23" t="s">
        <v>29</v>
      </c>
      <c r="C1342" s="24" t="s">
        <v>30</v>
      </c>
      <c r="D1342" s="25" t="s">
        <v>82</v>
      </c>
      <c r="E1342" s="26" t="s">
        <v>125</v>
      </c>
      <c r="F1342" s="27" t="str">
        <f>VLOOKUP(표1[[#This Row],[품번]],[1]!품번구분[#Data],2,0)</f>
        <v>G</v>
      </c>
      <c r="G1342" s="28"/>
      <c r="H1342" s="28"/>
      <c r="I1342" s="28"/>
      <c r="J1342" s="29">
        <f>표1[[#This Row],[C/V]]*표1[[#This Row],[판수]]-표1[[#This Row],[불량수량]]</f>
        <v>0</v>
      </c>
      <c r="K1342" s="28" t="s">
        <v>60</v>
      </c>
      <c r="L1342" s="28" t="s">
        <v>36</v>
      </c>
      <c r="M1342" s="30">
        <v>0.45833333333333331</v>
      </c>
      <c r="N1342" s="30">
        <v>0.54166666666666663</v>
      </c>
      <c r="O1342" s="31">
        <v>59.999999999999972</v>
      </c>
      <c r="P1342" s="31">
        <v>0</v>
      </c>
      <c r="Q1342" s="32" t="s">
        <v>100</v>
      </c>
      <c r="R1342" s="33" t="str">
        <f t="shared" si="100"/>
        <v/>
      </c>
      <c r="S1342" s="34">
        <f t="shared" si="101"/>
        <v>29</v>
      </c>
      <c r="T1342" s="35">
        <f>IF(L1342="비가동",0,VLOOKUP(E1342,[1]단가!$D$4:$G$1048576,4,0))</f>
        <v>0</v>
      </c>
      <c r="U1342" s="35">
        <f t="shared" si="102"/>
        <v>0</v>
      </c>
      <c r="V1342" s="36">
        <f>IF($L1342="비가동",0,IF($B1342="in",VLOOKUP($E1342,[1]투입량!$M:$T,3,FALSE),VLOOKUP($E1342,[1]투입량!$D:$I,3,FALSE)))</f>
        <v>0</v>
      </c>
      <c r="W1342" s="35">
        <f>IF($L1342="비가동",0,IF($B1342="in",VLOOKUP($E1342,[1]투입량!$M:$T,6,FALSE),VLOOKUP($E1342,[1]투입량!$D:$I,5,FALSE)))</f>
        <v>0</v>
      </c>
      <c r="X1342" s="35">
        <f t="shared" si="103"/>
        <v>0</v>
      </c>
      <c r="Y1342" s="37">
        <f>IF(V1342=0,0,VLOOKUP(V1342,[1]원재료!C:H,3,0)*0.001)</f>
        <v>0</v>
      </c>
      <c r="Z1342" s="35">
        <f t="shared" si="104"/>
        <v>0</v>
      </c>
      <c r="AA1342" s="38"/>
      <c r="AB1342" s="39" t="s">
        <v>35</v>
      </c>
      <c r="AC1342" s="40"/>
    </row>
    <row r="1343" spans="1:29" ht="19.5" customHeight="1" x14ac:dyDescent="0.45">
      <c r="A1343" s="22">
        <v>46170</v>
      </c>
      <c r="B1343" s="23" t="s">
        <v>29</v>
      </c>
      <c r="C1343" s="24" t="s">
        <v>30</v>
      </c>
      <c r="D1343" s="25" t="s">
        <v>82</v>
      </c>
      <c r="E1343" s="26">
        <v>685654</v>
      </c>
      <c r="F1343" s="27" t="str">
        <f>VLOOKUP(표1[[#This Row],[품번]],[1]!품번구분[#Data],2,0)</f>
        <v>S</v>
      </c>
      <c r="G1343" s="28">
        <v>96</v>
      </c>
      <c r="H1343" s="28">
        <v>50</v>
      </c>
      <c r="I1343" s="28"/>
      <c r="J1343" s="29">
        <f>표1[[#This Row],[C/V]]*표1[[#This Row],[판수]]-표1[[#This Row],[불량수량]]</f>
        <v>4800</v>
      </c>
      <c r="K1343" s="28" t="s">
        <v>60</v>
      </c>
      <c r="L1343" s="28" t="s">
        <v>116</v>
      </c>
      <c r="M1343" s="30">
        <v>0.54166666666666663</v>
      </c>
      <c r="N1343" s="30">
        <v>0.83333333333333337</v>
      </c>
      <c r="O1343" s="31">
        <v>380.00000000000011</v>
      </c>
      <c r="P1343" s="31">
        <v>0</v>
      </c>
      <c r="Q1343" s="32"/>
      <c r="R1343" s="33">
        <f t="shared" si="100"/>
        <v>7.8947368421052611</v>
      </c>
      <c r="S1343" s="34">
        <f t="shared" si="101"/>
        <v>147</v>
      </c>
      <c r="T1343" s="35">
        <f>IF(L1343="비가동",0,VLOOKUP(E1343,[1]단가!$D$4:$G$1048576,4,0))</f>
        <v>138.80000000000001</v>
      </c>
      <c r="U1343" s="35">
        <f t="shared" si="102"/>
        <v>666240</v>
      </c>
      <c r="V1343" s="36" t="str">
        <f>IF($L1343="비가동",0,IF($B1343="in",VLOOKUP($E1343,[1]투입량!$M:$T,3,FALSE),VLOOKUP($E1343,[1]투입량!$D:$I,3,FALSE)))</f>
        <v>SI4028</v>
      </c>
      <c r="W1343" s="35">
        <f>IF($L1343="비가동",0,IF($B1343="in",VLOOKUP($E1343,[1]투입량!$M:$T,6,FALSE),VLOOKUP($E1343,[1]투입량!$D:$I,5,FALSE)))</f>
        <v>348</v>
      </c>
      <c r="X1343" s="35">
        <f t="shared" si="103"/>
        <v>19140</v>
      </c>
      <c r="Y1343" s="37">
        <f>IF(V1343=0,0,VLOOKUP(V1343,[1]원재료!C:H,3,0)*0.001)</f>
        <v>9</v>
      </c>
      <c r="Z1343" s="35">
        <f t="shared" si="104"/>
        <v>172260</v>
      </c>
      <c r="AA1343" s="38"/>
      <c r="AB1343" s="39" t="s">
        <v>35</v>
      </c>
      <c r="AC1343" s="40"/>
    </row>
    <row r="1344" spans="1:29" ht="19.5" customHeight="1" x14ac:dyDescent="0.45">
      <c r="A1344" s="22">
        <v>46170</v>
      </c>
      <c r="B1344" s="23" t="s">
        <v>29</v>
      </c>
      <c r="C1344" s="24" t="s">
        <v>30</v>
      </c>
      <c r="D1344" s="25" t="s">
        <v>80</v>
      </c>
      <c r="E1344" s="26">
        <v>410002</v>
      </c>
      <c r="F1344" s="27" t="str">
        <f>VLOOKUP(표1[[#This Row],[품번]],[1]!품번구분[#Data],2,0)</f>
        <v>G</v>
      </c>
      <c r="G1344" s="28">
        <v>400</v>
      </c>
      <c r="H1344" s="28">
        <v>97</v>
      </c>
      <c r="I1344" s="28"/>
      <c r="J1344" s="29">
        <f>표1[[#This Row],[C/V]]*표1[[#This Row],[판수]]-표1[[#This Row],[불량수량]]</f>
        <v>38800</v>
      </c>
      <c r="K1344" s="28" t="s">
        <v>83</v>
      </c>
      <c r="L1344" s="28" t="s">
        <v>117</v>
      </c>
      <c r="M1344" s="30">
        <v>0.83333333333333337</v>
      </c>
      <c r="N1344" s="30">
        <v>0.33333333333333331</v>
      </c>
      <c r="O1344" s="31">
        <v>659.99999999999989</v>
      </c>
      <c r="P1344" s="31">
        <v>0</v>
      </c>
      <c r="Q1344" s="32"/>
      <c r="R1344" s="33">
        <f t="shared" si="100"/>
        <v>8.8181818181818201</v>
      </c>
      <c r="S1344" s="34">
        <f t="shared" si="101"/>
        <v>188</v>
      </c>
      <c r="T1344" s="35">
        <f>IF(L1344="비가동",0,VLOOKUP(E1344,[1]단가!$D$4:$G$1048576,4,0))</f>
        <v>14.7</v>
      </c>
      <c r="U1344" s="35">
        <f t="shared" si="102"/>
        <v>570360</v>
      </c>
      <c r="V1344" s="36" t="str">
        <f>IF($L1344="비가동",0,IF($B1344="in",VLOOKUP($E1344,[1]투입량!$M:$T,3,FALSE),VLOOKUP($E1344,[1]투입량!$D:$I,3,FALSE)))</f>
        <v>Q4004-3</v>
      </c>
      <c r="W1344" s="35">
        <f>IF($L1344="비가동",0,IF($B1344="in",VLOOKUP($E1344,[1]투입량!$M:$T,6,FALSE),VLOOKUP($E1344,[1]투입량!$D:$I,5,FALSE)))</f>
        <v>46</v>
      </c>
      <c r="X1344" s="35">
        <f t="shared" si="103"/>
        <v>4908.2</v>
      </c>
      <c r="Y1344" s="37">
        <f>IF(V1344=0,0,VLOOKUP(V1344,[1]원재료!C:H,3,0)*0.001)</f>
        <v>10.200000000000001</v>
      </c>
      <c r="Z1344" s="35">
        <f t="shared" si="104"/>
        <v>50063.640000000007</v>
      </c>
      <c r="AA1344" s="38"/>
      <c r="AB1344" s="39" t="s">
        <v>35</v>
      </c>
      <c r="AC1344" s="40"/>
    </row>
    <row r="1345" spans="1:29" ht="19.5" customHeight="1" x14ac:dyDescent="0.45">
      <c r="A1345" s="22">
        <v>46170</v>
      </c>
      <c r="B1345" s="23" t="s">
        <v>29</v>
      </c>
      <c r="C1345" s="24" t="s">
        <v>30</v>
      </c>
      <c r="D1345" s="25" t="s">
        <v>82</v>
      </c>
      <c r="E1345" s="26">
        <v>685654</v>
      </c>
      <c r="F1345" s="27" t="str">
        <f>VLOOKUP(표1[[#This Row],[품번]],[1]!품번구분[#Data],2,0)</f>
        <v>S</v>
      </c>
      <c r="G1345" s="28">
        <v>96</v>
      </c>
      <c r="H1345" s="28">
        <v>97</v>
      </c>
      <c r="I1345" s="28"/>
      <c r="J1345" s="29">
        <f>표1[[#This Row],[C/V]]*표1[[#This Row],[판수]]-표1[[#This Row],[불량수량]]</f>
        <v>9312</v>
      </c>
      <c r="K1345" s="28" t="s">
        <v>83</v>
      </c>
      <c r="L1345" s="28" t="s">
        <v>117</v>
      </c>
      <c r="M1345" s="30">
        <v>0.83333333333333337</v>
      </c>
      <c r="N1345" s="30">
        <v>0.33333333333333331</v>
      </c>
      <c r="O1345" s="31">
        <v>659.99999999999989</v>
      </c>
      <c r="P1345" s="31">
        <v>0</v>
      </c>
      <c r="Q1345" s="32"/>
      <c r="R1345" s="33">
        <f t="shared" si="100"/>
        <v>8.8181818181818201</v>
      </c>
      <c r="S1345" s="34">
        <f t="shared" si="101"/>
        <v>147</v>
      </c>
      <c r="T1345" s="35">
        <f>IF(L1345="비가동",0,VLOOKUP(E1345,[1]단가!$D$4:$G$1048576,4,0))</f>
        <v>138.80000000000001</v>
      </c>
      <c r="U1345" s="35">
        <f t="shared" si="102"/>
        <v>1292505.6000000001</v>
      </c>
      <c r="V1345" s="36" t="str">
        <f>IF($L1345="비가동",0,IF($B1345="in",VLOOKUP($E1345,[1]투입량!$M:$T,3,FALSE),VLOOKUP($E1345,[1]투입량!$D:$I,3,FALSE)))</f>
        <v>SI4028</v>
      </c>
      <c r="W1345" s="35">
        <f>IF($L1345="비가동",0,IF($B1345="in",VLOOKUP($E1345,[1]투입량!$M:$T,6,FALSE),VLOOKUP($E1345,[1]투입량!$D:$I,5,FALSE)))</f>
        <v>348</v>
      </c>
      <c r="X1345" s="35">
        <f t="shared" si="103"/>
        <v>37131.599999999999</v>
      </c>
      <c r="Y1345" s="37">
        <f>IF(V1345=0,0,VLOOKUP(V1345,[1]원재료!C:H,3,0)*0.001)</f>
        <v>9</v>
      </c>
      <c r="Z1345" s="35">
        <f t="shared" si="104"/>
        <v>334184.39999999997</v>
      </c>
      <c r="AA1345" s="38"/>
      <c r="AB1345" s="39" t="s">
        <v>35</v>
      </c>
      <c r="AC1345" s="40"/>
    </row>
    <row r="1346" spans="1:29" ht="19.5" customHeight="1" x14ac:dyDescent="0.45">
      <c r="A1346" s="22">
        <v>46170</v>
      </c>
      <c r="B1346" s="23" t="s">
        <v>29</v>
      </c>
      <c r="C1346" s="24" t="s">
        <v>30</v>
      </c>
      <c r="D1346" s="25" t="s">
        <v>84</v>
      </c>
      <c r="E1346" s="26">
        <v>681371</v>
      </c>
      <c r="F1346" s="27" t="str">
        <f>VLOOKUP(표1[[#This Row],[품번]],[1]!품번구분[#Data],2,0)</f>
        <v>S</v>
      </c>
      <c r="G1346" s="28">
        <v>400</v>
      </c>
      <c r="H1346" s="28">
        <v>104</v>
      </c>
      <c r="I1346" s="28">
        <v>208</v>
      </c>
      <c r="J1346" s="29">
        <f>표1[[#This Row],[C/V]]*표1[[#This Row],[판수]]-표1[[#This Row],[불량수량]]</f>
        <v>41392</v>
      </c>
      <c r="K1346" s="28" t="s">
        <v>85</v>
      </c>
      <c r="L1346" s="28" t="s">
        <v>116</v>
      </c>
      <c r="M1346" s="30">
        <v>0.33333333333333331</v>
      </c>
      <c r="N1346" s="30">
        <v>0.83333333333333337</v>
      </c>
      <c r="O1346" s="31">
        <v>620</v>
      </c>
      <c r="P1346" s="31">
        <v>0</v>
      </c>
      <c r="Q1346" s="32"/>
      <c r="R1346" s="33">
        <f t="shared" si="100"/>
        <v>10.064516129032258</v>
      </c>
      <c r="S1346" s="34">
        <f t="shared" si="101"/>
        <v>213</v>
      </c>
      <c r="T1346" s="35">
        <f>IF(L1346="비가동",0,VLOOKUP(E1346,[1]단가!$D$4:$G$1048576,4,0))</f>
        <v>11.89</v>
      </c>
      <c r="U1346" s="35">
        <f t="shared" si="102"/>
        <v>492150.88</v>
      </c>
      <c r="V1346" s="36" t="str">
        <f>IF($L1346="비가동",0,IF($B1346="in",VLOOKUP($E1346,[1]투입량!$M:$T,3,FALSE),VLOOKUP($E1346,[1]투입량!$D:$I,3,FALSE)))</f>
        <v>SI4023</v>
      </c>
      <c r="W1346" s="35">
        <f>IF($L1346="비가동",0,IF($B1346="in",VLOOKUP($E1346,[1]투입량!$M:$T,6,FALSE),VLOOKUP($E1346,[1]투입량!$D:$I,5,FALSE)))</f>
        <v>169.5</v>
      </c>
      <c r="X1346" s="35">
        <f t="shared" si="103"/>
        <v>19390.800000000003</v>
      </c>
      <c r="Y1346" s="37">
        <f>IF(V1346=0,0,VLOOKUP(V1346,[1]원재료!C:H,3,0)*0.001)</f>
        <v>9.3000000000000007</v>
      </c>
      <c r="Z1346" s="35">
        <f t="shared" si="104"/>
        <v>180334.44000000003</v>
      </c>
      <c r="AA1346" s="38"/>
      <c r="AB1346" s="39" t="s">
        <v>35</v>
      </c>
      <c r="AC1346" s="40"/>
    </row>
    <row r="1347" spans="1:29" ht="19.5" customHeight="1" x14ac:dyDescent="0.45">
      <c r="A1347" s="22">
        <v>46170</v>
      </c>
      <c r="B1347" s="23" t="s">
        <v>29</v>
      </c>
      <c r="C1347" s="24" t="s">
        <v>30</v>
      </c>
      <c r="D1347" s="25" t="s">
        <v>86</v>
      </c>
      <c r="E1347" s="26">
        <v>680772</v>
      </c>
      <c r="F1347" s="27" t="str">
        <f>VLOOKUP(표1[[#This Row],[품번]],[1]!품번구분[#Data],2,0)</f>
        <v>S</v>
      </c>
      <c r="G1347" s="28">
        <v>324</v>
      </c>
      <c r="H1347" s="28">
        <v>104</v>
      </c>
      <c r="I1347" s="28">
        <v>104</v>
      </c>
      <c r="J1347" s="29">
        <f>표1[[#This Row],[C/V]]*표1[[#This Row],[판수]]-표1[[#This Row],[불량수량]]</f>
        <v>33592</v>
      </c>
      <c r="K1347" s="28" t="s">
        <v>85</v>
      </c>
      <c r="L1347" s="28" t="s">
        <v>116</v>
      </c>
      <c r="M1347" s="30">
        <v>0.33333333333333331</v>
      </c>
      <c r="N1347" s="30">
        <v>0.83333333333333337</v>
      </c>
      <c r="O1347" s="31">
        <v>620</v>
      </c>
      <c r="P1347" s="31">
        <v>0</v>
      </c>
      <c r="Q1347" s="32"/>
      <c r="R1347" s="33">
        <f t="shared" ref="R1347:R1410" si="105">IF(H1347=0,"",H1347/O1347*60)</f>
        <v>10.064516129032258</v>
      </c>
      <c r="S1347" s="34">
        <f t="shared" ref="S1347:S1410" si="106">SUMIFS(H:H,$A:$A,A1347,$D:$D,D1347,$E:$E,E1347)</f>
        <v>213</v>
      </c>
      <c r="T1347" s="35">
        <f>IF(L1347="비가동",0,VLOOKUP(E1347,[1]단가!$D$4:$G$1048576,4,0))</f>
        <v>8.94</v>
      </c>
      <c r="U1347" s="35">
        <f t="shared" ref="U1347:U1410" si="107">IF(L1347="비가동",0,T1347*J1347)</f>
        <v>300312.48</v>
      </c>
      <c r="V1347" s="36" t="str">
        <f>IF($L1347="비가동",0,IF($B1347="in",VLOOKUP($E1347,[1]투입량!$M:$T,3,FALSE),VLOOKUP($E1347,[1]투입량!$D:$I,3,FALSE)))</f>
        <v>SI4020</v>
      </c>
      <c r="W1347" s="35">
        <f>IF($L1347="비가동",0,IF($B1347="in",VLOOKUP($E1347,[1]투입량!$M:$T,6,FALSE),VLOOKUP($E1347,[1]투입량!$D:$I,5,FALSE)))</f>
        <v>88</v>
      </c>
      <c r="X1347" s="35">
        <f t="shared" ref="X1347:X1410" si="108">IF(L1347="비가동",0,(W1347*1.1)*H1347)</f>
        <v>10067.200000000001</v>
      </c>
      <c r="Y1347" s="37">
        <f>IF(V1347=0,0,VLOOKUP(V1347,[1]원재료!C:H,3,0)*0.001)</f>
        <v>8.7000000000000011</v>
      </c>
      <c r="Z1347" s="35">
        <f t="shared" ref="Z1347:Z1410" si="109">Y1347*X1347</f>
        <v>87584.640000000014</v>
      </c>
      <c r="AA1347" s="38"/>
      <c r="AB1347" s="39" t="s">
        <v>35</v>
      </c>
      <c r="AC1347" s="40"/>
    </row>
    <row r="1348" spans="1:29" ht="19.5" customHeight="1" x14ac:dyDescent="0.45">
      <c r="A1348" s="22">
        <v>46170</v>
      </c>
      <c r="B1348" s="23" t="s">
        <v>29</v>
      </c>
      <c r="C1348" s="24" t="s">
        <v>30</v>
      </c>
      <c r="D1348" s="25" t="s">
        <v>84</v>
      </c>
      <c r="E1348" s="26">
        <v>681371</v>
      </c>
      <c r="F1348" s="27" t="str">
        <f>VLOOKUP(표1[[#This Row],[품번]],[1]!품번구분[#Data],2,0)</f>
        <v>S</v>
      </c>
      <c r="G1348" s="28">
        <v>400</v>
      </c>
      <c r="H1348" s="28">
        <v>109</v>
      </c>
      <c r="I1348" s="28">
        <v>218</v>
      </c>
      <c r="J1348" s="29">
        <f>표1[[#This Row],[C/V]]*표1[[#This Row],[판수]]-표1[[#This Row],[불량수량]]</f>
        <v>43382</v>
      </c>
      <c r="K1348" s="28" t="s">
        <v>87</v>
      </c>
      <c r="L1348" s="28" t="s">
        <v>117</v>
      </c>
      <c r="M1348" s="30">
        <v>0.83333333333333337</v>
      </c>
      <c r="N1348" s="30">
        <v>0.33333333333333331</v>
      </c>
      <c r="O1348" s="31">
        <v>659.99999999999989</v>
      </c>
      <c r="P1348" s="31">
        <v>0</v>
      </c>
      <c r="Q1348" s="32"/>
      <c r="R1348" s="33">
        <f t="shared" si="105"/>
        <v>9.9090909090909118</v>
      </c>
      <c r="S1348" s="34">
        <f t="shared" si="106"/>
        <v>213</v>
      </c>
      <c r="T1348" s="35">
        <f>IF(L1348="비가동",0,VLOOKUP(E1348,[1]단가!$D$4:$G$1048576,4,0))</f>
        <v>11.89</v>
      </c>
      <c r="U1348" s="35">
        <f t="shared" si="107"/>
        <v>515811.98000000004</v>
      </c>
      <c r="V1348" s="36" t="str">
        <f>IF($L1348="비가동",0,IF($B1348="in",VLOOKUP($E1348,[1]투입량!$M:$T,3,FALSE),VLOOKUP($E1348,[1]투입량!$D:$I,3,FALSE)))</f>
        <v>SI4023</v>
      </c>
      <c r="W1348" s="35">
        <f>IF($L1348="비가동",0,IF($B1348="in",VLOOKUP($E1348,[1]투입량!$M:$T,6,FALSE),VLOOKUP($E1348,[1]투입량!$D:$I,5,FALSE)))</f>
        <v>169.5</v>
      </c>
      <c r="X1348" s="35">
        <f t="shared" si="108"/>
        <v>20323.050000000003</v>
      </c>
      <c r="Y1348" s="37">
        <f>IF(V1348=0,0,VLOOKUP(V1348,[1]원재료!C:H,3,0)*0.001)</f>
        <v>9.3000000000000007</v>
      </c>
      <c r="Z1348" s="35">
        <f t="shared" si="109"/>
        <v>189004.36500000005</v>
      </c>
      <c r="AA1348" s="38"/>
      <c r="AB1348" s="39" t="s">
        <v>35</v>
      </c>
      <c r="AC1348" s="40"/>
    </row>
    <row r="1349" spans="1:29" ht="19.5" customHeight="1" x14ac:dyDescent="0.45">
      <c r="A1349" s="22">
        <v>46170</v>
      </c>
      <c r="B1349" s="23" t="s">
        <v>29</v>
      </c>
      <c r="C1349" s="24" t="s">
        <v>30</v>
      </c>
      <c r="D1349" s="25" t="s">
        <v>86</v>
      </c>
      <c r="E1349" s="26">
        <v>680772</v>
      </c>
      <c r="F1349" s="27" t="str">
        <f>VLOOKUP(표1[[#This Row],[품번]],[1]!품번구분[#Data],2,0)</f>
        <v>S</v>
      </c>
      <c r="G1349" s="28">
        <v>324</v>
      </c>
      <c r="H1349" s="28">
        <v>109</v>
      </c>
      <c r="I1349" s="28">
        <v>109</v>
      </c>
      <c r="J1349" s="29">
        <f>표1[[#This Row],[C/V]]*표1[[#This Row],[판수]]-표1[[#This Row],[불량수량]]</f>
        <v>35207</v>
      </c>
      <c r="K1349" s="28" t="s">
        <v>87</v>
      </c>
      <c r="L1349" s="28" t="s">
        <v>117</v>
      </c>
      <c r="M1349" s="30">
        <v>0.83333333333333337</v>
      </c>
      <c r="N1349" s="30">
        <v>0.33333333333333331</v>
      </c>
      <c r="O1349" s="31">
        <v>659.99999999999989</v>
      </c>
      <c r="P1349" s="31">
        <v>0</v>
      </c>
      <c r="Q1349" s="32"/>
      <c r="R1349" s="33">
        <f t="shared" si="105"/>
        <v>9.9090909090909118</v>
      </c>
      <c r="S1349" s="34">
        <f t="shared" si="106"/>
        <v>213</v>
      </c>
      <c r="T1349" s="35">
        <f>IF(L1349="비가동",0,VLOOKUP(E1349,[1]단가!$D$4:$G$1048576,4,0))</f>
        <v>8.94</v>
      </c>
      <c r="U1349" s="35">
        <f t="shared" si="107"/>
        <v>314750.57999999996</v>
      </c>
      <c r="V1349" s="36" t="str">
        <f>IF($L1349="비가동",0,IF($B1349="in",VLOOKUP($E1349,[1]투입량!$M:$T,3,FALSE),VLOOKUP($E1349,[1]투입량!$D:$I,3,FALSE)))</f>
        <v>SI4020</v>
      </c>
      <c r="W1349" s="35">
        <f>IF($L1349="비가동",0,IF($B1349="in",VLOOKUP($E1349,[1]투입량!$M:$T,6,FALSE),VLOOKUP($E1349,[1]투입량!$D:$I,5,FALSE)))</f>
        <v>88</v>
      </c>
      <c r="X1349" s="35">
        <f t="shared" si="108"/>
        <v>10551.2</v>
      </c>
      <c r="Y1349" s="37">
        <f>IF(V1349=0,0,VLOOKUP(V1349,[1]원재료!C:H,3,0)*0.001)</f>
        <v>8.7000000000000011</v>
      </c>
      <c r="Z1349" s="35">
        <f t="shared" si="109"/>
        <v>91795.440000000017</v>
      </c>
      <c r="AA1349" s="38"/>
      <c r="AB1349" s="39" t="s">
        <v>35</v>
      </c>
      <c r="AC1349" s="40"/>
    </row>
    <row r="1350" spans="1:29" ht="19.5" customHeight="1" x14ac:dyDescent="0.45">
      <c r="A1350" s="22">
        <v>46170</v>
      </c>
      <c r="B1350" s="23" t="s">
        <v>29</v>
      </c>
      <c r="C1350" s="24" t="s">
        <v>30</v>
      </c>
      <c r="D1350" s="25" t="s">
        <v>88</v>
      </c>
      <c r="E1350" s="26">
        <v>685390</v>
      </c>
      <c r="F1350" s="27" t="str">
        <f>VLOOKUP(표1[[#This Row],[품번]],[1]!품번구분[#Data],2,0)</f>
        <v>S</v>
      </c>
      <c r="G1350" s="28">
        <v>1444</v>
      </c>
      <c r="H1350" s="28">
        <v>105</v>
      </c>
      <c r="I1350" s="28">
        <v>105</v>
      </c>
      <c r="J1350" s="29">
        <f>표1[[#This Row],[C/V]]*표1[[#This Row],[판수]]-표1[[#This Row],[불량수량]]</f>
        <v>151515</v>
      </c>
      <c r="K1350" s="28" t="s">
        <v>99</v>
      </c>
      <c r="L1350" s="28" t="s">
        <v>116</v>
      </c>
      <c r="M1350" s="30">
        <v>0.33333333333333331</v>
      </c>
      <c r="N1350" s="30">
        <v>0.83333333333333337</v>
      </c>
      <c r="O1350" s="31">
        <v>620</v>
      </c>
      <c r="P1350" s="31">
        <v>0</v>
      </c>
      <c r="Q1350" s="32"/>
      <c r="R1350" s="33">
        <f t="shared" si="105"/>
        <v>10.161290322580644</v>
      </c>
      <c r="S1350" s="34">
        <f t="shared" si="106"/>
        <v>215</v>
      </c>
      <c r="T1350" s="35">
        <f>IF(L1350="비가동",0,VLOOKUP(E1350,[1]단가!$D$4:$G$1048576,4,0))</f>
        <v>8</v>
      </c>
      <c r="U1350" s="35">
        <f t="shared" si="107"/>
        <v>1212120</v>
      </c>
      <c r="V1350" s="36" t="str">
        <f>IF($L1350="비가동",0,IF($B1350="in",VLOOKUP($E1350,[1]투입량!$M:$T,3,FALSE),VLOOKUP($E1350,[1]투입량!$D:$I,3,FALSE)))</f>
        <v>SI4022</v>
      </c>
      <c r="W1350" s="35">
        <f>IF($L1350="비가동",0,IF($B1350="in",VLOOKUP($E1350,[1]투입량!$M:$T,6,FALSE),VLOOKUP($E1350,[1]투입량!$D:$I,5,FALSE)))</f>
        <v>260</v>
      </c>
      <c r="X1350" s="35">
        <f t="shared" si="108"/>
        <v>30030</v>
      </c>
      <c r="Y1350" s="37">
        <f>IF(V1350=0,0,VLOOKUP(V1350,[1]원재료!C:H,3,0)*0.001)</f>
        <v>10.15</v>
      </c>
      <c r="Z1350" s="35">
        <f t="shared" si="109"/>
        <v>304804.5</v>
      </c>
      <c r="AA1350" s="38"/>
      <c r="AB1350" s="39" t="s">
        <v>35</v>
      </c>
      <c r="AC1350" s="40"/>
    </row>
    <row r="1351" spans="1:29" ht="19.5" customHeight="1" x14ac:dyDescent="0.45">
      <c r="A1351" s="22">
        <v>46170</v>
      </c>
      <c r="B1351" s="23" t="s">
        <v>29</v>
      </c>
      <c r="C1351" s="24" t="s">
        <v>30</v>
      </c>
      <c r="D1351" s="25" t="s">
        <v>90</v>
      </c>
      <c r="E1351" s="26" t="s">
        <v>91</v>
      </c>
      <c r="F1351" s="27" t="str">
        <f>VLOOKUP(표1[[#This Row],[품번]],[1]!품번구분[#Data],2,0)</f>
        <v>S</v>
      </c>
      <c r="G1351" s="28">
        <v>256</v>
      </c>
      <c r="H1351" s="28">
        <v>63</v>
      </c>
      <c r="I1351" s="28"/>
      <c r="J1351" s="29">
        <f>표1[[#This Row],[C/V]]*표1[[#This Row],[판수]]-표1[[#This Row],[불량수량]]</f>
        <v>16128</v>
      </c>
      <c r="K1351" s="28" t="s">
        <v>92</v>
      </c>
      <c r="L1351" s="28" t="s">
        <v>116</v>
      </c>
      <c r="M1351" s="30">
        <v>0.33333333333333331</v>
      </c>
      <c r="N1351" s="30">
        <v>0.83333333333333337</v>
      </c>
      <c r="O1351" s="31">
        <v>620</v>
      </c>
      <c r="P1351" s="31">
        <v>0</v>
      </c>
      <c r="Q1351" s="32"/>
      <c r="R1351" s="33">
        <f t="shared" si="105"/>
        <v>6.096774193548387</v>
      </c>
      <c r="S1351" s="34">
        <f t="shared" si="106"/>
        <v>130</v>
      </c>
      <c r="T1351" s="35">
        <f>IF(L1351="비가동",0,VLOOKUP(E1351,[1]단가!$D$4:$G$1048576,4,0))</f>
        <v>39.44</v>
      </c>
      <c r="U1351" s="35">
        <f t="shared" si="107"/>
        <v>636088.31999999995</v>
      </c>
      <c r="V1351" s="36" t="str">
        <f>IF($L1351="비가동",0,IF($B1351="in",VLOOKUP($E1351,[1]투입량!$M:$T,3,FALSE),VLOOKUP($E1351,[1]투입량!$D:$I,3,FALSE)))</f>
        <v>SI4023-1</v>
      </c>
      <c r="W1351" s="35">
        <f>IF($L1351="비가동",0,IF($B1351="in",VLOOKUP($E1351,[1]투입량!$M:$T,6,FALSE),VLOOKUP($E1351,[1]투입량!$D:$I,5,FALSE)))</f>
        <v>172</v>
      </c>
      <c r="X1351" s="35">
        <f t="shared" si="108"/>
        <v>11919.6</v>
      </c>
      <c r="Y1351" s="37">
        <f>IF(V1351=0,0,VLOOKUP(V1351,[1]원재료!C:H,3,0)*0.001)</f>
        <v>8.1999999999999993</v>
      </c>
      <c r="Z1351" s="35">
        <f t="shared" si="109"/>
        <v>97740.72</v>
      </c>
      <c r="AA1351" s="38"/>
      <c r="AB1351" s="39" t="s">
        <v>35</v>
      </c>
      <c r="AC1351" s="40"/>
    </row>
    <row r="1352" spans="1:29" ht="19.5" customHeight="1" x14ac:dyDescent="0.45">
      <c r="A1352" s="22">
        <v>46170</v>
      </c>
      <c r="B1352" s="23" t="s">
        <v>29</v>
      </c>
      <c r="C1352" s="24" t="s">
        <v>30</v>
      </c>
      <c r="D1352" s="25" t="s">
        <v>88</v>
      </c>
      <c r="E1352" s="26">
        <v>685390</v>
      </c>
      <c r="F1352" s="27" t="str">
        <f>VLOOKUP(표1[[#This Row],[품번]],[1]!품번구분[#Data],2,0)</f>
        <v>S</v>
      </c>
      <c r="G1352" s="28">
        <v>1444</v>
      </c>
      <c r="H1352" s="28">
        <v>110</v>
      </c>
      <c r="I1352" s="28">
        <v>110</v>
      </c>
      <c r="J1352" s="29">
        <f>표1[[#This Row],[C/V]]*표1[[#This Row],[판수]]-표1[[#This Row],[불량수량]]</f>
        <v>158730</v>
      </c>
      <c r="K1352" s="28" t="s">
        <v>89</v>
      </c>
      <c r="L1352" s="28" t="s">
        <v>117</v>
      </c>
      <c r="M1352" s="30">
        <v>0.83333333333333337</v>
      </c>
      <c r="N1352" s="30">
        <v>0.33333333333333331</v>
      </c>
      <c r="O1352" s="31">
        <v>659.99999999999989</v>
      </c>
      <c r="P1352" s="31">
        <v>0</v>
      </c>
      <c r="Q1352" s="32"/>
      <c r="R1352" s="33">
        <f t="shared" si="105"/>
        <v>10.000000000000002</v>
      </c>
      <c r="S1352" s="34">
        <f t="shared" si="106"/>
        <v>215</v>
      </c>
      <c r="T1352" s="35">
        <f>IF(L1352="비가동",0,VLOOKUP(E1352,[1]단가!$D$4:$G$1048576,4,0))</f>
        <v>8</v>
      </c>
      <c r="U1352" s="35">
        <f t="shared" si="107"/>
        <v>1269840</v>
      </c>
      <c r="V1352" s="36" t="str">
        <f>IF($L1352="비가동",0,IF($B1352="in",VLOOKUP($E1352,[1]투입량!$M:$T,3,FALSE),VLOOKUP($E1352,[1]투입량!$D:$I,3,FALSE)))</f>
        <v>SI4022</v>
      </c>
      <c r="W1352" s="35">
        <f>IF($L1352="비가동",0,IF($B1352="in",VLOOKUP($E1352,[1]투입량!$M:$T,6,FALSE),VLOOKUP($E1352,[1]투입량!$D:$I,5,FALSE)))</f>
        <v>260</v>
      </c>
      <c r="X1352" s="35">
        <f t="shared" si="108"/>
        <v>31460</v>
      </c>
      <c r="Y1352" s="37">
        <f>IF(V1352=0,0,VLOOKUP(V1352,[1]원재료!C:H,3,0)*0.001)</f>
        <v>10.15</v>
      </c>
      <c r="Z1352" s="35">
        <f t="shared" si="109"/>
        <v>319319</v>
      </c>
      <c r="AA1352" s="38"/>
      <c r="AB1352" s="39" t="s">
        <v>35</v>
      </c>
      <c r="AC1352" s="40"/>
    </row>
    <row r="1353" spans="1:29" ht="19.5" customHeight="1" x14ac:dyDescent="0.45">
      <c r="A1353" s="22">
        <v>46170</v>
      </c>
      <c r="B1353" s="23" t="s">
        <v>29</v>
      </c>
      <c r="C1353" s="24" t="s">
        <v>30</v>
      </c>
      <c r="D1353" s="25" t="s">
        <v>90</v>
      </c>
      <c r="E1353" s="26" t="s">
        <v>91</v>
      </c>
      <c r="F1353" s="27" t="str">
        <f>VLOOKUP(표1[[#This Row],[품번]],[1]!품번구분[#Data],2,0)</f>
        <v>S</v>
      </c>
      <c r="G1353" s="28">
        <v>256</v>
      </c>
      <c r="H1353" s="28">
        <v>67</v>
      </c>
      <c r="I1353" s="28"/>
      <c r="J1353" s="29">
        <f>표1[[#This Row],[C/V]]*표1[[#This Row],[판수]]-표1[[#This Row],[불량수량]]</f>
        <v>17152</v>
      </c>
      <c r="K1353" s="28" t="s">
        <v>94</v>
      </c>
      <c r="L1353" s="28" t="s">
        <v>117</v>
      </c>
      <c r="M1353" s="30">
        <v>0.83333333333333337</v>
      </c>
      <c r="N1353" s="30">
        <v>0.33333333333333331</v>
      </c>
      <c r="O1353" s="31">
        <v>659.99999999999989</v>
      </c>
      <c r="P1353" s="31">
        <v>0</v>
      </c>
      <c r="Q1353" s="32"/>
      <c r="R1353" s="33">
        <f t="shared" si="105"/>
        <v>6.0909090909090917</v>
      </c>
      <c r="S1353" s="34">
        <f t="shared" si="106"/>
        <v>130</v>
      </c>
      <c r="T1353" s="35">
        <f>IF(L1353="비가동",0,VLOOKUP(E1353,[1]단가!$D$4:$G$1048576,4,0))</f>
        <v>39.44</v>
      </c>
      <c r="U1353" s="35">
        <f t="shared" si="107"/>
        <v>676474.88</v>
      </c>
      <c r="V1353" s="36" t="str">
        <f>IF($L1353="비가동",0,IF($B1353="in",VLOOKUP($E1353,[1]투입량!$M:$T,3,FALSE),VLOOKUP($E1353,[1]투입량!$D:$I,3,FALSE)))</f>
        <v>SI4023-1</v>
      </c>
      <c r="W1353" s="35">
        <f>IF($L1353="비가동",0,IF($B1353="in",VLOOKUP($E1353,[1]투입량!$M:$T,6,FALSE),VLOOKUP($E1353,[1]투입량!$D:$I,5,FALSE)))</f>
        <v>172</v>
      </c>
      <c r="X1353" s="35">
        <f t="shared" si="108"/>
        <v>12676.400000000001</v>
      </c>
      <c r="Y1353" s="37">
        <f>IF(V1353=0,0,VLOOKUP(V1353,[1]원재료!C:H,3,0)*0.001)</f>
        <v>8.1999999999999993</v>
      </c>
      <c r="Z1353" s="35">
        <f t="shared" si="109"/>
        <v>103946.48</v>
      </c>
      <c r="AA1353" s="38"/>
      <c r="AB1353" s="39" t="s">
        <v>35</v>
      </c>
      <c r="AC1353" s="40"/>
    </row>
    <row r="1354" spans="1:29" ht="19.5" hidden="1" customHeight="1" x14ac:dyDescent="0.45">
      <c r="A1354" s="22">
        <v>46170</v>
      </c>
      <c r="B1354" s="23" t="s">
        <v>29</v>
      </c>
      <c r="C1354" s="24" t="s">
        <v>30</v>
      </c>
      <c r="D1354" s="25" t="s">
        <v>95</v>
      </c>
      <c r="E1354" s="26">
        <v>682620</v>
      </c>
      <c r="F1354" s="27" t="str">
        <f>VLOOKUP(표1[[#This Row],[품번]],[1]!품번구분[#Data],2,0)</f>
        <v>S</v>
      </c>
      <c r="G1354" s="28">
        <v>1156</v>
      </c>
      <c r="H1354" s="28">
        <v>94</v>
      </c>
      <c r="I1354" s="28">
        <v>282</v>
      </c>
      <c r="J1354" s="29">
        <f>표1[[#This Row],[C/V]]*표1[[#This Row],[판수]]-표1[[#This Row],[불량수량]]</f>
        <v>108382</v>
      </c>
      <c r="K1354" s="28" t="s">
        <v>96</v>
      </c>
      <c r="L1354" s="28" t="s">
        <v>116</v>
      </c>
      <c r="M1354" s="30">
        <v>0.33333333333333331</v>
      </c>
      <c r="N1354" s="30">
        <v>0.83333333333333337</v>
      </c>
      <c r="O1354" s="31">
        <v>605</v>
      </c>
      <c r="P1354" s="31">
        <v>15.000000000000027</v>
      </c>
      <c r="Q1354" s="32"/>
      <c r="R1354" s="33">
        <f t="shared" si="105"/>
        <v>9.322314049586776</v>
      </c>
      <c r="S1354" s="34">
        <f t="shared" si="106"/>
        <v>194</v>
      </c>
      <c r="T1354" s="35">
        <f>IF(L1354="비가동",0,VLOOKUP(E1354,[1]단가!$D$4:$G$1048576,4,0))</f>
        <v>7.47</v>
      </c>
      <c r="U1354" s="35">
        <f t="shared" si="107"/>
        <v>809613.53999999992</v>
      </c>
      <c r="V1354" s="36" t="str">
        <f>IF($L1354="비가동",0,IF($B1354="in",VLOOKUP($E1354,[1]투입량!$M:$T,3,FALSE),VLOOKUP($E1354,[1]투입량!$D:$I,3,FALSE)))</f>
        <v>SI4020-2</v>
      </c>
      <c r="W1354" s="35">
        <f>IF($L1354="비가동",0,IF($B1354="in",VLOOKUP($E1354,[1]투입량!$M:$T,6,FALSE),VLOOKUP($E1354,[1]투입량!$D:$I,5,FALSE)))</f>
        <v>230</v>
      </c>
      <c r="X1354" s="35">
        <f t="shared" si="108"/>
        <v>23782.000000000004</v>
      </c>
      <c r="Y1354" s="37">
        <f>IF(V1354=0,0,VLOOKUP(V1354,[1]원재료!C:H,3,0)*0.001)</f>
        <v>10.5</v>
      </c>
      <c r="Z1354" s="35">
        <f t="shared" si="109"/>
        <v>249711.00000000003</v>
      </c>
      <c r="AA1354" s="38"/>
      <c r="AB1354" s="39" t="s">
        <v>35</v>
      </c>
      <c r="AC1354" s="40"/>
    </row>
    <row r="1355" spans="1:29" ht="19.5" hidden="1" customHeight="1" x14ac:dyDescent="0.45">
      <c r="A1355" s="22">
        <v>46170</v>
      </c>
      <c r="B1355" s="23" t="s">
        <v>29</v>
      </c>
      <c r="C1355" s="24" t="s">
        <v>30</v>
      </c>
      <c r="D1355" s="25" t="s">
        <v>95</v>
      </c>
      <c r="E1355" s="26">
        <v>682620</v>
      </c>
      <c r="F1355" s="27" t="str">
        <f>VLOOKUP(표1[[#This Row],[품번]],[1]!품번구분[#Data],2,0)</f>
        <v>S</v>
      </c>
      <c r="G1355" s="28"/>
      <c r="H1355" s="28"/>
      <c r="I1355" s="28"/>
      <c r="J1355" s="29">
        <f>표1[[#This Row],[C/V]]*표1[[#This Row],[판수]]-표1[[#This Row],[불량수량]]</f>
        <v>0</v>
      </c>
      <c r="K1355" s="28" t="s">
        <v>96</v>
      </c>
      <c r="L1355" s="28" t="s">
        <v>36</v>
      </c>
      <c r="M1355" s="30">
        <v>0.48958333333333331</v>
      </c>
      <c r="N1355" s="30">
        <v>0.5</v>
      </c>
      <c r="O1355" s="31">
        <v>15.000000000000027</v>
      </c>
      <c r="P1355" s="31">
        <v>0</v>
      </c>
      <c r="Q1355" s="32" t="s">
        <v>140</v>
      </c>
      <c r="R1355" s="33" t="str">
        <f t="shared" si="105"/>
        <v/>
      </c>
      <c r="S1355" s="34">
        <f t="shared" si="106"/>
        <v>194</v>
      </c>
      <c r="T1355" s="35">
        <f>IF(L1355="비가동",0,VLOOKUP(E1355,[1]단가!$D$4:$G$1048576,4,0))</f>
        <v>0</v>
      </c>
      <c r="U1355" s="35">
        <f t="shared" si="107"/>
        <v>0</v>
      </c>
      <c r="V1355" s="36">
        <f>IF($L1355="비가동",0,IF($B1355="in",VLOOKUP($E1355,[1]투입량!$M:$T,3,FALSE),VLOOKUP($E1355,[1]투입량!$D:$I,3,FALSE)))</f>
        <v>0</v>
      </c>
      <c r="W1355" s="35">
        <f>IF($L1355="비가동",0,IF($B1355="in",VLOOKUP($E1355,[1]투입량!$M:$T,6,FALSE),VLOOKUP($E1355,[1]투입량!$D:$I,5,FALSE)))</f>
        <v>0</v>
      </c>
      <c r="X1355" s="35">
        <f t="shared" si="108"/>
        <v>0</v>
      </c>
      <c r="Y1355" s="37">
        <f>IF(V1355=0,0,VLOOKUP(V1355,[1]원재료!C:H,3,0)*0.001)</f>
        <v>0</v>
      </c>
      <c r="Z1355" s="35">
        <f t="shared" si="109"/>
        <v>0</v>
      </c>
      <c r="AA1355" s="38"/>
      <c r="AB1355" s="39" t="s">
        <v>35</v>
      </c>
      <c r="AC1355" s="40"/>
    </row>
    <row r="1356" spans="1:29" ht="19.5" hidden="1" customHeight="1" x14ac:dyDescent="0.45">
      <c r="A1356" s="22">
        <v>46170</v>
      </c>
      <c r="B1356" s="23" t="s">
        <v>29</v>
      </c>
      <c r="C1356" s="24" t="s">
        <v>30</v>
      </c>
      <c r="D1356" s="25" t="s">
        <v>97</v>
      </c>
      <c r="E1356" s="26">
        <v>680449</v>
      </c>
      <c r="F1356" s="27" t="str">
        <f>VLOOKUP(표1[[#This Row],[품번]],[1]!품번구분[#Data],2,0)</f>
        <v>S</v>
      </c>
      <c r="G1356" s="28">
        <v>1008</v>
      </c>
      <c r="H1356" s="28">
        <v>84</v>
      </c>
      <c r="I1356" s="28"/>
      <c r="J1356" s="29">
        <f>표1[[#This Row],[C/V]]*표1[[#This Row],[판수]]-표1[[#This Row],[불량수량]]</f>
        <v>84672</v>
      </c>
      <c r="K1356" s="28" t="s">
        <v>58</v>
      </c>
      <c r="L1356" s="28" t="s">
        <v>116</v>
      </c>
      <c r="M1356" s="30">
        <v>0.33333333333333331</v>
      </c>
      <c r="N1356" s="30">
        <v>0.83333333333333337</v>
      </c>
      <c r="O1356" s="31">
        <v>610</v>
      </c>
      <c r="P1356" s="31">
        <v>9.9999999999999645</v>
      </c>
      <c r="Q1356" s="32"/>
      <c r="R1356" s="33">
        <f t="shared" si="105"/>
        <v>8.2622950819672134</v>
      </c>
      <c r="S1356" s="34">
        <f t="shared" si="106"/>
        <v>174</v>
      </c>
      <c r="T1356" s="35">
        <f>IF(L1356="비가동",0,VLOOKUP(E1356,[1]단가!$D$4:$G$1048576,4,0))</f>
        <v>14.17</v>
      </c>
      <c r="U1356" s="35">
        <f t="shared" si="107"/>
        <v>1199802.24</v>
      </c>
      <c r="V1356" s="36" t="str">
        <f>IF($L1356="비가동",0,IF($B1356="in",VLOOKUP($E1356,[1]투입량!$M:$T,3,FALSE),VLOOKUP($E1356,[1]투입량!$D:$I,3,FALSE)))</f>
        <v>SI4023-2</v>
      </c>
      <c r="W1356" s="35">
        <f>IF($L1356="비가동",0,IF($B1356="in",VLOOKUP($E1356,[1]투입량!$M:$T,6,FALSE),VLOOKUP($E1356,[1]투입량!$D:$I,5,FALSE)))</f>
        <v>210</v>
      </c>
      <c r="X1356" s="35">
        <f t="shared" si="108"/>
        <v>19404.000000000004</v>
      </c>
      <c r="Y1356" s="37">
        <f>IF(V1356=0,0,VLOOKUP(V1356,[1]원재료!C:H,3,0)*0.001)</f>
        <v>7.8</v>
      </c>
      <c r="Z1356" s="35">
        <f t="shared" si="109"/>
        <v>151351.20000000001</v>
      </c>
      <c r="AA1356" s="38"/>
      <c r="AB1356" s="39" t="s">
        <v>35</v>
      </c>
      <c r="AC1356" s="40"/>
    </row>
    <row r="1357" spans="1:29" ht="19.5" hidden="1" customHeight="1" x14ac:dyDescent="0.45">
      <c r="A1357" s="22">
        <v>46170</v>
      </c>
      <c r="B1357" s="23" t="s">
        <v>29</v>
      </c>
      <c r="C1357" s="24" t="s">
        <v>30</v>
      </c>
      <c r="D1357" s="25" t="s">
        <v>97</v>
      </c>
      <c r="E1357" s="26">
        <v>680449</v>
      </c>
      <c r="F1357" s="27" t="str">
        <f>VLOOKUP(표1[[#This Row],[품번]],[1]!품번구분[#Data],2,0)</f>
        <v>S</v>
      </c>
      <c r="G1357" s="28"/>
      <c r="H1357" s="28"/>
      <c r="I1357" s="28"/>
      <c r="J1357" s="29">
        <f>표1[[#This Row],[C/V]]*표1[[#This Row],[판수]]-표1[[#This Row],[불량수량]]</f>
        <v>0</v>
      </c>
      <c r="K1357" s="28" t="s">
        <v>58</v>
      </c>
      <c r="L1357" s="28" t="s">
        <v>36</v>
      </c>
      <c r="M1357" s="30">
        <v>0.41666666666666669</v>
      </c>
      <c r="N1357" s="30">
        <v>0.4236111111111111</v>
      </c>
      <c r="O1357" s="31">
        <v>9.9999999999999645</v>
      </c>
      <c r="P1357" s="31">
        <v>0</v>
      </c>
      <c r="Q1357" s="32" t="s">
        <v>37</v>
      </c>
      <c r="R1357" s="33" t="str">
        <f t="shared" si="105"/>
        <v/>
      </c>
      <c r="S1357" s="34">
        <f t="shared" si="106"/>
        <v>174</v>
      </c>
      <c r="T1357" s="35">
        <f>IF(L1357="비가동",0,VLOOKUP(E1357,[1]단가!$D$4:$G$1048576,4,0))</f>
        <v>0</v>
      </c>
      <c r="U1357" s="35">
        <f t="shared" si="107"/>
        <v>0</v>
      </c>
      <c r="V1357" s="36">
        <f>IF($L1357="비가동",0,IF($B1357="in",VLOOKUP($E1357,[1]투입량!$M:$T,3,FALSE),VLOOKUP($E1357,[1]투입량!$D:$I,3,FALSE)))</f>
        <v>0</v>
      </c>
      <c r="W1357" s="35">
        <f>IF($L1357="비가동",0,IF($B1357="in",VLOOKUP($E1357,[1]투입량!$M:$T,6,FALSE),VLOOKUP($E1357,[1]투입량!$D:$I,5,FALSE)))</f>
        <v>0</v>
      </c>
      <c r="X1357" s="35">
        <f t="shared" si="108"/>
        <v>0</v>
      </c>
      <c r="Y1357" s="37">
        <f>IF(V1357=0,0,VLOOKUP(V1357,[1]원재료!C:H,3,0)*0.001)</f>
        <v>0</v>
      </c>
      <c r="Z1357" s="35">
        <f t="shared" si="109"/>
        <v>0</v>
      </c>
      <c r="AA1357" s="38" t="s">
        <v>162</v>
      </c>
      <c r="AB1357" s="39" t="s">
        <v>35</v>
      </c>
      <c r="AC1357" s="40"/>
    </row>
    <row r="1358" spans="1:29" ht="19.5" customHeight="1" x14ac:dyDescent="0.45">
      <c r="A1358" s="22">
        <v>46170</v>
      </c>
      <c r="B1358" s="23" t="s">
        <v>29</v>
      </c>
      <c r="C1358" s="24" t="s">
        <v>30</v>
      </c>
      <c r="D1358" s="25" t="s">
        <v>95</v>
      </c>
      <c r="E1358" s="26">
        <v>682620</v>
      </c>
      <c r="F1358" s="27" t="str">
        <f>VLOOKUP(표1[[#This Row],[품번]],[1]!품번구분[#Data],2,0)</f>
        <v>S</v>
      </c>
      <c r="G1358" s="28">
        <v>1156</v>
      </c>
      <c r="H1358" s="28">
        <v>100</v>
      </c>
      <c r="I1358" s="28">
        <v>300</v>
      </c>
      <c r="J1358" s="29">
        <f>표1[[#This Row],[C/V]]*표1[[#This Row],[판수]]-표1[[#This Row],[불량수량]]</f>
        <v>115300</v>
      </c>
      <c r="K1358" s="28" t="s">
        <v>101</v>
      </c>
      <c r="L1358" s="28" t="s">
        <v>117</v>
      </c>
      <c r="M1358" s="30">
        <v>0.83333333333333337</v>
      </c>
      <c r="N1358" s="30">
        <v>0.33333333333333331</v>
      </c>
      <c r="O1358" s="31">
        <v>659.99999999999989</v>
      </c>
      <c r="P1358" s="31">
        <v>0</v>
      </c>
      <c r="Q1358" s="32"/>
      <c r="R1358" s="33">
        <f t="shared" si="105"/>
        <v>9.0909090909090935</v>
      </c>
      <c r="S1358" s="34">
        <f t="shared" si="106"/>
        <v>194</v>
      </c>
      <c r="T1358" s="35">
        <f>IF(L1358="비가동",0,VLOOKUP(E1358,[1]단가!$D$4:$G$1048576,4,0))</f>
        <v>7.47</v>
      </c>
      <c r="U1358" s="35">
        <f t="shared" si="107"/>
        <v>861291</v>
      </c>
      <c r="V1358" s="36" t="str">
        <f>IF($L1358="비가동",0,IF($B1358="in",VLOOKUP($E1358,[1]투입량!$M:$T,3,FALSE),VLOOKUP($E1358,[1]투입량!$D:$I,3,FALSE)))</f>
        <v>SI4020-2</v>
      </c>
      <c r="W1358" s="35">
        <f>IF($L1358="비가동",0,IF($B1358="in",VLOOKUP($E1358,[1]투입량!$M:$T,6,FALSE),VLOOKUP($E1358,[1]투입량!$D:$I,5,FALSE)))</f>
        <v>230</v>
      </c>
      <c r="X1358" s="35">
        <f t="shared" si="108"/>
        <v>25300.000000000004</v>
      </c>
      <c r="Y1358" s="37">
        <f>IF(V1358=0,0,VLOOKUP(V1358,[1]원재료!C:H,3,0)*0.001)</f>
        <v>10.5</v>
      </c>
      <c r="Z1358" s="35">
        <f t="shared" si="109"/>
        <v>265650.00000000006</v>
      </c>
      <c r="AA1358" s="38"/>
      <c r="AB1358" s="39" t="s">
        <v>35</v>
      </c>
      <c r="AC1358" s="40"/>
    </row>
    <row r="1359" spans="1:29" ht="19.5" customHeight="1" x14ac:dyDescent="0.45">
      <c r="A1359" s="22">
        <v>46170</v>
      </c>
      <c r="B1359" s="23" t="s">
        <v>29</v>
      </c>
      <c r="C1359" s="24" t="s">
        <v>30</v>
      </c>
      <c r="D1359" s="25" t="s">
        <v>97</v>
      </c>
      <c r="E1359" s="26">
        <v>680449</v>
      </c>
      <c r="F1359" s="27" t="str">
        <f>VLOOKUP(표1[[#This Row],[품번]],[1]!품번구분[#Data],2,0)</f>
        <v>S</v>
      </c>
      <c r="G1359" s="28">
        <v>1008</v>
      </c>
      <c r="H1359" s="28">
        <v>90</v>
      </c>
      <c r="I1359" s="28"/>
      <c r="J1359" s="29">
        <f>표1[[#This Row],[C/V]]*표1[[#This Row],[판수]]-표1[[#This Row],[불량수량]]</f>
        <v>90720</v>
      </c>
      <c r="K1359" s="28" t="s">
        <v>106</v>
      </c>
      <c r="L1359" s="28" t="s">
        <v>117</v>
      </c>
      <c r="M1359" s="30">
        <v>0.83333333333333337</v>
      </c>
      <c r="N1359" s="30">
        <v>0.33333333333333331</v>
      </c>
      <c r="O1359" s="31">
        <v>659.99999999999989</v>
      </c>
      <c r="P1359" s="31">
        <v>0</v>
      </c>
      <c r="Q1359" s="32"/>
      <c r="R1359" s="33">
        <f t="shared" si="105"/>
        <v>8.1818181818181834</v>
      </c>
      <c r="S1359" s="34">
        <f t="shared" si="106"/>
        <v>174</v>
      </c>
      <c r="T1359" s="35">
        <f>IF(L1359="비가동",0,VLOOKUP(E1359,[1]단가!$D$4:$G$1048576,4,0))</f>
        <v>14.17</v>
      </c>
      <c r="U1359" s="35">
        <f t="shared" si="107"/>
        <v>1285502.3999999999</v>
      </c>
      <c r="V1359" s="36" t="str">
        <f>IF($L1359="비가동",0,IF($B1359="in",VLOOKUP($E1359,[1]투입량!$M:$T,3,FALSE),VLOOKUP($E1359,[1]투입량!$D:$I,3,FALSE)))</f>
        <v>SI4023-2</v>
      </c>
      <c r="W1359" s="35">
        <f>IF($L1359="비가동",0,IF($B1359="in",VLOOKUP($E1359,[1]투입량!$M:$T,6,FALSE),VLOOKUP($E1359,[1]투입량!$D:$I,5,FALSE)))</f>
        <v>210</v>
      </c>
      <c r="X1359" s="35">
        <f t="shared" si="108"/>
        <v>20790.000000000004</v>
      </c>
      <c r="Y1359" s="37">
        <f>IF(V1359=0,0,VLOOKUP(V1359,[1]원재료!C:H,3,0)*0.001)</f>
        <v>7.8</v>
      </c>
      <c r="Z1359" s="35">
        <f t="shared" si="109"/>
        <v>162162.00000000003</v>
      </c>
      <c r="AA1359" s="38"/>
      <c r="AB1359" s="39" t="s">
        <v>35</v>
      </c>
      <c r="AC1359" s="40"/>
    </row>
    <row r="1360" spans="1:29" ht="19.5" customHeight="1" x14ac:dyDescent="0.45">
      <c r="A1360" s="22">
        <v>46170</v>
      </c>
      <c r="B1360" s="23" t="s">
        <v>29</v>
      </c>
      <c r="C1360" s="24" t="s">
        <v>30</v>
      </c>
      <c r="D1360" s="25" t="s">
        <v>103</v>
      </c>
      <c r="E1360" s="26">
        <v>683293</v>
      </c>
      <c r="F1360" s="27" t="str">
        <f>VLOOKUP(표1[[#This Row],[품번]],[1]!품번구분[#Data],2,0)</f>
        <v>S</v>
      </c>
      <c r="G1360" s="28">
        <v>1152</v>
      </c>
      <c r="H1360" s="28">
        <v>108</v>
      </c>
      <c r="I1360" s="28"/>
      <c r="J1360" s="29">
        <f>표1[[#This Row],[C/V]]*표1[[#This Row],[판수]]-표1[[#This Row],[불량수량]]</f>
        <v>124416</v>
      </c>
      <c r="K1360" s="28" t="s">
        <v>104</v>
      </c>
      <c r="L1360" s="28" t="s">
        <v>116</v>
      </c>
      <c r="M1360" s="30">
        <v>0.33333333333333331</v>
      </c>
      <c r="N1360" s="30">
        <v>0.83333333333333337</v>
      </c>
      <c r="O1360" s="31">
        <v>620</v>
      </c>
      <c r="P1360" s="31">
        <v>0</v>
      </c>
      <c r="Q1360" s="32"/>
      <c r="R1360" s="33">
        <f t="shared" si="105"/>
        <v>10.451612903225806</v>
      </c>
      <c r="S1360" s="34">
        <f t="shared" si="106"/>
        <v>220</v>
      </c>
      <c r="T1360" s="35">
        <f>IF(L1360="비가동",0,VLOOKUP(E1360,[1]단가!$D$4:$G$1048576,4,0))</f>
        <v>6</v>
      </c>
      <c r="U1360" s="35">
        <f t="shared" si="107"/>
        <v>746496</v>
      </c>
      <c r="V1360" s="36" t="str">
        <f>IF($L1360="비가동",0,IF($B1360="in",VLOOKUP($E1360,[1]투입량!$M:$T,3,FALSE),VLOOKUP($E1360,[1]투입량!$D:$I,3,FALSE)))</f>
        <v>SI5023</v>
      </c>
      <c r="W1360" s="35">
        <f>IF($L1360="비가동",0,IF($B1360="in",VLOOKUP($E1360,[1]투입량!$M:$T,6,FALSE),VLOOKUP($E1360,[1]투입량!$D:$I,5,FALSE)))</f>
        <v>52</v>
      </c>
      <c r="X1360" s="35">
        <f t="shared" si="108"/>
        <v>6177.6</v>
      </c>
      <c r="Y1360" s="37">
        <f>IF(V1360=0,0,VLOOKUP(V1360,[1]원재료!C:H,3,0)*0.001)</f>
        <v>9.1</v>
      </c>
      <c r="Z1360" s="35">
        <f t="shared" si="109"/>
        <v>56216.160000000003</v>
      </c>
      <c r="AA1360" s="38"/>
      <c r="AB1360" s="39" t="s">
        <v>35</v>
      </c>
      <c r="AC1360" s="40"/>
    </row>
    <row r="1361" spans="1:29" ht="19.5" customHeight="1" x14ac:dyDescent="0.45">
      <c r="A1361" s="22">
        <v>46170</v>
      </c>
      <c r="B1361" s="23" t="s">
        <v>29</v>
      </c>
      <c r="C1361" s="24" t="s">
        <v>30</v>
      </c>
      <c r="D1361" s="25" t="s">
        <v>103</v>
      </c>
      <c r="E1361" s="26">
        <v>683293</v>
      </c>
      <c r="F1361" s="27" t="str">
        <f>VLOOKUP(표1[[#This Row],[품번]],[1]!품번구분[#Data],2,0)</f>
        <v>S</v>
      </c>
      <c r="G1361" s="28">
        <v>1152</v>
      </c>
      <c r="H1361" s="28">
        <v>112</v>
      </c>
      <c r="I1361" s="28"/>
      <c r="J1361" s="29">
        <f>표1[[#This Row],[C/V]]*표1[[#This Row],[판수]]-표1[[#This Row],[불량수량]]</f>
        <v>129024</v>
      </c>
      <c r="K1361" s="28" t="s">
        <v>93</v>
      </c>
      <c r="L1361" s="28" t="s">
        <v>117</v>
      </c>
      <c r="M1361" s="30">
        <v>0.83333333333333337</v>
      </c>
      <c r="N1361" s="30">
        <v>0.33333333333333331</v>
      </c>
      <c r="O1361" s="31">
        <v>659.99999999999989</v>
      </c>
      <c r="P1361" s="31">
        <v>0</v>
      </c>
      <c r="Q1361" s="32"/>
      <c r="R1361" s="33">
        <f t="shared" si="105"/>
        <v>10.181818181818183</v>
      </c>
      <c r="S1361" s="34">
        <f t="shared" si="106"/>
        <v>220</v>
      </c>
      <c r="T1361" s="35">
        <f>IF(L1361="비가동",0,VLOOKUP(E1361,[1]단가!$D$4:$G$1048576,4,0))</f>
        <v>6</v>
      </c>
      <c r="U1361" s="35">
        <f t="shared" si="107"/>
        <v>774144</v>
      </c>
      <c r="V1361" s="36" t="str">
        <f>IF($L1361="비가동",0,IF($B1361="in",VLOOKUP($E1361,[1]투입량!$M:$T,3,FALSE),VLOOKUP($E1361,[1]투입량!$D:$I,3,FALSE)))</f>
        <v>SI5023</v>
      </c>
      <c r="W1361" s="35">
        <f>IF($L1361="비가동",0,IF($B1361="in",VLOOKUP($E1361,[1]투입량!$M:$T,6,FALSE),VLOOKUP($E1361,[1]투입량!$D:$I,5,FALSE)))</f>
        <v>52</v>
      </c>
      <c r="X1361" s="35">
        <f t="shared" si="108"/>
        <v>6406.4000000000005</v>
      </c>
      <c r="Y1361" s="37">
        <f>IF(V1361=0,0,VLOOKUP(V1361,[1]원재료!C:H,3,0)*0.001)</f>
        <v>9.1</v>
      </c>
      <c r="Z1361" s="35">
        <f t="shared" si="109"/>
        <v>58298.240000000005</v>
      </c>
      <c r="AA1361" s="38"/>
      <c r="AB1361" s="39" t="s">
        <v>35</v>
      </c>
      <c r="AC1361" s="40"/>
    </row>
    <row r="1362" spans="1:29" ht="19.5" customHeight="1" x14ac:dyDescent="0.45">
      <c r="A1362" s="22">
        <v>46170</v>
      </c>
      <c r="B1362" s="23" t="s">
        <v>29</v>
      </c>
      <c r="C1362" s="24" t="s">
        <v>30</v>
      </c>
      <c r="D1362" s="25" t="s">
        <v>109</v>
      </c>
      <c r="E1362" s="26" t="s">
        <v>155</v>
      </c>
      <c r="F1362" s="27" t="str">
        <f>VLOOKUP(표1[[#This Row],[품번]],[1]!품번구분[#Data],2,0)</f>
        <v>G</v>
      </c>
      <c r="G1362" s="28">
        <v>44</v>
      </c>
      <c r="H1362" s="28">
        <v>118</v>
      </c>
      <c r="I1362" s="28"/>
      <c r="J1362" s="29">
        <f>표1[[#This Row],[C/V]]*표1[[#This Row],[판수]]-표1[[#This Row],[불량수량]]</f>
        <v>5192</v>
      </c>
      <c r="K1362" s="28" t="s">
        <v>43</v>
      </c>
      <c r="L1362" s="28" t="s">
        <v>117</v>
      </c>
      <c r="M1362" s="30">
        <v>0.83333333333333337</v>
      </c>
      <c r="N1362" s="30">
        <v>0.33333333333333331</v>
      </c>
      <c r="O1362" s="31">
        <v>659.99999999999989</v>
      </c>
      <c r="P1362" s="31">
        <v>0</v>
      </c>
      <c r="Q1362" s="32"/>
      <c r="R1362" s="33">
        <f t="shared" si="105"/>
        <v>10.72727272727273</v>
      </c>
      <c r="S1362" s="34">
        <f t="shared" si="106"/>
        <v>118</v>
      </c>
      <c r="T1362" s="35">
        <f>IF(L1362="비가동",0,VLOOKUP(E1362,[1]단가!$D$4:$G$1048576,4,0))</f>
        <v>97</v>
      </c>
      <c r="U1362" s="35">
        <f t="shared" si="107"/>
        <v>503624</v>
      </c>
      <c r="V1362" s="36" t="str">
        <f>IF($L1362="비가동",0,IF($B1362="in",VLOOKUP($E1362,[1]투입량!$M:$T,3,FALSE),VLOOKUP($E1362,[1]투입량!$D:$I,3,FALSE)))</f>
        <v>SI4028</v>
      </c>
      <c r="W1362" s="35">
        <f>IF($L1362="비가동",0,IF($B1362="in",VLOOKUP($E1362,[1]투입량!$M:$T,6,FALSE),VLOOKUP($E1362,[1]투입량!$D:$I,5,FALSE)))</f>
        <v>156</v>
      </c>
      <c r="X1362" s="35">
        <f t="shared" si="108"/>
        <v>20248.800000000003</v>
      </c>
      <c r="Y1362" s="37">
        <f>IF(V1362=0,0,VLOOKUP(V1362,[1]원재료!C:H,3,0)*0.001)</f>
        <v>9</v>
      </c>
      <c r="Z1362" s="35">
        <f t="shared" si="109"/>
        <v>182239.2</v>
      </c>
      <c r="AA1362" s="38"/>
      <c r="AB1362" s="39" t="s">
        <v>35</v>
      </c>
      <c r="AC1362" s="40"/>
    </row>
    <row r="1363" spans="1:29" ht="19.5" customHeight="1" x14ac:dyDescent="0.45">
      <c r="A1363" s="22">
        <v>46170</v>
      </c>
      <c r="B1363" s="23" t="s">
        <v>29</v>
      </c>
      <c r="C1363" s="24" t="s">
        <v>30</v>
      </c>
      <c r="D1363" s="25" t="s">
        <v>112</v>
      </c>
      <c r="E1363" s="26">
        <v>440153</v>
      </c>
      <c r="F1363" s="27" t="str">
        <f>VLOOKUP(표1[[#This Row],[품번]],[1]!품번구분[#Data],2,0)</f>
        <v>G</v>
      </c>
      <c r="G1363" s="28">
        <v>12</v>
      </c>
      <c r="H1363" s="28">
        <v>118</v>
      </c>
      <c r="I1363" s="28"/>
      <c r="J1363" s="29">
        <f>표1[[#This Row],[C/V]]*표1[[#This Row],[판수]]-표1[[#This Row],[불량수량]]</f>
        <v>1416</v>
      </c>
      <c r="K1363" s="28" t="s">
        <v>43</v>
      </c>
      <c r="L1363" s="28" t="s">
        <v>117</v>
      </c>
      <c r="M1363" s="30">
        <v>0.83333333333333337</v>
      </c>
      <c r="N1363" s="30">
        <v>0.33333333333333331</v>
      </c>
      <c r="O1363" s="31">
        <v>659.99999999999989</v>
      </c>
      <c r="P1363" s="31">
        <v>0</v>
      </c>
      <c r="Q1363" s="32"/>
      <c r="R1363" s="33">
        <f t="shared" si="105"/>
        <v>10.72727272727273</v>
      </c>
      <c r="S1363" s="34">
        <f t="shared" si="106"/>
        <v>118</v>
      </c>
      <c r="T1363" s="35">
        <f>IF(L1363="비가동",0,VLOOKUP(E1363,[1]단가!$D$4:$G$1048576,4,0))</f>
        <v>154.5</v>
      </c>
      <c r="U1363" s="35">
        <f t="shared" si="107"/>
        <v>218772</v>
      </c>
      <c r="V1363" s="36" t="str">
        <f>IF($L1363="비가동",0,IF($B1363="in",VLOOKUP($E1363,[1]투입량!$M:$T,3,FALSE),VLOOKUP($E1363,[1]투입량!$D:$I,3,FALSE)))</f>
        <v>Q4020</v>
      </c>
      <c r="W1363" s="35">
        <f>IF($L1363="비가동",0,IF($B1363="in",VLOOKUP($E1363,[1]투입량!$M:$T,6,FALSE),VLOOKUP($E1363,[1]투입량!$D:$I,5,FALSE)))</f>
        <v>19.2</v>
      </c>
      <c r="X1363" s="35">
        <f t="shared" si="108"/>
        <v>2492.1600000000003</v>
      </c>
      <c r="Y1363" s="37">
        <f>IF(V1363=0,0,VLOOKUP(V1363,[1]원재료!C:H,3,0)*0.001)</f>
        <v>10.450000000000001</v>
      </c>
      <c r="Z1363" s="35">
        <f t="shared" si="109"/>
        <v>26043.072000000007</v>
      </c>
      <c r="AA1363" s="38"/>
      <c r="AB1363" s="39" t="s">
        <v>35</v>
      </c>
      <c r="AC1363" s="40"/>
    </row>
    <row r="1364" spans="1:29" ht="19.5" customHeight="1" x14ac:dyDescent="0.45">
      <c r="A1364" s="22">
        <v>46170</v>
      </c>
      <c r="B1364" s="23" t="s">
        <v>29</v>
      </c>
      <c r="C1364" s="24" t="s">
        <v>30</v>
      </c>
      <c r="D1364" s="25" t="s">
        <v>114</v>
      </c>
      <c r="E1364" s="26" t="s">
        <v>115</v>
      </c>
      <c r="F1364" s="27" t="str">
        <f>VLOOKUP(표1[[#This Row],[품번]],[1]!품번구분[#Data],2,0)</f>
        <v>S</v>
      </c>
      <c r="G1364" s="28">
        <v>160</v>
      </c>
      <c r="H1364" s="28">
        <v>117</v>
      </c>
      <c r="I1364" s="28"/>
      <c r="J1364" s="29">
        <f>표1[[#This Row],[C/V]]*표1[[#This Row],[판수]]-표1[[#This Row],[불량수량]]</f>
        <v>18720</v>
      </c>
      <c r="K1364" s="28" t="s">
        <v>43</v>
      </c>
      <c r="L1364" s="28" t="s">
        <v>117</v>
      </c>
      <c r="M1364" s="30">
        <v>0.83333333333333337</v>
      </c>
      <c r="N1364" s="30">
        <v>0.33333333333333331</v>
      </c>
      <c r="O1364" s="31">
        <v>659.99999999999989</v>
      </c>
      <c r="P1364" s="31">
        <v>0</v>
      </c>
      <c r="Q1364" s="32"/>
      <c r="R1364" s="33">
        <f t="shared" si="105"/>
        <v>10.636363636363638</v>
      </c>
      <c r="S1364" s="34">
        <f t="shared" si="106"/>
        <v>117</v>
      </c>
      <c r="T1364" s="35">
        <f>IF(L1364="비가동",0,VLOOKUP(E1364,[1]단가!$D$4:$G$1048576,4,0))</f>
        <v>49.5</v>
      </c>
      <c r="U1364" s="35">
        <f t="shared" si="107"/>
        <v>926640</v>
      </c>
      <c r="V1364" s="36" t="str">
        <f>IF($L1364="비가동",0,IF($B1364="in",VLOOKUP($E1364,[1]투입량!$M:$T,3,FALSE),VLOOKUP($E1364,[1]투입량!$D:$I,3,FALSE)))</f>
        <v>SI3020K</v>
      </c>
      <c r="W1364" s="35">
        <f>IF($L1364="비가동",0,IF($B1364="in",VLOOKUP($E1364,[1]투입량!$M:$T,6,FALSE),VLOOKUP($E1364,[1]투입량!$D:$I,5,FALSE)))</f>
        <v>168</v>
      </c>
      <c r="X1364" s="35">
        <f t="shared" si="108"/>
        <v>21621.600000000002</v>
      </c>
      <c r="Y1364" s="37">
        <f>IF(V1364=0,0,VLOOKUP(V1364,[1]원재료!C:H,3,0)*0.001)</f>
        <v>9.85</v>
      </c>
      <c r="Z1364" s="35">
        <f t="shared" si="109"/>
        <v>212972.76</v>
      </c>
      <c r="AA1364" s="38"/>
      <c r="AB1364" s="39" t="s">
        <v>35</v>
      </c>
      <c r="AC1364" s="40"/>
    </row>
    <row r="1365" spans="1:29" ht="19.5" customHeight="1" x14ac:dyDescent="0.45">
      <c r="A1365" s="22">
        <v>46171</v>
      </c>
      <c r="B1365" s="23" t="s">
        <v>29</v>
      </c>
      <c r="C1365" s="24" t="s">
        <v>30</v>
      </c>
      <c r="D1365" s="25" t="s">
        <v>31</v>
      </c>
      <c r="E1365" s="26" t="s">
        <v>50</v>
      </c>
      <c r="F1365" s="27" t="str">
        <f>VLOOKUP(표1[[#This Row],[품번]],[1]!품번구분[#Data],2,0)</f>
        <v>S</v>
      </c>
      <c r="G1365" s="28">
        <v>252</v>
      </c>
      <c r="H1365" s="28">
        <v>100</v>
      </c>
      <c r="I1365" s="28"/>
      <c r="J1365" s="29">
        <f>표1[[#This Row],[C/V]]*표1[[#This Row],[판수]]-표1[[#This Row],[불량수량]]</f>
        <v>25200</v>
      </c>
      <c r="K1365" s="28" t="s">
        <v>33</v>
      </c>
      <c r="L1365" s="28" t="s">
        <v>116</v>
      </c>
      <c r="M1365" s="30">
        <v>0.33333333333333331</v>
      </c>
      <c r="N1365" s="30">
        <v>0.83333333333333337</v>
      </c>
      <c r="O1365" s="31">
        <v>620</v>
      </c>
      <c r="P1365" s="31">
        <v>0</v>
      </c>
      <c r="Q1365" s="32"/>
      <c r="R1365" s="33">
        <f t="shared" si="105"/>
        <v>9.67741935483871</v>
      </c>
      <c r="S1365" s="34">
        <f t="shared" si="106"/>
        <v>205</v>
      </c>
      <c r="T1365" s="35">
        <f>IF(L1365="비가동",0,VLOOKUP(E1365,[1]단가!$D$4:$G$1048576,4,0))</f>
        <v>25.09</v>
      </c>
      <c r="U1365" s="35">
        <f t="shared" si="107"/>
        <v>632268</v>
      </c>
      <c r="V1365" s="36" t="str">
        <f>IF($L1365="비가동",0,IF($B1365="in",VLOOKUP($E1365,[1]투입량!$M:$T,3,FALSE),VLOOKUP($E1365,[1]투입량!$D:$I,3,FALSE)))</f>
        <v>SI4022</v>
      </c>
      <c r="W1365" s="35">
        <f>IF($L1365="비가동",0,IF($B1365="in",VLOOKUP($E1365,[1]투입량!$M:$T,6,FALSE),VLOOKUP($E1365,[1]투입량!$D:$I,5,FALSE)))</f>
        <v>354</v>
      </c>
      <c r="X1365" s="35">
        <f t="shared" si="108"/>
        <v>38940</v>
      </c>
      <c r="Y1365" s="37">
        <f>IF(V1365=0,0,VLOOKUP(V1365,[1]원재료!C:H,3,0)*0.001)</f>
        <v>10.15</v>
      </c>
      <c r="Z1365" s="35">
        <f t="shared" si="109"/>
        <v>395241</v>
      </c>
      <c r="AA1365" s="38"/>
      <c r="AB1365" s="39" t="s">
        <v>35</v>
      </c>
      <c r="AC1365" s="40"/>
    </row>
    <row r="1366" spans="1:29" ht="19.5" customHeight="1" x14ac:dyDescent="0.45">
      <c r="A1366" s="22">
        <v>46171</v>
      </c>
      <c r="B1366" s="23" t="s">
        <v>29</v>
      </c>
      <c r="C1366" s="24" t="s">
        <v>30</v>
      </c>
      <c r="D1366" s="25" t="s">
        <v>39</v>
      </c>
      <c r="E1366" s="26" t="s">
        <v>161</v>
      </c>
      <c r="F1366" s="27" t="str">
        <f>VLOOKUP(표1[[#This Row],[품번]],[1]!품번구분[#Data],2,0)</f>
        <v>S</v>
      </c>
      <c r="G1366" s="28">
        <v>192</v>
      </c>
      <c r="H1366" s="28">
        <v>100</v>
      </c>
      <c r="I1366" s="28"/>
      <c r="J1366" s="29">
        <f>표1[[#This Row],[C/V]]*표1[[#This Row],[판수]]-표1[[#This Row],[불량수량]]</f>
        <v>19200</v>
      </c>
      <c r="K1366" s="28" t="s">
        <v>33</v>
      </c>
      <c r="L1366" s="28" t="s">
        <v>116</v>
      </c>
      <c r="M1366" s="30">
        <v>0.33333333333333331</v>
      </c>
      <c r="N1366" s="30">
        <v>0.83333333333333337</v>
      </c>
      <c r="O1366" s="31">
        <v>620</v>
      </c>
      <c r="P1366" s="31">
        <v>0</v>
      </c>
      <c r="Q1366" s="32"/>
      <c r="R1366" s="33">
        <f t="shared" si="105"/>
        <v>9.67741935483871</v>
      </c>
      <c r="S1366" s="34">
        <f t="shared" si="106"/>
        <v>205</v>
      </c>
      <c r="T1366" s="35">
        <f>IF(L1366="비가동",0,VLOOKUP(E1366,[1]단가!$D$4:$G$1048576,4,0))</f>
        <v>27.24</v>
      </c>
      <c r="U1366" s="35">
        <f t="shared" si="107"/>
        <v>523007.99999999994</v>
      </c>
      <c r="V1366" s="36" t="str">
        <f>IF($L1366="비가동",0,IF($B1366="in",VLOOKUP($E1366,[1]투입량!$M:$T,3,FALSE),VLOOKUP($E1366,[1]투입량!$D:$I,3,FALSE)))</f>
        <v>SI4022</v>
      </c>
      <c r="W1366" s="35">
        <f>IF($L1366="비가동",0,IF($B1366="in",VLOOKUP($E1366,[1]투입량!$M:$T,6,FALSE),VLOOKUP($E1366,[1]투입량!$D:$I,5,FALSE)))</f>
        <v>0</v>
      </c>
      <c r="X1366" s="35">
        <f t="shared" si="108"/>
        <v>0</v>
      </c>
      <c r="Y1366" s="37">
        <f>IF(V1366=0,0,VLOOKUP(V1366,[1]원재료!C:H,3,0)*0.001)</f>
        <v>10.15</v>
      </c>
      <c r="Z1366" s="35">
        <f t="shared" si="109"/>
        <v>0</v>
      </c>
      <c r="AA1366" s="38"/>
      <c r="AB1366" s="39" t="s">
        <v>35</v>
      </c>
      <c r="AC1366" s="40"/>
    </row>
    <row r="1367" spans="1:29" ht="19.5" customHeight="1" x14ac:dyDescent="0.45">
      <c r="A1367" s="22">
        <v>46171</v>
      </c>
      <c r="B1367" s="23" t="s">
        <v>29</v>
      </c>
      <c r="C1367" s="24" t="s">
        <v>30</v>
      </c>
      <c r="D1367" s="25" t="s">
        <v>41</v>
      </c>
      <c r="E1367" s="26" t="s">
        <v>42</v>
      </c>
      <c r="F1367" s="27" t="str">
        <f>VLOOKUP(표1[[#This Row],[품번]],[1]!품번구분[#Data],2,0)</f>
        <v>G</v>
      </c>
      <c r="G1367" s="28">
        <v>90</v>
      </c>
      <c r="H1367" s="28">
        <v>100</v>
      </c>
      <c r="I1367" s="28"/>
      <c r="J1367" s="29">
        <f>표1[[#This Row],[C/V]]*표1[[#This Row],[판수]]-표1[[#This Row],[불량수량]]</f>
        <v>9000</v>
      </c>
      <c r="K1367" s="28" t="s">
        <v>33</v>
      </c>
      <c r="L1367" s="28" t="s">
        <v>116</v>
      </c>
      <c r="M1367" s="30">
        <v>0.33333333333333331</v>
      </c>
      <c r="N1367" s="30">
        <v>0.83333333333333337</v>
      </c>
      <c r="O1367" s="31">
        <v>620</v>
      </c>
      <c r="P1367" s="31">
        <v>0</v>
      </c>
      <c r="Q1367" s="32"/>
      <c r="R1367" s="33">
        <f t="shared" si="105"/>
        <v>9.67741935483871</v>
      </c>
      <c r="S1367" s="34">
        <f t="shared" si="106"/>
        <v>205</v>
      </c>
      <c r="T1367" s="35">
        <f>IF(L1367="비가동",0,VLOOKUP(E1367,[1]단가!$D$4:$G$1048576,4,0))</f>
        <v>60</v>
      </c>
      <c r="U1367" s="35">
        <f t="shared" si="107"/>
        <v>540000</v>
      </c>
      <c r="V1367" s="36" t="str">
        <f>IF($L1367="비가동",0,IF($B1367="in",VLOOKUP($E1367,[1]투입량!$M:$T,3,FALSE),VLOOKUP($E1367,[1]투입량!$D:$I,3,FALSE)))</f>
        <v>SI4027K</v>
      </c>
      <c r="W1367" s="35">
        <f>IF($L1367="비가동",0,IF($B1367="in",VLOOKUP($E1367,[1]투입량!$M:$T,6,FALSE),VLOOKUP($E1367,[1]투입량!$D:$I,5,FALSE)))</f>
        <v>330</v>
      </c>
      <c r="X1367" s="35">
        <f t="shared" si="108"/>
        <v>36300.000000000007</v>
      </c>
      <c r="Y1367" s="37">
        <f>IF(V1367=0,0,VLOOKUP(V1367,[1]원재료!C:H,3,0)*0.001)</f>
        <v>9</v>
      </c>
      <c r="Z1367" s="35">
        <f t="shared" si="109"/>
        <v>326700.00000000006</v>
      </c>
      <c r="AA1367" s="38"/>
      <c r="AB1367" s="39" t="s">
        <v>35</v>
      </c>
      <c r="AC1367" s="40"/>
    </row>
    <row r="1368" spans="1:29" ht="19.5" customHeight="1" x14ac:dyDescent="0.45">
      <c r="A1368" s="22">
        <v>46171</v>
      </c>
      <c r="B1368" s="23" t="s">
        <v>29</v>
      </c>
      <c r="C1368" s="24" t="s">
        <v>30</v>
      </c>
      <c r="D1368" s="25" t="s">
        <v>31</v>
      </c>
      <c r="E1368" s="26" t="s">
        <v>50</v>
      </c>
      <c r="F1368" s="27" t="str">
        <f>VLOOKUP(표1[[#This Row],[품번]],[1]!품번구분[#Data],2,0)</f>
        <v>S</v>
      </c>
      <c r="G1368" s="28">
        <v>252</v>
      </c>
      <c r="H1368" s="28">
        <v>105</v>
      </c>
      <c r="I1368" s="28"/>
      <c r="J1368" s="29">
        <f>표1[[#This Row],[C/V]]*표1[[#This Row],[판수]]-표1[[#This Row],[불량수량]]</f>
        <v>26460</v>
      </c>
      <c r="K1368" s="28" t="s">
        <v>56</v>
      </c>
      <c r="L1368" s="28" t="s">
        <v>117</v>
      </c>
      <c r="M1368" s="30">
        <v>0.83333333333333337</v>
      </c>
      <c r="N1368" s="30">
        <v>0.33333333333333331</v>
      </c>
      <c r="O1368" s="31">
        <v>659.99999999999989</v>
      </c>
      <c r="P1368" s="31">
        <v>0</v>
      </c>
      <c r="Q1368" s="32"/>
      <c r="R1368" s="33">
        <f t="shared" si="105"/>
        <v>9.5454545454545467</v>
      </c>
      <c r="S1368" s="34">
        <f t="shared" si="106"/>
        <v>205</v>
      </c>
      <c r="T1368" s="35">
        <f>IF(L1368="비가동",0,VLOOKUP(E1368,[1]단가!$D$4:$G$1048576,4,0))</f>
        <v>25.09</v>
      </c>
      <c r="U1368" s="35">
        <f t="shared" si="107"/>
        <v>663881.4</v>
      </c>
      <c r="V1368" s="36" t="str">
        <f>IF($L1368="비가동",0,IF($B1368="in",VLOOKUP($E1368,[1]투입량!$M:$T,3,FALSE),VLOOKUP($E1368,[1]투입량!$D:$I,3,FALSE)))</f>
        <v>SI4022</v>
      </c>
      <c r="W1368" s="35">
        <f>IF($L1368="비가동",0,IF($B1368="in",VLOOKUP($E1368,[1]투입량!$M:$T,6,FALSE),VLOOKUP($E1368,[1]투입량!$D:$I,5,FALSE)))</f>
        <v>354</v>
      </c>
      <c r="X1368" s="35">
        <f t="shared" si="108"/>
        <v>40887</v>
      </c>
      <c r="Y1368" s="37">
        <f>IF(V1368=0,0,VLOOKUP(V1368,[1]원재료!C:H,3,0)*0.001)</f>
        <v>10.15</v>
      </c>
      <c r="Z1368" s="35">
        <f t="shared" si="109"/>
        <v>415003.05</v>
      </c>
      <c r="AA1368" s="38"/>
      <c r="AB1368" s="39" t="s">
        <v>35</v>
      </c>
      <c r="AC1368" s="40"/>
    </row>
    <row r="1369" spans="1:29" ht="19.5" customHeight="1" x14ac:dyDescent="0.45">
      <c r="A1369" s="22">
        <v>46171</v>
      </c>
      <c r="B1369" s="23" t="s">
        <v>29</v>
      </c>
      <c r="C1369" s="24" t="s">
        <v>30</v>
      </c>
      <c r="D1369" s="25" t="s">
        <v>39</v>
      </c>
      <c r="E1369" s="26" t="s">
        <v>161</v>
      </c>
      <c r="F1369" s="27" t="str">
        <f>VLOOKUP(표1[[#This Row],[품번]],[1]!품번구분[#Data],2,0)</f>
        <v>S</v>
      </c>
      <c r="G1369" s="28">
        <v>192</v>
      </c>
      <c r="H1369" s="28">
        <v>105</v>
      </c>
      <c r="I1369" s="28"/>
      <c r="J1369" s="29">
        <f>표1[[#This Row],[C/V]]*표1[[#This Row],[판수]]-표1[[#This Row],[불량수량]]</f>
        <v>20160</v>
      </c>
      <c r="K1369" s="28" t="s">
        <v>56</v>
      </c>
      <c r="L1369" s="28" t="s">
        <v>117</v>
      </c>
      <c r="M1369" s="30">
        <v>0.83333333333333337</v>
      </c>
      <c r="N1369" s="30">
        <v>0.33333333333333331</v>
      </c>
      <c r="O1369" s="31">
        <v>659.99999999999989</v>
      </c>
      <c r="P1369" s="31">
        <v>0</v>
      </c>
      <c r="Q1369" s="32"/>
      <c r="R1369" s="33">
        <f t="shared" si="105"/>
        <v>9.5454545454545467</v>
      </c>
      <c r="S1369" s="34">
        <f t="shared" si="106"/>
        <v>205</v>
      </c>
      <c r="T1369" s="35">
        <f>IF(L1369="비가동",0,VLOOKUP(E1369,[1]단가!$D$4:$G$1048576,4,0))</f>
        <v>27.24</v>
      </c>
      <c r="U1369" s="35">
        <f t="shared" si="107"/>
        <v>549158.40000000002</v>
      </c>
      <c r="V1369" s="36" t="str">
        <f>IF($L1369="비가동",0,IF($B1369="in",VLOOKUP($E1369,[1]투입량!$M:$T,3,FALSE),VLOOKUP($E1369,[1]투입량!$D:$I,3,FALSE)))</f>
        <v>SI4022</v>
      </c>
      <c r="W1369" s="35">
        <f>IF($L1369="비가동",0,IF($B1369="in",VLOOKUP($E1369,[1]투입량!$M:$T,6,FALSE),VLOOKUP($E1369,[1]투입량!$D:$I,5,FALSE)))</f>
        <v>0</v>
      </c>
      <c r="X1369" s="35">
        <f t="shared" si="108"/>
        <v>0</v>
      </c>
      <c r="Y1369" s="37">
        <f>IF(V1369=0,0,VLOOKUP(V1369,[1]원재료!C:H,3,0)*0.001)</f>
        <v>10.15</v>
      </c>
      <c r="Z1369" s="35">
        <f t="shared" si="109"/>
        <v>0</v>
      </c>
      <c r="AA1369" s="38"/>
      <c r="AB1369" s="39" t="s">
        <v>35</v>
      </c>
      <c r="AC1369" s="40"/>
    </row>
    <row r="1370" spans="1:29" ht="19.5" customHeight="1" x14ac:dyDescent="0.45">
      <c r="A1370" s="22">
        <v>46171</v>
      </c>
      <c r="B1370" s="23" t="s">
        <v>29</v>
      </c>
      <c r="C1370" s="24" t="s">
        <v>30</v>
      </c>
      <c r="D1370" s="25" t="s">
        <v>41</v>
      </c>
      <c r="E1370" s="26" t="s">
        <v>42</v>
      </c>
      <c r="F1370" s="27" t="str">
        <f>VLOOKUP(표1[[#This Row],[품번]],[1]!품번구분[#Data],2,0)</f>
        <v>G</v>
      </c>
      <c r="G1370" s="28">
        <v>90</v>
      </c>
      <c r="H1370" s="28">
        <v>105</v>
      </c>
      <c r="I1370" s="28"/>
      <c r="J1370" s="29">
        <f>표1[[#This Row],[C/V]]*표1[[#This Row],[판수]]-표1[[#This Row],[불량수량]]</f>
        <v>9450</v>
      </c>
      <c r="K1370" s="28" t="s">
        <v>56</v>
      </c>
      <c r="L1370" s="28" t="s">
        <v>117</v>
      </c>
      <c r="M1370" s="30">
        <v>0.83333333333333337</v>
      </c>
      <c r="N1370" s="30">
        <v>0.33333333333333331</v>
      </c>
      <c r="O1370" s="31">
        <v>659.99999999999989</v>
      </c>
      <c r="P1370" s="31">
        <v>0</v>
      </c>
      <c r="Q1370" s="32"/>
      <c r="R1370" s="33">
        <f t="shared" si="105"/>
        <v>9.5454545454545467</v>
      </c>
      <c r="S1370" s="34">
        <f t="shared" si="106"/>
        <v>205</v>
      </c>
      <c r="T1370" s="35">
        <f>IF(L1370="비가동",0,VLOOKUP(E1370,[1]단가!$D$4:$G$1048576,4,0))</f>
        <v>60</v>
      </c>
      <c r="U1370" s="35">
        <f t="shared" si="107"/>
        <v>567000</v>
      </c>
      <c r="V1370" s="36" t="str">
        <f>IF($L1370="비가동",0,IF($B1370="in",VLOOKUP($E1370,[1]투입량!$M:$T,3,FALSE),VLOOKUP($E1370,[1]투입량!$D:$I,3,FALSE)))</f>
        <v>SI4027K</v>
      </c>
      <c r="W1370" s="35">
        <f>IF($L1370="비가동",0,IF($B1370="in",VLOOKUP($E1370,[1]투입량!$M:$T,6,FALSE),VLOOKUP($E1370,[1]투입량!$D:$I,5,FALSE)))</f>
        <v>330</v>
      </c>
      <c r="X1370" s="35">
        <f t="shared" si="108"/>
        <v>38115.000000000007</v>
      </c>
      <c r="Y1370" s="37">
        <f>IF(V1370=0,0,VLOOKUP(V1370,[1]원재료!C:H,3,0)*0.001)</f>
        <v>9</v>
      </c>
      <c r="Z1370" s="35">
        <f t="shared" si="109"/>
        <v>343035.00000000006</v>
      </c>
      <c r="AA1370" s="38"/>
      <c r="AB1370" s="39" t="s">
        <v>35</v>
      </c>
      <c r="AC1370" s="40"/>
    </row>
    <row r="1371" spans="1:29" ht="19.5" hidden="1" customHeight="1" x14ac:dyDescent="0.45">
      <c r="A1371" s="22">
        <v>46171</v>
      </c>
      <c r="B1371" s="23" t="s">
        <v>29</v>
      </c>
      <c r="C1371" s="24" t="s">
        <v>30</v>
      </c>
      <c r="D1371" s="25" t="s">
        <v>121</v>
      </c>
      <c r="E1371" s="26" t="s">
        <v>122</v>
      </c>
      <c r="F1371" s="27" t="str">
        <f>VLOOKUP(표1[[#This Row],[품번]],[1]!품번구분[#Data],2,0)</f>
        <v>G</v>
      </c>
      <c r="G1371" s="28">
        <v>180</v>
      </c>
      <c r="H1371" s="28">
        <v>49</v>
      </c>
      <c r="I1371" s="28"/>
      <c r="J1371" s="29">
        <f>표1[[#This Row],[C/V]]*표1[[#This Row],[판수]]-표1[[#This Row],[불량수량]]</f>
        <v>8820</v>
      </c>
      <c r="K1371" s="28" t="s">
        <v>77</v>
      </c>
      <c r="L1371" s="28" t="s">
        <v>116</v>
      </c>
      <c r="M1371" s="30">
        <v>0.33333333333333331</v>
      </c>
      <c r="N1371" s="30">
        <v>0.83333333333333337</v>
      </c>
      <c r="O1371" s="31">
        <v>384.99999999999989</v>
      </c>
      <c r="P1371" s="31">
        <v>235.00000000000011</v>
      </c>
      <c r="Q1371" s="32"/>
      <c r="R1371" s="33">
        <f t="shared" si="105"/>
        <v>7.6363636363636385</v>
      </c>
      <c r="S1371" s="34">
        <f t="shared" si="106"/>
        <v>49</v>
      </c>
      <c r="T1371" s="35">
        <f>IF(L1371="비가동",0,VLOOKUP(E1371,[1]단가!$D$4:$G$1048576,4,0))</f>
        <v>100</v>
      </c>
      <c r="U1371" s="35">
        <f t="shared" si="107"/>
        <v>882000</v>
      </c>
      <c r="V1371" s="36" t="str">
        <f>IF($L1371="비가동",0,IF($B1371="in",VLOOKUP($E1371,[1]투입량!$M:$T,3,FALSE),VLOOKUP($E1371,[1]투입량!$D:$I,3,FALSE)))</f>
        <v>SI4021</v>
      </c>
      <c r="W1371" s="35">
        <f>IF($L1371="비가동",0,IF($B1371="in",VLOOKUP($E1371,[1]투입량!$M:$T,6,FALSE),VLOOKUP($E1371,[1]투입량!$D:$I,5,FALSE)))</f>
        <v>120</v>
      </c>
      <c r="X1371" s="35">
        <f t="shared" si="108"/>
        <v>6468</v>
      </c>
      <c r="Y1371" s="37">
        <f>IF(V1371=0,0,VLOOKUP(V1371,[1]원재료!C:H,3,0)*0.001)</f>
        <v>8.8000000000000007</v>
      </c>
      <c r="Z1371" s="35">
        <f t="shared" si="109"/>
        <v>56918.400000000001</v>
      </c>
      <c r="AA1371" s="38"/>
      <c r="AB1371" s="39" t="s">
        <v>35</v>
      </c>
      <c r="AC1371" s="40"/>
    </row>
    <row r="1372" spans="1:29" ht="19.5" hidden="1" customHeight="1" x14ac:dyDescent="0.45">
      <c r="A1372" s="22">
        <v>46171</v>
      </c>
      <c r="B1372" s="23" t="s">
        <v>29</v>
      </c>
      <c r="C1372" s="24" t="s">
        <v>30</v>
      </c>
      <c r="D1372" s="25" t="s">
        <v>121</v>
      </c>
      <c r="E1372" s="26" t="s">
        <v>122</v>
      </c>
      <c r="F1372" s="27" t="str">
        <f>VLOOKUP(표1[[#This Row],[품번]],[1]!품번구분[#Data],2,0)</f>
        <v>G</v>
      </c>
      <c r="G1372" s="28"/>
      <c r="H1372" s="28"/>
      <c r="I1372" s="28"/>
      <c r="J1372" s="29">
        <f>표1[[#This Row],[C/V]]*표1[[#This Row],[판수]]-표1[[#This Row],[불량수량]]</f>
        <v>0</v>
      </c>
      <c r="K1372" s="28" t="s">
        <v>77</v>
      </c>
      <c r="L1372" s="28" t="s">
        <v>36</v>
      </c>
      <c r="M1372" s="30">
        <v>0.64236111111111105</v>
      </c>
      <c r="N1372" s="30">
        <v>0.83333333333333337</v>
      </c>
      <c r="O1372" s="31">
        <v>235.00000000000011</v>
      </c>
      <c r="P1372" s="31">
        <v>0</v>
      </c>
      <c r="Q1372" s="32" t="s">
        <v>135</v>
      </c>
      <c r="R1372" s="33" t="str">
        <f t="shared" si="105"/>
        <v/>
      </c>
      <c r="S1372" s="34">
        <f t="shared" si="106"/>
        <v>49</v>
      </c>
      <c r="T1372" s="35">
        <f>IF(L1372="비가동",0,VLOOKUP(E1372,[1]단가!$D$4:$G$1048576,4,0))</f>
        <v>0</v>
      </c>
      <c r="U1372" s="35">
        <f t="shared" si="107"/>
        <v>0</v>
      </c>
      <c r="V1372" s="36">
        <f>IF($L1372="비가동",0,IF($B1372="in",VLOOKUP($E1372,[1]투입량!$M:$T,3,FALSE),VLOOKUP($E1372,[1]투입량!$D:$I,3,FALSE)))</f>
        <v>0</v>
      </c>
      <c r="W1372" s="35">
        <f>IF($L1372="비가동",0,IF($B1372="in",VLOOKUP($E1372,[1]투입량!$M:$T,6,FALSE),VLOOKUP($E1372,[1]투입량!$D:$I,5,FALSE)))</f>
        <v>0</v>
      </c>
      <c r="X1372" s="35">
        <f t="shared" si="108"/>
        <v>0</v>
      </c>
      <c r="Y1372" s="37">
        <f>IF(V1372=0,0,VLOOKUP(V1372,[1]원재료!C:H,3,0)*0.001)</f>
        <v>0</v>
      </c>
      <c r="Z1372" s="35">
        <f t="shared" si="109"/>
        <v>0</v>
      </c>
      <c r="AA1372" s="38"/>
      <c r="AB1372" s="39" t="s">
        <v>35</v>
      </c>
      <c r="AC1372" s="40"/>
    </row>
    <row r="1373" spans="1:29" ht="19.5" customHeight="1" x14ac:dyDescent="0.45">
      <c r="A1373" s="22">
        <v>46171</v>
      </c>
      <c r="B1373" s="23" t="s">
        <v>29</v>
      </c>
      <c r="C1373" s="24" t="s">
        <v>30</v>
      </c>
      <c r="D1373" s="25" t="s">
        <v>49</v>
      </c>
      <c r="E1373" s="26">
        <v>685683</v>
      </c>
      <c r="F1373" s="27" t="str">
        <f>VLOOKUP(표1[[#This Row],[품번]],[1]!품번구분[#Data],2,0)</f>
        <v>S</v>
      </c>
      <c r="G1373" s="28">
        <v>80</v>
      </c>
      <c r="H1373" s="28">
        <v>102</v>
      </c>
      <c r="I1373" s="28"/>
      <c r="J1373" s="29">
        <f>표1[[#This Row],[C/V]]*표1[[#This Row],[판수]]-표1[[#This Row],[불량수량]]</f>
        <v>8160</v>
      </c>
      <c r="K1373" s="28" t="s">
        <v>51</v>
      </c>
      <c r="L1373" s="28" t="s">
        <v>116</v>
      </c>
      <c r="M1373" s="30">
        <v>0.33333333333333331</v>
      </c>
      <c r="N1373" s="30">
        <v>0.83333333333333337</v>
      </c>
      <c r="O1373" s="31">
        <v>620</v>
      </c>
      <c r="P1373" s="31">
        <v>0</v>
      </c>
      <c r="Q1373" s="32"/>
      <c r="R1373" s="33">
        <f t="shared" si="105"/>
        <v>9.870967741935484</v>
      </c>
      <c r="S1373" s="34">
        <f t="shared" si="106"/>
        <v>209</v>
      </c>
      <c r="T1373" s="35">
        <f>IF(L1373="비가동",0,VLOOKUP(E1373,[1]단가!$D$4:$G$1048576,4,0))</f>
        <v>163.26</v>
      </c>
      <c r="U1373" s="35">
        <f t="shared" si="107"/>
        <v>1332201.5999999999</v>
      </c>
      <c r="V1373" s="36" t="str">
        <f>IF($L1373="비가동",0,IF($B1373="in",VLOOKUP($E1373,[1]투입량!$M:$T,3,FALSE),VLOOKUP($E1373,[1]투입량!$D:$I,3,FALSE)))</f>
        <v>SI4029</v>
      </c>
      <c r="W1373" s="35">
        <f>IF($L1373="비가동",0,IF($B1373="in",VLOOKUP($E1373,[1]투입량!$M:$T,6,FALSE),VLOOKUP($E1373,[1]투입량!$D:$I,5,FALSE)))</f>
        <v>336</v>
      </c>
      <c r="X1373" s="35">
        <f t="shared" si="108"/>
        <v>37699.200000000004</v>
      </c>
      <c r="Y1373" s="37">
        <f>IF(V1373=0,0,VLOOKUP(V1373,[1]원재료!C:H,3,0)*0.001)</f>
        <v>9</v>
      </c>
      <c r="Z1373" s="35">
        <f t="shared" si="109"/>
        <v>339292.80000000005</v>
      </c>
      <c r="AA1373" s="38"/>
      <c r="AB1373" s="39" t="s">
        <v>35</v>
      </c>
      <c r="AC1373" s="40"/>
    </row>
    <row r="1374" spans="1:29" ht="19.5" customHeight="1" x14ac:dyDescent="0.45">
      <c r="A1374" s="22">
        <v>46171</v>
      </c>
      <c r="B1374" s="23" t="s">
        <v>29</v>
      </c>
      <c r="C1374" s="24" t="s">
        <v>30</v>
      </c>
      <c r="D1374" s="25" t="s">
        <v>52</v>
      </c>
      <c r="E1374" s="26" t="s">
        <v>53</v>
      </c>
      <c r="F1374" s="27" t="str">
        <f>VLOOKUP(표1[[#This Row],[품번]],[1]!품번구분[#Data],2,0)</f>
        <v>S</v>
      </c>
      <c r="G1374" s="28">
        <v>170</v>
      </c>
      <c r="H1374" s="28">
        <v>102</v>
      </c>
      <c r="I1374" s="28">
        <v>102</v>
      </c>
      <c r="J1374" s="29">
        <f>표1[[#This Row],[C/V]]*표1[[#This Row],[판수]]-표1[[#This Row],[불량수량]]</f>
        <v>17238</v>
      </c>
      <c r="K1374" s="28" t="s">
        <v>51</v>
      </c>
      <c r="L1374" s="28" t="s">
        <v>116</v>
      </c>
      <c r="M1374" s="30">
        <v>0.33333333333333331</v>
      </c>
      <c r="N1374" s="30">
        <v>0.83333333333333337</v>
      </c>
      <c r="O1374" s="31">
        <v>620</v>
      </c>
      <c r="P1374" s="31">
        <v>0</v>
      </c>
      <c r="Q1374" s="32"/>
      <c r="R1374" s="33">
        <f t="shared" si="105"/>
        <v>9.870967741935484</v>
      </c>
      <c r="S1374" s="34">
        <f t="shared" si="106"/>
        <v>1109</v>
      </c>
      <c r="T1374" s="35">
        <f>IF(L1374="비가동",0,VLOOKUP(E1374,[1]단가!$D$4:$G$1048576,4,0))</f>
        <v>19.73</v>
      </c>
      <c r="U1374" s="35">
        <f t="shared" si="107"/>
        <v>340105.74</v>
      </c>
      <c r="V1374" s="36" t="str">
        <f>IF($L1374="비가동",0,IF($B1374="in",VLOOKUP($E1374,[1]투입량!$M:$T,3,FALSE),VLOOKUP($E1374,[1]투입량!$D:$I,3,FALSE)))</f>
        <v>SI4022</v>
      </c>
      <c r="W1374" s="35">
        <f>IF($L1374="비가동",0,IF($B1374="in",VLOOKUP($E1374,[1]투입량!$M:$T,6,FALSE),VLOOKUP($E1374,[1]투입량!$D:$I,5,FALSE)))</f>
        <v>130</v>
      </c>
      <c r="X1374" s="35">
        <f t="shared" si="108"/>
        <v>14586</v>
      </c>
      <c r="Y1374" s="37">
        <f>IF(V1374=0,0,VLOOKUP(V1374,[1]원재료!C:H,3,0)*0.001)</f>
        <v>10.15</v>
      </c>
      <c r="Z1374" s="35">
        <f t="shared" si="109"/>
        <v>148047.9</v>
      </c>
      <c r="AA1374" s="38"/>
      <c r="AB1374" s="39" t="s">
        <v>35</v>
      </c>
      <c r="AC1374" s="40"/>
    </row>
    <row r="1375" spans="1:29" ht="19.5" customHeight="1" x14ac:dyDescent="0.45">
      <c r="A1375" s="22">
        <v>46171</v>
      </c>
      <c r="B1375" s="23" t="s">
        <v>29</v>
      </c>
      <c r="C1375" s="24" t="s">
        <v>30</v>
      </c>
      <c r="D1375" s="25" t="s">
        <v>54</v>
      </c>
      <c r="E1375" s="26" t="s">
        <v>159</v>
      </c>
      <c r="F1375" s="27" t="str">
        <f>VLOOKUP(표1[[#This Row],[품번]],[1]!품번구분[#Data],2,0)</f>
        <v>G</v>
      </c>
      <c r="G1375" s="28">
        <v>2</v>
      </c>
      <c r="H1375" s="28">
        <v>102</v>
      </c>
      <c r="I1375" s="28"/>
      <c r="J1375" s="29">
        <f>표1[[#This Row],[C/V]]*표1[[#This Row],[판수]]-표1[[#This Row],[불량수량]]</f>
        <v>204</v>
      </c>
      <c r="K1375" s="28" t="s">
        <v>51</v>
      </c>
      <c r="L1375" s="28" t="s">
        <v>116</v>
      </c>
      <c r="M1375" s="30">
        <v>0.33333333333333331</v>
      </c>
      <c r="N1375" s="30">
        <v>0.83333333333333337</v>
      </c>
      <c r="O1375" s="31">
        <v>620</v>
      </c>
      <c r="P1375" s="31">
        <v>0</v>
      </c>
      <c r="Q1375" s="32"/>
      <c r="R1375" s="33">
        <f t="shared" si="105"/>
        <v>9.870967741935484</v>
      </c>
      <c r="S1375" s="34">
        <f t="shared" si="106"/>
        <v>209</v>
      </c>
      <c r="T1375" s="35">
        <f>IF(L1375="비가동",0,VLOOKUP(E1375,[1]단가!$D$4:$G$1048576,4,0))</f>
        <v>1487.4</v>
      </c>
      <c r="U1375" s="35">
        <f t="shared" si="107"/>
        <v>303429.60000000003</v>
      </c>
      <c r="V1375" s="36" t="str">
        <f>IF($L1375="비가동",0,IF($B1375="in",VLOOKUP($E1375,[1]투입량!$M:$T,3,FALSE),VLOOKUP($E1375,[1]투입량!$D:$I,3,FALSE)))</f>
        <v>SI5027</v>
      </c>
      <c r="W1375" s="35">
        <f>IF($L1375="비가동",0,IF($B1375="in",VLOOKUP($E1375,[1]투입량!$M:$T,6,FALSE),VLOOKUP($E1375,[1]투입량!$D:$I,5,FALSE)))</f>
        <v>72</v>
      </c>
      <c r="X1375" s="35">
        <f t="shared" si="108"/>
        <v>8078.4000000000005</v>
      </c>
      <c r="Y1375" s="37">
        <f>IF(V1375=0,0,VLOOKUP(V1375,[1]원재료!C:H,3,0)*0.001)</f>
        <v>0</v>
      </c>
      <c r="Z1375" s="35">
        <f t="shared" si="109"/>
        <v>0</v>
      </c>
      <c r="AA1375" s="38"/>
      <c r="AB1375" s="39" t="s">
        <v>35</v>
      </c>
      <c r="AC1375" s="40"/>
    </row>
    <row r="1376" spans="1:29" ht="19.5" customHeight="1" x14ac:dyDescent="0.45">
      <c r="A1376" s="22">
        <v>46171</v>
      </c>
      <c r="B1376" s="23" t="s">
        <v>29</v>
      </c>
      <c r="C1376" s="24" t="s">
        <v>30</v>
      </c>
      <c r="D1376" s="25" t="s">
        <v>49</v>
      </c>
      <c r="E1376" s="26">
        <v>685683</v>
      </c>
      <c r="F1376" s="27" t="str">
        <f>VLOOKUP(표1[[#This Row],[품번]],[1]!품번구분[#Data],2,0)</f>
        <v>S</v>
      </c>
      <c r="G1376" s="28">
        <v>80</v>
      </c>
      <c r="H1376" s="28">
        <v>107</v>
      </c>
      <c r="I1376" s="28"/>
      <c r="J1376" s="29">
        <f>표1[[#This Row],[C/V]]*표1[[#This Row],[판수]]-표1[[#This Row],[불량수량]]</f>
        <v>8560</v>
      </c>
      <c r="K1376" s="28" t="s">
        <v>111</v>
      </c>
      <c r="L1376" s="28" t="s">
        <v>117</v>
      </c>
      <c r="M1376" s="30">
        <v>0.83333333333333337</v>
      </c>
      <c r="N1376" s="30">
        <v>0.33333333333333331</v>
      </c>
      <c r="O1376" s="31">
        <v>659.99999999999989</v>
      </c>
      <c r="P1376" s="31">
        <v>0</v>
      </c>
      <c r="Q1376" s="32"/>
      <c r="R1376" s="33">
        <f t="shared" si="105"/>
        <v>9.7272727272727284</v>
      </c>
      <c r="S1376" s="34">
        <f t="shared" si="106"/>
        <v>209</v>
      </c>
      <c r="T1376" s="35">
        <f>IF(L1376="비가동",0,VLOOKUP(E1376,[1]단가!$D$4:$G$1048576,4,0))</f>
        <v>163.26</v>
      </c>
      <c r="U1376" s="35">
        <f t="shared" si="107"/>
        <v>1397505.5999999999</v>
      </c>
      <c r="V1376" s="36" t="str">
        <f>IF($L1376="비가동",0,IF($B1376="in",VLOOKUP($E1376,[1]투입량!$M:$T,3,FALSE),VLOOKUP($E1376,[1]투입량!$D:$I,3,FALSE)))</f>
        <v>SI4029</v>
      </c>
      <c r="W1376" s="35">
        <f>IF($L1376="비가동",0,IF($B1376="in",VLOOKUP($E1376,[1]투입량!$M:$T,6,FALSE),VLOOKUP($E1376,[1]투입량!$D:$I,5,FALSE)))</f>
        <v>336</v>
      </c>
      <c r="X1376" s="35">
        <f t="shared" si="108"/>
        <v>39547.200000000004</v>
      </c>
      <c r="Y1376" s="37">
        <f>IF(V1376=0,0,VLOOKUP(V1376,[1]원재료!C:H,3,0)*0.001)</f>
        <v>9</v>
      </c>
      <c r="Z1376" s="35">
        <f t="shared" si="109"/>
        <v>355924.80000000005</v>
      </c>
      <c r="AA1376" s="38"/>
      <c r="AB1376" s="39" t="s">
        <v>35</v>
      </c>
      <c r="AC1376" s="40"/>
    </row>
    <row r="1377" spans="1:29" ht="19.5" customHeight="1" x14ac:dyDescent="0.45">
      <c r="A1377" s="22">
        <v>46171</v>
      </c>
      <c r="B1377" s="23" t="s">
        <v>29</v>
      </c>
      <c r="C1377" s="24" t="s">
        <v>30</v>
      </c>
      <c r="D1377" s="25" t="s">
        <v>52</v>
      </c>
      <c r="E1377" s="26" t="s">
        <v>53</v>
      </c>
      <c r="F1377" s="27" t="str">
        <f>VLOOKUP(표1[[#This Row],[품번]],[1]!품번구분[#Data],2,0)</f>
        <v>S</v>
      </c>
      <c r="G1377" s="28">
        <v>170</v>
      </c>
      <c r="H1377" s="28">
        <v>1007</v>
      </c>
      <c r="I1377" s="28">
        <v>107</v>
      </c>
      <c r="J1377" s="29">
        <f>표1[[#This Row],[C/V]]*표1[[#This Row],[판수]]-표1[[#This Row],[불량수량]]</f>
        <v>171083</v>
      </c>
      <c r="K1377" s="28" t="s">
        <v>111</v>
      </c>
      <c r="L1377" s="28" t="s">
        <v>117</v>
      </c>
      <c r="M1377" s="30">
        <v>0.83333333333333337</v>
      </c>
      <c r="N1377" s="30">
        <v>0.33333333333333331</v>
      </c>
      <c r="O1377" s="31">
        <v>659.99999999999989</v>
      </c>
      <c r="P1377" s="31">
        <v>0</v>
      </c>
      <c r="Q1377" s="32"/>
      <c r="R1377" s="33">
        <f t="shared" si="105"/>
        <v>91.545454545454561</v>
      </c>
      <c r="S1377" s="34">
        <f t="shared" si="106"/>
        <v>1109</v>
      </c>
      <c r="T1377" s="35">
        <f>IF(L1377="비가동",0,VLOOKUP(E1377,[1]단가!$D$4:$G$1048576,4,0))</f>
        <v>19.73</v>
      </c>
      <c r="U1377" s="35">
        <f t="shared" si="107"/>
        <v>3375467.59</v>
      </c>
      <c r="V1377" s="36" t="str">
        <f>IF($L1377="비가동",0,IF($B1377="in",VLOOKUP($E1377,[1]투입량!$M:$T,3,FALSE),VLOOKUP($E1377,[1]투입량!$D:$I,3,FALSE)))</f>
        <v>SI4022</v>
      </c>
      <c r="W1377" s="35">
        <f>IF($L1377="비가동",0,IF($B1377="in",VLOOKUP($E1377,[1]투입량!$M:$T,6,FALSE),VLOOKUP($E1377,[1]투입량!$D:$I,5,FALSE)))</f>
        <v>130</v>
      </c>
      <c r="X1377" s="35">
        <f t="shared" si="108"/>
        <v>144001</v>
      </c>
      <c r="Y1377" s="37">
        <f>IF(V1377=0,0,VLOOKUP(V1377,[1]원재료!C:H,3,0)*0.001)</f>
        <v>10.15</v>
      </c>
      <c r="Z1377" s="35">
        <f t="shared" si="109"/>
        <v>1461610.1500000001</v>
      </c>
      <c r="AA1377" s="38"/>
      <c r="AB1377" s="39" t="s">
        <v>35</v>
      </c>
      <c r="AC1377" s="40"/>
    </row>
    <row r="1378" spans="1:29" ht="19.5" customHeight="1" x14ac:dyDescent="0.45">
      <c r="A1378" s="22">
        <v>46171</v>
      </c>
      <c r="B1378" s="23" t="s">
        <v>29</v>
      </c>
      <c r="C1378" s="24" t="s">
        <v>30</v>
      </c>
      <c r="D1378" s="25" t="s">
        <v>54</v>
      </c>
      <c r="E1378" s="26" t="s">
        <v>159</v>
      </c>
      <c r="F1378" s="27" t="str">
        <f>VLOOKUP(표1[[#This Row],[품번]],[1]!품번구분[#Data],2,0)</f>
        <v>G</v>
      </c>
      <c r="G1378" s="28">
        <v>2</v>
      </c>
      <c r="H1378" s="28">
        <v>107</v>
      </c>
      <c r="I1378" s="28"/>
      <c r="J1378" s="29">
        <f>표1[[#This Row],[C/V]]*표1[[#This Row],[판수]]-표1[[#This Row],[불량수량]]</f>
        <v>214</v>
      </c>
      <c r="K1378" s="28" t="s">
        <v>111</v>
      </c>
      <c r="L1378" s="28" t="s">
        <v>117</v>
      </c>
      <c r="M1378" s="44">
        <v>0.83333333333333337</v>
      </c>
      <c r="N1378" s="44">
        <v>0.33333333333333331</v>
      </c>
      <c r="O1378" s="31">
        <v>659.99999999999989</v>
      </c>
      <c r="P1378" s="31">
        <v>0</v>
      </c>
      <c r="Q1378" s="32"/>
      <c r="R1378" s="33">
        <f t="shared" si="105"/>
        <v>9.7272727272727284</v>
      </c>
      <c r="S1378" s="34">
        <f t="shared" si="106"/>
        <v>209</v>
      </c>
      <c r="T1378" s="35">
        <f>IF(L1378="비가동",0,VLOOKUP(E1378,[1]단가!$D$4:$G$1048576,4,0))</f>
        <v>1487.4</v>
      </c>
      <c r="U1378" s="35">
        <f t="shared" si="107"/>
        <v>318303.60000000003</v>
      </c>
      <c r="V1378" s="36" t="str">
        <f>IF($L1378="비가동",0,IF($B1378="in",VLOOKUP($E1378,[1]투입량!$M:$T,3,FALSE),VLOOKUP($E1378,[1]투입량!$D:$I,3,FALSE)))</f>
        <v>SI5027</v>
      </c>
      <c r="W1378" s="35">
        <f>IF($L1378="비가동",0,IF($B1378="in",VLOOKUP($E1378,[1]투입량!$M:$T,6,FALSE),VLOOKUP($E1378,[1]투입량!$D:$I,5,FALSE)))</f>
        <v>72</v>
      </c>
      <c r="X1378" s="35">
        <f t="shared" si="108"/>
        <v>8474.4</v>
      </c>
      <c r="Y1378" s="37">
        <f>IF(V1378=0,0,VLOOKUP(V1378,[1]원재료!C:H,3,0)*0.001)</f>
        <v>0</v>
      </c>
      <c r="Z1378" s="35">
        <f t="shared" si="109"/>
        <v>0</v>
      </c>
      <c r="AA1378" s="38"/>
      <c r="AB1378" s="39" t="s">
        <v>35</v>
      </c>
      <c r="AC1378" s="40"/>
    </row>
    <row r="1379" spans="1:29" ht="19.5" customHeight="1" x14ac:dyDescent="0.45">
      <c r="A1379" s="22">
        <v>46171</v>
      </c>
      <c r="B1379" s="23" t="s">
        <v>29</v>
      </c>
      <c r="C1379" s="24" t="s">
        <v>30</v>
      </c>
      <c r="D1379" s="25" t="s">
        <v>57</v>
      </c>
      <c r="E1379" s="26">
        <v>681114</v>
      </c>
      <c r="F1379" s="27" t="str">
        <f>VLOOKUP(표1[[#This Row],[품번]],[1]!품번구분[#Data],2,0)</f>
        <v>S</v>
      </c>
      <c r="G1379" s="28">
        <v>1156</v>
      </c>
      <c r="H1379" s="28">
        <v>108</v>
      </c>
      <c r="I1379" s="28">
        <v>324</v>
      </c>
      <c r="J1379" s="29">
        <f>표1[[#This Row],[C/V]]*표1[[#This Row],[판수]]-표1[[#This Row],[불량수량]]</f>
        <v>124524</v>
      </c>
      <c r="K1379" s="28" t="s">
        <v>81</v>
      </c>
      <c r="L1379" s="32" t="s">
        <v>116</v>
      </c>
      <c r="M1379" s="44">
        <v>0.33333333333333331</v>
      </c>
      <c r="N1379" s="44">
        <v>0.83333333333333337</v>
      </c>
      <c r="O1379" s="31">
        <v>620</v>
      </c>
      <c r="P1379" s="31">
        <v>0</v>
      </c>
      <c r="Q1379" s="32"/>
      <c r="R1379" s="33">
        <f t="shared" si="105"/>
        <v>10.451612903225806</v>
      </c>
      <c r="S1379" s="34">
        <f t="shared" si="106"/>
        <v>221</v>
      </c>
      <c r="T1379" s="35">
        <f>IF(L1379="비가동",0,VLOOKUP(E1379,[1]단가!$D$4:$G$1048576,4,0))</f>
        <v>8.76</v>
      </c>
      <c r="U1379" s="35">
        <f t="shared" si="107"/>
        <v>1090830.24</v>
      </c>
      <c r="V1379" s="36" t="str">
        <f>IF($L1379="비가동",0,IF($B1379="in",VLOOKUP($E1379,[1]투입량!$M:$T,3,FALSE),VLOOKUP($E1379,[1]투입량!$D:$I,3,FALSE)))</f>
        <v>SI5521</v>
      </c>
      <c r="W1379" s="35">
        <f>IF($L1379="비가동",0,IF($B1379="in",VLOOKUP($E1379,[1]투입량!$M:$T,6,FALSE),VLOOKUP($E1379,[1]투입량!$D:$I,5,FALSE)))</f>
        <v>330</v>
      </c>
      <c r="X1379" s="35">
        <f t="shared" si="108"/>
        <v>39204.000000000007</v>
      </c>
      <c r="Y1379" s="37">
        <f>IF(V1379=0,0,VLOOKUP(V1379,[1]원재료!C:H,3,0)*0.001)</f>
        <v>8.25</v>
      </c>
      <c r="Z1379" s="35">
        <f t="shared" si="109"/>
        <v>323433.00000000006</v>
      </c>
      <c r="AA1379" s="38" t="s">
        <v>158</v>
      </c>
      <c r="AB1379" s="39" t="s">
        <v>35</v>
      </c>
      <c r="AC1379" s="40"/>
    </row>
    <row r="1380" spans="1:29" ht="19.5" customHeight="1" x14ac:dyDescent="0.45">
      <c r="A1380" s="22">
        <v>46171</v>
      </c>
      <c r="B1380" s="23" t="s">
        <v>29</v>
      </c>
      <c r="C1380" s="24" t="s">
        <v>30</v>
      </c>
      <c r="D1380" s="25" t="s">
        <v>57</v>
      </c>
      <c r="E1380" s="26">
        <v>681114</v>
      </c>
      <c r="F1380" s="27" t="str">
        <f>VLOOKUP(표1[[#This Row],[품번]],[1]!품번구분[#Data],2,0)</f>
        <v>S</v>
      </c>
      <c r="G1380" s="28">
        <v>1156</v>
      </c>
      <c r="H1380" s="28">
        <v>113</v>
      </c>
      <c r="I1380" s="28">
        <v>339</v>
      </c>
      <c r="J1380" s="29">
        <f>표1[[#This Row],[C/V]]*표1[[#This Row],[판수]]-표1[[#This Row],[불량수량]]</f>
        <v>130289</v>
      </c>
      <c r="K1380" s="28" t="s">
        <v>61</v>
      </c>
      <c r="L1380" s="28" t="s">
        <v>117</v>
      </c>
      <c r="M1380" s="30">
        <v>0.83333333333333337</v>
      </c>
      <c r="N1380" s="30">
        <v>0.33333333333333331</v>
      </c>
      <c r="O1380" s="31">
        <v>659.99999999999989</v>
      </c>
      <c r="P1380" s="31">
        <v>0</v>
      </c>
      <c r="Q1380" s="32"/>
      <c r="R1380" s="33">
        <f t="shared" si="105"/>
        <v>10.272727272727273</v>
      </c>
      <c r="S1380" s="34">
        <f t="shared" si="106"/>
        <v>221</v>
      </c>
      <c r="T1380" s="35">
        <f>IF(L1380="비가동",0,VLOOKUP(E1380,[1]단가!$D$4:$G$1048576,4,0))</f>
        <v>8.76</v>
      </c>
      <c r="U1380" s="35">
        <f t="shared" si="107"/>
        <v>1141331.6399999999</v>
      </c>
      <c r="V1380" s="36" t="str">
        <f>IF($L1380="비가동",0,IF($B1380="in",VLOOKUP($E1380,[1]투입량!$M:$T,3,FALSE),VLOOKUP($E1380,[1]투입량!$D:$I,3,FALSE)))</f>
        <v>SI5521</v>
      </c>
      <c r="W1380" s="35">
        <f>IF($L1380="비가동",0,IF($B1380="in",VLOOKUP($E1380,[1]투입량!$M:$T,6,FALSE),VLOOKUP($E1380,[1]투입량!$D:$I,5,FALSE)))</f>
        <v>330</v>
      </c>
      <c r="X1380" s="35">
        <f t="shared" si="108"/>
        <v>41019.000000000007</v>
      </c>
      <c r="Y1380" s="37">
        <f>IF(V1380=0,0,VLOOKUP(V1380,[1]원재료!C:H,3,0)*0.001)</f>
        <v>8.25</v>
      </c>
      <c r="Z1380" s="35">
        <f t="shared" si="109"/>
        <v>338406.75000000006</v>
      </c>
      <c r="AA1380" s="38"/>
      <c r="AB1380" s="39" t="s">
        <v>35</v>
      </c>
      <c r="AC1380" s="40"/>
    </row>
    <row r="1381" spans="1:29" ht="19.5" customHeight="1" x14ac:dyDescent="0.45">
      <c r="A1381" s="22">
        <v>46171</v>
      </c>
      <c r="B1381" s="23" t="s">
        <v>29</v>
      </c>
      <c r="C1381" s="24" t="s">
        <v>30</v>
      </c>
      <c r="D1381" s="25" t="s">
        <v>59</v>
      </c>
      <c r="E1381" s="26">
        <v>681367</v>
      </c>
      <c r="F1381" s="27" t="str">
        <f>VLOOKUP(표1[[#This Row],[품번]],[1]!품번구분[#Data],2,0)</f>
        <v>S</v>
      </c>
      <c r="G1381" s="28">
        <v>360</v>
      </c>
      <c r="H1381" s="28">
        <v>105</v>
      </c>
      <c r="I1381" s="28"/>
      <c r="J1381" s="29">
        <f>표1[[#This Row],[C/V]]*표1[[#This Row],[판수]]-표1[[#This Row],[불량수량]]</f>
        <v>37800</v>
      </c>
      <c r="K1381" s="28" t="s">
        <v>62</v>
      </c>
      <c r="L1381" s="28" t="s">
        <v>117</v>
      </c>
      <c r="M1381" s="30">
        <v>0.83333333333333337</v>
      </c>
      <c r="N1381" s="30">
        <v>0.33333333333333331</v>
      </c>
      <c r="O1381" s="31">
        <v>659.99999999999989</v>
      </c>
      <c r="P1381" s="31">
        <v>0</v>
      </c>
      <c r="Q1381" s="32"/>
      <c r="R1381" s="33">
        <f t="shared" si="105"/>
        <v>9.5454545454545467</v>
      </c>
      <c r="S1381" s="34">
        <f t="shared" si="106"/>
        <v>105</v>
      </c>
      <c r="T1381" s="35">
        <f>IF(L1381="비가동",0,VLOOKUP(E1381,[1]단가!$D$4:$G$1048576,4,0))</f>
        <v>16.34</v>
      </c>
      <c r="U1381" s="35">
        <f t="shared" si="107"/>
        <v>617652</v>
      </c>
      <c r="V1381" s="36" t="str">
        <f>IF($L1381="비가동",0,IF($B1381="in",VLOOKUP($E1381,[1]투입량!$M:$T,3,FALSE),VLOOKUP($E1381,[1]투입량!$D:$I,3,FALSE)))</f>
        <v>SI4022</v>
      </c>
      <c r="W1381" s="35">
        <f>IF($L1381="비가동",0,IF($B1381="in",VLOOKUP($E1381,[1]투입량!$M:$T,6,FALSE),VLOOKUP($E1381,[1]투입량!$D:$I,5,FALSE)))</f>
        <v>264</v>
      </c>
      <c r="X1381" s="35">
        <f t="shared" si="108"/>
        <v>30492.000000000004</v>
      </c>
      <c r="Y1381" s="37">
        <f>IF(V1381=0,0,VLOOKUP(V1381,[1]원재료!C:H,3,0)*0.001)</f>
        <v>10.15</v>
      </c>
      <c r="Z1381" s="35">
        <f t="shared" si="109"/>
        <v>309493.80000000005</v>
      </c>
      <c r="AA1381" s="38"/>
      <c r="AB1381" s="39" t="s">
        <v>35</v>
      </c>
      <c r="AC1381" s="40"/>
    </row>
    <row r="1382" spans="1:29" ht="19.5" customHeight="1" x14ac:dyDescent="0.45">
      <c r="A1382" s="22">
        <v>46171</v>
      </c>
      <c r="B1382" s="23" t="s">
        <v>29</v>
      </c>
      <c r="C1382" s="24" t="s">
        <v>30</v>
      </c>
      <c r="D1382" s="25" t="s">
        <v>63</v>
      </c>
      <c r="E1382" s="26">
        <v>685394</v>
      </c>
      <c r="F1382" s="27" t="str">
        <f>VLOOKUP(표1[[#This Row],[품번]],[1]!품번구분[#Data],2,0)</f>
        <v>S</v>
      </c>
      <c r="G1382" s="28">
        <v>1152</v>
      </c>
      <c r="H1382" s="28">
        <v>91</v>
      </c>
      <c r="I1382" s="28"/>
      <c r="J1382" s="29">
        <f>표1[[#This Row],[C/V]]*표1[[#This Row],[판수]]-표1[[#This Row],[불량수량]]</f>
        <v>104832</v>
      </c>
      <c r="K1382" s="28" t="s">
        <v>64</v>
      </c>
      <c r="L1382" s="28" t="s">
        <v>116</v>
      </c>
      <c r="M1382" s="30">
        <v>0.33333333333333331</v>
      </c>
      <c r="N1382" s="30">
        <v>0.83333333333333337</v>
      </c>
      <c r="O1382" s="31">
        <v>620</v>
      </c>
      <c r="P1382" s="31">
        <v>0</v>
      </c>
      <c r="Q1382" s="32"/>
      <c r="R1382" s="33">
        <f t="shared" si="105"/>
        <v>8.8064516129032242</v>
      </c>
      <c r="S1382" s="34">
        <f t="shared" si="106"/>
        <v>188</v>
      </c>
      <c r="T1382" s="35">
        <f>IF(L1382="비가동",0,VLOOKUP(E1382,[1]단가!$D$4:$G$1048576,4,0))</f>
        <v>7.4</v>
      </c>
      <c r="U1382" s="35">
        <f t="shared" si="107"/>
        <v>775756.80000000005</v>
      </c>
      <c r="V1382" s="36" t="str">
        <f>IF($L1382="비가동",0,IF($B1382="in",VLOOKUP($E1382,[1]투입량!$M:$T,3,FALSE),VLOOKUP($E1382,[1]투입량!$D:$I,3,FALSE)))</f>
        <v>SI4026</v>
      </c>
      <c r="W1382" s="35">
        <f>IF($L1382="비가동",0,IF($B1382="in",VLOOKUP($E1382,[1]투입량!$M:$T,6,FALSE),VLOOKUP($E1382,[1]투입량!$D:$I,5,FALSE)))</f>
        <v>292</v>
      </c>
      <c r="X1382" s="35">
        <f t="shared" si="108"/>
        <v>29229.200000000004</v>
      </c>
      <c r="Y1382" s="37">
        <f>IF(V1382=0,0,VLOOKUP(V1382,[1]원재료!C:H,3,0)*0.001)</f>
        <v>9.1</v>
      </c>
      <c r="Z1382" s="35">
        <f t="shared" si="109"/>
        <v>265985.72000000003</v>
      </c>
      <c r="AA1382" s="38"/>
      <c r="AB1382" s="39" t="s">
        <v>35</v>
      </c>
      <c r="AC1382" s="40"/>
    </row>
    <row r="1383" spans="1:29" ht="19.5" customHeight="1" x14ac:dyDescent="0.45">
      <c r="A1383" s="22">
        <v>46171</v>
      </c>
      <c r="B1383" s="23" t="s">
        <v>29</v>
      </c>
      <c r="C1383" s="24" t="s">
        <v>30</v>
      </c>
      <c r="D1383" s="25" t="s">
        <v>65</v>
      </c>
      <c r="E1383" s="26">
        <v>682622</v>
      </c>
      <c r="F1383" s="27" t="str">
        <f>VLOOKUP(표1[[#This Row],[품번]],[1]!품번구분[#Data],2,0)</f>
        <v>S</v>
      </c>
      <c r="G1383" s="28">
        <v>1152</v>
      </c>
      <c r="H1383" s="28">
        <v>101</v>
      </c>
      <c r="I1383" s="28">
        <v>404</v>
      </c>
      <c r="J1383" s="29">
        <f>표1[[#This Row],[C/V]]*표1[[#This Row],[판수]]-표1[[#This Row],[불량수량]]</f>
        <v>115948</v>
      </c>
      <c r="K1383" s="28" t="s">
        <v>66</v>
      </c>
      <c r="L1383" s="28" t="s">
        <v>116</v>
      </c>
      <c r="M1383" s="30">
        <v>0.33333333333333331</v>
      </c>
      <c r="N1383" s="30">
        <v>0.83333333333333337</v>
      </c>
      <c r="O1383" s="31">
        <v>620</v>
      </c>
      <c r="P1383" s="31">
        <v>0</v>
      </c>
      <c r="Q1383" s="32"/>
      <c r="R1383" s="33">
        <f t="shared" si="105"/>
        <v>9.7741935483870961</v>
      </c>
      <c r="S1383" s="34">
        <f t="shared" si="106"/>
        <v>207</v>
      </c>
      <c r="T1383" s="35">
        <f>IF(L1383="비가동",0,VLOOKUP(E1383,[1]단가!$D$4:$G$1048576,4,0))</f>
        <v>7.47</v>
      </c>
      <c r="U1383" s="35">
        <f t="shared" si="107"/>
        <v>866131.55999999994</v>
      </c>
      <c r="V1383" s="36" t="str">
        <f>IF($L1383="비가동",0,IF($B1383="in",VLOOKUP($E1383,[1]투입량!$M:$T,3,FALSE),VLOOKUP($E1383,[1]투입량!$D:$I,3,FALSE)))</f>
        <v>SI4021</v>
      </c>
      <c r="W1383" s="35">
        <f>IF($L1383="비가동",0,IF($B1383="in",VLOOKUP($E1383,[1]투입량!$M:$T,6,FALSE),VLOOKUP($E1383,[1]투입량!$D:$I,5,FALSE)))</f>
        <v>252</v>
      </c>
      <c r="X1383" s="35">
        <f t="shared" si="108"/>
        <v>27997.200000000004</v>
      </c>
      <c r="Y1383" s="37">
        <f>IF(V1383=0,0,VLOOKUP(V1383,[1]원재료!C:H,3,0)*0.001)</f>
        <v>8.8000000000000007</v>
      </c>
      <c r="Z1383" s="35">
        <f t="shared" si="109"/>
        <v>246375.36000000004</v>
      </c>
      <c r="AA1383" s="38"/>
      <c r="AB1383" s="39" t="s">
        <v>35</v>
      </c>
      <c r="AC1383" s="40"/>
    </row>
    <row r="1384" spans="1:29" ht="19.5" customHeight="1" x14ac:dyDescent="0.45">
      <c r="A1384" s="22">
        <v>46171</v>
      </c>
      <c r="B1384" s="23" t="s">
        <v>29</v>
      </c>
      <c r="C1384" s="24" t="s">
        <v>30</v>
      </c>
      <c r="D1384" s="25" t="s">
        <v>63</v>
      </c>
      <c r="E1384" s="26">
        <v>685394</v>
      </c>
      <c r="F1384" s="27" t="str">
        <f>VLOOKUP(표1[[#This Row],[품번]],[1]!품번구분[#Data],2,0)</f>
        <v>S</v>
      </c>
      <c r="G1384" s="28">
        <v>1152</v>
      </c>
      <c r="H1384" s="28">
        <v>97</v>
      </c>
      <c r="I1384" s="28"/>
      <c r="J1384" s="29">
        <f>표1[[#This Row],[C/V]]*표1[[#This Row],[판수]]-표1[[#This Row],[불량수량]]</f>
        <v>111744</v>
      </c>
      <c r="K1384" s="28" t="s">
        <v>67</v>
      </c>
      <c r="L1384" s="28" t="s">
        <v>117</v>
      </c>
      <c r="M1384" s="30">
        <v>0.83333333333333337</v>
      </c>
      <c r="N1384" s="30">
        <v>0.33333333333333331</v>
      </c>
      <c r="O1384" s="31">
        <v>659.99999999999989</v>
      </c>
      <c r="P1384" s="31">
        <v>0</v>
      </c>
      <c r="Q1384" s="32"/>
      <c r="R1384" s="33">
        <f t="shared" si="105"/>
        <v>8.8181818181818201</v>
      </c>
      <c r="S1384" s="34">
        <f t="shared" si="106"/>
        <v>188</v>
      </c>
      <c r="T1384" s="35">
        <f>IF(L1384="비가동",0,VLOOKUP(E1384,[1]단가!$D$4:$G$1048576,4,0))</f>
        <v>7.4</v>
      </c>
      <c r="U1384" s="35">
        <f t="shared" si="107"/>
        <v>826905.60000000009</v>
      </c>
      <c r="V1384" s="36" t="str">
        <f>IF($L1384="비가동",0,IF($B1384="in",VLOOKUP($E1384,[1]투입량!$M:$T,3,FALSE),VLOOKUP($E1384,[1]투입량!$D:$I,3,FALSE)))</f>
        <v>SI4026</v>
      </c>
      <c r="W1384" s="35">
        <f>IF($L1384="비가동",0,IF($B1384="in",VLOOKUP($E1384,[1]투입량!$M:$T,6,FALSE),VLOOKUP($E1384,[1]투입량!$D:$I,5,FALSE)))</f>
        <v>292</v>
      </c>
      <c r="X1384" s="35">
        <f t="shared" si="108"/>
        <v>31156.400000000005</v>
      </c>
      <c r="Y1384" s="37">
        <f>IF(V1384=0,0,VLOOKUP(V1384,[1]원재료!C:H,3,0)*0.001)</f>
        <v>9.1</v>
      </c>
      <c r="Z1384" s="35">
        <f t="shared" si="109"/>
        <v>283523.24000000005</v>
      </c>
      <c r="AA1384" s="38"/>
      <c r="AB1384" s="39" t="s">
        <v>35</v>
      </c>
      <c r="AC1384" s="40"/>
    </row>
    <row r="1385" spans="1:29" ht="19.5" customHeight="1" x14ac:dyDescent="0.45">
      <c r="A1385" s="22">
        <v>46171</v>
      </c>
      <c r="B1385" s="23" t="s">
        <v>29</v>
      </c>
      <c r="C1385" s="24" t="s">
        <v>30</v>
      </c>
      <c r="D1385" s="25" t="s">
        <v>65</v>
      </c>
      <c r="E1385" s="26">
        <v>682622</v>
      </c>
      <c r="F1385" s="27" t="str">
        <f>VLOOKUP(표1[[#This Row],[품번]],[1]!품번구분[#Data],2,0)</f>
        <v>S</v>
      </c>
      <c r="G1385" s="28">
        <v>1152</v>
      </c>
      <c r="H1385" s="28">
        <v>106</v>
      </c>
      <c r="I1385" s="28">
        <v>425</v>
      </c>
      <c r="J1385" s="29">
        <f>표1[[#This Row],[C/V]]*표1[[#This Row],[판수]]-표1[[#This Row],[불량수량]]</f>
        <v>121687</v>
      </c>
      <c r="K1385" s="28" t="s">
        <v>68</v>
      </c>
      <c r="L1385" s="28" t="s">
        <v>117</v>
      </c>
      <c r="M1385" s="30">
        <v>0.83333333333333337</v>
      </c>
      <c r="N1385" s="30">
        <v>0.33333333333333331</v>
      </c>
      <c r="O1385" s="31">
        <v>659.99999999999989</v>
      </c>
      <c r="P1385" s="31">
        <v>0</v>
      </c>
      <c r="Q1385" s="32"/>
      <c r="R1385" s="33">
        <f t="shared" si="105"/>
        <v>9.6363636363636385</v>
      </c>
      <c r="S1385" s="34">
        <f t="shared" si="106"/>
        <v>207</v>
      </c>
      <c r="T1385" s="35">
        <f>IF(L1385="비가동",0,VLOOKUP(E1385,[1]단가!$D$4:$G$1048576,4,0))</f>
        <v>7.47</v>
      </c>
      <c r="U1385" s="35">
        <f t="shared" si="107"/>
        <v>909001.89</v>
      </c>
      <c r="V1385" s="36" t="str">
        <f>IF($L1385="비가동",0,IF($B1385="in",VLOOKUP($E1385,[1]투입량!$M:$T,3,FALSE),VLOOKUP($E1385,[1]투입량!$D:$I,3,FALSE)))</f>
        <v>SI4021</v>
      </c>
      <c r="W1385" s="35">
        <f>IF($L1385="비가동",0,IF($B1385="in",VLOOKUP($E1385,[1]투입량!$M:$T,6,FALSE),VLOOKUP($E1385,[1]투입량!$D:$I,5,FALSE)))</f>
        <v>252</v>
      </c>
      <c r="X1385" s="35">
        <f t="shared" si="108"/>
        <v>29383.200000000004</v>
      </c>
      <c r="Y1385" s="37">
        <f>IF(V1385=0,0,VLOOKUP(V1385,[1]원재료!C:H,3,0)*0.001)</f>
        <v>8.8000000000000007</v>
      </c>
      <c r="Z1385" s="35">
        <f t="shared" si="109"/>
        <v>258572.16000000006</v>
      </c>
      <c r="AA1385" s="38"/>
      <c r="AB1385" s="39" t="s">
        <v>35</v>
      </c>
      <c r="AC1385" s="40"/>
    </row>
    <row r="1386" spans="1:29" ht="19.5" customHeight="1" x14ac:dyDescent="0.45">
      <c r="A1386" s="22">
        <v>46171</v>
      </c>
      <c r="B1386" s="23" t="s">
        <v>29</v>
      </c>
      <c r="C1386" s="24" t="s">
        <v>30</v>
      </c>
      <c r="D1386" s="25" t="s">
        <v>69</v>
      </c>
      <c r="E1386" s="26">
        <v>683292</v>
      </c>
      <c r="F1386" s="27" t="str">
        <f>VLOOKUP(표1[[#This Row],[품번]],[1]!품번구분[#Data],2,0)</f>
        <v>S</v>
      </c>
      <c r="G1386" s="28">
        <v>400</v>
      </c>
      <c r="H1386" s="28">
        <v>92</v>
      </c>
      <c r="I1386" s="28"/>
      <c r="J1386" s="29">
        <f>표1[[#This Row],[C/V]]*표1[[#This Row],[판수]]-표1[[#This Row],[불량수량]]</f>
        <v>36800</v>
      </c>
      <c r="K1386" s="28" t="s">
        <v>71</v>
      </c>
      <c r="L1386" s="28" t="s">
        <v>116</v>
      </c>
      <c r="M1386" s="30">
        <v>0.33333333333333331</v>
      </c>
      <c r="N1386" s="30">
        <v>0.83333333333333337</v>
      </c>
      <c r="O1386" s="31">
        <v>620</v>
      </c>
      <c r="P1386" s="31">
        <v>0</v>
      </c>
      <c r="Q1386" s="32"/>
      <c r="R1386" s="33">
        <f t="shared" si="105"/>
        <v>8.9032258064516121</v>
      </c>
      <c r="S1386" s="34">
        <f t="shared" si="106"/>
        <v>190</v>
      </c>
      <c r="T1386" s="35">
        <f>IF(L1386="비가동",0,VLOOKUP(E1386,[1]단가!$D$4:$G$1048576,4,0))</f>
        <v>6.7</v>
      </c>
      <c r="U1386" s="35">
        <f t="shared" si="107"/>
        <v>246560</v>
      </c>
      <c r="V1386" s="36" t="str">
        <f>IF($L1386="비가동",0,IF($B1386="in",VLOOKUP($E1386,[1]투입량!$M:$T,3,FALSE),VLOOKUP($E1386,[1]투입량!$D:$I,3,FALSE)))</f>
        <v>SI5022</v>
      </c>
      <c r="W1386" s="35">
        <f>IF($L1386="비가동",0,IF($B1386="in",VLOOKUP($E1386,[1]투입량!$M:$T,6,FALSE),VLOOKUP($E1386,[1]투입량!$D:$I,5,FALSE)))</f>
        <v>56</v>
      </c>
      <c r="X1386" s="35">
        <f t="shared" si="108"/>
        <v>5667.2000000000007</v>
      </c>
      <c r="Y1386" s="37">
        <f>IF(V1386=0,0,VLOOKUP(V1386,[1]원재료!C:H,3,0)*0.001)</f>
        <v>10.15</v>
      </c>
      <c r="Z1386" s="35">
        <f t="shared" si="109"/>
        <v>57522.080000000009</v>
      </c>
      <c r="AA1386" s="38"/>
      <c r="AB1386" s="39" t="s">
        <v>35</v>
      </c>
      <c r="AC1386" s="40"/>
    </row>
    <row r="1387" spans="1:29" ht="19.5" customHeight="1" x14ac:dyDescent="0.45">
      <c r="A1387" s="22">
        <v>46171</v>
      </c>
      <c r="B1387" s="23" t="s">
        <v>29</v>
      </c>
      <c r="C1387" s="24" t="s">
        <v>30</v>
      </c>
      <c r="D1387" s="25" t="s">
        <v>72</v>
      </c>
      <c r="E1387" s="26">
        <v>684699</v>
      </c>
      <c r="F1387" s="27" t="str">
        <f>VLOOKUP(표1[[#This Row],[품번]],[1]!품번구분[#Data],2,0)</f>
        <v>S</v>
      </c>
      <c r="G1387" s="28">
        <v>400</v>
      </c>
      <c r="H1387" s="28">
        <v>93</v>
      </c>
      <c r="I1387" s="28"/>
      <c r="J1387" s="29">
        <f>표1[[#This Row],[C/V]]*표1[[#This Row],[판수]]-표1[[#This Row],[불량수량]]</f>
        <v>37200</v>
      </c>
      <c r="K1387" s="28" t="s">
        <v>71</v>
      </c>
      <c r="L1387" s="28" t="s">
        <v>116</v>
      </c>
      <c r="M1387" s="30">
        <v>0.33333333333333331</v>
      </c>
      <c r="N1387" s="30">
        <v>0.83333333333333337</v>
      </c>
      <c r="O1387" s="31">
        <v>620</v>
      </c>
      <c r="P1387" s="31">
        <v>0</v>
      </c>
      <c r="Q1387" s="32"/>
      <c r="R1387" s="33">
        <f t="shared" si="105"/>
        <v>9</v>
      </c>
      <c r="S1387" s="34">
        <f t="shared" si="106"/>
        <v>191</v>
      </c>
      <c r="T1387" s="35">
        <f>IF(L1387="비가동",0,VLOOKUP(E1387,[1]단가!$D$4:$G$1048576,4,0))</f>
        <v>8.1</v>
      </c>
      <c r="U1387" s="35">
        <f t="shared" si="107"/>
        <v>301320</v>
      </c>
      <c r="V1387" s="36" t="str">
        <f>IF($L1387="비가동",0,IF($B1387="in",VLOOKUP($E1387,[1]투입량!$M:$T,3,FALSE),VLOOKUP($E1387,[1]투입량!$D:$I,3,FALSE)))</f>
        <v>SI5022</v>
      </c>
      <c r="W1387" s="35">
        <f>IF($L1387="비가동",0,IF($B1387="in",VLOOKUP($E1387,[1]투입량!$M:$T,6,FALSE),VLOOKUP($E1387,[1]투입량!$D:$I,5,FALSE)))</f>
        <v>0</v>
      </c>
      <c r="X1387" s="35">
        <f t="shared" si="108"/>
        <v>0</v>
      </c>
      <c r="Y1387" s="37">
        <f>IF(V1387=0,0,VLOOKUP(V1387,[1]원재료!C:H,3,0)*0.001)</f>
        <v>10.15</v>
      </c>
      <c r="Z1387" s="35">
        <f t="shared" si="109"/>
        <v>0</v>
      </c>
      <c r="AA1387" s="38"/>
      <c r="AB1387" s="39" t="s">
        <v>35</v>
      </c>
      <c r="AC1387" s="40"/>
    </row>
    <row r="1388" spans="1:29" ht="19.5" customHeight="1" x14ac:dyDescent="0.45">
      <c r="A1388" s="22">
        <v>46171</v>
      </c>
      <c r="B1388" s="23" t="s">
        <v>29</v>
      </c>
      <c r="C1388" s="24" t="s">
        <v>30</v>
      </c>
      <c r="D1388" s="25" t="s">
        <v>69</v>
      </c>
      <c r="E1388" s="26">
        <v>683292</v>
      </c>
      <c r="F1388" s="27" t="str">
        <f>VLOOKUP(표1[[#This Row],[품번]],[1]!품번구분[#Data],2,0)</f>
        <v>S</v>
      </c>
      <c r="G1388" s="28">
        <v>400</v>
      </c>
      <c r="H1388" s="28">
        <v>98</v>
      </c>
      <c r="I1388" s="28"/>
      <c r="J1388" s="29">
        <f>표1[[#This Row],[C/V]]*표1[[#This Row],[판수]]-표1[[#This Row],[불량수량]]</f>
        <v>39200</v>
      </c>
      <c r="K1388" s="28" t="s">
        <v>74</v>
      </c>
      <c r="L1388" s="28" t="s">
        <v>117</v>
      </c>
      <c r="M1388" s="30">
        <v>0.83333333333333337</v>
      </c>
      <c r="N1388" s="30">
        <v>0.33333333333333331</v>
      </c>
      <c r="O1388" s="31">
        <v>659.99999999999989</v>
      </c>
      <c r="P1388" s="31">
        <v>0</v>
      </c>
      <c r="Q1388" s="32"/>
      <c r="R1388" s="33">
        <f t="shared" si="105"/>
        <v>8.9090909090909101</v>
      </c>
      <c r="S1388" s="34">
        <f t="shared" si="106"/>
        <v>190</v>
      </c>
      <c r="T1388" s="35">
        <f>IF(L1388="비가동",0,VLOOKUP(E1388,[1]단가!$D$4:$G$1048576,4,0))</f>
        <v>6.7</v>
      </c>
      <c r="U1388" s="35">
        <f t="shared" si="107"/>
        <v>262640</v>
      </c>
      <c r="V1388" s="36" t="str">
        <f>IF($L1388="비가동",0,IF($B1388="in",VLOOKUP($E1388,[1]투입량!$M:$T,3,FALSE),VLOOKUP($E1388,[1]투입량!$D:$I,3,FALSE)))</f>
        <v>SI5022</v>
      </c>
      <c r="W1388" s="35">
        <f>IF($L1388="비가동",0,IF($B1388="in",VLOOKUP($E1388,[1]투입량!$M:$T,6,FALSE),VLOOKUP($E1388,[1]투입량!$D:$I,5,FALSE)))</f>
        <v>56</v>
      </c>
      <c r="X1388" s="35">
        <f t="shared" si="108"/>
        <v>6036.8000000000011</v>
      </c>
      <c r="Y1388" s="37">
        <f>IF(V1388=0,0,VLOOKUP(V1388,[1]원재료!C:H,3,0)*0.001)</f>
        <v>10.15</v>
      </c>
      <c r="Z1388" s="35">
        <f t="shared" si="109"/>
        <v>61273.520000000011</v>
      </c>
      <c r="AA1388" s="38"/>
      <c r="AB1388" s="39" t="s">
        <v>35</v>
      </c>
      <c r="AC1388" s="40"/>
    </row>
    <row r="1389" spans="1:29" ht="19.5" customHeight="1" x14ac:dyDescent="0.45">
      <c r="A1389" s="22">
        <v>46171</v>
      </c>
      <c r="B1389" s="23" t="s">
        <v>29</v>
      </c>
      <c r="C1389" s="24" t="s">
        <v>30</v>
      </c>
      <c r="D1389" s="25" t="s">
        <v>72</v>
      </c>
      <c r="E1389" s="26">
        <v>684699</v>
      </c>
      <c r="F1389" s="27" t="str">
        <f>VLOOKUP(표1[[#This Row],[품번]],[1]!품번구분[#Data],2,0)</f>
        <v>S</v>
      </c>
      <c r="G1389" s="28">
        <v>400</v>
      </c>
      <c r="H1389" s="28">
        <v>98</v>
      </c>
      <c r="I1389" s="28"/>
      <c r="J1389" s="29">
        <f>표1[[#This Row],[C/V]]*표1[[#This Row],[판수]]-표1[[#This Row],[불량수량]]</f>
        <v>39200</v>
      </c>
      <c r="K1389" s="28" t="s">
        <v>74</v>
      </c>
      <c r="L1389" s="28" t="s">
        <v>117</v>
      </c>
      <c r="M1389" s="30">
        <v>0.83333333333333337</v>
      </c>
      <c r="N1389" s="30">
        <v>0.33333333333333331</v>
      </c>
      <c r="O1389" s="31">
        <v>659.99999999999989</v>
      </c>
      <c r="P1389" s="31">
        <v>0</v>
      </c>
      <c r="Q1389" s="32"/>
      <c r="R1389" s="33">
        <f t="shared" si="105"/>
        <v>8.9090909090909101</v>
      </c>
      <c r="S1389" s="34">
        <f t="shared" si="106"/>
        <v>191</v>
      </c>
      <c r="T1389" s="35">
        <f>IF(L1389="비가동",0,VLOOKUP(E1389,[1]단가!$D$4:$G$1048576,4,0))</f>
        <v>8.1</v>
      </c>
      <c r="U1389" s="35">
        <f t="shared" si="107"/>
        <v>317520</v>
      </c>
      <c r="V1389" s="36" t="str">
        <f>IF($L1389="비가동",0,IF($B1389="in",VLOOKUP($E1389,[1]투입량!$M:$T,3,FALSE),VLOOKUP($E1389,[1]투입량!$D:$I,3,FALSE)))</f>
        <v>SI5022</v>
      </c>
      <c r="W1389" s="35">
        <f>IF($L1389="비가동",0,IF($B1389="in",VLOOKUP($E1389,[1]투입량!$M:$T,6,FALSE),VLOOKUP($E1389,[1]투입량!$D:$I,5,FALSE)))</f>
        <v>0</v>
      </c>
      <c r="X1389" s="35">
        <f t="shared" si="108"/>
        <v>0</v>
      </c>
      <c r="Y1389" s="37">
        <f>IF(V1389=0,0,VLOOKUP(V1389,[1]원재료!C:H,3,0)*0.001)</f>
        <v>10.15</v>
      </c>
      <c r="Z1389" s="35">
        <f t="shared" si="109"/>
        <v>0</v>
      </c>
      <c r="AA1389" s="38"/>
      <c r="AB1389" s="39" t="s">
        <v>35</v>
      </c>
      <c r="AC1389" s="40"/>
    </row>
    <row r="1390" spans="1:29" ht="19.5" customHeight="1" x14ac:dyDescent="0.45">
      <c r="A1390" s="22">
        <v>46171</v>
      </c>
      <c r="B1390" s="23" t="s">
        <v>29</v>
      </c>
      <c r="C1390" s="24" t="s">
        <v>30</v>
      </c>
      <c r="D1390" s="25" t="s">
        <v>75</v>
      </c>
      <c r="E1390" s="26" t="s">
        <v>76</v>
      </c>
      <c r="F1390" s="27" t="str">
        <f>VLOOKUP(표1[[#This Row],[품번]],[1]!품번구분[#Data],2,0)</f>
        <v>G</v>
      </c>
      <c r="G1390" s="28">
        <v>6</v>
      </c>
      <c r="H1390" s="28">
        <v>74</v>
      </c>
      <c r="I1390" s="28"/>
      <c r="J1390" s="29">
        <f>표1[[#This Row],[C/V]]*표1[[#This Row],[판수]]-표1[[#This Row],[불량수량]]</f>
        <v>444</v>
      </c>
      <c r="K1390" s="28" t="s">
        <v>102</v>
      </c>
      <c r="L1390" s="28" t="s">
        <v>116</v>
      </c>
      <c r="M1390" s="30">
        <v>0.33333333333333331</v>
      </c>
      <c r="N1390" s="30">
        <v>0.83333333333333337</v>
      </c>
      <c r="O1390" s="31">
        <v>620</v>
      </c>
      <c r="P1390" s="31">
        <v>0</v>
      </c>
      <c r="Q1390" s="32"/>
      <c r="R1390" s="33">
        <f t="shared" si="105"/>
        <v>7.161290322580645</v>
      </c>
      <c r="S1390" s="34">
        <f t="shared" si="106"/>
        <v>153</v>
      </c>
      <c r="T1390" s="35">
        <f>IF(L1390="비가동",0,VLOOKUP(E1390,[1]단가!$D$4:$G$1048576,4,0))</f>
        <v>700</v>
      </c>
      <c r="U1390" s="35">
        <f t="shared" si="107"/>
        <v>310800</v>
      </c>
      <c r="V1390" s="36" t="str">
        <f>IF($L1390="비가동",0,IF($B1390="in",VLOOKUP($E1390,[1]투입량!$M:$T,3,FALSE),VLOOKUP($E1390,[1]투입량!$D:$I,3,FALSE)))</f>
        <v>Q5009</v>
      </c>
      <c r="W1390" s="35">
        <f>IF($L1390="비가동",0,IF($B1390="in",VLOOKUP($E1390,[1]투입량!$M:$T,6,FALSE),VLOOKUP($E1390,[1]투입량!$D:$I,5,FALSE)))</f>
        <v>28</v>
      </c>
      <c r="X1390" s="35">
        <f t="shared" si="108"/>
        <v>2279.2000000000003</v>
      </c>
      <c r="Y1390" s="37">
        <f>IF(V1390=0,0,VLOOKUP(V1390,[1]원재료!C:H,3,0)*0.001)</f>
        <v>8.14</v>
      </c>
      <c r="Z1390" s="35">
        <f t="shared" si="109"/>
        <v>18552.688000000002</v>
      </c>
      <c r="AA1390" s="38"/>
      <c r="AB1390" s="39" t="s">
        <v>35</v>
      </c>
      <c r="AC1390" s="40"/>
    </row>
    <row r="1391" spans="1:29" ht="19.5" customHeight="1" x14ac:dyDescent="0.45">
      <c r="A1391" s="22">
        <v>46171</v>
      </c>
      <c r="B1391" s="23" t="s">
        <v>29</v>
      </c>
      <c r="C1391" s="24" t="s">
        <v>30</v>
      </c>
      <c r="D1391" s="25" t="s">
        <v>78</v>
      </c>
      <c r="E1391" s="26" t="s">
        <v>160</v>
      </c>
      <c r="F1391" s="27" t="str">
        <f>VLOOKUP(표1[[#This Row],[품번]],[1]!품번구분[#Data],2,0)</f>
        <v>S</v>
      </c>
      <c r="G1391" s="28">
        <v>40</v>
      </c>
      <c r="H1391" s="28">
        <v>74</v>
      </c>
      <c r="I1391" s="28"/>
      <c r="J1391" s="29">
        <f>표1[[#This Row],[C/V]]*표1[[#This Row],[판수]]-표1[[#This Row],[불량수량]]</f>
        <v>2960</v>
      </c>
      <c r="K1391" s="28" t="s">
        <v>102</v>
      </c>
      <c r="L1391" s="28" t="s">
        <v>116</v>
      </c>
      <c r="M1391" s="30">
        <v>0.33333333333333331</v>
      </c>
      <c r="N1391" s="30">
        <v>0.83333333333333337</v>
      </c>
      <c r="O1391" s="31">
        <v>620</v>
      </c>
      <c r="P1391" s="31">
        <v>0</v>
      </c>
      <c r="Q1391" s="32"/>
      <c r="R1391" s="33">
        <f t="shared" si="105"/>
        <v>7.161290322580645</v>
      </c>
      <c r="S1391" s="34">
        <f t="shared" si="106"/>
        <v>153</v>
      </c>
      <c r="T1391" s="35">
        <f>IF(L1391="비가동",0,VLOOKUP(E1391,[1]단가!$D$4:$G$1048576,4,0))</f>
        <v>98.5</v>
      </c>
      <c r="U1391" s="35">
        <f t="shared" si="107"/>
        <v>291560</v>
      </c>
      <c r="V1391" s="36" t="str">
        <f>IF($L1391="비가동",0,IF($B1391="in",VLOOKUP($E1391,[1]투입량!$M:$T,3,FALSE),VLOOKUP($E1391,[1]투입량!$D:$I,3,FALSE)))</f>
        <v>E4005-1</v>
      </c>
      <c r="W1391" s="35">
        <f>IF($L1391="비가동",0,IF($B1391="in",VLOOKUP($E1391,[1]투입량!$M:$T,6,FALSE),VLOOKUP($E1391,[1]투입량!$D:$I,5,FALSE)))</f>
        <v>332</v>
      </c>
      <c r="X1391" s="35">
        <f t="shared" si="108"/>
        <v>27024.800000000003</v>
      </c>
      <c r="Y1391" s="37">
        <f>IF(V1391=0,0,VLOOKUP(V1391,[1]원재료!C:H,3,0)*0.001)</f>
        <v>3.24</v>
      </c>
      <c r="Z1391" s="35">
        <f t="shared" si="109"/>
        <v>87560.352000000014</v>
      </c>
      <c r="AA1391" s="38"/>
      <c r="AB1391" s="39" t="s">
        <v>35</v>
      </c>
      <c r="AC1391" s="40"/>
    </row>
    <row r="1392" spans="1:29" ht="19.5" customHeight="1" x14ac:dyDescent="0.45">
      <c r="A1392" s="22">
        <v>46171</v>
      </c>
      <c r="B1392" s="23" t="s">
        <v>29</v>
      </c>
      <c r="C1392" s="24" t="s">
        <v>30</v>
      </c>
      <c r="D1392" s="25" t="s">
        <v>75</v>
      </c>
      <c r="E1392" s="26" t="s">
        <v>76</v>
      </c>
      <c r="F1392" s="27" t="str">
        <f>VLOOKUP(표1[[#This Row],[품번]],[1]!품번구분[#Data],2,0)</f>
        <v>G</v>
      </c>
      <c r="G1392" s="28">
        <v>6</v>
      </c>
      <c r="H1392" s="28">
        <v>79</v>
      </c>
      <c r="I1392" s="28"/>
      <c r="J1392" s="29">
        <f>표1[[#This Row],[C/V]]*표1[[#This Row],[판수]]-표1[[#This Row],[불량수량]]</f>
        <v>474</v>
      </c>
      <c r="K1392" s="28" t="s">
        <v>79</v>
      </c>
      <c r="L1392" s="28" t="s">
        <v>117</v>
      </c>
      <c r="M1392" s="30">
        <v>0.83333333333333337</v>
      </c>
      <c r="N1392" s="30">
        <v>0.33333333333333331</v>
      </c>
      <c r="O1392" s="31">
        <v>659.99999999999989</v>
      </c>
      <c r="P1392" s="31">
        <v>0</v>
      </c>
      <c r="Q1392" s="32"/>
      <c r="R1392" s="33">
        <f t="shared" si="105"/>
        <v>7.1818181818181834</v>
      </c>
      <c r="S1392" s="34">
        <f t="shared" si="106"/>
        <v>153</v>
      </c>
      <c r="T1392" s="35">
        <f>IF(L1392="비가동",0,VLOOKUP(E1392,[1]단가!$D$4:$G$1048576,4,0))</f>
        <v>700</v>
      </c>
      <c r="U1392" s="35">
        <f t="shared" si="107"/>
        <v>331800</v>
      </c>
      <c r="V1392" s="36" t="str">
        <f>IF($L1392="비가동",0,IF($B1392="in",VLOOKUP($E1392,[1]투입량!$M:$T,3,FALSE),VLOOKUP($E1392,[1]투입량!$D:$I,3,FALSE)))</f>
        <v>Q5009</v>
      </c>
      <c r="W1392" s="35">
        <f>IF($L1392="비가동",0,IF($B1392="in",VLOOKUP($E1392,[1]투입량!$M:$T,6,FALSE),VLOOKUP($E1392,[1]투입량!$D:$I,5,FALSE)))</f>
        <v>28</v>
      </c>
      <c r="X1392" s="35">
        <f t="shared" si="108"/>
        <v>2433.2000000000003</v>
      </c>
      <c r="Y1392" s="37">
        <f>IF(V1392=0,0,VLOOKUP(V1392,[1]원재료!C:H,3,0)*0.001)</f>
        <v>8.14</v>
      </c>
      <c r="Z1392" s="35">
        <f t="shared" si="109"/>
        <v>19806.248000000003</v>
      </c>
      <c r="AA1392" s="38"/>
      <c r="AB1392" s="39" t="s">
        <v>35</v>
      </c>
      <c r="AC1392" s="40"/>
    </row>
    <row r="1393" spans="1:29" ht="19.5" customHeight="1" x14ac:dyDescent="0.45">
      <c r="A1393" s="22">
        <v>46171</v>
      </c>
      <c r="B1393" s="23" t="s">
        <v>29</v>
      </c>
      <c r="C1393" s="24" t="s">
        <v>30</v>
      </c>
      <c r="D1393" s="25" t="s">
        <v>78</v>
      </c>
      <c r="E1393" s="26" t="s">
        <v>160</v>
      </c>
      <c r="F1393" s="27" t="str">
        <f>VLOOKUP(표1[[#This Row],[품번]],[1]!품번구분[#Data],2,0)</f>
        <v>S</v>
      </c>
      <c r="G1393" s="28">
        <v>40</v>
      </c>
      <c r="H1393" s="28">
        <v>79</v>
      </c>
      <c r="I1393" s="28"/>
      <c r="J1393" s="29">
        <f>표1[[#This Row],[C/V]]*표1[[#This Row],[판수]]-표1[[#This Row],[불량수량]]</f>
        <v>3160</v>
      </c>
      <c r="K1393" s="28" t="s">
        <v>79</v>
      </c>
      <c r="L1393" s="28" t="s">
        <v>117</v>
      </c>
      <c r="M1393" s="30">
        <v>0.83333333333333337</v>
      </c>
      <c r="N1393" s="30">
        <v>0.33333333333333331</v>
      </c>
      <c r="O1393" s="31">
        <v>659.99999999999989</v>
      </c>
      <c r="P1393" s="31">
        <v>0</v>
      </c>
      <c r="Q1393" s="32"/>
      <c r="R1393" s="33">
        <f t="shared" si="105"/>
        <v>7.1818181818181834</v>
      </c>
      <c r="S1393" s="34">
        <f t="shared" si="106"/>
        <v>153</v>
      </c>
      <c r="T1393" s="35">
        <f>IF(L1393="비가동",0,VLOOKUP(E1393,[1]단가!$D$4:$G$1048576,4,0))</f>
        <v>98.5</v>
      </c>
      <c r="U1393" s="35">
        <f t="shared" si="107"/>
        <v>311260</v>
      </c>
      <c r="V1393" s="36" t="str">
        <f>IF($L1393="비가동",0,IF($B1393="in",VLOOKUP($E1393,[1]투입량!$M:$T,3,FALSE),VLOOKUP($E1393,[1]투입량!$D:$I,3,FALSE)))</f>
        <v>E4005-1</v>
      </c>
      <c r="W1393" s="35">
        <f>IF($L1393="비가동",0,IF($B1393="in",VLOOKUP($E1393,[1]투입량!$M:$T,6,FALSE),VLOOKUP($E1393,[1]투입량!$D:$I,5,FALSE)))</f>
        <v>332</v>
      </c>
      <c r="X1393" s="35">
        <f t="shared" si="108"/>
        <v>28850.800000000003</v>
      </c>
      <c r="Y1393" s="37">
        <f>IF(V1393=0,0,VLOOKUP(V1393,[1]원재료!C:H,3,0)*0.001)</f>
        <v>3.24</v>
      </c>
      <c r="Z1393" s="35">
        <f t="shared" si="109"/>
        <v>93476.592000000019</v>
      </c>
      <c r="AA1393" s="38"/>
      <c r="AB1393" s="39" t="s">
        <v>35</v>
      </c>
      <c r="AC1393" s="40"/>
    </row>
    <row r="1394" spans="1:29" ht="19.5" customHeight="1" x14ac:dyDescent="0.45">
      <c r="A1394" s="22">
        <v>46171</v>
      </c>
      <c r="B1394" s="23" t="s">
        <v>29</v>
      </c>
      <c r="C1394" s="24" t="s">
        <v>30</v>
      </c>
      <c r="D1394" s="25" t="s">
        <v>80</v>
      </c>
      <c r="E1394" s="26">
        <v>410002</v>
      </c>
      <c r="F1394" s="27" t="str">
        <f>VLOOKUP(표1[[#This Row],[품번]],[1]!품번구분[#Data],2,0)</f>
        <v>G</v>
      </c>
      <c r="G1394" s="28">
        <v>400</v>
      </c>
      <c r="H1394" s="28">
        <v>91</v>
      </c>
      <c r="I1394" s="28"/>
      <c r="J1394" s="29">
        <f>표1[[#This Row],[C/V]]*표1[[#This Row],[판수]]-표1[[#This Row],[불량수량]]</f>
        <v>36400</v>
      </c>
      <c r="K1394" s="28" t="s">
        <v>60</v>
      </c>
      <c r="L1394" s="28" t="s">
        <v>116</v>
      </c>
      <c r="M1394" s="30">
        <v>0.33333333333333331</v>
      </c>
      <c r="N1394" s="30">
        <v>0.83333333333333337</v>
      </c>
      <c r="O1394" s="31">
        <v>620</v>
      </c>
      <c r="P1394" s="31">
        <v>0</v>
      </c>
      <c r="Q1394" s="32"/>
      <c r="R1394" s="33">
        <f t="shared" si="105"/>
        <v>8.8064516129032242</v>
      </c>
      <c r="S1394" s="34">
        <f t="shared" si="106"/>
        <v>187</v>
      </c>
      <c r="T1394" s="35">
        <f>IF(L1394="비가동",0,VLOOKUP(E1394,[1]단가!$D$4:$G$1048576,4,0))</f>
        <v>14.7</v>
      </c>
      <c r="U1394" s="35">
        <f t="shared" si="107"/>
        <v>535080</v>
      </c>
      <c r="V1394" s="36" t="str">
        <f>IF($L1394="비가동",0,IF($B1394="in",VLOOKUP($E1394,[1]투입량!$M:$T,3,FALSE),VLOOKUP($E1394,[1]투입량!$D:$I,3,FALSE)))</f>
        <v>Q4004-3</v>
      </c>
      <c r="W1394" s="35">
        <f>IF($L1394="비가동",0,IF($B1394="in",VLOOKUP($E1394,[1]투입량!$M:$T,6,FALSE),VLOOKUP($E1394,[1]투입량!$D:$I,5,FALSE)))</f>
        <v>46</v>
      </c>
      <c r="X1394" s="35">
        <f t="shared" si="108"/>
        <v>4604.6000000000004</v>
      </c>
      <c r="Y1394" s="37">
        <f>IF(V1394=0,0,VLOOKUP(V1394,[1]원재료!C:H,3,0)*0.001)</f>
        <v>10.200000000000001</v>
      </c>
      <c r="Z1394" s="35">
        <f t="shared" si="109"/>
        <v>46966.920000000006</v>
      </c>
      <c r="AA1394" s="38"/>
      <c r="AB1394" s="39" t="s">
        <v>35</v>
      </c>
      <c r="AC1394" s="40"/>
    </row>
    <row r="1395" spans="1:29" ht="19.5" customHeight="1" x14ac:dyDescent="0.45">
      <c r="A1395" s="22">
        <v>46171</v>
      </c>
      <c r="B1395" s="23" t="s">
        <v>29</v>
      </c>
      <c r="C1395" s="24" t="s">
        <v>30</v>
      </c>
      <c r="D1395" s="25" t="s">
        <v>82</v>
      </c>
      <c r="E1395" s="26">
        <v>685654</v>
      </c>
      <c r="F1395" s="27" t="str">
        <f>VLOOKUP(표1[[#This Row],[품번]],[1]!품번구분[#Data],2,0)</f>
        <v>S</v>
      </c>
      <c r="G1395" s="28">
        <v>96</v>
      </c>
      <c r="H1395" s="28">
        <v>91</v>
      </c>
      <c r="I1395" s="28"/>
      <c r="J1395" s="29">
        <f>표1[[#This Row],[C/V]]*표1[[#This Row],[판수]]-표1[[#This Row],[불량수량]]</f>
        <v>8736</v>
      </c>
      <c r="K1395" s="28" t="s">
        <v>60</v>
      </c>
      <c r="L1395" s="28" t="s">
        <v>116</v>
      </c>
      <c r="M1395" s="30">
        <v>0.33333333333333331</v>
      </c>
      <c r="N1395" s="30">
        <v>0.83333333333333337</v>
      </c>
      <c r="O1395" s="31">
        <v>620</v>
      </c>
      <c r="P1395" s="31">
        <v>0</v>
      </c>
      <c r="Q1395" s="32"/>
      <c r="R1395" s="33">
        <f t="shared" si="105"/>
        <v>8.8064516129032242</v>
      </c>
      <c r="S1395" s="34">
        <f t="shared" si="106"/>
        <v>187</v>
      </c>
      <c r="T1395" s="35">
        <f>IF(L1395="비가동",0,VLOOKUP(E1395,[1]단가!$D$4:$G$1048576,4,0))</f>
        <v>138.80000000000001</v>
      </c>
      <c r="U1395" s="35">
        <f t="shared" si="107"/>
        <v>1212556.8</v>
      </c>
      <c r="V1395" s="36" t="str">
        <f>IF($L1395="비가동",0,IF($B1395="in",VLOOKUP($E1395,[1]투입량!$M:$T,3,FALSE),VLOOKUP($E1395,[1]투입량!$D:$I,3,FALSE)))</f>
        <v>SI4028</v>
      </c>
      <c r="W1395" s="35">
        <f>IF($L1395="비가동",0,IF($B1395="in",VLOOKUP($E1395,[1]투입량!$M:$T,6,FALSE),VLOOKUP($E1395,[1]투입량!$D:$I,5,FALSE)))</f>
        <v>348</v>
      </c>
      <c r="X1395" s="35">
        <f t="shared" si="108"/>
        <v>34834.800000000003</v>
      </c>
      <c r="Y1395" s="37">
        <f>IF(V1395=0,0,VLOOKUP(V1395,[1]원재료!C:H,3,0)*0.001)</f>
        <v>9</v>
      </c>
      <c r="Z1395" s="35">
        <f t="shared" si="109"/>
        <v>313513.2</v>
      </c>
      <c r="AA1395" s="38"/>
      <c r="AB1395" s="39" t="s">
        <v>35</v>
      </c>
      <c r="AC1395" s="40"/>
    </row>
    <row r="1396" spans="1:29" ht="19.5" customHeight="1" x14ac:dyDescent="0.45">
      <c r="A1396" s="22">
        <v>46171</v>
      </c>
      <c r="B1396" s="23" t="s">
        <v>29</v>
      </c>
      <c r="C1396" s="24" t="s">
        <v>30</v>
      </c>
      <c r="D1396" s="25" t="s">
        <v>80</v>
      </c>
      <c r="E1396" s="26">
        <v>410002</v>
      </c>
      <c r="F1396" s="27" t="str">
        <f>VLOOKUP(표1[[#This Row],[품번]],[1]!품번구분[#Data],2,0)</f>
        <v>G</v>
      </c>
      <c r="G1396" s="28">
        <v>400</v>
      </c>
      <c r="H1396" s="28">
        <v>96</v>
      </c>
      <c r="I1396" s="28"/>
      <c r="J1396" s="29">
        <f>표1[[#This Row],[C/V]]*표1[[#This Row],[판수]]-표1[[#This Row],[불량수량]]</f>
        <v>38400</v>
      </c>
      <c r="K1396" s="28" t="s">
        <v>83</v>
      </c>
      <c r="L1396" s="28" t="s">
        <v>117</v>
      </c>
      <c r="M1396" s="30">
        <v>0.83333333333333337</v>
      </c>
      <c r="N1396" s="30">
        <v>0.33333333333333331</v>
      </c>
      <c r="O1396" s="31">
        <v>659.99999999999989</v>
      </c>
      <c r="P1396" s="31">
        <v>0</v>
      </c>
      <c r="Q1396" s="32"/>
      <c r="R1396" s="33">
        <f t="shared" si="105"/>
        <v>8.7272727272727284</v>
      </c>
      <c r="S1396" s="34">
        <f t="shared" si="106"/>
        <v>187</v>
      </c>
      <c r="T1396" s="35">
        <f>IF(L1396="비가동",0,VLOOKUP(E1396,[1]단가!$D$4:$G$1048576,4,0))</f>
        <v>14.7</v>
      </c>
      <c r="U1396" s="35">
        <f t="shared" si="107"/>
        <v>564480</v>
      </c>
      <c r="V1396" s="36" t="str">
        <f>IF($L1396="비가동",0,IF($B1396="in",VLOOKUP($E1396,[1]투입량!$M:$T,3,FALSE),VLOOKUP($E1396,[1]투입량!$D:$I,3,FALSE)))</f>
        <v>Q4004-3</v>
      </c>
      <c r="W1396" s="35">
        <f>IF($L1396="비가동",0,IF($B1396="in",VLOOKUP($E1396,[1]투입량!$M:$T,6,FALSE),VLOOKUP($E1396,[1]투입량!$D:$I,5,FALSE)))</f>
        <v>46</v>
      </c>
      <c r="X1396" s="35">
        <f t="shared" si="108"/>
        <v>4857.6000000000004</v>
      </c>
      <c r="Y1396" s="37">
        <f>IF(V1396=0,0,VLOOKUP(V1396,[1]원재료!C:H,3,0)*0.001)</f>
        <v>10.200000000000001</v>
      </c>
      <c r="Z1396" s="35">
        <f t="shared" si="109"/>
        <v>49547.520000000011</v>
      </c>
      <c r="AA1396" s="38"/>
      <c r="AB1396" s="39" t="s">
        <v>35</v>
      </c>
      <c r="AC1396" s="40"/>
    </row>
    <row r="1397" spans="1:29" ht="19.5" customHeight="1" x14ac:dyDescent="0.45">
      <c r="A1397" s="22">
        <v>46171</v>
      </c>
      <c r="B1397" s="23" t="s">
        <v>29</v>
      </c>
      <c r="C1397" s="24" t="s">
        <v>30</v>
      </c>
      <c r="D1397" s="25" t="s">
        <v>82</v>
      </c>
      <c r="E1397" s="26">
        <v>685654</v>
      </c>
      <c r="F1397" s="27" t="str">
        <f>VLOOKUP(표1[[#This Row],[품번]],[1]!품번구분[#Data],2,0)</f>
        <v>S</v>
      </c>
      <c r="G1397" s="28">
        <v>96</v>
      </c>
      <c r="H1397" s="28">
        <v>96</v>
      </c>
      <c r="I1397" s="28"/>
      <c r="J1397" s="29">
        <f>표1[[#This Row],[C/V]]*표1[[#This Row],[판수]]-표1[[#This Row],[불량수량]]</f>
        <v>9216</v>
      </c>
      <c r="K1397" s="28" t="s">
        <v>83</v>
      </c>
      <c r="L1397" s="28" t="s">
        <v>117</v>
      </c>
      <c r="M1397" s="30">
        <v>0.83333333333333337</v>
      </c>
      <c r="N1397" s="30">
        <v>0.33333333333333331</v>
      </c>
      <c r="O1397" s="31">
        <v>659.99999999999989</v>
      </c>
      <c r="P1397" s="31">
        <v>0</v>
      </c>
      <c r="Q1397" s="32"/>
      <c r="R1397" s="33">
        <f t="shared" si="105"/>
        <v>8.7272727272727284</v>
      </c>
      <c r="S1397" s="34">
        <f t="shared" si="106"/>
        <v>187</v>
      </c>
      <c r="T1397" s="35">
        <f>IF(L1397="비가동",0,VLOOKUP(E1397,[1]단가!$D$4:$G$1048576,4,0))</f>
        <v>138.80000000000001</v>
      </c>
      <c r="U1397" s="35">
        <f t="shared" si="107"/>
        <v>1279180.8</v>
      </c>
      <c r="V1397" s="36" t="str">
        <f>IF($L1397="비가동",0,IF($B1397="in",VLOOKUP($E1397,[1]투입량!$M:$T,3,FALSE),VLOOKUP($E1397,[1]투입량!$D:$I,3,FALSE)))</f>
        <v>SI4028</v>
      </c>
      <c r="W1397" s="35">
        <f>IF($L1397="비가동",0,IF($B1397="in",VLOOKUP($E1397,[1]투입량!$M:$T,6,FALSE),VLOOKUP($E1397,[1]투입량!$D:$I,5,FALSE)))</f>
        <v>348</v>
      </c>
      <c r="X1397" s="35">
        <f t="shared" si="108"/>
        <v>36748.800000000003</v>
      </c>
      <c r="Y1397" s="37">
        <f>IF(V1397=0,0,VLOOKUP(V1397,[1]원재료!C:H,3,0)*0.001)</f>
        <v>9</v>
      </c>
      <c r="Z1397" s="35">
        <f t="shared" si="109"/>
        <v>330739.20000000001</v>
      </c>
      <c r="AA1397" s="38"/>
      <c r="AB1397" s="39" t="s">
        <v>35</v>
      </c>
      <c r="AC1397" s="40"/>
    </row>
    <row r="1398" spans="1:29" ht="19.5" customHeight="1" x14ac:dyDescent="0.45">
      <c r="A1398" s="22">
        <v>46171</v>
      </c>
      <c r="B1398" s="23" t="s">
        <v>29</v>
      </c>
      <c r="C1398" s="24" t="s">
        <v>30</v>
      </c>
      <c r="D1398" s="25" t="s">
        <v>84</v>
      </c>
      <c r="E1398" s="26">
        <v>681371</v>
      </c>
      <c r="F1398" s="27" t="str">
        <f>VLOOKUP(표1[[#This Row],[품번]],[1]!품번구분[#Data],2,0)</f>
        <v>S</v>
      </c>
      <c r="G1398" s="28">
        <v>400</v>
      </c>
      <c r="H1398" s="28">
        <v>104</v>
      </c>
      <c r="I1398" s="28">
        <v>208</v>
      </c>
      <c r="J1398" s="29">
        <f>표1[[#This Row],[C/V]]*표1[[#This Row],[판수]]-표1[[#This Row],[불량수량]]</f>
        <v>41392</v>
      </c>
      <c r="K1398" s="28" t="s">
        <v>85</v>
      </c>
      <c r="L1398" s="28" t="s">
        <v>116</v>
      </c>
      <c r="M1398" s="30">
        <v>0.33333333333333331</v>
      </c>
      <c r="N1398" s="30">
        <v>0.83333333333333337</v>
      </c>
      <c r="O1398" s="31">
        <v>620</v>
      </c>
      <c r="P1398" s="31">
        <v>0</v>
      </c>
      <c r="Q1398" s="32"/>
      <c r="R1398" s="33">
        <f t="shared" si="105"/>
        <v>10.064516129032258</v>
      </c>
      <c r="S1398" s="34">
        <f t="shared" si="106"/>
        <v>213</v>
      </c>
      <c r="T1398" s="35">
        <f>IF(L1398="비가동",0,VLOOKUP(E1398,[1]단가!$D$4:$G$1048576,4,0))</f>
        <v>11.89</v>
      </c>
      <c r="U1398" s="35">
        <f t="shared" si="107"/>
        <v>492150.88</v>
      </c>
      <c r="V1398" s="36" t="str">
        <f>IF($L1398="비가동",0,IF($B1398="in",VLOOKUP($E1398,[1]투입량!$M:$T,3,FALSE),VLOOKUP($E1398,[1]투입량!$D:$I,3,FALSE)))</f>
        <v>SI4023</v>
      </c>
      <c r="W1398" s="35">
        <f>IF($L1398="비가동",0,IF($B1398="in",VLOOKUP($E1398,[1]투입량!$M:$T,6,FALSE),VLOOKUP($E1398,[1]투입량!$D:$I,5,FALSE)))</f>
        <v>169.5</v>
      </c>
      <c r="X1398" s="35">
        <f t="shared" si="108"/>
        <v>19390.800000000003</v>
      </c>
      <c r="Y1398" s="37">
        <f>IF(V1398=0,0,VLOOKUP(V1398,[1]원재료!C:H,3,0)*0.001)</f>
        <v>9.3000000000000007</v>
      </c>
      <c r="Z1398" s="35">
        <f t="shared" si="109"/>
        <v>180334.44000000003</v>
      </c>
      <c r="AA1398" s="38"/>
      <c r="AB1398" s="39" t="s">
        <v>35</v>
      </c>
      <c r="AC1398" s="40"/>
    </row>
    <row r="1399" spans="1:29" ht="19.5" customHeight="1" x14ac:dyDescent="0.45">
      <c r="A1399" s="22">
        <v>46171</v>
      </c>
      <c r="B1399" s="23" t="s">
        <v>29</v>
      </c>
      <c r="C1399" s="24" t="s">
        <v>30</v>
      </c>
      <c r="D1399" s="25" t="s">
        <v>86</v>
      </c>
      <c r="E1399" s="26">
        <v>680772</v>
      </c>
      <c r="F1399" s="27" t="str">
        <f>VLOOKUP(표1[[#This Row],[품번]],[1]!품번구분[#Data],2,0)</f>
        <v>S</v>
      </c>
      <c r="G1399" s="28">
        <v>324</v>
      </c>
      <c r="H1399" s="28">
        <v>104</v>
      </c>
      <c r="I1399" s="28">
        <v>104</v>
      </c>
      <c r="J1399" s="29">
        <f>표1[[#This Row],[C/V]]*표1[[#This Row],[판수]]-표1[[#This Row],[불량수량]]</f>
        <v>33592</v>
      </c>
      <c r="K1399" s="28" t="s">
        <v>85</v>
      </c>
      <c r="L1399" s="28" t="s">
        <v>116</v>
      </c>
      <c r="M1399" s="30">
        <v>0.33333333333333331</v>
      </c>
      <c r="N1399" s="30">
        <v>0.83333333333333337</v>
      </c>
      <c r="O1399" s="31">
        <v>620</v>
      </c>
      <c r="P1399" s="31">
        <v>0</v>
      </c>
      <c r="Q1399" s="32"/>
      <c r="R1399" s="33">
        <f t="shared" si="105"/>
        <v>10.064516129032258</v>
      </c>
      <c r="S1399" s="34">
        <f t="shared" si="106"/>
        <v>213</v>
      </c>
      <c r="T1399" s="35">
        <f>IF(L1399="비가동",0,VLOOKUP(E1399,[1]단가!$D$4:$G$1048576,4,0))</f>
        <v>8.94</v>
      </c>
      <c r="U1399" s="35">
        <f t="shared" si="107"/>
        <v>300312.48</v>
      </c>
      <c r="V1399" s="36" t="str">
        <f>IF($L1399="비가동",0,IF($B1399="in",VLOOKUP($E1399,[1]투입량!$M:$T,3,FALSE),VLOOKUP($E1399,[1]투입량!$D:$I,3,FALSE)))</f>
        <v>SI4020</v>
      </c>
      <c r="W1399" s="35">
        <f>IF($L1399="비가동",0,IF($B1399="in",VLOOKUP($E1399,[1]투입량!$M:$T,6,FALSE),VLOOKUP($E1399,[1]투입량!$D:$I,5,FALSE)))</f>
        <v>88</v>
      </c>
      <c r="X1399" s="35">
        <f t="shared" si="108"/>
        <v>10067.200000000001</v>
      </c>
      <c r="Y1399" s="37">
        <f>IF(V1399=0,0,VLOOKUP(V1399,[1]원재료!C:H,3,0)*0.001)</f>
        <v>8.7000000000000011</v>
      </c>
      <c r="Z1399" s="35">
        <f t="shared" si="109"/>
        <v>87584.640000000014</v>
      </c>
      <c r="AA1399" s="38"/>
      <c r="AB1399" s="39" t="s">
        <v>35</v>
      </c>
      <c r="AC1399" s="40"/>
    </row>
    <row r="1400" spans="1:29" ht="19.5" customHeight="1" x14ac:dyDescent="0.45">
      <c r="A1400" s="22">
        <v>46171</v>
      </c>
      <c r="B1400" s="23" t="s">
        <v>29</v>
      </c>
      <c r="C1400" s="24" t="s">
        <v>30</v>
      </c>
      <c r="D1400" s="25" t="s">
        <v>84</v>
      </c>
      <c r="E1400" s="26">
        <v>681371</v>
      </c>
      <c r="F1400" s="27" t="str">
        <f>VLOOKUP(표1[[#This Row],[품번]],[1]!품번구분[#Data],2,0)</f>
        <v>S</v>
      </c>
      <c r="G1400" s="28">
        <v>400</v>
      </c>
      <c r="H1400" s="28">
        <v>109</v>
      </c>
      <c r="I1400" s="28">
        <v>218</v>
      </c>
      <c r="J1400" s="29">
        <f>표1[[#This Row],[C/V]]*표1[[#This Row],[판수]]-표1[[#This Row],[불량수량]]</f>
        <v>43382</v>
      </c>
      <c r="K1400" s="28" t="s">
        <v>87</v>
      </c>
      <c r="L1400" s="28" t="s">
        <v>117</v>
      </c>
      <c r="M1400" s="30">
        <v>0.83333333333333337</v>
      </c>
      <c r="N1400" s="30">
        <v>0.33333333333333331</v>
      </c>
      <c r="O1400" s="31">
        <v>659.99999999999989</v>
      </c>
      <c r="P1400" s="31">
        <v>0</v>
      </c>
      <c r="Q1400" s="32"/>
      <c r="R1400" s="33">
        <f t="shared" si="105"/>
        <v>9.9090909090909118</v>
      </c>
      <c r="S1400" s="34">
        <f t="shared" si="106"/>
        <v>213</v>
      </c>
      <c r="T1400" s="35">
        <f>IF(L1400="비가동",0,VLOOKUP(E1400,[1]단가!$D$4:$G$1048576,4,0))</f>
        <v>11.89</v>
      </c>
      <c r="U1400" s="35">
        <f t="shared" si="107"/>
        <v>515811.98000000004</v>
      </c>
      <c r="V1400" s="36" t="str">
        <f>IF($L1400="비가동",0,IF($B1400="in",VLOOKUP($E1400,[1]투입량!$M:$T,3,FALSE),VLOOKUP($E1400,[1]투입량!$D:$I,3,FALSE)))</f>
        <v>SI4023</v>
      </c>
      <c r="W1400" s="35">
        <f>IF($L1400="비가동",0,IF($B1400="in",VLOOKUP($E1400,[1]투입량!$M:$T,6,FALSE),VLOOKUP($E1400,[1]투입량!$D:$I,5,FALSE)))</f>
        <v>169.5</v>
      </c>
      <c r="X1400" s="35">
        <f t="shared" si="108"/>
        <v>20323.050000000003</v>
      </c>
      <c r="Y1400" s="37">
        <f>IF(V1400=0,0,VLOOKUP(V1400,[1]원재료!C:H,3,0)*0.001)</f>
        <v>9.3000000000000007</v>
      </c>
      <c r="Z1400" s="35">
        <f t="shared" si="109"/>
        <v>189004.36500000005</v>
      </c>
      <c r="AA1400" s="38"/>
      <c r="AB1400" s="39" t="s">
        <v>35</v>
      </c>
      <c r="AC1400" s="40"/>
    </row>
    <row r="1401" spans="1:29" ht="19.5" customHeight="1" x14ac:dyDescent="0.45">
      <c r="A1401" s="22">
        <v>46171</v>
      </c>
      <c r="B1401" s="23" t="s">
        <v>29</v>
      </c>
      <c r="C1401" s="24" t="s">
        <v>30</v>
      </c>
      <c r="D1401" s="25" t="s">
        <v>86</v>
      </c>
      <c r="E1401" s="26">
        <v>680772</v>
      </c>
      <c r="F1401" s="27" t="str">
        <f>VLOOKUP(표1[[#This Row],[품번]],[1]!품번구분[#Data],2,0)</f>
        <v>S</v>
      </c>
      <c r="G1401" s="28">
        <v>324</v>
      </c>
      <c r="H1401" s="28">
        <v>109</v>
      </c>
      <c r="I1401" s="28">
        <v>109</v>
      </c>
      <c r="J1401" s="29">
        <f>표1[[#This Row],[C/V]]*표1[[#This Row],[판수]]-표1[[#This Row],[불량수량]]</f>
        <v>35207</v>
      </c>
      <c r="K1401" s="28" t="s">
        <v>87</v>
      </c>
      <c r="L1401" s="28" t="s">
        <v>117</v>
      </c>
      <c r="M1401" s="30">
        <v>0.83333333333333337</v>
      </c>
      <c r="N1401" s="30">
        <v>0.33333333333333331</v>
      </c>
      <c r="O1401" s="31">
        <v>659.99999999999989</v>
      </c>
      <c r="P1401" s="31">
        <v>0</v>
      </c>
      <c r="Q1401" s="32"/>
      <c r="R1401" s="33">
        <f t="shared" si="105"/>
        <v>9.9090909090909118</v>
      </c>
      <c r="S1401" s="34">
        <f t="shared" si="106"/>
        <v>213</v>
      </c>
      <c r="T1401" s="35">
        <f>IF(L1401="비가동",0,VLOOKUP(E1401,[1]단가!$D$4:$G$1048576,4,0))</f>
        <v>8.94</v>
      </c>
      <c r="U1401" s="35">
        <f t="shared" si="107"/>
        <v>314750.57999999996</v>
      </c>
      <c r="V1401" s="36" t="str">
        <f>IF($L1401="비가동",0,IF($B1401="in",VLOOKUP($E1401,[1]투입량!$M:$T,3,FALSE),VLOOKUP($E1401,[1]투입량!$D:$I,3,FALSE)))</f>
        <v>SI4020</v>
      </c>
      <c r="W1401" s="35">
        <f>IF($L1401="비가동",0,IF($B1401="in",VLOOKUP($E1401,[1]투입량!$M:$T,6,FALSE),VLOOKUP($E1401,[1]투입량!$D:$I,5,FALSE)))</f>
        <v>88</v>
      </c>
      <c r="X1401" s="35">
        <f t="shared" si="108"/>
        <v>10551.2</v>
      </c>
      <c r="Y1401" s="37">
        <f>IF(V1401=0,0,VLOOKUP(V1401,[1]원재료!C:H,3,0)*0.001)</f>
        <v>8.7000000000000011</v>
      </c>
      <c r="Z1401" s="35">
        <f t="shared" si="109"/>
        <v>91795.440000000017</v>
      </c>
      <c r="AA1401" s="38"/>
      <c r="AB1401" s="39" t="s">
        <v>35</v>
      </c>
      <c r="AC1401" s="40"/>
    </row>
    <row r="1402" spans="1:29" ht="19.5" customHeight="1" x14ac:dyDescent="0.45">
      <c r="A1402" s="22">
        <v>46171</v>
      </c>
      <c r="B1402" s="23" t="s">
        <v>29</v>
      </c>
      <c r="C1402" s="24" t="s">
        <v>30</v>
      </c>
      <c r="D1402" s="25" t="s">
        <v>88</v>
      </c>
      <c r="E1402" s="26">
        <v>685390</v>
      </c>
      <c r="F1402" s="27" t="str">
        <f>VLOOKUP(표1[[#This Row],[품번]],[1]!품번구분[#Data],2,0)</f>
        <v>S</v>
      </c>
      <c r="G1402" s="28">
        <v>1444</v>
      </c>
      <c r="H1402" s="28">
        <v>105</v>
      </c>
      <c r="I1402" s="28">
        <v>105</v>
      </c>
      <c r="J1402" s="29">
        <f>표1[[#This Row],[C/V]]*표1[[#This Row],[판수]]-표1[[#This Row],[불량수량]]</f>
        <v>151515</v>
      </c>
      <c r="K1402" s="28" t="s">
        <v>99</v>
      </c>
      <c r="L1402" s="28" t="s">
        <v>116</v>
      </c>
      <c r="M1402" s="30">
        <v>0.33333333333333331</v>
      </c>
      <c r="N1402" s="30">
        <v>0.83333333333333337</v>
      </c>
      <c r="O1402" s="31">
        <v>620</v>
      </c>
      <c r="P1402" s="31">
        <v>0</v>
      </c>
      <c r="Q1402" s="32"/>
      <c r="R1402" s="33">
        <f t="shared" si="105"/>
        <v>10.161290322580644</v>
      </c>
      <c r="S1402" s="34">
        <f t="shared" si="106"/>
        <v>215</v>
      </c>
      <c r="T1402" s="35">
        <f>IF(L1402="비가동",0,VLOOKUP(E1402,[1]단가!$D$4:$G$1048576,4,0))</f>
        <v>8</v>
      </c>
      <c r="U1402" s="35">
        <f t="shared" si="107"/>
        <v>1212120</v>
      </c>
      <c r="V1402" s="36" t="str">
        <f>IF($L1402="비가동",0,IF($B1402="in",VLOOKUP($E1402,[1]투입량!$M:$T,3,FALSE),VLOOKUP($E1402,[1]투입량!$D:$I,3,FALSE)))</f>
        <v>SI4022</v>
      </c>
      <c r="W1402" s="35">
        <f>IF($L1402="비가동",0,IF($B1402="in",VLOOKUP($E1402,[1]투입량!$M:$T,6,FALSE),VLOOKUP($E1402,[1]투입량!$D:$I,5,FALSE)))</f>
        <v>260</v>
      </c>
      <c r="X1402" s="35">
        <f t="shared" si="108"/>
        <v>30030</v>
      </c>
      <c r="Y1402" s="37">
        <f>IF(V1402=0,0,VLOOKUP(V1402,[1]원재료!C:H,3,0)*0.001)</f>
        <v>10.15</v>
      </c>
      <c r="Z1402" s="35">
        <f t="shared" si="109"/>
        <v>304804.5</v>
      </c>
      <c r="AA1402" s="38"/>
      <c r="AB1402" s="39" t="s">
        <v>35</v>
      </c>
      <c r="AC1402" s="40"/>
    </row>
    <row r="1403" spans="1:29" ht="19.5" customHeight="1" x14ac:dyDescent="0.45">
      <c r="A1403" s="22">
        <v>46171</v>
      </c>
      <c r="B1403" s="23" t="s">
        <v>29</v>
      </c>
      <c r="C1403" s="24" t="s">
        <v>30</v>
      </c>
      <c r="D1403" s="25" t="s">
        <v>90</v>
      </c>
      <c r="E1403" s="26" t="s">
        <v>91</v>
      </c>
      <c r="F1403" s="27" t="str">
        <f>VLOOKUP(표1[[#This Row],[품번]],[1]!품번구분[#Data],2,0)</f>
        <v>S</v>
      </c>
      <c r="G1403" s="28">
        <v>256</v>
      </c>
      <c r="H1403" s="28">
        <v>63</v>
      </c>
      <c r="I1403" s="28"/>
      <c r="J1403" s="29">
        <f>표1[[#This Row],[C/V]]*표1[[#This Row],[판수]]-표1[[#This Row],[불량수량]]</f>
        <v>16128</v>
      </c>
      <c r="K1403" s="28" t="s">
        <v>92</v>
      </c>
      <c r="L1403" s="28" t="s">
        <v>116</v>
      </c>
      <c r="M1403" s="30">
        <v>0.33333333333333331</v>
      </c>
      <c r="N1403" s="30">
        <v>0.83333333333333337</v>
      </c>
      <c r="O1403" s="31">
        <v>620</v>
      </c>
      <c r="P1403" s="31">
        <v>0</v>
      </c>
      <c r="Q1403" s="32"/>
      <c r="R1403" s="33">
        <f t="shared" si="105"/>
        <v>6.096774193548387</v>
      </c>
      <c r="S1403" s="34">
        <f t="shared" si="106"/>
        <v>130</v>
      </c>
      <c r="T1403" s="35">
        <f>IF(L1403="비가동",0,VLOOKUP(E1403,[1]단가!$D$4:$G$1048576,4,0))</f>
        <v>39.44</v>
      </c>
      <c r="U1403" s="35">
        <f t="shared" si="107"/>
        <v>636088.31999999995</v>
      </c>
      <c r="V1403" s="36" t="str">
        <f>IF($L1403="비가동",0,IF($B1403="in",VLOOKUP($E1403,[1]투입량!$M:$T,3,FALSE),VLOOKUP($E1403,[1]투입량!$D:$I,3,FALSE)))</f>
        <v>SI4023-1</v>
      </c>
      <c r="W1403" s="35">
        <f>IF($L1403="비가동",0,IF($B1403="in",VLOOKUP($E1403,[1]투입량!$M:$T,6,FALSE),VLOOKUP($E1403,[1]투입량!$D:$I,5,FALSE)))</f>
        <v>172</v>
      </c>
      <c r="X1403" s="35">
        <f t="shared" si="108"/>
        <v>11919.6</v>
      </c>
      <c r="Y1403" s="37">
        <f>IF(V1403=0,0,VLOOKUP(V1403,[1]원재료!C:H,3,0)*0.001)</f>
        <v>8.1999999999999993</v>
      </c>
      <c r="Z1403" s="35">
        <f t="shared" si="109"/>
        <v>97740.72</v>
      </c>
      <c r="AA1403" s="38"/>
      <c r="AB1403" s="39" t="s">
        <v>35</v>
      </c>
      <c r="AC1403" s="40"/>
    </row>
    <row r="1404" spans="1:29" ht="19.5" customHeight="1" x14ac:dyDescent="0.45">
      <c r="A1404" s="22">
        <v>46171</v>
      </c>
      <c r="B1404" s="23" t="s">
        <v>29</v>
      </c>
      <c r="C1404" s="24" t="s">
        <v>30</v>
      </c>
      <c r="D1404" s="25" t="s">
        <v>88</v>
      </c>
      <c r="E1404" s="26">
        <v>685390</v>
      </c>
      <c r="F1404" s="27" t="str">
        <f>VLOOKUP(표1[[#This Row],[품번]],[1]!품번구분[#Data],2,0)</f>
        <v>S</v>
      </c>
      <c r="G1404" s="28">
        <v>1444</v>
      </c>
      <c r="H1404" s="28">
        <v>110</v>
      </c>
      <c r="I1404" s="28">
        <v>110</v>
      </c>
      <c r="J1404" s="29">
        <f>표1[[#This Row],[C/V]]*표1[[#This Row],[판수]]-표1[[#This Row],[불량수량]]</f>
        <v>158730</v>
      </c>
      <c r="K1404" s="28" t="s">
        <v>89</v>
      </c>
      <c r="L1404" s="28" t="s">
        <v>117</v>
      </c>
      <c r="M1404" s="30">
        <v>0.83333333333333337</v>
      </c>
      <c r="N1404" s="30">
        <v>0.33333333333333331</v>
      </c>
      <c r="O1404" s="31">
        <v>659.99999999999989</v>
      </c>
      <c r="P1404" s="31">
        <v>0</v>
      </c>
      <c r="Q1404" s="32"/>
      <c r="R1404" s="33">
        <f t="shared" si="105"/>
        <v>10.000000000000002</v>
      </c>
      <c r="S1404" s="34">
        <f t="shared" si="106"/>
        <v>215</v>
      </c>
      <c r="T1404" s="35">
        <f>IF(L1404="비가동",0,VLOOKUP(E1404,[1]단가!$D$4:$G$1048576,4,0))</f>
        <v>8</v>
      </c>
      <c r="U1404" s="35">
        <f t="shared" si="107"/>
        <v>1269840</v>
      </c>
      <c r="V1404" s="36" t="str">
        <f>IF($L1404="비가동",0,IF($B1404="in",VLOOKUP($E1404,[1]투입량!$M:$T,3,FALSE),VLOOKUP($E1404,[1]투입량!$D:$I,3,FALSE)))</f>
        <v>SI4022</v>
      </c>
      <c r="W1404" s="35">
        <f>IF($L1404="비가동",0,IF($B1404="in",VLOOKUP($E1404,[1]투입량!$M:$T,6,FALSE),VLOOKUP($E1404,[1]투입량!$D:$I,5,FALSE)))</f>
        <v>260</v>
      </c>
      <c r="X1404" s="35">
        <f t="shared" si="108"/>
        <v>31460</v>
      </c>
      <c r="Y1404" s="37">
        <f>IF(V1404=0,0,VLOOKUP(V1404,[1]원재료!C:H,3,0)*0.001)</f>
        <v>10.15</v>
      </c>
      <c r="Z1404" s="35">
        <f t="shared" si="109"/>
        <v>319319</v>
      </c>
      <c r="AA1404" s="38"/>
      <c r="AB1404" s="39" t="s">
        <v>35</v>
      </c>
      <c r="AC1404" s="40"/>
    </row>
    <row r="1405" spans="1:29" ht="19.5" customHeight="1" x14ac:dyDescent="0.45">
      <c r="A1405" s="22">
        <v>46171</v>
      </c>
      <c r="B1405" s="23" t="s">
        <v>29</v>
      </c>
      <c r="C1405" s="24" t="s">
        <v>30</v>
      </c>
      <c r="D1405" s="25" t="s">
        <v>90</v>
      </c>
      <c r="E1405" s="26" t="s">
        <v>91</v>
      </c>
      <c r="F1405" s="27" t="str">
        <f>VLOOKUP(표1[[#This Row],[품번]],[1]!품번구분[#Data],2,0)</f>
        <v>S</v>
      </c>
      <c r="G1405" s="28">
        <v>256</v>
      </c>
      <c r="H1405" s="28">
        <v>67</v>
      </c>
      <c r="I1405" s="28"/>
      <c r="J1405" s="29">
        <f>표1[[#This Row],[C/V]]*표1[[#This Row],[판수]]-표1[[#This Row],[불량수량]]</f>
        <v>17152</v>
      </c>
      <c r="K1405" s="28" t="s">
        <v>94</v>
      </c>
      <c r="L1405" s="28" t="s">
        <v>117</v>
      </c>
      <c r="M1405" s="30">
        <v>0.83333333333333337</v>
      </c>
      <c r="N1405" s="30">
        <v>0.33333333333333331</v>
      </c>
      <c r="O1405" s="31">
        <v>659.99999999999989</v>
      </c>
      <c r="P1405" s="31">
        <v>0</v>
      </c>
      <c r="Q1405" s="32"/>
      <c r="R1405" s="33">
        <f t="shared" si="105"/>
        <v>6.0909090909090917</v>
      </c>
      <c r="S1405" s="34">
        <f t="shared" si="106"/>
        <v>130</v>
      </c>
      <c r="T1405" s="35">
        <f>IF(L1405="비가동",0,VLOOKUP(E1405,[1]단가!$D$4:$G$1048576,4,0))</f>
        <v>39.44</v>
      </c>
      <c r="U1405" s="35">
        <f t="shared" si="107"/>
        <v>676474.88</v>
      </c>
      <c r="V1405" s="36" t="str">
        <f>IF($L1405="비가동",0,IF($B1405="in",VLOOKUP($E1405,[1]투입량!$M:$T,3,FALSE),VLOOKUP($E1405,[1]투입량!$D:$I,3,FALSE)))</f>
        <v>SI4023-1</v>
      </c>
      <c r="W1405" s="35">
        <f>IF($L1405="비가동",0,IF($B1405="in",VLOOKUP($E1405,[1]투입량!$M:$T,6,FALSE),VLOOKUP($E1405,[1]투입량!$D:$I,5,FALSE)))</f>
        <v>172</v>
      </c>
      <c r="X1405" s="35">
        <f t="shared" si="108"/>
        <v>12676.400000000001</v>
      </c>
      <c r="Y1405" s="37">
        <f>IF(V1405=0,0,VLOOKUP(V1405,[1]원재료!C:H,3,0)*0.001)</f>
        <v>8.1999999999999993</v>
      </c>
      <c r="Z1405" s="35">
        <f t="shared" si="109"/>
        <v>103946.48</v>
      </c>
      <c r="AA1405" s="38"/>
      <c r="AB1405" s="39" t="s">
        <v>35</v>
      </c>
      <c r="AC1405" s="40"/>
    </row>
    <row r="1406" spans="1:29" ht="19.5" customHeight="1" x14ac:dyDescent="0.45">
      <c r="A1406" s="22">
        <v>46171</v>
      </c>
      <c r="B1406" s="23" t="s">
        <v>29</v>
      </c>
      <c r="C1406" s="24" t="s">
        <v>30</v>
      </c>
      <c r="D1406" s="25" t="s">
        <v>95</v>
      </c>
      <c r="E1406" s="26">
        <v>682620</v>
      </c>
      <c r="F1406" s="27" t="str">
        <f>VLOOKUP(표1[[#This Row],[품번]],[1]!품번구분[#Data],2,0)</f>
        <v>S</v>
      </c>
      <c r="G1406" s="28">
        <v>1156</v>
      </c>
      <c r="H1406" s="28">
        <v>94</v>
      </c>
      <c r="I1406" s="28">
        <v>282</v>
      </c>
      <c r="J1406" s="29">
        <f>표1[[#This Row],[C/V]]*표1[[#This Row],[판수]]-표1[[#This Row],[불량수량]]</f>
        <v>108382</v>
      </c>
      <c r="K1406" s="28" t="s">
        <v>96</v>
      </c>
      <c r="L1406" s="28" t="s">
        <v>116</v>
      </c>
      <c r="M1406" s="30">
        <v>0.33333333333333331</v>
      </c>
      <c r="N1406" s="30">
        <v>0.83333333333333337</v>
      </c>
      <c r="O1406" s="31">
        <v>620</v>
      </c>
      <c r="P1406" s="31">
        <v>0</v>
      </c>
      <c r="Q1406" s="32"/>
      <c r="R1406" s="33">
        <f t="shared" si="105"/>
        <v>9.0967741935483879</v>
      </c>
      <c r="S1406" s="34">
        <f t="shared" si="106"/>
        <v>194</v>
      </c>
      <c r="T1406" s="35">
        <f>IF(L1406="비가동",0,VLOOKUP(E1406,[1]단가!$D$4:$G$1048576,4,0))</f>
        <v>7.47</v>
      </c>
      <c r="U1406" s="35">
        <f t="shared" si="107"/>
        <v>809613.53999999992</v>
      </c>
      <c r="V1406" s="36" t="str">
        <f>IF($L1406="비가동",0,IF($B1406="in",VLOOKUP($E1406,[1]투입량!$M:$T,3,FALSE),VLOOKUP($E1406,[1]투입량!$D:$I,3,FALSE)))</f>
        <v>SI4020-2</v>
      </c>
      <c r="W1406" s="35">
        <f>IF($L1406="비가동",0,IF($B1406="in",VLOOKUP($E1406,[1]투입량!$M:$T,6,FALSE),VLOOKUP($E1406,[1]투입량!$D:$I,5,FALSE)))</f>
        <v>230</v>
      </c>
      <c r="X1406" s="35">
        <f t="shared" si="108"/>
        <v>23782.000000000004</v>
      </c>
      <c r="Y1406" s="37">
        <f>IF(V1406=0,0,VLOOKUP(V1406,[1]원재료!C:H,3,0)*0.001)</f>
        <v>10.5</v>
      </c>
      <c r="Z1406" s="35">
        <f t="shared" si="109"/>
        <v>249711.00000000003</v>
      </c>
      <c r="AA1406" s="38"/>
      <c r="AB1406" s="39" t="s">
        <v>35</v>
      </c>
      <c r="AC1406" s="40"/>
    </row>
    <row r="1407" spans="1:29" ht="19.5" hidden="1" customHeight="1" x14ac:dyDescent="0.45">
      <c r="A1407" s="22">
        <v>46171</v>
      </c>
      <c r="B1407" s="23" t="s">
        <v>29</v>
      </c>
      <c r="C1407" s="24" t="s">
        <v>30</v>
      </c>
      <c r="D1407" s="25" t="s">
        <v>97</v>
      </c>
      <c r="E1407" s="26">
        <v>680449</v>
      </c>
      <c r="F1407" s="27" t="str">
        <f>VLOOKUP(표1[[#This Row],[품번]],[1]!품번구분[#Data],2,0)</f>
        <v>S</v>
      </c>
      <c r="G1407" s="28">
        <v>1008</v>
      </c>
      <c r="H1407" s="28">
        <v>61</v>
      </c>
      <c r="I1407" s="28"/>
      <c r="J1407" s="29">
        <f>표1[[#This Row],[C/V]]*표1[[#This Row],[판수]]-표1[[#This Row],[불량수량]]</f>
        <v>61488</v>
      </c>
      <c r="K1407" s="28" t="s">
        <v>58</v>
      </c>
      <c r="L1407" s="28" t="s">
        <v>116</v>
      </c>
      <c r="M1407" s="30">
        <v>0.33333333333333331</v>
      </c>
      <c r="N1407" s="30">
        <v>0.83333333333333337</v>
      </c>
      <c r="O1407" s="31">
        <v>419.99999999999989</v>
      </c>
      <c r="P1407" s="31">
        <v>200.00000000000011</v>
      </c>
      <c r="Q1407" s="32"/>
      <c r="R1407" s="33">
        <f t="shared" si="105"/>
        <v>8.7142857142857171</v>
      </c>
      <c r="S1407" s="34">
        <f t="shared" si="106"/>
        <v>151</v>
      </c>
      <c r="T1407" s="35">
        <f>IF(L1407="비가동",0,VLOOKUP(E1407,[1]단가!$D$4:$G$1048576,4,0))</f>
        <v>14.17</v>
      </c>
      <c r="U1407" s="35">
        <f t="shared" si="107"/>
        <v>871284.96</v>
      </c>
      <c r="V1407" s="36" t="str">
        <f>IF($L1407="비가동",0,IF($B1407="in",VLOOKUP($E1407,[1]투입량!$M:$T,3,FALSE),VLOOKUP($E1407,[1]투입량!$D:$I,3,FALSE)))</f>
        <v>SI4023-2</v>
      </c>
      <c r="W1407" s="35">
        <f>IF($L1407="비가동",0,IF($B1407="in",VLOOKUP($E1407,[1]투입량!$M:$T,6,FALSE),VLOOKUP($E1407,[1]투입량!$D:$I,5,FALSE)))</f>
        <v>210</v>
      </c>
      <c r="X1407" s="35">
        <f t="shared" si="108"/>
        <v>14091.000000000002</v>
      </c>
      <c r="Y1407" s="37">
        <f>IF(V1407=0,0,VLOOKUP(V1407,[1]원재료!C:H,3,0)*0.001)</f>
        <v>7.8</v>
      </c>
      <c r="Z1407" s="35">
        <f t="shared" si="109"/>
        <v>109909.80000000002</v>
      </c>
      <c r="AA1407" s="38"/>
      <c r="AB1407" s="39" t="s">
        <v>35</v>
      </c>
      <c r="AC1407" s="40"/>
    </row>
    <row r="1408" spans="1:29" ht="19.5" hidden="1" customHeight="1" x14ac:dyDescent="0.45">
      <c r="A1408" s="22">
        <v>46171</v>
      </c>
      <c r="B1408" s="23" t="s">
        <v>29</v>
      </c>
      <c r="C1408" s="24" t="s">
        <v>30</v>
      </c>
      <c r="D1408" s="25" t="s">
        <v>97</v>
      </c>
      <c r="E1408" s="26">
        <v>680449</v>
      </c>
      <c r="F1408" s="27" t="str">
        <f>VLOOKUP(표1[[#This Row],[품번]],[1]!품번구분[#Data],2,0)</f>
        <v>S</v>
      </c>
      <c r="G1408" s="28"/>
      <c r="H1408" s="28"/>
      <c r="I1408" s="28"/>
      <c r="J1408" s="29">
        <f>표1[[#This Row],[C/V]]*표1[[#This Row],[판수]]-표1[[#This Row],[불량수량]]</f>
        <v>0</v>
      </c>
      <c r="K1408" s="28" t="s">
        <v>58</v>
      </c>
      <c r="L1408" s="28" t="s">
        <v>36</v>
      </c>
      <c r="M1408" s="30">
        <v>0.66666666666666663</v>
      </c>
      <c r="N1408" s="30">
        <v>0.83333333333333337</v>
      </c>
      <c r="O1408" s="31">
        <v>200.00000000000011</v>
      </c>
      <c r="P1408" s="31">
        <v>0</v>
      </c>
      <c r="Q1408" s="32" t="s">
        <v>47</v>
      </c>
      <c r="R1408" s="33" t="str">
        <f t="shared" si="105"/>
        <v/>
      </c>
      <c r="S1408" s="34">
        <f t="shared" si="106"/>
        <v>151</v>
      </c>
      <c r="T1408" s="35">
        <f>IF(L1408="비가동",0,VLOOKUP(E1408,[1]단가!$D$4:$G$1048576,4,0))</f>
        <v>0</v>
      </c>
      <c r="U1408" s="35">
        <f t="shared" si="107"/>
        <v>0</v>
      </c>
      <c r="V1408" s="36">
        <f>IF($L1408="비가동",0,IF($B1408="in",VLOOKUP($E1408,[1]투입량!$M:$T,3,FALSE),VLOOKUP($E1408,[1]투입량!$D:$I,3,FALSE)))</f>
        <v>0</v>
      </c>
      <c r="W1408" s="35">
        <f>IF($L1408="비가동",0,IF($B1408="in",VLOOKUP($E1408,[1]투입량!$M:$T,6,FALSE),VLOOKUP($E1408,[1]투입량!$D:$I,5,FALSE)))</f>
        <v>0</v>
      </c>
      <c r="X1408" s="35">
        <f t="shared" si="108"/>
        <v>0</v>
      </c>
      <c r="Y1408" s="37">
        <f>IF(V1408=0,0,VLOOKUP(V1408,[1]원재료!C:H,3,0)*0.001)</f>
        <v>0</v>
      </c>
      <c r="Z1408" s="35">
        <f t="shared" si="109"/>
        <v>0</v>
      </c>
      <c r="AA1408" s="38" t="s">
        <v>150</v>
      </c>
      <c r="AB1408" s="39" t="s">
        <v>35</v>
      </c>
      <c r="AC1408" s="40"/>
    </row>
    <row r="1409" spans="1:29" ht="19.5" customHeight="1" x14ac:dyDescent="0.45">
      <c r="A1409" s="22">
        <v>46171</v>
      </c>
      <c r="B1409" s="23" t="s">
        <v>29</v>
      </c>
      <c r="C1409" s="24" t="s">
        <v>30</v>
      </c>
      <c r="D1409" s="25" t="s">
        <v>95</v>
      </c>
      <c r="E1409" s="26">
        <v>682620</v>
      </c>
      <c r="F1409" s="27" t="str">
        <f>VLOOKUP(표1[[#This Row],[품번]],[1]!품번구분[#Data],2,0)</f>
        <v>S</v>
      </c>
      <c r="G1409" s="28">
        <v>1156</v>
      </c>
      <c r="H1409" s="28">
        <v>100</v>
      </c>
      <c r="I1409" s="28">
        <v>300</v>
      </c>
      <c r="J1409" s="29">
        <f>표1[[#This Row],[C/V]]*표1[[#This Row],[판수]]-표1[[#This Row],[불량수량]]</f>
        <v>115300</v>
      </c>
      <c r="K1409" s="28" t="s">
        <v>101</v>
      </c>
      <c r="L1409" s="28" t="s">
        <v>117</v>
      </c>
      <c r="M1409" s="30">
        <v>0.83333333333333337</v>
      </c>
      <c r="N1409" s="30">
        <v>0.33333333333333331</v>
      </c>
      <c r="O1409" s="31">
        <v>659.99999999999989</v>
      </c>
      <c r="P1409" s="31">
        <v>0</v>
      </c>
      <c r="Q1409" s="32"/>
      <c r="R1409" s="33">
        <f t="shared" si="105"/>
        <v>9.0909090909090935</v>
      </c>
      <c r="S1409" s="34">
        <f t="shared" si="106"/>
        <v>194</v>
      </c>
      <c r="T1409" s="35">
        <f>IF(L1409="비가동",0,VLOOKUP(E1409,[1]단가!$D$4:$G$1048576,4,0))</f>
        <v>7.47</v>
      </c>
      <c r="U1409" s="35">
        <f t="shared" si="107"/>
        <v>861291</v>
      </c>
      <c r="V1409" s="36" t="str">
        <f>IF($L1409="비가동",0,IF($B1409="in",VLOOKUP($E1409,[1]투입량!$M:$T,3,FALSE),VLOOKUP($E1409,[1]투입량!$D:$I,3,FALSE)))</f>
        <v>SI4020-2</v>
      </c>
      <c r="W1409" s="35">
        <f>IF($L1409="비가동",0,IF($B1409="in",VLOOKUP($E1409,[1]투입량!$M:$T,6,FALSE),VLOOKUP($E1409,[1]투입량!$D:$I,5,FALSE)))</f>
        <v>230</v>
      </c>
      <c r="X1409" s="35">
        <f t="shared" si="108"/>
        <v>25300.000000000004</v>
      </c>
      <c r="Y1409" s="37">
        <f>IF(V1409=0,0,VLOOKUP(V1409,[1]원재료!C:H,3,0)*0.001)</f>
        <v>10.5</v>
      </c>
      <c r="Z1409" s="35">
        <f t="shared" si="109"/>
        <v>265650.00000000006</v>
      </c>
      <c r="AA1409" s="38"/>
      <c r="AB1409" s="39" t="s">
        <v>35</v>
      </c>
      <c r="AC1409" s="40"/>
    </row>
    <row r="1410" spans="1:29" ht="19.5" customHeight="1" x14ac:dyDescent="0.45">
      <c r="A1410" s="22">
        <v>46171</v>
      </c>
      <c r="B1410" s="23" t="s">
        <v>29</v>
      </c>
      <c r="C1410" s="24" t="s">
        <v>30</v>
      </c>
      <c r="D1410" s="25" t="s">
        <v>97</v>
      </c>
      <c r="E1410" s="26">
        <v>680449</v>
      </c>
      <c r="F1410" s="27" t="str">
        <f>VLOOKUP(표1[[#This Row],[품번]],[1]!품번구분[#Data],2,0)</f>
        <v>S</v>
      </c>
      <c r="G1410" s="28">
        <v>1008</v>
      </c>
      <c r="H1410" s="28">
        <v>90</v>
      </c>
      <c r="I1410" s="28"/>
      <c r="J1410" s="29">
        <f>표1[[#This Row],[C/V]]*표1[[#This Row],[판수]]-표1[[#This Row],[불량수량]]</f>
        <v>90720</v>
      </c>
      <c r="K1410" s="28" t="s">
        <v>106</v>
      </c>
      <c r="L1410" s="28" t="s">
        <v>117</v>
      </c>
      <c r="M1410" s="30">
        <v>0.83333333333333337</v>
      </c>
      <c r="N1410" s="30">
        <v>0.33333333333333331</v>
      </c>
      <c r="O1410" s="31">
        <v>659.99999999999989</v>
      </c>
      <c r="P1410" s="31">
        <v>0</v>
      </c>
      <c r="Q1410" s="32"/>
      <c r="R1410" s="33">
        <f t="shared" si="105"/>
        <v>8.1818181818181834</v>
      </c>
      <c r="S1410" s="34">
        <f t="shared" si="106"/>
        <v>151</v>
      </c>
      <c r="T1410" s="35">
        <f>IF(L1410="비가동",0,VLOOKUP(E1410,[1]단가!$D$4:$G$1048576,4,0))</f>
        <v>14.17</v>
      </c>
      <c r="U1410" s="35">
        <f t="shared" si="107"/>
        <v>1285502.3999999999</v>
      </c>
      <c r="V1410" s="36" t="str">
        <f>IF($L1410="비가동",0,IF($B1410="in",VLOOKUP($E1410,[1]투입량!$M:$T,3,FALSE),VLOOKUP($E1410,[1]투입량!$D:$I,3,FALSE)))</f>
        <v>SI4023-2</v>
      </c>
      <c r="W1410" s="35">
        <f>IF($L1410="비가동",0,IF($B1410="in",VLOOKUP($E1410,[1]투입량!$M:$T,6,FALSE),VLOOKUP($E1410,[1]투입량!$D:$I,5,FALSE)))</f>
        <v>210</v>
      </c>
      <c r="X1410" s="35">
        <f t="shared" si="108"/>
        <v>20790.000000000004</v>
      </c>
      <c r="Y1410" s="37">
        <f>IF(V1410=0,0,VLOOKUP(V1410,[1]원재료!C:H,3,0)*0.001)</f>
        <v>7.8</v>
      </c>
      <c r="Z1410" s="35">
        <f t="shared" si="109"/>
        <v>162162.00000000003</v>
      </c>
      <c r="AA1410" s="48"/>
      <c r="AB1410" s="39" t="s">
        <v>35</v>
      </c>
      <c r="AC1410" s="40"/>
    </row>
    <row r="1411" spans="1:29" ht="19.5" hidden="1" customHeight="1" x14ac:dyDescent="0.45">
      <c r="A1411" s="22">
        <v>46171</v>
      </c>
      <c r="B1411" s="23" t="s">
        <v>29</v>
      </c>
      <c r="C1411" s="24" t="s">
        <v>30</v>
      </c>
      <c r="D1411" s="25" t="s">
        <v>105</v>
      </c>
      <c r="E1411" s="26">
        <v>685540</v>
      </c>
      <c r="F1411" s="27" t="str">
        <f>VLOOKUP(표1[[#This Row],[품번]],[1]!품번구분[#Data],2,0)</f>
        <v>S</v>
      </c>
      <c r="G1411" s="28">
        <v>1140</v>
      </c>
      <c r="H1411" s="28">
        <v>31</v>
      </c>
      <c r="I1411" s="28"/>
      <c r="J1411" s="29">
        <f>표1[[#This Row],[C/V]]*표1[[#This Row],[판수]]-표1[[#This Row],[불량수량]]</f>
        <v>35340</v>
      </c>
      <c r="K1411" s="28" t="s">
        <v>77</v>
      </c>
      <c r="L1411" s="28" t="s">
        <v>116</v>
      </c>
      <c r="M1411" s="30">
        <v>0.33333333333333331</v>
      </c>
      <c r="N1411" s="30">
        <v>0.83333333333333337</v>
      </c>
      <c r="O1411" s="31">
        <v>224.99999999999994</v>
      </c>
      <c r="P1411" s="31">
        <v>395.00000000000006</v>
      </c>
      <c r="Q1411" s="32"/>
      <c r="R1411" s="33">
        <f t="shared" ref="R1411:R1474" si="110">IF(H1411=0,"",H1411/O1411*60)</f>
        <v>8.2666666666666675</v>
      </c>
      <c r="S1411" s="34">
        <f t="shared" ref="S1411:S1474" si="111">SUMIFS(H:H,$A:$A,A1411,$D:$D,D1411,$E:$E,E1411)</f>
        <v>139</v>
      </c>
      <c r="T1411" s="35">
        <f>IF(L1411="비가동",0,VLOOKUP(E1411,[1]단가!$D$4:$G$1048576,4,0))</f>
        <v>8.1</v>
      </c>
      <c r="U1411" s="35">
        <f t="shared" ref="U1411:U1474" si="112">IF(L1411="비가동",0,T1411*J1411)</f>
        <v>286254</v>
      </c>
      <c r="V1411" s="36" t="str">
        <f>IF($L1411="비가동",0,IF($B1411="in",VLOOKUP($E1411,[1]투입량!$M:$T,3,FALSE),VLOOKUP($E1411,[1]투입량!$D:$I,3,FALSE)))</f>
        <v>SI4522K</v>
      </c>
      <c r="W1411" s="35">
        <f>IF($L1411="비가동",0,IF($B1411="in",VLOOKUP($E1411,[1]투입량!$M:$T,6,FALSE),VLOOKUP($E1411,[1]투입량!$D:$I,5,FALSE)))</f>
        <v>234</v>
      </c>
      <c r="X1411" s="35">
        <f t="shared" ref="X1411:X1474" si="113">IF(L1411="비가동",0,(W1411*1.1)*H1411)</f>
        <v>7979.4000000000015</v>
      </c>
      <c r="Y1411" s="37">
        <f>IF(V1411=0,0,VLOOKUP(V1411,[1]원재료!C:H,3,0)*0.001)</f>
        <v>9.15</v>
      </c>
      <c r="Z1411" s="35">
        <f t="shared" ref="Z1411:Z1474" si="114">Y1411*X1411</f>
        <v>73011.510000000009</v>
      </c>
      <c r="AA1411" s="38"/>
      <c r="AB1411" s="39" t="s">
        <v>35</v>
      </c>
      <c r="AC1411" s="40"/>
    </row>
    <row r="1412" spans="1:29" ht="19.5" hidden="1" customHeight="1" x14ac:dyDescent="0.45">
      <c r="A1412" s="22">
        <v>46171</v>
      </c>
      <c r="B1412" s="23" t="s">
        <v>29</v>
      </c>
      <c r="C1412" s="24" t="s">
        <v>30</v>
      </c>
      <c r="D1412" s="25" t="s">
        <v>105</v>
      </c>
      <c r="E1412" s="26">
        <v>685540</v>
      </c>
      <c r="F1412" s="27" t="str">
        <f>VLOOKUP(표1[[#This Row],[품번]],[1]!품번구분[#Data],2,0)</f>
        <v>S</v>
      </c>
      <c r="G1412" s="28"/>
      <c r="H1412" s="28"/>
      <c r="I1412" s="28"/>
      <c r="J1412" s="29">
        <f>표1[[#This Row],[C/V]]*표1[[#This Row],[판수]]-표1[[#This Row],[불량수량]]</f>
        <v>0</v>
      </c>
      <c r="K1412" s="28" t="s">
        <v>77</v>
      </c>
      <c r="L1412" s="28" t="s">
        <v>36</v>
      </c>
      <c r="M1412" s="30">
        <v>0.33333333333333331</v>
      </c>
      <c r="N1412" s="30">
        <v>0.64930555555555558</v>
      </c>
      <c r="O1412" s="31">
        <v>395.00000000000006</v>
      </c>
      <c r="P1412" s="31">
        <v>0</v>
      </c>
      <c r="Q1412" s="32" t="s">
        <v>47</v>
      </c>
      <c r="R1412" s="33" t="str">
        <f t="shared" si="110"/>
        <v/>
      </c>
      <c r="S1412" s="34">
        <f t="shared" si="111"/>
        <v>139</v>
      </c>
      <c r="T1412" s="35">
        <f>IF(L1412="비가동",0,VLOOKUP(E1412,[1]단가!$D$4:$G$1048576,4,0))</f>
        <v>0</v>
      </c>
      <c r="U1412" s="35">
        <f t="shared" si="112"/>
        <v>0</v>
      </c>
      <c r="V1412" s="36">
        <f>IF($L1412="비가동",0,IF($B1412="in",VLOOKUP($E1412,[1]투입량!$M:$T,3,FALSE),VLOOKUP($E1412,[1]투입량!$D:$I,3,FALSE)))</f>
        <v>0</v>
      </c>
      <c r="W1412" s="35">
        <f>IF($L1412="비가동",0,IF($B1412="in",VLOOKUP($E1412,[1]투입량!$M:$T,6,FALSE),VLOOKUP($E1412,[1]투입량!$D:$I,5,FALSE)))</f>
        <v>0</v>
      </c>
      <c r="X1412" s="35">
        <f t="shared" si="113"/>
        <v>0</v>
      </c>
      <c r="Y1412" s="37">
        <f>IF(V1412=0,0,VLOOKUP(V1412,[1]원재료!C:H,3,0)*0.001)</f>
        <v>0</v>
      </c>
      <c r="Z1412" s="35">
        <f t="shared" si="114"/>
        <v>0</v>
      </c>
      <c r="AA1412" s="38" t="s">
        <v>163</v>
      </c>
      <c r="AB1412" s="39" t="s">
        <v>35</v>
      </c>
      <c r="AC1412" s="40"/>
    </row>
    <row r="1413" spans="1:29" ht="19.5" customHeight="1" x14ac:dyDescent="0.45">
      <c r="A1413" s="22">
        <v>46171</v>
      </c>
      <c r="B1413" s="23" t="s">
        <v>29</v>
      </c>
      <c r="C1413" s="24" t="s">
        <v>30</v>
      </c>
      <c r="D1413" s="25" t="s">
        <v>103</v>
      </c>
      <c r="E1413" s="26">
        <v>683293</v>
      </c>
      <c r="F1413" s="27" t="str">
        <f>VLOOKUP(표1[[#This Row],[품번]],[1]!품번구분[#Data],2,0)</f>
        <v>S</v>
      </c>
      <c r="G1413" s="28">
        <v>1152</v>
      </c>
      <c r="H1413" s="28">
        <v>107</v>
      </c>
      <c r="I1413" s="28"/>
      <c r="J1413" s="29">
        <f>표1[[#This Row],[C/V]]*표1[[#This Row],[판수]]-표1[[#This Row],[불량수량]]</f>
        <v>123264</v>
      </c>
      <c r="K1413" s="28" t="s">
        <v>104</v>
      </c>
      <c r="L1413" s="28" t="s">
        <v>116</v>
      </c>
      <c r="M1413" s="30">
        <v>0.33333333333333331</v>
      </c>
      <c r="N1413" s="30">
        <v>0.83333333333333337</v>
      </c>
      <c r="O1413" s="31">
        <v>620</v>
      </c>
      <c r="P1413" s="31">
        <v>0</v>
      </c>
      <c r="Q1413" s="32"/>
      <c r="R1413" s="33">
        <f t="shared" si="110"/>
        <v>10.35483870967742</v>
      </c>
      <c r="S1413" s="34">
        <f t="shared" si="111"/>
        <v>219</v>
      </c>
      <c r="T1413" s="35">
        <f>IF(L1413="비가동",0,VLOOKUP(E1413,[1]단가!$D$4:$G$1048576,4,0))</f>
        <v>6</v>
      </c>
      <c r="U1413" s="35">
        <f t="shared" si="112"/>
        <v>739584</v>
      </c>
      <c r="V1413" s="36" t="str">
        <f>IF($L1413="비가동",0,IF($B1413="in",VLOOKUP($E1413,[1]투입량!$M:$T,3,FALSE),VLOOKUP($E1413,[1]투입량!$D:$I,3,FALSE)))</f>
        <v>SI5023</v>
      </c>
      <c r="W1413" s="35">
        <f>IF($L1413="비가동",0,IF($B1413="in",VLOOKUP($E1413,[1]투입량!$M:$T,6,FALSE),VLOOKUP($E1413,[1]투입량!$D:$I,5,FALSE)))</f>
        <v>52</v>
      </c>
      <c r="X1413" s="35">
        <f t="shared" si="113"/>
        <v>6120.4000000000005</v>
      </c>
      <c r="Y1413" s="37">
        <f>IF(V1413=0,0,VLOOKUP(V1413,[1]원재료!C:H,3,0)*0.001)</f>
        <v>9.1</v>
      </c>
      <c r="Z1413" s="35">
        <f t="shared" si="114"/>
        <v>55695.64</v>
      </c>
      <c r="AA1413" s="38"/>
      <c r="AB1413" s="39" t="s">
        <v>35</v>
      </c>
      <c r="AC1413" s="40"/>
    </row>
    <row r="1414" spans="1:29" ht="19.5" customHeight="1" x14ac:dyDescent="0.45">
      <c r="A1414" s="22">
        <v>46171</v>
      </c>
      <c r="B1414" s="23" t="s">
        <v>29</v>
      </c>
      <c r="C1414" s="24" t="s">
        <v>30</v>
      </c>
      <c r="D1414" s="25" t="s">
        <v>105</v>
      </c>
      <c r="E1414" s="26">
        <v>685540</v>
      </c>
      <c r="F1414" s="27" t="str">
        <f>VLOOKUP(표1[[#This Row],[품번]],[1]!품번구분[#Data],2,0)</f>
        <v>S</v>
      </c>
      <c r="G1414" s="28">
        <v>1140</v>
      </c>
      <c r="H1414" s="28">
        <v>108</v>
      </c>
      <c r="I1414" s="28"/>
      <c r="J1414" s="29">
        <f>표1[[#This Row],[C/V]]*표1[[#This Row],[판수]]-표1[[#This Row],[불량수량]]</f>
        <v>123120</v>
      </c>
      <c r="K1414" s="28" t="s">
        <v>107</v>
      </c>
      <c r="L1414" s="28" t="s">
        <v>117</v>
      </c>
      <c r="M1414" s="30">
        <v>0.83333333333333337</v>
      </c>
      <c r="N1414" s="30">
        <v>0.33333333333333331</v>
      </c>
      <c r="O1414" s="31">
        <v>659.99999999999989</v>
      </c>
      <c r="P1414" s="31">
        <v>0</v>
      </c>
      <c r="Q1414" s="32"/>
      <c r="R1414" s="33">
        <f t="shared" si="110"/>
        <v>9.8181818181818201</v>
      </c>
      <c r="S1414" s="34">
        <f t="shared" si="111"/>
        <v>139</v>
      </c>
      <c r="T1414" s="35">
        <f>IF(L1414="비가동",0,VLOOKUP(E1414,[1]단가!$D$4:$G$1048576,4,0))</f>
        <v>8.1</v>
      </c>
      <c r="U1414" s="35">
        <f t="shared" si="112"/>
        <v>997272</v>
      </c>
      <c r="V1414" s="36" t="str">
        <f>IF($L1414="비가동",0,IF($B1414="in",VLOOKUP($E1414,[1]투입량!$M:$T,3,FALSE),VLOOKUP($E1414,[1]투입량!$D:$I,3,FALSE)))</f>
        <v>SI4522K</v>
      </c>
      <c r="W1414" s="35">
        <f>IF($L1414="비가동",0,IF($B1414="in",VLOOKUP($E1414,[1]투입량!$M:$T,6,FALSE),VLOOKUP($E1414,[1]투입량!$D:$I,5,FALSE)))</f>
        <v>234</v>
      </c>
      <c r="X1414" s="35">
        <f t="shared" si="113"/>
        <v>27799.200000000004</v>
      </c>
      <c r="Y1414" s="37">
        <f>IF(V1414=0,0,VLOOKUP(V1414,[1]원재료!C:H,3,0)*0.001)</f>
        <v>9.15</v>
      </c>
      <c r="Z1414" s="35">
        <f t="shared" si="114"/>
        <v>254362.68000000005</v>
      </c>
      <c r="AA1414" s="38"/>
      <c r="AB1414" s="39" t="s">
        <v>35</v>
      </c>
      <c r="AC1414" s="40"/>
    </row>
    <row r="1415" spans="1:29" ht="19.5" customHeight="1" x14ac:dyDescent="0.45">
      <c r="A1415" s="22">
        <v>46171</v>
      </c>
      <c r="B1415" s="23" t="s">
        <v>29</v>
      </c>
      <c r="C1415" s="24" t="s">
        <v>30</v>
      </c>
      <c r="D1415" s="25" t="s">
        <v>103</v>
      </c>
      <c r="E1415" s="26">
        <v>683293</v>
      </c>
      <c r="F1415" s="27" t="str">
        <f>VLOOKUP(표1[[#This Row],[품번]],[1]!품번구분[#Data],2,0)</f>
        <v>S</v>
      </c>
      <c r="G1415" s="28">
        <v>1152</v>
      </c>
      <c r="H1415" s="28">
        <v>112</v>
      </c>
      <c r="I1415" s="28"/>
      <c r="J1415" s="29">
        <f>표1[[#This Row],[C/V]]*표1[[#This Row],[판수]]-표1[[#This Row],[불량수량]]</f>
        <v>129024</v>
      </c>
      <c r="K1415" s="28" t="s">
        <v>93</v>
      </c>
      <c r="L1415" s="28" t="s">
        <v>117</v>
      </c>
      <c r="M1415" s="30">
        <v>0.83333333333333337</v>
      </c>
      <c r="N1415" s="30">
        <v>0.33333333333333331</v>
      </c>
      <c r="O1415" s="31">
        <v>659.99999999999989</v>
      </c>
      <c r="P1415" s="31">
        <v>0</v>
      </c>
      <c r="Q1415" s="32"/>
      <c r="R1415" s="33">
        <f t="shared" si="110"/>
        <v>10.181818181818183</v>
      </c>
      <c r="S1415" s="34">
        <f t="shared" si="111"/>
        <v>219</v>
      </c>
      <c r="T1415" s="35">
        <f>IF(L1415="비가동",0,VLOOKUP(E1415,[1]단가!$D$4:$G$1048576,4,0))</f>
        <v>6</v>
      </c>
      <c r="U1415" s="35">
        <f t="shared" si="112"/>
        <v>774144</v>
      </c>
      <c r="V1415" s="36" t="str">
        <f>IF($L1415="비가동",0,IF($B1415="in",VLOOKUP($E1415,[1]투입량!$M:$T,3,FALSE),VLOOKUP($E1415,[1]투입량!$D:$I,3,FALSE)))</f>
        <v>SI5023</v>
      </c>
      <c r="W1415" s="35">
        <f>IF($L1415="비가동",0,IF($B1415="in",VLOOKUP($E1415,[1]투입량!$M:$T,6,FALSE),VLOOKUP($E1415,[1]투입량!$D:$I,5,FALSE)))</f>
        <v>52</v>
      </c>
      <c r="X1415" s="35">
        <f t="shared" si="113"/>
        <v>6406.4000000000005</v>
      </c>
      <c r="Y1415" s="37">
        <f>IF(V1415=0,0,VLOOKUP(V1415,[1]원재료!C:H,3,0)*0.001)</f>
        <v>9.1</v>
      </c>
      <c r="Z1415" s="35">
        <f t="shared" si="114"/>
        <v>58298.240000000005</v>
      </c>
      <c r="AA1415" s="38"/>
      <c r="AB1415" s="39" t="s">
        <v>35</v>
      </c>
      <c r="AC1415" s="40"/>
    </row>
    <row r="1416" spans="1:29" ht="19.5" hidden="1" customHeight="1" x14ac:dyDescent="0.45">
      <c r="A1416" s="22">
        <v>46171</v>
      </c>
      <c r="B1416" s="23" t="s">
        <v>29</v>
      </c>
      <c r="C1416" s="24" t="s">
        <v>30</v>
      </c>
      <c r="D1416" s="25" t="s">
        <v>112</v>
      </c>
      <c r="E1416" s="26" t="s">
        <v>164</v>
      </c>
      <c r="F1416" s="27" t="str">
        <f>VLOOKUP(표1[[#This Row],[품번]],[1]!품번구분[#Data],2,0)</f>
        <v>G</v>
      </c>
      <c r="G1416" s="28">
        <v>32</v>
      </c>
      <c r="H1416" s="28">
        <v>30</v>
      </c>
      <c r="I1416" s="28"/>
      <c r="J1416" s="29">
        <f>표1[[#This Row],[C/V]]*표1[[#This Row],[판수]]-표1[[#This Row],[불량수량]]</f>
        <v>960</v>
      </c>
      <c r="K1416" s="28" t="s">
        <v>123</v>
      </c>
      <c r="L1416" s="28" t="s">
        <v>116</v>
      </c>
      <c r="M1416" s="30">
        <v>0.33333333333333331</v>
      </c>
      <c r="N1416" s="30">
        <v>0.83333333333333337</v>
      </c>
      <c r="O1416" s="31">
        <v>289.99999999999989</v>
      </c>
      <c r="P1416" s="31">
        <v>330.00000000000011</v>
      </c>
      <c r="Q1416" s="32"/>
      <c r="R1416" s="33">
        <f t="shared" si="110"/>
        <v>6.2068965517241406</v>
      </c>
      <c r="S1416" s="34">
        <f t="shared" si="111"/>
        <v>30</v>
      </c>
      <c r="T1416" s="35">
        <f>IF(L1416="비가동",0,VLOOKUP(E1416,[1]단가!$D$4:$G$1048576,4,0))</f>
        <v>360</v>
      </c>
      <c r="U1416" s="35">
        <f t="shared" si="112"/>
        <v>345600</v>
      </c>
      <c r="V1416" s="36" t="str">
        <f>IF($L1416="비가동",0,IF($B1416="in",VLOOKUP($E1416,[1]투입량!$M:$T,3,FALSE),VLOOKUP($E1416,[1]투입량!$D:$I,3,FALSE)))</f>
        <v>SI5027</v>
      </c>
      <c r="W1416" s="35">
        <f>IF($L1416="비가동",0,IF($B1416="in",VLOOKUP($E1416,[1]투입량!$M:$T,6,FALSE),VLOOKUP($E1416,[1]투입량!$D:$I,5,FALSE)))</f>
        <v>596</v>
      </c>
      <c r="X1416" s="35">
        <f t="shared" si="113"/>
        <v>19668</v>
      </c>
      <c r="Y1416" s="37">
        <f>IF(V1416=0,0,VLOOKUP(V1416,[1]원재료!C:H,3,0)*0.001)</f>
        <v>0</v>
      </c>
      <c r="Z1416" s="35">
        <f t="shared" si="114"/>
        <v>0</v>
      </c>
      <c r="AA1416" s="38"/>
      <c r="AB1416" s="39" t="s">
        <v>35</v>
      </c>
      <c r="AC1416" s="40"/>
    </row>
    <row r="1417" spans="1:29" ht="19.5" hidden="1" customHeight="1" x14ac:dyDescent="0.45">
      <c r="A1417" s="22">
        <v>46171</v>
      </c>
      <c r="B1417" s="23" t="s">
        <v>29</v>
      </c>
      <c r="C1417" s="24" t="s">
        <v>30</v>
      </c>
      <c r="D1417" s="25" t="s">
        <v>112</v>
      </c>
      <c r="E1417" s="26" t="s">
        <v>164</v>
      </c>
      <c r="F1417" s="27" t="str">
        <f>VLOOKUP(표1[[#This Row],[품번]],[1]!품번구분[#Data],2,0)</f>
        <v>G</v>
      </c>
      <c r="G1417" s="28"/>
      <c r="H1417" s="28"/>
      <c r="I1417" s="28"/>
      <c r="J1417" s="29">
        <f>표1[[#This Row],[C/V]]*표1[[#This Row],[판수]]-표1[[#This Row],[불량수량]]</f>
        <v>0</v>
      </c>
      <c r="K1417" s="28" t="s">
        <v>123</v>
      </c>
      <c r="L1417" s="28" t="s">
        <v>36</v>
      </c>
      <c r="M1417" s="30">
        <v>0.33333333333333331</v>
      </c>
      <c r="N1417" s="30">
        <v>0.41666666666666669</v>
      </c>
      <c r="O1417" s="31">
        <v>120.00000000000006</v>
      </c>
      <c r="P1417" s="31">
        <v>0</v>
      </c>
      <c r="Q1417" s="32" t="s">
        <v>100</v>
      </c>
      <c r="R1417" s="33" t="str">
        <f t="shared" si="110"/>
        <v/>
      </c>
      <c r="S1417" s="34">
        <f t="shared" si="111"/>
        <v>30</v>
      </c>
      <c r="T1417" s="35">
        <f>IF(L1417="비가동",0,VLOOKUP(E1417,[1]단가!$D$4:$G$1048576,4,0))</f>
        <v>0</v>
      </c>
      <c r="U1417" s="35">
        <f t="shared" si="112"/>
        <v>0</v>
      </c>
      <c r="V1417" s="36">
        <f>IF($L1417="비가동",0,IF($B1417="in",VLOOKUP($E1417,[1]투입량!$M:$T,3,FALSE),VLOOKUP($E1417,[1]투입량!$D:$I,3,FALSE)))</f>
        <v>0</v>
      </c>
      <c r="W1417" s="35">
        <f>IF($L1417="비가동",0,IF($B1417="in",VLOOKUP($E1417,[1]투입량!$M:$T,6,FALSE),VLOOKUP($E1417,[1]투입량!$D:$I,5,FALSE)))</f>
        <v>0</v>
      </c>
      <c r="X1417" s="35">
        <f t="shared" si="113"/>
        <v>0</v>
      </c>
      <c r="Y1417" s="37">
        <f>IF(V1417=0,0,VLOOKUP(V1417,[1]원재료!C:H,3,0)*0.001)</f>
        <v>0</v>
      </c>
      <c r="Z1417" s="35">
        <f t="shared" si="114"/>
        <v>0</v>
      </c>
      <c r="AA1417" s="38"/>
      <c r="AB1417" s="39" t="s">
        <v>35</v>
      </c>
      <c r="AC1417" s="40"/>
    </row>
    <row r="1418" spans="1:29" ht="19.5" hidden="1" customHeight="1" x14ac:dyDescent="0.45">
      <c r="A1418" s="22">
        <v>46171</v>
      </c>
      <c r="B1418" s="23" t="s">
        <v>29</v>
      </c>
      <c r="C1418" s="24" t="s">
        <v>30</v>
      </c>
      <c r="D1418" s="25" t="s">
        <v>112</v>
      </c>
      <c r="E1418" s="26" t="s">
        <v>164</v>
      </c>
      <c r="F1418" s="27" t="str">
        <f>VLOOKUP(표1[[#This Row],[품번]],[1]!품번구분[#Data],2,0)</f>
        <v>G</v>
      </c>
      <c r="G1418" s="28"/>
      <c r="H1418" s="28"/>
      <c r="I1418" s="28"/>
      <c r="J1418" s="29">
        <f>표1[[#This Row],[C/V]]*표1[[#This Row],[판수]]-표1[[#This Row],[불량수량]]</f>
        <v>0</v>
      </c>
      <c r="K1418" s="28" t="s">
        <v>123</v>
      </c>
      <c r="L1418" s="28" t="s">
        <v>36</v>
      </c>
      <c r="M1418" s="30">
        <v>0.65972222222222221</v>
      </c>
      <c r="N1418" s="30">
        <v>0.67708333333333337</v>
      </c>
      <c r="O1418" s="31">
        <v>25.000000000000071</v>
      </c>
      <c r="P1418" s="31">
        <v>0</v>
      </c>
      <c r="Q1418" s="32" t="s">
        <v>37</v>
      </c>
      <c r="R1418" s="33" t="str">
        <f t="shared" si="110"/>
        <v/>
      </c>
      <c r="S1418" s="34">
        <f t="shared" si="111"/>
        <v>30</v>
      </c>
      <c r="T1418" s="35">
        <f>IF(L1418="비가동",0,VLOOKUP(E1418,[1]단가!$D$4:$G$1048576,4,0))</f>
        <v>0</v>
      </c>
      <c r="U1418" s="35">
        <f t="shared" si="112"/>
        <v>0</v>
      </c>
      <c r="V1418" s="36">
        <f>IF($L1418="비가동",0,IF($B1418="in",VLOOKUP($E1418,[1]투입량!$M:$T,3,FALSE),VLOOKUP($E1418,[1]투입량!$D:$I,3,FALSE)))</f>
        <v>0</v>
      </c>
      <c r="W1418" s="35">
        <f>IF($L1418="비가동",0,IF($B1418="in",VLOOKUP($E1418,[1]투입량!$M:$T,6,FALSE),VLOOKUP($E1418,[1]투입량!$D:$I,5,FALSE)))</f>
        <v>0</v>
      </c>
      <c r="X1418" s="35">
        <f t="shared" si="113"/>
        <v>0</v>
      </c>
      <c r="Y1418" s="37">
        <f>IF(V1418=0,0,VLOOKUP(V1418,[1]원재료!C:H,3,0)*0.001)</f>
        <v>0</v>
      </c>
      <c r="Z1418" s="35">
        <f t="shared" si="114"/>
        <v>0</v>
      </c>
      <c r="AA1418" s="38" t="s">
        <v>165</v>
      </c>
      <c r="AB1418" s="39" t="s">
        <v>35</v>
      </c>
      <c r="AC1418" s="40"/>
    </row>
    <row r="1419" spans="1:29" ht="19.5" hidden="1" customHeight="1" x14ac:dyDescent="0.45">
      <c r="A1419" s="22">
        <v>46171</v>
      </c>
      <c r="B1419" s="23" t="s">
        <v>29</v>
      </c>
      <c r="C1419" s="24" t="s">
        <v>30</v>
      </c>
      <c r="D1419" s="25" t="s">
        <v>112</v>
      </c>
      <c r="E1419" s="26" t="s">
        <v>164</v>
      </c>
      <c r="F1419" s="27" t="str">
        <f>VLOOKUP(표1[[#This Row],[품번]],[1]!품번구분[#Data],2,0)</f>
        <v>G</v>
      </c>
      <c r="G1419" s="28"/>
      <c r="H1419" s="28"/>
      <c r="I1419" s="28"/>
      <c r="J1419" s="29">
        <f>표1[[#This Row],[C/V]]*표1[[#This Row],[판수]]-표1[[#This Row],[불량수량]]</f>
        <v>0</v>
      </c>
      <c r="K1419" s="28" t="s">
        <v>123</v>
      </c>
      <c r="L1419" s="28" t="s">
        <v>36</v>
      </c>
      <c r="M1419" s="30">
        <v>0.67708333333333337</v>
      </c>
      <c r="N1419" s="30">
        <v>0.83333333333333337</v>
      </c>
      <c r="O1419" s="31">
        <v>185</v>
      </c>
      <c r="P1419" s="31">
        <v>0</v>
      </c>
      <c r="Q1419" s="32" t="s">
        <v>47</v>
      </c>
      <c r="R1419" s="33" t="str">
        <f t="shared" si="110"/>
        <v/>
      </c>
      <c r="S1419" s="34">
        <f t="shared" si="111"/>
        <v>30</v>
      </c>
      <c r="T1419" s="35">
        <f>IF(L1419="비가동",0,VLOOKUP(E1419,[1]단가!$D$4:$G$1048576,4,0))</f>
        <v>0</v>
      </c>
      <c r="U1419" s="35">
        <f t="shared" si="112"/>
        <v>0</v>
      </c>
      <c r="V1419" s="36">
        <f>IF($L1419="비가동",0,IF($B1419="in",VLOOKUP($E1419,[1]투입량!$M:$T,3,FALSE),VLOOKUP($E1419,[1]투입량!$D:$I,3,FALSE)))</f>
        <v>0</v>
      </c>
      <c r="W1419" s="35">
        <f>IF($L1419="비가동",0,IF($B1419="in",VLOOKUP($E1419,[1]투입량!$M:$T,6,FALSE),VLOOKUP($E1419,[1]투입량!$D:$I,5,FALSE)))</f>
        <v>0</v>
      </c>
      <c r="X1419" s="35">
        <f t="shared" si="113"/>
        <v>0</v>
      </c>
      <c r="Y1419" s="37">
        <f>IF(V1419=0,0,VLOOKUP(V1419,[1]원재료!C:H,3,0)*0.001)</f>
        <v>0</v>
      </c>
      <c r="Z1419" s="35">
        <f t="shared" si="114"/>
        <v>0</v>
      </c>
      <c r="AA1419" s="38" t="s">
        <v>48</v>
      </c>
      <c r="AB1419" s="39" t="s">
        <v>35</v>
      </c>
      <c r="AC1419" s="40"/>
    </row>
    <row r="1420" spans="1:29" ht="19.5" customHeight="1" x14ac:dyDescent="0.45">
      <c r="A1420" s="22">
        <v>46171</v>
      </c>
      <c r="B1420" s="23" t="s">
        <v>29</v>
      </c>
      <c r="C1420" s="24" t="s">
        <v>30</v>
      </c>
      <c r="D1420" s="25" t="s">
        <v>109</v>
      </c>
      <c r="E1420" s="26" t="s">
        <v>155</v>
      </c>
      <c r="F1420" s="27" t="str">
        <f>VLOOKUP(표1[[#This Row],[품번]],[1]!품번구분[#Data],2,0)</f>
        <v>G</v>
      </c>
      <c r="G1420" s="28">
        <v>44</v>
      </c>
      <c r="H1420" s="28">
        <v>118</v>
      </c>
      <c r="I1420" s="28"/>
      <c r="J1420" s="29">
        <f>표1[[#This Row],[C/V]]*표1[[#This Row],[판수]]-표1[[#This Row],[불량수량]]</f>
        <v>5192</v>
      </c>
      <c r="K1420" s="28" t="s">
        <v>43</v>
      </c>
      <c r="L1420" s="28" t="s">
        <v>117</v>
      </c>
      <c r="M1420" s="30">
        <v>0.83333333333333337</v>
      </c>
      <c r="N1420" s="30">
        <v>0.33333333333333331</v>
      </c>
      <c r="O1420" s="31">
        <v>659.99999999999989</v>
      </c>
      <c r="P1420" s="31">
        <v>0</v>
      </c>
      <c r="Q1420" s="32"/>
      <c r="R1420" s="33">
        <f t="shared" si="110"/>
        <v>10.72727272727273</v>
      </c>
      <c r="S1420" s="34">
        <f t="shared" si="111"/>
        <v>118</v>
      </c>
      <c r="T1420" s="35">
        <f>IF(L1420="비가동",0,VLOOKUP(E1420,[1]단가!$D$4:$G$1048576,4,0))</f>
        <v>97</v>
      </c>
      <c r="U1420" s="35">
        <f t="shared" si="112"/>
        <v>503624</v>
      </c>
      <c r="V1420" s="36" t="str">
        <f>IF($L1420="비가동",0,IF($B1420="in",VLOOKUP($E1420,[1]투입량!$M:$T,3,FALSE),VLOOKUP($E1420,[1]투입량!$D:$I,3,FALSE)))</f>
        <v>SI4028</v>
      </c>
      <c r="W1420" s="35">
        <f>IF($L1420="비가동",0,IF($B1420="in",VLOOKUP($E1420,[1]투입량!$M:$T,6,FALSE),VLOOKUP($E1420,[1]투입량!$D:$I,5,FALSE)))</f>
        <v>156</v>
      </c>
      <c r="X1420" s="35">
        <f t="shared" si="113"/>
        <v>20248.800000000003</v>
      </c>
      <c r="Y1420" s="37">
        <f>IF(V1420=0,0,VLOOKUP(V1420,[1]원재료!C:H,3,0)*0.001)</f>
        <v>9</v>
      </c>
      <c r="Z1420" s="35">
        <f t="shared" si="114"/>
        <v>182239.2</v>
      </c>
      <c r="AA1420" s="38"/>
      <c r="AB1420" s="39" t="s">
        <v>35</v>
      </c>
      <c r="AC1420" s="40"/>
    </row>
    <row r="1421" spans="1:29" ht="19.5" customHeight="1" x14ac:dyDescent="0.45">
      <c r="A1421" s="22">
        <v>46171</v>
      </c>
      <c r="B1421" s="23" t="s">
        <v>29</v>
      </c>
      <c r="C1421" s="24" t="s">
        <v>30</v>
      </c>
      <c r="D1421" s="25" t="s">
        <v>112</v>
      </c>
      <c r="E1421" s="26" t="s">
        <v>166</v>
      </c>
      <c r="F1421" s="27" t="str">
        <f>VLOOKUP(표1[[#This Row],[품번]],[1]!품번구분[#Data],2,0)</f>
        <v>G</v>
      </c>
      <c r="G1421" s="28">
        <v>12</v>
      </c>
      <c r="H1421" s="28">
        <v>118</v>
      </c>
      <c r="I1421" s="28"/>
      <c r="J1421" s="29">
        <f>표1[[#This Row],[C/V]]*표1[[#This Row],[판수]]-표1[[#This Row],[불량수량]]</f>
        <v>1416</v>
      </c>
      <c r="K1421" s="28" t="s">
        <v>43</v>
      </c>
      <c r="L1421" s="28" t="s">
        <v>117</v>
      </c>
      <c r="M1421" s="30">
        <v>0.83333333333333337</v>
      </c>
      <c r="N1421" s="30">
        <v>0.33333333333333331</v>
      </c>
      <c r="O1421" s="31">
        <v>659.99999999999989</v>
      </c>
      <c r="P1421" s="31">
        <v>0</v>
      </c>
      <c r="Q1421" s="32"/>
      <c r="R1421" s="33">
        <f t="shared" si="110"/>
        <v>10.72727272727273</v>
      </c>
      <c r="S1421" s="34">
        <f t="shared" si="111"/>
        <v>118</v>
      </c>
      <c r="T1421" s="35">
        <f>IF(L1421="비가동",0,VLOOKUP(E1421,[1]단가!$D$4:$G$1048576,4,0))</f>
        <v>0</v>
      </c>
      <c r="U1421" s="35">
        <f t="shared" si="112"/>
        <v>0</v>
      </c>
      <c r="V1421" s="36" t="str">
        <f>IF($L1421="비가동",0,IF($B1421="in",VLOOKUP($E1421,[1]투입량!$M:$T,3,FALSE),VLOOKUP($E1421,[1]투입량!$D:$I,3,FALSE)))</f>
        <v>SI4022K</v>
      </c>
      <c r="W1421" s="35">
        <f>IF($L1421="비가동",0,IF($B1421="in",VLOOKUP($E1421,[1]투입량!$M:$T,6,FALSE),VLOOKUP($E1421,[1]투입량!$D:$I,5,FALSE)))</f>
        <v>75</v>
      </c>
      <c r="X1421" s="35">
        <f t="shared" si="113"/>
        <v>9735</v>
      </c>
      <c r="Y1421" s="37">
        <f>IF(V1421=0,0,VLOOKUP(V1421,[1]원재료!C:H,3,0)*0.001)</f>
        <v>8.6</v>
      </c>
      <c r="Z1421" s="35">
        <f t="shared" si="114"/>
        <v>83721</v>
      </c>
      <c r="AA1421" s="38"/>
      <c r="AB1421" s="39" t="s">
        <v>35</v>
      </c>
      <c r="AC1421" s="40"/>
    </row>
    <row r="1422" spans="1:29" ht="19.5" customHeight="1" x14ac:dyDescent="0.45">
      <c r="A1422" s="22">
        <v>46171</v>
      </c>
      <c r="B1422" s="23" t="s">
        <v>29</v>
      </c>
      <c r="C1422" s="24" t="s">
        <v>30</v>
      </c>
      <c r="D1422" s="25" t="s">
        <v>114</v>
      </c>
      <c r="E1422" s="26" t="s">
        <v>115</v>
      </c>
      <c r="F1422" s="27" t="str">
        <f>VLOOKUP(표1[[#This Row],[품번]],[1]!품번구분[#Data],2,0)</f>
        <v>S</v>
      </c>
      <c r="G1422" s="28">
        <v>160</v>
      </c>
      <c r="H1422" s="28">
        <v>118</v>
      </c>
      <c r="I1422" s="28"/>
      <c r="J1422" s="29">
        <f>표1[[#This Row],[C/V]]*표1[[#This Row],[판수]]-표1[[#This Row],[불량수량]]</f>
        <v>18880</v>
      </c>
      <c r="K1422" s="28" t="s">
        <v>43</v>
      </c>
      <c r="L1422" s="28" t="s">
        <v>117</v>
      </c>
      <c r="M1422" s="30">
        <v>0.83333333333333337</v>
      </c>
      <c r="N1422" s="30">
        <v>0.33333333333333331</v>
      </c>
      <c r="O1422" s="31">
        <v>659.99999999999989</v>
      </c>
      <c r="P1422" s="31">
        <v>0</v>
      </c>
      <c r="Q1422" s="32"/>
      <c r="R1422" s="33">
        <f t="shared" si="110"/>
        <v>10.72727272727273</v>
      </c>
      <c r="S1422" s="34">
        <f t="shared" si="111"/>
        <v>118</v>
      </c>
      <c r="T1422" s="35">
        <f>IF(L1422="비가동",0,VLOOKUP(E1422,[1]단가!$D$4:$G$1048576,4,0))</f>
        <v>49.5</v>
      </c>
      <c r="U1422" s="35">
        <f t="shared" si="112"/>
        <v>934560</v>
      </c>
      <c r="V1422" s="36" t="str">
        <f>IF($L1422="비가동",0,IF($B1422="in",VLOOKUP($E1422,[1]투입량!$M:$T,3,FALSE),VLOOKUP($E1422,[1]투입량!$D:$I,3,FALSE)))</f>
        <v>SI3020K</v>
      </c>
      <c r="W1422" s="35">
        <f>IF($L1422="비가동",0,IF($B1422="in",VLOOKUP($E1422,[1]투입량!$M:$T,6,FALSE),VLOOKUP($E1422,[1]투입량!$D:$I,5,FALSE)))</f>
        <v>168</v>
      </c>
      <c r="X1422" s="35">
        <f t="shared" si="113"/>
        <v>21806.400000000001</v>
      </c>
      <c r="Y1422" s="37">
        <f>IF(V1422=0,0,VLOOKUP(V1422,[1]원재료!C:H,3,0)*0.001)</f>
        <v>9.85</v>
      </c>
      <c r="Z1422" s="35">
        <f t="shared" si="114"/>
        <v>214793.04</v>
      </c>
      <c r="AA1422" s="38"/>
      <c r="AB1422" s="39" t="s">
        <v>35</v>
      </c>
      <c r="AC1422" s="40"/>
    </row>
    <row r="1423" spans="1:29" ht="19.5" customHeight="1" x14ac:dyDescent="0.45">
      <c r="A1423" s="22">
        <v>46172</v>
      </c>
      <c r="B1423" s="23" t="s">
        <v>29</v>
      </c>
      <c r="C1423" s="24" t="s">
        <v>30</v>
      </c>
      <c r="D1423" s="25" t="s">
        <v>31</v>
      </c>
      <c r="E1423" s="26" t="s">
        <v>50</v>
      </c>
      <c r="F1423" s="27" t="str">
        <f>VLOOKUP(표1[[#This Row],[품번]],[1]!품번구분[#Data],2,0)</f>
        <v>S</v>
      </c>
      <c r="G1423" s="28">
        <v>252</v>
      </c>
      <c r="H1423" s="28">
        <v>88</v>
      </c>
      <c r="I1423" s="28"/>
      <c r="J1423" s="29">
        <f>표1[[#This Row],[C/V]]*표1[[#This Row],[판수]]-표1[[#This Row],[불량수량]]</f>
        <v>22176</v>
      </c>
      <c r="K1423" s="28" t="s">
        <v>33</v>
      </c>
      <c r="L1423" s="28" t="s">
        <v>34</v>
      </c>
      <c r="M1423" s="30">
        <v>0.33333333333333331</v>
      </c>
      <c r="N1423" s="30">
        <v>0.75</v>
      </c>
      <c r="O1423" s="31">
        <v>540</v>
      </c>
      <c r="P1423" s="31">
        <v>0</v>
      </c>
      <c r="Q1423" s="32"/>
      <c r="R1423" s="33">
        <f t="shared" si="110"/>
        <v>9.7777777777777786</v>
      </c>
      <c r="S1423" s="34">
        <f t="shared" si="111"/>
        <v>208</v>
      </c>
      <c r="T1423" s="35">
        <f>IF(L1423="비가동",0,VLOOKUP(E1423,[1]단가!$D$4:$G$1048576,4,0))</f>
        <v>25.09</v>
      </c>
      <c r="U1423" s="35">
        <f t="shared" si="112"/>
        <v>556395.84</v>
      </c>
      <c r="V1423" s="36" t="str">
        <f>IF($L1423="비가동",0,IF($B1423="in",VLOOKUP($E1423,[1]투입량!$M:$T,3,FALSE),VLOOKUP($E1423,[1]투입량!$D:$I,3,FALSE)))</f>
        <v>SI4022</v>
      </c>
      <c r="W1423" s="35">
        <f>IF($L1423="비가동",0,IF($B1423="in",VLOOKUP($E1423,[1]투입량!$M:$T,6,FALSE),VLOOKUP($E1423,[1]투입량!$D:$I,5,FALSE)))</f>
        <v>354</v>
      </c>
      <c r="X1423" s="35">
        <f t="shared" si="113"/>
        <v>34267.200000000004</v>
      </c>
      <c r="Y1423" s="37">
        <f>IF(V1423=0,0,VLOOKUP(V1423,[1]원재료!C:H,3,0)*0.001)</f>
        <v>10.15</v>
      </c>
      <c r="Z1423" s="35">
        <f t="shared" si="114"/>
        <v>347812.08000000007</v>
      </c>
      <c r="AA1423" s="38"/>
      <c r="AB1423" s="39" t="s">
        <v>35</v>
      </c>
      <c r="AC1423" s="40"/>
    </row>
    <row r="1424" spans="1:29" ht="19.5" customHeight="1" x14ac:dyDescent="0.45">
      <c r="A1424" s="22">
        <v>46172</v>
      </c>
      <c r="B1424" s="23" t="s">
        <v>29</v>
      </c>
      <c r="C1424" s="24" t="s">
        <v>30</v>
      </c>
      <c r="D1424" s="25" t="s">
        <v>39</v>
      </c>
      <c r="E1424" s="26" t="s">
        <v>161</v>
      </c>
      <c r="F1424" s="27" t="str">
        <f>VLOOKUP(표1[[#This Row],[품번]],[1]!품번구분[#Data],2,0)</f>
        <v>S</v>
      </c>
      <c r="G1424" s="28">
        <v>192</v>
      </c>
      <c r="H1424" s="28">
        <v>88</v>
      </c>
      <c r="I1424" s="28"/>
      <c r="J1424" s="29">
        <f>표1[[#This Row],[C/V]]*표1[[#This Row],[판수]]-표1[[#This Row],[불량수량]]</f>
        <v>16896</v>
      </c>
      <c r="K1424" s="28" t="s">
        <v>33</v>
      </c>
      <c r="L1424" s="28" t="s">
        <v>34</v>
      </c>
      <c r="M1424" s="30">
        <v>0.33333333333333331</v>
      </c>
      <c r="N1424" s="30">
        <v>0.75</v>
      </c>
      <c r="O1424" s="31">
        <v>540</v>
      </c>
      <c r="P1424" s="31">
        <v>0</v>
      </c>
      <c r="Q1424" s="32"/>
      <c r="R1424" s="33">
        <f t="shared" si="110"/>
        <v>9.7777777777777786</v>
      </c>
      <c r="S1424" s="34">
        <f t="shared" si="111"/>
        <v>208</v>
      </c>
      <c r="T1424" s="35">
        <f>IF(L1424="비가동",0,VLOOKUP(E1424,[1]단가!$D$4:$G$1048576,4,0))</f>
        <v>27.24</v>
      </c>
      <c r="U1424" s="35">
        <f t="shared" si="112"/>
        <v>460247.03999999998</v>
      </c>
      <c r="V1424" s="36" t="str">
        <f>IF($L1424="비가동",0,IF($B1424="in",VLOOKUP($E1424,[1]투입량!$M:$T,3,FALSE),VLOOKUP($E1424,[1]투입량!$D:$I,3,FALSE)))</f>
        <v>SI4022</v>
      </c>
      <c r="W1424" s="35">
        <f>IF($L1424="비가동",0,IF($B1424="in",VLOOKUP($E1424,[1]투입량!$M:$T,6,FALSE),VLOOKUP($E1424,[1]투입량!$D:$I,5,FALSE)))</f>
        <v>0</v>
      </c>
      <c r="X1424" s="35">
        <f t="shared" si="113"/>
        <v>0</v>
      </c>
      <c r="Y1424" s="37">
        <f>IF(V1424=0,0,VLOOKUP(V1424,[1]원재료!C:H,3,0)*0.001)</f>
        <v>10.15</v>
      </c>
      <c r="Z1424" s="35">
        <f t="shared" si="114"/>
        <v>0</v>
      </c>
      <c r="AA1424" s="38"/>
      <c r="AB1424" s="39" t="s">
        <v>35</v>
      </c>
      <c r="AC1424" s="40"/>
    </row>
    <row r="1425" spans="1:29" ht="19.5" customHeight="1" x14ac:dyDescent="0.45">
      <c r="A1425" s="22">
        <v>46172</v>
      </c>
      <c r="B1425" s="23" t="s">
        <v>29</v>
      </c>
      <c r="C1425" s="24" t="s">
        <v>30</v>
      </c>
      <c r="D1425" s="25" t="s">
        <v>41</v>
      </c>
      <c r="E1425" s="26" t="s">
        <v>42</v>
      </c>
      <c r="F1425" s="27" t="str">
        <f>VLOOKUP(표1[[#This Row],[품번]],[1]!품번구분[#Data],2,0)</f>
        <v>G</v>
      </c>
      <c r="G1425" s="28">
        <v>90</v>
      </c>
      <c r="H1425" s="28">
        <v>88</v>
      </c>
      <c r="I1425" s="28"/>
      <c r="J1425" s="29">
        <f>표1[[#This Row],[C/V]]*표1[[#This Row],[판수]]-표1[[#This Row],[불량수량]]</f>
        <v>7920</v>
      </c>
      <c r="K1425" s="28" t="s">
        <v>33</v>
      </c>
      <c r="L1425" s="28" t="s">
        <v>34</v>
      </c>
      <c r="M1425" s="30">
        <v>0.33333333333333331</v>
      </c>
      <c r="N1425" s="30">
        <v>0.75</v>
      </c>
      <c r="O1425" s="31">
        <v>540</v>
      </c>
      <c r="P1425" s="31">
        <v>0</v>
      </c>
      <c r="Q1425" s="32"/>
      <c r="R1425" s="33">
        <f t="shared" si="110"/>
        <v>9.7777777777777786</v>
      </c>
      <c r="S1425" s="34">
        <f t="shared" si="111"/>
        <v>208</v>
      </c>
      <c r="T1425" s="35">
        <f>IF(L1425="비가동",0,VLOOKUP(E1425,[1]단가!$D$4:$G$1048576,4,0))</f>
        <v>60</v>
      </c>
      <c r="U1425" s="35">
        <f t="shared" si="112"/>
        <v>475200</v>
      </c>
      <c r="V1425" s="36" t="str">
        <f>IF($L1425="비가동",0,IF($B1425="in",VLOOKUP($E1425,[1]투입량!$M:$T,3,FALSE),VLOOKUP($E1425,[1]투입량!$D:$I,3,FALSE)))</f>
        <v>SI4027K</v>
      </c>
      <c r="W1425" s="35">
        <f>IF($L1425="비가동",0,IF($B1425="in",VLOOKUP($E1425,[1]투입량!$M:$T,6,FALSE),VLOOKUP($E1425,[1]투입량!$D:$I,5,FALSE)))</f>
        <v>330</v>
      </c>
      <c r="X1425" s="35">
        <f t="shared" si="113"/>
        <v>31944.000000000004</v>
      </c>
      <c r="Y1425" s="37">
        <f>IF(V1425=0,0,VLOOKUP(V1425,[1]원재료!C:H,3,0)*0.001)</f>
        <v>9</v>
      </c>
      <c r="Z1425" s="35">
        <f t="shared" si="114"/>
        <v>287496.00000000006</v>
      </c>
      <c r="AA1425" s="38"/>
      <c r="AB1425" s="39" t="s">
        <v>35</v>
      </c>
      <c r="AC1425" s="40"/>
    </row>
    <row r="1426" spans="1:29" ht="19.5" customHeight="1" x14ac:dyDescent="0.45">
      <c r="A1426" s="22">
        <v>46172</v>
      </c>
      <c r="B1426" s="23" t="s">
        <v>29</v>
      </c>
      <c r="C1426" s="24" t="s">
        <v>30</v>
      </c>
      <c r="D1426" s="25" t="s">
        <v>31</v>
      </c>
      <c r="E1426" s="26" t="s">
        <v>50</v>
      </c>
      <c r="F1426" s="27" t="str">
        <f>VLOOKUP(표1[[#This Row],[품번]],[1]!품번구분[#Data],2,0)</f>
        <v>S</v>
      </c>
      <c r="G1426" s="28">
        <v>252</v>
      </c>
      <c r="H1426" s="28">
        <v>120</v>
      </c>
      <c r="I1426" s="28"/>
      <c r="J1426" s="29">
        <f>표1[[#This Row],[C/V]]*표1[[#This Row],[판수]]-표1[[#This Row],[불량수량]]</f>
        <v>30240</v>
      </c>
      <c r="K1426" s="28" t="s">
        <v>56</v>
      </c>
      <c r="L1426" s="28" t="s">
        <v>44</v>
      </c>
      <c r="M1426" s="30">
        <v>0.75</v>
      </c>
      <c r="N1426" s="30">
        <v>0.33333333333333331</v>
      </c>
      <c r="O1426" s="31">
        <v>749.99999999999989</v>
      </c>
      <c r="P1426" s="31">
        <v>0</v>
      </c>
      <c r="Q1426" s="32"/>
      <c r="R1426" s="33">
        <f t="shared" si="110"/>
        <v>9.6000000000000014</v>
      </c>
      <c r="S1426" s="34">
        <f t="shared" si="111"/>
        <v>208</v>
      </c>
      <c r="T1426" s="35">
        <f>IF(L1426="비가동",0,VLOOKUP(E1426,[1]단가!$D$4:$G$1048576,4,0))</f>
        <v>25.09</v>
      </c>
      <c r="U1426" s="35">
        <f t="shared" si="112"/>
        <v>758721.6</v>
      </c>
      <c r="V1426" s="36" t="str">
        <f>IF($L1426="비가동",0,IF($B1426="in",VLOOKUP($E1426,[1]투입량!$M:$T,3,FALSE),VLOOKUP($E1426,[1]투입량!$D:$I,3,FALSE)))</f>
        <v>SI4022</v>
      </c>
      <c r="W1426" s="35">
        <f>IF($L1426="비가동",0,IF($B1426="in",VLOOKUP($E1426,[1]투입량!$M:$T,6,FALSE),VLOOKUP($E1426,[1]투입량!$D:$I,5,FALSE)))</f>
        <v>354</v>
      </c>
      <c r="X1426" s="35">
        <f t="shared" si="113"/>
        <v>46728.000000000007</v>
      </c>
      <c r="Y1426" s="37">
        <f>IF(V1426=0,0,VLOOKUP(V1426,[1]원재료!C:H,3,0)*0.001)</f>
        <v>10.15</v>
      </c>
      <c r="Z1426" s="35">
        <f t="shared" si="114"/>
        <v>474289.20000000007</v>
      </c>
      <c r="AA1426" s="38"/>
      <c r="AB1426" s="39" t="s">
        <v>35</v>
      </c>
      <c r="AC1426" s="40"/>
    </row>
    <row r="1427" spans="1:29" ht="19.5" customHeight="1" x14ac:dyDescent="0.45">
      <c r="A1427" s="22">
        <v>46172</v>
      </c>
      <c r="B1427" s="23" t="s">
        <v>29</v>
      </c>
      <c r="C1427" s="24" t="s">
        <v>30</v>
      </c>
      <c r="D1427" s="25" t="s">
        <v>39</v>
      </c>
      <c r="E1427" s="26" t="s">
        <v>161</v>
      </c>
      <c r="F1427" s="27" t="str">
        <f>VLOOKUP(표1[[#This Row],[품번]],[1]!품번구분[#Data],2,0)</f>
        <v>S</v>
      </c>
      <c r="G1427" s="28">
        <v>192</v>
      </c>
      <c r="H1427" s="28">
        <v>120</v>
      </c>
      <c r="I1427" s="28"/>
      <c r="J1427" s="29">
        <f>표1[[#This Row],[C/V]]*표1[[#This Row],[판수]]-표1[[#This Row],[불량수량]]</f>
        <v>23040</v>
      </c>
      <c r="K1427" s="28" t="s">
        <v>56</v>
      </c>
      <c r="L1427" s="28" t="s">
        <v>44</v>
      </c>
      <c r="M1427" s="30">
        <v>0.75</v>
      </c>
      <c r="N1427" s="30">
        <v>0.33333333333333331</v>
      </c>
      <c r="O1427" s="31">
        <v>749.99999999999989</v>
      </c>
      <c r="P1427" s="31">
        <v>0</v>
      </c>
      <c r="Q1427" s="32"/>
      <c r="R1427" s="33">
        <f t="shared" si="110"/>
        <v>9.6000000000000014</v>
      </c>
      <c r="S1427" s="34">
        <f t="shared" si="111"/>
        <v>208</v>
      </c>
      <c r="T1427" s="35">
        <f>IF(L1427="비가동",0,VLOOKUP(E1427,[1]단가!$D$4:$G$1048576,4,0))</f>
        <v>27.24</v>
      </c>
      <c r="U1427" s="35">
        <f t="shared" si="112"/>
        <v>627609.59999999998</v>
      </c>
      <c r="V1427" s="36" t="str">
        <f>IF($L1427="비가동",0,IF($B1427="in",VLOOKUP($E1427,[1]투입량!$M:$T,3,FALSE),VLOOKUP($E1427,[1]투입량!$D:$I,3,FALSE)))</f>
        <v>SI4022</v>
      </c>
      <c r="W1427" s="35">
        <f>IF($L1427="비가동",0,IF($B1427="in",VLOOKUP($E1427,[1]투입량!$M:$T,6,FALSE),VLOOKUP($E1427,[1]투입량!$D:$I,5,FALSE)))</f>
        <v>0</v>
      </c>
      <c r="X1427" s="35">
        <f t="shared" si="113"/>
        <v>0</v>
      </c>
      <c r="Y1427" s="37">
        <f>IF(V1427=0,0,VLOOKUP(V1427,[1]원재료!C:H,3,0)*0.001)</f>
        <v>10.15</v>
      </c>
      <c r="Z1427" s="35">
        <f t="shared" si="114"/>
        <v>0</v>
      </c>
      <c r="AA1427" s="38"/>
      <c r="AB1427" s="39" t="s">
        <v>35</v>
      </c>
      <c r="AC1427" s="40"/>
    </row>
    <row r="1428" spans="1:29" ht="19.5" customHeight="1" x14ac:dyDescent="0.45">
      <c r="A1428" s="22">
        <v>46172</v>
      </c>
      <c r="B1428" s="23" t="s">
        <v>29</v>
      </c>
      <c r="C1428" s="24" t="s">
        <v>30</v>
      </c>
      <c r="D1428" s="25" t="s">
        <v>41</v>
      </c>
      <c r="E1428" s="26" t="s">
        <v>42</v>
      </c>
      <c r="F1428" s="27" t="str">
        <f>VLOOKUP(표1[[#This Row],[품번]],[1]!품번구분[#Data],2,0)</f>
        <v>G</v>
      </c>
      <c r="G1428" s="28">
        <v>90</v>
      </c>
      <c r="H1428" s="28">
        <v>120</v>
      </c>
      <c r="I1428" s="28"/>
      <c r="J1428" s="29">
        <f>표1[[#This Row],[C/V]]*표1[[#This Row],[판수]]-표1[[#This Row],[불량수량]]</f>
        <v>10800</v>
      </c>
      <c r="K1428" s="28" t="s">
        <v>56</v>
      </c>
      <c r="L1428" s="28" t="s">
        <v>44</v>
      </c>
      <c r="M1428" s="30">
        <v>0.75</v>
      </c>
      <c r="N1428" s="30">
        <v>0.33333333333333331</v>
      </c>
      <c r="O1428" s="31">
        <v>749.99999999999989</v>
      </c>
      <c r="P1428" s="31">
        <v>0</v>
      </c>
      <c r="Q1428" s="32"/>
      <c r="R1428" s="33">
        <f t="shared" si="110"/>
        <v>9.6000000000000014</v>
      </c>
      <c r="S1428" s="34">
        <f t="shared" si="111"/>
        <v>208</v>
      </c>
      <c r="T1428" s="35">
        <f>IF(L1428="비가동",0,VLOOKUP(E1428,[1]단가!$D$4:$G$1048576,4,0))</f>
        <v>60</v>
      </c>
      <c r="U1428" s="35">
        <f t="shared" si="112"/>
        <v>648000</v>
      </c>
      <c r="V1428" s="36" t="str">
        <f>IF($L1428="비가동",0,IF($B1428="in",VLOOKUP($E1428,[1]투입량!$M:$T,3,FALSE),VLOOKUP($E1428,[1]투입량!$D:$I,3,FALSE)))</f>
        <v>SI4027K</v>
      </c>
      <c r="W1428" s="35">
        <f>IF($L1428="비가동",0,IF($B1428="in",VLOOKUP($E1428,[1]투입량!$M:$T,6,FALSE),VLOOKUP($E1428,[1]투입량!$D:$I,5,FALSE)))</f>
        <v>330</v>
      </c>
      <c r="X1428" s="35">
        <f t="shared" si="113"/>
        <v>43560.000000000007</v>
      </c>
      <c r="Y1428" s="37">
        <f>IF(V1428=0,0,VLOOKUP(V1428,[1]원재료!C:H,3,0)*0.001)</f>
        <v>9</v>
      </c>
      <c r="Z1428" s="35">
        <f t="shared" si="114"/>
        <v>392040.00000000006</v>
      </c>
      <c r="AA1428" s="38"/>
      <c r="AB1428" s="39" t="s">
        <v>35</v>
      </c>
      <c r="AC1428" s="40"/>
    </row>
    <row r="1429" spans="1:29" ht="19.5" customHeight="1" x14ac:dyDescent="0.45">
      <c r="A1429" s="22">
        <v>46172</v>
      </c>
      <c r="B1429" s="23" t="s">
        <v>29</v>
      </c>
      <c r="C1429" s="24" t="s">
        <v>30</v>
      </c>
      <c r="D1429" s="25" t="s">
        <v>49</v>
      </c>
      <c r="E1429" s="26">
        <v>685683</v>
      </c>
      <c r="F1429" s="27" t="str">
        <f>VLOOKUP(표1[[#This Row],[품번]],[1]!품번구분[#Data],2,0)</f>
        <v>S</v>
      </c>
      <c r="G1429" s="28">
        <v>80</v>
      </c>
      <c r="H1429" s="28">
        <v>89</v>
      </c>
      <c r="I1429" s="28"/>
      <c r="J1429" s="29">
        <f>표1[[#This Row],[C/V]]*표1[[#This Row],[판수]]-표1[[#This Row],[불량수량]]</f>
        <v>7120</v>
      </c>
      <c r="K1429" s="28" t="s">
        <v>51</v>
      </c>
      <c r="L1429" s="28" t="s">
        <v>34</v>
      </c>
      <c r="M1429" s="30">
        <v>0.33333333333333331</v>
      </c>
      <c r="N1429" s="30">
        <v>0.75</v>
      </c>
      <c r="O1429" s="31">
        <v>540</v>
      </c>
      <c r="P1429" s="31">
        <v>0</v>
      </c>
      <c r="Q1429" s="32"/>
      <c r="R1429" s="33">
        <f t="shared" si="110"/>
        <v>9.8888888888888875</v>
      </c>
      <c r="S1429" s="34">
        <f t="shared" si="111"/>
        <v>211</v>
      </c>
      <c r="T1429" s="35">
        <f>IF(L1429="비가동",0,VLOOKUP(E1429,[1]단가!$D$4:$G$1048576,4,0))</f>
        <v>163.26</v>
      </c>
      <c r="U1429" s="35">
        <f t="shared" si="112"/>
        <v>1162411.2</v>
      </c>
      <c r="V1429" s="36" t="str">
        <f>IF($L1429="비가동",0,IF($B1429="in",VLOOKUP($E1429,[1]투입량!$M:$T,3,FALSE),VLOOKUP($E1429,[1]투입량!$D:$I,3,FALSE)))</f>
        <v>SI4029</v>
      </c>
      <c r="W1429" s="35">
        <f>IF($L1429="비가동",0,IF($B1429="in",VLOOKUP($E1429,[1]투입량!$M:$T,6,FALSE),VLOOKUP($E1429,[1]투입량!$D:$I,5,FALSE)))</f>
        <v>336</v>
      </c>
      <c r="X1429" s="35">
        <f t="shared" si="113"/>
        <v>32894.400000000001</v>
      </c>
      <c r="Y1429" s="37">
        <f>IF(V1429=0,0,VLOOKUP(V1429,[1]원재료!C:H,3,0)*0.001)</f>
        <v>9</v>
      </c>
      <c r="Z1429" s="35">
        <f t="shared" si="114"/>
        <v>296049.60000000003</v>
      </c>
      <c r="AA1429" s="38"/>
      <c r="AB1429" s="39" t="s">
        <v>35</v>
      </c>
      <c r="AC1429" s="40"/>
    </row>
    <row r="1430" spans="1:29" ht="19.5" customHeight="1" x14ac:dyDescent="0.45">
      <c r="A1430" s="22">
        <v>46172</v>
      </c>
      <c r="B1430" s="23" t="s">
        <v>29</v>
      </c>
      <c r="C1430" s="24" t="s">
        <v>30</v>
      </c>
      <c r="D1430" s="25" t="s">
        <v>52</v>
      </c>
      <c r="E1430" s="26" t="s">
        <v>53</v>
      </c>
      <c r="F1430" s="27" t="str">
        <f>VLOOKUP(표1[[#This Row],[품번]],[1]!품번구분[#Data],2,0)</f>
        <v>S</v>
      </c>
      <c r="G1430" s="28">
        <v>170</v>
      </c>
      <c r="H1430" s="28">
        <v>89</v>
      </c>
      <c r="I1430" s="28">
        <v>89</v>
      </c>
      <c r="J1430" s="29">
        <f>표1[[#This Row],[C/V]]*표1[[#This Row],[판수]]-표1[[#This Row],[불량수량]]</f>
        <v>15041</v>
      </c>
      <c r="K1430" s="28" t="s">
        <v>51</v>
      </c>
      <c r="L1430" s="28" t="s">
        <v>34</v>
      </c>
      <c r="M1430" s="30">
        <v>0.33333333333333331</v>
      </c>
      <c r="N1430" s="30">
        <v>0.75</v>
      </c>
      <c r="O1430" s="31">
        <v>540</v>
      </c>
      <c r="P1430" s="31">
        <v>0</v>
      </c>
      <c r="Q1430" s="32"/>
      <c r="R1430" s="33">
        <f t="shared" si="110"/>
        <v>9.8888888888888875</v>
      </c>
      <c r="S1430" s="34">
        <f t="shared" si="111"/>
        <v>211</v>
      </c>
      <c r="T1430" s="35">
        <f>IF(L1430="비가동",0,VLOOKUP(E1430,[1]단가!$D$4:$G$1048576,4,0))</f>
        <v>19.73</v>
      </c>
      <c r="U1430" s="35">
        <f t="shared" si="112"/>
        <v>296758.93</v>
      </c>
      <c r="V1430" s="36" t="str">
        <f>IF($L1430="비가동",0,IF($B1430="in",VLOOKUP($E1430,[1]투입량!$M:$T,3,FALSE),VLOOKUP($E1430,[1]투입량!$D:$I,3,FALSE)))</f>
        <v>SI4022</v>
      </c>
      <c r="W1430" s="35">
        <f>IF($L1430="비가동",0,IF($B1430="in",VLOOKUP($E1430,[1]투입량!$M:$T,6,FALSE),VLOOKUP($E1430,[1]투입량!$D:$I,5,FALSE)))</f>
        <v>130</v>
      </c>
      <c r="X1430" s="35">
        <f t="shared" si="113"/>
        <v>12727</v>
      </c>
      <c r="Y1430" s="37">
        <f>IF(V1430=0,0,VLOOKUP(V1430,[1]원재료!C:H,3,0)*0.001)</f>
        <v>10.15</v>
      </c>
      <c r="Z1430" s="35">
        <f t="shared" si="114"/>
        <v>129179.05</v>
      </c>
      <c r="AA1430" s="38"/>
      <c r="AB1430" s="39" t="s">
        <v>35</v>
      </c>
      <c r="AC1430" s="40"/>
    </row>
    <row r="1431" spans="1:29" ht="19.5" customHeight="1" x14ac:dyDescent="0.45">
      <c r="A1431" s="22">
        <v>46172</v>
      </c>
      <c r="B1431" s="23" t="s">
        <v>29</v>
      </c>
      <c r="C1431" s="24" t="s">
        <v>30</v>
      </c>
      <c r="D1431" s="25" t="s">
        <v>54</v>
      </c>
      <c r="E1431" s="26" t="s">
        <v>159</v>
      </c>
      <c r="F1431" s="27" t="str">
        <f>VLOOKUP(표1[[#This Row],[품번]],[1]!품번구분[#Data],2,0)</f>
        <v>G</v>
      </c>
      <c r="G1431" s="28">
        <v>2</v>
      </c>
      <c r="H1431" s="28">
        <v>89</v>
      </c>
      <c r="I1431" s="28"/>
      <c r="J1431" s="29">
        <f>표1[[#This Row],[C/V]]*표1[[#This Row],[판수]]-표1[[#This Row],[불량수량]]</f>
        <v>178</v>
      </c>
      <c r="K1431" s="28" t="s">
        <v>51</v>
      </c>
      <c r="L1431" s="28" t="s">
        <v>34</v>
      </c>
      <c r="M1431" s="30">
        <v>0.33333333333333331</v>
      </c>
      <c r="N1431" s="30">
        <v>0.75</v>
      </c>
      <c r="O1431" s="31">
        <v>540</v>
      </c>
      <c r="P1431" s="31">
        <v>0</v>
      </c>
      <c r="Q1431" s="32"/>
      <c r="R1431" s="33">
        <f t="shared" si="110"/>
        <v>9.8888888888888875</v>
      </c>
      <c r="S1431" s="34">
        <f t="shared" si="111"/>
        <v>211</v>
      </c>
      <c r="T1431" s="35">
        <f>IF(L1431="비가동",0,VLOOKUP(E1431,[1]단가!$D$4:$G$1048576,4,0))</f>
        <v>1487.4</v>
      </c>
      <c r="U1431" s="35">
        <f t="shared" si="112"/>
        <v>264757.2</v>
      </c>
      <c r="V1431" s="36" t="str">
        <f>IF($L1431="비가동",0,IF($B1431="in",VLOOKUP($E1431,[1]투입량!$M:$T,3,FALSE),VLOOKUP($E1431,[1]투입량!$D:$I,3,FALSE)))</f>
        <v>SI5027</v>
      </c>
      <c r="W1431" s="35">
        <f>IF($L1431="비가동",0,IF($B1431="in",VLOOKUP($E1431,[1]투입량!$M:$T,6,FALSE),VLOOKUP($E1431,[1]투입량!$D:$I,5,FALSE)))</f>
        <v>72</v>
      </c>
      <c r="X1431" s="35">
        <f t="shared" si="113"/>
        <v>7048.8</v>
      </c>
      <c r="Y1431" s="37">
        <f>IF(V1431=0,0,VLOOKUP(V1431,[1]원재료!C:H,3,0)*0.001)</f>
        <v>0</v>
      </c>
      <c r="Z1431" s="35">
        <f t="shared" si="114"/>
        <v>0</v>
      </c>
      <c r="AA1431" s="38"/>
      <c r="AB1431" s="39" t="s">
        <v>35</v>
      </c>
      <c r="AC1431" s="40"/>
    </row>
    <row r="1432" spans="1:29" ht="19.5" customHeight="1" x14ac:dyDescent="0.45">
      <c r="A1432" s="22">
        <v>46172</v>
      </c>
      <c r="B1432" s="23" t="s">
        <v>29</v>
      </c>
      <c r="C1432" s="24" t="s">
        <v>30</v>
      </c>
      <c r="D1432" s="25" t="s">
        <v>49</v>
      </c>
      <c r="E1432" s="26">
        <v>685683</v>
      </c>
      <c r="F1432" s="27" t="str">
        <f>VLOOKUP(표1[[#This Row],[품번]],[1]!품번구분[#Data],2,0)</f>
        <v>S</v>
      </c>
      <c r="G1432" s="28">
        <v>80</v>
      </c>
      <c r="H1432" s="28">
        <v>122</v>
      </c>
      <c r="I1432" s="28"/>
      <c r="J1432" s="29">
        <f>표1[[#This Row],[C/V]]*표1[[#This Row],[판수]]-표1[[#This Row],[불량수량]]</f>
        <v>9760</v>
      </c>
      <c r="K1432" s="28" t="s">
        <v>111</v>
      </c>
      <c r="L1432" s="28" t="s">
        <v>44</v>
      </c>
      <c r="M1432" s="30">
        <v>0.75</v>
      </c>
      <c r="N1432" s="30">
        <v>0.33333333333333331</v>
      </c>
      <c r="O1432" s="31">
        <v>749.99999999999989</v>
      </c>
      <c r="P1432" s="31">
        <v>0</v>
      </c>
      <c r="Q1432" s="32"/>
      <c r="R1432" s="33">
        <f t="shared" si="110"/>
        <v>9.7600000000000016</v>
      </c>
      <c r="S1432" s="34">
        <f t="shared" si="111"/>
        <v>211</v>
      </c>
      <c r="T1432" s="35">
        <f>IF(L1432="비가동",0,VLOOKUP(E1432,[1]단가!$D$4:$G$1048576,4,0))</f>
        <v>163.26</v>
      </c>
      <c r="U1432" s="35">
        <f t="shared" si="112"/>
        <v>1593417.5999999999</v>
      </c>
      <c r="V1432" s="36" t="str">
        <f>IF($L1432="비가동",0,IF($B1432="in",VLOOKUP($E1432,[1]투입량!$M:$T,3,FALSE),VLOOKUP($E1432,[1]투입량!$D:$I,3,FALSE)))</f>
        <v>SI4029</v>
      </c>
      <c r="W1432" s="35">
        <f>IF($L1432="비가동",0,IF($B1432="in",VLOOKUP($E1432,[1]투입량!$M:$T,6,FALSE),VLOOKUP($E1432,[1]투입량!$D:$I,5,FALSE)))</f>
        <v>336</v>
      </c>
      <c r="X1432" s="35">
        <f t="shared" si="113"/>
        <v>45091.200000000004</v>
      </c>
      <c r="Y1432" s="37">
        <f>IF(V1432=0,0,VLOOKUP(V1432,[1]원재료!C:H,3,0)*0.001)</f>
        <v>9</v>
      </c>
      <c r="Z1432" s="35">
        <f t="shared" si="114"/>
        <v>405820.80000000005</v>
      </c>
      <c r="AA1432" s="38"/>
      <c r="AB1432" s="39" t="s">
        <v>35</v>
      </c>
      <c r="AC1432" s="40"/>
    </row>
    <row r="1433" spans="1:29" ht="19.5" customHeight="1" x14ac:dyDescent="0.45">
      <c r="A1433" s="22">
        <v>46172</v>
      </c>
      <c r="B1433" s="23" t="s">
        <v>29</v>
      </c>
      <c r="C1433" s="24" t="s">
        <v>30</v>
      </c>
      <c r="D1433" s="25" t="s">
        <v>52</v>
      </c>
      <c r="E1433" s="26" t="s">
        <v>53</v>
      </c>
      <c r="F1433" s="27" t="str">
        <f>VLOOKUP(표1[[#This Row],[품번]],[1]!품번구분[#Data],2,0)</f>
        <v>S</v>
      </c>
      <c r="G1433" s="28">
        <v>170</v>
      </c>
      <c r="H1433" s="28">
        <v>122</v>
      </c>
      <c r="I1433" s="28">
        <v>122</v>
      </c>
      <c r="J1433" s="29">
        <f>표1[[#This Row],[C/V]]*표1[[#This Row],[판수]]-표1[[#This Row],[불량수량]]</f>
        <v>20618</v>
      </c>
      <c r="K1433" s="28" t="s">
        <v>111</v>
      </c>
      <c r="L1433" s="28" t="s">
        <v>44</v>
      </c>
      <c r="M1433" s="30">
        <v>0.75</v>
      </c>
      <c r="N1433" s="30">
        <v>0.33333333333333331</v>
      </c>
      <c r="O1433" s="31">
        <v>749.99999999999989</v>
      </c>
      <c r="P1433" s="31">
        <v>0</v>
      </c>
      <c r="Q1433" s="32"/>
      <c r="R1433" s="33">
        <f t="shared" si="110"/>
        <v>9.7600000000000016</v>
      </c>
      <c r="S1433" s="34">
        <f t="shared" si="111"/>
        <v>211</v>
      </c>
      <c r="T1433" s="35">
        <f>IF(L1433="비가동",0,VLOOKUP(E1433,[1]단가!$D$4:$G$1048576,4,0))</f>
        <v>19.73</v>
      </c>
      <c r="U1433" s="35">
        <f t="shared" si="112"/>
        <v>406793.14</v>
      </c>
      <c r="V1433" s="36" t="str">
        <f>IF($L1433="비가동",0,IF($B1433="in",VLOOKUP($E1433,[1]투입량!$M:$T,3,FALSE),VLOOKUP($E1433,[1]투입량!$D:$I,3,FALSE)))</f>
        <v>SI4022</v>
      </c>
      <c r="W1433" s="35">
        <f>IF($L1433="비가동",0,IF($B1433="in",VLOOKUP($E1433,[1]투입량!$M:$T,6,FALSE),VLOOKUP($E1433,[1]투입량!$D:$I,5,FALSE)))</f>
        <v>130</v>
      </c>
      <c r="X1433" s="35">
        <f t="shared" si="113"/>
        <v>17446</v>
      </c>
      <c r="Y1433" s="37">
        <f>IF(V1433=0,0,VLOOKUP(V1433,[1]원재료!C:H,3,0)*0.001)</f>
        <v>10.15</v>
      </c>
      <c r="Z1433" s="35">
        <f t="shared" si="114"/>
        <v>177076.9</v>
      </c>
      <c r="AA1433" s="38"/>
      <c r="AB1433" s="39" t="s">
        <v>35</v>
      </c>
      <c r="AC1433" s="40"/>
    </row>
    <row r="1434" spans="1:29" ht="19.5" customHeight="1" x14ac:dyDescent="0.45">
      <c r="A1434" s="22">
        <v>46172</v>
      </c>
      <c r="B1434" s="23" t="s">
        <v>29</v>
      </c>
      <c r="C1434" s="24" t="s">
        <v>30</v>
      </c>
      <c r="D1434" s="25" t="s">
        <v>54</v>
      </c>
      <c r="E1434" s="26" t="s">
        <v>159</v>
      </c>
      <c r="F1434" s="27" t="str">
        <f>VLOOKUP(표1[[#This Row],[품번]],[1]!품번구분[#Data],2,0)</f>
        <v>G</v>
      </c>
      <c r="G1434" s="28">
        <v>2</v>
      </c>
      <c r="H1434" s="28">
        <v>122</v>
      </c>
      <c r="I1434" s="28"/>
      <c r="J1434" s="29">
        <f>표1[[#This Row],[C/V]]*표1[[#This Row],[판수]]-표1[[#This Row],[불량수량]]</f>
        <v>244</v>
      </c>
      <c r="K1434" s="28" t="s">
        <v>111</v>
      </c>
      <c r="L1434" s="28" t="s">
        <v>44</v>
      </c>
      <c r="M1434" s="30">
        <v>0.75</v>
      </c>
      <c r="N1434" s="30">
        <v>0.33333333333333331</v>
      </c>
      <c r="O1434" s="31">
        <v>749.99999999999989</v>
      </c>
      <c r="P1434" s="31">
        <v>0</v>
      </c>
      <c r="Q1434" s="32"/>
      <c r="R1434" s="33">
        <f t="shared" si="110"/>
        <v>9.7600000000000016</v>
      </c>
      <c r="S1434" s="34">
        <f t="shared" si="111"/>
        <v>211</v>
      </c>
      <c r="T1434" s="35">
        <f>IF(L1434="비가동",0,VLOOKUP(E1434,[1]단가!$D$4:$G$1048576,4,0))</f>
        <v>1487.4</v>
      </c>
      <c r="U1434" s="35">
        <f t="shared" si="112"/>
        <v>362925.60000000003</v>
      </c>
      <c r="V1434" s="36" t="str">
        <f>IF($L1434="비가동",0,IF($B1434="in",VLOOKUP($E1434,[1]투입량!$M:$T,3,FALSE),VLOOKUP($E1434,[1]투입량!$D:$I,3,FALSE)))</f>
        <v>SI5027</v>
      </c>
      <c r="W1434" s="35">
        <f>IF($L1434="비가동",0,IF($B1434="in",VLOOKUP($E1434,[1]투입량!$M:$T,6,FALSE),VLOOKUP($E1434,[1]투입량!$D:$I,5,FALSE)))</f>
        <v>72</v>
      </c>
      <c r="X1434" s="35">
        <f t="shared" si="113"/>
        <v>9662.4</v>
      </c>
      <c r="Y1434" s="37">
        <f>IF(V1434=0,0,VLOOKUP(V1434,'[1]원재료 (2)'!C:H,3,0)*0.001)</f>
        <v>0</v>
      </c>
      <c r="Z1434" s="35">
        <f t="shared" si="114"/>
        <v>0</v>
      </c>
      <c r="AA1434" s="38"/>
      <c r="AB1434" s="39" t="s">
        <v>35</v>
      </c>
      <c r="AC1434" s="40"/>
    </row>
    <row r="1435" spans="1:29" ht="19.5" customHeight="1" x14ac:dyDescent="0.45">
      <c r="A1435" s="22">
        <v>46172</v>
      </c>
      <c r="B1435" s="23" t="s">
        <v>29</v>
      </c>
      <c r="C1435" s="24" t="s">
        <v>30</v>
      </c>
      <c r="D1435" s="25" t="s">
        <v>57</v>
      </c>
      <c r="E1435" s="26">
        <v>681114</v>
      </c>
      <c r="F1435" s="27" t="str">
        <f>VLOOKUP(표1[[#This Row],[품번]],[1]!품번구분[#Data],2,0)</f>
        <v>S</v>
      </c>
      <c r="G1435" s="28">
        <v>1156</v>
      </c>
      <c r="H1435" s="28">
        <v>95</v>
      </c>
      <c r="I1435" s="28">
        <v>285</v>
      </c>
      <c r="J1435" s="29">
        <f>표1[[#This Row],[C/V]]*표1[[#This Row],[판수]]-표1[[#This Row],[불량수량]]</f>
        <v>109535</v>
      </c>
      <c r="K1435" s="28" t="s">
        <v>167</v>
      </c>
      <c r="L1435" s="28" t="s">
        <v>34</v>
      </c>
      <c r="M1435" s="30">
        <v>0.33333333333333331</v>
      </c>
      <c r="N1435" s="30">
        <v>0.75</v>
      </c>
      <c r="O1435" s="31">
        <v>540</v>
      </c>
      <c r="P1435" s="31">
        <v>0</v>
      </c>
      <c r="Q1435" s="32"/>
      <c r="R1435" s="33">
        <f t="shared" si="110"/>
        <v>10.555555555555555</v>
      </c>
      <c r="S1435" s="34">
        <f t="shared" si="111"/>
        <v>209</v>
      </c>
      <c r="T1435" s="35">
        <f>IF(L1435="비가동",0,VLOOKUP(E1435,[1]단가!$D$4:$G$1048576,4,0))</f>
        <v>8.76</v>
      </c>
      <c r="U1435" s="35">
        <f t="shared" si="112"/>
        <v>959526.6</v>
      </c>
      <c r="V1435" s="36" t="str">
        <f>IF($L1435="비가동",0,IF($B1435="in",VLOOKUP($E1435,[1]투입량!$M:$T,3,FALSE),VLOOKUP($E1435,[1]투입량!$D:$I,3,FALSE)))</f>
        <v>SI5521</v>
      </c>
      <c r="W1435" s="35">
        <f>IF($L1435="비가동",0,IF($B1435="in",VLOOKUP($E1435,[1]투입량!$M:$T,6,FALSE),VLOOKUP($E1435,[1]투입량!$D:$I,5,FALSE)))</f>
        <v>330</v>
      </c>
      <c r="X1435" s="35">
        <f t="shared" si="113"/>
        <v>34485.000000000007</v>
      </c>
      <c r="Y1435" s="37">
        <f>IF(V1435=0,0,VLOOKUP(V1435,[1]원재료!C:H,3,0)*0.001)</f>
        <v>8.25</v>
      </c>
      <c r="Z1435" s="35">
        <f t="shared" si="114"/>
        <v>284501.25000000006</v>
      </c>
      <c r="AA1435" s="38"/>
      <c r="AB1435" s="39" t="s">
        <v>35</v>
      </c>
      <c r="AC1435" s="40"/>
    </row>
    <row r="1436" spans="1:29" ht="19.5" customHeight="1" x14ac:dyDescent="0.45">
      <c r="A1436" s="22">
        <v>46172</v>
      </c>
      <c r="B1436" s="23" t="s">
        <v>29</v>
      </c>
      <c r="C1436" s="24" t="s">
        <v>30</v>
      </c>
      <c r="D1436" s="25" t="s">
        <v>59</v>
      </c>
      <c r="E1436" s="26">
        <v>681367</v>
      </c>
      <c r="F1436" s="27" t="str">
        <f>VLOOKUP(표1[[#This Row],[품번]],[1]!품번구분[#Data],2,0)</f>
        <v>S</v>
      </c>
      <c r="G1436" s="28">
        <v>360</v>
      </c>
      <c r="H1436" s="28">
        <v>86</v>
      </c>
      <c r="I1436" s="28"/>
      <c r="J1436" s="29">
        <f>표1[[#This Row],[C/V]]*표1[[#This Row],[판수]]-표1[[#This Row],[불량수량]]</f>
        <v>30960</v>
      </c>
      <c r="K1436" s="28" t="s">
        <v>81</v>
      </c>
      <c r="L1436" s="28" t="s">
        <v>34</v>
      </c>
      <c r="M1436" s="30">
        <v>0.33333333333333331</v>
      </c>
      <c r="N1436" s="30">
        <v>0.75</v>
      </c>
      <c r="O1436" s="31">
        <v>540</v>
      </c>
      <c r="P1436" s="31">
        <v>0</v>
      </c>
      <c r="Q1436" s="32"/>
      <c r="R1436" s="33">
        <f t="shared" si="110"/>
        <v>9.5555555555555554</v>
      </c>
      <c r="S1436" s="34">
        <f t="shared" si="111"/>
        <v>202</v>
      </c>
      <c r="T1436" s="35">
        <f>IF(L1436="비가동",0,VLOOKUP(E1436,[1]단가!$D$4:$G$1048576,4,0))</f>
        <v>16.34</v>
      </c>
      <c r="U1436" s="35">
        <f t="shared" si="112"/>
        <v>505886.4</v>
      </c>
      <c r="V1436" s="36" t="str">
        <f>IF($L1436="비가동",0,IF($B1436="in",VLOOKUP($E1436,[1]투입량!$M:$T,3,FALSE),VLOOKUP($E1436,[1]투입량!$D:$I,3,FALSE)))</f>
        <v>SI4022</v>
      </c>
      <c r="W1436" s="35">
        <f>IF($L1436="비가동",0,IF($B1436="in",VLOOKUP($E1436,[1]투입량!$M:$T,6,FALSE),VLOOKUP($E1436,[1]투입량!$D:$I,5,FALSE)))</f>
        <v>264</v>
      </c>
      <c r="X1436" s="35">
        <f t="shared" si="113"/>
        <v>24974.400000000001</v>
      </c>
      <c r="Y1436" s="37">
        <f>IF(V1436=0,0,VLOOKUP(V1436,[1]원재료!C:H,3,0)*0.001)</f>
        <v>10.15</v>
      </c>
      <c r="Z1436" s="35">
        <f t="shared" si="114"/>
        <v>253490.16000000003</v>
      </c>
      <c r="AA1436" s="38"/>
      <c r="AB1436" s="39" t="s">
        <v>35</v>
      </c>
      <c r="AC1436" s="40"/>
    </row>
    <row r="1437" spans="1:29" ht="19.5" customHeight="1" x14ac:dyDescent="0.45">
      <c r="A1437" s="22">
        <v>46172</v>
      </c>
      <c r="B1437" s="23" t="s">
        <v>29</v>
      </c>
      <c r="C1437" s="24" t="s">
        <v>30</v>
      </c>
      <c r="D1437" s="25" t="s">
        <v>57</v>
      </c>
      <c r="E1437" s="26">
        <v>681114</v>
      </c>
      <c r="F1437" s="27" t="str">
        <f>VLOOKUP(표1[[#This Row],[품번]],[1]!품번구분[#Data],2,0)</f>
        <v>S</v>
      </c>
      <c r="G1437" s="28">
        <v>1156</v>
      </c>
      <c r="H1437" s="28">
        <v>114</v>
      </c>
      <c r="I1437" s="28">
        <v>342</v>
      </c>
      <c r="J1437" s="29">
        <f>표1[[#This Row],[C/V]]*표1[[#This Row],[판수]]-표1[[#This Row],[불량수량]]</f>
        <v>131442</v>
      </c>
      <c r="K1437" s="28" t="s">
        <v>61</v>
      </c>
      <c r="L1437" s="28" t="s">
        <v>44</v>
      </c>
      <c r="M1437" s="30">
        <v>0.75</v>
      </c>
      <c r="N1437" s="30">
        <v>0.33333333333333331</v>
      </c>
      <c r="O1437" s="31">
        <v>749.99999999999989</v>
      </c>
      <c r="P1437" s="31">
        <v>0</v>
      </c>
      <c r="Q1437" s="32"/>
      <c r="R1437" s="33">
        <f t="shared" si="110"/>
        <v>9.120000000000001</v>
      </c>
      <c r="S1437" s="34">
        <f t="shared" si="111"/>
        <v>209</v>
      </c>
      <c r="T1437" s="35">
        <f>IF(L1437="비가동",0,VLOOKUP(E1437,[1]단가!$D$4:$G$1048576,4,0))</f>
        <v>8.76</v>
      </c>
      <c r="U1437" s="35">
        <f t="shared" si="112"/>
        <v>1151431.92</v>
      </c>
      <c r="V1437" s="36" t="str">
        <f>IF($L1437="비가동",0,IF($B1437="in",VLOOKUP($E1437,[1]투입량!$M:$T,3,FALSE),VLOOKUP($E1437,[1]투입량!$D:$I,3,FALSE)))</f>
        <v>SI5521</v>
      </c>
      <c r="W1437" s="35">
        <f>IF($L1437="비가동",0,IF($B1437="in",VLOOKUP($E1437,[1]투입량!$M:$T,6,FALSE),VLOOKUP($E1437,[1]투입량!$D:$I,5,FALSE)))</f>
        <v>330</v>
      </c>
      <c r="X1437" s="35">
        <f t="shared" si="113"/>
        <v>41382.000000000007</v>
      </c>
      <c r="Y1437" s="37">
        <f>IF(V1437=0,0,VLOOKUP(V1437,[1]원재료!C:H,3,0)*0.001)</f>
        <v>8.25</v>
      </c>
      <c r="Z1437" s="35">
        <f t="shared" si="114"/>
        <v>341401.50000000006</v>
      </c>
      <c r="AA1437" s="38"/>
      <c r="AB1437" s="39" t="s">
        <v>35</v>
      </c>
      <c r="AC1437" s="40"/>
    </row>
    <row r="1438" spans="1:29" ht="19.5" customHeight="1" x14ac:dyDescent="0.45">
      <c r="A1438" s="22">
        <v>46172</v>
      </c>
      <c r="B1438" s="23" t="s">
        <v>29</v>
      </c>
      <c r="C1438" s="24" t="s">
        <v>30</v>
      </c>
      <c r="D1438" s="25" t="s">
        <v>59</v>
      </c>
      <c r="E1438" s="26">
        <v>681367</v>
      </c>
      <c r="F1438" s="27" t="str">
        <f>VLOOKUP(표1[[#This Row],[품번]],[1]!품번구분[#Data],2,0)</f>
        <v>S</v>
      </c>
      <c r="G1438" s="28">
        <v>360</v>
      </c>
      <c r="H1438" s="28">
        <v>116</v>
      </c>
      <c r="I1438" s="28"/>
      <c r="J1438" s="29">
        <f>표1[[#This Row],[C/V]]*표1[[#This Row],[판수]]-표1[[#This Row],[불량수량]]</f>
        <v>41760</v>
      </c>
      <c r="K1438" s="28" t="s">
        <v>62</v>
      </c>
      <c r="L1438" s="28" t="s">
        <v>44</v>
      </c>
      <c r="M1438" s="30">
        <v>0.75</v>
      </c>
      <c r="N1438" s="30">
        <v>0.33333333333333331</v>
      </c>
      <c r="O1438" s="31">
        <v>749.99999999999989</v>
      </c>
      <c r="P1438" s="31">
        <v>0</v>
      </c>
      <c r="Q1438" s="32"/>
      <c r="R1438" s="33">
        <f t="shared" si="110"/>
        <v>9.2800000000000029</v>
      </c>
      <c r="S1438" s="34">
        <f t="shared" si="111"/>
        <v>202</v>
      </c>
      <c r="T1438" s="35">
        <f>IF(L1438="비가동",0,VLOOKUP(E1438,[1]단가!$D$4:$G$1048576,4,0))</f>
        <v>16.34</v>
      </c>
      <c r="U1438" s="35">
        <f t="shared" si="112"/>
        <v>682358.4</v>
      </c>
      <c r="V1438" s="36" t="str">
        <f>IF($L1438="비가동",0,IF($B1438="in",VLOOKUP($E1438,[1]투입량!$M:$T,3,FALSE),VLOOKUP($E1438,[1]투입량!$D:$I,3,FALSE)))</f>
        <v>SI4022</v>
      </c>
      <c r="W1438" s="35">
        <f>IF($L1438="비가동",0,IF($B1438="in",VLOOKUP($E1438,[1]투입량!$M:$T,6,FALSE),VLOOKUP($E1438,[1]투입량!$D:$I,5,FALSE)))</f>
        <v>264</v>
      </c>
      <c r="X1438" s="35">
        <f t="shared" si="113"/>
        <v>33686.400000000001</v>
      </c>
      <c r="Y1438" s="37">
        <f>IF(V1438=0,0,VLOOKUP(V1438,'[1]원재료 (2)'!C:H,3,0)*0.001)</f>
        <v>10.15</v>
      </c>
      <c r="Z1438" s="35">
        <f t="shared" si="114"/>
        <v>341916.96</v>
      </c>
      <c r="AA1438" s="38"/>
      <c r="AB1438" s="39" t="s">
        <v>35</v>
      </c>
      <c r="AC1438" s="40"/>
    </row>
    <row r="1439" spans="1:29" ht="19.5" customHeight="1" x14ac:dyDescent="0.45">
      <c r="A1439" s="22">
        <v>46172</v>
      </c>
      <c r="B1439" s="23" t="s">
        <v>29</v>
      </c>
      <c r="C1439" s="24" t="s">
        <v>30</v>
      </c>
      <c r="D1439" s="25" t="s">
        <v>63</v>
      </c>
      <c r="E1439" s="26">
        <v>685394</v>
      </c>
      <c r="F1439" s="27" t="str">
        <f>VLOOKUP(표1[[#This Row],[품번]],[1]!품번구분[#Data],2,0)</f>
        <v>S</v>
      </c>
      <c r="G1439" s="28">
        <v>1152</v>
      </c>
      <c r="H1439" s="28">
        <v>80</v>
      </c>
      <c r="I1439" s="28"/>
      <c r="J1439" s="29">
        <f>표1[[#This Row],[C/V]]*표1[[#This Row],[판수]]-표1[[#This Row],[불량수량]]</f>
        <v>92160</v>
      </c>
      <c r="K1439" s="28" t="s">
        <v>64</v>
      </c>
      <c r="L1439" s="28" t="s">
        <v>34</v>
      </c>
      <c r="M1439" s="30">
        <v>0.33333333333333331</v>
      </c>
      <c r="N1439" s="30">
        <v>0.75</v>
      </c>
      <c r="O1439" s="31">
        <v>540</v>
      </c>
      <c r="P1439" s="31">
        <v>0</v>
      </c>
      <c r="Q1439" s="32"/>
      <c r="R1439" s="33">
        <f t="shared" si="110"/>
        <v>8.8888888888888893</v>
      </c>
      <c r="S1439" s="34">
        <f t="shared" si="111"/>
        <v>194</v>
      </c>
      <c r="T1439" s="35">
        <f>IF(L1439="비가동",0,VLOOKUP(E1439,[1]단가!$D$4:$G$1048576,4,0))</f>
        <v>7.4</v>
      </c>
      <c r="U1439" s="35">
        <f t="shared" si="112"/>
        <v>681984</v>
      </c>
      <c r="V1439" s="36" t="str">
        <f>IF($L1439="비가동",0,IF($B1439="in",VLOOKUP($E1439,[1]투입량!$M:$T,3,FALSE),VLOOKUP($E1439,[1]투입량!$D:$I,3,FALSE)))</f>
        <v>SI4026</v>
      </c>
      <c r="W1439" s="35">
        <f>IF($L1439="비가동",0,IF($B1439="in",VLOOKUP($E1439,[1]투입량!$M:$T,6,FALSE),VLOOKUP($E1439,[1]투입량!$D:$I,5,FALSE)))</f>
        <v>292</v>
      </c>
      <c r="X1439" s="35">
        <f t="shared" si="113"/>
        <v>25696.000000000004</v>
      </c>
      <c r="Y1439" s="37">
        <f>IF(V1439=0,0,VLOOKUP(V1439,[1]원재료!C:H,3,0)*0.001)</f>
        <v>9.1</v>
      </c>
      <c r="Z1439" s="35">
        <f t="shared" si="114"/>
        <v>233833.60000000003</v>
      </c>
      <c r="AA1439" s="38"/>
      <c r="AB1439" s="39" t="s">
        <v>35</v>
      </c>
      <c r="AC1439" s="40"/>
    </row>
    <row r="1440" spans="1:29" ht="19.5" customHeight="1" x14ac:dyDescent="0.45">
      <c r="A1440" s="22">
        <v>46172</v>
      </c>
      <c r="B1440" s="23" t="s">
        <v>29</v>
      </c>
      <c r="C1440" s="24" t="s">
        <v>30</v>
      </c>
      <c r="D1440" s="25" t="s">
        <v>65</v>
      </c>
      <c r="E1440" s="26">
        <v>682622</v>
      </c>
      <c r="F1440" s="27" t="str">
        <f>VLOOKUP(표1[[#This Row],[품번]],[1]!품번구분[#Data],2,0)</f>
        <v>S</v>
      </c>
      <c r="G1440" s="28">
        <v>1152</v>
      </c>
      <c r="H1440" s="28">
        <v>87</v>
      </c>
      <c r="I1440" s="28">
        <v>348</v>
      </c>
      <c r="J1440" s="29">
        <f>표1[[#This Row],[C/V]]*표1[[#This Row],[판수]]-표1[[#This Row],[불량수량]]</f>
        <v>99876</v>
      </c>
      <c r="K1440" s="28" t="s">
        <v>66</v>
      </c>
      <c r="L1440" s="28" t="s">
        <v>34</v>
      </c>
      <c r="M1440" s="30">
        <v>0.33333333333333331</v>
      </c>
      <c r="N1440" s="30">
        <v>0.75</v>
      </c>
      <c r="O1440" s="31">
        <v>540</v>
      </c>
      <c r="P1440" s="31">
        <v>0</v>
      </c>
      <c r="Q1440" s="32"/>
      <c r="R1440" s="33">
        <f t="shared" si="110"/>
        <v>9.6666666666666679</v>
      </c>
      <c r="S1440" s="34">
        <f t="shared" si="111"/>
        <v>209</v>
      </c>
      <c r="T1440" s="35">
        <f>IF(L1440="비가동",0,VLOOKUP(E1440,[1]단가!$D$4:$G$1048576,4,0))</f>
        <v>7.47</v>
      </c>
      <c r="U1440" s="35">
        <f t="shared" si="112"/>
        <v>746073.72</v>
      </c>
      <c r="V1440" s="36" t="str">
        <f>IF($L1440="비가동",0,IF($B1440="in",VLOOKUP($E1440,[1]투입량!$M:$T,3,FALSE),VLOOKUP($E1440,[1]투입량!$D:$I,3,FALSE)))</f>
        <v>SI4021</v>
      </c>
      <c r="W1440" s="35">
        <f>IF($L1440="비가동",0,IF($B1440="in",VLOOKUP($E1440,[1]투입량!$M:$T,6,FALSE),VLOOKUP($E1440,[1]투입량!$D:$I,5,FALSE)))</f>
        <v>252</v>
      </c>
      <c r="X1440" s="35">
        <f t="shared" si="113"/>
        <v>24116.400000000005</v>
      </c>
      <c r="Y1440" s="37">
        <f>IF(V1440=0,0,VLOOKUP(V1440,[1]원재료!C:H,3,0)*0.001)</f>
        <v>8.8000000000000007</v>
      </c>
      <c r="Z1440" s="35">
        <f t="shared" si="114"/>
        <v>212224.32000000007</v>
      </c>
      <c r="AA1440" s="38"/>
      <c r="AB1440" s="39" t="s">
        <v>35</v>
      </c>
      <c r="AC1440" s="40"/>
    </row>
    <row r="1441" spans="1:29" ht="19.5" customHeight="1" x14ac:dyDescent="0.45">
      <c r="A1441" s="22">
        <v>46172</v>
      </c>
      <c r="B1441" s="23" t="s">
        <v>29</v>
      </c>
      <c r="C1441" s="24" t="s">
        <v>30</v>
      </c>
      <c r="D1441" s="25" t="s">
        <v>63</v>
      </c>
      <c r="E1441" s="26">
        <v>685394</v>
      </c>
      <c r="F1441" s="27" t="str">
        <f>VLOOKUP(표1[[#This Row],[품번]],[1]!품번구분[#Data],2,0)</f>
        <v>S</v>
      </c>
      <c r="G1441" s="28">
        <v>1152</v>
      </c>
      <c r="H1441" s="28">
        <v>114</v>
      </c>
      <c r="I1441" s="28"/>
      <c r="J1441" s="29">
        <f>표1[[#This Row],[C/V]]*표1[[#This Row],[판수]]-표1[[#This Row],[불량수량]]</f>
        <v>131328</v>
      </c>
      <c r="K1441" s="28" t="s">
        <v>67</v>
      </c>
      <c r="L1441" s="28" t="s">
        <v>44</v>
      </c>
      <c r="M1441" s="30">
        <v>0.75</v>
      </c>
      <c r="N1441" s="30">
        <v>0.33333333333333331</v>
      </c>
      <c r="O1441" s="31">
        <v>749.99999999999989</v>
      </c>
      <c r="P1441" s="31">
        <v>0</v>
      </c>
      <c r="Q1441" s="32"/>
      <c r="R1441" s="33">
        <f t="shared" si="110"/>
        <v>9.120000000000001</v>
      </c>
      <c r="S1441" s="34">
        <f t="shared" si="111"/>
        <v>194</v>
      </c>
      <c r="T1441" s="35">
        <f>IF(L1441="비가동",0,VLOOKUP(E1441,[1]단가!$D$4:$G$1048576,4,0))</f>
        <v>7.4</v>
      </c>
      <c r="U1441" s="35">
        <f t="shared" si="112"/>
        <v>971827.20000000007</v>
      </c>
      <c r="V1441" s="36" t="str">
        <f>IF($L1441="비가동",0,IF($B1441="in",VLOOKUP($E1441,[1]투입량!$M:$T,3,FALSE),VLOOKUP($E1441,[1]투입량!$D:$I,3,FALSE)))</f>
        <v>SI4026</v>
      </c>
      <c r="W1441" s="35">
        <f>IF($L1441="비가동",0,IF($B1441="in",VLOOKUP($E1441,[1]투입량!$M:$T,6,FALSE),VLOOKUP($E1441,[1]투입량!$D:$I,5,FALSE)))</f>
        <v>292</v>
      </c>
      <c r="X1441" s="35">
        <f t="shared" si="113"/>
        <v>36616.800000000003</v>
      </c>
      <c r="Y1441" s="37">
        <f>IF(V1441=0,0,VLOOKUP(V1441,[1]원재료!C:H,3,0)*0.001)</f>
        <v>9.1</v>
      </c>
      <c r="Z1441" s="35">
        <f t="shared" si="114"/>
        <v>333212.88</v>
      </c>
      <c r="AA1441" s="38"/>
      <c r="AB1441" s="39" t="s">
        <v>35</v>
      </c>
      <c r="AC1441" s="40"/>
    </row>
    <row r="1442" spans="1:29" ht="19.5" customHeight="1" x14ac:dyDescent="0.45">
      <c r="A1442" s="22">
        <v>46172</v>
      </c>
      <c r="B1442" s="23" t="s">
        <v>29</v>
      </c>
      <c r="C1442" s="24" t="s">
        <v>30</v>
      </c>
      <c r="D1442" s="25" t="s">
        <v>65</v>
      </c>
      <c r="E1442" s="26">
        <v>682622</v>
      </c>
      <c r="F1442" s="27" t="str">
        <f>VLOOKUP(표1[[#This Row],[품번]],[1]!품번구분[#Data],2,0)</f>
        <v>S</v>
      </c>
      <c r="G1442" s="28">
        <v>1152</v>
      </c>
      <c r="H1442" s="28">
        <v>122</v>
      </c>
      <c r="I1442" s="28">
        <v>488</v>
      </c>
      <c r="J1442" s="29">
        <f>표1[[#This Row],[C/V]]*표1[[#This Row],[판수]]-표1[[#This Row],[불량수량]]</f>
        <v>140056</v>
      </c>
      <c r="K1442" s="28" t="s">
        <v>68</v>
      </c>
      <c r="L1442" s="28" t="s">
        <v>44</v>
      </c>
      <c r="M1442" s="30">
        <v>0.75</v>
      </c>
      <c r="N1442" s="30">
        <v>0.33333333333333331</v>
      </c>
      <c r="O1442" s="31">
        <v>749.99999999999989</v>
      </c>
      <c r="P1442" s="31">
        <v>0</v>
      </c>
      <c r="Q1442" s="32"/>
      <c r="R1442" s="33">
        <f t="shared" si="110"/>
        <v>9.7600000000000016</v>
      </c>
      <c r="S1442" s="34">
        <f t="shared" si="111"/>
        <v>209</v>
      </c>
      <c r="T1442" s="35">
        <f>IF(L1442="비가동",0,VLOOKUP(E1442,[1]단가!$D$4:$G$1048576,4,0))</f>
        <v>7.47</v>
      </c>
      <c r="U1442" s="35">
        <f t="shared" si="112"/>
        <v>1046218.32</v>
      </c>
      <c r="V1442" s="36" t="str">
        <f>IF($L1442="비가동",0,IF($B1442="in",VLOOKUP($E1442,[1]투입량!$M:$T,3,FALSE),VLOOKUP($E1442,[1]투입량!$D:$I,3,FALSE)))</f>
        <v>SI4021</v>
      </c>
      <c r="W1442" s="35">
        <f>IF($L1442="비가동",0,IF($B1442="in",VLOOKUP($E1442,[1]투입량!$M:$T,6,FALSE),VLOOKUP($E1442,[1]투입량!$D:$I,5,FALSE)))</f>
        <v>252</v>
      </c>
      <c r="X1442" s="35">
        <f t="shared" si="113"/>
        <v>33818.400000000009</v>
      </c>
      <c r="Y1442" s="37">
        <f>IF(V1442=0,0,VLOOKUP(V1442,[1]원재료!C:H,3,0)*0.001)</f>
        <v>8.8000000000000007</v>
      </c>
      <c r="Z1442" s="35">
        <f t="shared" si="114"/>
        <v>297601.9200000001</v>
      </c>
      <c r="AA1442" s="38"/>
      <c r="AB1442" s="39" t="s">
        <v>35</v>
      </c>
      <c r="AC1442" s="40"/>
    </row>
    <row r="1443" spans="1:29" ht="19.5" customHeight="1" x14ac:dyDescent="0.45">
      <c r="A1443" s="22">
        <v>46172</v>
      </c>
      <c r="B1443" s="23" t="s">
        <v>29</v>
      </c>
      <c r="C1443" s="24" t="s">
        <v>30</v>
      </c>
      <c r="D1443" s="25" t="s">
        <v>69</v>
      </c>
      <c r="E1443" s="26">
        <v>683292</v>
      </c>
      <c r="F1443" s="27" t="str">
        <f>VLOOKUP(표1[[#This Row],[품번]],[1]!품번구분[#Data],2,0)</f>
        <v>S</v>
      </c>
      <c r="G1443" s="28">
        <v>400</v>
      </c>
      <c r="H1443" s="28">
        <v>79</v>
      </c>
      <c r="I1443" s="28"/>
      <c r="J1443" s="29">
        <f>표1[[#This Row],[C/V]]*표1[[#This Row],[판수]]-표1[[#This Row],[불량수량]]</f>
        <v>31600</v>
      </c>
      <c r="K1443" s="28" t="s">
        <v>71</v>
      </c>
      <c r="L1443" s="28" t="s">
        <v>34</v>
      </c>
      <c r="M1443" s="30">
        <v>0.33333333333333331</v>
      </c>
      <c r="N1443" s="30">
        <v>0.75</v>
      </c>
      <c r="O1443" s="31">
        <v>540</v>
      </c>
      <c r="P1443" s="31">
        <v>0</v>
      </c>
      <c r="Q1443" s="32"/>
      <c r="R1443" s="33">
        <f t="shared" si="110"/>
        <v>8.7777777777777768</v>
      </c>
      <c r="S1443" s="34">
        <f t="shared" si="111"/>
        <v>193</v>
      </c>
      <c r="T1443" s="35">
        <f>IF(L1443="비가동",0,VLOOKUP(E1443,[1]단가!$D$4:$G$1048576,4,0))</f>
        <v>6.7</v>
      </c>
      <c r="U1443" s="35">
        <f t="shared" si="112"/>
        <v>211720</v>
      </c>
      <c r="V1443" s="36" t="str">
        <f>IF($L1443="비가동",0,IF($B1443="in",VLOOKUP($E1443,[1]투입량!$M:$T,3,FALSE),VLOOKUP($E1443,[1]투입량!$D:$I,3,FALSE)))</f>
        <v>SI5022</v>
      </c>
      <c r="W1443" s="35">
        <f>IF($L1443="비가동",0,IF($B1443="in",VLOOKUP($E1443,[1]투입량!$M:$T,6,FALSE),VLOOKUP($E1443,[1]투입량!$D:$I,5,FALSE)))</f>
        <v>56</v>
      </c>
      <c r="X1443" s="35">
        <f t="shared" si="113"/>
        <v>4866.4000000000005</v>
      </c>
      <c r="Y1443" s="37">
        <f>IF(V1443=0,0,VLOOKUP(V1443,[1]원재료!C:H,3,0)*0.001)</f>
        <v>10.15</v>
      </c>
      <c r="Z1443" s="35">
        <f t="shared" si="114"/>
        <v>49393.960000000006</v>
      </c>
      <c r="AA1443" s="38"/>
      <c r="AB1443" s="39" t="s">
        <v>35</v>
      </c>
      <c r="AC1443" s="40"/>
    </row>
    <row r="1444" spans="1:29" ht="19.5" customHeight="1" x14ac:dyDescent="0.45">
      <c r="A1444" s="22">
        <v>46172</v>
      </c>
      <c r="B1444" s="23" t="s">
        <v>29</v>
      </c>
      <c r="C1444" s="24" t="s">
        <v>30</v>
      </c>
      <c r="D1444" s="25" t="s">
        <v>72</v>
      </c>
      <c r="E1444" s="26">
        <v>684699</v>
      </c>
      <c r="F1444" s="27" t="str">
        <f>VLOOKUP(표1[[#This Row],[품번]],[1]!품번구분[#Data],2,0)</f>
        <v>S</v>
      </c>
      <c r="G1444" s="28">
        <v>400</v>
      </c>
      <c r="H1444" s="28">
        <v>79</v>
      </c>
      <c r="I1444" s="28"/>
      <c r="J1444" s="29">
        <f>표1[[#This Row],[C/V]]*표1[[#This Row],[판수]]-표1[[#This Row],[불량수량]]</f>
        <v>31600</v>
      </c>
      <c r="K1444" s="28" t="s">
        <v>71</v>
      </c>
      <c r="L1444" s="28" t="s">
        <v>34</v>
      </c>
      <c r="M1444" s="30">
        <v>0.33333333333333331</v>
      </c>
      <c r="N1444" s="30">
        <v>0.75</v>
      </c>
      <c r="O1444" s="31">
        <v>540</v>
      </c>
      <c r="P1444" s="31">
        <v>0</v>
      </c>
      <c r="Q1444" s="32"/>
      <c r="R1444" s="33">
        <f t="shared" si="110"/>
        <v>8.7777777777777768</v>
      </c>
      <c r="S1444" s="34">
        <f t="shared" si="111"/>
        <v>192</v>
      </c>
      <c r="T1444" s="35">
        <f>IF(L1444="비가동",0,VLOOKUP(E1444,[1]단가!$D$4:$G$1048576,4,0))</f>
        <v>8.1</v>
      </c>
      <c r="U1444" s="35">
        <f t="shared" si="112"/>
        <v>255960</v>
      </c>
      <c r="V1444" s="36" t="str">
        <f>IF($L1444="비가동",0,IF($B1444="in",VLOOKUP($E1444,[1]투입량!$M:$T,3,FALSE),VLOOKUP($E1444,[1]투입량!$D:$I,3,FALSE)))</f>
        <v>SI5022</v>
      </c>
      <c r="W1444" s="35">
        <f>IF($L1444="비가동",0,IF($B1444="in",VLOOKUP($E1444,[1]투입량!$M:$T,6,FALSE),VLOOKUP($E1444,[1]투입량!$D:$I,5,FALSE)))</f>
        <v>0</v>
      </c>
      <c r="X1444" s="35">
        <f t="shared" si="113"/>
        <v>0</v>
      </c>
      <c r="Y1444" s="37">
        <f>IF(V1444=0,0,VLOOKUP(V1444,[1]원재료!C:H,3,0)*0.001)</f>
        <v>10.15</v>
      </c>
      <c r="Z1444" s="35">
        <f t="shared" si="114"/>
        <v>0</v>
      </c>
      <c r="AA1444" s="38"/>
      <c r="AB1444" s="39" t="s">
        <v>35</v>
      </c>
      <c r="AC1444" s="40"/>
    </row>
    <row r="1445" spans="1:29" ht="19.5" customHeight="1" x14ac:dyDescent="0.45">
      <c r="A1445" s="22">
        <v>46172</v>
      </c>
      <c r="B1445" s="23" t="s">
        <v>29</v>
      </c>
      <c r="C1445" s="24" t="s">
        <v>30</v>
      </c>
      <c r="D1445" s="25" t="s">
        <v>69</v>
      </c>
      <c r="E1445" s="26">
        <v>683292</v>
      </c>
      <c r="F1445" s="27" t="str">
        <f>VLOOKUP(표1[[#This Row],[품번]],[1]!품번구분[#Data],2,0)</f>
        <v>S</v>
      </c>
      <c r="G1445" s="28">
        <v>400</v>
      </c>
      <c r="H1445" s="28">
        <v>114</v>
      </c>
      <c r="I1445" s="28"/>
      <c r="J1445" s="29">
        <f>표1[[#This Row],[C/V]]*표1[[#This Row],[판수]]-표1[[#This Row],[불량수량]]</f>
        <v>45600</v>
      </c>
      <c r="K1445" s="28" t="s">
        <v>74</v>
      </c>
      <c r="L1445" s="28" t="s">
        <v>44</v>
      </c>
      <c r="M1445" s="30">
        <v>0.75</v>
      </c>
      <c r="N1445" s="30">
        <v>0.33333333333333331</v>
      </c>
      <c r="O1445" s="31">
        <v>749.99999999999989</v>
      </c>
      <c r="P1445" s="31">
        <v>0</v>
      </c>
      <c r="Q1445" s="32"/>
      <c r="R1445" s="33">
        <f t="shared" si="110"/>
        <v>9.120000000000001</v>
      </c>
      <c r="S1445" s="34">
        <f t="shared" si="111"/>
        <v>193</v>
      </c>
      <c r="T1445" s="35">
        <f>IF(L1445="비가동",0,VLOOKUP(E1445,[1]단가!$D$4:$G$1048576,4,0))</f>
        <v>6.7</v>
      </c>
      <c r="U1445" s="35">
        <f t="shared" si="112"/>
        <v>305520</v>
      </c>
      <c r="V1445" s="36" t="str">
        <f>IF($L1445="비가동",0,IF($B1445="in",VLOOKUP($E1445,[1]투입량!$M:$T,3,FALSE),VLOOKUP($E1445,[1]투입량!$D:$I,3,FALSE)))</f>
        <v>SI5022</v>
      </c>
      <c r="W1445" s="35">
        <f>IF($L1445="비가동",0,IF($B1445="in",VLOOKUP($E1445,[1]투입량!$M:$T,6,FALSE),VLOOKUP($E1445,[1]투입량!$D:$I,5,FALSE)))</f>
        <v>56</v>
      </c>
      <c r="X1445" s="35">
        <f t="shared" si="113"/>
        <v>7022.4000000000005</v>
      </c>
      <c r="Y1445" s="37">
        <f>IF(V1445=0,0,VLOOKUP(V1445,[1]원재료!C:H,3,0)*0.001)</f>
        <v>10.15</v>
      </c>
      <c r="Z1445" s="35">
        <f t="shared" si="114"/>
        <v>71277.360000000015</v>
      </c>
      <c r="AA1445" s="38"/>
      <c r="AB1445" s="39" t="s">
        <v>35</v>
      </c>
      <c r="AC1445" s="40"/>
    </row>
    <row r="1446" spans="1:29" ht="19.5" customHeight="1" x14ac:dyDescent="0.45">
      <c r="A1446" s="22">
        <v>46172</v>
      </c>
      <c r="B1446" s="23" t="s">
        <v>29</v>
      </c>
      <c r="C1446" s="24" t="s">
        <v>30</v>
      </c>
      <c r="D1446" s="25" t="s">
        <v>72</v>
      </c>
      <c r="E1446" s="26">
        <v>684699</v>
      </c>
      <c r="F1446" s="27" t="str">
        <f>VLOOKUP(표1[[#This Row],[품번]],[1]!품번구분[#Data],2,0)</f>
        <v>S</v>
      </c>
      <c r="G1446" s="28">
        <v>400</v>
      </c>
      <c r="H1446" s="28">
        <v>113</v>
      </c>
      <c r="I1446" s="28"/>
      <c r="J1446" s="29">
        <f>표1[[#This Row],[C/V]]*표1[[#This Row],[판수]]-표1[[#This Row],[불량수량]]</f>
        <v>45200</v>
      </c>
      <c r="K1446" s="28" t="s">
        <v>74</v>
      </c>
      <c r="L1446" s="28" t="s">
        <v>44</v>
      </c>
      <c r="M1446" s="30">
        <v>0.75</v>
      </c>
      <c r="N1446" s="30">
        <v>0.33333333333333331</v>
      </c>
      <c r="O1446" s="31">
        <v>749.99999999999989</v>
      </c>
      <c r="P1446" s="31">
        <v>0</v>
      </c>
      <c r="Q1446" s="32"/>
      <c r="R1446" s="33">
        <f t="shared" si="110"/>
        <v>9.0400000000000027</v>
      </c>
      <c r="S1446" s="34">
        <f t="shared" si="111"/>
        <v>192</v>
      </c>
      <c r="T1446" s="35">
        <f>IF(L1446="비가동",0,VLOOKUP(E1446,[1]단가!$D$4:$G$1048576,4,0))</f>
        <v>8.1</v>
      </c>
      <c r="U1446" s="35">
        <f t="shared" si="112"/>
        <v>366120</v>
      </c>
      <c r="V1446" s="36" t="str">
        <f>IF($L1446="비가동",0,IF($B1446="in",VLOOKUP($E1446,[1]투입량!$M:$T,3,FALSE),VLOOKUP($E1446,[1]투입량!$D:$I,3,FALSE)))</f>
        <v>SI5022</v>
      </c>
      <c r="W1446" s="35">
        <f>IF($L1446="비가동",0,IF($B1446="in",VLOOKUP($E1446,[1]투입량!$M:$T,6,FALSE),VLOOKUP($E1446,[1]투입량!$D:$I,5,FALSE)))</f>
        <v>0</v>
      </c>
      <c r="X1446" s="35">
        <f t="shared" si="113"/>
        <v>0</v>
      </c>
      <c r="Y1446" s="37">
        <f>IF(V1446=0,0,VLOOKUP(V1446,[1]원재료!C:H,3,0)*0.001)</f>
        <v>10.15</v>
      </c>
      <c r="Z1446" s="35">
        <f t="shared" si="114"/>
        <v>0</v>
      </c>
      <c r="AA1446" s="38"/>
      <c r="AB1446" s="39" t="s">
        <v>35</v>
      </c>
      <c r="AC1446" s="40"/>
    </row>
    <row r="1447" spans="1:29" ht="19.5" customHeight="1" x14ac:dyDescent="0.45">
      <c r="A1447" s="22">
        <v>46172</v>
      </c>
      <c r="B1447" s="23" t="s">
        <v>29</v>
      </c>
      <c r="C1447" s="24" t="s">
        <v>30</v>
      </c>
      <c r="D1447" s="25" t="s">
        <v>128</v>
      </c>
      <c r="E1447" s="26">
        <v>440220</v>
      </c>
      <c r="F1447" s="27" t="str">
        <f>VLOOKUP(표1[[#This Row],[품번]],[1]!품번구분[#Data],2,0)</f>
        <v>G</v>
      </c>
      <c r="G1447" s="28">
        <v>120</v>
      </c>
      <c r="H1447" s="28">
        <v>85</v>
      </c>
      <c r="I1447" s="28"/>
      <c r="J1447" s="29">
        <f>표1[[#This Row],[C/V]]*표1[[#This Row],[판수]]-표1[[#This Row],[불량수량]]</f>
        <v>10200</v>
      </c>
      <c r="K1447" s="28" t="s">
        <v>123</v>
      </c>
      <c r="L1447" s="28" t="s">
        <v>34</v>
      </c>
      <c r="M1447" s="30">
        <v>0.33333333333333331</v>
      </c>
      <c r="N1447" s="30">
        <v>0.75</v>
      </c>
      <c r="O1447" s="31">
        <v>540</v>
      </c>
      <c r="P1447" s="31">
        <v>0</v>
      </c>
      <c r="Q1447" s="32"/>
      <c r="R1447" s="33">
        <f t="shared" si="110"/>
        <v>9.4444444444444446</v>
      </c>
      <c r="S1447" s="34">
        <f t="shared" si="111"/>
        <v>85</v>
      </c>
      <c r="T1447" s="35">
        <f>IF(L1447="비가동",0,VLOOKUP(E1447,[1]단가!$D$4:$G$1048576,4,0))</f>
        <v>0</v>
      </c>
      <c r="U1447" s="35">
        <f t="shared" si="112"/>
        <v>0</v>
      </c>
      <c r="V1447" s="36" t="str">
        <f>IF($L1447="비가동",0,IF($B1447="in",VLOOKUP($E1447,[1]투입량!$M:$T,3,FALSE),VLOOKUP($E1447,[1]투입량!$D:$I,3,FALSE)))</f>
        <v>SI3524</v>
      </c>
      <c r="W1447" s="35">
        <f>IF($L1447="비가동",0,IF($B1447="in",VLOOKUP($E1447,[1]투입량!$M:$T,6,FALSE),VLOOKUP($E1447,[1]투입량!$D:$I,5,FALSE)))</f>
        <v>200</v>
      </c>
      <c r="X1447" s="35">
        <f t="shared" si="113"/>
        <v>18700.000000000004</v>
      </c>
      <c r="Y1447" s="37">
        <f>IF(V1447=0,0,VLOOKUP(V1447,[1]원재료!C:H,3,0)*0.001)</f>
        <v>0</v>
      </c>
      <c r="Z1447" s="35">
        <f t="shared" si="114"/>
        <v>0</v>
      </c>
      <c r="AA1447" s="38"/>
      <c r="AB1447" s="39" t="s">
        <v>35</v>
      </c>
      <c r="AC1447" s="40"/>
    </row>
    <row r="1448" spans="1:29" ht="19.5" customHeight="1" x14ac:dyDescent="0.45">
      <c r="A1448" s="22">
        <v>46172</v>
      </c>
      <c r="B1448" s="23" t="s">
        <v>29</v>
      </c>
      <c r="C1448" s="24" t="s">
        <v>30</v>
      </c>
      <c r="D1448" s="25" t="s">
        <v>75</v>
      </c>
      <c r="E1448" s="26" t="s">
        <v>76</v>
      </c>
      <c r="F1448" s="27" t="str">
        <f>VLOOKUP(표1[[#This Row],[품번]],[1]!품번구분[#Data],2,0)</f>
        <v>G</v>
      </c>
      <c r="G1448" s="28">
        <v>6</v>
      </c>
      <c r="H1448" s="28">
        <v>63</v>
      </c>
      <c r="I1448" s="28"/>
      <c r="J1448" s="29">
        <f>표1[[#This Row],[C/V]]*표1[[#This Row],[판수]]-표1[[#This Row],[불량수량]]</f>
        <v>378</v>
      </c>
      <c r="K1448" s="28" t="s">
        <v>102</v>
      </c>
      <c r="L1448" s="28" t="s">
        <v>34</v>
      </c>
      <c r="M1448" s="30">
        <v>0.33333333333333331</v>
      </c>
      <c r="N1448" s="30">
        <v>0.75</v>
      </c>
      <c r="O1448" s="31">
        <v>540</v>
      </c>
      <c r="P1448" s="31">
        <v>0</v>
      </c>
      <c r="Q1448" s="32"/>
      <c r="R1448" s="33">
        <f t="shared" si="110"/>
        <v>7</v>
      </c>
      <c r="S1448" s="34">
        <f t="shared" si="111"/>
        <v>156</v>
      </c>
      <c r="T1448" s="35">
        <f>IF(L1448="비가동",0,VLOOKUP(E1448,[1]단가!$D$4:$G$1048576,4,0))</f>
        <v>700</v>
      </c>
      <c r="U1448" s="35">
        <f t="shared" si="112"/>
        <v>264600</v>
      </c>
      <c r="V1448" s="36" t="str">
        <f>IF($L1448="비가동",0,IF($B1448="in",VLOOKUP($E1448,[1]투입량!$M:$T,3,FALSE),VLOOKUP($E1448,[1]투입량!$D:$I,3,FALSE)))</f>
        <v>Q5009</v>
      </c>
      <c r="W1448" s="35">
        <f>IF($L1448="비가동",0,IF($B1448="in",VLOOKUP($E1448,[1]투입량!$M:$T,6,FALSE),VLOOKUP($E1448,[1]투입량!$D:$I,5,FALSE)))</f>
        <v>28</v>
      </c>
      <c r="X1448" s="35">
        <f t="shared" si="113"/>
        <v>1940.4000000000003</v>
      </c>
      <c r="Y1448" s="37">
        <f>IF(V1448=0,0,VLOOKUP(V1448,[1]원재료!C:H,3,0)*0.001)</f>
        <v>8.14</v>
      </c>
      <c r="Z1448" s="35">
        <f t="shared" si="114"/>
        <v>15794.856000000003</v>
      </c>
      <c r="AA1448" s="38"/>
      <c r="AB1448" s="39" t="s">
        <v>35</v>
      </c>
      <c r="AC1448" s="40"/>
    </row>
    <row r="1449" spans="1:29" ht="19.5" customHeight="1" x14ac:dyDescent="0.45">
      <c r="A1449" s="22">
        <v>46172</v>
      </c>
      <c r="B1449" s="23" t="s">
        <v>29</v>
      </c>
      <c r="C1449" s="24" t="s">
        <v>30</v>
      </c>
      <c r="D1449" s="25" t="s">
        <v>78</v>
      </c>
      <c r="E1449" s="26" t="s">
        <v>160</v>
      </c>
      <c r="F1449" s="27" t="str">
        <f>VLOOKUP(표1[[#This Row],[품번]],[1]!품번구분[#Data],2,0)</f>
        <v>S</v>
      </c>
      <c r="G1449" s="28">
        <v>40</v>
      </c>
      <c r="H1449" s="28">
        <v>63</v>
      </c>
      <c r="I1449" s="28"/>
      <c r="J1449" s="29">
        <f>표1[[#This Row],[C/V]]*표1[[#This Row],[판수]]-표1[[#This Row],[불량수량]]</f>
        <v>2520</v>
      </c>
      <c r="K1449" s="28" t="s">
        <v>102</v>
      </c>
      <c r="L1449" s="28" t="s">
        <v>34</v>
      </c>
      <c r="M1449" s="44">
        <v>0.33333333333333331</v>
      </c>
      <c r="N1449" s="44">
        <v>0.75</v>
      </c>
      <c r="O1449" s="31">
        <v>540</v>
      </c>
      <c r="P1449" s="31">
        <v>0</v>
      </c>
      <c r="Q1449" s="32"/>
      <c r="R1449" s="33">
        <f t="shared" si="110"/>
        <v>7</v>
      </c>
      <c r="S1449" s="34">
        <f t="shared" si="111"/>
        <v>156</v>
      </c>
      <c r="T1449" s="35">
        <f>IF(L1449="비가동",0,VLOOKUP(E1449,[1]단가!$D$4:$G$1048576,4,0))</f>
        <v>98.5</v>
      </c>
      <c r="U1449" s="35">
        <f t="shared" si="112"/>
        <v>248220</v>
      </c>
      <c r="V1449" s="36" t="str">
        <f>IF($L1449="비가동",0,IF($B1449="in",VLOOKUP($E1449,[1]투입량!$M:$T,3,FALSE),VLOOKUP($E1449,[1]투입량!$D:$I,3,FALSE)))</f>
        <v>E4005-1</v>
      </c>
      <c r="W1449" s="35">
        <f>IF($L1449="비가동",0,IF($B1449="in",VLOOKUP($E1449,[1]투입량!$M:$T,6,FALSE),VLOOKUP($E1449,[1]투입량!$D:$I,5,FALSE)))</f>
        <v>332</v>
      </c>
      <c r="X1449" s="35">
        <f t="shared" si="113"/>
        <v>23007.600000000002</v>
      </c>
      <c r="Y1449" s="37">
        <f>IF(V1449=0,0,VLOOKUP(V1449,[1]원재료!C:H,3,0)*0.001)</f>
        <v>3.24</v>
      </c>
      <c r="Z1449" s="35">
        <f t="shared" si="114"/>
        <v>74544.624000000011</v>
      </c>
      <c r="AA1449" s="38"/>
      <c r="AB1449" s="39" t="s">
        <v>35</v>
      </c>
      <c r="AC1449" s="40"/>
    </row>
    <row r="1450" spans="1:29" ht="19.5" customHeight="1" x14ac:dyDescent="0.45">
      <c r="A1450" s="22">
        <v>46172</v>
      </c>
      <c r="B1450" s="23" t="s">
        <v>29</v>
      </c>
      <c r="C1450" s="24" t="s">
        <v>30</v>
      </c>
      <c r="D1450" s="25" t="s">
        <v>75</v>
      </c>
      <c r="E1450" s="26" t="s">
        <v>76</v>
      </c>
      <c r="F1450" s="27" t="str">
        <f>VLOOKUP(표1[[#This Row],[품번]],[1]!품번구분[#Data],2,0)</f>
        <v>G</v>
      </c>
      <c r="G1450" s="28">
        <v>6</v>
      </c>
      <c r="H1450" s="28">
        <v>93</v>
      </c>
      <c r="I1450" s="28"/>
      <c r="J1450" s="29">
        <f>표1[[#This Row],[C/V]]*표1[[#This Row],[판수]]-표1[[#This Row],[불량수량]]</f>
        <v>558</v>
      </c>
      <c r="K1450" s="28" t="s">
        <v>79</v>
      </c>
      <c r="L1450" s="28" t="s">
        <v>44</v>
      </c>
      <c r="M1450" s="44">
        <v>0.75</v>
      </c>
      <c r="N1450" s="44">
        <v>0.33333333333333331</v>
      </c>
      <c r="O1450" s="31">
        <v>749.99999999999989</v>
      </c>
      <c r="P1450" s="31">
        <v>0</v>
      </c>
      <c r="Q1450" s="32"/>
      <c r="R1450" s="33">
        <f t="shared" si="110"/>
        <v>7.44</v>
      </c>
      <c r="S1450" s="34">
        <f t="shared" si="111"/>
        <v>156</v>
      </c>
      <c r="T1450" s="35">
        <f>IF(L1450="비가동",0,VLOOKUP(E1450,[1]단가!$D$4:$G$1048576,4,0))</f>
        <v>700</v>
      </c>
      <c r="U1450" s="35">
        <f t="shared" si="112"/>
        <v>390600</v>
      </c>
      <c r="V1450" s="36" t="str">
        <f>IF($L1450="비가동",0,IF($B1450="in",VLOOKUP($E1450,[1]투입량!$M:$T,3,FALSE),VLOOKUP($E1450,[1]투입량!$D:$I,3,FALSE)))</f>
        <v>Q5009</v>
      </c>
      <c r="W1450" s="35">
        <f>IF($L1450="비가동",0,IF($B1450="in",VLOOKUP($E1450,[1]투입량!$M:$T,6,FALSE),VLOOKUP($E1450,[1]투입량!$D:$I,5,FALSE)))</f>
        <v>28</v>
      </c>
      <c r="X1450" s="35">
        <f t="shared" si="113"/>
        <v>2864.4000000000005</v>
      </c>
      <c r="Y1450" s="37">
        <f>IF(V1450=0,0,VLOOKUP(V1450,[1]원재료!C:H,3,0)*0.001)</f>
        <v>8.14</v>
      </c>
      <c r="Z1450" s="35">
        <f t="shared" si="114"/>
        <v>23316.216000000008</v>
      </c>
      <c r="AA1450" s="38"/>
      <c r="AB1450" s="39" t="s">
        <v>35</v>
      </c>
      <c r="AC1450" s="40"/>
    </row>
    <row r="1451" spans="1:29" ht="19.5" customHeight="1" x14ac:dyDescent="0.45">
      <c r="A1451" s="22">
        <v>46172</v>
      </c>
      <c r="B1451" s="23" t="s">
        <v>29</v>
      </c>
      <c r="C1451" s="24" t="s">
        <v>30</v>
      </c>
      <c r="D1451" s="25" t="s">
        <v>78</v>
      </c>
      <c r="E1451" s="26" t="s">
        <v>160</v>
      </c>
      <c r="F1451" s="27" t="str">
        <f>VLOOKUP(표1[[#This Row],[품번]],[1]!품번구분[#Data],2,0)</f>
        <v>S</v>
      </c>
      <c r="G1451" s="28">
        <v>40</v>
      </c>
      <c r="H1451" s="28">
        <v>93</v>
      </c>
      <c r="I1451" s="28"/>
      <c r="J1451" s="29">
        <f>표1[[#This Row],[C/V]]*표1[[#This Row],[판수]]-표1[[#This Row],[불량수량]]</f>
        <v>3720</v>
      </c>
      <c r="K1451" s="28" t="s">
        <v>79</v>
      </c>
      <c r="L1451" s="28" t="s">
        <v>44</v>
      </c>
      <c r="M1451" s="44">
        <v>0.75</v>
      </c>
      <c r="N1451" s="44">
        <v>0.33333333333333331</v>
      </c>
      <c r="O1451" s="31">
        <v>749.99999999999989</v>
      </c>
      <c r="P1451" s="31">
        <v>0</v>
      </c>
      <c r="Q1451" s="32"/>
      <c r="R1451" s="33">
        <f t="shared" si="110"/>
        <v>7.44</v>
      </c>
      <c r="S1451" s="34">
        <f t="shared" si="111"/>
        <v>156</v>
      </c>
      <c r="T1451" s="35">
        <f>IF(L1451="비가동",0,VLOOKUP(E1451,[1]단가!$D$4:$G$1048576,4,0))</f>
        <v>98.5</v>
      </c>
      <c r="U1451" s="35">
        <f t="shared" si="112"/>
        <v>366420</v>
      </c>
      <c r="V1451" s="36" t="str">
        <f>IF($L1451="비가동",0,IF($B1451="in",VLOOKUP($E1451,[1]투입량!$M:$T,3,FALSE),VLOOKUP($E1451,[1]투입량!$D:$I,3,FALSE)))</f>
        <v>E4005-1</v>
      </c>
      <c r="W1451" s="35">
        <f>IF($L1451="비가동",0,IF($B1451="in",VLOOKUP($E1451,[1]투입량!$M:$T,6,FALSE),VLOOKUP($E1451,[1]투입량!$D:$I,5,FALSE)))</f>
        <v>332</v>
      </c>
      <c r="X1451" s="35">
        <f t="shared" si="113"/>
        <v>33963.600000000006</v>
      </c>
      <c r="Y1451" s="37">
        <f>IF(V1451=0,0,VLOOKUP(V1451,[1]원재료!C:H,3,0)*0.001)</f>
        <v>3.24</v>
      </c>
      <c r="Z1451" s="35">
        <f t="shared" si="114"/>
        <v>110042.06400000003</v>
      </c>
      <c r="AA1451" s="38"/>
      <c r="AB1451" s="39" t="s">
        <v>35</v>
      </c>
      <c r="AC1451" s="40"/>
    </row>
    <row r="1452" spans="1:29" ht="19.5" customHeight="1" x14ac:dyDescent="0.45">
      <c r="A1452" s="22">
        <v>46172</v>
      </c>
      <c r="B1452" s="23" t="s">
        <v>29</v>
      </c>
      <c r="C1452" s="24" t="s">
        <v>30</v>
      </c>
      <c r="D1452" s="25" t="s">
        <v>80</v>
      </c>
      <c r="E1452" s="26">
        <v>410002</v>
      </c>
      <c r="F1452" s="27" t="str">
        <f>VLOOKUP(표1[[#This Row],[품번]],[1]!품번구분[#Data],2,0)</f>
        <v>G</v>
      </c>
      <c r="G1452" s="28">
        <v>400</v>
      </c>
      <c r="H1452" s="28">
        <v>80</v>
      </c>
      <c r="I1452" s="28"/>
      <c r="J1452" s="29">
        <f>표1[[#This Row],[C/V]]*표1[[#This Row],[판수]]-표1[[#This Row],[불량수량]]</f>
        <v>32000</v>
      </c>
      <c r="K1452" s="28" t="s">
        <v>60</v>
      </c>
      <c r="L1452" s="28" t="s">
        <v>34</v>
      </c>
      <c r="M1452" s="44">
        <v>0.33333333333333331</v>
      </c>
      <c r="N1452" s="44">
        <v>0.75</v>
      </c>
      <c r="O1452" s="31">
        <v>540</v>
      </c>
      <c r="P1452" s="31">
        <v>0</v>
      </c>
      <c r="Q1452" s="32"/>
      <c r="R1452" s="33">
        <f t="shared" si="110"/>
        <v>8.8888888888888893</v>
      </c>
      <c r="S1452" s="34">
        <f t="shared" si="111"/>
        <v>192</v>
      </c>
      <c r="T1452" s="35">
        <f>IF(L1452="비가동",0,VLOOKUP(E1452,[1]단가!$D$4:$G$1048576,4,0))</f>
        <v>14.7</v>
      </c>
      <c r="U1452" s="35">
        <f t="shared" si="112"/>
        <v>470400</v>
      </c>
      <c r="V1452" s="36" t="str">
        <f>IF($L1452="비가동",0,IF($B1452="in",VLOOKUP($E1452,[1]투입량!$M:$T,3,FALSE),VLOOKUP($E1452,[1]투입량!$D:$I,3,FALSE)))</f>
        <v>Q4004-3</v>
      </c>
      <c r="W1452" s="35">
        <f>IF($L1452="비가동",0,IF($B1452="in",VLOOKUP($E1452,[1]투입량!$M:$T,6,FALSE),VLOOKUP($E1452,[1]투입량!$D:$I,5,FALSE)))</f>
        <v>46</v>
      </c>
      <c r="X1452" s="35">
        <f t="shared" si="113"/>
        <v>4048</v>
      </c>
      <c r="Y1452" s="37">
        <f>IF(V1452=0,0,VLOOKUP(V1452,[1]원재료!C:H,3,0)*0.001)</f>
        <v>10.200000000000001</v>
      </c>
      <c r="Z1452" s="35">
        <f t="shared" si="114"/>
        <v>41289.600000000006</v>
      </c>
      <c r="AA1452" s="38"/>
      <c r="AB1452" s="39" t="s">
        <v>35</v>
      </c>
      <c r="AC1452" s="40"/>
    </row>
    <row r="1453" spans="1:29" ht="19.5" customHeight="1" x14ac:dyDescent="0.45">
      <c r="A1453" s="22">
        <v>46172</v>
      </c>
      <c r="B1453" s="23" t="s">
        <v>29</v>
      </c>
      <c r="C1453" s="24" t="s">
        <v>30</v>
      </c>
      <c r="D1453" s="25" t="s">
        <v>82</v>
      </c>
      <c r="E1453" s="26">
        <v>685654</v>
      </c>
      <c r="F1453" s="27" t="str">
        <f>VLOOKUP(표1[[#This Row],[품번]],[1]!품번구분[#Data],2,0)</f>
        <v>S</v>
      </c>
      <c r="G1453" s="28">
        <v>96</v>
      </c>
      <c r="H1453" s="28">
        <v>80</v>
      </c>
      <c r="I1453" s="28"/>
      <c r="J1453" s="29">
        <f>표1[[#This Row],[C/V]]*표1[[#This Row],[판수]]-표1[[#This Row],[불량수량]]</f>
        <v>7680</v>
      </c>
      <c r="K1453" s="28" t="s">
        <v>60</v>
      </c>
      <c r="L1453" s="28" t="s">
        <v>34</v>
      </c>
      <c r="M1453" s="44">
        <v>0.33333333333333331</v>
      </c>
      <c r="N1453" s="44">
        <v>0.75</v>
      </c>
      <c r="O1453" s="31">
        <v>540</v>
      </c>
      <c r="P1453" s="31">
        <v>0</v>
      </c>
      <c r="Q1453" s="32"/>
      <c r="R1453" s="33">
        <f t="shared" si="110"/>
        <v>8.8888888888888893</v>
      </c>
      <c r="S1453" s="34">
        <f t="shared" si="111"/>
        <v>193</v>
      </c>
      <c r="T1453" s="35">
        <f>IF(L1453="비가동",0,VLOOKUP(E1453,[1]단가!$D$4:$G$1048576,4,0))</f>
        <v>138.80000000000001</v>
      </c>
      <c r="U1453" s="35">
        <f t="shared" si="112"/>
        <v>1065984</v>
      </c>
      <c r="V1453" s="36" t="str">
        <f>IF($L1453="비가동",0,IF($B1453="in",VLOOKUP($E1453,[1]투입량!$M:$T,3,FALSE),VLOOKUP($E1453,[1]투입량!$D:$I,3,FALSE)))</f>
        <v>SI4028</v>
      </c>
      <c r="W1453" s="35">
        <f>IF($L1453="비가동",0,IF($B1453="in",VLOOKUP($E1453,[1]투입량!$M:$T,6,FALSE),VLOOKUP($E1453,[1]투입량!$D:$I,5,FALSE)))</f>
        <v>348</v>
      </c>
      <c r="X1453" s="35">
        <f t="shared" si="113"/>
        <v>30624</v>
      </c>
      <c r="Y1453" s="37">
        <f>IF(V1453=0,0,VLOOKUP(V1453,[1]원재료!C:H,3,0)*0.001)</f>
        <v>9</v>
      </c>
      <c r="Z1453" s="35">
        <f t="shared" si="114"/>
        <v>275616</v>
      </c>
      <c r="AA1453" s="38"/>
      <c r="AB1453" s="39" t="s">
        <v>35</v>
      </c>
      <c r="AC1453" s="40"/>
    </row>
    <row r="1454" spans="1:29" ht="19.5" customHeight="1" x14ac:dyDescent="0.45">
      <c r="A1454" s="22">
        <v>46172</v>
      </c>
      <c r="B1454" s="23" t="s">
        <v>29</v>
      </c>
      <c r="C1454" s="24" t="s">
        <v>30</v>
      </c>
      <c r="D1454" s="25" t="s">
        <v>80</v>
      </c>
      <c r="E1454" s="26">
        <v>410002</v>
      </c>
      <c r="F1454" s="27" t="str">
        <f>VLOOKUP(표1[[#This Row],[품번]],[1]!품번구분[#Data],2,0)</f>
        <v>G</v>
      </c>
      <c r="G1454" s="28">
        <v>400</v>
      </c>
      <c r="H1454" s="28">
        <v>112</v>
      </c>
      <c r="I1454" s="28"/>
      <c r="J1454" s="29">
        <f>표1[[#This Row],[C/V]]*표1[[#This Row],[판수]]-표1[[#This Row],[불량수량]]</f>
        <v>44800</v>
      </c>
      <c r="K1454" s="28" t="s">
        <v>83</v>
      </c>
      <c r="L1454" s="28" t="s">
        <v>44</v>
      </c>
      <c r="M1454" s="44">
        <v>0.75</v>
      </c>
      <c r="N1454" s="44">
        <v>0.33333333333333331</v>
      </c>
      <c r="O1454" s="31">
        <v>749.99999999999989</v>
      </c>
      <c r="P1454" s="31">
        <v>0</v>
      </c>
      <c r="Q1454" s="32"/>
      <c r="R1454" s="33">
        <f t="shared" si="110"/>
        <v>8.9600000000000009</v>
      </c>
      <c r="S1454" s="34">
        <f t="shared" si="111"/>
        <v>192</v>
      </c>
      <c r="T1454" s="35">
        <f>IF(L1454="비가동",0,VLOOKUP(E1454,[1]단가!$D$4:$G$1048576,4,0))</f>
        <v>14.7</v>
      </c>
      <c r="U1454" s="35">
        <f t="shared" si="112"/>
        <v>658560</v>
      </c>
      <c r="V1454" s="36" t="str">
        <f>IF($L1454="비가동",0,IF($B1454="in",VLOOKUP($E1454,[1]투입량!$M:$T,3,FALSE),VLOOKUP($E1454,[1]투입량!$D:$I,3,FALSE)))</f>
        <v>Q4004-3</v>
      </c>
      <c r="W1454" s="35">
        <f>IF($L1454="비가동",0,IF($B1454="in",VLOOKUP($E1454,[1]투입량!$M:$T,6,FALSE),VLOOKUP($E1454,[1]투입량!$D:$I,5,FALSE)))</f>
        <v>46</v>
      </c>
      <c r="X1454" s="35">
        <f t="shared" si="113"/>
        <v>5667.2</v>
      </c>
      <c r="Y1454" s="37">
        <f>IF(V1454=0,0,VLOOKUP(V1454,[1]원재료!C:H,3,0)*0.001)</f>
        <v>10.200000000000001</v>
      </c>
      <c r="Z1454" s="35">
        <f t="shared" si="114"/>
        <v>57805.440000000002</v>
      </c>
      <c r="AA1454" s="38"/>
      <c r="AB1454" s="39" t="s">
        <v>35</v>
      </c>
      <c r="AC1454" s="40"/>
    </row>
    <row r="1455" spans="1:29" ht="19.5" customHeight="1" x14ac:dyDescent="0.45">
      <c r="A1455" s="22">
        <v>46172</v>
      </c>
      <c r="B1455" s="23" t="s">
        <v>29</v>
      </c>
      <c r="C1455" s="24" t="s">
        <v>30</v>
      </c>
      <c r="D1455" s="25" t="s">
        <v>82</v>
      </c>
      <c r="E1455" s="26">
        <v>685654</v>
      </c>
      <c r="F1455" s="27" t="str">
        <f>VLOOKUP(표1[[#This Row],[품번]],[1]!품번구분[#Data],2,0)</f>
        <v>S</v>
      </c>
      <c r="G1455" s="28">
        <v>96</v>
      </c>
      <c r="H1455" s="28">
        <v>113</v>
      </c>
      <c r="I1455" s="28"/>
      <c r="J1455" s="29">
        <f>표1[[#This Row],[C/V]]*표1[[#This Row],[판수]]-표1[[#This Row],[불량수량]]</f>
        <v>10848</v>
      </c>
      <c r="K1455" s="28" t="s">
        <v>83</v>
      </c>
      <c r="L1455" s="28" t="s">
        <v>44</v>
      </c>
      <c r="M1455" s="44">
        <v>0.75</v>
      </c>
      <c r="N1455" s="44">
        <v>0.33333333333333331</v>
      </c>
      <c r="O1455" s="31">
        <v>749.99999999999989</v>
      </c>
      <c r="P1455" s="31">
        <v>0</v>
      </c>
      <c r="Q1455" s="32"/>
      <c r="R1455" s="33">
        <f t="shared" si="110"/>
        <v>9.0400000000000027</v>
      </c>
      <c r="S1455" s="34">
        <f t="shared" si="111"/>
        <v>193</v>
      </c>
      <c r="T1455" s="35">
        <f>IF(L1455="비가동",0,VLOOKUP(E1455,[1]단가!$D$4:$G$1048576,4,0))</f>
        <v>138.80000000000001</v>
      </c>
      <c r="U1455" s="35">
        <f t="shared" si="112"/>
        <v>1505702.4000000001</v>
      </c>
      <c r="V1455" s="36" t="str">
        <f>IF($L1455="비가동",0,IF($B1455="in",VLOOKUP($E1455,[1]투입량!$M:$T,3,FALSE),VLOOKUP($E1455,[1]투입량!$D:$I,3,FALSE)))</f>
        <v>SI4028</v>
      </c>
      <c r="W1455" s="35">
        <f>IF($L1455="비가동",0,IF($B1455="in",VLOOKUP($E1455,[1]투입량!$M:$T,6,FALSE),VLOOKUP($E1455,[1]투입량!$D:$I,5,FALSE)))</f>
        <v>348</v>
      </c>
      <c r="X1455" s="35">
        <f t="shared" si="113"/>
        <v>43256.4</v>
      </c>
      <c r="Y1455" s="37">
        <f>IF(V1455=0,0,VLOOKUP(V1455,[1]원재료!C:H,3,0)*0.001)</f>
        <v>9</v>
      </c>
      <c r="Z1455" s="35">
        <f t="shared" si="114"/>
        <v>389307.60000000003</v>
      </c>
      <c r="AA1455" s="38"/>
      <c r="AB1455" s="39" t="s">
        <v>35</v>
      </c>
      <c r="AC1455" s="40"/>
    </row>
    <row r="1456" spans="1:29" ht="19.5" customHeight="1" x14ac:dyDescent="0.45">
      <c r="A1456" s="22">
        <v>46172</v>
      </c>
      <c r="B1456" s="23" t="s">
        <v>29</v>
      </c>
      <c r="C1456" s="24" t="s">
        <v>30</v>
      </c>
      <c r="D1456" s="25" t="s">
        <v>84</v>
      </c>
      <c r="E1456" s="26">
        <v>681371</v>
      </c>
      <c r="F1456" s="27" t="str">
        <f>VLOOKUP(표1[[#This Row],[품번]],[1]!품번구분[#Data],2,0)</f>
        <v>S</v>
      </c>
      <c r="G1456" s="28">
        <v>400</v>
      </c>
      <c r="H1456" s="28">
        <v>89</v>
      </c>
      <c r="I1456" s="28">
        <v>178</v>
      </c>
      <c r="J1456" s="29">
        <f>표1[[#This Row],[C/V]]*표1[[#This Row],[판수]]-표1[[#This Row],[불량수량]]</f>
        <v>35422</v>
      </c>
      <c r="K1456" s="28" t="s">
        <v>85</v>
      </c>
      <c r="L1456" s="28" t="s">
        <v>34</v>
      </c>
      <c r="M1456" s="30">
        <v>0.33333333333333331</v>
      </c>
      <c r="N1456" s="30">
        <v>0.75</v>
      </c>
      <c r="O1456" s="31">
        <v>540</v>
      </c>
      <c r="P1456" s="31">
        <v>0</v>
      </c>
      <c r="Q1456" s="32"/>
      <c r="R1456" s="33">
        <f t="shared" si="110"/>
        <v>9.8888888888888875</v>
      </c>
      <c r="S1456" s="34">
        <f t="shared" si="111"/>
        <v>213</v>
      </c>
      <c r="T1456" s="35">
        <f>IF(L1456="비가동",0,VLOOKUP(E1456,[1]단가!$D$4:$G$1048576,4,0))</f>
        <v>11.89</v>
      </c>
      <c r="U1456" s="35">
        <f t="shared" si="112"/>
        <v>421167.58</v>
      </c>
      <c r="V1456" s="36" t="str">
        <f>IF($L1456="비가동",0,IF($B1456="in",VLOOKUP($E1456,[1]투입량!$M:$T,3,FALSE),VLOOKUP($E1456,[1]투입량!$D:$I,3,FALSE)))</f>
        <v>SI4023</v>
      </c>
      <c r="W1456" s="35">
        <f>IF($L1456="비가동",0,IF($B1456="in",VLOOKUP($E1456,[1]투입량!$M:$T,6,FALSE),VLOOKUP($E1456,[1]투입량!$D:$I,5,FALSE)))</f>
        <v>169.5</v>
      </c>
      <c r="X1456" s="35">
        <f t="shared" si="113"/>
        <v>16594.050000000003</v>
      </c>
      <c r="Y1456" s="37">
        <f>IF(V1456=0,0,VLOOKUP(V1456,[1]원재료!C:H,3,0)*0.001)</f>
        <v>9.3000000000000007</v>
      </c>
      <c r="Z1456" s="35">
        <f t="shared" si="114"/>
        <v>154324.66500000004</v>
      </c>
      <c r="AA1456" s="38"/>
      <c r="AB1456" s="39" t="s">
        <v>35</v>
      </c>
      <c r="AC1456" s="40"/>
    </row>
    <row r="1457" spans="1:29" ht="19.5" customHeight="1" x14ac:dyDescent="0.45">
      <c r="A1457" s="22">
        <v>46172</v>
      </c>
      <c r="B1457" s="23" t="s">
        <v>29</v>
      </c>
      <c r="C1457" s="24" t="s">
        <v>30</v>
      </c>
      <c r="D1457" s="25" t="s">
        <v>86</v>
      </c>
      <c r="E1457" s="26">
        <v>680772</v>
      </c>
      <c r="F1457" s="27" t="str">
        <f>VLOOKUP(표1[[#This Row],[품번]],[1]!품번구분[#Data],2,0)</f>
        <v>S</v>
      </c>
      <c r="G1457" s="28">
        <v>324</v>
      </c>
      <c r="H1457" s="28">
        <v>89</v>
      </c>
      <c r="I1457" s="28">
        <v>89</v>
      </c>
      <c r="J1457" s="29">
        <f>표1[[#This Row],[C/V]]*표1[[#This Row],[판수]]-표1[[#This Row],[불량수량]]</f>
        <v>28747</v>
      </c>
      <c r="K1457" s="28" t="s">
        <v>85</v>
      </c>
      <c r="L1457" s="28" t="s">
        <v>34</v>
      </c>
      <c r="M1457" s="30">
        <v>0.33333333333333331</v>
      </c>
      <c r="N1457" s="30">
        <v>0.75</v>
      </c>
      <c r="O1457" s="31">
        <v>540</v>
      </c>
      <c r="P1457" s="31">
        <v>0</v>
      </c>
      <c r="Q1457" s="32"/>
      <c r="R1457" s="33">
        <f t="shared" si="110"/>
        <v>9.8888888888888875</v>
      </c>
      <c r="S1457" s="34">
        <f t="shared" si="111"/>
        <v>213</v>
      </c>
      <c r="T1457" s="35">
        <f>IF(L1457="비가동",0,VLOOKUP(E1457,[1]단가!$D$4:$G$1048576,4,0))</f>
        <v>8.94</v>
      </c>
      <c r="U1457" s="35">
        <f t="shared" si="112"/>
        <v>256998.18</v>
      </c>
      <c r="V1457" s="36" t="str">
        <f>IF($L1457="비가동",0,IF($B1457="in",VLOOKUP($E1457,[1]투입량!$M:$T,3,FALSE),VLOOKUP($E1457,[1]투입량!$D:$I,3,FALSE)))</f>
        <v>SI4020</v>
      </c>
      <c r="W1457" s="35">
        <f>IF($L1457="비가동",0,IF($B1457="in",VLOOKUP($E1457,[1]투입량!$M:$T,6,FALSE),VLOOKUP($E1457,[1]투입량!$D:$I,5,FALSE)))</f>
        <v>88</v>
      </c>
      <c r="X1457" s="35">
        <f t="shared" si="113"/>
        <v>8615.2000000000007</v>
      </c>
      <c r="Y1457" s="37">
        <f>IF(V1457=0,0,VLOOKUP(V1457,[1]원재료!C:H,3,0)*0.001)</f>
        <v>8.7000000000000011</v>
      </c>
      <c r="Z1457" s="35">
        <f t="shared" si="114"/>
        <v>74952.24000000002</v>
      </c>
      <c r="AA1457" s="38"/>
      <c r="AB1457" s="39" t="s">
        <v>35</v>
      </c>
      <c r="AC1457" s="40"/>
    </row>
    <row r="1458" spans="1:29" ht="19.5" customHeight="1" x14ac:dyDescent="0.45">
      <c r="A1458" s="22">
        <v>46172</v>
      </c>
      <c r="B1458" s="23" t="s">
        <v>29</v>
      </c>
      <c r="C1458" s="24" t="s">
        <v>30</v>
      </c>
      <c r="D1458" s="25" t="s">
        <v>84</v>
      </c>
      <c r="E1458" s="26">
        <v>681371</v>
      </c>
      <c r="F1458" s="27" t="str">
        <f>VLOOKUP(표1[[#This Row],[품번]],[1]!품번구분[#Data],2,0)</f>
        <v>S</v>
      </c>
      <c r="G1458" s="28">
        <v>400</v>
      </c>
      <c r="H1458" s="28">
        <v>124</v>
      </c>
      <c r="I1458" s="28">
        <v>248</v>
      </c>
      <c r="J1458" s="29">
        <f>표1[[#This Row],[C/V]]*표1[[#This Row],[판수]]-표1[[#This Row],[불량수량]]</f>
        <v>49352</v>
      </c>
      <c r="K1458" s="28" t="s">
        <v>87</v>
      </c>
      <c r="L1458" s="28" t="s">
        <v>44</v>
      </c>
      <c r="M1458" s="30">
        <v>0.75</v>
      </c>
      <c r="N1458" s="30">
        <v>0.33333333333333331</v>
      </c>
      <c r="O1458" s="31">
        <v>749.99999999999989</v>
      </c>
      <c r="P1458" s="31">
        <v>0</v>
      </c>
      <c r="Q1458" s="32"/>
      <c r="R1458" s="33">
        <f t="shared" si="110"/>
        <v>9.9200000000000017</v>
      </c>
      <c r="S1458" s="34">
        <f t="shared" si="111"/>
        <v>213</v>
      </c>
      <c r="T1458" s="35">
        <f>IF(L1458="비가동",0,VLOOKUP(E1458,[1]단가!$D$4:$G$1048576,4,0))</f>
        <v>11.89</v>
      </c>
      <c r="U1458" s="35">
        <f t="shared" si="112"/>
        <v>586795.28</v>
      </c>
      <c r="V1458" s="36" t="str">
        <f>IF($L1458="비가동",0,IF($B1458="in",VLOOKUP($E1458,[1]투입량!$M:$T,3,FALSE),VLOOKUP($E1458,[1]투입량!$D:$I,3,FALSE)))</f>
        <v>SI4023</v>
      </c>
      <c r="W1458" s="35">
        <f>IF($L1458="비가동",0,IF($B1458="in",VLOOKUP($E1458,[1]투입량!$M:$T,6,FALSE),VLOOKUP($E1458,[1]투입량!$D:$I,5,FALSE)))</f>
        <v>169.5</v>
      </c>
      <c r="X1458" s="35">
        <f t="shared" si="113"/>
        <v>23119.800000000003</v>
      </c>
      <c r="Y1458" s="37">
        <f>IF(V1458=0,0,VLOOKUP(V1458,[1]원재료!C:H,3,0)*0.001)</f>
        <v>9.3000000000000007</v>
      </c>
      <c r="Z1458" s="35">
        <f t="shared" si="114"/>
        <v>215014.14000000004</v>
      </c>
      <c r="AA1458" s="38"/>
      <c r="AB1458" s="39" t="s">
        <v>35</v>
      </c>
      <c r="AC1458" s="40"/>
    </row>
    <row r="1459" spans="1:29" ht="19.5" customHeight="1" x14ac:dyDescent="0.45">
      <c r="A1459" s="22">
        <v>46172</v>
      </c>
      <c r="B1459" s="23" t="s">
        <v>29</v>
      </c>
      <c r="C1459" s="24" t="s">
        <v>30</v>
      </c>
      <c r="D1459" s="25" t="s">
        <v>86</v>
      </c>
      <c r="E1459" s="26">
        <v>680772</v>
      </c>
      <c r="F1459" s="27" t="str">
        <f>VLOOKUP(표1[[#This Row],[품번]],[1]!품번구분[#Data],2,0)</f>
        <v>S</v>
      </c>
      <c r="G1459" s="28">
        <v>324</v>
      </c>
      <c r="H1459" s="28">
        <v>124</v>
      </c>
      <c r="I1459" s="28">
        <v>124</v>
      </c>
      <c r="J1459" s="29">
        <f>표1[[#This Row],[C/V]]*표1[[#This Row],[판수]]-표1[[#This Row],[불량수량]]</f>
        <v>40052</v>
      </c>
      <c r="K1459" s="28" t="s">
        <v>87</v>
      </c>
      <c r="L1459" s="28" t="s">
        <v>44</v>
      </c>
      <c r="M1459" s="30">
        <v>0.75</v>
      </c>
      <c r="N1459" s="30">
        <v>0.33333333333333331</v>
      </c>
      <c r="O1459" s="31">
        <v>749.99999999999989</v>
      </c>
      <c r="P1459" s="31">
        <v>0</v>
      </c>
      <c r="Q1459" s="32"/>
      <c r="R1459" s="33">
        <f t="shared" si="110"/>
        <v>9.9200000000000017</v>
      </c>
      <c r="S1459" s="34">
        <f t="shared" si="111"/>
        <v>213</v>
      </c>
      <c r="T1459" s="35">
        <f>IF(L1459="비가동",0,VLOOKUP(E1459,[1]단가!$D$4:$G$1048576,4,0))</f>
        <v>8.94</v>
      </c>
      <c r="U1459" s="35">
        <f t="shared" si="112"/>
        <v>358064.88</v>
      </c>
      <c r="V1459" s="36" t="str">
        <f>IF($L1459="비가동",0,IF($B1459="in",VLOOKUP($E1459,[1]투입량!$M:$T,3,FALSE),VLOOKUP($E1459,[1]투입량!$D:$I,3,FALSE)))</f>
        <v>SI4020</v>
      </c>
      <c r="W1459" s="35">
        <f>IF($L1459="비가동",0,IF($B1459="in",VLOOKUP($E1459,[1]투입량!$M:$T,6,FALSE),VLOOKUP($E1459,[1]투입량!$D:$I,5,FALSE)))</f>
        <v>88</v>
      </c>
      <c r="X1459" s="35">
        <f t="shared" si="113"/>
        <v>12003.2</v>
      </c>
      <c r="Y1459" s="37">
        <f>IF(V1459=0,0,VLOOKUP(V1459,[1]원재료!C:H,3,0)*0.001)</f>
        <v>8.7000000000000011</v>
      </c>
      <c r="Z1459" s="35">
        <f t="shared" si="114"/>
        <v>104427.84000000003</v>
      </c>
      <c r="AA1459" s="38"/>
      <c r="AB1459" s="39" t="s">
        <v>35</v>
      </c>
      <c r="AC1459" s="40"/>
    </row>
    <row r="1460" spans="1:29" ht="19.5" customHeight="1" x14ac:dyDescent="0.45">
      <c r="A1460" s="22">
        <v>46172</v>
      </c>
      <c r="B1460" s="23" t="s">
        <v>29</v>
      </c>
      <c r="C1460" s="24" t="s">
        <v>30</v>
      </c>
      <c r="D1460" s="25" t="s">
        <v>88</v>
      </c>
      <c r="E1460" s="26">
        <v>685390</v>
      </c>
      <c r="F1460" s="27" t="str">
        <f>VLOOKUP(표1[[#This Row],[품번]],[1]!품번구분[#Data],2,0)</f>
        <v>S</v>
      </c>
      <c r="G1460" s="28">
        <v>1444</v>
      </c>
      <c r="H1460" s="28">
        <v>94</v>
      </c>
      <c r="I1460" s="28">
        <v>94</v>
      </c>
      <c r="J1460" s="29">
        <f>표1[[#This Row],[C/V]]*표1[[#This Row],[판수]]-표1[[#This Row],[불량수량]]</f>
        <v>135642</v>
      </c>
      <c r="K1460" s="28" t="s">
        <v>99</v>
      </c>
      <c r="L1460" s="28" t="s">
        <v>34</v>
      </c>
      <c r="M1460" s="30">
        <v>0.33333333333333331</v>
      </c>
      <c r="N1460" s="30">
        <v>0.75</v>
      </c>
      <c r="O1460" s="31">
        <v>540</v>
      </c>
      <c r="P1460" s="31">
        <v>0</v>
      </c>
      <c r="Q1460" s="32"/>
      <c r="R1460" s="33">
        <f t="shared" si="110"/>
        <v>10.444444444444445</v>
      </c>
      <c r="S1460" s="34">
        <f t="shared" si="111"/>
        <v>219</v>
      </c>
      <c r="T1460" s="35">
        <f>IF(L1460="비가동",0,VLOOKUP(E1460,[1]단가!$D$4:$G$1048576,4,0))</f>
        <v>8</v>
      </c>
      <c r="U1460" s="35">
        <f t="shared" si="112"/>
        <v>1085136</v>
      </c>
      <c r="V1460" s="36" t="str">
        <f>IF($L1460="비가동",0,IF($B1460="in",VLOOKUP($E1460,[1]투입량!$M:$T,3,FALSE),VLOOKUP($E1460,[1]투입량!$D:$I,3,FALSE)))</f>
        <v>SI4022</v>
      </c>
      <c r="W1460" s="35">
        <f>IF($L1460="비가동",0,IF($B1460="in",VLOOKUP($E1460,[1]투입량!$M:$T,6,FALSE),VLOOKUP($E1460,[1]투입량!$D:$I,5,FALSE)))</f>
        <v>260</v>
      </c>
      <c r="X1460" s="35">
        <f t="shared" si="113"/>
        <v>26884</v>
      </c>
      <c r="Y1460" s="37">
        <f>IF(V1460=0,0,VLOOKUP(V1460,[1]원재료!C:H,3,0)*0.001)</f>
        <v>10.15</v>
      </c>
      <c r="Z1460" s="35">
        <f t="shared" si="114"/>
        <v>272872.60000000003</v>
      </c>
      <c r="AA1460" s="38"/>
      <c r="AB1460" s="39" t="s">
        <v>35</v>
      </c>
      <c r="AC1460" s="40"/>
    </row>
    <row r="1461" spans="1:29" ht="19.5" customHeight="1" x14ac:dyDescent="0.45">
      <c r="A1461" s="22">
        <v>46172</v>
      </c>
      <c r="B1461" s="23" t="s">
        <v>29</v>
      </c>
      <c r="C1461" s="24" t="s">
        <v>30</v>
      </c>
      <c r="D1461" s="25" t="s">
        <v>90</v>
      </c>
      <c r="E1461" s="26" t="s">
        <v>91</v>
      </c>
      <c r="F1461" s="27" t="str">
        <f>VLOOKUP(표1[[#This Row],[품번]],[1]!품번구분[#Data],2,0)</f>
        <v>S</v>
      </c>
      <c r="G1461" s="28">
        <v>256</v>
      </c>
      <c r="H1461" s="28">
        <v>55</v>
      </c>
      <c r="I1461" s="28"/>
      <c r="J1461" s="29">
        <f>표1[[#This Row],[C/V]]*표1[[#This Row],[판수]]-표1[[#This Row],[불량수량]]</f>
        <v>14080</v>
      </c>
      <c r="K1461" s="28" t="s">
        <v>92</v>
      </c>
      <c r="L1461" s="28" t="s">
        <v>34</v>
      </c>
      <c r="M1461" s="30">
        <v>0.33333333333333331</v>
      </c>
      <c r="N1461" s="30">
        <v>0.75</v>
      </c>
      <c r="O1461" s="31">
        <v>540</v>
      </c>
      <c r="P1461" s="31">
        <v>0</v>
      </c>
      <c r="Q1461" s="32"/>
      <c r="R1461" s="33">
        <f t="shared" si="110"/>
        <v>6.1111111111111107</v>
      </c>
      <c r="S1461" s="34">
        <f t="shared" si="111"/>
        <v>131</v>
      </c>
      <c r="T1461" s="35">
        <f>IF(L1461="비가동",0,VLOOKUP(E1461,[1]단가!$D$4:$G$1048576,4,0))</f>
        <v>39.44</v>
      </c>
      <c r="U1461" s="35">
        <f t="shared" si="112"/>
        <v>555315.19999999995</v>
      </c>
      <c r="V1461" s="36" t="str">
        <f>IF($L1461="비가동",0,IF($B1461="in",VLOOKUP($E1461,[1]투입량!$M:$T,3,FALSE),VLOOKUP($E1461,[1]투입량!$D:$I,3,FALSE)))</f>
        <v>SI4023-1</v>
      </c>
      <c r="W1461" s="35">
        <f>IF($L1461="비가동",0,IF($B1461="in",VLOOKUP($E1461,[1]투입량!$M:$T,6,FALSE),VLOOKUP($E1461,[1]투입량!$D:$I,5,FALSE)))</f>
        <v>172</v>
      </c>
      <c r="X1461" s="35">
        <f t="shared" si="113"/>
        <v>10406.000000000002</v>
      </c>
      <c r="Y1461" s="37">
        <f>IF(V1461=0,0,VLOOKUP(V1461,[1]원재료!C:H,3,0)*0.001)</f>
        <v>8.1999999999999993</v>
      </c>
      <c r="Z1461" s="35">
        <f t="shared" si="114"/>
        <v>85329.200000000012</v>
      </c>
      <c r="AA1461" s="38"/>
      <c r="AB1461" s="39" t="s">
        <v>35</v>
      </c>
      <c r="AC1461" s="40"/>
    </row>
    <row r="1462" spans="1:29" ht="19.5" customHeight="1" x14ac:dyDescent="0.45">
      <c r="A1462" s="22">
        <v>46172</v>
      </c>
      <c r="B1462" s="23" t="s">
        <v>29</v>
      </c>
      <c r="C1462" s="24" t="s">
        <v>30</v>
      </c>
      <c r="D1462" s="25" t="s">
        <v>88</v>
      </c>
      <c r="E1462" s="26">
        <v>685390</v>
      </c>
      <c r="F1462" s="27" t="str">
        <f>VLOOKUP(표1[[#This Row],[품번]],[1]!품번구분[#Data],2,0)</f>
        <v>S</v>
      </c>
      <c r="G1462" s="28">
        <v>1444</v>
      </c>
      <c r="H1462" s="28">
        <v>125</v>
      </c>
      <c r="I1462" s="28">
        <v>125</v>
      </c>
      <c r="J1462" s="29">
        <f>표1[[#This Row],[C/V]]*표1[[#This Row],[판수]]-표1[[#This Row],[불량수량]]</f>
        <v>180375</v>
      </c>
      <c r="K1462" s="28" t="s">
        <v>89</v>
      </c>
      <c r="L1462" s="28" t="s">
        <v>44</v>
      </c>
      <c r="M1462" s="30">
        <v>0.75</v>
      </c>
      <c r="N1462" s="30">
        <v>0.33333333333333331</v>
      </c>
      <c r="O1462" s="31">
        <v>749.99999999999989</v>
      </c>
      <c r="P1462" s="31">
        <v>0</v>
      </c>
      <c r="Q1462" s="32"/>
      <c r="R1462" s="33">
        <f t="shared" si="110"/>
        <v>10.000000000000002</v>
      </c>
      <c r="S1462" s="34">
        <f t="shared" si="111"/>
        <v>219</v>
      </c>
      <c r="T1462" s="35">
        <f>IF(L1462="비가동",0,VLOOKUP(E1462,[1]단가!$D$4:$G$1048576,4,0))</f>
        <v>8</v>
      </c>
      <c r="U1462" s="35">
        <f t="shared" si="112"/>
        <v>1443000</v>
      </c>
      <c r="V1462" s="36" t="str">
        <f>IF($L1462="비가동",0,IF($B1462="in",VLOOKUP($E1462,[1]투입량!$M:$T,3,FALSE),VLOOKUP($E1462,[1]투입량!$D:$I,3,FALSE)))</f>
        <v>SI4022</v>
      </c>
      <c r="W1462" s="35">
        <f>IF($L1462="비가동",0,IF($B1462="in",VLOOKUP($E1462,[1]투입량!$M:$T,6,FALSE),VLOOKUP($E1462,[1]투입량!$D:$I,5,FALSE)))</f>
        <v>260</v>
      </c>
      <c r="X1462" s="35">
        <f t="shared" si="113"/>
        <v>35750</v>
      </c>
      <c r="Y1462" s="37">
        <f>IF(V1462=0,0,VLOOKUP(V1462,[1]원재료!C:H,3,0)*0.001)</f>
        <v>10.15</v>
      </c>
      <c r="Z1462" s="35">
        <f t="shared" si="114"/>
        <v>362862.5</v>
      </c>
      <c r="AA1462" s="38"/>
      <c r="AB1462" s="39" t="s">
        <v>35</v>
      </c>
      <c r="AC1462" s="40"/>
    </row>
    <row r="1463" spans="1:29" ht="19.5" customHeight="1" x14ac:dyDescent="0.45">
      <c r="A1463" s="22">
        <v>46172</v>
      </c>
      <c r="B1463" s="23" t="s">
        <v>29</v>
      </c>
      <c r="C1463" s="24" t="s">
        <v>30</v>
      </c>
      <c r="D1463" s="25" t="s">
        <v>90</v>
      </c>
      <c r="E1463" s="26" t="s">
        <v>91</v>
      </c>
      <c r="F1463" s="27" t="str">
        <f>VLOOKUP(표1[[#This Row],[품번]],[1]!품번구분[#Data],2,0)</f>
        <v>S</v>
      </c>
      <c r="G1463" s="28">
        <v>256</v>
      </c>
      <c r="H1463" s="28">
        <v>76</v>
      </c>
      <c r="I1463" s="28"/>
      <c r="J1463" s="29">
        <f>표1[[#This Row],[C/V]]*표1[[#This Row],[판수]]-표1[[#This Row],[불량수량]]</f>
        <v>19456</v>
      </c>
      <c r="K1463" s="28" t="s">
        <v>94</v>
      </c>
      <c r="L1463" s="28" t="s">
        <v>44</v>
      </c>
      <c r="M1463" s="30">
        <v>0.75</v>
      </c>
      <c r="N1463" s="30">
        <v>0.33333333333333331</v>
      </c>
      <c r="O1463" s="31">
        <v>749.99999999999989</v>
      </c>
      <c r="P1463" s="31">
        <v>0</v>
      </c>
      <c r="Q1463" s="32"/>
      <c r="R1463" s="33">
        <f t="shared" si="110"/>
        <v>6.080000000000001</v>
      </c>
      <c r="S1463" s="34">
        <f t="shared" si="111"/>
        <v>131</v>
      </c>
      <c r="T1463" s="35">
        <f>IF(L1463="비가동",0,VLOOKUP(E1463,[1]단가!$D$4:$G$1048576,4,0))</f>
        <v>39.44</v>
      </c>
      <c r="U1463" s="35">
        <f t="shared" si="112"/>
        <v>767344.6399999999</v>
      </c>
      <c r="V1463" s="36" t="str">
        <f>IF($L1463="비가동",0,IF($B1463="in",VLOOKUP($E1463,[1]투입량!$M:$T,3,FALSE),VLOOKUP($E1463,[1]투입량!$D:$I,3,FALSE)))</f>
        <v>SI4023-1</v>
      </c>
      <c r="W1463" s="35">
        <f>IF($L1463="비가동",0,IF($B1463="in",VLOOKUP($E1463,[1]투입량!$M:$T,6,FALSE),VLOOKUP($E1463,[1]투입량!$D:$I,5,FALSE)))</f>
        <v>172</v>
      </c>
      <c r="X1463" s="35">
        <f t="shared" si="113"/>
        <v>14379.2</v>
      </c>
      <c r="Y1463" s="37">
        <f>IF(V1463=0,0,VLOOKUP(V1463,[1]원재료!C:H,3,0)*0.001)</f>
        <v>8.1999999999999993</v>
      </c>
      <c r="Z1463" s="35">
        <f t="shared" si="114"/>
        <v>117909.44</v>
      </c>
      <c r="AA1463" s="38"/>
      <c r="AB1463" s="39" t="s">
        <v>35</v>
      </c>
      <c r="AC1463" s="40"/>
    </row>
    <row r="1464" spans="1:29" ht="19.5" customHeight="1" x14ac:dyDescent="0.45">
      <c r="A1464" s="22">
        <v>46172</v>
      </c>
      <c r="B1464" s="23" t="s">
        <v>29</v>
      </c>
      <c r="C1464" s="24" t="s">
        <v>30</v>
      </c>
      <c r="D1464" s="25" t="s">
        <v>95</v>
      </c>
      <c r="E1464" s="26">
        <v>682620</v>
      </c>
      <c r="F1464" s="27" t="str">
        <f>VLOOKUP(표1[[#This Row],[품번]],[1]!품번구분[#Data],2,0)</f>
        <v>S</v>
      </c>
      <c r="G1464" s="28">
        <v>1156</v>
      </c>
      <c r="H1464" s="28">
        <v>82</v>
      </c>
      <c r="I1464" s="28">
        <v>246</v>
      </c>
      <c r="J1464" s="29">
        <f>표1[[#This Row],[C/V]]*표1[[#This Row],[판수]]-표1[[#This Row],[불량수량]]</f>
        <v>94546</v>
      </c>
      <c r="K1464" s="28" t="s">
        <v>96</v>
      </c>
      <c r="L1464" s="28" t="s">
        <v>34</v>
      </c>
      <c r="M1464" s="30">
        <v>0.33333333333333331</v>
      </c>
      <c r="N1464" s="30">
        <v>0.75</v>
      </c>
      <c r="O1464" s="31">
        <v>540</v>
      </c>
      <c r="P1464" s="31">
        <v>0</v>
      </c>
      <c r="Q1464" s="32"/>
      <c r="R1464" s="33">
        <f t="shared" si="110"/>
        <v>9.1111111111111107</v>
      </c>
      <c r="S1464" s="34">
        <f t="shared" si="111"/>
        <v>193</v>
      </c>
      <c r="T1464" s="35">
        <f>IF(L1464="비가동",0,VLOOKUP(E1464,[1]단가!$D$4:$G$1048576,4,0))</f>
        <v>7.47</v>
      </c>
      <c r="U1464" s="35">
        <f t="shared" si="112"/>
        <v>706258.62</v>
      </c>
      <c r="V1464" s="36" t="str">
        <f>IF($L1464="비가동",0,IF($B1464="in",VLOOKUP($E1464,[1]투입량!$M:$T,3,FALSE),VLOOKUP($E1464,[1]투입량!$D:$I,3,FALSE)))</f>
        <v>SI4020-2</v>
      </c>
      <c r="W1464" s="35">
        <f>IF($L1464="비가동",0,IF($B1464="in",VLOOKUP($E1464,[1]투입량!$M:$T,6,FALSE),VLOOKUP($E1464,[1]투입량!$D:$I,5,FALSE)))</f>
        <v>230</v>
      </c>
      <c r="X1464" s="35">
        <f t="shared" si="113"/>
        <v>20746.000000000004</v>
      </c>
      <c r="Y1464" s="37">
        <f>IF(V1464=0,0,VLOOKUP(V1464,[1]원재료!C:H,3,0)*0.001)</f>
        <v>10.5</v>
      </c>
      <c r="Z1464" s="35">
        <f t="shared" si="114"/>
        <v>217833.00000000003</v>
      </c>
      <c r="AA1464" s="38"/>
      <c r="AB1464" s="39" t="s">
        <v>35</v>
      </c>
      <c r="AC1464" s="40"/>
    </row>
    <row r="1465" spans="1:29" ht="19.5" customHeight="1" x14ac:dyDescent="0.45">
      <c r="A1465" s="22">
        <v>46172</v>
      </c>
      <c r="B1465" s="23" t="s">
        <v>29</v>
      </c>
      <c r="C1465" s="24" t="s">
        <v>30</v>
      </c>
      <c r="D1465" s="25" t="s">
        <v>97</v>
      </c>
      <c r="E1465" s="26">
        <v>680449</v>
      </c>
      <c r="F1465" s="27" t="str">
        <f>VLOOKUP(표1[[#This Row],[품번]],[1]!품번구분[#Data],2,0)</f>
        <v>S</v>
      </c>
      <c r="G1465" s="28">
        <v>1008</v>
      </c>
      <c r="H1465" s="28">
        <v>75</v>
      </c>
      <c r="I1465" s="28"/>
      <c r="J1465" s="29">
        <f>표1[[#This Row],[C/V]]*표1[[#This Row],[판수]]-표1[[#This Row],[불량수량]]</f>
        <v>75600</v>
      </c>
      <c r="K1465" s="28" t="s">
        <v>58</v>
      </c>
      <c r="L1465" s="28" t="s">
        <v>34</v>
      </c>
      <c r="M1465" s="30">
        <v>0.33333333333333331</v>
      </c>
      <c r="N1465" s="30">
        <v>0.75</v>
      </c>
      <c r="O1465" s="31">
        <v>540</v>
      </c>
      <c r="P1465" s="31">
        <v>0</v>
      </c>
      <c r="Q1465" s="32"/>
      <c r="R1465" s="33">
        <f t="shared" si="110"/>
        <v>8.3333333333333339</v>
      </c>
      <c r="S1465" s="34">
        <f t="shared" si="111"/>
        <v>176</v>
      </c>
      <c r="T1465" s="35">
        <f>IF(L1465="비가동",0,VLOOKUP(E1465,[1]단가!$D$4:$G$1048576,4,0))</f>
        <v>14.17</v>
      </c>
      <c r="U1465" s="35">
        <f t="shared" si="112"/>
        <v>1071252</v>
      </c>
      <c r="V1465" s="36" t="str">
        <f>IF($L1465="비가동",0,IF($B1465="in",VLOOKUP($E1465,[1]투입량!$M:$T,3,FALSE),VLOOKUP($E1465,[1]투입량!$D:$I,3,FALSE)))</f>
        <v>SI4023-2</v>
      </c>
      <c r="W1465" s="35">
        <f>IF($L1465="비가동",0,IF($B1465="in",VLOOKUP($E1465,[1]투입량!$M:$T,6,FALSE),VLOOKUP($E1465,[1]투입량!$D:$I,5,FALSE)))</f>
        <v>210</v>
      </c>
      <c r="X1465" s="35">
        <f t="shared" si="113"/>
        <v>17325.000000000004</v>
      </c>
      <c r="Y1465" s="37">
        <f>IF(V1465=0,0,VLOOKUP(V1465,[1]원재료!C:H,3,0)*0.001)</f>
        <v>7.8</v>
      </c>
      <c r="Z1465" s="35">
        <f t="shared" si="114"/>
        <v>135135.00000000003</v>
      </c>
      <c r="AA1465" s="38"/>
      <c r="AB1465" s="39" t="s">
        <v>35</v>
      </c>
      <c r="AC1465" s="40"/>
    </row>
    <row r="1466" spans="1:29" ht="19.5" customHeight="1" x14ac:dyDescent="0.45">
      <c r="A1466" s="22">
        <v>46172</v>
      </c>
      <c r="B1466" s="23" t="s">
        <v>29</v>
      </c>
      <c r="C1466" s="24" t="s">
        <v>30</v>
      </c>
      <c r="D1466" s="25" t="s">
        <v>95</v>
      </c>
      <c r="E1466" s="26">
        <v>682620</v>
      </c>
      <c r="F1466" s="27" t="str">
        <f>VLOOKUP(표1[[#This Row],[품번]],[1]!품번구분[#Data],2,0)</f>
        <v>S</v>
      </c>
      <c r="G1466" s="28">
        <v>1156</v>
      </c>
      <c r="H1466" s="28">
        <v>111</v>
      </c>
      <c r="I1466" s="28">
        <v>333</v>
      </c>
      <c r="J1466" s="29">
        <f>표1[[#This Row],[C/V]]*표1[[#This Row],[판수]]-표1[[#This Row],[불량수량]]</f>
        <v>127983</v>
      </c>
      <c r="K1466" s="28" t="s">
        <v>101</v>
      </c>
      <c r="L1466" s="28" t="s">
        <v>44</v>
      </c>
      <c r="M1466" s="30">
        <v>0.75</v>
      </c>
      <c r="N1466" s="30">
        <v>0.33333333333333331</v>
      </c>
      <c r="O1466" s="31">
        <v>749.99999999999989</v>
      </c>
      <c r="P1466" s="31">
        <v>0</v>
      </c>
      <c r="Q1466" s="32"/>
      <c r="R1466" s="33">
        <f t="shared" si="110"/>
        <v>8.8800000000000008</v>
      </c>
      <c r="S1466" s="34">
        <f t="shared" si="111"/>
        <v>193</v>
      </c>
      <c r="T1466" s="35">
        <f>IF(L1466="비가동",0,VLOOKUP(E1466,[1]단가!$D$4:$G$1048576,4,0))</f>
        <v>7.47</v>
      </c>
      <c r="U1466" s="35">
        <f t="shared" si="112"/>
        <v>956033.01</v>
      </c>
      <c r="V1466" s="36" t="str">
        <f>IF($L1466="비가동",0,IF($B1466="in",VLOOKUP($E1466,[1]투입량!$M:$T,3,FALSE),VLOOKUP($E1466,[1]투입량!$D:$I,3,FALSE)))</f>
        <v>SI4020-2</v>
      </c>
      <c r="W1466" s="35">
        <f>IF($L1466="비가동",0,IF($B1466="in",VLOOKUP($E1466,[1]투입량!$M:$T,6,FALSE),VLOOKUP($E1466,[1]투입량!$D:$I,5,FALSE)))</f>
        <v>230</v>
      </c>
      <c r="X1466" s="35">
        <f t="shared" si="113"/>
        <v>28083.000000000004</v>
      </c>
      <c r="Y1466" s="37">
        <f>IF(V1466=0,0,VLOOKUP(V1466,[1]원재료!C:H,3,0)*0.001)</f>
        <v>10.5</v>
      </c>
      <c r="Z1466" s="35">
        <f t="shared" si="114"/>
        <v>294871.50000000006</v>
      </c>
      <c r="AA1466" s="38"/>
      <c r="AB1466" s="39" t="s">
        <v>35</v>
      </c>
      <c r="AC1466" s="40"/>
    </row>
    <row r="1467" spans="1:29" ht="19.5" customHeight="1" x14ac:dyDescent="0.45">
      <c r="A1467" s="22">
        <v>46172</v>
      </c>
      <c r="B1467" s="23" t="s">
        <v>29</v>
      </c>
      <c r="C1467" s="24" t="s">
        <v>30</v>
      </c>
      <c r="D1467" s="25" t="s">
        <v>97</v>
      </c>
      <c r="E1467" s="26">
        <v>680449</v>
      </c>
      <c r="F1467" s="27" t="str">
        <f>VLOOKUP(표1[[#This Row],[품번]],[1]!품번구분[#Data],2,0)</f>
        <v>S</v>
      </c>
      <c r="G1467" s="28">
        <v>1008</v>
      </c>
      <c r="H1467" s="28">
        <v>101</v>
      </c>
      <c r="I1467" s="28"/>
      <c r="J1467" s="29">
        <f>표1[[#This Row],[C/V]]*표1[[#This Row],[판수]]-표1[[#This Row],[불량수량]]</f>
        <v>101808</v>
      </c>
      <c r="K1467" s="28" t="s">
        <v>106</v>
      </c>
      <c r="L1467" s="28" t="s">
        <v>44</v>
      </c>
      <c r="M1467" s="30">
        <v>0.75</v>
      </c>
      <c r="N1467" s="30">
        <v>0.33333333333333331</v>
      </c>
      <c r="O1467" s="31">
        <v>749.99999999999989</v>
      </c>
      <c r="P1467" s="31">
        <v>0</v>
      </c>
      <c r="Q1467" s="32"/>
      <c r="R1467" s="33">
        <f t="shared" si="110"/>
        <v>8.0800000000000018</v>
      </c>
      <c r="S1467" s="34">
        <f t="shared" si="111"/>
        <v>176</v>
      </c>
      <c r="T1467" s="35">
        <f>IF(L1467="비가동",0,VLOOKUP(E1467,[1]단가!$D$4:$G$1048576,4,0))</f>
        <v>14.17</v>
      </c>
      <c r="U1467" s="35">
        <f t="shared" si="112"/>
        <v>1442619.36</v>
      </c>
      <c r="V1467" s="36" t="str">
        <f>IF($L1467="비가동",0,IF($B1467="in",VLOOKUP($E1467,[1]투입량!$M:$T,3,FALSE),VLOOKUP($E1467,[1]투입량!$D:$I,3,FALSE)))</f>
        <v>SI4023-2</v>
      </c>
      <c r="W1467" s="35">
        <f>IF($L1467="비가동",0,IF($B1467="in",VLOOKUP($E1467,[1]투입량!$M:$T,6,FALSE),VLOOKUP($E1467,[1]투입량!$D:$I,5,FALSE)))</f>
        <v>210</v>
      </c>
      <c r="X1467" s="35">
        <f t="shared" si="113"/>
        <v>23331.000000000004</v>
      </c>
      <c r="Y1467" s="37">
        <f>IF(V1467=0,0,VLOOKUP(V1467,[1]원재료!C:H,3,0)*0.001)</f>
        <v>7.8</v>
      </c>
      <c r="Z1467" s="35">
        <f t="shared" si="114"/>
        <v>181981.80000000002</v>
      </c>
      <c r="AA1467" s="38"/>
      <c r="AB1467" s="39" t="s">
        <v>35</v>
      </c>
      <c r="AC1467" s="40"/>
    </row>
    <row r="1468" spans="1:29" ht="19.5" customHeight="1" x14ac:dyDescent="0.45">
      <c r="A1468" s="22">
        <v>46172</v>
      </c>
      <c r="B1468" s="23" t="s">
        <v>29</v>
      </c>
      <c r="C1468" s="24" t="s">
        <v>30</v>
      </c>
      <c r="D1468" s="25" t="s">
        <v>105</v>
      </c>
      <c r="E1468" s="26">
        <v>685540</v>
      </c>
      <c r="F1468" s="27" t="str">
        <f>VLOOKUP(표1[[#This Row],[품번]],[1]!품번구분[#Data],2,0)</f>
        <v>S</v>
      </c>
      <c r="G1468" s="28">
        <v>1140</v>
      </c>
      <c r="H1468" s="28">
        <v>88</v>
      </c>
      <c r="I1468" s="28"/>
      <c r="J1468" s="29">
        <f>표1[[#This Row],[C/V]]*표1[[#This Row],[판수]]-표1[[#This Row],[불량수량]]</f>
        <v>100320</v>
      </c>
      <c r="K1468" s="28" t="s">
        <v>77</v>
      </c>
      <c r="L1468" s="28" t="s">
        <v>34</v>
      </c>
      <c r="M1468" s="30">
        <v>0.33333333333333331</v>
      </c>
      <c r="N1468" s="30">
        <v>0.75</v>
      </c>
      <c r="O1468" s="31">
        <v>540</v>
      </c>
      <c r="P1468" s="31">
        <v>0</v>
      </c>
      <c r="Q1468" s="32"/>
      <c r="R1468" s="33">
        <f t="shared" si="110"/>
        <v>9.7777777777777786</v>
      </c>
      <c r="S1468" s="34">
        <f t="shared" si="111"/>
        <v>215</v>
      </c>
      <c r="T1468" s="35">
        <f>IF(L1468="비가동",0,VLOOKUP(E1468,[1]단가!$D$4:$G$1048576,4,0))</f>
        <v>8.1</v>
      </c>
      <c r="U1468" s="35">
        <f t="shared" si="112"/>
        <v>812592</v>
      </c>
      <c r="V1468" s="36" t="str">
        <f>IF($L1468="비가동",0,IF($B1468="in",VLOOKUP($E1468,[1]투입량!$M:$T,3,FALSE),VLOOKUP($E1468,[1]투입량!$D:$I,3,FALSE)))</f>
        <v>SI4522K</v>
      </c>
      <c r="W1468" s="35">
        <f>IF($L1468="비가동",0,IF($B1468="in",VLOOKUP($E1468,[1]투입량!$M:$T,6,FALSE),VLOOKUP($E1468,[1]투입량!$D:$I,5,FALSE)))</f>
        <v>234</v>
      </c>
      <c r="X1468" s="35">
        <f t="shared" si="113"/>
        <v>22651.200000000004</v>
      </c>
      <c r="Y1468" s="37">
        <f>IF(V1468=0,0,VLOOKUP(V1468,[1]원재료!C:H,3,0)*0.001)</f>
        <v>9.15</v>
      </c>
      <c r="Z1468" s="35">
        <f t="shared" si="114"/>
        <v>207258.48000000004</v>
      </c>
      <c r="AA1468" s="38"/>
      <c r="AB1468" s="39" t="s">
        <v>35</v>
      </c>
      <c r="AC1468" s="40"/>
    </row>
    <row r="1469" spans="1:29" ht="19.5" customHeight="1" x14ac:dyDescent="0.45">
      <c r="A1469" s="22">
        <v>46172</v>
      </c>
      <c r="B1469" s="23" t="s">
        <v>29</v>
      </c>
      <c r="C1469" s="24" t="s">
        <v>30</v>
      </c>
      <c r="D1469" s="25" t="s">
        <v>103</v>
      </c>
      <c r="E1469" s="26">
        <v>683293</v>
      </c>
      <c r="F1469" s="27" t="str">
        <f>VLOOKUP(표1[[#This Row],[품번]],[1]!품번구분[#Data],2,0)</f>
        <v>S</v>
      </c>
      <c r="G1469" s="28">
        <v>1152</v>
      </c>
      <c r="H1469" s="28">
        <v>94</v>
      </c>
      <c r="I1469" s="28"/>
      <c r="J1469" s="29">
        <f>표1[[#This Row],[C/V]]*표1[[#This Row],[판수]]-표1[[#This Row],[불량수량]]</f>
        <v>108288</v>
      </c>
      <c r="K1469" s="28" t="s">
        <v>104</v>
      </c>
      <c r="L1469" s="28" t="s">
        <v>34</v>
      </c>
      <c r="M1469" s="30">
        <v>0.33333333333333331</v>
      </c>
      <c r="N1469" s="30">
        <v>0.75</v>
      </c>
      <c r="O1469" s="31">
        <v>540</v>
      </c>
      <c r="P1469" s="31">
        <v>0</v>
      </c>
      <c r="Q1469" s="32"/>
      <c r="R1469" s="33">
        <f t="shared" si="110"/>
        <v>10.444444444444445</v>
      </c>
      <c r="S1469" s="34">
        <f t="shared" si="111"/>
        <v>222</v>
      </c>
      <c r="T1469" s="35">
        <f>IF(L1469="비가동",0,VLOOKUP(E1469,[1]단가!$D$4:$G$1048576,4,0))</f>
        <v>6</v>
      </c>
      <c r="U1469" s="35">
        <f t="shared" si="112"/>
        <v>649728</v>
      </c>
      <c r="V1469" s="36" t="str">
        <f>IF($L1469="비가동",0,IF($B1469="in",VLOOKUP($E1469,[1]투입량!$M:$T,3,FALSE),VLOOKUP($E1469,[1]투입량!$D:$I,3,FALSE)))</f>
        <v>SI5023</v>
      </c>
      <c r="W1469" s="35">
        <f>IF($L1469="비가동",0,IF($B1469="in",VLOOKUP($E1469,[1]투입량!$M:$T,6,FALSE),VLOOKUP($E1469,[1]투입량!$D:$I,5,FALSE)))</f>
        <v>52</v>
      </c>
      <c r="X1469" s="35">
        <f t="shared" si="113"/>
        <v>5376.8</v>
      </c>
      <c r="Y1469" s="37">
        <f>IF(V1469=0,0,VLOOKUP(V1469,[1]원재료!C:H,3,0)*0.001)</f>
        <v>9.1</v>
      </c>
      <c r="Z1469" s="35">
        <f t="shared" si="114"/>
        <v>48928.88</v>
      </c>
      <c r="AA1469" s="38"/>
      <c r="AB1469" s="39" t="s">
        <v>35</v>
      </c>
      <c r="AC1469" s="40"/>
    </row>
    <row r="1470" spans="1:29" ht="19.5" customHeight="1" x14ac:dyDescent="0.45">
      <c r="A1470" s="22">
        <v>46172</v>
      </c>
      <c r="B1470" s="23" t="s">
        <v>29</v>
      </c>
      <c r="C1470" s="24" t="s">
        <v>30</v>
      </c>
      <c r="D1470" s="25" t="s">
        <v>105</v>
      </c>
      <c r="E1470" s="26">
        <v>685540</v>
      </c>
      <c r="F1470" s="27" t="str">
        <f>VLOOKUP(표1[[#This Row],[품번]],[1]!품번구분[#Data],2,0)</f>
        <v>S</v>
      </c>
      <c r="G1470" s="28">
        <v>1140</v>
      </c>
      <c r="H1470" s="28">
        <v>127</v>
      </c>
      <c r="I1470" s="28"/>
      <c r="J1470" s="29">
        <f>표1[[#This Row],[C/V]]*표1[[#This Row],[판수]]-표1[[#This Row],[불량수량]]</f>
        <v>144780</v>
      </c>
      <c r="K1470" s="28" t="s">
        <v>107</v>
      </c>
      <c r="L1470" s="28" t="s">
        <v>44</v>
      </c>
      <c r="M1470" s="30">
        <v>0.75</v>
      </c>
      <c r="N1470" s="30">
        <v>0.33333333333333331</v>
      </c>
      <c r="O1470" s="31">
        <v>749.99999999999989</v>
      </c>
      <c r="P1470" s="31">
        <v>0</v>
      </c>
      <c r="Q1470" s="32"/>
      <c r="R1470" s="33">
        <f t="shared" si="110"/>
        <v>10.160000000000002</v>
      </c>
      <c r="S1470" s="34">
        <f t="shared" si="111"/>
        <v>215</v>
      </c>
      <c r="T1470" s="35">
        <f>IF(L1470="비가동",0,VLOOKUP(E1470,[1]단가!$D$4:$G$1048576,4,0))</f>
        <v>8.1</v>
      </c>
      <c r="U1470" s="35">
        <f t="shared" si="112"/>
        <v>1172718</v>
      </c>
      <c r="V1470" s="36" t="str">
        <f>IF($L1470="비가동",0,IF($B1470="in",VLOOKUP($E1470,[1]투입량!$M:$T,3,FALSE),VLOOKUP($E1470,[1]투입량!$D:$I,3,FALSE)))</f>
        <v>SI4522K</v>
      </c>
      <c r="W1470" s="35">
        <f>IF($L1470="비가동",0,IF($B1470="in",VLOOKUP($E1470,[1]투입량!$M:$T,6,FALSE),VLOOKUP($E1470,[1]투입량!$D:$I,5,FALSE)))</f>
        <v>234</v>
      </c>
      <c r="X1470" s="35">
        <f t="shared" si="113"/>
        <v>32689.800000000003</v>
      </c>
      <c r="Y1470" s="37">
        <f>IF(V1470=0,0,VLOOKUP(V1470,[1]원재료!C:H,3,0)*0.001)</f>
        <v>9.15</v>
      </c>
      <c r="Z1470" s="35">
        <f t="shared" si="114"/>
        <v>299111.67000000004</v>
      </c>
      <c r="AA1470" s="38"/>
      <c r="AB1470" s="39" t="s">
        <v>35</v>
      </c>
      <c r="AC1470" s="40"/>
    </row>
    <row r="1471" spans="1:29" ht="19.5" customHeight="1" x14ac:dyDescent="0.45">
      <c r="A1471" s="22">
        <v>46172</v>
      </c>
      <c r="B1471" s="23" t="s">
        <v>29</v>
      </c>
      <c r="C1471" s="24" t="s">
        <v>30</v>
      </c>
      <c r="D1471" s="25" t="s">
        <v>103</v>
      </c>
      <c r="E1471" s="26">
        <v>683293</v>
      </c>
      <c r="F1471" s="27" t="str">
        <f>VLOOKUP(표1[[#This Row],[품번]],[1]!품번구분[#Data],2,0)</f>
        <v>S</v>
      </c>
      <c r="G1471" s="28">
        <v>1152</v>
      </c>
      <c r="H1471" s="28">
        <v>128</v>
      </c>
      <c r="I1471" s="28"/>
      <c r="J1471" s="29">
        <f>표1[[#This Row],[C/V]]*표1[[#This Row],[판수]]-표1[[#This Row],[불량수량]]</f>
        <v>147456</v>
      </c>
      <c r="K1471" s="28" t="s">
        <v>93</v>
      </c>
      <c r="L1471" s="28" t="s">
        <v>44</v>
      </c>
      <c r="M1471" s="30">
        <v>0.75</v>
      </c>
      <c r="N1471" s="30">
        <v>0.33333333333333331</v>
      </c>
      <c r="O1471" s="31">
        <v>749.99999999999989</v>
      </c>
      <c r="P1471" s="31">
        <v>0</v>
      </c>
      <c r="Q1471" s="32"/>
      <c r="R1471" s="33">
        <f t="shared" si="110"/>
        <v>10.240000000000002</v>
      </c>
      <c r="S1471" s="34">
        <f t="shared" si="111"/>
        <v>222</v>
      </c>
      <c r="T1471" s="35">
        <f>IF(L1471="비가동",0,VLOOKUP(E1471,[1]단가!$D$4:$G$1048576,4,0))</f>
        <v>6</v>
      </c>
      <c r="U1471" s="35">
        <f t="shared" si="112"/>
        <v>884736</v>
      </c>
      <c r="V1471" s="36" t="str">
        <f>IF($L1471="비가동",0,IF($B1471="in",VLOOKUP($E1471,[1]투입량!$M:$T,3,FALSE),VLOOKUP($E1471,[1]투입량!$D:$I,3,FALSE)))</f>
        <v>SI5023</v>
      </c>
      <c r="W1471" s="35">
        <f>IF($L1471="비가동",0,IF($B1471="in",VLOOKUP($E1471,[1]투입량!$M:$T,6,FALSE),VLOOKUP($E1471,[1]투입량!$D:$I,5,FALSE)))</f>
        <v>52</v>
      </c>
      <c r="X1471" s="35">
        <f t="shared" si="113"/>
        <v>7321.6</v>
      </c>
      <c r="Y1471" s="37">
        <f>IF(V1471=0,0,VLOOKUP(V1471,[1]원재료!C:H,3,0)*0.001)</f>
        <v>9.1</v>
      </c>
      <c r="Z1471" s="35">
        <f t="shared" si="114"/>
        <v>66626.559999999998</v>
      </c>
      <c r="AA1471" s="38"/>
      <c r="AB1471" s="39" t="s">
        <v>35</v>
      </c>
      <c r="AC1471" s="40"/>
    </row>
    <row r="1472" spans="1:29" ht="19.5" customHeight="1" x14ac:dyDescent="0.45">
      <c r="A1472" s="22">
        <v>46173</v>
      </c>
      <c r="B1472" s="23" t="s">
        <v>29</v>
      </c>
      <c r="C1472" s="24" t="s">
        <v>30</v>
      </c>
      <c r="D1472" s="25" t="s">
        <v>31</v>
      </c>
      <c r="E1472" s="26" t="s">
        <v>50</v>
      </c>
      <c r="F1472" s="27" t="str">
        <f>VLOOKUP(표1[[#This Row],[품번]],[1]!품번구분[#Data],2,0)</f>
        <v>S</v>
      </c>
      <c r="G1472" s="28">
        <v>252</v>
      </c>
      <c r="H1472" s="28">
        <v>88</v>
      </c>
      <c r="I1472" s="28"/>
      <c r="J1472" s="29">
        <f>표1[[#This Row],[C/V]]*표1[[#This Row],[판수]]-표1[[#This Row],[불량수량]]</f>
        <v>22176</v>
      </c>
      <c r="K1472" s="28" t="s">
        <v>33</v>
      </c>
      <c r="L1472" s="28" t="s">
        <v>34</v>
      </c>
      <c r="M1472" s="30">
        <v>0.33333333333333331</v>
      </c>
      <c r="N1472" s="30">
        <v>0.75</v>
      </c>
      <c r="O1472" s="31">
        <v>540</v>
      </c>
      <c r="P1472" s="31">
        <v>0</v>
      </c>
      <c r="Q1472" s="32"/>
      <c r="R1472" s="33">
        <f t="shared" si="110"/>
        <v>9.7777777777777786</v>
      </c>
      <c r="S1472" s="34">
        <f t="shared" si="111"/>
        <v>208</v>
      </c>
      <c r="T1472" s="35">
        <f>IF(L1472="비가동",0,VLOOKUP(E1472,[1]단가!$D$4:$G$1048576,4,0))</f>
        <v>25.09</v>
      </c>
      <c r="U1472" s="35">
        <f t="shared" si="112"/>
        <v>556395.84</v>
      </c>
      <c r="V1472" s="36" t="str">
        <f>IF($L1472="비가동",0,IF($B1472="in",VLOOKUP($E1472,[1]투입량!$M:$T,3,FALSE),VLOOKUP($E1472,[1]투입량!$D:$I,3,FALSE)))</f>
        <v>SI4022</v>
      </c>
      <c r="W1472" s="35">
        <f>IF($L1472="비가동",0,IF($B1472="in",VLOOKUP($E1472,[1]투입량!$M:$T,6,FALSE),VLOOKUP($E1472,[1]투입량!$D:$I,5,FALSE)))</f>
        <v>354</v>
      </c>
      <c r="X1472" s="35">
        <f t="shared" si="113"/>
        <v>34267.200000000004</v>
      </c>
      <c r="Y1472" s="37">
        <f>IF(V1472=0,0,VLOOKUP(V1472,[1]원재료!C:H,3,0)*0.001)</f>
        <v>10.15</v>
      </c>
      <c r="Z1472" s="35">
        <f t="shared" si="114"/>
        <v>347812.08000000007</v>
      </c>
      <c r="AA1472" s="38"/>
      <c r="AB1472" s="39" t="s">
        <v>35</v>
      </c>
      <c r="AC1472" s="40"/>
    </row>
    <row r="1473" spans="1:29" ht="19.5" customHeight="1" x14ac:dyDescent="0.45">
      <c r="A1473" s="22">
        <v>46173</v>
      </c>
      <c r="B1473" s="23" t="s">
        <v>29</v>
      </c>
      <c r="C1473" s="24" t="s">
        <v>30</v>
      </c>
      <c r="D1473" s="25" t="s">
        <v>39</v>
      </c>
      <c r="E1473" s="26" t="s">
        <v>161</v>
      </c>
      <c r="F1473" s="27" t="str">
        <f>VLOOKUP(표1[[#This Row],[품번]],[1]!품번구분[#Data],2,0)</f>
        <v>S</v>
      </c>
      <c r="G1473" s="28">
        <v>192</v>
      </c>
      <c r="H1473" s="28">
        <v>88</v>
      </c>
      <c r="I1473" s="28"/>
      <c r="J1473" s="29">
        <f>표1[[#This Row],[C/V]]*표1[[#This Row],[판수]]-표1[[#This Row],[불량수량]]</f>
        <v>16896</v>
      </c>
      <c r="K1473" s="28" t="s">
        <v>33</v>
      </c>
      <c r="L1473" s="28" t="s">
        <v>34</v>
      </c>
      <c r="M1473" s="30">
        <v>0.33333333333333331</v>
      </c>
      <c r="N1473" s="30">
        <v>0.75</v>
      </c>
      <c r="O1473" s="31">
        <v>540</v>
      </c>
      <c r="P1473" s="31">
        <v>0</v>
      </c>
      <c r="Q1473" s="32"/>
      <c r="R1473" s="33">
        <f t="shared" si="110"/>
        <v>9.7777777777777786</v>
      </c>
      <c r="S1473" s="34">
        <f t="shared" si="111"/>
        <v>208</v>
      </c>
      <c r="T1473" s="35">
        <f>IF(L1473="비가동",0,VLOOKUP(E1473,[1]단가!$D$4:$G$1048576,4,0))</f>
        <v>27.24</v>
      </c>
      <c r="U1473" s="35">
        <f t="shared" si="112"/>
        <v>460247.03999999998</v>
      </c>
      <c r="V1473" s="36" t="str">
        <f>IF($L1473="비가동",0,IF($B1473="in",VLOOKUP($E1473,[1]투입량!$M:$T,3,FALSE),VLOOKUP($E1473,[1]투입량!$D:$I,3,FALSE)))</f>
        <v>SI4022</v>
      </c>
      <c r="W1473" s="35">
        <f>IF($L1473="비가동",0,IF($B1473="in",VLOOKUP($E1473,[1]투입량!$M:$T,6,FALSE),VLOOKUP($E1473,[1]투입량!$D:$I,5,FALSE)))</f>
        <v>0</v>
      </c>
      <c r="X1473" s="35">
        <f t="shared" si="113"/>
        <v>0</v>
      </c>
      <c r="Y1473" s="37">
        <f>IF(V1473=0,0,VLOOKUP(V1473,[1]원재료!C:H,3,0)*0.001)</f>
        <v>10.15</v>
      </c>
      <c r="Z1473" s="35">
        <f t="shared" si="114"/>
        <v>0</v>
      </c>
      <c r="AA1473" s="38"/>
      <c r="AB1473" s="39" t="s">
        <v>35</v>
      </c>
      <c r="AC1473" s="40"/>
    </row>
    <row r="1474" spans="1:29" ht="19.5" customHeight="1" x14ac:dyDescent="0.45">
      <c r="A1474" s="22">
        <v>46173</v>
      </c>
      <c r="B1474" s="23" t="s">
        <v>29</v>
      </c>
      <c r="C1474" s="24" t="s">
        <v>30</v>
      </c>
      <c r="D1474" s="25" t="s">
        <v>41</v>
      </c>
      <c r="E1474" s="26" t="s">
        <v>42</v>
      </c>
      <c r="F1474" s="27" t="str">
        <f>VLOOKUP(표1[[#This Row],[품번]],[1]!품번구분[#Data],2,0)</f>
        <v>G</v>
      </c>
      <c r="G1474" s="28">
        <v>90</v>
      </c>
      <c r="H1474" s="28">
        <v>88</v>
      </c>
      <c r="I1474" s="28"/>
      <c r="J1474" s="29">
        <f>표1[[#This Row],[C/V]]*표1[[#This Row],[판수]]-표1[[#This Row],[불량수량]]</f>
        <v>7920</v>
      </c>
      <c r="K1474" s="28" t="s">
        <v>33</v>
      </c>
      <c r="L1474" s="28" t="s">
        <v>34</v>
      </c>
      <c r="M1474" s="30">
        <v>0.33333333333333331</v>
      </c>
      <c r="N1474" s="30">
        <v>0.75</v>
      </c>
      <c r="O1474" s="31">
        <v>540</v>
      </c>
      <c r="P1474" s="31">
        <v>0</v>
      </c>
      <c r="Q1474" s="32"/>
      <c r="R1474" s="33">
        <f t="shared" si="110"/>
        <v>9.7777777777777786</v>
      </c>
      <c r="S1474" s="34">
        <f t="shared" si="111"/>
        <v>208</v>
      </c>
      <c r="T1474" s="35">
        <f>IF(L1474="비가동",0,VLOOKUP(E1474,[1]단가!$D$4:$G$1048576,4,0))</f>
        <v>60</v>
      </c>
      <c r="U1474" s="35">
        <f t="shared" si="112"/>
        <v>475200</v>
      </c>
      <c r="V1474" s="36" t="str">
        <f>IF($L1474="비가동",0,IF($B1474="in",VLOOKUP($E1474,[1]투입량!$M:$T,3,FALSE),VLOOKUP($E1474,[1]투입량!$D:$I,3,FALSE)))</f>
        <v>SI4027K</v>
      </c>
      <c r="W1474" s="35">
        <f>IF($L1474="비가동",0,IF($B1474="in",VLOOKUP($E1474,[1]투입량!$M:$T,6,FALSE),VLOOKUP($E1474,[1]투입량!$D:$I,5,FALSE)))</f>
        <v>330</v>
      </c>
      <c r="X1474" s="35">
        <f t="shared" si="113"/>
        <v>31944.000000000004</v>
      </c>
      <c r="Y1474" s="37">
        <f>IF(V1474=0,0,VLOOKUP(V1474,[1]원재료!C:H,3,0)*0.001)</f>
        <v>9</v>
      </c>
      <c r="Z1474" s="35">
        <f t="shared" si="114"/>
        <v>287496.00000000006</v>
      </c>
      <c r="AA1474" s="38"/>
      <c r="AB1474" s="39" t="s">
        <v>35</v>
      </c>
      <c r="AC1474" s="40"/>
    </row>
    <row r="1475" spans="1:29" ht="19.5" customHeight="1" x14ac:dyDescent="0.45">
      <c r="A1475" s="22">
        <v>46173</v>
      </c>
      <c r="B1475" s="23" t="s">
        <v>29</v>
      </c>
      <c r="C1475" s="24" t="s">
        <v>30</v>
      </c>
      <c r="D1475" s="25" t="s">
        <v>31</v>
      </c>
      <c r="E1475" s="26" t="s">
        <v>50</v>
      </c>
      <c r="F1475" s="27" t="str">
        <f>VLOOKUP(표1[[#This Row],[품번]],[1]!품번구분[#Data],2,0)</f>
        <v>S</v>
      </c>
      <c r="G1475" s="28">
        <v>252</v>
      </c>
      <c r="H1475" s="28">
        <v>120</v>
      </c>
      <c r="I1475" s="28"/>
      <c r="J1475" s="29">
        <f>표1[[#This Row],[C/V]]*표1[[#This Row],[판수]]-표1[[#This Row],[불량수량]]</f>
        <v>30240</v>
      </c>
      <c r="K1475" s="28" t="s">
        <v>56</v>
      </c>
      <c r="L1475" s="28" t="s">
        <v>44</v>
      </c>
      <c r="M1475" s="30">
        <v>0.75</v>
      </c>
      <c r="N1475" s="30">
        <v>0.33333333333333331</v>
      </c>
      <c r="O1475" s="31">
        <v>749.99999999999989</v>
      </c>
      <c r="P1475" s="31">
        <v>0</v>
      </c>
      <c r="Q1475" s="32"/>
      <c r="R1475" s="33">
        <f t="shared" ref="R1475:R1538" si="115">IF(H1475=0,"",H1475/O1475*60)</f>
        <v>9.6000000000000014</v>
      </c>
      <c r="S1475" s="34">
        <f t="shared" ref="S1475:S1538" si="116">SUMIFS(H:H,$A:$A,A1475,$D:$D,D1475,$E:$E,E1475)</f>
        <v>208</v>
      </c>
      <c r="T1475" s="35">
        <f>IF(L1475="비가동",0,VLOOKUP(E1475,[1]단가!$D$4:$G$1048576,4,0))</f>
        <v>25.09</v>
      </c>
      <c r="U1475" s="35">
        <f t="shared" ref="U1475:U1538" si="117">IF(L1475="비가동",0,T1475*J1475)</f>
        <v>758721.6</v>
      </c>
      <c r="V1475" s="36" t="str">
        <f>IF($L1475="비가동",0,IF($B1475="in",VLOOKUP($E1475,[1]투입량!$M:$T,3,FALSE),VLOOKUP($E1475,[1]투입량!$D:$I,3,FALSE)))</f>
        <v>SI4022</v>
      </c>
      <c r="W1475" s="35">
        <f>IF($L1475="비가동",0,IF($B1475="in",VLOOKUP($E1475,[1]투입량!$M:$T,6,FALSE),VLOOKUP($E1475,[1]투입량!$D:$I,5,FALSE)))</f>
        <v>354</v>
      </c>
      <c r="X1475" s="35">
        <f t="shared" ref="X1475:X1538" si="118">IF(L1475="비가동",0,(W1475*1.1)*H1475)</f>
        <v>46728.000000000007</v>
      </c>
      <c r="Y1475" s="37">
        <f>IF(V1475=0,0,VLOOKUP(V1475,[1]원재료!C:H,3,0)*0.001)</f>
        <v>10.15</v>
      </c>
      <c r="Z1475" s="35">
        <f t="shared" ref="Z1475:Z1538" si="119">Y1475*X1475</f>
        <v>474289.20000000007</v>
      </c>
      <c r="AA1475" s="38"/>
      <c r="AB1475" s="39" t="s">
        <v>35</v>
      </c>
      <c r="AC1475" s="40"/>
    </row>
    <row r="1476" spans="1:29" ht="19.5" customHeight="1" x14ac:dyDescent="0.45">
      <c r="A1476" s="22">
        <v>46173</v>
      </c>
      <c r="B1476" s="23" t="s">
        <v>29</v>
      </c>
      <c r="C1476" s="24" t="s">
        <v>30</v>
      </c>
      <c r="D1476" s="25" t="s">
        <v>39</v>
      </c>
      <c r="E1476" s="26" t="s">
        <v>161</v>
      </c>
      <c r="F1476" s="27" t="str">
        <f>VLOOKUP(표1[[#This Row],[품번]],[1]!품번구분[#Data],2,0)</f>
        <v>S</v>
      </c>
      <c r="G1476" s="28">
        <v>192</v>
      </c>
      <c r="H1476" s="28">
        <v>120</v>
      </c>
      <c r="I1476" s="28"/>
      <c r="J1476" s="29">
        <f>표1[[#This Row],[C/V]]*표1[[#This Row],[판수]]-표1[[#This Row],[불량수량]]</f>
        <v>23040</v>
      </c>
      <c r="K1476" s="28" t="s">
        <v>56</v>
      </c>
      <c r="L1476" s="28" t="s">
        <v>44</v>
      </c>
      <c r="M1476" s="30">
        <v>0.75</v>
      </c>
      <c r="N1476" s="30">
        <v>0.33333333333333331</v>
      </c>
      <c r="O1476" s="31">
        <v>749.99999999999989</v>
      </c>
      <c r="P1476" s="31">
        <v>0</v>
      </c>
      <c r="Q1476" s="32"/>
      <c r="R1476" s="33">
        <f t="shared" si="115"/>
        <v>9.6000000000000014</v>
      </c>
      <c r="S1476" s="34">
        <f t="shared" si="116"/>
        <v>208</v>
      </c>
      <c r="T1476" s="35">
        <f>IF(L1476="비가동",0,VLOOKUP(E1476,[1]단가!$D$4:$G$1048576,4,0))</f>
        <v>27.24</v>
      </c>
      <c r="U1476" s="35">
        <f t="shared" si="117"/>
        <v>627609.59999999998</v>
      </c>
      <c r="V1476" s="36" t="str">
        <f>IF($L1476="비가동",0,IF($B1476="in",VLOOKUP($E1476,[1]투입량!$M:$T,3,FALSE),VLOOKUP($E1476,[1]투입량!$D:$I,3,FALSE)))</f>
        <v>SI4022</v>
      </c>
      <c r="W1476" s="35">
        <f>IF($L1476="비가동",0,IF($B1476="in",VLOOKUP($E1476,[1]투입량!$M:$T,6,FALSE),VLOOKUP($E1476,[1]투입량!$D:$I,5,FALSE)))</f>
        <v>0</v>
      </c>
      <c r="X1476" s="35">
        <f t="shared" si="118"/>
        <v>0</v>
      </c>
      <c r="Y1476" s="37">
        <f>IF(V1476=0,0,VLOOKUP(V1476,[1]원재료!C:H,3,0)*0.001)</f>
        <v>10.15</v>
      </c>
      <c r="Z1476" s="35">
        <f t="shared" si="119"/>
        <v>0</v>
      </c>
      <c r="AA1476" s="38"/>
      <c r="AB1476" s="39" t="s">
        <v>35</v>
      </c>
      <c r="AC1476" s="40"/>
    </row>
    <row r="1477" spans="1:29" ht="19.5" customHeight="1" x14ac:dyDescent="0.45">
      <c r="A1477" s="22">
        <v>46173</v>
      </c>
      <c r="B1477" s="23" t="s">
        <v>29</v>
      </c>
      <c r="C1477" s="24" t="s">
        <v>30</v>
      </c>
      <c r="D1477" s="25" t="s">
        <v>41</v>
      </c>
      <c r="E1477" s="26" t="s">
        <v>42</v>
      </c>
      <c r="F1477" s="27" t="str">
        <f>VLOOKUP(표1[[#This Row],[품번]],[1]!품번구분[#Data],2,0)</f>
        <v>G</v>
      </c>
      <c r="G1477" s="28">
        <v>90</v>
      </c>
      <c r="H1477" s="28">
        <v>120</v>
      </c>
      <c r="I1477" s="28"/>
      <c r="J1477" s="29">
        <f>표1[[#This Row],[C/V]]*표1[[#This Row],[판수]]-표1[[#This Row],[불량수량]]</f>
        <v>10800</v>
      </c>
      <c r="K1477" s="28" t="s">
        <v>56</v>
      </c>
      <c r="L1477" s="28" t="s">
        <v>44</v>
      </c>
      <c r="M1477" s="30">
        <v>0.75</v>
      </c>
      <c r="N1477" s="30">
        <v>0.33333333333333331</v>
      </c>
      <c r="O1477" s="31">
        <v>749.99999999999989</v>
      </c>
      <c r="P1477" s="31">
        <v>0</v>
      </c>
      <c r="Q1477" s="32"/>
      <c r="R1477" s="33">
        <f t="shared" si="115"/>
        <v>9.6000000000000014</v>
      </c>
      <c r="S1477" s="34">
        <f t="shared" si="116"/>
        <v>208</v>
      </c>
      <c r="T1477" s="35">
        <f>IF(L1477="비가동",0,VLOOKUP(E1477,[1]단가!$D$4:$G$1048576,4,0))</f>
        <v>60</v>
      </c>
      <c r="U1477" s="35">
        <f t="shared" si="117"/>
        <v>648000</v>
      </c>
      <c r="V1477" s="36" t="str">
        <f>IF($L1477="비가동",0,IF($B1477="in",VLOOKUP($E1477,[1]투입량!$M:$T,3,FALSE),VLOOKUP($E1477,[1]투입량!$D:$I,3,FALSE)))</f>
        <v>SI4027K</v>
      </c>
      <c r="W1477" s="35">
        <f>IF($L1477="비가동",0,IF($B1477="in",VLOOKUP($E1477,[1]투입량!$M:$T,6,FALSE),VLOOKUP($E1477,[1]투입량!$D:$I,5,FALSE)))</f>
        <v>330</v>
      </c>
      <c r="X1477" s="35">
        <f t="shared" si="118"/>
        <v>43560.000000000007</v>
      </c>
      <c r="Y1477" s="37">
        <f>IF(V1477=0,0,VLOOKUP(V1477,[1]원재료!C:H,3,0)*0.001)</f>
        <v>9</v>
      </c>
      <c r="Z1477" s="35">
        <f t="shared" si="119"/>
        <v>392040.00000000006</v>
      </c>
      <c r="AA1477" s="38"/>
      <c r="AB1477" s="39" t="s">
        <v>35</v>
      </c>
      <c r="AC1477" s="40"/>
    </row>
    <row r="1478" spans="1:29" ht="19.5" customHeight="1" x14ac:dyDescent="0.45">
      <c r="A1478" s="22">
        <v>46173</v>
      </c>
      <c r="B1478" s="23" t="s">
        <v>29</v>
      </c>
      <c r="C1478" s="24" t="s">
        <v>30</v>
      </c>
      <c r="D1478" s="25" t="s">
        <v>49</v>
      </c>
      <c r="E1478" s="26">
        <v>685683</v>
      </c>
      <c r="F1478" s="27" t="str">
        <f>VLOOKUP(표1[[#This Row],[품번]],[1]!품번구분[#Data],2,0)</f>
        <v>S</v>
      </c>
      <c r="G1478" s="28">
        <v>80</v>
      </c>
      <c r="H1478" s="28">
        <v>89</v>
      </c>
      <c r="I1478" s="28"/>
      <c r="J1478" s="29">
        <f>표1[[#This Row],[C/V]]*표1[[#This Row],[판수]]-표1[[#This Row],[불량수량]]</f>
        <v>7120</v>
      </c>
      <c r="K1478" s="28" t="s">
        <v>51</v>
      </c>
      <c r="L1478" s="28" t="s">
        <v>34</v>
      </c>
      <c r="M1478" s="30">
        <v>0.33333333333333331</v>
      </c>
      <c r="N1478" s="30">
        <v>0.75</v>
      </c>
      <c r="O1478" s="31">
        <v>540</v>
      </c>
      <c r="P1478" s="31">
        <v>0</v>
      </c>
      <c r="Q1478" s="32"/>
      <c r="R1478" s="33">
        <f t="shared" si="115"/>
        <v>9.8888888888888875</v>
      </c>
      <c r="S1478" s="34">
        <f t="shared" si="116"/>
        <v>211</v>
      </c>
      <c r="T1478" s="35">
        <f>IF(L1478="비가동",0,VLOOKUP(E1478,[1]단가!$D$4:$G$1048576,4,0))</f>
        <v>163.26</v>
      </c>
      <c r="U1478" s="35">
        <f t="shared" si="117"/>
        <v>1162411.2</v>
      </c>
      <c r="V1478" s="36" t="str">
        <f>IF($L1478="비가동",0,IF($B1478="in",VLOOKUP($E1478,[1]투입량!$M:$T,3,FALSE),VLOOKUP($E1478,[1]투입량!$D:$I,3,FALSE)))</f>
        <v>SI4029</v>
      </c>
      <c r="W1478" s="35">
        <f>IF($L1478="비가동",0,IF($B1478="in",VLOOKUP($E1478,[1]투입량!$M:$T,6,FALSE),VLOOKUP($E1478,[1]투입량!$D:$I,5,FALSE)))</f>
        <v>336</v>
      </c>
      <c r="X1478" s="35">
        <f t="shared" si="118"/>
        <v>32894.400000000001</v>
      </c>
      <c r="Y1478" s="37">
        <f>IF(V1478=0,0,VLOOKUP(V1478,[1]원재료!C:H,3,0)*0.001)</f>
        <v>9</v>
      </c>
      <c r="Z1478" s="35">
        <f t="shared" si="119"/>
        <v>296049.60000000003</v>
      </c>
      <c r="AA1478" s="38"/>
      <c r="AB1478" s="39" t="s">
        <v>35</v>
      </c>
      <c r="AC1478" s="40"/>
    </row>
    <row r="1479" spans="1:29" ht="19.5" customHeight="1" x14ac:dyDescent="0.45">
      <c r="A1479" s="22">
        <v>46173</v>
      </c>
      <c r="B1479" s="23" t="s">
        <v>29</v>
      </c>
      <c r="C1479" s="24" t="s">
        <v>30</v>
      </c>
      <c r="D1479" s="25" t="s">
        <v>52</v>
      </c>
      <c r="E1479" s="26" t="s">
        <v>53</v>
      </c>
      <c r="F1479" s="27" t="str">
        <f>VLOOKUP(표1[[#This Row],[품번]],[1]!품번구분[#Data],2,0)</f>
        <v>S</v>
      </c>
      <c r="G1479" s="28">
        <v>170</v>
      </c>
      <c r="H1479" s="28">
        <v>89</v>
      </c>
      <c r="I1479" s="28">
        <v>89</v>
      </c>
      <c r="J1479" s="29">
        <f>표1[[#This Row],[C/V]]*표1[[#This Row],[판수]]-표1[[#This Row],[불량수량]]</f>
        <v>15041</v>
      </c>
      <c r="K1479" s="28" t="s">
        <v>51</v>
      </c>
      <c r="L1479" s="28" t="s">
        <v>34</v>
      </c>
      <c r="M1479" s="30">
        <v>0.33333333333333331</v>
      </c>
      <c r="N1479" s="30">
        <v>0.75</v>
      </c>
      <c r="O1479" s="31">
        <v>540</v>
      </c>
      <c r="P1479" s="31">
        <v>0</v>
      </c>
      <c r="Q1479" s="32"/>
      <c r="R1479" s="33">
        <f t="shared" si="115"/>
        <v>9.8888888888888875</v>
      </c>
      <c r="S1479" s="34">
        <f t="shared" si="116"/>
        <v>211</v>
      </c>
      <c r="T1479" s="35">
        <f>IF(L1479="비가동",0,VLOOKUP(E1479,[1]단가!$D$4:$G$1048576,4,0))</f>
        <v>19.73</v>
      </c>
      <c r="U1479" s="35">
        <f t="shared" si="117"/>
        <v>296758.93</v>
      </c>
      <c r="V1479" s="36" t="str">
        <f>IF($L1479="비가동",0,IF($B1479="in",VLOOKUP($E1479,[1]투입량!$M:$T,3,FALSE),VLOOKUP($E1479,[1]투입량!$D:$I,3,FALSE)))</f>
        <v>SI4022</v>
      </c>
      <c r="W1479" s="35">
        <f>IF($L1479="비가동",0,IF($B1479="in",VLOOKUP($E1479,[1]투입량!$M:$T,6,FALSE),VLOOKUP($E1479,[1]투입량!$D:$I,5,FALSE)))</f>
        <v>130</v>
      </c>
      <c r="X1479" s="35">
        <f t="shared" si="118"/>
        <v>12727</v>
      </c>
      <c r="Y1479" s="37">
        <f>IF(V1479=0,0,VLOOKUP(V1479,[1]원재료!C:H,3,0)*0.001)</f>
        <v>10.15</v>
      </c>
      <c r="Z1479" s="35">
        <f t="shared" si="119"/>
        <v>129179.05</v>
      </c>
      <c r="AA1479" s="38"/>
      <c r="AB1479" s="39" t="s">
        <v>35</v>
      </c>
      <c r="AC1479" s="40"/>
    </row>
    <row r="1480" spans="1:29" ht="19.5" customHeight="1" x14ac:dyDescent="0.45">
      <c r="A1480" s="22">
        <v>46173</v>
      </c>
      <c r="B1480" s="23" t="s">
        <v>29</v>
      </c>
      <c r="C1480" s="24" t="s">
        <v>30</v>
      </c>
      <c r="D1480" s="25" t="s">
        <v>54</v>
      </c>
      <c r="E1480" s="26" t="s">
        <v>159</v>
      </c>
      <c r="F1480" s="27" t="str">
        <f>VLOOKUP(표1[[#This Row],[품번]],[1]!품번구분[#Data],2,0)</f>
        <v>G</v>
      </c>
      <c r="G1480" s="28">
        <v>2</v>
      </c>
      <c r="H1480" s="28">
        <v>89</v>
      </c>
      <c r="I1480" s="28"/>
      <c r="J1480" s="29">
        <f>표1[[#This Row],[C/V]]*표1[[#This Row],[판수]]-표1[[#This Row],[불량수량]]</f>
        <v>178</v>
      </c>
      <c r="K1480" s="28" t="s">
        <v>51</v>
      </c>
      <c r="L1480" s="28" t="s">
        <v>34</v>
      </c>
      <c r="M1480" s="30">
        <v>0.33333333333333331</v>
      </c>
      <c r="N1480" s="30">
        <v>0.75</v>
      </c>
      <c r="O1480" s="31">
        <v>540</v>
      </c>
      <c r="P1480" s="31">
        <v>0</v>
      </c>
      <c r="Q1480" s="32"/>
      <c r="R1480" s="33">
        <f t="shared" si="115"/>
        <v>9.8888888888888875</v>
      </c>
      <c r="S1480" s="34">
        <f t="shared" si="116"/>
        <v>211</v>
      </c>
      <c r="T1480" s="35">
        <f>IF(L1480="비가동",0,VLOOKUP(E1480,[1]단가!$D$4:$G$1048576,4,0))</f>
        <v>1487.4</v>
      </c>
      <c r="U1480" s="35">
        <f t="shared" si="117"/>
        <v>264757.2</v>
      </c>
      <c r="V1480" s="36" t="str">
        <f>IF($L1480="비가동",0,IF($B1480="in",VLOOKUP($E1480,[1]투입량!$M:$T,3,FALSE),VLOOKUP($E1480,[1]투입량!$D:$I,3,FALSE)))</f>
        <v>SI5027</v>
      </c>
      <c r="W1480" s="35">
        <f>IF($L1480="비가동",0,IF($B1480="in",VLOOKUP($E1480,[1]투입량!$M:$T,6,FALSE),VLOOKUP($E1480,[1]투입량!$D:$I,5,FALSE)))</f>
        <v>72</v>
      </c>
      <c r="X1480" s="35">
        <f t="shared" si="118"/>
        <v>7048.8</v>
      </c>
      <c r="Y1480" s="37">
        <f>IF(V1480=0,0,VLOOKUP(V1480,[1]원재료!C:H,3,0)*0.001)</f>
        <v>0</v>
      </c>
      <c r="Z1480" s="35">
        <f t="shared" si="119"/>
        <v>0</v>
      </c>
      <c r="AA1480" s="38"/>
      <c r="AB1480" s="39" t="s">
        <v>35</v>
      </c>
      <c r="AC1480" s="40"/>
    </row>
    <row r="1481" spans="1:29" ht="19.5" customHeight="1" x14ac:dyDescent="0.45">
      <c r="A1481" s="22">
        <v>46173</v>
      </c>
      <c r="B1481" s="23" t="s">
        <v>29</v>
      </c>
      <c r="C1481" s="24" t="s">
        <v>30</v>
      </c>
      <c r="D1481" s="25" t="s">
        <v>49</v>
      </c>
      <c r="E1481" s="26">
        <v>685683</v>
      </c>
      <c r="F1481" s="27" t="str">
        <f>VLOOKUP(표1[[#This Row],[품번]],[1]!품번구분[#Data],2,0)</f>
        <v>S</v>
      </c>
      <c r="G1481" s="28">
        <v>80</v>
      </c>
      <c r="H1481" s="28">
        <v>122</v>
      </c>
      <c r="I1481" s="28"/>
      <c r="J1481" s="29">
        <f>표1[[#This Row],[C/V]]*표1[[#This Row],[판수]]-표1[[#This Row],[불량수량]]</f>
        <v>9760</v>
      </c>
      <c r="K1481" s="28" t="s">
        <v>111</v>
      </c>
      <c r="L1481" s="28" t="s">
        <v>44</v>
      </c>
      <c r="M1481" s="30">
        <v>0.75</v>
      </c>
      <c r="N1481" s="30">
        <v>0.33333333333333331</v>
      </c>
      <c r="O1481" s="31">
        <v>749.99999999999989</v>
      </c>
      <c r="P1481" s="31">
        <v>0</v>
      </c>
      <c r="Q1481" s="32"/>
      <c r="R1481" s="33">
        <f t="shared" si="115"/>
        <v>9.7600000000000016</v>
      </c>
      <c r="S1481" s="34">
        <f t="shared" si="116"/>
        <v>211</v>
      </c>
      <c r="T1481" s="35">
        <f>IF(L1481="비가동",0,VLOOKUP(E1481,[1]단가!$D$4:$G$1048576,4,0))</f>
        <v>163.26</v>
      </c>
      <c r="U1481" s="35">
        <f t="shared" si="117"/>
        <v>1593417.5999999999</v>
      </c>
      <c r="V1481" s="36" t="str">
        <f>IF($L1481="비가동",0,IF($B1481="in",VLOOKUP($E1481,[1]투입량!$M:$T,3,FALSE),VLOOKUP($E1481,[1]투입량!$D:$I,3,FALSE)))</f>
        <v>SI4029</v>
      </c>
      <c r="W1481" s="35">
        <f>IF($L1481="비가동",0,IF($B1481="in",VLOOKUP($E1481,[1]투입량!$M:$T,6,FALSE),VLOOKUP($E1481,[1]투입량!$D:$I,5,FALSE)))</f>
        <v>336</v>
      </c>
      <c r="X1481" s="35">
        <f t="shared" si="118"/>
        <v>45091.200000000004</v>
      </c>
      <c r="Y1481" s="37">
        <f>IF(V1481=0,0,VLOOKUP(V1481,[1]원재료!C:H,3,0)*0.001)</f>
        <v>9</v>
      </c>
      <c r="Z1481" s="35">
        <f t="shared" si="119"/>
        <v>405820.80000000005</v>
      </c>
      <c r="AA1481" s="38"/>
      <c r="AB1481" s="39" t="s">
        <v>35</v>
      </c>
      <c r="AC1481" s="40"/>
    </row>
    <row r="1482" spans="1:29" ht="19.5" customHeight="1" x14ac:dyDescent="0.45">
      <c r="A1482" s="22">
        <v>46173</v>
      </c>
      <c r="B1482" s="23" t="s">
        <v>29</v>
      </c>
      <c r="C1482" s="24" t="s">
        <v>30</v>
      </c>
      <c r="D1482" s="25" t="s">
        <v>52</v>
      </c>
      <c r="E1482" s="26" t="s">
        <v>53</v>
      </c>
      <c r="F1482" s="27" t="str">
        <f>VLOOKUP(표1[[#This Row],[품번]],[1]!품번구분[#Data],2,0)</f>
        <v>S</v>
      </c>
      <c r="G1482" s="28">
        <v>170</v>
      </c>
      <c r="H1482" s="28">
        <v>122</v>
      </c>
      <c r="I1482" s="28">
        <v>122</v>
      </c>
      <c r="J1482" s="29">
        <f>표1[[#This Row],[C/V]]*표1[[#This Row],[판수]]-표1[[#This Row],[불량수량]]</f>
        <v>20618</v>
      </c>
      <c r="K1482" s="28" t="s">
        <v>111</v>
      </c>
      <c r="L1482" s="28" t="s">
        <v>44</v>
      </c>
      <c r="M1482" s="30">
        <v>0.75</v>
      </c>
      <c r="N1482" s="30">
        <v>0.33333333333333331</v>
      </c>
      <c r="O1482" s="31">
        <v>749.99999999999989</v>
      </c>
      <c r="P1482" s="31">
        <v>0</v>
      </c>
      <c r="Q1482" s="32"/>
      <c r="R1482" s="33">
        <f t="shared" si="115"/>
        <v>9.7600000000000016</v>
      </c>
      <c r="S1482" s="34">
        <f t="shared" si="116"/>
        <v>211</v>
      </c>
      <c r="T1482" s="35">
        <f>IF(L1482="비가동",0,VLOOKUP(E1482,[1]단가!$D$4:$G$1048576,4,0))</f>
        <v>19.73</v>
      </c>
      <c r="U1482" s="35">
        <f t="shared" si="117"/>
        <v>406793.14</v>
      </c>
      <c r="V1482" s="36" t="str">
        <f>IF($L1482="비가동",0,IF($B1482="in",VLOOKUP($E1482,[1]투입량!$M:$T,3,FALSE),VLOOKUP($E1482,[1]투입량!$D:$I,3,FALSE)))</f>
        <v>SI4022</v>
      </c>
      <c r="W1482" s="35">
        <f>IF($L1482="비가동",0,IF($B1482="in",VLOOKUP($E1482,[1]투입량!$M:$T,6,FALSE),VLOOKUP($E1482,[1]투입량!$D:$I,5,FALSE)))</f>
        <v>130</v>
      </c>
      <c r="X1482" s="35">
        <f t="shared" si="118"/>
        <v>17446</v>
      </c>
      <c r="Y1482" s="37">
        <f>IF(V1482=0,0,VLOOKUP(V1482,[1]원재료!C:H,3,0)*0.001)</f>
        <v>10.15</v>
      </c>
      <c r="Z1482" s="35">
        <f t="shared" si="119"/>
        <v>177076.9</v>
      </c>
      <c r="AA1482" s="38"/>
      <c r="AB1482" s="39" t="s">
        <v>35</v>
      </c>
      <c r="AC1482" s="40"/>
    </row>
    <row r="1483" spans="1:29" ht="19.5" customHeight="1" x14ac:dyDescent="0.45">
      <c r="A1483" s="22">
        <v>46173</v>
      </c>
      <c r="B1483" s="23" t="s">
        <v>29</v>
      </c>
      <c r="C1483" s="24" t="s">
        <v>30</v>
      </c>
      <c r="D1483" s="25" t="s">
        <v>54</v>
      </c>
      <c r="E1483" s="26" t="s">
        <v>159</v>
      </c>
      <c r="F1483" s="27" t="str">
        <f>VLOOKUP(표1[[#This Row],[품번]],[1]!품번구분[#Data],2,0)</f>
        <v>G</v>
      </c>
      <c r="G1483" s="28">
        <v>2</v>
      </c>
      <c r="H1483" s="28">
        <v>122</v>
      </c>
      <c r="I1483" s="28"/>
      <c r="J1483" s="29">
        <f>표1[[#This Row],[C/V]]*표1[[#This Row],[판수]]-표1[[#This Row],[불량수량]]</f>
        <v>244</v>
      </c>
      <c r="K1483" s="28" t="s">
        <v>111</v>
      </c>
      <c r="L1483" s="28" t="s">
        <v>44</v>
      </c>
      <c r="M1483" s="30">
        <v>0.75</v>
      </c>
      <c r="N1483" s="30">
        <v>0.33333333333333331</v>
      </c>
      <c r="O1483" s="31">
        <v>749.99999999999989</v>
      </c>
      <c r="P1483" s="31">
        <v>0</v>
      </c>
      <c r="Q1483" s="32"/>
      <c r="R1483" s="33">
        <f t="shared" si="115"/>
        <v>9.7600000000000016</v>
      </c>
      <c r="S1483" s="34">
        <f t="shared" si="116"/>
        <v>211</v>
      </c>
      <c r="T1483" s="35">
        <f>IF(L1483="비가동",0,VLOOKUP(E1483,[1]단가!$D$4:$G$1048576,4,0))</f>
        <v>1487.4</v>
      </c>
      <c r="U1483" s="35">
        <f t="shared" si="117"/>
        <v>362925.60000000003</v>
      </c>
      <c r="V1483" s="36" t="str">
        <f>IF($L1483="비가동",0,IF($B1483="in",VLOOKUP($E1483,[1]투입량!$M:$T,3,FALSE),VLOOKUP($E1483,[1]투입량!$D:$I,3,FALSE)))</f>
        <v>SI5027</v>
      </c>
      <c r="W1483" s="35">
        <f>IF($L1483="비가동",0,IF($B1483="in",VLOOKUP($E1483,[1]투입량!$M:$T,6,FALSE),VLOOKUP($E1483,[1]투입량!$D:$I,5,FALSE)))</f>
        <v>72</v>
      </c>
      <c r="X1483" s="35">
        <f t="shared" si="118"/>
        <v>9662.4</v>
      </c>
      <c r="Y1483" s="37">
        <f>IF(V1483=0,0,VLOOKUP(V1483,[1]원재료!C:H,3,0)*0.001)</f>
        <v>0</v>
      </c>
      <c r="Z1483" s="35">
        <f t="shared" si="119"/>
        <v>0</v>
      </c>
      <c r="AA1483" s="38"/>
      <c r="AB1483" s="39" t="s">
        <v>35</v>
      </c>
      <c r="AC1483" s="40"/>
    </row>
    <row r="1484" spans="1:29" ht="19.5" customHeight="1" x14ac:dyDescent="0.45">
      <c r="A1484" s="22">
        <v>46173</v>
      </c>
      <c r="B1484" s="23" t="s">
        <v>29</v>
      </c>
      <c r="C1484" s="24" t="s">
        <v>30</v>
      </c>
      <c r="D1484" s="25" t="s">
        <v>59</v>
      </c>
      <c r="E1484" s="26">
        <v>681367</v>
      </c>
      <c r="F1484" s="27" t="str">
        <f>VLOOKUP(표1[[#This Row],[품번]],[1]!품번구분[#Data],2,0)</f>
        <v>S</v>
      </c>
      <c r="G1484" s="28">
        <v>360</v>
      </c>
      <c r="H1484" s="28">
        <v>86</v>
      </c>
      <c r="I1484" s="28"/>
      <c r="J1484" s="29">
        <f>표1[[#This Row],[C/V]]*표1[[#This Row],[판수]]-표1[[#This Row],[불량수량]]</f>
        <v>30960</v>
      </c>
      <c r="K1484" s="28" t="s">
        <v>81</v>
      </c>
      <c r="L1484" s="28" t="s">
        <v>34</v>
      </c>
      <c r="M1484" s="30">
        <v>0.33333333333333331</v>
      </c>
      <c r="N1484" s="30">
        <v>0.75</v>
      </c>
      <c r="O1484" s="31">
        <v>540</v>
      </c>
      <c r="P1484" s="31">
        <v>0</v>
      </c>
      <c r="Q1484" s="32"/>
      <c r="R1484" s="33">
        <f t="shared" si="115"/>
        <v>9.5555555555555554</v>
      </c>
      <c r="S1484" s="34">
        <f t="shared" si="116"/>
        <v>203</v>
      </c>
      <c r="T1484" s="35">
        <f>IF(L1484="비가동",0,VLOOKUP(E1484,[1]단가!$D$4:$G$1048576,4,0))</f>
        <v>16.34</v>
      </c>
      <c r="U1484" s="35">
        <f t="shared" si="117"/>
        <v>505886.4</v>
      </c>
      <c r="V1484" s="36" t="str">
        <f>IF($L1484="비가동",0,IF($B1484="in",VLOOKUP($E1484,[1]투입량!$M:$T,3,FALSE),VLOOKUP($E1484,[1]투입량!$D:$I,3,FALSE)))</f>
        <v>SI4022</v>
      </c>
      <c r="W1484" s="35">
        <f>IF($L1484="비가동",0,IF($B1484="in",VLOOKUP($E1484,[1]투입량!$M:$T,6,FALSE),VLOOKUP($E1484,[1]투입량!$D:$I,5,FALSE)))</f>
        <v>264</v>
      </c>
      <c r="X1484" s="35">
        <f t="shared" si="118"/>
        <v>24974.400000000001</v>
      </c>
      <c r="Y1484" s="37">
        <f>IF(V1484=0,0,VLOOKUP(V1484,[1]원재료!C:H,3,0)*0.001)</f>
        <v>10.15</v>
      </c>
      <c r="Z1484" s="35">
        <f t="shared" si="119"/>
        <v>253490.16000000003</v>
      </c>
      <c r="AA1484" s="38"/>
      <c r="AB1484" s="39" t="s">
        <v>35</v>
      </c>
      <c r="AC1484" s="40"/>
    </row>
    <row r="1485" spans="1:29" ht="19.5" customHeight="1" x14ac:dyDescent="0.45">
      <c r="A1485" s="22">
        <v>46173</v>
      </c>
      <c r="B1485" s="23" t="s">
        <v>29</v>
      </c>
      <c r="C1485" s="24" t="s">
        <v>30</v>
      </c>
      <c r="D1485" s="25" t="s">
        <v>59</v>
      </c>
      <c r="E1485" s="26">
        <v>681367</v>
      </c>
      <c r="F1485" s="27" t="str">
        <f>VLOOKUP(표1[[#This Row],[품번]],[1]!품번구분[#Data],2,0)</f>
        <v>S</v>
      </c>
      <c r="G1485" s="28">
        <v>360</v>
      </c>
      <c r="H1485" s="28">
        <v>117</v>
      </c>
      <c r="I1485" s="28"/>
      <c r="J1485" s="29">
        <f>표1[[#This Row],[C/V]]*표1[[#This Row],[판수]]-표1[[#This Row],[불량수량]]</f>
        <v>42120</v>
      </c>
      <c r="K1485" s="28" t="s">
        <v>62</v>
      </c>
      <c r="L1485" s="28" t="s">
        <v>44</v>
      </c>
      <c r="M1485" s="30">
        <v>0.75</v>
      </c>
      <c r="N1485" s="30">
        <v>0.33333333333333331</v>
      </c>
      <c r="O1485" s="31">
        <v>749.99999999999989</v>
      </c>
      <c r="P1485" s="31">
        <v>0</v>
      </c>
      <c r="Q1485" s="32"/>
      <c r="R1485" s="33">
        <f t="shared" si="115"/>
        <v>9.3600000000000012</v>
      </c>
      <c r="S1485" s="34">
        <f t="shared" si="116"/>
        <v>203</v>
      </c>
      <c r="T1485" s="35">
        <f>IF(L1485="비가동",0,VLOOKUP(E1485,[1]단가!$D$4:$G$1048576,4,0))</f>
        <v>16.34</v>
      </c>
      <c r="U1485" s="35">
        <f t="shared" si="117"/>
        <v>688240.8</v>
      </c>
      <c r="V1485" s="36" t="str">
        <f>IF($L1485="비가동",0,IF($B1485="in",VLOOKUP($E1485,[1]투입량!$M:$T,3,FALSE),VLOOKUP($E1485,[1]투입량!$D:$I,3,FALSE)))</f>
        <v>SI4022</v>
      </c>
      <c r="W1485" s="35">
        <f>IF($L1485="비가동",0,IF($B1485="in",VLOOKUP($E1485,[1]투입량!$M:$T,6,FALSE),VLOOKUP($E1485,[1]투입량!$D:$I,5,FALSE)))</f>
        <v>264</v>
      </c>
      <c r="X1485" s="35">
        <f t="shared" si="118"/>
        <v>33976.800000000003</v>
      </c>
      <c r="Y1485" s="37">
        <f>IF(V1485=0,0,VLOOKUP(V1485,[1]원재료!C:H,3,0)*0.001)</f>
        <v>10.15</v>
      </c>
      <c r="Z1485" s="35">
        <f t="shared" si="119"/>
        <v>344864.52</v>
      </c>
      <c r="AA1485" s="38"/>
      <c r="AB1485" s="39" t="s">
        <v>35</v>
      </c>
      <c r="AC1485" s="40"/>
    </row>
    <row r="1486" spans="1:29" ht="19.5" customHeight="1" x14ac:dyDescent="0.45">
      <c r="A1486" s="22">
        <v>46173</v>
      </c>
      <c r="B1486" s="23" t="s">
        <v>29</v>
      </c>
      <c r="C1486" s="24" t="s">
        <v>30</v>
      </c>
      <c r="D1486" s="25" t="s">
        <v>84</v>
      </c>
      <c r="E1486" s="26">
        <v>681371</v>
      </c>
      <c r="F1486" s="27" t="str">
        <f>VLOOKUP(표1[[#This Row],[품번]],[1]!품번구분[#Data],2,0)</f>
        <v>S</v>
      </c>
      <c r="G1486" s="28">
        <v>400</v>
      </c>
      <c r="H1486" s="28">
        <v>90</v>
      </c>
      <c r="I1486" s="28">
        <v>180</v>
      </c>
      <c r="J1486" s="29">
        <f>표1[[#This Row],[C/V]]*표1[[#This Row],[판수]]-표1[[#This Row],[불량수량]]</f>
        <v>35820</v>
      </c>
      <c r="K1486" s="28" t="s">
        <v>85</v>
      </c>
      <c r="L1486" s="28" t="s">
        <v>34</v>
      </c>
      <c r="M1486" s="30">
        <v>0.33333333333333331</v>
      </c>
      <c r="N1486" s="30">
        <v>0.75</v>
      </c>
      <c r="O1486" s="31">
        <v>540</v>
      </c>
      <c r="P1486" s="31">
        <v>0</v>
      </c>
      <c r="Q1486" s="32"/>
      <c r="R1486" s="33">
        <f t="shared" si="115"/>
        <v>10</v>
      </c>
      <c r="S1486" s="34">
        <f t="shared" si="116"/>
        <v>214</v>
      </c>
      <c r="T1486" s="35">
        <f>IF(L1486="비가동",0,VLOOKUP(E1486,[1]단가!$D$4:$G$1048576,4,0))</f>
        <v>11.89</v>
      </c>
      <c r="U1486" s="35">
        <f t="shared" si="117"/>
        <v>425899.80000000005</v>
      </c>
      <c r="V1486" s="36" t="str">
        <f>IF($L1486="비가동",0,IF($B1486="in",VLOOKUP($E1486,[1]투입량!$M:$T,3,FALSE),VLOOKUP($E1486,[1]투입량!$D:$I,3,FALSE)))</f>
        <v>SI4023</v>
      </c>
      <c r="W1486" s="35">
        <f>IF($L1486="비가동",0,IF($B1486="in",VLOOKUP($E1486,[1]투입량!$M:$T,6,FALSE),VLOOKUP($E1486,[1]투입량!$D:$I,5,FALSE)))</f>
        <v>169.5</v>
      </c>
      <c r="X1486" s="35">
        <f t="shared" si="118"/>
        <v>16780.5</v>
      </c>
      <c r="Y1486" s="37">
        <f>IF(V1486=0,0,VLOOKUP(V1486,[1]원재료!C:H,3,0)*0.001)</f>
        <v>9.3000000000000007</v>
      </c>
      <c r="Z1486" s="35">
        <f t="shared" si="119"/>
        <v>156058.65000000002</v>
      </c>
      <c r="AA1486" s="38"/>
      <c r="AB1486" s="39" t="s">
        <v>35</v>
      </c>
      <c r="AC1486" s="40"/>
    </row>
    <row r="1487" spans="1:29" ht="19.5" customHeight="1" x14ac:dyDescent="0.45">
      <c r="A1487" s="22">
        <v>46173</v>
      </c>
      <c r="B1487" s="23" t="s">
        <v>29</v>
      </c>
      <c r="C1487" s="24" t="s">
        <v>30</v>
      </c>
      <c r="D1487" s="25" t="s">
        <v>86</v>
      </c>
      <c r="E1487" s="26">
        <v>680772</v>
      </c>
      <c r="F1487" s="27" t="str">
        <f>VLOOKUP(표1[[#This Row],[품번]],[1]!품번구분[#Data],2,0)</f>
        <v>S</v>
      </c>
      <c r="G1487" s="28">
        <v>324</v>
      </c>
      <c r="H1487" s="28">
        <v>89</v>
      </c>
      <c r="I1487" s="28">
        <v>89</v>
      </c>
      <c r="J1487" s="29">
        <f>표1[[#This Row],[C/V]]*표1[[#This Row],[판수]]-표1[[#This Row],[불량수량]]</f>
        <v>28747</v>
      </c>
      <c r="K1487" s="28" t="s">
        <v>85</v>
      </c>
      <c r="L1487" s="28" t="s">
        <v>34</v>
      </c>
      <c r="M1487" s="30">
        <v>0.33333333333333331</v>
      </c>
      <c r="N1487" s="30">
        <v>0.75</v>
      </c>
      <c r="O1487" s="31">
        <v>540</v>
      </c>
      <c r="P1487" s="31">
        <v>0</v>
      </c>
      <c r="Q1487" s="32"/>
      <c r="R1487" s="33">
        <f t="shared" si="115"/>
        <v>9.8888888888888875</v>
      </c>
      <c r="S1487" s="34">
        <f t="shared" si="116"/>
        <v>214</v>
      </c>
      <c r="T1487" s="35">
        <f>IF(L1487="비가동",0,VLOOKUP(E1487,[1]단가!$D$4:$G$1048576,4,0))</f>
        <v>8.94</v>
      </c>
      <c r="U1487" s="35">
        <f t="shared" si="117"/>
        <v>256998.18</v>
      </c>
      <c r="V1487" s="36" t="str">
        <f>IF($L1487="비가동",0,IF($B1487="in",VLOOKUP($E1487,[1]투입량!$M:$T,3,FALSE),VLOOKUP($E1487,[1]투입량!$D:$I,3,FALSE)))</f>
        <v>SI4020</v>
      </c>
      <c r="W1487" s="35">
        <f>IF($L1487="비가동",0,IF($B1487="in",VLOOKUP($E1487,[1]투입량!$M:$T,6,FALSE),VLOOKUP($E1487,[1]투입량!$D:$I,5,FALSE)))</f>
        <v>88</v>
      </c>
      <c r="X1487" s="35">
        <f t="shared" si="118"/>
        <v>8615.2000000000007</v>
      </c>
      <c r="Y1487" s="37">
        <f>IF(V1487=0,0,VLOOKUP(V1487,[1]원재료!C:H,3,0)*0.001)</f>
        <v>8.7000000000000011</v>
      </c>
      <c r="Z1487" s="35">
        <f t="shared" si="119"/>
        <v>74952.24000000002</v>
      </c>
      <c r="AA1487" s="38"/>
      <c r="AB1487" s="39" t="s">
        <v>35</v>
      </c>
      <c r="AC1487" s="40"/>
    </row>
    <row r="1488" spans="1:29" ht="19.5" customHeight="1" x14ac:dyDescent="0.45">
      <c r="A1488" s="22">
        <v>46173</v>
      </c>
      <c r="B1488" s="23" t="s">
        <v>29</v>
      </c>
      <c r="C1488" s="24" t="s">
        <v>30</v>
      </c>
      <c r="D1488" s="25" t="s">
        <v>84</v>
      </c>
      <c r="E1488" s="26">
        <v>681371</v>
      </c>
      <c r="F1488" s="27" t="str">
        <f>VLOOKUP(표1[[#This Row],[품번]],[1]!품번구분[#Data],2,0)</f>
        <v>S</v>
      </c>
      <c r="G1488" s="28">
        <v>400</v>
      </c>
      <c r="H1488" s="28">
        <v>124</v>
      </c>
      <c r="I1488" s="28">
        <v>248</v>
      </c>
      <c r="J1488" s="29">
        <f>표1[[#This Row],[C/V]]*표1[[#This Row],[판수]]-표1[[#This Row],[불량수량]]</f>
        <v>49352</v>
      </c>
      <c r="K1488" s="28" t="s">
        <v>87</v>
      </c>
      <c r="L1488" s="28" t="s">
        <v>44</v>
      </c>
      <c r="M1488" s="30">
        <v>0.75</v>
      </c>
      <c r="N1488" s="30">
        <v>0.33333333333333331</v>
      </c>
      <c r="O1488" s="31">
        <v>749.99999999999989</v>
      </c>
      <c r="P1488" s="31">
        <v>0</v>
      </c>
      <c r="Q1488" s="32"/>
      <c r="R1488" s="33">
        <f t="shared" si="115"/>
        <v>9.9200000000000017</v>
      </c>
      <c r="S1488" s="34">
        <f t="shared" si="116"/>
        <v>214</v>
      </c>
      <c r="T1488" s="35">
        <f>IF(L1488="비가동",0,VLOOKUP(E1488,[1]단가!$D$4:$G$1048576,4,0))</f>
        <v>11.89</v>
      </c>
      <c r="U1488" s="35">
        <f t="shared" si="117"/>
        <v>586795.28</v>
      </c>
      <c r="V1488" s="36" t="str">
        <f>IF($L1488="비가동",0,IF($B1488="in",VLOOKUP($E1488,[1]투입량!$M:$T,3,FALSE),VLOOKUP($E1488,[1]투입량!$D:$I,3,FALSE)))</f>
        <v>SI4023</v>
      </c>
      <c r="W1488" s="35">
        <f>IF($L1488="비가동",0,IF($B1488="in",VLOOKUP($E1488,[1]투입량!$M:$T,6,FALSE),VLOOKUP($E1488,[1]투입량!$D:$I,5,FALSE)))</f>
        <v>169.5</v>
      </c>
      <c r="X1488" s="35">
        <f t="shared" si="118"/>
        <v>23119.800000000003</v>
      </c>
      <c r="Y1488" s="37">
        <f>IF(V1488=0,0,VLOOKUP(V1488,[1]원재료!C:H,3,0)*0.001)</f>
        <v>9.3000000000000007</v>
      </c>
      <c r="Z1488" s="35">
        <f t="shared" si="119"/>
        <v>215014.14000000004</v>
      </c>
      <c r="AA1488" s="38"/>
      <c r="AB1488" s="39" t="s">
        <v>35</v>
      </c>
      <c r="AC1488" s="40"/>
    </row>
    <row r="1489" spans="1:29" ht="19.5" customHeight="1" x14ac:dyDescent="0.45">
      <c r="A1489" s="22">
        <v>46173</v>
      </c>
      <c r="B1489" s="23" t="s">
        <v>29</v>
      </c>
      <c r="C1489" s="24" t="s">
        <v>30</v>
      </c>
      <c r="D1489" s="25" t="s">
        <v>86</v>
      </c>
      <c r="E1489" s="26">
        <v>680772</v>
      </c>
      <c r="F1489" s="27" t="str">
        <f>VLOOKUP(표1[[#This Row],[품번]],[1]!품번구분[#Data],2,0)</f>
        <v>S</v>
      </c>
      <c r="G1489" s="28">
        <v>324</v>
      </c>
      <c r="H1489" s="28">
        <v>125</v>
      </c>
      <c r="I1489" s="28">
        <v>125</v>
      </c>
      <c r="J1489" s="29">
        <f>표1[[#This Row],[C/V]]*표1[[#This Row],[판수]]-표1[[#This Row],[불량수량]]</f>
        <v>40375</v>
      </c>
      <c r="K1489" s="28" t="s">
        <v>87</v>
      </c>
      <c r="L1489" s="28" t="s">
        <v>44</v>
      </c>
      <c r="M1489" s="30">
        <v>0.75</v>
      </c>
      <c r="N1489" s="30">
        <v>0.33333333333333331</v>
      </c>
      <c r="O1489" s="31">
        <v>749.99999999999989</v>
      </c>
      <c r="P1489" s="31">
        <v>0</v>
      </c>
      <c r="Q1489" s="32"/>
      <c r="R1489" s="33">
        <f t="shared" si="115"/>
        <v>10.000000000000002</v>
      </c>
      <c r="S1489" s="34">
        <f t="shared" si="116"/>
        <v>214</v>
      </c>
      <c r="T1489" s="35">
        <f>IF(L1489="비가동",0,VLOOKUP(E1489,[1]단가!$D$4:$G$1048576,4,0))</f>
        <v>8.94</v>
      </c>
      <c r="U1489" s="35">
        <f t="shared" si="117"/>
        <v>360952.5</v>
      </c>
      <c r="V1489" s="36" t="str">
        <f>IF($L1489="비가동",0,IF($B1489="in",VLOOKUP($E1489,[1]투입량!$M:$T,3,FALSE),VLOOKUP($E1489,[1]투입량!$D:$I,3,FALSE)))</f>
        <v>SI4020</v>
      </c>
      <c r="W1489" s="35">
        <f>IF($L1489="비가동",0,IF($B1489="in",VLOOKUP($E1489,[1]투입량!$M:$T,6,FALSE),VLOOKUP($E1489,[1]투입량!$D:$I,5,FALSE)))</f>
        <v>88</v>
      </c>
      <c r="X1489" s="35">
        <f t="shared" si="118"/>
        <v>12100.000000000002</v>
      </c>
      <c r="Y1489" s="37">
        <f>IF(V1489=0,0,VLOOKUP(V1489,[1]원재료!C:H,3,0)*0.001)</f>
        <v>8.7000000000000011</v>
      </c>
      <c r="Z1489" s="35">
        <f t="shared" si="119"/>
        <v>105270.00000000003</v>
      </c>
      <c r="AA1489" s="38"/>
      <c r="AB1489" s="39" t="s">
        <v>35</v>
      </c>
      <c r="AC1489" s="40"/>
    </row>
    <row r="1490" spans="1:29" ht="19.5" customHeight="1" x14ac:dyDescent="0.45">
      <c r="A1490" s="22">
        <v>46173</v>
      </c>
      <c r="B1490" s="23" t="s">
        <v>29</v>
      </c>
      <c r="C1490" s="24" t="s">
        <v>30</v>
      </c>
      <c r="D1490" s="25" t="s">
        <v>88</v>
      </c>
      <c r="E1490" s="26">
        <v>685390</v>
      </c>
      <c r="F1490" s="27" t="str">
        <f>VLOOKUP(표1[[#This Row],[품번]],[1]!품번구분[#Data],2,0)</f>
        <v>S</v>
      </c>
      <c r="G1490" s="28">
        <v>1444</v>
      </c>
      <c r="H1490" s="28">
        <v>94</v>
      </c>
      <c r="I1490" s="28">
        <v>94</v>
      </c>
      <c r="J1490" s="29">
        <f>표1[[#This Row],[C/V]]*표1[[#This Row],[판수]]-표1[[#This Row],[불량수량]]</f>
        <v>135642</v>
      </c>
      <c r="K1490" s="28" t="s">
        <v>99</v>
      </c>
      <c r="L1490" s="28" t="s">
        <v>34</v>
      </c>
      <c r="M1490" s="30">
        <v>0.33333333333333331</v>
      </c>
      <c r="N1490" s="30">
        <v>0.75</v>
      </c>
      <c r="O1490" s="31">
        <v>540</v>
      </c>
      <c r="P1490" s="31">
        <v>0</v>
      </c>
      <c r="Q1490" s="32"/>
      <c r="R1490" s="33">
        <f t="shared" si="115"/>
        <v>10.444444444444445</v>
      </c>
      <c r="S1490" s="34">
        <f t="shared" si="116"/>
        <v>219</v>
      </c>
      <c r="T1490" s="35">
        <f>IF(L1490="비가동",0,VLOOKUP(E1490,[1]단가!$D$4:$G$1048576,4,0))</f>
        <v>8</v>
      </c>
      <c r="U1490" s="35">
        <f t="shared" si="117"/>
        <v>1085136</v>
      </c>
      <c r="V1490" s="36" t="str">
        <f>IF($L1490="비가동",0,IF($B1490="in",VLOOKUP($E1490,[1]투입량!$M:$T,3,FALSE),VLOOKUP($E1490,[1]투입량!$D:$I,3,FALSE)))</f>
        <v>SI4022</v>
      </c>
      <c r="W1490" s="35">
        <f>IF($L1490="비가동",0,IF($B1490="in",VLOOKUP($E1490,[1]투입량!$M:$T,6,FALSE),VLOOKUP($E1490,[1]투입량!$D:$I,5,FALSE)))</f>
        <v>260</v>
      </c>
      <c r="X1490" s="35">
        <f t="shared" si="118"/>
        <v>26884</v>
      </c>
      <c r="Y1490" s="37">
        <f>IF(V1490=0,0,VLOOKUP(V1490,[1]원재료!C:H,3,0)*0.001)</f>
        <v>10.15</v>
      </c>
      <c r="Z1490" s="35">
        <f t="shared" si="119"/>
        <v>272872.60000000003</v>
      </c>
      <c r="AA1490" s="38"/>
      <c r="AB1490" s="39" t="s">
        <v>35</v>
      </c>
      <c r="AC1490" s="40"/>
    </row>
    <row r="1491" spans="1:29" ht="19.5" customHeight="1" x14ac:dyDescent="0.45">
      <c r="A1491" s="22">
        <v>46173</v>
      </c>
      <c r="B1491" s="23" t="s">
        <v>29</v>
      </c>
      <c r="C1491" s="24" t="s">
        <v>30</v>
      </c>
      <c r="D1491" s="25" t="s">
        <v>90</v>
      </c>
      <c r="E1491" s="26" t="s">
        <v>91</v>
      </c>
      <c r="F1491" s="27" t="str">
        <f>VLOOKUP(표1[[#This Row],[품번]],[1]!품번구분[#Data],2,0)</f>
        <v>S</v>
      </c>
      <c r="G1491" s="28">
        <v>256</v>
      </c>
      <c r="H1491" s="28">
        <v>57</v>
      </c>
      <c r="I1491" s="28"/>
      <c r="J1491" s="29">
        <f>표1[[#This Row],[C/V]]*표1[[#This Row],[판수]]-표1[[#This Row],[불량수량]]</f>
        <v>14592</v>
      </c>
      <c r="K1491" s="28" t="s">
        <v>92</v>
      </c>
      <c r="L1491" s="28" t="s">
        <v>34</v>
      </c>
      <c r="M1491" s="30">
        <v>0.33333333333333331</v>
      </c>
      <c r="N1491" s="30">
        <v>0.75</v>
      </c>
      <c r="O1491" s="31">
        <v>540</v>
      </c>
      <c r="P1491" s="31">
        <v>0</v>
      </c>
      <c r="Q1491" s="32"/>
      <c r="R1491" s="33">
        <f t="shared" si="115"/>
        <v>6.333333333333333</v>
      </c>
      <c r="S1491" s="34">
        <f t="shared" si="116"/>
        <v>133</v>
      </c>
      <c r="T1491" s="35">
        <f>IF(L1491="비가동",0,VLOOKUP(E1491,[1]단가!$D$4:$G$1048576,4,0))</f>
        <v>39.44</v>
      </c>
      <c r="U1491" s="35">
        <f t="shared" si="117"/>
        <v>575508.47999999998</v>
      </c>
      <c r="V1491" s="36" t="str">
        <f>IF($L1491="비가동",0,IF($B1491="in",VLOOKUP($E1491,[1]투입량!$M:$T,3,FALSE),VLOOKUP($E1491,[1]투입량!$D:$I,3,FALSE)))</f>
        <v>SI4023-1</v>
      </c>
      <c r="W1491" s="35">
        <f>IF($L1491="비가동",0,IF($B1491="in",VLOOKUP($E1491,[1]투입량!$M:$T,6,FALSE),VLOOKUP($E1491,[1]투입량!$D:$I,5,FALSE)))</f>
        <v>172</v>
      </c>
      <c r="X1491" s="35">
        <f t="shared" si="118"/>
        <v>10784.400000000001</v>
      </c>
      <c r="Y1491" s="37">
        <f>IF(V1491=0,0,VLOOKUP(V1491,[1]원재료!C:H,3,0)*0.001)</f>
        <v>8.1999999999999993</v>
      </c>
      <c r="Z1491" s="35">
        <f t="shared" si="119"/>
        <v>88432.08</v>
      </c>
      <c r="AA1491" s="38"/>
      <c r="AB1491" s="39" t="s">
        <v>35</v>
      </c>
      <c r="AC1491" s="40"/>
    </row>
    <row r="1492" spans="1:29" ht="19.5" customHeight="1" x14ac:dyDescent="0.45">
      <c r="A1492" s="22">
        <v>46173</v>
      </c>
      <c r="B1492" s="23" t="s">
        <v>29</v>
      </c>
      <c r="C1492" s="24" t="s">
        <v>30</v>
      </c>
      <c r="D1492" s="25" t="s">
        <v>88</v>
      </c>
      <c r="E1492" s="26">
        <v>685390</v>
      </c>
      <c r="F1492" s="27" t="str">
        <f>VLOOKUP(표1[[#This Row],[품번]],[1]!품번구분[#Data],2,0)</f>
        <v>S</v>
      </c>
      <c r="G1492" s="28">
        <v>1444</v>
      </c>
      <c r="H1492" s="28">
        <v>125</v>
      </c>
      <c r="I1492" s="28">
        <v>125</v>
      </c>
      <c r="J1492" s="29">
        <f>표1[[#This Row],[C/V]]*표1[[#This Row],[판수]]-표1[[#This Row],[불량수량]]</f>
        <v>180375</v>
      </c>
      <c r="K1492" s="28" t="s">
        <v>89</v>
      </c>
      <c r="L1492" s="28" t="s">
        <v>44</v>
      </c>
      <c r="M1492" s="30">
        <v>0.75</v>
      </c>
      <c r="N1492" s="30">
        <v>0.33333333333333331</v>
      </c>
      <c r="O1492" s="31">
        <v>749.99999999999989</v>
      </c>
      <c r="P1492" s="31">
        <v>0</v>
      </c>
      <c r="Q1492" s="32"/>
      <c r="R1492" s="33">
        <f t="shared" si="115"/>
        <v>10.000000000000002</v>
      </c>
      <c r="S1492" s="34">
        <f t="shared" si="116"/>
        <v>219</v>
      </c>
      <c r="T1492" s="35">
        <f>IF(L1492="비가동",0,VLOOKUP(E1492,[1]단가!$D$4:$G$1048576,4,0))</f>
        <v>8</v>
      </c>
      <c r="U1492" s="35">
        <f t="shared" si="117"/>
        <v>1443000</v>
      </c>
      <c r="V1492" s="36" t="str">
        <f>IF($L1492="비가동",0,IF($B1492="in",VLOOKUP($E1492,[1]투입량!$M:$T,3,FALSE),VLOOKUP($E1492,[1]투입량!$D:$I,3,FALSE)))</f>
        <v>SI4022</v>
      </c>
      <c r="W1492" s="35">
        <f>IF($L1492="비가동",0,IF($B1492="in",VLOOKUP($E1492,[1]투입량!$M:$T,6,FALSE),VLOOKUP($E1492,[1]투입량!$D:$I,5,FALSE)))</f>
        <v>260</v>
      </c>
      <c r="X1492" s="35">
        <f t="shared" si="118"/>
        <v>35750</v>
      </c>
      <c r="Y1492" s="37">
        <f>IF(V1492=0,0,VLOOKUP(V1492,[1]원재료!C:H,3,0)*0.001)</f>
        <v>10.15</v>
      </c>
      <c r="Z1492" s="35">
        <f t="shared" si="119"/>
        <v>362862.5</v>
      </c>
      <c r="AA1492" s="38"/>
      <c r="AB1492" s="39" t="s">
        <v>35</v>
      </c>
      <c r="AC1492" s="40"/>
    </row>
    <row r="1493" spans="1:29" ht="19.5" customHeight="1" x14ac:dyDescent="0.45">
      <c r="A1493" s="22">
        <v>46173</v>
      </c>
      <c r="B1493" s="23" t="s">
        <v>29</v>
      </c>
      <c r="C1493" s="24" t="s">
        <v>30</v>
      </c>
      <c r="D1493" s="25" t="s">
        <v>90</v>
      </c>
      <c r="E1493" s="26" t="s">
        <v>91</v>
      </c>
      <c r="F1493" s="27" t="str">
        <f>VLOOKUP(표1[[#This Row],[품번]],[1]!품번구분[#Data],2,0)</f>
        <v>S</v>
      </c>
      <c r="G1493" s="28">
        <v>256</v>
      </c>
      <c r="H1493" s="28">
        <v>76</v>
      </c>
      <c r="I1493" s="28"/>
      <c r="J1493" s="29">
        <f>표1[[#This Row],[C/V]]*표1[[#This Row],[판수]]-표1[[#This Row],[불량수량]]</f>
        <v>19456</v>
      </c>
      <c r="K1493" s="28" t="s">
        <v>94</v>
      </c>
      <c r="L1493" s="28" t="s">
        <v>44</v>
      </c>
      <c r="M1493" s="30">
        <v>0.75</v>
      </c>
      <c r="N1493" s="30">
        <v>0.33333333333333331</v>
      </c>
      <c r="O1493" s="31">
        <v>749.99999999999989</v>
      </c>
      <c r="P1493" s="31">
        <v>0</v>
      </c>
      <c r="Q1493" s="32"/>
      <c r="R1493" s="33">
        <f t="shared" si="115"/>
        <v>6.080000000000001</v>
      </c>
      <c r="S1493" s="34">
        <f t="shared" si="116"/>
        <v>133</v>
      </c>
      <c r="T1493" s="35">
        <f>IF(L1493="비가동",0,VLOOKUP(E1493,[1]단가!$D$4:$G$1048576,4,0))</f>
        <v>39.44</v>
      </c>
      <c r="U1493" s="35">
        <f t="shared" si="117"/>
        <v>767344.6399999999</v>
      </c>
      <c r="V1493" s="36" t="str">
        <f>IF($L1493="비가동",0,IF($B1493="in",VLOOKUP($E1493,[1]투입량!$M:$T,3,FALSE),VLOOKUP($E1493,[1]투입량!$D:$I,3,FALSE)))</f>
        <v>SI4023-1</v>
      </c>
      <c r="W1493" s="35">
        <f>IF($L1493="비가동",0,IF($B1493="in",VLOOKUP($E1493,[1]투입량!$M:$T,6,FALSE),VLOOKUP($E1493,[1]투입량!$D:$I,5,FALSE)))</f>
        <v>172</v>
      </c>
      <c r="X1493" s="35">
        <f t="shared" si="118"/>
        <v>14379.2</v>
      </c>
      <c r="Y1493" s="37">
        <f>IF(V1493=0,0,VLOOKUP(V1493,[1]원재료!C:H,3,0)*0.001)</f>
        <v>8.1999999999999993</v>
      </c>
      <c r="Z1493" s="35">
        <f t="shared" si="119"/>
        <v>117909.44</v>
      </c>
      <c r="AA1493" s="38"/>
      <c r="AB1493" s="39" t="s">
        <v>35</v>
      </c>
      <c r="AC1493" s="40"/>
    </row>
    <row r="1494" spans="1:29" ht="19.5" customHeight="1" x14ac:dyDescent="0.45">
      <c r="A1494" s="22">
        <v>46173</v>
      </c>
      <c r="B1494" s="23" t="s">
        <v>29</v>
      </c>
      <c r="C1494" s="24" t="s">
        <v>30</v>
      </c>
      <c r="D1494" s="25" t="s">
        <v>95</v>
      </c>
      <c r="E1494" s="26">
        <v>682620</v>
      </c>
      <c r="F1494" s="27" t="str">
        <f>VLOOKUP(표1[[#This Row],[품번]],[1]!품번구분[#Data],2,0)</f>
        <v>S</v>
      </c>
      <c r="G1494" s="28">
        <v>1156</v>
      </c>
      <c r="H1494" s="28">
        <v>76</v>
      </c>
      <c r="I1494" s="28"/>
      <c r="J1494" s="29">
        <f>표1[[#This Row],[C/V]]*표1[[#This Row],[판수]]-표1[[#This Row],[불량수량]]</f>
        <v>87856</v>
      </c>
      <c r="K1494" s="28" t="s">
        <v>58</v>
      </c>
      <c r="L1494" s="28" t="s">
        <v>34</v>
      </c>
      <c r="M1494" s="30">
        <v>0.33333333333333331</v>
      </c>
      <c r="N1494" s="30">
        <v>0.75</v>
      </c>
      <c r="O1494" s="31">
        <v>540</v>
      </c>
      <c r="P1494" s="31">
        <v>0</v>
      </c>
      <c r="Q1494" s="32"/>
      <c r="R1494" s="33">
        <f t="shared" si="115"/>
        <v>8.4444444444444446</v>
      </c>
      <c r="S1494" s="34">
        <f t="shared" si="116"/>
        <v>76</v>
      </c>
      <c r="T1494" s="35">
        <f>IF(L1494="비가동",0,VLOOKUP(E1494,[1]단가!$D$4:$G$1048576,4,0))</f>
        <v>7.47</v>
      </c>
      <c r="U1494" s="35">
        <f t="shared" si="117"/>
        <v>656284.31999999995</v>
      </c>
      <c r="V1494" s="36" t="str">
        <f>IF($L1494="비가동",0,IF($B1494="in",VLOOKUP($E1494,[1]투입량!$M:$T,3,FALSE),VLOOKUP($E1494,[1]투입량!$D:$I,3,FALSE)))</f>
        <v>SI4020-2</v>
      </c>
      <c r="W1494" s="35">
        <f>IF($L1494="비가동",0,IF($B1494="in",VLOOKUP($E1494,[1]투입량!$M:$T,6,FALSE),VLOOKUP($E1494,[1]투입량!$D:$I,5,FALSE)))</f>
        <v>230</v>
      </c>
      <c r="X1494" s="35">
        <f t="shared" si="118"/>
        <v>19228.000000000004</v>
      </c>
      <c r="Y1494" s="37">
        <f>IF(V1494=0,0,VLOOKUP(V1494,[1]원재료!C:H,3,0)*0.001)</f>
        <v>10.5</v>
      </c>
      <c r="Z1494" s="35">
        <f t="shared" si="119"/>
        <v>201894.00000000003</v>
      </c>
      <c r="AA1494" s="38"/>
      <c r="AB1494" s="39" t="s">
        <v>35</v>
      </c>
      <c r="AC1494" s="40"/>
    </row>
    <row r="1495" spans="1:29" ht="19.5" customHeight="1" x14ac:dyDescent="0.45">
      <c r="A1495" s="22">
        <v>46173</v>
      </c>
      <c r="B1495" s="23" t="s">
        <v>29</v>
      </c>
      <c r="C1495" s="24" t="s">
        <v>30</v>
      </c>
      <c r="D1495" s="25" t="s">
        <v>97</v>
      </c>
      <c r="E1495" s="26">
        <v>680449</v>
      </c>
      <c r="F1495" s="27" t="str">
        <f>VLOOKUP(표1[[#This Row],[품번]],[1]!품번구분[#Data],2,0)</f>
        <v>S</v>
      </c>
      <c r="G1495" s="28">
        <v>1008</v>
      </c>
      <c r="H1495" s="28">
        <v>101</v>
      </c>
      <c r="I1495" s="28"/>
      <c r="J1495" s="29">
        <f>표1[[#This Row],[C/V]]*표1[[#This Row],[판수]]-표1[[#This Row],[불량수량]]</f>
        <v>101808</v>
      </c>
      <c r="K1495" s="28" t="s">
        <v>106</v>
      </c>
      <c r="L1495" s="28" t="s">
        <v>44</v>
      </c>
      <c r="M1495" s="30">
        <v>0.75</v>
      </c>
      <c r="N1495" s="30">
        <v>0.33333333333333331</v>
      </c>
      <c r="O1495" s="31">
        <v>749.99999999999989</v>
      </c>
      <c r="P1495" s="31">
        <v>0</v>
      </c>
      <c r="Q1495" s="32"/>
      <c r="R1495" s="33">
        <f t="shared" si="115"/>
        <v>8.0800000000000018</v>
      </c>
      <c r="S1495" s="34">
        <f t="shared" si="116"/>
        <v>101</v>
      </c>
      <c r="T1495" s="35">
        <f>IF(L1495="비가동",0,VLOOKUP(E1495,[1]단가!$D$4:$G$1048576,4,0))</f>
        <v>14.17</v>
      </c>
      <c r="U1495" s="35">
        <f t="shared" si="117"/>
        <v>1442619.36</v>
      </c>
      <c r="V1495" s="36" t="str">
        <f>IF($L1495="비가동",0,IF($B1495="in",VLOOKUP($E1495,[1]투입량!$M:$T,3,FALSE),VLOOKUP($E1495,[1]투입량!$D:$I,3,FALSE)))</f>
        <v>SI4023-2</v>
      </c>
      <c r="W1495" s="35">
        <f>IF($L1495="비가동",0,IF($B1495="in",VLOOKUP($E1495,[1]투입량!$M:$T,6,FALSE),VLOOKUP($E1495,[1]투입량!$D:$I,5,FALSE)))</f>
        <v>210</v>
      </c>
      <c r="X1495" s="35">
        <f t="shared" si="118"/>
        <v>23331.000000000004</v>
      </c>
      <c r="Y1495" s="37">
        <f>IF(V1495=0,0,VLOOKUP(V1495,[1]원재료!C:H,3,0)*0.001)</f>
        <v>7.8</v>
      </c>
      <c r="Z1495" s="35">
        <f t="shared" si="119"/>
        <v>181981.80000000002</v>
      </c>
      <c r="AA1495" s="38"/>
      <c r="AB1495" s="39" t="s">
        <v>35</v>
      </c>
      <c r="AC1495" s="40"/>
    </row>
    <row r="1496" spans="1:29" ht="19.5" customHeight="1" x14ac:dyDescent="0.45">
      <c r="A1496" s="22">
        <v>46145</v>
      </c>
      <c r="B1496" s="23" t="s">
        <v>29</v>
      </c>
      <c r="C1496" s="24" t="s">
        <v>168</v>
      </c>
      <c r="D1496" s="25" t="s">
        <v>169</v>
      </c>
      <c r="E1496" s="26" t="s">
        <v>170</v>
      </c>
      <c r="F1496" s="27" t="str">
        <f>VLOOKUP(표1[[#This Row],[품번]],[1]!품번구분[#Data],2,0)</f>
        <v>G</v>
      </c>
      <c r="G1496" s="28">
        <v>30</v>
      </c>
      <c r="H1496" s="28">
        <v>114</v>
      </c>
      <c r="I1496" s="28"/>
      <c r="J1496" s="29">
        <f>표1[[#This Row],[C/V]]*표1[[#This Row],[판수]]-표1[[#This Row],[불량수량]]</f>
        <v>3420</v>
      </c>
      <c r="K1496" s="28" t="s">
        <v>171</v>
      </c>
      <c r="L1496" s="28" t="s">
        <v>44</v>
      </c>
      <c r="M1496" s="30">
        <v>0.75</v>
      </c>
      <c r="N1496" s="30">
        <v>0.33333333333333331</v>
      </c>
      <c r="O1496" s="31">
        <v>749.99999999999989</v>
      </c>
      <c r="P1496" s="31">
        <v>0</v>
      </c>
      <c r="Q1496" s="32"/>
      <c r="R1496" s="33">
        <f t="shared" si="115"/>
        <v>9.120000000000001</v>
      </c>
      <c r="S1496" s="34">
        <f t="shared" si="116"/>
        <v>114</v>
      </c>
      <c r="T1496" s="35">
        <f>IF(L1496="비가동",0,VLOOKUP(E1496,[1]단가!$D$4:$G$1048576,4,0))</f>
        <v>110.9</v>
      </c>
      <c r="U1496" s="35">
        <f t="shared" si="117"/>
        <v>379278</v>
      </c>
      <c r="V1496" s="36" t="str">
        <f>IF($L1496="비가동",0,IF($B1496="in",VLOOKUP($E1496,[1]투입량!$M:$T,3,FALSE),VLOOKUP($E1496,[1]투입량!$D:$I,3,FALSE)))</f>
        <v>SI4028</v>
      </c>
      <c r="W1496" s="35">
        <f>IF($L1496="비가동",0,IF($B1496="in",VLOOKUP($E1496,[1]투입량!$M:$T,6,FALSE),VLOOKUP($E1496,[1]투입량!$D:$I,5,FALSE)))</f>
        <v>32</v>
      </c>
      <c r="X1496" s="35">
        <f t="shared" si="118"/>
        <v>4012.8</v>
      </c>
      <c r="Y1496" s="37">
        <f>IF(V1496=0,0,VLOOKUP(V1496,[1]원재료!C:H,3,0)*0.001)</f>
        <v>9</v>
      </c>
      <c r="Z1496" s="35">
        <f t="shared" si="119"/>
        <v>36115.200000000004</v>
      </c>
      <c r="AA1496" s="49"/>
      <c r="AB1496" s="39" t="s">
        <v>35</v>
      </c>
      <c r="AC1496" s="40"/>
    </row>
    <row r="1497" spans="1:29" ht="19.5" customHeight="1" x14ac:dyDescent="0.45">
      <c r="A1497" s="22">
        <v>46145</v>
      </c>
      <c r="B1497" s="23" t="s">
        <v>29</v>
      </c>
      <c r="C1497" s="24" t="s">
        <v>168</v>
      </c>
      <c r="D1497" s="25" t="s">
        <v>172</v>
      </c>
      <c r="E1497" s="26">
        <v>440009</v>
      </c>
      <c r="F1497" s="27" t="str">
        <f>VLOOKUP(표1[[#This Row],[품번]],[1]!품번구분[#Data],2,0)</f>
        <v>G</v>
      </c>
      <c r="G1497" s="28">
        <v>80</v>
      </c>
      <c r="H1497" s="28">
        <v>114</v>
      </c>
      <c r="I1497" s="28"/>
      <c r="J1497" s="29">
        <f>표1[[#This Row],[C/V]]*표1[[#This Row],[판수]]-표1[[#This Row],[불량수량]]</f>
        <v>9120</v>
      </c>
      <c r="K1497" s="28" t="s">
        <v>171</v>
      </c>
      <c r="L1497" s="28" t="s">
        <v>44</v>
      </c>
      <c r="M1497" s="30">
        <v>0.75</v>
      </c>
      <c r="N1497" s="30">
        <v>0.33333333333333331</v>
      </c>
      <c r="O1497" s="31">
        <v>749.99999999999989</v>
      </c>
      <c r="P1497" s="31">
        <v>0</v>
      </c>
      <c r="Q1497" s="32"/>
      <c r="R1497" s="33">
        <f t="shared" si="115"/>
        <v>9.120000000000001</v>
      </c>
      <c r="S1497" s="34">
        <f t="shared" si="116"/>
        <v>114</v>
      </c>
      <c r="T1497" s="35">
        <f>IF(L1497="비가동",0,VLOOKUP(E1497,[1]단가!$D$4:$G$1048576,4,0))</f>
        <v>30</v>
      </c>
      <c r="U1497" s="35">
        <f t="shared" si="117"/>
        <v>273600</v>
      </c>
      <c r="V1497" s="36" t="str">
        <f>IF($L1497="비가동",0,IF($B1497="in",VLOOKUP($E1497,[1]투입량!$M:$T,3,FALSE),VLOOKUP($E1497,[1]투입량!$D:$I,3,FALSE)))</f>
        <v>Q4004-1</v>
      </c>
      <c r="W1497" s="35">
        <f>IF($L1497="비가동",0,IF($B1497="in",VLOOKUP($E1497,[1]투입량!$M:$T,6,FALSE),VLOOKUP($E1497,[1]투입량!$D:$I,5,FALSE)))</f>
        <v>50</v>
      </c>
      <c r="X1497" s="35">
        <f t="shared" si="118"/>
        <v>6270.0000000000009</v>
      </c>
      <c r="Y1497" s="37">
        <f>IF(V1497=0,0,VLOOKUP(V1497,[1]원재료!C:H,3,0)*0.001)</f>
        <v>10.83</v>
      </c>
      <c r="Z1497" s="35">
        <f t="shared" si="119"/>
        <v>67904.100000000006</v>
      </c>
      <c r="AA1497" s="50"/>
      <c r="AB1497" s="39" t="s">
        <v>35</v>
      </c>
      <c r="AC1497" s="40"/>
    </row>
    <row r="1498" spans="1:29" ht="19.5" customHeight="1" x14ac:dyDescent="0.45">
      <c r="A1498" s="22">
        <v>46145</v>
      </c>
      <c r="B1498" s="23" t="s">
        <v>29</v>
      </c>
      <c r="C1498" s="24" t="s">
        <v>168</v>
      </c>
      <c r="D1498" s="25" t="s">
        <v>173</v>
      </c>
      <c r="E1498" s="26" t="s">
        <v>174</v>
      </c>
      <c r="F1498" s="27" t="str">
        <f>VLOOKUP(표1[[#This Row],[품번]],[1]!품번구분[#Data],2,0)</f>
        <v>G</v>
      </c>
      <c r="G1498" s="28">
        <v>72</v>
      </c>
      <c r="H1498" s="28">
        <v>114</v>
      </c>
      <c r="I1498" s="28"/>
      <c r="J1498" s="29">
        <f>표1[[#This Row],[C/V]]*표1[[#This Row],[판수]]-표1[[#This Row],[불량수량]]</f>
        <v>8208</v>
      </c>
      <c r="K1498" s="28" t="s">
        <v>171</v>
      </c>
      <c r="L1498" s="28" t="s">
        <v>44</v>
      </c>
      <c r="M1498" s="30">
        <v>0.75</v>
      </c>
      <c r="N1498" s="30">
        <v>0.33333333333333331</v>
      </c>
      <c r="O1498" s="31">
        <v>749.99999999999989</v>
      </c>
      <c r="P1498" s="31">
        <v>0</v>
      </c>
      <c r="Q1498" s="32"/>
      <c r="R1498" s="33">
        <f t="shared" si="115"/>
        <v>9.120000000000001</v>
      </c>
      <c r="S1498" s="34">
        <f t="shared" si="116"/>
        <v>114</v>
      </c>
      <c r="T1498" s="35">
        <f>IF(L1498="비가동",0,VLOOKUP(E1498,[1]단가!$D$4:$G$1048576,4,0))</f>
        <v>0</v>
      </c>
      <c r="U1498" s="35">
        <f t="shared" si="117"/>
        <v>0</v>
      </c>
      <c r="V1498" s="36" t="str">
        <f>IF($L1498="비가동",0,IF($B1498="in",VLOOKUP($E1498,[1]투입량!$M:$T,3,FALSE),VLOOKUP($E1498,[1]투입량!$D:$I,3,FALSE)))</f>
        <v>Q4020</v>
      </c>
      <c r="W1498" s="35">
        <f>IF($L1498="비가동",0,IF($B1498="in",VLOOKUP($E1498,[1]투입량!$M:$T,6,FALSE),VLOOKUP($E1498,[1]투입량!$D:$I,5,FALSE)))</f>
        <v>87</v>
      </c>
      <c r="X1498" s="35">
        <f t="shared" si="118"/>
        <v>10909.800000000001</v>
      </c>
      <c r="Y1498" s="37">
        <f>IF(V1498=0,0,VLOOKUP(V1498,[1]원재료!C:H,3,0)*0.001)</f>
        <v>10.450000000000001</v>
      </c>
      <c r="Z1498" s="35">
        <f t="shared" si="119"/>
        <v>114007.41000000002</v>
      </c>
      <c r="AA1498" s="49"/>
      <c r="AB1498" s="39" t="s">
        <v>35</v>
      </c>
      <c r="AC1498" s="40"/>
    </row>
    <row r="1499" spans="1:29" ht="19.5" hidden="1" customHeight="1" x14ac:dyDescent="0.45">
      <c r="A1499" s="22">
        <v>46145</v>
      </c>
      <c r="B1499" s="23" t="s">
        <v>29</v>
      </c>
      <c r="C1499" s="24" t="s">
        <v>168</v>
      </c>
      <c r="D1499" s="25" t="s">
        <v>175</v>
      </c>
      <c r="E1499" s="26" t="s">
        <v>176</v>
      </c>
      <c r="F1499" s="27" t="str">
        <f>VLOOKUP(표1[[#This Row],[품번]],[1]!품번구분[#Data],2,0)</f>
        <v>G</v>
      </c>
      <c r="G1499" s="28">
        <v>8</v>
      </c>
      <c r="H1499" s="28">
        <v>88</v>
      </c>
      <c r="I1499" s="28"/>
      <c r="J1499" s="29">
        <f>표1[[#This Row],[C/V]]*표1[[#This Row],[판수]]-표1[[#This Row],[불량수량]]</f>
        <v>704</v>
      </c>
      <c r="K1499" s="28" t="s">
        <v>177</v>
      </c>
      <c r="L1499" s="28" t="s">
        <v>34</v>
      </c>
      <c r="M1499" s="30">
        <v>0.33333333333333331</v>
      </c>
      <c r="N1499" s="30">
        <v>0.75</v>
      </c>
      <c r="O1499" s="31">
        <v>521.99999999999989</v>
      </c>
      <c r="P1499" s="51">
        <v>18.000000000000096</v>
      </c>
      <c r="Q1499" s="32" t="s">
        <v>178</v>
      </c>
      <c r="R1499" s="33">
        <f t="shared" si="115"/>
        <v>10.114942528735634</v>
      </c>
      <c r="S1499" s="34">
        <f t="shared" si="116"/>
        <v>221</v>
      </c>
      <c r="T1499" s="35">
        <f>IF(L1499="비가동",0,VLOOKUP(E1499,[1]단가!$D$4:$G$1048576,4,0))</f>
        <v>420.5</v>
      </c>
      <c r="U1499" s="35">
        <f t="shared" si="117"/>
        <v>296032</v>
      </c>
      <c r="V1499" s="36" t="str">
        <f>IF($L1499="비가동",0,IF($B1499="in",VLOOKUP($E1499,[1]투입량!$M:$T,3,FALSE),VLOOKUP($E1499,[1]투입량!$D:$I,3,FALSE)))</f>
        <v>Q4021</v>
      </c>
      <c r="W1499" s="35">
        <f>IF($L1499="비가동",0,IF($B1499="in",VLOOKUP($E1499,[1]투입량!$M:$T,6,FALSE),VLOOKUP($E1499,[1]투입량!$D:$I,5,FALSE)))</f>
        <v>22.4</v>
      </c>
      <c r="X1499" s="35">
        <f t="shared" si="118"/>
        <v>2168.3200000000002</v>
      </c>
      <c r="Y1499" s="37">
        <f>IF(V1499=0,0,VLOOKUP(V1499,[1]원재료!C:H,3,0)*0.001)</f>
        <v>8.9</v>
      </c>
      <c r="Z1499" s="35">
        <f t="shared" si="119"/>
        <v>19298.048000000003</v>
      </c>
      <c r="AA1499" s="49"/>
      <c r="AB1499" s="39" t="s">
        <v>35</v>
      </c>
      <c r="AC1499" s="40"/>
    </row>
    <row r="1500" spans="1:29" ht="19.5" hidden="1" customHeight="1" x14ac:dyDescent="0.45">
      <c r="A1500" s="22">
        <v>46145</v>
      </c>
      <c r="B1500" s="23" t="s">
        <v>29</v>
      </c>
      <c r="C1500" s="24" t="s">
        <v>168</v>
      </c>
      <c r="D1500" s="25" t="s">
        <v>175</v>
      </c>
      <c r="E1500" s="26" t="s">
        <v>176</v>
      </c>
      <c r="F1500" s="27" t="str">
        <f>VLOOKUP(표1[[#This Row],[품번]],[1]!품번구분[#Data],2,0)</f>
        <v>G</v>
      </c>
      <c r="G1500" s="28"/>
      <c r="H1500" s="28"/>
      <c r="I1500" s="28"/>
      <c r="J1500" s="29">
        <f>표1[[#This Row],[C/V]]*표1[[#This Row],[판수]]-표1[[#This Row],[불량수량]]</f>
        <v>0</v>
      </c>
      <c r="K1500" s="28" t="s">
        <v>177</v>
      </c>
      <c r="L1500" s="28" t="s">
        <v>36</v>
      </c>
      <c r="M1500" s="30">
        <v>0.33333333333333331</v>
      </c>
      <c r="N1500" s="30">
        <v>0.34583333333333338</v>
      </c>
      <c r="O1500" s="31">
        <v>18.000000000000096</v>
      </c>
      <c r="P1500" s="31">
        <v>0</v>
      </c>
      <c r="Q1500" s="32" t="s">
        <v>100</v>
      </c>
      <c r="R1500" s="33" t="str">
        <f t="shared" si="115"/>
        <v/>
      </c>
      <c r="S1500" s="34">
        <f t="shared" si="116"/>
        <v>221</v>
      </c>
      <c r="T1500" s="35">
        <f>IF(L1500="비가동",0,VLOOKUP(E1500,[1]단가!$D$4:$G$1048576,4,0))</f>
        <v>0</v>
      </c>
      <c r="U1500" s="35">
        <f t="shared" si="117"/>
        <v>0</v>
      </c>
      <c r="V1500" s="36">
        <f>IF($L1500="비가동",0,IF($B1500="in",VLOOKUP($E1500,[1]투입량!$M:$T,3,FALSE),VLOOKUP($E1500,[1]투입량!$D:$I,3,FALSE)))</f>
        <v>0</v>
      </c>
      <c r="W1500" s="35">
        <f>IF($L1500="비가동",0,IF($B1500="in",VLOOKUP($E1500,[1]투입량!$M:$T,6,FALSE),VLOOKUP($E1500,[1]투입량!$D:$I,5,FALSE)))</f>
        <v>0</v>
      </c>
      <c r="X1500" s="35">
        <f t="shared" si="118"/>
        <v>0</v>
      </c>
      <c r="Y1500" s="37">
        <f>IF(V1500=0,0,VLOOKUP(V1500,[1]원재료!C:H,3,0)*0.001)</f>
        <v>0</v>
      </c>
      <c r="Z1500" s="35">
        <f t="shared" si="119"/>
        <v>0</v>
      </c>
      <c r="AA1500" s="49"/>
      <c r="AB1500" s="39" t="s">
        <v>35</v>
      </c>
      <c r="AC1500" s="40"/>
    </row>
    <row r="1501" spans="1:29" ht="19.5" customHeight="1" x14ac:dyDescent="0.45">
      <c r="A1501" s="22">
        <v>46145</v>
      </c>
      <c r="B1501" s="23" t="s">
        <v>29</v>
      </c>
      <c r="C1501" s="24" t="s">
        <v>168</v>
      </c>
      <c r="D1501" s="25" t="s">
        <v>179</v>
      </c>
      <c r="E1501" s="26" t="s">
        <v>180</v>
      </c>
      <c r="F1501" s="27" t="str">
        <f>VLOOKUP(표1[[#This Row],[품번]],[1]!품번구분[#Data],2,0)</f>
        <v>G</v>
      </c>
      <c r="G1501" s="28">
        <v>96</v>
      </c>
      <c r="H1501" s="28">
        <v>93</v>
      </c>
      <c r="I1501" s="28"/>
      <c r="J1501" s="29">
        <f>표1[[#This Row],[C/V]]*표1[[#This Row],[판수]]-표1[[#This Row],[불량수량]]</f>
        <v>8928</v>
      </c>
      <c r="K1501" s="28" t="s">
        <v>177</v>
      </c>
      <c r="L1501" s="28" t="s">
        <v>34</v>
      </c>
      <c r="M1501" s="30">
        <v>0.33333333333333331</v>
      </c>
      <c r="N1501" s="30">
        <v>0.75</v>
      </c>
      <c r="O1501" s="31">
        <v>540</v>
      </c>
      <c r="P1501" s="31">
        <v>0</v>
      </c>
      <c r="Q1501" s="32"/>
      <c r="R1501" s="33">
        <f t="shared" si="115"/>
        <v>10.333333333333334</v>
      </c>
      <c r="S1501" s="34">
        <f t="shared" si="116"/>
        <v>226</v>
      </c>
      <c r="T1501" s="35">
        <f>IF(L1501="비가동",0,VLOOKUP(E1501,[1]단가!$D$4:$G$1048576,4,0))</f>
        <v>55</v>
      </c>
      <c r="U1501" s="35">
        <f t="shared" si="117"/>
        <v>491040</v>
      </c>
      <c r="V1501" s="36" t="str">
        <f>IF($L1501="비가동",0,IF($B1501="in",VLOOKUP($E1501,[1]투입량!$M:$T,3,FALSE),VLOOKUP($E1501,[1]투입량!$D:$I,3,FALSE)))</f>
        <v>Q4020</v>
      </c>
      <c r="W1501" s="35">
        <f>IF($L1501="비가동",0,IF($B1501="in",VLOOKUP($E1501,[1]투입량!$M:$T,6,FALSE),VLOOKUP($E1501,[1]투입량!$D:$I,5,FALSE)))</f>
        <v>120</v>
      </c>
      <c r="X1501" s="35">
        <f t="shared" si="118"/>
        <v>12276</v>
      </c>
      <c r="Y1501" s="37">
        <f>IF(V1501=0,0,VLOOKUP(V1501,[1]원재료!C:H,3,0)*0.001)</f>
        <v>10.450000000000001</v>
      </c>
      <c r="Z1501" s="35">
        <f t="shared" si="119"/>
        <v>128284.20000000001</v>
      </c>
      <c r="AA1501" s="49"/>
      <c r="AB1501" s="39" t="s">
        <v>35</v>
      </c>
      <c r="AC1501" s="40"/>
    </row>
    <row r="1502" spans="1:29" ht="19.5" customHeight="1" x14ac:dyDescent="0.45">
      <c r="A1502" s="22">
        <v>46145</v>
      </c>
      <c r="B1502" s="23" t="s">
        <v>29</v>
      </c>
      <c r="C1502" s="24" t="s">
        <v>168</v>
      </c>
      <c r="D1502" s="25" t="s">
        <v>181</v>
      </c>
      <c r="E1502" s="26" t="s">
        <v>182</v>
      </c>
      <c r="F1502" s="27" t="str">
        <f>VLOOKUP(표1[[#This Row],[품번]],[1]!품번구분[#Data],2,0)</f>
        <v>G</v>
      </c>
      <c r="G1502" s="28">
        <v>2</v>
      </c>
      <c r="H1502" s="28">
        <v>93</v>
      </c>
      <c r="I1502" s="28"/>
      <c r="J1502" s="29">
        <f>표1[[#This Row],[C/V]]*표1[[#This Row],[판수]]-표1[[#This Row],[불량수량]]</f>
        <v>186</v>
      </c>
      <c r="K1502" s="28" t="s">
        <v>177</v>
      </c>
      <c r="L1502" s="28" t="s">
        <v>34</v>
      </c>
      <c r="M1502" s="30">
        <v>0.33333333333333331</v>
      </c>
      <c r="N1502" s="30">
        <v>0.75</v>
      </c>
      <c r="O1502" s="31">
        <v>540</v>
      </c>
      <c r="P1502" s="31">
        <v>0</v>
      </c>
      <c r="Q1502" s="32"/>
      <c r="R1502" s="33">
        <f t="shared" si="115"/>
        <v>10.333333333333334</v>
      </c>
      <c r="S1502" s="34">
        <f t="shared" si="116"/>
        <v>226</v>
      </c>
      <c r="T1502" s="35">
        <f>IF(L1502="비가동",0,VLOOKUP(E1502,[1]단가!$D$4:$G$1048576,4,0))</f>
        <v>1779.6</v>
      </c>
      <c r="U1502" s="35">
        <f t="shared" si="117"/>
        <v>331005.59999999998</v>
      </c>
      <c r="V1502" s="36" t="str">
        <f>IF($L1502="비가동",0,IF($B1502="in",VLOOKUP($E1502,[1]투입량!$M:$T,3,FALSE),VLOOKUP($E1502,[1]투입량!$D:$I,3,FALSE)))</f>
        <v>SI4023</v>
      </c>
      <c r="W1502" s="35">
        <f>IF($L1502="비가동",0,IF($B1502="in",VLOOKUP($E1502,[1]투입량!$M:$T,6,FALSE),VLOOKUP($E1502,[1]투입량!$D:$I,5,FALSE)))</f>
        <v>0</v>
      </c>
      <c r="X1502" s="35">
        <f t="shared" si="118"/>
        <v>0</v>
      </c>
      <c r="Y1502" s="37">
        <f>IF(V1502=0,0,VLOOKUP(V1502,[1]원재료!C:H,3,0)*0.001)</f>
        <v>9.3000000000000007</v>
      </c>
      <c r="Z1502" s="35">
        <f t="shared" si="119"/>
        <v>0</v>
      </c>
      <c r="AA1502" s="49"/>
      <c r="AB1502" s="39" t="s">
        <v>35</v>
      </c>
      <c r="AC1502" s="40"/>
    </row>
    <row r="1503" spans="1:29" ht="19.5" customHeight="1" x14ac:dyDescent="0.45">
      <c r="A1503" s="22">
        <v>46145</v>
      </c>
      <c r="B1503" s="23" t="s">
        <v>29</v>
      </c>
      <c r="C1503" s="24" t="s">
        <v>168</v>
      </c>
      <c r="D1503" s="25" t="s">
        <v>183</v>
      </c>
      <c r="E1503" s="26" t="s">
        <v>176</v>
      </c>
      <c r="F1503" s="27" t="str">
        <f>VLOOKUP(표1[[#This Row],[품번]],[1]!품번구분[#Data],2,0)</f>
        <v>G</v>
      </c>
      <c r="G1503" s="28">
        <v>8</v>
      </c>
      <c r="H1503" s="28">
        <v>133</v>
      </c>
      <c r="I1503" s="28"/>
      <c r="J1503" s="29">
        <f>표1[[#This Row],[C/V]]*표1[[#This Row],[판수]]-표1[[#This Row],[불량수량]]</f>
        <v>1064</v>
      </c>
      <c r="K1503" s="28" t="s">
        <v>184</v>
      </c>
      <c r="L1503" s="28" t="s">
        <v>44</v>
      </c>
      <c r="M1503" s="30">
        <v>0.75</v>
      </c>
      <c r="N1503" s="30">
        <v>0.33333333333333331</v>
      </c>
      <c r="O1503" s="31">
        <v>749.99999999999989</v>
      </c>
      <c r="P1503" s="31">
        <v>0</v>
      </c>
      <c r="Q1503" s="32"/>
      <c r="R1503" s="33">
        <f t="shared" si="115"/>
        <v>10.640000000000002</v>
      </c>
      <c r="S1503" s="34">
        <f t="shared" si="116"/>
        <v>221</v>
      </c>
      <c r="T1503" s="35">
        <f>IF(L1503="비가동",0,VLOOKUP(E1503,[1]단가!$D$4:$G$1048576,4,0))</f>
        <v>420.5</v>
      </c>
      <c r="U1503" s="35">
        <f t="shared" si="117"/>
        <v>447412</v>
      </c>
      <c r="V1503" s="36" t="str">
        <f>IF($L1503="비가동",0,IF($B1503="in",VLOOKUP($E1503,[1]투입량!$M:$T,3,FALSE),VLOOKUP($E1503,[1]투입량!$D:$I,3,FALSE)))</f>
        <v>Q4021</v>
      </c>
      <c r="W1503" s="35">
        <f>IF($L1503="비가동",0,IF($B1503="in",VLOOKUP($E1503,[1]투입량!$M:$T,6,FALSE),VLOOKUP($E1503,[1]투입량!$D:$I,5,FALSE)))</f>
        <v>22.4</v>
      </c>
      <c r="X1503" s="35">
        <f t="shared" si="118"/>
        <v>3277.12</v>
      </c>
      <c r="Y1503" s="37">
        <f>IF(V1503=0,0,VLOOKUP(V1503,[1]원재료!C:H,3,0)*0.001)</f>
        <v>8.9</v>
      </c>
      <c r="Z1503" s="35">
        <f t="shared" si="119"/>
        <v>29166.367999999999</v>
      </c>
      <c r="AA1503" s="49"/>
      <c r="AB1503" s="39" t="s">
        <v>35</v>
      </c>
      <c r="AC1503" s="40"/>
    </row>
    <row r="1504" spans="1:29" ht="19.5" customHeight="1" x14ac:dyDescent="0.45">
      <c r="A1504" s="22">
        <v>46145</v>
      </c>
      <c r="B1504" s="23" t="s">
        <v>29</v>
      </c>
      <c r="C1504" s="24" t="s">
        <v>168</v>
      </c>
      <c r="D1504" s="25" t="s">
        <v>179</v>
      </c>
      <c r="E1504" s="26" t="s">
        <v>180</v>
      </c>
      <c r="F1504" s="27" t="str">
        <f>VLOOKUP(표1[[#This Row],[품번]],[1]!품번구분[#Data],2,0)</f>
        <v>G</v>
      </c>
      <c r="G1504" s="28">
        <v>96</v>
      </c>
      <c r="H1504" s="28">
        <v>133</v>
      </c>
      <c r="I1504" s="28"/>
      <c r="J1504" s="29">
        <f>표1[[#This Row],[C/V]]*표1[[#This Row],[판수]]-표1[[#This Row],[불량수량]]</f>
        <v>12768</v>
      </c>
      <c r="K1504" s="28" t="s">
        <v>184</v>
      </c>
      <c r="L1504" s="28" t="s">
        <v>44</v>
      </c>
      <c r="M1504" s="30">
        <v>0.75</v>
      </c>
      <c r="N1504" s="30">
        <v>0.33333333333333331</v>
      </c>
      <c r="O1504" s="31">
        <v>749.99999999999989</v>
      </c>
      <c r="P1504" s="31">
        <v>0</v>
      </c>
      <c r="Q1504" s="32"/>
      <c r="R1504" s="33">
        <f t="shared" si="115"/>
        <v>10.640000000000002</v>
      </c>
      <c r="S1504" s="34">
        <f t="shared" si="116"/>
        <v>226</v>
      </c>
      <c r="T1504" s="35">
        <f>IF(L1504="비가동",0,VLOOKUP(E1504,[1]단가!$D$4:$G$1048576,4,0))</f>
        <v>55</v>
      </c>
      <c r="U1504" s="35">
        <f t="shared" si="117"/>
        <v>702240</v>
      </c>
      <c r="V1504" s="36" t="str">
        <f>IF($L1504="비가동",0,IF($B1504="in",VLOOKUP($E1504,[1]투입량!$M:$T,3,FALSE),VLOOKUP($E1504,[1]투입량!$D:$I,3,FALSE)))</f>
        <v>Q4020</v>
      </c>
      <c r="W1504" s="35">
        <f>IF($L1504="비가동",0,IF($B1504="in",VLOOKUP($E1504,[1]투입량!$M:$T,6,FALSE),VLOOKUP($E1504,[1]투입량!$D:$I,5,FALSE)))</f>
        <v>120</v>
      </c>
      <c r="X1504" s="35">
        <f t="shared" si="118"/>
        <v>17556</v>
      </c>
      <c r="Y1504" s="37">
        <f>IF(V1504=0,0,VLOOKUP(V1504,[1]원재료!C:H,3,0)*0.001)</f>
        <v>10.450000000000001</v>
      </c>
      <c r="Z1504" s="35">
        <f t="shared" si="119"/>
        <v>183460.2</v>
      </c>
      <c r="AA1504" s="49"/>
      <c r="AB1504" s="39" t="s">
        <v>35</v>
      </c>
      <c r="AC1504" s="40"/>
    </row>
    <row r="1505" spans="1:29" ht="19.5" customHeight="1" x14ac:dyDescent="0.45">
      <c r="A1505" s="22">
        <v>46145</v>
      </c>
      <c r="B1505" s="23" t="s">
        <v>29</v>
      </c>
      <c r="C1505" s="24" t="s">
        <v>168</v>
      </c>
      <c r="D1505" s="25" t="s">
        <v>181</v>
      </c>
      <c r="E1505" s="26" t="s">
        <v>182</v>
      </c>
      <c r="F1505" s="27" t="str">
        <f>VLOOKUP(표1[[#This Row],[품번]],[1]!품번구분[#Data],2,0)</f>
        <v>G</v>
      </c>
      <c r="G1505" s="28">
        <v>2</v>
      </c>
      <c r="H1505" s="28">
        <v>133</v>
      </c>
      <c r="I1505" s="28"/>
      <c r="J1505" s="29">
        <f>표1[[#This Row],[C/V]]*표1[[#This Row],[판수]]-표1[[#This Row],[불량수량]]</f>
        <v>266</v>
      </c>
      <c r="K1505" s="28" t="s">
        <v>184</v>
      </c>
      <c r="L1505" s="28" t="s">
        <v>44</v>
      </c>
      <c r="M1505" s="30">
        <v>0.75</v>
      </c>
      <c r="N1505" s="30">
        <v>0.33333333333333331</v>
      </c>
      <c r="O1505" s="31">
        <v>749.99999999999989</v>
      </c>
      <c r="P1505" s="31">
        <v>0</v>
      </c>
      <c r="Q1505" s="32"/>
      <c r="R1505" s="33">
        <f t="shared" si="115"/>
        <v>10.640000000000002</v>
      </c>
      <c r="S1505" s="34">
        <f t="shared" si="116"/>
        <v>226</v>
      </c>
      <c r="T1505" s="35">
        <f>IF(L1505="비가동",0,VLOOKUP(E1505,[1]단가!$D$4:$G$1048576,4,0))</f>
        <v>1779.6</v>
      </c>
      <c r="U1505" s="35">
        <f t="shared" si="117"/>
        <v>473373.6</v>
      </c>
      <c r="V1505" s="36" t="str">
        <f>IF($L1505="비가동",0,IF($B1505="in",VLOOKUP($E1505,[1]투입량!$M:$T,3,FALSE),VLOOKUP($E1505,[1]투입량!$D:$I,3,FALSE)))</f>
        <v>SI4023</v>
      </c>
      <c r="W1505" s="35">
        <f>IF($L1505="비가동",0,IF($B1505="in",VLOOKUP($E1505,[1]투입량!$M:$T,6,FALSE),VLOOKUP($E1505,[1]투입량!$D:$I,5,FALSE)))</f>
        <v>0</v>
      </c>
      <c r="X1505" s="35">
        <f t="shared" si="118"/>
        <v>0</v>
      </c>
      <c r="Y1505" s="37">
        <f>IF(V1505=0,0,VLOOKUP(V1505,[1]원재료!C:H,3,0)*0.001)</f>
        <v>9.3000000000000007</v>
      </c>
      <c r="Z1505" s="35">
        <f t="shared" si="119"/>
        <v>0</v>
      </c>
      <c r="AA1505" s="49"/>
      <c r="AB1505" s="39" t="s">
        <v>35</v>
      </c>
      <c r="AC1505" s="40"/>
    </row>
    <row r="1506" spans="1:29" ht="19.5" customHeight="1" x14ac:dyDescent="0.45">
      <c r="A1506" s="22">
        <v>46145</v>
      </c>
      <c r="B1506" s="23" t="s">
        <v>29</v>
      </c>
      <c r="C1506" s="24" t="s">
        <v>168</v>
      </c>
      <c r="D1506" s="25" t="s">
        <v>185</v>
      </c>
      <c r="E1506" s="26" t="s">
        <v>159</v>
      </c>
      <c r="F1506" s="27" t="str">
        <f>VLOOKUP(표1[[#This Row],[품번]],[1]!품번구분[#Data],2,0)</f>
        <v>G</v>
      </c>
      <c r="G1506" s="28">
        <v>2</v>
      </c>
      <c r="H1506" s="28">
        <v>80</v>
      </c>
      <c r="I1506" s="28"/>
      <c r="J1506" s="29">
        <f>표1[[#This Row],[C/V]]*표1[[#This Row],[판수]]-표1[[#This Row],[불량수량]]</f>
        <v>160</v>
      </c>
      <c r="K1506" s="28" t="s">
        <v>186</v>
      </c>
      <c r="L1506" s="28" t="s">
        <v>34</v>
      </c>
      <c r="M1506" s="30">
        <v>0.33333333333333331</v>
      </c>
      <c r="N1506" s="30">
        <v>0.75</v>
      </c>
      <c r="O1506" s="31">
        <v>540</v>
      </c>
      <c r="P1506" s="31">
        <v>0</v>
      </c>
      <c r="Q1506" s="32"/>
      <c r="R1506" s="33">
        <f t="shared" si="115"/>
        <v>8.8888888888888893</v>
      </c>
      <c r="S1506" s="34">
        <f t="shared" si="116"/>
        <v>80</v>
      </c>
      <c r="T1506" s="35">
        <f>IF(L1506="비가동",0,VLOOKUP(E1506,[1]단가!$D$4:$G$1048576,4,0))</f>
        <v>1487.4</v>
      </c>
      <c r="U1506" s="35">
        <f t="shared" si="117"/>
        <v>237984</v>
      </c>
      <c r="V1506" s="36" t="str">
        <f>IF($L1506="비가동",0,IF($B1506="in",VLOOKUP($E1506,[1]투입량!$M:$T,3,FALSE),VLOOKUP($E1506,[1]투입량!$D:$I,3,FALSE)))</f>
        <v>SI5027</v>
      </c>
      <c r="W1506" s="35">
        <f>IF($L1506="비가동",0,IF($B1506="in",VLOOKUP($E1506,[1]투입량!$M:$T,6,FALSE),VLOOKUP($E1506,[1]투입량!$D:$I,5,FALSE)))</f>
        <v>72</v>
      </c>
      <c r="X1506" s="35">
        <f t="shared" si="118"/>
        <v>6336</v>
      </c>
      <c r="Y1506" s="37">
        <f>IF(V1506=0,0,VLOOKUP(V1506,[1]원재료!C:H,3,0)*0.001)</f>
        <v>0</v>
      </c>
      <c r="Z1506" s="35">
        <f t="shared" si="119"/>
        <v>0</v>
      </c>
      <c r="AA1506" s="49"/>
      <c r="AB1506" s="39" t="s">
        <v>35</v>
      </c>
      <c r="AC1506" s="40"/>
    </row>
    <row r="1507" spans="1:29" ht="19.5" customHeight="1" x14ac:dyDescent="0.45">
      <c r="A1507" s="22">
        <v>46145</v>
      </c>
      <c r="B1507" s="23" t="s">
        <v>29</v>
      </c>
      <c r="C1507" s="24" t="s">
        <v>168</v>
      </c>
      <c r="D1507" s="25" t="s">
        <v>187</v>
      </c>
      <c r="E1507" s="26" t="s">
        <v>188</v>
      </c>
      <c r="F1507" s="27" t="str">
        <f>VLOOKUP(표1[[#This Row],[품번]],[1]!품번구분[#Data],2,0)</f>
        <v>G</v>
      </c>
      <c r="G1507" s="28">
        <v>28</v>
      </c>
      <c r="H1507" s="28">
        <v>80</v>
      </c>
      <c r="I1507" s="28"/>
      <c r="J1507" s="29">
        <f>표1[[#This Row],[C/V]]*표1[[#This Row],[판수]]-표1[[#This Row],[불량수량]]</f>
        <v>2240</v>
      </c>
      <c r="K1507" s="28" t="s">
        <v>186</v>
      </c>
      <c r="L1507" s="28" t="s">
        <v>34</v>
      </c>
      <c r="M1507" s="30">
        <v>0.33333333333333331</v>
      </c>
      <c r="N1507" s="30">
        <v>0.75</v>
      </c>
      <c r="O1507" s="31">
        <v>540</v>
      </c>
      <c r="P1507" s="31">
        <v>0</v>
      </c>
      <c r="Q1507" s="32"/>
      <c r="R1507" s="33">
        <f t="shared" si="115"/>
        <v>8.8888888888888893</v>
      </c>
      <c r="S1507" s="34">
        <f t="shared" si="116"/>
        <v>80</v>
      </c>
      <c r="T1507" s="35">
        <f>IF(L1507="비가동",0,VLOOKUP(E1507,[1]단가!$D$4:$G$1048576,4,0))</f>
        <v>383.7</v>
      </c>
      <c r="U1507" s="35">
        <f t="shared" si="117"/>
        <v>859488</v>
      </c>
      <c r="V1507" s="36" t="str">
        <f>IF($L1507="비가동",0,IF($B1507="in",VLOOKUP($E1507,[1]투입량!$M:$T,3,FALSE),VLOOKUP($E1507,[1]투입량!$D:$I,3,FALSE)))</f>
        <v>SI5027</v>
      </c>
      <c r="W1507" s="35">
        <f>IF($L1507="비가동",0,IF($B1507="in",VLOOKUP($E1507,[1]투입량!$M:$T,6,FALSE),VLOOKUP($E1507,[1]투입량!$D:$I,5,FALSE)))</f>
        <v>5</v>
      </c>
      <c r="X1507" s="35">
        <f t="shared" si="118"/>
        <v>440</v>
      </c>
      <c r="Y1507" s="37">
        <f>IF(V1507=0,0,VLOOKUP(V1507,[1]원재료!C:H,3,0)*0.001)</f>
        <v>0</v>
      </c>
      <c r="Z1507" s="35">
        <f t="shared" si="119"/>
        <v>0</v>
      </c>
      <c r="AA1507" s="49"/>
      <c r="AB1507" s="39" t="s">
        <v>35</v>
      </c>
      <c r="AC1507" s="40"/>
    </row>
    <row r="1508" spans="1:29" ht="19.5" customHeight="1" x14ac:dyDescent="0.45">
      <c r="A1508" s="22">
        <v>46146</v>
      </c>
      <c r="B1508" s="23" t="s">
        <v>29</v>
      </c>
      <c r="C1508" s="24" t="s">
        <v>168</v>
      </c>
      <c r="D1508" s="25" t="s">
        <v>189</v>
      </c>
      <c r="E1508" s="26" t="s">
        <v>190</v>
      </c>
      <c r="F1508" s="27" t="str">
        <f>VLOOKUP(표1[[#This Row],[품번]],[1]!품번구분[#Data],2,0)</f>
        <v>G</v>
      </c>
      <c r="G1508" s="28">
        <v>1</v>
      </c>
      <c r="H1508" s="28">
        <v>80</v>
      </c>
      <c r="I1508" s="28"/>
      <c r="J1508" s="29">
        <f>표1[[#This Row],[C/V]]*표1[[#This Row],[판수]]-표1[[#This Row],[불량수량]]</f>
        <v>80</v>
      </c>
      <c r="K1508" s="28" t="s">
        <v>186</v>
      </c>
      <c r="L1508" s="28" t="s">
        <v>34</v>
      </c>
      <c r="M1508" s="30">
        <v>0.33333333333333331</v>
      </c>
      <c r="N1508" s="30">
        <v>0.75</v>
      </c>
      <c r="O1508" s="31">
        <v>540</v>
      </c>
      <c r="P1508" s="31">
        <v>0</v>
      </c>
      <c r="Q1508" s="32"/>
      <c r="R1508" s="33">
        <f t="shared" si="115"/>
        <v>8.8888888888888893</v>
      </c>
      <c r="S1508" s="34">
        <f t="shared" si="116"/>
        <v>80</v>
      </c>
      <c r="T1508" s="35">
        <f>IF(L1508="비가동",0,VLOOKUP(E1508,[1]단가!$D$4:$G$1048576,4,0))</f>
        <v>0</v>
      </c>
      <c r="U1508" s="35">
        <f t="shared" si="117"/>
        <v>0</v>
      </c>
      <c r="V1508" s="36" t="str">
        <f>IF($L1508="비가동",0,IF($B1508="in",VLOOKUP($E1508,[1]투입량!$M:$T,3,FALSE),VLOOKUP($E1508,[1]투입량!$D:$I,3,FALSE)))</f>
        <v>SI6021</v>
      </c>
      <c r="W1508" s="35">
        <f>IF($L1508="비가동",0,IF($B1508="in",VLOOKUP($E1508,[1]투입량!$M:$T,6,FALSE),VLOOKUP($E1508,[1]투입량!$D:$I,5,FALSE)))</f>
        <v>36</v>
      </c>
      <c r="X1508" s="35">
        <f t="shared" si="118"/>
        <v>3168</v>
      </c>
      <c r="Y1508" s="37">
        <f>IF(V1508=0,0,VLOOKUP(V1508,[1]원재료!C:H,3,0)*0.001)</f>
        <v>0</v>
      </c>
      <c r="Z1508" s="35">
        <f t="shared" si="119"/>
        <v>0</v>
      </c>
      <c r="AA1508" s="49"/>
      <c r="AB1508" s="39" t="s">
        <v>35</v>
      </c>
      <c r="AC1508" s="40"/>
    </row>
    <row r="1509" spans="1:29" ht="19.5" customHeight="1" x14ac:dyDescent="0.45">
      <c r="A1509" s="22">
        <v>46146</v>
      </c>
      <c r="B1509" s="23" t="s">
        <v>29</v>
      </c>
      <c r="C1509" s="24" t="s">
        <v>168</v>
      </c>
      <c r="D1509" s="25" t="s">
        <v>169</v>
      </c>
      <c r="E1509" s="26" t="s">
        <v>170</v>
      </c>
      <c r="F1509" s="27" t="str">
        <f>VLOOKUP(표1[[#This Row],[품번]],[1]!품번구분[#Data],2,0)</f>
        <v>G</v>
      </c>
      <c r="G1509" s="28">
        <v>30</v>
      </c>
      <c r="H1509" s="28">
        <v>105</v>
      </c>
      <c r="I1509" s="28"/>
      <c r="J1509" s="29">
        <f>표1[[#This Row],[C/V]]*표1[[#This Row],[판수]]-표1[[#This Row],[불량수량]]</f>
        <v>3150</v>
      </c>
      <c r="K1509" s="28" t="s">
        <v>191</v>
      </c>
      <c r="L1509" s="28" t="s">
        <v>116</v>
      </c>
      <c r="M1509" s="30">
        <v>0.33333333333333331</v>
      </c>
      <c r="N1509" s="30">
        <v>0.83333333333333337</v>
      </c>
      <c r="O1509" s="31">
        <v>620</v>
      </c>
      <c r="P1509" s="31">
        <v>0</v>
      </c>
      <c r="Q1509" s="32"/>
      <c r="R1509" s="33">
        <f t="shared" si="115"/>
        <v>10.161290322580644</v>
      </c>
      <c r="S1509" s="34">
        <f t="shared" si="116"/>
        <v>105</v>
      </c>
      <c r="T1509" s="35">
        <f>IF(L1509="비가동",0,VLOOKUP(E1509,[1]단가!$D$4:$G$1048576,4,0))</f>
        <v>110.9</v>
      </c>
      <c r="U1509" s="35">
        <f t="shared" si="117"/>
        <v>349335</v>
      </c>
      <c r="V1509" s="36" t="str">
        <f>IF($L1509="비가동",0,IF($B1509="in",VLOOKUP($E1509,[1]투입량!$M:$T,3,FALSE),VLOOKUP($E1509,[1]투입량!$D:$I,3,FALSE)))</f>
        <v>SI4028</v>
      </c>
      <c r="W1509" s="35">
        <f>IF($L1509="비가동",0,IF($B1509="in",VLOOKUP($E1509,[1]투입량!$M:$T,6,FALSE),VLOOKUP($E1509,[1]투입량!$D:$I,5,FALSE)))</f>
        <v>32</v>
      </c>
      <c r="X1509" s="35">
        <f t="shared" si="118"/>
        <v>3696.0000000000005</v>
      </c>
      <c r="Y1509" s="37">
        <f>IF(V1509=0,0,VLOOKUP(V1509,[1]원재료!C:H,3,0)*0.001)</f>
        <v>9</v>
      </c>
      <c r="Z1509" s="35">
        <f t="shared" si="119"/>
        <v>33264.000000000007</v>
      </c>
      <c r="AA1509" s="49"/>
      <c r="AB1509" s="39" t="s">
        <v>35</v>
      </c>
      <c r="AC1509" s="40"/>
    </row>
    <row r="1510" spans="1:29" ht="19.5" customHeight="1" x14ac:dyDescent="0.45">
      <c r="A1510" s="22">
        <v>46146</v>
      </c>
      <c r="B1510" s="23" t="s">
        <v>29</v>
      </c>
      <c r="C1510" s="24" t="s">
        <v>168</v>
      </c>
      <c r="D1510" s="25" t="s">
        <v>172</v>
      </c>
      <c r="E1510" s="26">
        <v>440009</v>
      </c>
      <c r="F1510" s="27" t="str">
        <f>VLOOKUP(표1[[#This Row],[품번]],[1]!품번구분[#Data],2,0)</f>
        <v>G</v>
      </c>
      <c r="G1510" s="28">
        <v>80</v>
      </c>
      <c r="H1510" s="28">
        <v>105</v>
      </c>
      <c r="I1510" s="28"/>
      <c r="J1510" s="29">
        <f>표1[[#This Row],[C/V]]*표1[[#This Row],[판수]]-표1[[#This Row],[불량수량]]</f>
        <v>8400</v>
      </c>
      <c r="K1510" s="28" t="s">
        <v>191</v>
      </c>
      <c r="L1510" s="28" t="s">
        <v>116</v>
      </c>
      <c r="M1510" s="30">
        <v>0.33333333333333331</v>
      </c>
      <c r="N1510" s="30">
        <v>0.83333333333333337</v>
      </c>
      <c r="O1510" s="31">
        <v>620</v>
      </c>
      <c r="P1510" s="31">
        <v>0</v>
      </c>
      <c r="Q1510" s="32"/>
      <c r="R1510" s="33">
        <f t="shared" si="115"/>
        <v>10.161290322580644</v>
      </c>
      <c r="S1510" s="34">
        <f t="shared" si="116"/>
        <v>105</v>
      </c>
      <c r="T1510" s="35">
        <f>IF(L1510="비가동",0,VLOOKUP(E1510,[1]단가!$D$4:$G$1048576,4,0))</f>
        <v>30</v>
      </c>
      <c r="U1510" s="35">
        <f t="shared" si="117"/>
        <v>252000</v>
      </c>
      <c r="V1510" s="36" t="str">
        <f>IF($L1510="비가동",0,IF($B1510="in",VLOOKUP($E1510,[1]투입량!$M:$T,3,FALSE),VLOOKUP($E1510,[1]투입량!$D:$I,3,FALSE)))</f>
        <v>Q4004-1</v>
      </c>
      <c r="W1510" s="35">
        <f>IF($L1510="비가동",0,IF($B1510="in",VLOOKUP($E1510,[1]투입량!$M:$T,6,FALSE),VLOOKUP($E1510,[1]투입량!$D:$I,5,FALSE)))</f>
        <v>50</v>
      </c>
      <c r="X1510" s="35">
        <f t="shared" si="118"/>
        <v>5775.0000000000009</v>
      </c>
      <c r="Y1510" s="37">
        <f>IF(V1510=0,0,VLOOKUP(V1510,[1]원재료!C:H,3,0)*0.001)</f>
        <v>10.83</v>
      </c>
      <c r="Z1510" s="35">
        <f t="shared" si="119"/>
        <v>62543.250000000007</v>
      </c>
      <c r="AA1510" s="49"/>
      <c r="AB1510" s="39" t="s">
        <v>35</v>
      </c>
      <c r="AC1510" s="40"/>
    </row>
    <row r="1511" spans="1:29" ht="19.5" customHeight="1" x14ac:dyDescent="0.45">
      <c r="A1511" s="22">
        <v>46146</v>
      </c>
      <c r="B1511" s="23" t="s">
        <v>29</v>
      </c>
      <c r="C1511" s="24" t="s">
        <v>168</v>
      </c>
      <c r="D1511" s="25" t="s">
        <v>192</v>
      </c>
      <c r="E1511" s="26" t="s">
        <v>174</v>
      </c>
      <c r="F1511" s="27" t="str">
        <f>VLOOKUP(표1[[#This Row],[품번]],[1]!품번구분[#Data],2,0)</f>
        <v>G</v>
      </c>
      <c r="G1511" s="28">
        <v>72</v>
      </c>
      <c r="H1511" s="28">
        <v>105</v>
      </c>
      <c r="I1511" s="28"/>
      <c r="J1511" s="29">
        <f>표1[[#This Row],[C/V]]*표1[[#This Row],[판수]]-표1[[#This Row],[불량수량]]</f>
        <v>7560</v>
      </c>
      <c r="K1511" s="28" t="s">
        <v>191</v>
      </c>
      <c r="L1511" s="28" t="s">
        <v>116</v>
      </c>
      <c r="M1511" s="30">
        <v>0.33333333333333331</v>
      </c>
      <c r="N1511" s="30">
        <v>0.83333333333333337</v>
      </c>
      <c r="O1511" s="31">
        <v>620</v>
      </c>
      <c r="P1511" s="31">
        <v>0</v>
      </c>
      <c r="Q1511" s="32"/>
      <c r="R1511" s="33">
        <f t="shared" si="115"/>
        <v>10.161290322580644</v>
      </c>
      <c r="S1511" s="34">
        <f t="shared" si="116"/>
        <v>105</v>
      </c>
      <c r="T1511" s="35">
        <f>IF(L1511="비가동",0,VLOOKUP(E1511,[1]단가!$D$4:$G$1048576,4,0))</f>
        <v>0</v>
      </c>
      <c r="U1511" s="35">
        <f t="shared" si="117"/>
        <v>0</v>
      </c>
      <c r="V1511" s="36" t="str">
        <f>IF($L1511="비가동",0,IF($B1511="in",VLOOKUP($E1511,[1]투입량!$M:$T,3,FALSE),VLOOKUP($E1511,[1]투입량!$D:$I,3,FALSE)))</f>
        <v>Q4020</v>
      </c>
      <c r="W1511" s="35">
        <f>IF($L1511="비가동",0,IF($B1511="in",VLOOKUP($E1511,[1]투입량!$M:$T,6,FALSE),VLOOKUP($E1511,[1]투입량!$D:$I,5,FALSE)))</f>
        <v>87</v>
      </c>
      <c r="X1511" s="35">
        <f t="shared" si="118"/>
        <v>10048.5</v>
      </c>
      <c r="Y1511" s="37">
        <f>IF(V1511=0,0,VLOOKUP(V1511,[1]원재료!C:H,3,0)*0.001)</f>
        <v>10.450000000000001</v>
      </c>
      <c r="Z1511" s="35">
        <f t="shared" si="119"/>
        <v>105006.82500000001</v>
      </c>
      <c r="AA1511" s="49"/>
      <c r="AB1511" s="39" t="s">
        <v>35</v>
      </c>
      <c r="AC1511" s="40"/>
    </row>
    <row r="1512" spans="1:29" ht="19.5" customHeight="1" x14ac:dyDescent="0.45">
      <c r="A1512" s="22">
        <v>46146</v>
      </c>
      <c r="B1512" s="23" t="s">
        <v>29</v>
      </c>
      <c r="C1512" s="24" t="s">
        <v>168</v>
      </c>
      <c r="D1512" s="25" t="s">
        <v>183</v>
      </c>
      <c r="E1512" s="26" t="s">
        <v>176</v>
      </c>
      <c r="F1512" s="27" t="str">
        <f>VLOOKUP(표1[[#This Row],[품번]],[1]!품번구분[#Data],2,0)</f>
        <v>G</v>
      </c>
      <c r="G1512" s="28">
        <v>8</v>
      </c>
      <c r="H1512" s="28">
        <v>111</v>
      </c>
      <c r="I1512" s="28"/>
      <c r="J1512" s="29">
        <f>표1[[#This Row],[C/V]]*표1[[#This Row],[판수]]-표1[[#This Row],[불량수량]]</f>
        <v>888</v>
      </c>
      <c r="K1512" s="28" t="s">
        <v>177</v>
      </c>
      <c r="L1512" s="28" t="s">
        <v>116</v>
      </c>
      <c r="M1512" s="30">
        <v>0.33333333333333331</v>
      </c>
      <c r="N1512" s="30">
        <v>0.83333333333333337</v>
      </c>
      <c r="O1512" s="31">
        <v>620</v>
      </c>
      <c r="P1512" s="31">
        <v>0</v>
      </c>
      <c r="Q1512" s="32"/>
      <c r="R1512" s="33">
        <f t="shared" si="115"/>
        <v>10.741935483870968</v>
      </c>
      <c r="S1512" s="34">
        <f t="shared" si="116"/>
        <v>227</v>
      </c>
      <c r="T1512" s="35">
        <f>IF(L1512="비가동",0,VLOOKUP(E1512,[1]단가!$D$4:$G$1048576,4,0))</f>
        <v>420.5</v>
      </c>
      <c r="U1512" s="35">
        <f t="shared" si="117"/>
        <v>373404</v>
      </c>
      <c r="V1512" s="36" t="str">
        <f>IF($L1512="비가동",0,IF($B1512="in",VLOOKUP($E1512,[1]투입량!$M:$T,3,FALSE),VLOOKUP($E1512,[1]투입량!$D:$I,3,FALSE)))</f>
        <v>Q4021</v>
      </c>
      <c r="W1512" s="35">
        <f>IF($L1512="비가동",0,IF($B1512="in",VLOOKUP($E1512,[1]투입량!$M:$T,6,FALSE),VLOOKUP($E1512,[1]투입량!$D:$I,5,FALSE)))</f>
        <v>22.4</v>
      </c>
      <c r="X1512" s="35">
        <f t="shared" si="118"/>
        <v>2735.04</v>
      </c>
      <c r="Y1512" s="37">
        <f>IF(V1512=0,0,VLOOKUP(V1512,[1]원재료!C:H,3,0)*0.001)</f>
        <v>8.9</v>
      </c>
      <c r="Z1512" s="35">
        <f t="shared" si="119"/>
        <v>24341.856</v>
      </c>
      <c r="AA1512" s="49"/>
      <c r="AB1512" s="39" t="s">
        <v>35</v>
      </c>
      <c r="AC1512" s="40"/>
    </row>
    <row r="1513" spans="1:29" ht="19.5" customHeight="1" x14ac:dyDescent="0.45">
      <c r="A1513" s="22">
        <v>46146</v>
      </c>
      <c r="B1513" s="23" t="s">
        <v>29</v>
      </c>
      <c r="C1513" s="24" t="s">
        <v>168</v>
      </c>
      <c r="D1513" s="25" t="s">
        <v>179</v>
      </c>
      <c r="E1513" s="26" t="s">
        <v>180</v>
      </c>
      <c r="F1513" s="27" t="str">
        <f>VLOOKUP(표1[[#This Row],[품번]],[1]!품번구분[#Data],2,0)</f>
        <v>G</v>
      </c>
      <c r="G1513" s="28">
        <v>96</v>
      </c>
      <c r="H1513" s="28">
        <v>111</v>
      </c>
      <c r="I1513" s="28"/>
      <c r="J1513" s="29">
        <f>표1[[#This Row],[C/V]]*표1[[#This Row],[판수]]-표1[[#This Row],[불량수량]]</f>
        <v>10656</v>
      </c>
      <c r="K1513" s="28" t="s">
        <v>177</v>
      </c>
      <c r="L1513" s="28" t="s">
        <v>116</v>
      </c>
      <c r="M1513" s="30">
        <v>0.33333333333333331</v>
      </c>
      <c r="N1513" s="30">
        <v>0.83333333333333337</v>
      </c>
      <c r="O1513" s="31">
        <v>620</v>
      </c>
      <c r="P1513" s="31">
        <v>0</v>
      </c>
      <c r="Q1513" s="32"/>
      <c r="R1513" s="33">
        <f t="shared" si="115"/>
        <v>10.741935483870968</v>
      </c>
      <c r="S1513" s="34">
        <f t="shared" si="116"/>
        <v>227</v>
      </c>
      <c r="T1513" s="35">
        <f>IF(L1513="비가동",0,VLOOKUP(E1513,[1]단가!$D$4:$G$1048576,4,0))</f>
        <v>55</v>
      </c>
      <c r="U1513" s="35">
        <f t="shared" si="117"/>
        <v>586080</v>
      </c>
      <c r="V1513" s="36" t="str">
        <f>IF($L1513="비가동",0,IF($B1513="in",VLOOKUP($E1513,[1]투입량!$M:$T,3,FALSE),VLOOKUP($E1513,[1]투입량!$D:$I,3,FALSE)))</f>
        <v>Q4020</v>
      </c>
      <c r="W1513" s="35">
        <f>IF($L1513="비가동",0,IF($B1513="in",VLOOKUP($E1513,[1]투입량!$M:$T,6,FALSE),VLOOKUP($E1513,[1]투입량!$D:$I,5,FALSE)))</f>
        <v>120</v>
      </c>
      <c r="X1513" s="35">
        <f t="shared" si="118"/>
        <v>14652</v>
      </c>
      <c r="Y1513" s="37">
        <f>IF(V1513=0,0,VLOOKUP(V1513,[1]원재료!C:H,3,0)*0.001)</f>
        <v>10.450000000000001</v>
      </c>
      <c r="Z1513" s="35">
        <f t="shared" si="119"/>
        <v>153113.40000000002</v>
      </c>
      <c r="AA1513" s="49"/>
      <c r="AB1513" s="39" t="s">
        <v>35</v>
      </c>
      <c r="AC1513" s="40"/>
    </row>
    <row r="1514" spans="1:29" ht="19.5" customHeight="1" x14ac:dyDescent="0.45">
      <c r="A1514" s="22">
        <v>46146</v>
      </c>
      <c r="B1514" s="23" t="s">
        <v>29</v>
      </c>
      <c r="C1514" s="24" t="s">
        <v>168</v>
      </c>
      <c r="D1514" s="25" t="s">
        <v>181</v>
      </c>
      <c r="E1514" s="26" t="s">
        <v>182</v>
      </c>
      <c r="F1514" s="27" t="str">
        <f>VLOOKUP(표1[[#This Row],[품번]],[1]!품번구분[#Data],2,0)</f>
        <v>G</v>
      </c>
      <c r="G1514" s="28">
        <v>2</v>
      </c>
      <c r="H1514" s="28">
        <v>111</v>
      </c>
      <c r="I1514" s="28"/>
      <c r="J1514" s="29">
        <f>표1[[#This Row],[C/V]]*표1[[#This Row],[판수]]-표1[[#This Row],[불량수량]]</f>
        <v>222</v>
      </c>
      <c r="K1514" s="28" t="s">
        <v>177</v>
      </c>
      <c r="L1514" s="28" t="s">
        <v>116</v>
      </c>
      <c r="M1514" s="30">
        <v>0.33333333333333331</v>
      </c>
      <c r="N1514" s="30">
        <v>0.83333333333333337</v>
      </c>
      <c r="O1514" s="31">
        <v>620</v>
      </c>
      <c r="P1514" s="31">
        <v>0</v>
      </c>
      <c r="Q1514" s="32"/>
      <c r="R1514" s="33">
        <f t="shared" si="115"/>
        <v>10.741935483870968</v>
      </c>
      <c r="S1514" s="34">
        <f t="shared" si="116"/>
        <v>227</v>
      </c>
      <c r="T1514" s="35">
        <f>IF(L1514="비가동",0,VLOOKUP(E1514,[1]단가!$D$4:$G$1048576,4,0))</f>
        <v>1779.6</v>
      </c>
      <c r="U1514" s="35">
        <f t="shared" si="117"/>
        <v>395071.19999999995</v>
      </c>
      <c r="V1514" s="36" t="str">
        <f>IF($L1514="비가동",0,IF($B1514="in",VLOOKUP($E1514,[1]투입량!$M:$T,3,FALSE),VLOOKUP($E1514,[1]투입량!$D:$I,3,FALSE)))</f>
        <v>SI4023</v>
      </c>
      <c r="W1514" s="35">
        <f>IF($L1514="비가동",0,IF($B1514="in",VLOOKUP($E1514,[1]투입량!$M:$T,6,FALSE),VLOOKUP($E1514,[1]투입량!$D:$I,5,FALSE)))</f>
        <v>0</v>
      </c>
      <c r="X1514" s="35">
        <f t="shared" si="118"/>
        <v>0</v>
      </c>
      <c r="Y1514" s="37">
        <f>IF(V1514=0,0,VLOOKUP(V1514,[1]원재료!C:H,3,0)*0.001)</f>
        <v>9.3000000000000007</v>
      </c>
      <c r="Z1514" s="35">
        <f t="shared" si="119"/>
        <v>0</v>
      </c>
      <c r="AA1514" s="49"/>
      <c r="AB1514" s="39" t="s">
        <v>35</v>
      </c>
      <c r="AC1514" s="40"/>
    </row>
    <row r="1515" spans="1:29" ht="19.5" customHeight="1" x14ac:dyDescent="0.45">
      <c r="A1515" s="22">
        <v>46146</v>
      </c>
      <c r="B1515" s="23" t="s">
        <v>29</v>
      </c>
      <c r="C1515" s="24" t="s">
        <v>168</v>
      </c>
      <c r="D1515" s="25" t="s">
        <v>183</v>
      </c>
      <c r="E1515" s="26" t="s">
        <v>176</v>
      </c>
      <c r="F1515" s="27" t="str">
        <f>VLOOKUP(표1[[#This Row],[품번]],[1]!품번구분[#Data],2,0)</f>
        <v>G</v>
      </c>
      <c r="G1515" s="28">
        <v>8</v>
      </c>
      <c r="H1515" s="28">
        <v>116</v>
      </c>
      <c r="I1515" s="28"/>
      <c r="J1515" s="29">
        <f>표1[[#This Row],[C/V]]*표1[[#This Row],[판수]]-표1[[#This Row],[불량수량]]</f>
        <v>928</v>
      </c>
      <c r="K1515" s="28" t="s">
        <v>184</v>
      </c>
      <c r="L1515" s="28" t="s">
        <v>117</v>
      </c>
      <c r="M1515" s="30">
        <v>0.83333333333333337</v>
      </c>
      <c r="N1515" s="30">
        <v>0.33333333333333331</v>
      </c>
      <c r="O1515" s="31">
        <v>659.99999999999989</v>
      </c>
      <c r="P1515" s="31">
        <v>0</v>
      </c>
      <c r="Q1515" s="32"/>
      <c r="R1515" s="33">
        <f t="shared" si="115"/>
        <v>10.545454545454547</v>
      </c>
      <c r="S1515" s="34">
        <f t="shared" si="116"/>
        <v>227</v>
      </c>
      <c r="T1515" s="35">
        <f>IF(L1515="비가동",0,VLOOKUP(E1515,[1]단가!$D$4:$G$1048576,4,0))</f>
        <v>420.5</v>
      </c>
      <c r="U1515" s="35">
        <f t="shared" si="117"/>
        <v>390224</v>
      </c>
      <c r="V1515" s="36" t="str">
        <f>IF($L1515="비가동",0,IF($B1515="in",VLOOKUP($E1515,[1]투입량!$M:$T,3,FALSE),VLOOKUP($E1515,[1]투입량!$D:$I,3,FALSE)))</f>
        <v>Q4021</v>
      </c>
      <c r="W1515" s="35">
        <f>IF($L1515="비가동",0,IF($B1515="in",VLOOKUP($E1515,[1]투입량!$M:$T,6,FALSE),VLOOKUP($E1515,[1]투입량!$D:$I,5,FALSE)))</f>
        <v>22.4</v>
      </c>
      <c r="X1515" s="35">
        <f t="shared" si="118"/>
        <v>2858.2400000000002</v>
      </c>
      <c r="Y1515" s="37">
        <f>IF(V1515=0,0,VLOOKUP(V1515,[1]원재료!C:H,3,0)*0.001)</f>
        <v>8.9</v>
      </c>
      <c r="Z1515" s="35">
        <f t="shared" si="119"/>
        <v>25438.336000000003</v>
      </c>
      <c r="AA1515" s="49"/>
      <c r="AB1515" s="39" t="s">
        <v>35</v>
      </c>
      <c r="AC1515" s="40"/>
    </row>
    <row r="1516" spans="1:29" ht="19.5" customHeight="1" x14ac:dyDescent="0.45">
      <c r="A1516" s="22">
        <v>46146</v>
      </c>
      <c r="B1516" s="23" t="s">
        <v>29</v>
      </c>
      <c r="C1516" s="24" t="s">
        <v>168</v>
      </c>
      <c r="D1516" s="25" t="s">
        <v>179</v>
      </c>
      <c r="E1516" s="26" t="s">
        <v>180</v>
      </c>
      <c r="F1516" s="27" t="str">
        <f>VLOOKUP(표1[[#This Row],[품번]],[1]!품번구분[#Data],2,0)</f>
        <v>G</v>
      </c>
      <c r="G1516" s="28">
        <v>96</v>
      </c>
      <c r="H1516" s="28">
        <v>116</v>
      </c>
      <c r="I1516" s="28"/>
      <c r="J1516" s="29">
        <f>표1[[#This Row],[C/V]]*표1[[#This Row],[판수]]-표1[[#This Row],[불량수량]]</f>
        <v>11136</v>
      </c>
      <c r="K1516" s="28" t="s">
        <v>184</v>
      </c>
      <c r="L1516" s="28" t="s">
        <v>117</v>
      </c>
      <c r="M1516" s="30">
        <v>0.83333333333333337</v>
      </c>
      <c r="N1516" s="30">
        <v>0.33333333333333331</v>
      </c>
      <c r="O1516" s="31">
        <v>659.99999999999989</v>
      </c>
      <c r="P1516" s="31">
        <v>0</v>
      </c>
      <c r="Q1516" s="32"/>
      <c r="R1516" s="33">
        <f t="shared" si="115"/>
        <v>10.545454545454547</v>
      </c>
      <c r="S1516" s="34">
        <f t="shared" si="116"/>
        <v>227</v>
      </c>
      <c r="T1516" s="35">
        <f>IF(L1516="비가동",0,VLOOKUP(E1516,[1]단가!$D$4:$G$1048576,4,0))</f>
        <v>55</v>
      </c>
      <c r="U1516" s="35">
        <f t="shared" si="117"/>
        <v>612480</v>
      </c>
      <c r="V1516" s="36" t="str">
        <f>IF($L1516="비가동",0,IF($B1516="in",VLOOKUP($E1516,[1]투입량!$M:$T,3,FALSE),VLOOKUP($E1516,[1]투입량!$D:$I,3,FALSE)))</f>
        <v>Q4020</v>
      </c>
      <c r="W1516" s="35">
        <f>IF($L1516="비가동",0,IF($B1516="in",VLOOKUP($E1516,[1]투입량!$M:$T,6,FALSE),VLOOKUP($E1516,[1]투입량!$D:$I,5,FALSE)))</f>
        <v>120</v>
      </c>
      <c r="X1516" s="35">
        <f t="shared" si="118"/>
        <v>15312</v>
      </c>
      <c r="Y1516" s="37">
        <f>IF(V1516=0,0,VLOOKUP(V1516,[1]원재료!C:H,3,0)*0.001)</f>
        <v>10.450000000000001</v>
      </c>
      <c r="Z1516" s="35">
        <f t="shared" si="119"/>
        <v>160010.40000000002</v>
      </c>
      <c r="AA1516" s="49"/>
      <c r="AB1516" s="39" t="s">
        <v>35</v>
      </c>
      <c r="AC1516" s="40"/>
    </row>
    <row r="1517" spans="1:29" ht="19.5" customHeight="1" x14ac:dyDescent="0.45">
      <c r="A1517" s="22">
        <v>46146</v>
      </c>
      <c r="B1517" s="23" t="s">
        <v>29</v>
      </c>
      <c r="C1517" s="24" t="s">
        <v>168</v>
      </c>
      <c r="D1517" s="25" t="s">
        <v>181</v>
      </c>
      <c r="E1517" s="26" t="s">
        <v>182</v>
      </c>
      <c r="F1517" s="27" t="str">
        <f>VLOOKUP(표1[[#This Row],[품번]],[1]!품번구분[#Data],2,0)</f>
        <v>G</v>
      </c>
      <c r="G1517" s="28">
        <v>2</v>
      </c>
      <c r="H1517" s="28">
        <v>116</v>
      </c>
      <c r="I1517" s="28"/>
      <c r="J1517" s="29">
        <f>표1[[#This Row],[C/V]]*표1[[#This Row],[판수]]-표1[[#This Row],[불량수량]]</f>
        <v>232</v>
      </c>
      <c r="K1517" s="28" t="s">
        <v>184</v>
      </c>
      <c r="L1517" s="28" t="s">
        <v>117</v>
      </c>
      <c r="M1517" s="30">
        <v>0.83333333333333337</v>
      </c>
      <c r="N1517" s="30">
        <v>0.33333333333333331</v>
      </c>
      <c r="O1517" s="31">
        <v>659.99999999999989</v>
      </c>
      <c r="P1517" s="31">
        <v>0</v>
      </c>
      <c r="Q1517" s="32"/>
      <c r="R1517" s="33">
        <f t="shared" si="115"/>
        <v>10.545454545454547</v>
      </c>
      <c r="S1517" s="34">
        <f t="shared" si="116"/>
        <v>227</v>
      </c>
      <c r="T1517" s="35">
        <f>IF(L1517="비가동",0,VLOOKUP(E1517,[1]단가!$D$4:$G$1048576,4,0))</f>
        <v>1779.6</v>
      </c>
      <c r="U1517" s="35">
        <f t="shared" si="117"/>
        <v>412867.19999999995</v>
      </c>
      <c r="V1517" s="36" t="str">
        <f>IF($L1517="비가동",0,IF($B1517="in",VLOOKUP($E1517,[1]투입량!$M:$T,3,FALSE),VLOOKUP($E1517,[1]투입량!$D:$I,3,FALSE)))</f>
        <v>SI4023</v>
      </c>
      <c r="W1517" s="35">
        <f>IF($L1517="비가동",0,IF($B1517="in",VLOOKUP($E1517,[1]투입량!$M:$T,6,FALSE),VLOOKUP($E1517,[1]투입량!$D:$I,5,FALSE)))</f>
        <v>0</v>
      </c>
      <c r="X1517" s="35">
        <f t="shared" si="118"/>
        <v>0</v>
      </c>
      <c r="Y1517" s="37">
        <f>IF(V1517=0,0,VLOOKUP(V1517,[1]원재료!C:H,3,0)*0.001)</f>
        <v>9.3000000000000007</v>
      </c>
      <c r="Z1517" s="35">
        <f t="shared" si="119"/>
        <v>0</v>
      </c>
      <c r="AA1517" s="49"/>
      <c r="AB1517" s="39" t="s">
        <v>35</v>
      </c>
      <c r="AC1517" s="40"/>
    </row>
    <row r="1518" spans="1:29" ht="19.5" customHeight="1" x14ac:dyDescent="0.45">
      <c r="A1518" s="22">
        <v>46146</v>
      </c>
      <c r="B1518" s="23" t="s">
        <v>29</v>
      </c>
      <c r="C1518" s="24" t="s">
        <v>168</v>
      </c>
      <c r="D1518" s="25" t="s">
        <v>185</v>
      </c>
      <c r="E1518" s="26" t="s">
        <v>159</v>
      </c>
      <c r="F1518" s="27" t="str">
        <f>VLOOKUP(표1[[#This Row],[품번]],[1]!품번구분[#Data],2,0)</f>
        <v>G</v>
      </c>
      <c r="G1518" s="28">
        <v>2</v>
      </c>
      <c r="H1518" s="28">
        <v>89</v>
      </c>
      <c r="I1518" s="28"/>
      <c r="J1518" s="29">
        <f>표1[[#This Row],[C/V]]*표1[[#This Row],[판수]]-표1[[#This Row],[불량수량]]</f>
        <v>178</v>
      </c>
      <c r="K1518" s="28" t="s">
        <v>186</v>
      </c>
      <c r="L1518" s="28" t="s">
        <v>116</v>
      </c>
      <c r="M1518" s="30">
        <v>0.33333333333333331</v>
      </c>
      <c r="N1518" s="30">
        <v>0.83333333333333337</v>
      </c>
      <c r="O1518" s="31">
        <v>620</v>
      </c>
      <c r="P1518" s="31">
        <v>0</v>
      </c>
      <c r="Q1518" s="32"/>
      <c r="R1518" s="33">
        <f t="shared" si="115"/>
        <v>8.612903225806452</v>
      </c>
      <c r="S1518" s="34">
        <f t="shared" si="116"/>
        <v>190</v>
      </c>
      <c r="T1518" s="35">
        <f>IF(L1518="비가동",0,VLOOKUP(E1518,[1]단가!$D$4:$G$1048576,4,0))</f>
        <v>1487.4</v>
      </c>
      <c r="U1518" s="35">
        <f t="shared" si="117"/>
        <v>264757.2</v>
      </c>
      <c r="V1518" s="36" t="str">
        <f>IF($L1518="비가동",0,IF($B1518="in",VLOOKUP($E1518,[1]투입량!$M:$T,3,FALSE),VLOOKUP($E1518,[1]투입량!$D:$I,3,FALSE)))</f>
        <v>SI5027</v>
      </c>
      <c r="W1518" s="35">
        <f>IF($L1518="비가동",0,IF($B1518="in",VLOOKUP($E1518,[1]투입량!$M:$T,6,FALSE),VLOOKUP($E1518,[1]투입량!$D:$I,5,FALSE)))</f>
        <v>72</v>
      </c>
      <c r="X1518" s="35">
        <f t="shared" si="118"/>
        <v>7048.8</v>
      </c>
      <c r="Y1518" s="37">
        <f>IF(V1518=0,0,VLOOKUP(V1518,[1]원재료!C:H,3,0)*0.001)</f>
        <v>0</v>
      </c>
      <c r="Z1518" s="35">
        <f t="shared" si="119"/>
        <v>0</v>
      </c>
      <c r="AA1518" s="49"/>
      <c r="AB1518" s="39" t="s">
        <v>35</v>
      </c>
      <c r="AC1518" s="40"/>
    </row>
    <row r="1519" spans="1:29" ht="19.5" customHeight="1" x14ac:dyDescent="0.45">
      <c r="A1519" s="22">
        <v>46146</v>
      </c>
      <c r="B1519" s="23" t="s">
        <v>29</v>
      </c>
      <c r="C1519" s="24" t="s">
        <v>168</v>
      </c>
      <c r="D1519" s="25" t="s">
        <v>187</v>
      </c>
      <c r="E1519" s="26" t="s">
        <v>188</v>
      </c>
      <c r="F1519" s="27" t="str">
        <f>VLOOKUP(표1[[#This Row],[품번]],[1]!품번구분[#Data],2,0)</f>
        <v>G</v>
      </c>
      <c r="G1519" s="28">
        <v>28</v>
      </c>
      <c r="H1519" s="28">
        <v>89</v>
      </c>
      <c r="I1519" s="28"/>
      <c r="J1519" s="29">
        <f>표1[[#This Row],[C/V]]*표1[[#This Row],[판수]]-표1[[#This Row],[불량수량]]</f>
        <v>2492</v>
      </c>
      <c r="K1519" s="28" t="s">
        <v>186</v>
      </c>
      <c r="L1519" s="28" t="s">
        <v>116</v>
      </c>
      <c r="M1519" s="30">
        <v>0.33333333333333331</v>
      </c>
      <c r="N1519" s="30">
        <v>0.83333333333333337</v>
      </c>
      <c r="O1519" s="31">
        <v>620</v>
      </c>
      <c r="P1519" s="31">
        <v>0</v>
      </c>
      <c r="Q1519" s="32"/>
      <c r="R1519" s="33">
        <f t="shared" si="115"/>
        <v>8.612903225806452</v>
      </c>
      <c r="S1519" s="34">
        <f t="shared" si="116"/>
        <v>140</v>
      </c>
      <c r="T1519" s="35">
        <f>IF(L1519="비가동",0,VLOOKUP(E1519,[1]단가!$D$4:$G$1048576,4,0))</f>
        <v>383.7</v>
      </c>
      <c r="U1519" s="35">
        <f t="shared" si="117"/>
        <v>956180.4</v>
      </c>
      <c r="V1519" s="36" t="str">
        <f>IF($L1519="비가동",0,IF($B1519="in",VLOOKUP($E1519,[1]투입량!$M:$T,3,FALSE),VLOOKUP($E1519,[1]투입량!$D:$I,3,FALSE)))</f>
        <v>SI5027</v>
      </c>
      <c r="W1519" s="35">
        <f>IF($L1519="비가동",0,IF($B1519="in",VLOOKUP($E1519,[1]투입량!$M:$T,6,FALSE),VLOOKUP($E1519,[1]투입량!$D:$I,5,FALSE)))</f>
        <v>5</v>
      </c>
      <c r="X1519" s="35">
        <f t="shared" si="118"/>
        <v>489.5</v>
      </c>
      <c r="Y1519" s="37">
        <f>IF(V1519=0,0,VLOOKUP(V1519,[1]원재료!C:H,3,0)*0.001)</f>
        <v>0</v>
      </c>
      <c r="Z1519" s="35">
        <f t="shared" si="119"/>
        <v>0</v>
      </c>
      <c r="AA1519" s="49"/>
      <c r="AB1519" s="39" t="s">
        <v>35</v>
      </c>
      <c r="AC1519" s="40"/>
    </row>
    <row r="1520" spans="1:29" ht="19.5" customHeight="1" x14ac:dyDescent="0.45">
      <c r="A1520" s="22">
        <v>46146</v>
      </c>
      <c r="B1520" s="23" t="s">
        <v>29</v>
      </c>
      <c r="C1520" s="24" t="s">
        <v>168</v>
      </c>
      <c r="D1520" s="25" t="s">
        <v>189</v>
      </c>
      <c r="E1520" s="26" t="s">
        <v>193</v>
      </c>
      <c r="F1520" s="27" t="str">
        <f>VLOOKUP(표1[[#This Row],[품번]],[1]!품번구분[#Data],2,0)</f>
        <v>S</v>
      </c>
      <c r="G1520" s="28">
        <v>12</v>
      </c>
      <c r="H1520" s="28">
        <v>89</v>
      </c>
      <c r="I1520" s="28"/>
      <c r="J1520" s="29">
        <f>표1[[#This Row],[C/V]]*표1[[#This Row],[판수]]-표1[[#This Row],[불량수량]]</f>
        <v>1068</v>
      </c>
      <c r="K1520" s="28" t="s">
        <v>186</v>
      </c>
      <c r="L1520" s="28" t="s">
        <v>116</v>
      </c>
      <c r="M1520" s="30">
        <v>0.33333333333333331</v>
      </c>
      <c r="N1520" s="30">
        <v>0.83333333333333337</v>
      </c>
      <c r="O1520" s="31">
        <v>620</v>
      </c>
      <c r="P1520" s="31">
        <v>0</v>
      </c>
      <c r="Q1520" s="32"/>
      <c r="R1520" s="33">
        <f t="shared" si="115"/>
        <v>8.612903225806452</v>
      </c>
      <c r="S1520" s="34">
        <f t="shared" si="116"/>
        <v>89</v>
      </c>
      <c r="T1520" s="35">
        <f>IF(L1520="비가동",0,VLOOKUP(E1520,[1]단가!$D$4:$G$1048576,4,0))</f>
        <v>0</v>
      </c>
      <c r="U1520" s="35">
        <f t="shared" si="117"/>
        <v>0</v>
      </c>
      <c r="V1520" s="36" t="str">
        <f>IF($L1520="비가동",0,IF($B1520="in",VLOOKUP($E1520,[1]투입량!$M:$T,3,FALSE),VLOOKUP($E1520,[1]투입량!$D:$I,3,FALSE)))</f>
        <v>Q5011</v>
      </c>
      <c r="W1520" s="35">
        <f>IF($L1520="비가동",0,IF($B1520="in",VLOOKUP($E1520,[1]투입량!$M:$T,6,FALSE),VLOOKUP($E1520,[1]투입량!$D:$I,5,FALSE)))</f>
        <v>0</v>
      </c>
      <c r="X1520" s="35">
        <f t="shared" si="118"/>
        <v>0</v>
      </c>
      <c r="Y1520" s="37">
        <f>IF(V1520=0,0,VLOOKUP(V1520,[1]원재료!C:H,3,0)*0.001)</f>
        <v>9.01</v>
      </c>
      <c r="Z1520" s="35">
        <f t="shared" si="119"/>
        <v>0</v>
      </c>
      <c r="AA1520" s="49"/>
      <c r="AB1520" s="39" t="s">
        <v>35</v>
      </c>
      <c r="AC1520" s="40"/>
    </row>
    <row r="1521" spans="1:29" ht="19.5" customHeight="1" x14ac:dyDescent="0.45">
      <c r="A1521" s="22">
        <v>46146</v>
      </c>
      <c r="B1521" s="23" t="s">
        <v>29</v>
      </c>
      <c r="C1521" s="24" t="s">
        <v>168</v>
      </c>
      <c r="D1521" s="25" t="s">
        <v>185</v>
      </c>
      <c r="E1521" s="26" t="s">
        <v>159</v>
      </c>
      <c r="F1521" s="27" t="str">
        <f>VLOOKUP(표1[[#This Row],[품번]],[1]!품번구분[#Data],2,0)</f>
        <v>G</v>
      </c>
      <c r="G1521" s="28">
        <v>2</v>
      </c>
      <c r="H1521" s="28">
        <v>101</v>
      </c>
      <c r="I1521" s="28"/>
      <c r="J1521" s="29">
        <f>표1[[#This Row],[C/V]]*표1[[#This Row],[판수]]-표1[[#This Row],[불량수량]]</f>
        <v>202</v>
      </c>
      <c r="K1521" s="28" t="s">
        <v>171</v>
      </c>
      <c r="L1521" s="28" t="s">
        <v>117</v>
      </c>
      <c r="M1521" s="30">
        <v>0.83333333333333337</v>
      </c>
      <c r="N1521" s="30">
        <v>0.33333333333333331</v>
      </c>
      <c r="O1521" s="31">
        <v>659.99999999999989</v>
      </c>
      <c r="P1521" s="31">
        <v>0</v>
      </c>
      <c r="Q1521" s="32"/>
      <c r="R1521" s="33">
        <f t="shared" si="115"/>
        <v>9.1818181818181834</v>
      </c>
      <c r="S1521" s="34">
        <f t="shared" si="116"/>
        <v>190</v>
      </c>
      <c r="T1521" s="35">
        <f>IF(L1521="비가동",0,VLOOKUP(E1521,[1]단가!$D$4:$G$1048576,4,0))</f>
        <v>1487.4</v>
      </c>
      <c r="U1521" s="35">
        <f t="shared" si="117"/>
        <v>300454.80000000005</v>
      </c>
      <c r="V1521" s="36" t="str">
        <f>IF($L1521="비가동",0,IF($B1521="in",VLOOKUP($E1521,[1]투입량!$M:$T,3,FALSE),VLOOKUP($E1521,[1]투입량!$D:$I,3,FALSE)))</f>
        <v>SI5027</v>
      </c>
      <c r="W1521" s="35">
        <f>IF($L1521="비가동",0,IF($B1521="in",VLOOKUP($E1521,[1]투입량!$M:$T,6,FALSE),VLOOKUP($E1521,[1]투입량!$D:$I,5,FALSE)))</f>
        <v>72</v>
      </c>
      <c r="X1521" s="35">
        <f t="shared" si="118"/>
        <v>7999.2000000000007</v>
      </c>
      <c r="Y1521" s="37">
        <f>IF(V1521=0,0,VLOOKUP(V1521,[1]원재료!C:H,3,0)*0.001)</f>
        <v>0</v>
      </c>
      <c r="Z1521" s="35">
        <f t="shared" si="119"/>
        <v>0</v>
      </c>
      <c r="AA1521" s="49"/>
      <c r="AB1521" s="39" t="s">
        <v>35</v>
      </c>
      <c r="AC1521" s="40"/>
    </row>
    <row r="1522" spans="1:29" ht="19.5" hidden="1" customHeight="1" x14ac:dyDescent="0.45">
      <c r="A1522" s="22">
        <v>46146</v>
      </c>
      <c r="B1522" s="23" t="s">
        <v>29</v>
      </c>
      <c r="C1522" s="24" t="s">
        <v>168</v>
      </c>
      <c r="D1522" s="25" t="s">
        <v>187</v>
      </c>
      <c r="E1522" s="26" t="s">
        <v>188</v>
      </c>
      <c r="F1522" s="27" t="str">
        <f>VLOOKUP(표1[[#This Row],[품번]],[1]!품번구분[#Data],2,0)</f>
        <v>G</v>
      </c>
      <c r="G1522" s="28">
        <v>28</v>
      </c>
      <c r="H1522" s="28">
        <v>51</v>
      </c>
      <c r="I1522" s="28"/>
      <c r="J1522" s="29">
        <f>표1[[#This Row],[C/V]]*표1[[#This Row],[판수]]-표1[[#This Row],[불량수량]]</f>
        <v>1428</v>
      </c>
      <c r="K1522" s="28" t="s">
        <v>171</v>
      </c>
      <c r="L1522" s="28" t="s">
        <v>117</v>
      </c>
      <c r="M1522" s="30">
        <v>0.83333333333333337</v>
      </c>
      <c r="N1522" s="30">
        <v>0.14583333333333334</v>
      </c>
      <c r="O1522" s="31">
        <v>303.99999999999983</v>
      </c>
      <c r="P1522" s="31">
        <v>86</v>
      </c>
      <c r="Q1522" s="32" t="s">
        <v>178</v>
      </c>
      <c r="R1522" s="33">
        <f t="shared" si="115"/>
        <v>10.065789473684216</v>
      </c>
      <c r="S1522" s="34">
        <f t="shared" si="116"/>
        <v>140</v>
      </c>
      <c r="T1522" s="35">
        <f>IF(L1522="비가동",0,VLOOKUP(E1522,[1]단가!$D$4:$G$1048576,4,0))</f>
        <v>383.7</v>
      </c>
      <c r="U1522" s="35">
        <f t="shared" si="117"/>
        <v>547923.6</v>
      </c>
      <c r="V1522" s="36" t="str">
        <f>IF($L1522="비가동",0,IF($B1522="in",VLOOKUP($E1522,[1]투입량!$M:$T,3,FALSE),VLOOKUP($E1522,[1]투입량!$D:$I,3,FALSE)))</f>
        <v>SI5027</v>
      </c>
      <c r="W1522" s="35">
        <f>IF($L1522="비가동",0,IF($B1522="in",VLOOKUP($E1522,[1]투입량!$M:$T,6,FALSE),VLOOKUP($E1522,[1]투입량!$D:$I,5,FALSE)))</f>
        <v>5</v>
      </c>
      <c r="X1522" s="35">
        <f t="shared" si="118"/>
        <v>280.5</v>
      </c>
      <c r="Y1522" s="37">
        <f>IF(V1522=0,0,VLOOKUP(V1522,[1]원재료!C:H,3,0)*0.001)</f>
        <v>0</v>
      </c>
      <c r="Z1522" s="35">
        <f t="shared" si="119"/>
        <v>0</v>
      </c>
      <c r="AA1522" s="49"/>
      <c r="AB1522" s="39" t="s">
        <v>35</v>
      </c>
      <c r="AC1522" s="40"/>
    </row>
    <row r="1523" spans="1:29" ht="19.5" hidden="1" customHeight="1" x14ac:dyDescent="0.45">
      <c r="A1523" s="22">
        <v>46146</v>
      </c>
      <c r="B1523" s="23" t="s">
        <v>29</v>
      </c>
      <c r="C1523" s="24" t="s">
        <v>168</v>
      </c>
      <c r="D1523" s="25" t="s">
        <v>187</v>
      </c>
      <c r="E1523" s="26" t="s">
        <v>188</v>
      </c>
      <c r="F1523" s="27" t="str">
        <f>VLOOKUP(표1[[#This Row],[품번]],[1]!품번구분[#Data],2,0)</f>
        <v>G</v>
      </c>
      <c r="G1523" s="28"/>
      <c r="H1523" s="28"/>
      <c r="I1523" s="28"/>
      <c r="J1523" s="29">
        <f>표1[[#This Row],[C/V]]*표1[[#This Row],[판수]]-표1[[#This Row],[불량수량]]</f>
        <v>0</v>
      </c>
      <c r="K1523" s="28" t="s">
        <v>171</v>
      </c>
      <c r="L1523" s="28" t="s">
        <v>36</v>
      </c>
      <c r="M1523" s="30">
        <v>4.4444444444444446E-2</v>
      </c>
      <c r="N1523" s="30">
        <v>0.14583333333333334</v>
      </c>
      <c r="O1523" s="31">
        <v>86</v>
      </c>
      <c r="P1523" s="31">
        <v>0</v>
      </c>
      <c r="Q1523" s="32" t="s">
        <v>100</v>
      </c>
      <c r="R1523" s="33" t="str">
        <f t="shared" si="115"/>
        <v/>
      </c>
      <c r="S1523" s="34">
        <f t="shared" si="116"/>
        <v>140</v>
      </c>
      <c r="T1523" s="35">
        <f>IF(L1523="비가동",0,VLOOKUP(E1523,[1]단가!$D$4:$G$1048576,4,0))</f>
        <v>0</v>
      </c>
      <c r="U1523" s="35">
        <f t="shared" si="117"/>
        <v>0</v>
      </c>
      <c r="V1523" s="36">
        <f>IF($L1523="비가동",0,IF($B1523="in",VLOOKUP($E1523,[1]투입량!$M:$T,3,FALSE),VLOOKUP($E1523,[1]투입량!$D:$I,3,FALSE)))</f>
        <v>0</v>
      </c>
      <c r="W1523" s="35">
        <f>IF($L1523="비가동",0,IF($B1523="in",VLOOKUP($E1523,[1]투입량!$M:$T,6,FALSE),VLOOKUP($E1523,[1]투입량!$D:$I,5,FALSE)))</f>
        <v>0</v>
      </c>
      <c r="X1523" s="35">
        <f t="shared" si="118"/>
        <v>0</v>
      </c>
      <c r="Y1523" s="37">
        <f>IF(V1523=0,0,VLOOKUP(V1523,[1]원재료!C:H,3,0)*0.001)</f>
        <v>0</v>
      </c>
      <c r="Z1523" s="35">
        <f t="shared" si="119"/>
        <v>0</v>
      </c>
      <c r="AA1523" s="49"/>
      <c r="AB1523" s="39" t="s">
        <v>35</v>
      </c>
      <c r="AC1523" s="40"/>
    </row>
    <row r="1524" spans="1:29" ht="19.5" customHeight="1" x14ac:dyDescent="0.45">
      <c r="A1524" s="22">
        <v>46146</v>
      </c>
      <c r="B1524" s="23" t="s">
        <v>29</v>
      </c>
      <c r="C1524" s="24" t="s">
        <v>168</v>
      </c>
      <c r="D1524" s="25" t="s">
        <v>187</v>
      </c>
      <c r="E1524" s="26" t="s">
        <v>194</v>
      </c>
      <c r="F1524" s="27" t="str">
        <f>VLOOKUP(표1[[#This Row],[품번]],[1]!품번구분[#Data],2,0)</f>
        <v>G</v>
      </c>
      <c r="G1524" s="28">
        <v>20</v>
      </c>
      <c r="H1524" s="28">
        <v>37</v>
      </c>
      <c r="I1524" s="28"/>
      <c r="J1524" s="29">
        <f>표1[[#This Row],[C/V]]*표1[[#This Row],[판수]]-표1[[#This Row],[불량수량]]</f>
        <v>740</v>
      </c>
      <c r="K1524" s="28" t="s">
        <v>171</v>
      </c>
      <c r="L1524" s="28" t="s">
        <v>117</v>
      </c>
      <c r="M1524" s="30">
        <v>0.14583333333333334</v>
      </c>
      <c r="N1524" s="30">
        <v>0.33333333333333331</v>
      </c>
      <c r="O1524" s="31">
        <v>269.99999999999994</v>
      </c>
      <c r="P1524" s="31">
        <v>0</v>
      </c>
      <c r="Q1524" s="32"/>
      <c r="R1524" s="33">
        <f t="shared" si="115"/>
        <v>8.222222222222225</v>
      </c>
      <c r="S1524" s="34">
        <f t="shared" si="116"/>
        <v>37</v>
      </c>
      <c r="T1524" s="35">
        <f>IF(L1524="비가동",0,VLOOKUP(E1524,[1]단가!$D$4:$G$1048576,4,0))</f>
        <v>405</v>
      </c>
      <c r="U1524" s="35">
        <f t="shared" si="117"/>
        <v>299700</v>
      </c>
      <c r="V1524" s="36" t="str">
        <f>IF($L1524="비가동",0,IF($B1524="in",VLOOKUP($E1524,[1]투입량!$M:$T,3,FALSE),VLOOKUP($E1524,[1]투입량!$D:$I,3,FALSE)))</f>
        <v>H-N7001</v>
      </c>
      <c r="W1524" s="35">
        <f>IF($L1524="비가동",0,IF($B1524="in",VLOOKUP($E1524,[1]투입량!$M:$T,6,FALSE),VLOOKUP($E1524,[1]투입량!$D:$I,5,FALSE)))</f>
        <v>0</v>
      </c>
      <c r="X1524" s="35">
        <f t="shared" si="118"/>
        <v>0</v>
      </c>
      <c r="Y1524" s="37">
        <f>IF(V1524=0,0,VLOOKUP(V1524,[1]원재료!C:H,3,0)*0.001)</f>
        <v>22.900000000000002</v>
      </c>
      <c r="Z1524" s="35">
        <f t="shared" si="119"/>
        <v>0</v>
      </c>
      <c r="AA1524" s="49"/>
      <c r="AB1524" s="39" t="s">
        <v>35</v>
      </c>
      <c r="AC1524" s="40"/>
    </row>
    <row r="1525" spans="1:29" ht="19.5" customHeight="1" x14ac:dyDescent="0.45">
      <c r="A1525" s="22">
        <v>46147</v>
      </c>
      <c r="B1525" s="23" t="s">
        <v>29</v>
      </c>
      <c r="C1525" s="24" t="s">
        <v>168</v>
      </c>
      <c r="D1525" s="25" t="s">
        <v>189</v>
      </c>
      <c r="E1525" s="26" t="s">
        <v>193</v>
      </c>
      <c r="F1525" s="27" t="str">
        <f>VLOOKUP(표1[[#This Row],[품번]],[1]!품번구분[#Data],2,0)</f>
        <v>S</v>
      </c>
      <c r="G1525" s="28">
        <v>12</v>
      </c>
      <c r="H1525" s="28">
        <v>101</v>
      </c>
      <c r="I1525" s="28"/>
      <c r="J1525" s="29">
        <f>표1[[#This Row],[C/V]]*표1[[#This Row],[판수]]-표1[[#This Row],[불량수량]]</f>
        <v>1212</v>
      </c>
      <c r="K1525" s="28" t="s">
        <v>171</v>
      </c>
      <c r="L1525" s="28" t="s">
        <v>117</v>
      </c>
      <c r="M1525" s="30">
        <v>0.83333333333333337</v>
      </c>
      <c r="N1525" s="30">
        <v>0.33333333333333331</v>
      </c>
      <c r="O1525" s="31">
        <v>659.99999999999989</v>
      </c>
      <c r="P1525" s="31">
        <v>0</v>
      </c>
      <c r="Q1525" s="32"/>
      <c r="R1525" s="33">
        <f t="shared" si="115"/>
        <v>9.1818181818181834</v>
      </c>
      <c r="S1525" s="34">
        <f t="shared" si="116"/>
        <v>172</v>
      </c>
      <c r="T1525" s="35">
        <f>IF(L1525="비가동",0,VLOOKUP(E1525,[1]단가!$D$4:$G$1048576,4,0))</f>
        <v>0</v>
      </c>
      <c r="U1525" s="35">
        <f t="shared" si="117"/>
        <v>0</v>
      </c>
      <c r="V1525" s="36" t="str">
        <f>IF($L1525="비가동",0,IF($B1525="in",VLOOKUP($E1525,[1]투입량!$M:$T,3,FALSE),VLOOKUP($E1525,[1]투입량!$D:$I,3,FALSE)))</f>
        <v>Q5011</v>
      </c>
      <c r="W1525" s="35">
        <f>IF($L1525="비가동",0,IF($B1525="in",VLOOKUP($E1525,[1]투입량!$M:$T,6,FALSE),VLOOKUP($E1525,[1]투입량!$D:$I,5,FALSE)))</f>
        <v>0</v>
      </c>
      <c r="X1525" s="35">
        <f t="shared" si="118"/>
        <v>0</v>
      </c>
      <c r="Y1525" s="37">
        <f>IF(V1525=0,0,VLOOKUP(V1525,[1]원재료!C:H,3,0)*0.001)</f>
        <v>9.01</v>
      </c>
      <c r="Z1525" s="35">
        <f t="shared" si="119"/>
        <v>0</v>
      </c>
      <c r="AA1525" s="49"/>
      <c r="AB1525" s="39" t="s">
        <v>35</v>
      </c>
      <c r="AC1525" s="40"/>
    </row>
    <row r="1526" spans="1:29" ht="19.5" customHeight="1" x14ac:dyDescent="0.45">
      <c r="A1526" s="22">
        <v>46147</v>
      </c>
      <c r="B1526" s="23" t="s">
        <v>29</v>
      </c>
      <c r="C1526" s="24" t="s">
        <v>168</v>
      </c>
      <c r="D1526" s="25" t="s">
        <v>169</v>
      </c>
      <c r="E1526" s="26" t="s">
        <v>170</v>
      </c>
      <c r="F1526" s="27" t="str">
        <f>VLOOKUP(표1[[#This Row],[품번]],[1]!품번구분[#Data],2,0)</f>
        <v>G</v>
      </c>
      <c r="G1526" s="28">
        <v>30</v>
      </c>
      <c r="H1526" s="28">
        <v>101</v>
      </c>
      <c r="I1526" s="28"/>
      <c r="J1526" s="29">
        <f>표1[[#This Row],[C/V]]*표1[[#This Row],[판수]]-표1[[#This Row],[불량수량]]</f>
        <v>3030</v>
      </c>
      <c r="K1526" s="28" t="s">
        <v>191</v>
      </c>
      <c r="L1526" s="28" t="s">
        <v>116</v>
      </c>
      <c r="M1526" s="30">
        <v>0.33333333333333331</v>
      </c>
      <c r="N1526" s="30">
        <v>0.83333333333333337</v>
      </c>
      <c r="O1526" s="31">
        <v>620</v>
      </c>
      <c r="P1526" s="31">
        <v>0</v>
      </c>
      <c r="Q1526" s="32"/>
      <c r="R1526" s="33">
        <f t="shared" si="115"/>
        <v>9.7741935483870961</v>
      </c>
      <c r="S1526" s="34">
        <f t="shared" si="116"/>
        <v>101</v>
      </c>
      <c r="T1526" s="35">
        <f>IF(L1526="비가동",0,VLOOKUP(E1526,[1]단가!$D$4:$G$1048576,4,0))</f>
        <v>110.9</v>
      </c>
      <c r="U1526" s="35">
        <f t="shared" si="117"/>
        <v>336027</v>
      </c>
      <c r="V1526" s="36" t="str">
        <f>IF($L1526="비가동",0,IF($B1526="in",VLOOKUP($E1526,[1]투입량!$M:$T,3,FALSE),VLOOKUP($E1526,[1]투입량!$D:$I,3,FALSE)))</f>
        <v>SI4028</v>
      </c>
      <c r="W1526" s="35">
        <f>IF($L1526="비가동",0,IF($B1526="in",VLOOKUP($E1526,[1]투입량!$M:$T,6,FALSE),VLOOKUP($E1526,[1]투입량!$D:$I,5,FALSE)))</f>
        <v>32</v>
      </c>
      <c r="X1526" s="35">
        <f t="shared" si="118"/>
        <v>3555.2000000000003</v>
      </c>
      <c r="Y1526" s="37">
        <f>IF(V1526=0,0,VLOOKUP(V1526,[1]원재료!C:H,3,0)*0.001)</f>
        <v>9</v>
      </c>
      <c r="Z1526" s="35">
        <f t="shared" si="119"/>
        <v>31996.800000000003</v>
      </c>
      <c r="AA1526" s="49"/>
      <c r="AB1526" s="39" t="s">
        <v>35</v>
      </c>
      <c r="AC1526" s="40"/>
    </row>
    <row r="1527" spans="1:29" ht="19.5" customHeight="1" x14ac:dyDescent="0.45">
      <c r="A1527" s="22">
        <v>46147</v>
      </c>
      <c r="B1527" s="23" t="s">
        <v>29</v>
      </c>
      <c r="C1527" s="24" t="s">
        <v>168</v>
      </c>
      <c r="D1527" s="25" t="s">
        <v>172</v>
      </c>
      <c r="E1527" s="26">
        <v>440009</v>
      </c>
      <c r="F1527" s="27" t="str">
        <f>VLOOKUP(표1[[#This Row],[품번]],[1]!품번구분[#Data],2,0)</f>
        <v>G</v>
      </c>
      <c r="G1527" s="28">
        <v>80</v>
      </c>
      <c r="H1527" s="28">
        <v>101</v>
      </c>
      <c r="I1527" s="28"/>
      <c r="J1527" s="29">
        <f>표1[[#This Row],[C/V]]*표1[[#This Row],[판수]]-표1[[#This Row],[불량수량]]</f>
        <v>8080</v>
      </c>
      <c r="K1527" s="28" t="s">
        <v>191</v>
      </c>
      <c r="L1527" s="28" t="s">
        <v>116</v>
      </c>
      <c r="M1527" s="30">
        <v>0.33333333333333331</v>
      </c>
      <c r="N1527" s="30">
        <v>0.83333333333333337</v>
      </c>
      <c r="O1527" s="31">
        <v>620</v>
      </c>
      <c r="P1527" s="31">
        <v>0</v>
      </c>
      <c r="Q1527" s="32"/>
      <c r="R1527" s="33">
        <f t="shared" si="115"/>
        <v>9.7741935483870961</v>
      </c>
      <c r="S1527" s="34">
        <f t="shared" si="116"/>
        <v>101</v>
      </c>
      <c r="T1527" s="35">
        <f>IF(L1527="비가동",0,VLOOKUP(E1527,[1]단가!$D$4:$G$1048576,4,0))</f>
        <v>30</v>
      </c>
      <c r="U1527" s="35">
        <f t="shared" si="117"/>
        <v>242400</v>
      </c>
      <c r="V1527" s="36" t="str">
        <f>IF($L1527="비가동",0,IF($B1527="in",VLOOKUP($E1527,[1]투입량!$M:$T,3,FALSE),VLOOKUP($E1527,[1]투입량!$D:$I,3,FALSE)))</f>
        <v>Q4004-1</v>
      </c>
      <c r="W1527" s="35">
        <f>IF($L1527="비가동",0,IF($B1527="in",VLOOKUP($E1527,[1]투입량!$M:$T,6,FALSE),VLOOKUP($E1527,[1]투입량!$D:$I,5,FALSE)))</f>
        <v>50</v>
      </c>
      <c r="X1527" s="35">
        <f t="shared" si="118"/>
        <v>5555.0000000000009</v>
      </c>
      <c r="Y1527" s="37">
        <f>IF(V1527=0,0,VLOOKUP(V1527,[1]원재료!C:H,3,0)*0.001)</f>
        <v>10.83</v>
      </c>
      <c r="Z1527" s="35">
        <f t="shared" si="119"/>
        <v>60160.650000000009</v>
      </c>
      <c r="AA1527" s="49"/>
      <c r="AB1527" s="39" t="s">
        <v>35</v>
      </c>
      <c r="AC1527" s="40"/>
    </row>
    <row r="1528" spans="1:29" ht="19.5" customHeight="1" x14ac:dyDescent="0.45">
      <c r="A1528" s="22">
        <v>46147</v>
      </c>
      <c r="B1528" s="23" t="s">
        <v>29</v>
      </c>
      <c r="C1528" s="24" t="s">
        <v>168</v>
      </c>
      <c r="D1528" s="25" t="s">
        <v>192</v>
      </c>
      <c r="E1528" s="26" t="s">
        <v>174</v>
      </c>
      <c r="F1528" s="27" t="str">
        <f>VLOOKUP(표1[[#This Row],[품번]],[1]!품번구분[#Data],2,0)</f>
        <v>G</v>
      </c>
      <c r="G1528" s="28">
        <v>72</v>
      </c>
      <c r="H1528" s="28">
        <v>100</v>
      </c>
      <c r="I1528" s="28"/>
      <c r="J1528" s="29">
        <f>표1[[#This Row],[C/V]]*표1[[#This Row],[판수]]-표1[[#This Row],[불량수량]]</f>
        <v>7200</v>
      </c>
      <c r="K1528" s="28" t="s">
        <v>191</v>
      </c>
      <c r="L1528" s="28" t="s">
        <v>116</v>
      </c>
      <c r="M1528" s="30">
        <v>0.33333333333333331</v>
      </c>
      <c r="N1528" s="30">
        <v>0.83333333333333337</v>
      </c>
      <c r="O1528" s="31">
        <v>620</v>
      </c>
      <c r="P1528" s="31">
        <v>0</v>
      </c>
      <c r="Q1528" s="32"/>
      <c r="R1528" s="33">
        <f t="shared" si="115"/>
        <v>9.67741935483871</v>
      </c>
      <c r="S1528" s="34">
        <f t="shared" si="116"/>
        <v>100</v>
      </c>
      <c r="T1528" s="35">
        <f>IF(L1528="비가동",0,VLOOKUP(E1528,[1]단가!$D$4:$G$1048576,4,0))</f>
        <v>0</v>
      </c>
      <c r="U1528" s="35">
        <f t="shared" si="117"/>
        <v>0</v>
      </c>
      <c r="V1528" s="36" t="str">
        <f>IF($L1528="비가동",0,IF($B1528="in",VLOOKUP($E1528,[1]투입량!$M:$T,3,FALSE),VLOOKUP($E1528,[1]투입량!$D:$I,3,FALSE)))</f>
        <v>Q4020</v>
      </c>
      <c r="W1528" s="35">
        <f>IF($L1528="비가동",0,IF($B1528="in",VLOOKUP($E1528,[1]투입량!$M:$T,6,FALSE),VLOOKUP($E1528,[1]투입량!$D:$I,5,FALSE)))</f>
        <v>87</v>
      </c>
      <c r="X1528" s="35">
        <f t="shared" si="118"/>
        <v>9570</v>
      </c>
      <c r="Y1528" s="37">
        <f>IF(V1528=0,0,VLOOKUP(V1528,[1]원재료!C:H,3,0)*0.001)</f>
        <v>10.450000000000001</v>
      </c>
      <c r="Z1528" s="35">
        <f t="shared" si="119"/>
        <v>100006.50000000001</v>
      </c>
      <c r="AA1528" s="49"/>
      <c r="AB1528" s="39" t="s">
        <v>35</v>
      </c>
      <c r="AC1528" s="40"/>
    </row>
    <row r="1529" spans="1:29" ht="19.5" customHeight="1" x14ac:dyDescent="0.45">
      <c r="A1529" s="22">
        <v>46147</v>
      </c>
      <c r="B1529" s="23" t="s">
        <v>29</v>
      </c>
      <c r="C1529" s="24" t="s">
        <v>168</v>
      </c>
      <c r="D1529" s="25" t="s">
        <v>183</v>
      </c>
      <c r="E1529" s="26" t="s">
        <v>176</v>
      </c>
      <c r="F1529" s="27" t="str">
        <f>VLOOKUP(표1[[#This Row],[품번]],[1]!품번구분[#Data],2,0)</f>
        <v>G</v>
      </c>
      <c r="G1529" s="28">
        <v>8</v>
      </c>
      <c r="H1529" s="28">
        <v>111</v>
      </c>
      <c r="I1529" s="28"/>
      <c r="J1529" s="29">
        <f>표1[[#This Row],[C/V]]*표1[[#This Row],[판수]]-표1[[#This Row],[불량수량]]</f>
        <v>888</v>
      </c>
      <c r="K1529" s="28" t="s">
        <v>177</v>
      </c>
      <c r="L1529" s="28" t="s">
        <v>116</v>
      </c>
      <c r="M1529" s="30">
        <v>0.33333333333333331</v>
      </c>
      <c r="N1529" s="30">
        <v>0.83333333333333337</v>
      </c>
      <c r="O1529" s="31">
        <v>620</v>
      </c>
      <c r="P1529" s="31">
        <v>0</v>
      </c>
      <c r="Q1529" s="32"/>
      <c r="R1529" s="33">
        <f t="shared" si="115"/>
        <v>10.741935483870968</v>
      </c>
      <c r="S1529" s="34">
        <f t="shared" si="116"/>
        <v>227</v>
      </c>
      <c r="T1529" s="35">
        <f>IF(L1529="비가동",0,VLOOKUP(E1529,[1]단가!$D$4:$G$1048576,4,0))</f>
        <v>420.5</v>
      </c>
      <c r="U1529" s="35">
        <f t="shared" si="117"/>
        <v>373404</v>
      </c>
      <c r="V1529" s="36" t="str">
        <f>IF($L1529="비가동",0,IF($B1529="in",VLOOKUP($E1529,[1]투입량!$M:$T,3,FALSE),VLOOKUP($E1529,[1]투입량!$D:$I,3,FALSE)))</f>
        <v>Q4021</v>
      </c>
      <c r="W1529" s="35">
        <f>IF($L1529="비가동",0,IF($B1529="in",VLOOKUP($E1529,[1]투입량!$M:$T,6,FALSE),VLOOKUP($E1529,[1]투입량!$D:$I,5,FALSE)))</f>
        <v>22.4</v>
      </c>
      <c r="X1529" s="35">
        <f t="shared" si="118"/>
        <v>2735.04</v>
      </c>
      <c r="Y1529" s="37">
        <f>IF(V1529=0,0,VLOOKUP(V1529,[1]원재료!C:H,3,0)*0.001)</f>
        <v>8.9</v>
      </c>
      <c r="Z1529" s="35">
        <f t="shared" si="119"/>
        <v>24341.856</v>
      </c>
      <c r="AA1529" s="49"/>
      <c r="AB1529" s="39" t="s">
        <v>35</v>
      </c>
      <c r="AC1529" s="40"/>
    </row>
    <row r="1530" spans="1:29" ht="19.5" customHeight="1" x14ac:dyDescent="0.45">
      <c r="A1530" s="22">
        <v>46147</v>
      </c>
      <c r="B1530" s="23" t="s">
        <v>29</v>
      </c>
      <c r="C1530" s="24" t="s">
        <v>168</v>
      </c>
      <c r="D1530" s="25" t="s">
        <v>179</v>
      </c>
      <c r="E1530" s="26" t="s">
        <v>180</v>
      </c>
      <c r="F1530" s="27" t="str">
        <f>VLOOKUP(표1[[#This Row],[품번]],[1]!품번구분[#Data],2,0)</f>
        <v>G</v>
      </c>
      <c r="G1530" s="28">
        <v>96</v>
      </c>
      <c r="H1530" s="28">
        <v>111</v>
      </c>
      <c r="I1530" s="28"/>
      <c r="J1530" s="29">
        <f>표1[[#This Row],[C/V]]*표1[[#This Row],[판수]]-표1[[#This Row],[불량수량]]</f>
        <v>10656</v>
      </c>
      <c r="K1530" s="28" t="s">
        <v>177</v>
      </c>
      <c r="L1530" s="28" t="s">
        <v>116</v>
      </c>
      <c r="M1530" s="30">
        <v>0.33333333333333331</v>
      </c>
      <c r="N1530" s="30">
        <v>0.83333333333333337</v>
      </c>
      <c r="O1530" s="31">
        <v>620</v>
      </c>
      <c r="P1530" s="31">
        <v>0</v>
      </c>
      <c r="Q1530" s="32"/>
      <c r="R1530" s="33">
        <f t="shared" si="115"/>
        <v>10.741935483870968</v>
      </c>
      <c r="S1530" s="34">
        <f t="shared" si="116"/>
        <v>227</v>
      </c>
      <c r="T1530" s="35">
        <f>IF(L1530="비가동",0,VLOOKUP(E1530,[1]단가!$D$4:$G$1048576,4,0))</f>
        <v>55</v>
      </c>
      <c r="U1530" s="35">
        <f t="shared" si="117"/>
        <v>586080</v>
      </c>
      <c r="V1530" s="36" t="str">
        <f>IF($L1530="비가동",0,IF($B1530="in",VLOOKUP($E1530,[1]투입량!$M:$T,3,FALSE),VLOOKUP($E1530,[1]투입량!$D:$I,3,FALSE)))</f>
        <v>Q4020</v>
      </c>
      <c r="W1530" s="35">
        <f>IF($L1530="비가동",0,IF($B1530="in",VLOOKUP($E1530,[1]투입량!$M:$T,6,FALSE),VLOOKUP($E1530,[1]투입량!$D:$I,5,FALSE)))</f>
        <v>120</v>
      </c>
      <c r="X1530" s="35">
        <f t="shared" si="118"/>
        <v>14652</v>
      </c>
      <c r="Y1530" s="37">
        <f>IF(V1530=0,0,VLOOKUP(V1530,[1]원재료!C:H,3,0)*0.001)</f>
        <v>10.450000000000001</v>
      </c>
      <c r="Z1530" s="35">
        <f t="shared" si="119"/>
        <v>153113.40000000002</v>
      </c>
      <c r="AA1530" s="49"/>
      <c r="AB1530" s="39" t="s">
        <v>35</v>
      </c>
      <c r="AC1530" s="40"/>
    </row>
    <row r="1531" spans="1:29" ht="19.5" customHeight="1" x14ac:dyDescent="0.45">
      <c r="A1531" s="22">
        <v>46147</v>
      </c>
      <c r="B1531" s="23" t="s">
        <v>29</v>
      </c>
      <c r="C1531" s="24" t="s">
        <v>168</v>
      </c>
      <c r="D1531" s="25" t="s">
        <v>181</v>
      </c>
      <c r="E1531" s="26" t="s">
        <v>182</v>
      </c>
      <c r="F1531" s="27" t="str">
        <f>VLOOKUP(표1[[#This Row],[품번]],[1]!품번구분[#Data],2,0)</f>
        <v>G</v>
      </c>
      <c r="G1531" s="28">
        <v>2</v>
      </c>
      <c r="H1531" s="28">
        <v>111</v>
      </c>
      <c r="I1531" s="28"/>
      <c r="J1531" s="29">
        <f>표1[[#This Row],[C/V]]*표1[[#This Row],[판수]]-표1[[#This Row],[불량수량]]</f>
        <v>222</v>
      </c>
      <c r="K1531" s="28" t="s">
        <v>177</v>
      </c>
      <c r="L1531" s="28" t="s">
        <v>116</v>
      </c>
      <c r="M1531" s="30">
        <v>0.33333333333333331</v>
      </c>
      <c r="N1531" s="30">
        <v>0.83333333333333337</v>
      </c>
      <c r="O1531" s="31">
        <v>620</v>
      </c>
      <c r="P1531" s="31">
        <v>0</v>
      </c>
      <c r="Q1531" s="32"/>
      <c r="R1531" s="33">
        <f t="shared" si="115"/>
        <v>10.741935483870968</v>
      </c>
      <c r="S1531" s="34">
        <f t="shared" si="116"/>
        <v>227</v>
      </c>
      <c r="T1531" s="35">
        <f>IF(L1531="비가동",0,VLOOKUP(E1531,[1]단가!$D$4:$G$1048576,4,0))</f>
        <v>1779.6</v>
      </c>
      <c r="U1531" s="35">
        <f t="shared" si="117"/>
        <v>395071.19999999995</v>
      </c>
      <c r="V1531" s="36" t="str">
        <f>IF($L1531="비가동",0,IF($B1531="in",VLOOKUP($E1531,[1]투입량!$M:$T,3,FALSE),VLOOKUP($E1531,[1]투입량!$D:$I,3,FALSE)))</f>
        <v>SI4023</v>
      </c>
      <c r="W1531" s="35">
        <f>IF($L1531="비가동",0,IF($B1531="in",VLOOKUP($E1531,[1]투입량!$M:$T,6,FALSE),VLOOKUP($E1531,[1]투입량!$D:$I,5,FALSE)))</f>
        <v>0</v>
      </c>
      <c r="X1531" s="35">
        <f t="shared" si="118"/>
        <v>0</v>
      </c>
      <c r="Y1531" s="37">
        <f>IF(V1531=0,0,VLOOKUP(V1531,[1]원재료!C:H,3,0)*0.001)</f>
        <v>9.3000000000000007</v>
      </c>
      <c r="Z1531" s="35">
        <f t="shared" si="119"/>
        <v>0</v>
      </c>
      <c r="AA1531" s="49"/>
      <c r="AB1531" s="39" t="s">
        <v>35</v>
      </c>
      <c r="AC1531" s="40"/>
    </row>
    <row r="1532" spans="1:29" ht="19.5" customHeight="1" x14ac:dyDescent="0.45">
      <c r="A1532" s="22">
        <v>46147</v>
      </c>
      <c r="B1532" s="23" t="s">
        <v>29</v>
      </c>
      <c r="C1532" s="24" t="s">
        <v>168</v>
      </c>
      <c r="D1532" s="25" t="s">
        <v>183</v>
      </c>
      <c r="E1532" s="26" t="s">
        <v>176</v>
      </c>
      <c r="F1532" s="27" t="str">
        <f>VLOOKUP(표1[[#This Row],[품번]],[1]!품번구분[#Data],2,0)</f>
        <v>G</v>
      </c>
      <c r="G1532" s="28">
        <v>8</v>
      </c>
      <c r="H1532" s="28">
        <v>116</v>
      </c>
      <c r="I1532" s="28"/>
      <c r="J1532" s="29">
        <f>표1[[#This Row],[C/V]]*표1[[#This Row],[판수]]-표1[[#This Row],[불량수량]]</f>
        <v>928</v>
      </c>
      <c r="K1532" s="28" t="s">
        <v>184</v>
      </c>
      <c r="L1532" s="28" t="s">
        <v>117</v>
      </c>
      <c r="M1532" s="30">
        <v>0.83333333333333337</v>
      </c>
      <c r="N1532" s="30">
        <v>0.33333333333333331</v>
      </c>
      <c r="O1532" s="31">
        <v>659.99999999999989</v>
      </c>
      <c r="P1532" s="31">
        <v>0</v>
      </c>
      <c r="Q1532" s="32"/>
      <c r="R1532" s="33">
        <f t="shared" si="115"/>
        <v>10.545454545454547</v>
      </c>
      <c r="S1532" s="34">
        <f t="shared" si="116"/>
        <v>227</v>
      </c>
      <c r="T1532" s="35">
        <f>IF(L1532="비가동",0,VLOOKUP(E1532,[1]단가!$D$4:$G$1048576,4,0))</f>
        <v>420.5</v>
      </c>
      <c r="U1532" s="35">
        <f t="shared" si="117"/>
        <v>390224</v>
      </c>
      <c r="V1532" s="36" t="str">
        <f>IF($L1532="비가동",0,IF($B1532="in",VLOOKUP($E1532,[1]투입량!$M:$T,3,FALSE),VLOOKUP($E1532,[1]투입량!$D:$I,3,FALSE)))</f>
        <v>Q4021</v>
      </c>
      <c r="W1532" s="35">
        <f>IF($L1532="비가동",0,IF($B1532="in",VLOOKUP($E1532,[1]투입량!$M:$T,6,FALSE),VLOOKUP($E1532,[1]투입량!$D:$I,5,FALSE)))</f>
        <v>22.4</v>
      </c>
      <c r="X1532" s="35">
        <f t="shared" si="118"/>
        <v>2858.2400000000002</v>
      </c>
      <c r="Y1532" s="37">
        <f>IF(V1532=0,0,VLOOKUP(V1532,[1]원재료!C:H,3,0)*0.001)</f>
        <v>8.9</v>
      </c>
      <c r="Z1532" s="35">
        <f t="shared" si="119"/>
        <v>25438.336000000003</v>
      </c>
      <c r="AA1532" s="49"/>
      <c r="AB1532" s="39" t="s">
        <v>35</v>
      </c>
      <c r="AC1532" s="40"/>
    </row>
    <row r="1533" spans="1:29" ht="19.5" customHeight="1" x14ac:dyDescent="0.45">
      <c r="A1533" s="22">
        <v>46147</v>
      </c>
      <c r="B1533" s="23" t="s">
        <v>29</v>
      </c>
      <c r="C1533" s="24" t="s">
        <v>168</v>
      </c>
      <c r="D1533" s="25" t="s">
        <v>179</v>
      </c>
      <c r="E1533" s="26" t="s">
        <v>180</v>
      </c>
      <c r="F1533" s="27" t="str">
        <f>VLOOKUP(표1[[#This Row],[품번]],[1]!품번구분[#Data],2,0)</f>
        <v>G</v>
      </c>
      <c r="G1533" s="28">
        <v>96</v>
      </c>
      <c r="H1533" s="28">
        <v>116</v>
      </c>
      <c r="I1533" s="28"/>
      <c r="J1533" s="29">
        <f>표1[[#This Row],[C/V]]*표1[[#This Row],[판수]]-표1[[#This Row],[불량수량]]</f>
        <v>11136</v>
      </c>
      <c r="K1533" s="28" t="s">
        <v>184</v>
      </c>
      <c r="L1533" s="28" t="s">
        <v>117</v>
      </c>
      <c r="M1533" s="30">
        <v>0.83333333333333337</v>
      </c>
      <c r="N1533" s="30">
        <v>0.33333333333333331</v>
      </c>
      <c r="O1533" s="31">
        <v>659.99999999999989</v>
      </c>
      <c r="P1533" s="31">
        <v>0</v>
      </c>
      <c r="Q1533" s="32"/>
      <c r="R1533" s="33">
        <f t="shared" si="115"/>
        <v>10.545454545454547</v>
      </c>
      <c r="S1533" s="34">
        <f t="shared" si="116"/>
        <v>227</v>
      </c>
      <c r="T1533" s="35">
        <f>IF(L1533="비가동",0,VLOOKUP(E1533,[1]단가!$D$4:$G$1048576,4,0))</f>
        <v>55</v>
      </c>
      <c r="U1533" s="35">
        <f t="shared" si="117"/>
        <v>612480</v>
      </c>
      <c r="V1533" s="36" t="str">
        <f>IF($L1533="비가동",0,IF($B1533="in",VLOOKUP($E1533,[1]투입량!$M:$T,3,FALSE),VLOOKUP($E1533,[1]투입량!$D:$I,3,FALSE)))</f>
        <v>Q4020</v>
      </c>
      <c r="W1533" s="35">
        <f>IF($L1533="비가동",0,IF($B1533="in",VLOOKUP($E1533,[1]투입량!$M:$T,6,FALSE),VLOOKUP($E1533,[1]투입량!$D:$I,5,FALSE)))</f>
        <v>120</v>
      </c>
      <c r="X1533" s="35">
        <f t="shared" si="118"/>
        <v>15312</v>
      </c>
      <c r="Y1533" s="37">
        <f>IF(V1533=0,0,VLOOKUP(V1533,[1]원재료!C:H,3,0)*0.001)</f>
        <v>10.450000000000001</v>
      </c>
      <c r="Z1533" s="35">
        <f t="shared" si="119"/>
        <v>160010.40000000002</v>
      </c>
      <c r="AA1533" s="49"/>
      <c r="AB1533" s="39" t="s">
        <v>35</v>
      </c>
      <c r="AC1533" s="40"/>
    </row>
    <row r="1534" spans="1:29" ht="19.5" customHeight="1" x14ac:dyDescent="0.45">
      <c r="A1534" s="22">
        <v>46147</v>
      </c>
      <c r="B1534" s="23" t="s">
        <v>29</v>
      </c>
      <c r="C1534" s="24" t="s">
        <v>168</v>
      </c>
      <c r="D1534" s="25" t="s">
        <v>181</v>
      </c>
      <c r="E1534" s="26" t="s">
        <v>182</v>
      </c>
      <c r="F1534" s="27" t="str">
        <f>VLOOKUP(표1[[#This Row],[품번]],[1]!품번구분[#Data],2,0)</f>
        <v>G</v>
      </c>
      <c r="G1534" s="28">
        <v>2</v>
      </c>
      <c r="H1534" s="28">
        <v>116</v>
      </c>
      <c r="I1534" s="28"/>
      <c r="J1534" s="29">
        <f>표1[[#This Row],[C/V]]*표1[[#This Row],[판수]]-표1[[#This Row],[불량수량]]</f>
        <v>232</v>
      </c>
      <c r="K1534" s="28" t="s">
        <v>184</v>
      </c>
      <c r="L1534" s="28" t="s">
        <v>117</v>
      </c>
      <c r="M1534" s="30">
        <v>0.83333333333333337</v>
      </c>
      <c r="N1534" s="30">
        <v>0.33333333333333331</v>
      </c>
      <c r="O1534" s="31">
        <v>659.99999999999989</v>
      </c>
      <c r="P1534" s="31">
        <v>0</v>
      </c>
      <c r="Q1534" s="32"/>
      <c r="R1534" s="33">
        <f t="shared" si="115"/>
        <v>10.545454545454547</v>
      </c>
      <c r="S1534" s="34">
        <f t="shared" si="116"/>
        <v>227</v>
      </c>
      <c r="T1534" s="35">
        <f>IF(L1534="비가동",0,VLOOKUP(E1534,[1]단가!$D$4:$G$1048576,4,0))</f>
        <v>1779.6</v>
      </c>
      <c r="U1534" s="35">
        <f t="shared" si="117"/>
        <v>412867.19999999995</v>
      </c>
      <c r="V1534" s="36" t="str">
        <f>IF($L1534="비가동",0,IF($B1534="in",VLOOKUP($E1534,[1]투입량!$M:$T,3,FALSE),VLOOKUP($E1534,[1]투입량!$D:$I,3,FALSE)))</f>
        <v>SI4023</v>
      </c>
      <c r="W1534" s="35">
        <f>IF($L1534="비가동",0,IF($B1534="in",VLOOKUP($E1534,[1]투입량!$M:$T,6,FALSE),VLOOKUP($E1534,[1]투입량!$D:$I,5,FALSE)))</f>
        <v>0</v>
      </c>
      <c r="X1534" s="35">
        <f t="shared" si="118"/>
        <v>0</v>
      </c>
      <c r="Y1534" s="37">
        <f>IF(V1534=0,0,VLOOKUP(V1534,[1]원재료!C:H,3,0)*0.001)</f>
        <v>9.3000000000000007</v>
      </c>
      <c r="Z1534" s="35">
        <f t="shared" si="119"/>
        <v>0</v>
      </c>
      <c r="AA1534" s="49"/>
      <c r="AB1534" s="39" t="s">
        <v>35</v>
      </c>
      <c r="AC1534" s="40"/>
    </row>
    <row r="1535" spans="1:29" ht="19.5" hidden="1" customHeight="1" x14ac:dyDescent="0.45">
      <c r="A1535" s="22">
        <v>46147</v>
      </c>
      <c r="B1535" s="23" t="s">
        <v>29</v>
      </c>
      <c r="C1535" s="24" t="s">
        <v>168</v>
      </c>
      <c r="D1535" s="25" t="s">
        <v>185</v>
      </c>
      <c r="E1535" s="26" t="s">
        <v>159</v>
      </c>
      <c r="F1535" s="27" t="str">
        <f>VLOOKUP(표1[[#This Row],[품번]],[1]!품번구분[#Data],2,0)</f>
        <v>G</v>
      </c>
      <c r="G1535" s="28">
        <v>2</v>
      </c>
      <c r="H1535" s="28">
        <v>71</v>
      </c>
      <c r="I1535" s="28"/>
      <c r="J1535" s="29">
        <f>표1[[#This Row],[C/V]]*표1[[#This Row],[판수]]-표1[[#This Row],[불량수량]]</f>
        <v>142</v>
      </c>
      <c r="K1535" s="28" t="s">
        <v>186</v>
      </c>
      <c r="L1535" s="28" t="s">
        <v>116</v>
      </c>
      <c r="M1535" s="30">
        <v>0.33333333333333331</v>
      </c>
      <c r="N1535" s="30">
        <v>0.83333333333333337</v>
      </c>
      <c r="O1535" s="31">
        <v>480</v>
      </c>
      <c r="P1535" s="31">
        <v>140</v>
      </c>
      <c r="Q1535" s="32" t="s">
        <v>47</v>
      </c>
      <c r="R1535" s="33">
        <f t="shared" si="115"/>
        <v>8.875</v>
      </c>
      <c r="S1535" s="34">
        <f t="shared" si="116"/>
        <v>171</v>
      </c>
      <c r="T1535" s="35">
        <f>IF(L1535="비가동",0,VLOOKUP(E1535,[1]단가!$D$4:$G$1048576,4,0))</f>
        <v>1487.4</v>
      </c>
      <c r="U1535" s="35">
        <f t="shared" si="117"/>
        <v>211210.80000000002</v>
      </c>
      <c r="V1535" s="36" t="str">
        <f>IF($L1535="비가동",0,IF($B1535="in",VLOOKUP($E1535,[1]투입량!$M:$T,3,FALSE),VLOOKUP($E1535,[1]투입량!$D:$I,3,FALSE)))</f>
        <v>SI5027</v>
      </c>
      <c r="W1535" s="35">
        <f>IF($L1535="비가동",0,IF($B1535="in",VLOOKUP($E1535,[1]투입량!$M:$T,6,FALSE),VLOOKUP($E1535,[1]투입량!$D:$I,5,FALSE)))</f>
        <v>72</v>
      </c>
      <c r="X1535" s="35">
        <f t="shared" si="118"/>
        <v>5623.2</v>
      </c>
      <c r="Y1535" s="37">
        <f>IF(V1535=0,0,VLOOKUP(V1535,[1]원재료!C:H,3,0)*0.001)</f>
        <v>0</v>
      </c>
      <c r="Z1535" s="35">
        <f t="shared" si="119"/>
        <v>0</v>
      </c>
      <c r="AA1535" s="49" t="s">
        <v>195</v>
      </c>
      <c r="AB1535" s="39" t="s">
        <v>35</v>
      </c>
      <c r="AC1535" s="40"/>
    </row>
    <row r="1536" spans="1:29" ht="19.5" hidden="1" customHeight="1" x14ac:dyDescent="0.45">
      <c r="A1536" s="22">
        <v>46147</v>
      </c>
      <c r="B1536" s="23" t="s">
        <v>29</v>
      </c>
      <c r="C1536" s="24" t="s">
        <v>168</v>
      </c>
      <c r="D1536" s="25" t="s">
        <v>185</v>
      </c>
      <c r="E1536" s="26" t="s">
        <v>159</v>
      </c>
      <c r="F1536" s="27" t="str">
        <f>VLOOKUP(표1[[#This Row],[품번]],[1]!품번구분[#Data],2,0)</f>
        <v>G</v>
      </c>
      <c r="G1536" s="28"/>
      <c r="H1536" s="28"/>
      <c r="I1536" s="28"/>
      <c r="J1536" s="29">
        <f>표1[[#This Row],[C/V]]*표1[[#This Row],[판수]]-표1[[#This Row],[불량수량]]</f>
        <v>0</v>
      </c>
      <c r="K1536" s="28" t="s">
        <v>186</v>
      </c>
      <c r="L1536" s="28" t="s">
        <v>36</v>
      </c>
      <c r="M1536" s="30">
        <v>0.70833333333333337</v>
      </c>
      <c r="N1536" s="30">
        <v>0.83333333333333337</v>
      </c>
      <c r="O1536" s="31">
        <v>140</v>
      </c>
      <c r="P1536" s="31">
        <v>0</v>
      </c>
      <c r="Q1536" s="32"/>
      <c r="R1536" s="33" t="str">
        <f t="shared" si="115"/>
        <v/>
      </c>
      <c r="S1536" s="34">
        <f t="shared" si="116"/>
        <v>171</v>
      </c>
      <c r="T1536" s="35">
        <f>IF(L1536="비가동",0,VLOOKUP(E1536,[1]단가!$D$4:$G$1048576,4,0))</f>
        <v>0</v>
      </c>
      <c r="U1536" s="35">
        <f t="shared" si="117"/>
        <v>0</v>
      </c>
      <c r="V1536" s="36">
        <f>IF($L1536="비가동",0,IF($B1536="in",VLOOKUP($E1536,[1]투입량!$M:$T,3,FALSE),VLOOKUP($E1536,[1]투입량!$D:$I,3,FALSE)))</f>
        <v>0</v>
      </c>
      <c r="W1536" s="35">
        <f>IF($L1536="비가동",0,IF($B1536="in",VLOOKUP($E1536,[1]투입량!$M:$T,6,FALSE),VLOOKUP($E1536,[1]투입량!$D:$I,5,FALSE)))</f>
        <v>0</v>
      </c>
      <c r="X1536" s="35">
        <f t="shared" si="118"/>
        <v>0</v>
      </c>
      <c r="Y1536" s="37">
        <f>IF(V1536=0,0,VLOOKUP(V1536,[1]원재료!C:H,3,0)*0.001)</f>
        <v>0</v>
      </c>
      <c r="Z1536" s="35">
        <f t="shared" si="119"/>
        <v>0</v>
      </c>
      <c r="AA1536" s="49"/>
      <c r="AB1536" s="39" t="s">
        <v>35</v>
      </c>
      <c r="AC1536" s="40"/>
    </row>
    <row r="1537" spans="1:29" ht="19.5" hidden="1" customHeight="1" x14ac:dyDescent="0.45">
      <c r="A1537" s="22">
        <v>46147</v>
      </c>
      <c r="B1537" s="23" t="s">
        <v>29</v>
      </c>
      <c r="C1537" s="24" t="s">
        <v>168</v>
      </c>
      <c r="D1537" s="25" t="s">
        <v>187</v>
      </c>
      <c r="E1537" s="26" t="s">
        <v>194</v>
      </c>
      <c r="F1537" s="27" t="str">
        <f>VLOOKUP(표1[[#This Row],[품번]],[1]!품번구분[#Data],2,0)</f>
        <v>G</v>
      </c>
      <c r="G1537" s="28">
        <v>20</v>
      </c>
      <c r="H1537" s="28">
        <v>71</v>
      </c>
      <c r="I1537" s="28"/>
      <c r="J1537" s="29">
        <f>표1[[#This Row],[C/V]]*표1[[#This Row],[판수]]-표1[[#This Row],[불량수량]]</f>
        <v>1420</v>
      </c>
      <c r="K1537" s="28" t="s">
        <v>186</v>
      </c>
      <c r="L1537" s="28" t="s">
        <v>116</v>
      </c>
      <c r="M1537" s="30">
        <v>0.33333333333333331</v>
      </c>
      <c r="N1537" s="30">
        <v>0.83333333333333337</v>
      </c>
      <c r="O1537" s="31">
        <v>480</v>
      </c>
      <c r="P1537" s="31">
        <v>140</v>
      </c>
      <c r="Q1537" s="32" t="s">
        <v>47</v>
      </c>
      <c r="R1537" s="33">
        <f t="shared" si="115"/>
        <v>8.875</v>
      </c>
      <c r="S1537" s="34">
        <f t="shared" si="116"/>
        <v>171</v>
      </c>
      <c r="T1537" s="35">
        <f>IF(L1537="비가동",0,VLOOKUP(E1537,[1]단가!$D$4:$G$1048576,4,0))</f>
        <v>405</v>
      </c>
      <c r="U1537" s="35">
        <f t="shared" si="117"/>
        <v>575100</v>
      </c>
      <c r="V1537" s="36" t="str">
        <f>IF($L1537="비가동",0,IF($B1537="in",VLOOKUP($E1537,[1]투입량!$M:$T,3,FALSE),VLOOKUP($E1537,[1]투입량!$D:$I,3,FALSE)))</f>
        <v>H-N7001</v>
      </c>
      <c r="W1537" s="35">
        <f>IF($L1537="비가동",0,IF($B1537="in",VLOOKUP($E1537,[1]투입량!$M:$T,6,FALSE),VLOOKUP($E1537,[1]투입량!$D:$I,5,FALSE)))</f>
        <v>0</v>
      </c>
      <c r="X1537" s="35">
        <f t="shared" si="118"/>
        <v>0</v>
      </c>
      <c r="Y1537" s="37">
        <f>IF(V1537=0,0,VLOOKUP(V1537,[1]원재료!C:H,3,0)*0.001)</f>
        <v>22.900000000000002</v>
      </c>
      <c r="Z1537" s="35">
        <f t="shared" si="119"/>
        <v>0</v>
      </c>
      <c r="AA1537" s="49" t="s">
        <v>195</v>
      </c>
      <c r="AB1537" s="39" t="s">
        <v>35</v>
      </c>
      <c r="AC1537" s="40"/>
    </row>
    <row r="1538" spans="1:29" ht="19.5" hidden="1" customHeight="1" x14ac:dyDescent="0.45">
      <c r="A1538" s="22">
        <v>46147</v>
      </c>
      <c r="B1538" s="23" t="s">
        <v>29</v>
      </c>
      <c r="C1538" s="24" t="s">
        <v>168</v>
      </c>
      <c r="D1538" s="25" t="s">
        <v>187</v>
      </c>
      <c r="E1538" s="26" t="s">
        <v>194</v>
      </c>
      <c r="F1538" s="27" t="str">
        <f>VLOOKUP(표1[[#This Row],[품번]],[1]!품번구분[#Data],2,0)</f>
        <v>G</v>
      </c>
      <c r="G1538" s="28"/>
      <c r="H1538" s="28"/>
      <c r="I1538" s="28"/>
      <c r="J1538" s="29">
        <f>표1[[#This Row],[C/V]]*표1[[#This Row],[판수]]-표1[[#This Row],[불량수량]]</f>
        <v>0</v>
      </c>
      <c r="K1538" s="28" t="s">
        <v>186</v>
      </c>
      <c r="L1538" s="28" t="s">
        <v>36</v>
      </c>
      <c r="M1538" s="30">
        <v>0.70833333333333337</v>
      </c>
      <c r="N1538" s="30">
        <v>0.83333333333333337</v>
      </c>
      <c r="O1538" s="31">
        <v>140</v>
      </c>
      <c r="P1538" s="31">
        <v>0</v>
      </c>
      <c r="Q1538" s="32"/>
      <c r="R1538" s="33" t="str">
        <f t="shared" si="115"/>
        <v/>
      </c>
      <c r="S1538" s="34">
        <f t="shared" si="116"/>
        <v>171</v>
      </c>
      <c r="T1538" s="35">
        <f>IF(L1538="비가동",0,VLOOKUP(E1538,[1]단가!$D$4:$G$1048576,4,0))</f>
        <v>0</v>
      </c>
      <c r="U1538" s="35">
        <f t="shared" si="117"/>
        <v>0</v>
      </c>
      <c r="V1538" s="36">
        <f>IF($L1538="비가동",0,IF($B1538="in",VLOOKUP($E1538,[1]투입량!$M:$T,3,FALSE),VLOOKUP($E1538,[1]투입량!$D:$I,3,FALSE)))</f>
        <v>0</v>
      </c>
      <c r="W1538" s="35">
        <f>IF($L1538="비가동",0,IF($B1538="in",VLOOKUP($E1538,[1]투입량!$M:$T,6,FALSE),VLOOKUP($E1538,[1]투입량!$D:$I,5,FALSE)))</f>
        <v>0</v>
      </c>
      <c r="X1538" s="35">
        <f t="shared" si="118"/>
        <v>0</v>
      </c>
      <c r="Y1538" s="37">
        <f>IF(V1538=0,0,VLOOKUP(V1538,[1]원재료!C:H,3,0)*0.001)</f>
        <v>0</v>
      </c>
      <c r="Z1538" s="35">
        <f t="shared" si="119"/>
        <v>0</v>
      </c>
      <c r="AA1538" s="49"/>
      <c r="AB1538" s="39" t="s">
        <v>35</v>
      </c>
      <c r="AC1538" s="40"/>
    </row>
    <row r="1539" spans="1:29" ht="19.5" hidden="1" customHeight="1" x14ac:dyDescent="0.45">
      <c r="A1539" s="22">
        <v>46147</v>
      </c>
      <c r="B1539" s="23" t="s">
        <v>29</v>
      </c>
      <c r="C1539" s="24" t="s">
        <v>168</v>
      </c>
      <c r="D1539" s="25" t="s">
        <v>189</v>
      </c>
      <c r="E1539" s="26" t="s">
        <v>193</v>
      </c>
      <c r="F1539" s="27" t="str">
        <f>VLOOKUP(표1[[#This Row],[품번]],[1]!품번구분[#Data],2,0)</f>
        <v>S</v>
      </c>
      <c r="G1539" s="28">
        <v>1</v>
      </c>
      <c r="H1539" s="28">
        <v>71</v>
      </c>
      <c r="I1539" s="28"/>
      <c r="J1539" s="29">
        <f>표1[[#This Row],[C/V]]*표1[[#This Row],[판수]]-표1[[#This Row],[불량수량]]</f>
        <v>71</v>
      </c>
      <c r="K1539" s="28" t="s">
        <v>186</v>
      </c>
      <c r="L1539" s="28" t="s">
        <v>116</v>
      </c>
      <c r="M1539" s="30">
        <v>0.33333333333333331</v>
      </c>
      <c r="N1539" s="30">
        <v>0.83333333333333337</v>
      </c>
      <c r="O1539" s="31">
        <v>480</v>
      </c>
      <c r="P1539" s="31">
        <v>140</v>
      </c>
      <c r="Q1539" s="32" t="s">
        <v>47</v>
      </c>
      <c r="R1539" s="33">
        <f t="shared" ref="R1539:R1602" si="120">IF(H1539=0,"",H1539/O1539*60)</f>
        <v>8.875</v>
      </c>
      <c r="S1539" s="34">
        <f t="shared" ref="S1539:S1602" si="121">SUMIFS(H:H,$A:$A,A1539,$D:$D,D1539,$E:$E,E1539)</f>
        <v>172</v>
      </c>
      <c r="T1539" s="35">
        <f>IF(L1539="비가동",0,VLOOKUP(E1539,[1]단가!$D$4:$G$1048576,4,0))</f>
        <v>0</v>
      </c>
      <c r="U1539" s="35">
        <f t="shared" ref="U1539:U1602" si="122">IF(L1539="비가동",0,T1539*J1539)</f>
        <v>0</v>
      </c>
      <c r="V1539" s="36" t="str">
        <f>IF($L1539="비가동",0,IF($B1539="in",VLOOKUP($E1539,[1]투입량!$M:$T,3,FALSE),VLOOKUP($E1539,[1]투입량!$D:$I,3,FALSE)))</f>
        <v>Q5011</v>
      </c>
      <c r="W1539" s="35">
        <f>IF($L1539="비가동",0,IF($B1539="in",VLOOKUP($E1539,[1]투입량!$M:$T,6,FALSE),VLOOKUP($E1539,[1]투입량!$D:$I,5,FALSE)))</f>
        <v>0</v>
      </c>
      <c r="X1539" s="35">
        <f t="shared" ref="X1539:X1602" si="123">IF(L1539="비가동",0,(W1539*1.1)*H1539)</f>
        <v>0</v>
      </c>
      <c r="Y1539" s="37">
        <f>IF(V1539=0,0,VLOOKUP(V1539,[1]원재료!C:H,3,0)*0.001)</f>
        <v>9.01</v>
      </c>
      <c r="Z1539" s="35">
        <f t="shared" ref="Z1539:Z1602" si="124">Y1539*X1539</f>
        <v>0</v>
      </c>
      <c r="AA1539" s="49" t="s">
        <v>195</v>
      </c>
      <c r="AB1539" s="39" t="s">
        <v>35</v>
      </c>
      <c r="AC1539" s="40"/>
    </row>
    <row r="1540" spans="1:29" ht="19.5" hidden="1" customHeight="1" x14ac:dyDescent="0.45">
      <c r="A1540" s="22">
        <v>46147</v>
      </c>
      <c r="B1540" s="23" t="s">
        <v>29</v>
      </c>
      <c r="C1540" s="24" t="s">
        <v>168</v>
      </c>
      <c r="D1540" s="25" t="s">
        <v>189</v>
      </c>
      <c r="E1540" s="26" t="s">
        <v>193</v>
      </c>
      <c r="F1540" s="27" t="str">
        <f>VLOOKUP(표1[[#This Row],[품번]],[1]!품번구분[#Data],2,0)</f>
        <v>S</v>
      </c>
      <c r="G1540" s="28"/>
      <c r="H1540" s="28"/>
      <c r="I1540" s="28"/>
      <c r="J1540" s="29">
        <f>표1[[#This Row],[C/V]]*표1[[#This Row],[판수]]-표1[[#This Row],[불량수량]]</f>
        <v>0</v>
      </c>
      <c r="K1540" s="28" t="s">
        <v>186</v>
      </c>
      <c r="L1540" s="28" t="s">
        <v>36</v>
      </c>
      <c r="M1540" s="30">
        <v>0.70833333333333337</v>
      </c>
      <c r="N1540" s="30">
        <v>0.83333333333333337</v>
      </c>
      <c r="O1540" s="31">
        <v>140</v>
      </c>
      <c r="P1540" s="31">
        <v>0</v>
      </c>
      <c r="Q1540" s="32"/>
      <c r="R1540" s="33" t="str">
        <f t="shared" si="120"/>
        <v/>
      </c>
      <c r="S1540" s="34">
        <f t="shared" si="121"/>
        <v>172</v>
      </c>
      <c r="T1540" s="35">
        <f>IF(L1540="비가동",0,VLOOKUP(E1540,[1]단가!$D$4:$G$1048576,4,0))</f>
        <v>0</v>
      </c>
      <c r="U1540" s="35">
        <f t="shared" si="122"/>
        <v>0</v>
      </c>
      <c r="V1540" s="36">
        <f>IF($L1540="비가동",0,IF($B1540="in",VLOOKUP($E1540,[1]투입량!$M:$T,3,FALSE),VLOOKUP($E1540,[1]투입량!$D:$I,3,FALSE)))</f>
        <v>0</v>
      </c>
      <c r="W1540" s="35">
        <f>IF($L1540="비가동",0,IF($B1540="in",VLOOKUP($E1540,[1]투입량!$M:$T,6,FALSE),VLOOKUP($E1540,[1]투입량!$D:$I,5,FALSE)))</f>
        <v>0</v>
      </c>
      <c r="X1540" s="35">
        <f t="shared" si="123"/>
        <v>0</v>
      </c>
      <c r="Y1540" s="37">
        <f>IF(V1540=0,0,VLOOKUP(V1540,[1]원재료!C:H,3,0)*0.001)</f>
        <v>0</v>
      </c>
      <c r="Z1540" s="35">
        <f t="shared" si="124"/>
        <v>0</v>
      </c>
      <c r="AA1540" s="49"/>
      <c r="AB1540" s="39" t="s">
        <v>35</v>
      </c>
      <c r="AC1540" s="40"/>
    </row>
    <row r="1541" spans="1:29" ht="19.5" customHeight="1" x14ac:dyDescent="0.45">
      <c r="A1541" s="22">
        <v>46147</v>
      </c>
      <c r="B1541" s="23" t="s">
        <v>29</v>
      </c>
      <c r="C1541" s="24" t="s">
        <v>168</v>
      </c>
      <c r="D1541" s="25" t="s">
        <v>185</v>
      </c>
      <c r="E1541" s="26" t="s">
        <v>159</v>
      </c>
      <c r="F1541" s="27" t="str">
        <f>VLOOKUP(표1[[#This Row],[품번]],[1]!품번구분[#Data],2,0)</f>
        <v>G</v>
      </c>
      <c r="G1541" s="28">
        <v>2</v>
      </c>
      <c r="H1541" s="28">
        <v>100</v>
      </c>
      <c r="I1541" s="28"/>
      <c r="J1541" s="29">
        <f>표1[[#This Row],[C/V]]*표1[[#This Row],[판수]]-표1[[#This Row],[불량수량]]</f>
        <v>200</v>
      </c>
      <c r="K1541" s="28" t="s">
        <v>171</v>
      </c>
      <c r="L1541" s="28" t="s">
        <v>117</v>
      </c>
      <c r="M1541" s="30">
        <v>0.83333333333333337</v>
      </c>
      <c r="N1541" s="30">
        <v>0.33333333333333331</v>
      </c>
      <c r="O1541" s="31">
        <v>659.99999999999989</v>
      </c>
      <c r="P1541" s="31">
        <v>0</v>
      </c>
      <c r="Q1541" s="32"/>
      <c r="R1541" s="33">
        <f t="shared" si="120"/>
        <v>9.0909090909090935</v>
      </c>
      <c r="S1541" s="34">
        <f t="shared" si="121"/>
        <v>171</v>
      </c>
      <c r="T1541" s="35">
        <f>IF(L1541="비가동",0,VLOOKUP(E1541,[1]단가!$D$4:$G$1048576,4,0))</f>
        <v>1487.4</v>
      </c>
      <c r="U1541" s="35">
        <f t="shared" si="122"/>
        <v>297480</v>
      </c>
      <c r="V1541" s="36" t="str">
        <f>IF($L1541="비가동",0,IF($B1541="in",VLOOKUP($E1541,[1]투입량!$M:$T,3,FALSE),VLOOKUP($E1541,[1]투입량!$D:$I,3,FALSE)))</f>
        <v>SI5027</v>
      </c>
      <c r="W1541" s="35">
        <f>IF($L1541="비가동",0,IF($B1541="in",VLOOKUP($E1541,[1]투입량!$M:$T,6,FALSE),VLOOKUP($E1541,[1]투입량!$D:$I,5,FALSE)))</f>
        <v>72</v>
      </c>
      <c r="X1541" s="35">
        <f t="shared" si="123"/>
        <v>7920</v>
      </c>
      <c r="Y1541" s="37">
        <f>IF(V1541=0,0,VLOOKUP(V1541,[1]원재료!C:H,3,0)*0.001)</f>
        <v>0</v>
      </c>
      <c r="Z1541" s="35">
        <f t="shared" si="124"/>
        <v>0</v>
      </c>
      <c r="AA1541" s="49"/>
      <c r="AB1541" s="39" t="s">
        <v>35</v>
      </c>
      <c r="AC1541" s="40"/>
    </row>
    <row r="1542" spans="1:29" ht="19.5" customHeight="1" x14ac:dyDescent="0.45">
      <c r="A1542" s="22">
        <v>46147</v>
      </c>
      <c r="B1542" s="23" t="s">
        <v>29</v>
      </c>
      <c r="C1542" s="24" t="s">
        <v>168</v>
      </c>
      <c r="D1542" s="25" t="s">
        <v>187</v>
      </c>
      <c r="E1542" s="26" t="s">
        <v>194</v>
      </c>
      <c r="F1542" s="27" t="str">
        <f>VLOOKUP(표1[[#This Row],[품번]],[1]!품번구분[#Data],2,0)</f>
        <v>G</v>
      </c>
      <c r="G1542" s="28">
        <v>20</v>
      </c>
      <c r="H1542" s="28">
        <v>100</v>
      </c>
      <c r="I1542" s="28"/>
      <c r="J1542" s="29">
        <f>표1[[#This Row],[C/V]]*표1[[#This Row],[판수]]-표1[[#This Row],[불량수량]]</f>
        <v>2000</v>
      </c>
      <c r="K1542" s="28" t="s">
        <v>171</v>
      </c>
      <c r="L1542" s="28" t="s">
        <v>117</v>
      </c>
      <c r="M1542" s="30">
        <v>0.83333333333333337</v>
      </c>
      <c r="N1542" s="30">
        <v>0.33333333333333331</v>
      </c>
      <c r="O1542" s="31">
        <v>659.99999999999989</v>
      </c>
      <c r="P1542" s="31">
        <v>0</v>
      </c>
      <c r="Q1542" s="32"/>
      <c r="R1542" s="33">
        <f t="shared" si="120"/>
        <v>9.0909090909090935</v>
      </c>
      <c r="S1542" s="34">
        <f t="shared" si="121"/>
        <v>171</v>
      </c>
      <c r="T1542" s="35">
        <f>IF(L1542="비가동",0,VLOOKUP(E1542,[1]단가!$D$4:$G$1048576,4,0))</f>
        <v>405</v>
      </c>
      <c r="U1542" s="35">
        <f t="shared" si="122"/>
        <v>810000</v>
      </c>
      <c r="V1542" s="36" t="str">
        <f>IF($L1542="비가동",0,IF($B1542="in",VLOOKUP($E1542,[1]투입량!$M:$T,3,FALSE),VLOOKUP($E1542,[1]투입량!$D:$I,3,FALSE)))</f>
        <v>H-N7001</v>
      </c>
      <c r="W1542" s="35">
        <f>IF($L1542="비가동",0,IF($B1542="in",VLOOKUP($E1542,[1]투입량!$M:$T,6,FALSE),VLOOKUP($E1542,[1]투입량!$D:$I,5,FALSE)))</f>
        <v>0</v>
      </c>
      <c r="X1542" s="35">
        <f t="shared" si="123"/>
        <v>0</v>
      </c>
      <c r="Y1542" s="37">
        <f>IF(V1542=0,0,VLOOKUP(V1542,[1]원재료!C:H,3,0)*0.001)</f>
        <v>22.900000000000002</v>
      </c>
      <c r="Z1542" s="35">
        <f t="shared" si="124"/>
        <v>0</v>
      </c>
      <c r="AA1542" s="49"/>
      <c r="AB1542" s="39" t="s">
        <v>35</v>
      </c>
      <c r="AC1542" s="40"/>
    </row>
    <row r="1543" spans="1:29" ht="19.5" customHeight="1" x14ac:dyDescent="0.45">
      <c r="A1543" s="22">
        <v>46148</v>
      </c>
      <c r="B1543" s="23" t="s">
        <v>29</v>
      </c>
      <c r="C1543" s="24" t="s">
        <v>168</v>
      </c>
      <c r="D1543" s="25" t="s">
        <v>189</v>
      </c>
      <c r="E1543" s="26" t="s">
        <v>193</v>
      </c>
      <c r="F1543" s="27" t="str">
        <f>VLOOKUP(표1[[#This Row],[품번]],[1]!품번구분[#Data],2,0)</f>
        <v>S</v>
      </c>
      <c r="G1543" s="28">
        <v>12</v>
      </c>
      <c r="H1543" s="28">
        <v>100</v>
      </c>
      <c r="I1543" s="28"/>
      <c r="J1543" s="29">
        <f>표1[[#This Row],[C/V]]*표1[[#This Row],[판수]]-표1[[#This Row],[불량수량]]</f>
        <v>1200</v>
      </c>
      <c r="K1543" s="28" t="s">
        <v>171</v>
      </c>
      <c r="L1543" s="28" t="s">
        <v>117</v>
      </c>
      <c r="M1543" s="30">
        <v>0.83333333333333337</v>
      </c>
      <c r="N1543" s="30">
        <v>0.33333333333333331</v>
      </c>
      <c r="O1543" s="31">
        <v>659.99999999999989</v>
      </c>
      <c r="P1543" s="31">
        <v>0</v>
      </c>
      <c r="Q1543" s="32"/>
      <c r="R1543" s="33">
        <f t="shared" si="120"/>
        <v>9.0909090909090935</v>
      </c>
      <c r="S1543" s="34">
        <f t="shared" si="121"/>
        <v>190</v>
      </c>
      <c r="T1543" s="35">
        <f>IF(L1543="비가동",0,VLOOKUP(E1543,[1]단가!$D$4:$G$1048576,4,0))</f>
        <v>0</v>
      </c>
      <c r="U1543" s="35">
        <f t="shared" si="122"/>
        <v>0</v>
      </c>
      <c r="V1543" s="36" t="str">
        <f>IF($L1543="비가동",0,IF($B1543="in",VLOOKUP($E1543,[1]투입량!$M:$T,3,FALSE),VLOOKUP($E1543,[1]투입량!$D:$I,3,FALSE)))</f>
        <v>Q5011</v>
      </c>
      <c r="W1543" s="35">
        <f>IF($L1543="비가동",0,IF($B1543="in",VLOOKUP($E1543,[1]투입량!$M:$T,6,FALSE),VLOOKUP($E1543,[1]투입량!$D:$I,5,FALSE)))</f>
        <v>0</v>
      </c>
      <c r="X1543" s="35">
        <f t="shared" si="123"/>
        <v>0</v>
      </c>
      <c r="Y1543" s="37">
        <f>IF(V1543=0,0,VLOOKUP(V1543,[1]원재료!C:H,3,0)*0.001)</f>
        <v>9.01</v>
      </c>
      <c r="Z1543" s="35">
        <f t="shared" si="124"/>
        <v>0</v>
      </c>
      <c r="AA1543" s="49"/>
      <c r="AB1543" s="39" t="s">
        <v>35</v>
      </c>
      <c r="AC1543" s="40"/>
    </row>
    <row r="1544" spans="1:29" ht="19.5" customHeight="1" x14ac:dyDescent="0.45">
      <c r="A1544" s="22">
        <v>46148</v>
      </c>
      <c r="B1544" s="23" t="s">
        <v>29</v>
      </c>
      <c r="C1544" s="24" t="s">
        <v>168</v>
      </c>
      <c r="D1544" s="25" t="s">
        <v>169</v>
      </c>
      <c r="E1544" s="26" t="s">
        <v>170</v>
      </c>
      <c r="F1544" s="27" t="str">
        <f>VLOOKUP(표1[[#This Row],[품번]],[1]!품번구분[#Data],2,0)</f>
        <v>G</v>
      </c>
      <c r="G1544" s="28">
        <v>30</v>
      </c>
      <c r="H1544" s="28">
        <v>104</v>
      </c>
      <c r="I1544" s="28"/>
      <c r="J1544" s="29">
        <f>표1[[#This Row],[C/V]]*표1[[#This Row],[판수]]-표1[[#This Row],[불량수량]]</f>
        <v>3120</v>
      </c>
      <c r="K1544" s="28" t="s">
        <v>191</v>
      </c>
      <c r="L1544" s="28" t="s">
        <v>116</v>
      </c>
      <c r="M1544" s="30">
        <v>0.33333333333333331</v>
      </c>
      <c r="N1544" s="30">
        <v>0.83333333333333337</v>
      </c>
      <c r="O1544" s="31">
        <v>620</v>
      </c>
      <c r="P1544" s="31">
        <v>0</v>
      </c>
      <c r="Q1544" s="32"/>
      <c r="R1544" s="33">
        <f t="shared" si="120"/>
        <v>10.064516129032258</v>
      </c>
      <c r="S1544" s="34">
        <f t="shared" si="121"/>
        <v>104</v>
      </c>
      <c r="T1544" s="35">
        <f>IF(L1544="비가동",0,VLOOKUP(E1544,[1]단가!$D$4:$G$1048576,4,0))</f>
        <v>110.9</v>
      </c>
      <c r="U1544" s="35">
        <f t="shared" si="122"/>
        <v>346008</v>
      </c>
      <c r="V1544" s="36" t="str">
        <f>IF($L1544="비가동",0,IF($B1544="in",VLOOKUP($E1544,[1]투입량!$M:$T,3,FALSE),VLOOKUP($E1544,[1]투입량!$D:$I,3,FALSE)))</f>
        <v>SI4028</v>
      </c>
      <c r="W1544" s="35">
        <f>IF($L1544="비가동",0,IF($B1544="in",VLOOKUP($E1544,[1]투입량!$M:$T,6,FALSE),VLOOKUP($E1544,[1]투입량!$D:$I,5,FALSE)))</f>
        <v>32</v>
      </c>
      <c r="X1544" s="35">
        <f t="shared" si="123"/>
        <v>3660.8</v>
      </c>
      <c r="Y1544" s="37">
        <f>IF(V1544=0,0,VLOOKUP(V1544,[1]원재료!C:H,3,0)*0.001)</f>
        <v>9</v>
      </c>
      <c r="Z1544" s="35">
        <f t="shared" si="124"/>
        <v>32947.200000000004</v>
      </c>
      <c r="AA1544" s="49"/>
      <c r="AB1544" s="39" t="s">
        <v>35</v>
      </c>
      <c r="AC1544" s="40"/>
    </row>
    <row r="1545" spans="1:29" ht="19.5" customHeight="1" x14ac:dyDescent="0.45">
      <c r="A1545" s="22">
        <v>46148</v>
      </c>
      <c r="B1545" s="23" t="s">
        <v>29</v>
      </c>
      <c r="C1545" s="24" t="s">
        <v>168</v>
      </c>
      <c r="D1545" s="25" t="s">
        <v>172</v>
      </c>
      <c r="E1545" s="26">
        <v>440009</v>
      </c>
      <c r="F1545" s="27" t="str">
        <f>VLOOKUP(표1[[#This Row],[품번]],[1]!품번구분[#Data],2,0)</f>
        <v>G</v>
      </c>
      <c r="G1545" s="28">
        <v>80</v>
      </c>
      <c r="H1545" s="28">
        <v>104</v>
      </c>
      <c r="I1545" s="28"/>
      <c r="J1545" s="29">
        <f>표1[[#This Row],[C/V]]*표1[[#This Row],[판수]]-표1[[#This Row],[불량수량]]</f>
        <v>8320</v>
      </c>
      <c r="K1545" s="28" t="s">
        <v>191</v>
      </c>
      <c r="L1545" s="28" t="s">
        <v>116</v>
      </c>
      <c r="M1545" s="30">
        <v>0.33333333333333331</v>
      </c>
      <c r="N1545" s="30">
        <v>0.83333333333333337</v>
      </c>
      <c r="O1545" s="31">
        <v>620</v>
      </c>
      <c r="P1545" s="31">
        <v>0</v>
      </c>
      <c r="Q1545" s="32"/>
      <c r="R1545" s="33">
        <f t="shared" si="120"/>
        <v>10.064516129032258</v>
      </c>
      <c r="S1545" s="34">
        <f t="shared" si="121"/>
        <v>104</v>
      </c>
      <c r="T1545" s="35">
        <f>IF(L1545="비가동",0,VLOOKUP(E1545,[1]단가!$D$4:$G$1048576,4,0))</f>
        <v>30</v>
      </c>
      <c r="U1545" s="35">
        <f t="shared" si="122"/>
        <v>249600</v>
      </c>
      <c r="V1545" s="36" t="str">
        <f>IF($L1545="비가동",0,IF($B1545="in",VLOOKUP($E1545,[1]투입량!$M:$T,3,FALSE),VLOOKUP($E1545,[1]투입량!$D:$I,3,FALSE)))</f>
        <v>Q4004-1</v>
      </c>
      <c r="W1545" s="35">
        <f>IF($L1545="비가동",0,IF($B1545="in",VLOOKUP($E1545,[1]투입량!$M:$T,6,FALSE),VLOOKUP($E1545,[1]투입량!$D:$I,5,FALSE)))</f>
        <v>50</v>
      </c>
      <c r="X1545" s="35">
        <f t="shared" si="123"/>
        <v>5720.0000000000009</v>
      </c>
      <c r="Y1545" s="37">
        <f>IF(V1545=0,0,VLOOKUP(V1545,[1]원재료!C:H,3,0)*0.001)</f>
        <v>10.83</v>
      </c>
      <c r="Z1545" s="35">
        <f t="shared" si="124"/>
        <v>61947.600000000013</v>
      </c>
      <c r="AA1545" s="49"/>
      <c r="AB1545" s="39" t="s">
        <v>35</v>
      </c>
      <c r="AC1545" s="40"/>
    </row>
    <row r="1546" spans="1:29" ht="19.5" customHeight="1" x14ac:dyDescent="0.45">
      <c r="A1546" s="22">
        <v>46148</v>
      </c>
      <c r="B1546" s="23" t="s">
        <v>29</v>
      </c>
      <c r="C1546" s="24" t="s">
        <v>168</v>
      </c>
      <c r="D1546" s="25" t="s">
        <v>192</v>
      </c>
      <c r="E1546" s="26" t="s">
        <v>174</v>
      </c>
      <c r="F1546" s="27" t="str">
        <f>VLOOKUP(표1[[#This Row],[품번]],[1]!품번구분[#Data],2,0)</f>
        <v>G</v>
      </c>
      <c r="G1546" s="28">
        <v>72</v>
      </c>
      <c r="H1546" s="28">
        <v>104</v>
      </c>
      <c r="I1546" s="28"/>
      <c r="J1546" s="29">
        <f>표1[[#This Row],[C/V]]*표1[[#This Row],[판수]]-표1[[#This Row],[불량수량]]</f>
        <v>7488</v>
      </c>
      <c r="K1546" s="28" t="s">
        <v>191</v>
      </c>
      <c r="L1546" s="28" t="s">
        <v>116</v>
      </c>
      <c r="M1546" s="30">
        <v>0.33333333333333331</v>
      </c>
      <c r="N1546" s="30">
        <v>0.83333333333333337</v>
      </c>
      <c r="O1546" s="31">
        <v>620</v>
      </c>
      <c r="P1546" s="31">
        <v>0</v>
      </c>
      <c r="Q1546" s="32"/>
      <c r="R1546" s="33">
        <f t="shared" si="120"/>
        <v>10.064516129032258</v>
      </c>
      <c r="S1546" s="34">
        <f t="shared" si="121"/>
        <v>104</v>
      </c>
      <c r="T1546" s="35">
        <f>IF(L1546="비가동",0,VLOOKUP(E1546,[1]단가!$D$4:$G$1048576,4,0))</f>
        <v>0</v>
      </c>
      <c r="U1546" s="35">
        <f t="shared" si="122"/>
        <v>0</v>
      </c>
      <c r="V1546" s="36" t="str">
        <f>IF($L1546="비가동",0,IF($B1546="in",VLOOKUP($E1546,[1]투입량!$M:$T,3,FALSE),VLOOKUP($E1546,[1]투입량!$D:$I,3,FALSE)))</f>
        <v>Q4020</v>
      </c>
      <c r="W1546" s="35">
        <f>IF($L1546="비가동",0,IF($B1546="in",VLOOKUP($E1546,[1]투입량!$M:$T,6,FALSE),VLOOKUP($E1546,[1]투입량!$D:$I,5,FALSE)))</f>
        <v>87</v>
      </c>
      <c r="X1546" s="35">
        <f t="shared" si="123"/>
        <v>9952.8000000000011</v>
      </c>
      <c r="Y1546" s="37">
        <f>IF(V1546=0,0,VLOOKUP(V1546,[1]원재료!C:H,3,0)*0.001)</f>
        <v>10.450000000000001</v>
      </c>
      <c r="Z1546" s="35">
        <f t="shared" si="124"/>
        <v>104006.76000000002</v>
      </c>
      <c r="AA1546" s="49"/>
      <c r="AB1546" s="39" t="s">
        <v>35</v>
      </c>
      <c r="AC1546" s="40"/>
    </row>
    <row r="1547" spans="1:29" ht="19.5" customHeight="1" x14ac:dyDescent="0.45">
      <c r="A1547" s="22">
        <v>46148</v>
      </c>
      <c r="B1547" s="23" t="s">
        <v>29</v>
      </c>
      <c r="C1547" s="24" t="s">
        <v>168</v>
      </c>
      <c r="D1547" s="25" t="s">
        <v>183</v>
      </c>
      <c r="E1547" s="26" t="s">
        <v>176</v>
      </c>
      <c r="F1547" s="27" t="str">
        <f>VLOOKUP(표1[[#This Row],[품번]],[1]!품번구분[#Data],2,0)</f>
        <v>G</v>
      </c>
      <c r="G1547" s="28">
        <v>8</v>
      </c>
      <c r="H1547" s="28">
        <v>111</v>
      </c>
      <c r="I1547" s="28"/>
      <c r="J1547" s="29">
        <f>표1[[#This Row],[C/V]]*표1[[#This Row],[판수]]-표1[[#This Row],[불량수량]]</f>
        <v>888</v>
      </c>
      <c r="K1547" s="28" t="s">
        <v>177</v>
      </c>
      <c r="L1547" s="28" t="s">
        <v>116</v>
      </c>
      <c r="M1547" s="30">
        <v>0.33333333333333331</v>
      </c>
      <c r="N1547" s="30">
        <v>0.83333333333333337</v>
      </c>
      <c r="O1547" s="31">
        <v>620</v>
      </c>
      <c r="P1547" s="31">
        <v>0</v>
      </c>
      <c r="Q1547" s="32"/>
      <c r="R1547" s="33">
        <f t="shared" si="120"/>
        <v>10.741935483870968</v>
      </c>
      <c r="S1547" s="34">
        <f t="shared" si="121"/>
        <v>227</v>
      </c>
      <c r="T1547" s="35">
        <f>IF(L1547="비가동",0,VLOOKUP(E1547,[1]단가!$D$4:$G$1048576,4,0))</f>
        <v>420.5</v>
      </c>
      <c r="U1547" s="35">
        <f t="shared" si="122"/>
        <v>373404</v>
      </c>
      <c r="V1547" s="36" t="str">
        <f>IF($L1547="비가동",0,IF($B1547="in",VLOOKUP($E1547,[1]투입량!$M:$T,3,FALSE),VLOOKUP($E1547,[1]투입량!$D:$I,3,FALSE)))</f>
        <v>Q4021</v>
      </c>
      <c r="W1547" s="35">
        <f>IF($L1547="비가동",0,IF($B1547="in",VLOOKUP($E1547,[1]투입량!$M:$T,6,FALSE),VLOOKUP($E1547,[1]투입량!$D:$I,5,FALSE)))</f>
        <v>22.4</v>
      </c>
      <c r="X1547" s="35">
        <f t="shared" si="123"/>
        <v>2735.04</v>
      </c>
      <c r="Y1547" s="37">
        <f>IF(V1547=0,0,VLOOKUP(V1547,[1]원재료!C:H,3,0)*0.001)</f>
        <v>8.9</v>
      </c>
      <c r="Z1547" s="35">
        <f t="shared" si="124"/>
        <v>24341.856</v>
      </c>
      <c r="AA1547" s="49"/>
      <c r="AB1547" s="39" t="s">
        <v>35</v>
      </c>
      <c r="AC1547" s="40"/>
    </row>
    <row r="1548" spans="1:29" ht="19.5" customHeight="1" x14ac:dyDescent="0.45">
      <c r="A1548" s="22">
        <v>46148</v>
      </c>
      <c r="B1548" s="23" t="s">
        <v>29</v>
      </c>
      <c r="C1548" s="24" t="s">
        <v>168</v>
      </c>
      <c r="D1548" s="25" t="s">
        <v>179</v>
      </c>
      <c r="E1548" s="26" t="s">
        <v>180</v>
      </c>
      <c r="F1548" s="27" t="str">
        <f>VLOOKUP(표1[[#This Row],[품번]],[1]!품번구분[#Data],2,0)</f>
        <v>G</v>
      </c>
      <c r="G1548" s="28">
        <v>96</v>
      </c>
      <c r="H1548" s="28">
        <v>111</v>
      </c>
      <c r="I1548" s="28"/>
      <c r="J1548" s="29">
        <f>표1[[#This Row],[C/V]]*표1[[#This Row],[판수]]-표1[[#This Row],[불량수량]]</f>
        <v>10656</v>
      </c>
      <c r="K1548" s="28" t="s">
        <v>177</v>
      </c>
      <c r="L1548" s="28" t="s">
        <v>116</v>
      </c>
      <c r="M1548" s="30">
        <v>0.33333333333333331</v>
      </c>
      <c r="N1548" s="30">
        <v>0.83333333333333337</v>
      </c>
      <c r="O1548" s="31">
        <v>620</v>
      </c>
      <c r="P1548" s="31">
        <v>0</v>
      </c>
      <c r="Q1548" s="32"/>
      <c r="R1548" s="33">
        <f t="shared" si="120"/>
        <v>10.741935483870968</v>
      </c>
      <c r="S1548" s="34">
        <f t="shared" si="121"/>
        <v>227</v>
      </c>
      <c r="T1548" s="35">
        <f>IF(L1548="비가동",0,VLOOKUP(E1548,[1]단가!$D$4:$G$1048576,4,0))</f>
        <v>55</v>
      </c>
      <c r="U1548" s="35">
        <f t="shared" si="122"/>
        <v>586080</v>
      </c>
      <c r="V1548" s="36" t="str">
        <f>IF($L1548="비가동",0,IF($B1548="in",VLOOKUP($E1548,[1]투입량!$M:$T,3,FALSE),VLOOKUP($E1548,[1]투입량!$D:$I,3,FALSE)))</f>
        <v>Q4020</v>
      </c>
      <c r="W1548" s="35">
        <f>IF($L1548="비가동",0,IF($B1548="in",VLOOKUP($E1548,[1]투입량!$M:$T,6,FALSE),VLOOKUP($E1548,[1]투입량!$D:$I,5,FALSE)))</f>
        <v>120</v>
      </c>
      <c r="X1548" s="35">
        <f t="shared" si="123"/>
        <v>14652</v>
      </c>
      <c r="Y1548" s="37">
        <f>IF(V1548=0,0,VLOOKUP(V1548,[1]원재료!C:H,3,0)*0.001)</f>
        <v>10.450000000000001</v>
      </c>
      <c r="Z1548" s="35">
        <f t="shared" si="124"/>
        <v>153113.40000000002</v>
      </c>
      <c r="AA1548" s="50"/>
      <c r="AB1548" s="39" t="s">
        <v>35</v>
      </c>
      <c r="AC1548" s="40"/>
    </row>
    <row r="1549" spans="1:29" ht="19.5" customHeight="1" x14ac:dyDescent="0.45">
      <c r="A1549" s="22">
        <v>46148</v>
      </c>
      <c r="B1549" s="23" t="s">
        <v>29</v>
      </c>
      <c r="C1549" s="24" t="s">
        <v>168</v>
      </c>
      <c r="D1549" s="25" t="s">
        <v>181</v>
      </c>
      <c r="E1549" s="26" t="s">
        <v>182</v>
      </c>
      <c r="F1549" s="27" t="str">
        <f>VLOOKUP(표1[[#This Row],[품번]],[1]!품번구분[#Data],2,0)</f>
        <v>G</v>
      </c>
      <c r="G1549" s="28">
        <v>2</v>
      </c>
      <c r="H1549" s="28">
        <v>111</v>
      </c>
      <c r="I1549" s="28"/>
      <c r="J1549" s="29">
        <f>표1[[#This Row],[C/V]]*표1[[#This Row],[판수]]-표1[[#This Row],[불량수량]]</f>
        <v>222</v>
      </c>
      <c r="K1549" s="28" t="s">
        <v>177</v>
      </c>
      <c r="L1549" s="28" t="s">
        <v>116</v>
      </c>
      <c r="M1549" s="30">
        <v>0.33333333333333331</v>
      </c>
      <c r="N1549" s="30">
        <v>0.83333333333333337</v>
      </c>
      <c r="O1549" s="31">
        <v>620</v>
      </c>
      <c r="P1549" s="31">
        <v>0</v>
      </c>
      <c r="Q1549" s="32"/>
      <c r="R1549" s="33">
        <f t="shared" si="120"/>
        <v>10.741935483870968</v>
      </c>
      <c r="S1549" s="34">
        <f t="shared" si="121"/>
        <v>200</v>
      </c>
      <c r="T1549" s="35">
        <f>IF(L1549="비가동",0,VLOOKUP(E1549,[1]단가!$D$4:$G$1048576,4,0))</f>
        <v>1779.6</v>
      </c>
      <c r="U1549" s="35">
        <f t="shared" si="122"/>
        <v>395071.19999999995</v>
      </c>
      <c r="V1549" s="36" t="str">
        <f>IF($L1549="비가동",0,IF($B1549="in",VLOOKUP($E1549,[1]투입량!$M:$T,3,FALSE),VLOOKUP($E1549,[1]투입량!$D:$I,3,FALSE)))</f>
        <v>SI4023</v>
      </c>
      <c r="W1549" s="35">
        <f>IF($L1549="비가동",0,IF($B1549="in",VLOOKUP($E1549,[1]투입량!$M:$T,6,FALSE),VLOOKUP($E1549,[1]투입량!$D:$I,5,FALSE)))</f>
        <v>0</v>
      </c>
      <c r="X1549" s="35">
        <f t="shared" si="123"/>
        <v>0</v>
      </c>
      <c r="Y1549" s="37">
        <f>IF(V1549=0,0,VLOOKUP(V1549,[1]원재료!C:H,3,0)*0.001)</f>
        <v>9.3000000000000007</v>
      </c>
      <c r="Z1549" s="35">
        <f t="shared" si="124"/>
        <v>0</v>
      </c>
      <c r="AA1549" s="50"/>
      <c r="AB1549" s="39" t="s">
        <v>35</v>
      </c>
      <c r="AC1549" s="40"/>
    </row>
    <row r="1550" spans="1:29" ht="19.5" customHeight="1" x14ac:dyDescent="0.45">
      <c r="A1550" s="22">
        <v>46148</v>
      </c>
      <c r="B1550" s="23" t="s">
        <v>29</v>
      </c>
      <c r="C1550" s="24" t="s">
        <v>168</v>
      </c>
      <c r="D1550" s="25" t="s">
        <v>183</v>
      </c>
      <c r="E1550" s="26" t="s">
        <v>176</v>
      </c>
      <c r="F1550" s="27" t="str">
        <f>VLOOKUP(표1[[#This Row],[품번]],[1]!품번구분[#Data],2,0)</f>
        <v>G</v>
      </c>
      <c r="G1550" s="28">
        <v>8</v>
      </c>
      <c r="H1550" s="28">
        <v>116</v>
      </c>
      <c r="I1550" s="28"/>
      <c r="J1550" s="29">
        <f>표1[[#This Row],[C/V]]*표1[[#This Row],[판수]]-표1[[#This Row],[불량수량]]</f>
        <v>928</v>
      </c>
      <c r="K1550" s="28" t="s">
        <v>184</v>
      </c>
      <c r="L1550" s="28" t="s">
        <v>117</v>
      </c>
      <c r="M1550" s="30">
        <v>0.83333333333333337</v>
      </c>
      <c r="N1550" s="30">
        <v>0.33333333333333331</v>
      </c>
      <c r="O1550" s="31">
        <v>659.99999999999989</v>
      </c>
      <c r="P1550" s="31">
        <v>0</v>
      </c>
      <c r="Q1550" s="32"/>
      <c r="R1550" s="33">
        <f t="shared" si="120"/>
        <v>10.545454545454547</v>
      </c>
      <c r="S1550" s="34">
        <f t="shared" si="121"/>
        <v>227</v>
      </c>
      <c r="T1550" s="35">
        <f>IF(L1550="비가동",0,VLOOKUP(E1550,[1]단가!$D$4:$G$1048576,4,0))</f>
        <v>420.5</v>
      </c>
      <c r="U1550" s="35">
        <f t="shared" si="122"/>
        <v>390224</v>
      </c>
      <c r="V1550" s="36" t="str">
        <f>IF($L1550="비가동",0,IF($B1550="in",VLOOKUP($E1550,[1]투입량!$M:$T,3,FALSE),VLOOKUP($E1550,[1]투입량!$D:$I,3,FALSE)))</f>
        <v>Q4021</v>
      </c>
      <c r="W1550" s="35">
        <f>IF($L1550="비가동",0,IF($B1550="in",VLOOKUP($E1550,[1]투입량!$M:$T,6,FALSE),VLOOKUP($E1550,[1]투입량!$D:$I,5,FALSE)))</f>
        <v>22.4</v>
      </c>
      <c r="X1550" s="35">
        <f t="shared" si="123"/>
        <v>2858.2400000000002</v>
      </c>
      <c r="Y1550" s="37">
        <f>IF(V1550=0,0,VLOOKUP(V1550,[1]원재료!C:H,3,0)*0.001)</f>
        <v>8.9</v>
      </c>
      <c r="Z1550" s="35">
        <f t="shared" si="124"/>
        <v>25438.336000000003</v>
      </c>
      <c r="AA1550" s="49"/>
      <c r="AB1550" s="39" t="s">
        <v>35</v>
      </c>
      <c r="AC1550" s="40"/>
    </row>
    <row r="1551" spans="1:29" ht="19.5" customHeight="1" x14ac:dyDescent="0.45">
      <c r="A1551" s="22">
        <v>46148</v>
      </c>
      <c r="B1551" s="23" t="s">
        <v>29</v>
      </c>
      <c r="C1551" s="24" t="s">
        <v>168</v>
      </c>
      <c r="D1551" s="25" t="s">
        <v>179</v>
      </c>
      <c r="E1551" s="26" t="s">
        <v>180</v>
      </c>
      <c r="F1551" s="27" t="str">
        <f>VLOOKUP(표1[[#This Row],[품번]],[1]!품번구분[#Data],2,0)</f>
        <v>G</v>
      </c>
      <c r="G1551" s="28">
        <v>96</v>
      </c>
      <c r="H1551" s="28">
        <v>116</v>
      </c>
      <c r="I1551" s="28"/>
      <c r="J1551" s="29">
        <f>표1[[#This Row],[C/V]]*표1[[#This Row],[판수]]-표1[[#This Row],[불량수량]]</f>
        <v>11136</v>
      </c>
      <c r="K1551" s="28" t="s">
        <v>184</v>
      </c>
      <c r="L1551" s="28" t="s">
        <v>117</v>
      </c>
      <c r="M1551" s="30">
        <v>0.83333333333333337</v>
      </c>
      <c r="N1551" s="30">
        <v>0.33333333333333331</v>
      </c>
      <c r="O1551" s="31">
        <v>659.99999999999989</v>
      </c>
      <c r="P1551" s="31">
        <v>0</v>
      </c>
      <c r="Q1551" s="32"/>
      <c r="R1551" s="33">
        <f t="shared" si="120"/>
        <v>10.545454545454547</v>
      </c>
      <c r="S1551" s="34">
        <f t="shared" si="121"/>
        <v>227</v>
      </c>
      <c r="T1551" s="35">
        <f>IF(L1551="비가동",0,VLOOKUP(E1551,[1]단가!$D$4:$G$1048576,4,0))</f>
        <v>55</v>
      </c>
      <c r="U1551" s="35">
        <f t="shared" si="122"/>
        <v>612480</v>
      </c>
      <c r="V1551" s="36" t="str">
        <f>IF($L1551="비가동",0,IF($B1551="in",VLOOKUP($E1551,[1]투입량!$M:$T,3,FALSE),VLOOKUP($E1551,[1]투입량!$D:$I,3,FALSE)))</f>
        <v>Q4020</v>
      </c>
      <c r="W1551" s="35">
        <f>IF($L1551="비가동",0,IF($B1551="in",VLOOKUP($E1551,[1]투입량!$M:$T,6,FALSE),VLOOKUP($E1551,[1]투입량!$D:$I,5,FALSE)))</f>
        <v>120</v>
      </c>
      <c r="X1551" s="35">
        <f t="shared" si="123"/>
        <v>15312</v>
      </c>
      <c r="Y1551" s="37">
        <f>IF(V1551=0,0,VLOOKUP(V1551,[1]원재료!C:H,3,0)*0.001)</f>
        <v>10.450000000000001</v>
      </c>
      <c r="Z1551" s="35">
        <f t="shared" si="124"/>
        <v>160010.40000000002</v>
      </c>
      <c r="AA1551" s="50"/>
      <c r="AB1551" s="39" t="s">
        <v>35</v>
      </c>
      <c r="AC1551" s="40"/>
    </row>
    <row r="1552" spans="1:29" ht="19.5" hidden="1" customHeight="1" x14ac:dyDescent="0.45">
      <c r="A1552" s="22">
        <v>46148</v>
      </c>
      <c r="B1552" s="23" t="s">
        <v>29</v>
      </c>
      <c r="C1552" s="24" t="s">
        <v>168</v>
      </c>
      <c r="D1552" s="25" t="s">
        <v>181</v>
      </c>
      <c r="E1552" s="26" t="s">
        <v>182</v>
      </c>
      <c r="F1552" s="27" t="str">
        <f>VLOOKUP(표1[[#This Row],[품번]],[1]!품번구분[#Data],2,0)</f>
        <v>G</v>
      </c>
      <c r="G1552" s="28">
        <v>2</v>
      </c>
      <c r="H1552" s="28">
        <v>89</v>
      </c>
      <c r="I1552" s="28"/>
      <c r="J1552" s="29">
        <f>표1[[#This Row],[C/V]]*표1[[#This Row],[판수]]-표1[[#This Row],[불량수량]]</f>
        <v>178</v>
      </c>
      <c r="K1552" s="28" t="s">
        <v>184</v>
      </c>
      <c r="L1552" s="28" t="s">
        <v>117</v>
      </c>
      <c r="M1552" s="30">
        <v>0.83333333333333337</v>
      </c>
      <c r="N1552" s="30">
        <v>0.25</v>
      </c>
      <c r="O1552" s="31">
        <v>480</v>
      </c>
      <c r="P1552" s="31">
        <v>59.999999999999986</v>
      </c>
      <c r="Q1552" s="32" t="s">
        <v>100</v>
      </c>
      <c r="R1552" s="33">
        <f t="shared" si="120"/>
        <v>11.125</v>
      </c>
      <c r="S1552" s="34">
        <f t="shared" si="121"/>
        <v>200</v>
      </c>
      <c r="T1552" s="35">
        <f>IF(L1552="비가동",0,VLOOKUP(E1552,[1]단가!$D$4:$G$1048576,4,0))</f>
        <v>1779.6</v>
      </c>
      <c r="U1552" s="35">
        <f t="shared" si="122"/>
        <v>316768.8</v>
      </c>
      <c r="V1552" s="36" t="str">
        <f>IF($L1552="비가동",0,IF($B1552="in",VLOOKUP($E1552,[1]투입량!$M:$T,3,FALSE),VLOOKUP($E1552,[1]투입량!$D:$I,3,FALSE)))</f>
        <v>SI4023</v>
      </c>
      <c r="W1552" s="35">
        <f>IF($L1552="비가동",0,IF($B1552="in",VLOOKUP($E1552,[1]투입량!$M:$T,6,FALSE),VLOOKUP($E1552,[1]투입량!$D:$I,5,FALSE)))</f>
        <v>0</v>
      </c>
      <c r="X1552" s="35">
        <f t="shared" si="123"/>
        <v>0</v>
      </c>
      <c r="Y1552" s="37">
        <f>IF(V1552=0,0,VLOOKUP(V1552,[1]원재료!C:H,3,0)*0.001)</f>
        <v>9.3000000000000007</v>
      </c>
      <c r="Z1552" s="35">
        <f t="shared" si="124"/>
        <v>0</v>
      </c>
      <c r="AA1552" s="49"/>
      <c r="AB1552" s="39" t="s">
        <v>35</v>
      </c>
      <c r="AC1552" s="40"/>
    </row>
    <row r="1553" spans="1:29" ht="19.5" hidden="1" customHeight="1" x14ac:dyDescent="0.45">
      <c r="A1553" s="22">
        <v>46148</v>
      </c>
      <c r="B1553" s="23" t="s">
        <v>29</v>
      </c>
      <c r="C1553" s="24" t="s">
        <v>168</v>
      </c>
      <c r="D1553" s="25" t="s">
        <v>181</v>
      </c>
      <c r="E1553" s="26" t="s">
        <v>182</v>
      </c>
      <c r="F1553" s="27" t="str">
        <f>VLOOKUP(표1[[#This Row],[품번]],[1]!품번구분[#Data],2,0)</f>
        <v>G</v>
      </c>
      <c r="G1553" s="28"/>
      <c r="H1553" s="28"/>
      <c r="I1553" s="28"/>
      <c r="J1553" s="29">
        <f>표1[[#This Row],[C/V]]*표1[[#This Row],[판수]]-표1[[#This Row],[불량수량]]</f>
        <v>0</v>
      </c>
      <c r="K1553" s="28" t="s">
        <v>184</v>
      </c>
      <c r="L1553" s="28" t="s">
        <v>36</v>
      </c>
      <c r="M1553" s="30">
        <v>0.20833333333333334</v>
      </c>
      <c r="N1553" s="30">
        <v>0.25</v>
      </c>
      <c r="O1553" s="31">
        <v>59.999999999999986</v>
      </c>
      <c r="P1553" s="31">
        <v>0</v>
      </c>
      <c r="Q1553" s="32"/>
      <c r="R1553" s="33" t="str">
        <f t="shared" si="120"/>
        <v/>
      </c>
      <c r="S1553" s="34">
        <f t="shared" si="121"/>
        <v>200</v>
      </c>
      <c r="T1553" s="35">
        <f>IF(L1553="비가동",0,VLOOKUP(E1553,[1]단가!$D$4:$G$1048576,4,0))</f>
        <v>0</v>
      </c>
      <c r="U1553" s="35">
        <f t="shared" si="122"/>
        <v>0</v>
      </c>
      <c r="V1553" s="36">
        <f>IF($L1553="비가동",0,IF($B1553="in",VLOOKUP($E1553,[1]투입량!$M:$T,3,FALSE),VLOOKUP($E1553,[1]투입량!$D:$I,3,FALSE)))</f>
        <v>0</v>
      </c>
      <c r="W1553" s="35">
        <f>IF($L1553="비가동",0,IF($B1553="in",VLOOKUP($E1553,[1]투입량!$M:$T,6,FALSE),VLOOKUP($E1553,[1]투입량!$D:$I,5,FALSE)))</f>
        <v>0</v>
      </c>
      <c r="X1553" s="35">
        <f t="shared" si="123"/>
        <v>0</v>
      </c>
      <c r="Y1553" s="37">
        <f>IF(V1553=0,0,VLOOKUP(V1553,[1]원재료!C:H,3,0)*0.001)</f>
        <v>0</v>
      </c>
      <c r="Z1553" s="35">
        <f t="shared" si="124"/>
        <v>0</v>
      </c>
      <c r="AA1553" s="49"/>
      <c r="AB1553" s="39" t="s">
        <v>35</v>
      </c>
      <c r="AC1553" s="40"/>
    </row>
    <row r="1554" spans="1:29" ht="19.5" customHeight="1" x14ac:dyDescent="0.45">
      <c r="A1554" s="22">
        <v>46148</v>
      </c>
      <c r="B1554" s="23" t="s">
        <v>29</v>
      </c>
      <c r="C1554" s="24" t="s">
        <v>168</v>
      </c>
      <c r="D1554" s="25" t="s">
        <v>181</v>
      </c>
      <c r="E1554" s="26" t="s">
        <v>155</v>
      </c>
      <c r="F1554" s="27" t="str">
        <f>VLOOKUP(표1[[#This Row],[품번]],[1]!품번구분[#Data],2,0)</f>
        <v>G</v>
      </c>
      <c r="G1554" s="28">
        <v>44</v>
      </c>
      <c r="H1554" s="28">
        <v>16</v>
      </c>
      <c r="I1554" s="28"/>
      <c r="J1554" s="29">
        <f>표1[[#This Row],[C/V]]*표1[[#This Row],[판수]]-표1[[#This Row],[불량수량]]</f>
        <v>704</v>
      </c>
      <c r="K1554" s="28" t="s">
        <v>184</v>
      </c>
      <c r="L1554" s="28" t="s">
        <v>117</v>
      </c>
      <c r="M1554" s="30">
        <v>0.25</v>
      </c>
      <c r="N1554" s="30">
        <v>0.33333333333333331</v>
      </c>
      <c r="O1554" s="31">
        <v>119.99999999999997</v>
      </c>
      <c r="P1554" s="31">
        <v>0</v>
      </c>
      <c r="Q1554" s="32"/>
      <c r="R1554" s="33">
        <f t="shared" si="120"/>
        <v>8.0000000000000018</v>
      </c>
      <c r="S1554" s="34">
        <f t="shared" si="121"/>
        <v>16</v>
      </c>
      <c r="T1554" s="35">
        <f>IF(L1554="비가동",0,VLOOKUP(E1554,[1]단가!$D$4:$G$1048576,4,0))</f>
        <v>97</v>
      </c>
      <c r="U1554" s="35">
        <f t="shared" si="122"/>
        <v>68288</v>
      </c>
      <c r="V1554" s="36" t="str">
        <f>IF($L1554="비가동",0,IF($B1554="in",VLOOKUP($E1554,[1]투입량!$M:$T,3,FALSE),VLOOKUP($E1554,[1]투입량!$D:$I,3,FALSE)))</f>
        <v>SI4028</v>
      </c>
      <c r="W1554" s="35">
        <f>IF($L1554="비가동",0,IF($B1554="in",VLOOKUP($E1554,[1]투입량!$M:$T,6,FALSE),VLOOKUP($E1554,[1]투입량!$D:$I,5,FALSE)))</f>
        <v>156</v>
      </c>
      <c r="X1554" s="35">
        <f t="shared" si="123"/>
        <v>2745.6000000000004</v>
      </c>
      <c r="Y1554" s="37">
        <f>IF(V1554=0,0,VLOOKUP(V1554,[1]원재료!C:H,3,0)*0.001)</f>
        <v>9</v>
      </c>
      <c r="Z1554" s="35">
        <f t="shared" si="124"/>
        <v>24710.400000000001</v>
      </c>
      <c r="AA1554" s="49"/>
      <c r="AB1554" s="39" t="s">
        <v>35</v>
      </c>
      <c r="AC1554" s="40"/>
    </row>
    <row r="1555" spans="1:29" ht="19.5" customHeight="1" x14ac:dyDescent="0.45">
      <c r="A1555" s="22">
        <v>46148</v>
      </c>
      <c r="B1555" s="23" t="s">
        <v>29</v>
      </c>
      <c r="C1555" s="24" t="s">
        <v>168</v>
      </c>
      <c r="D1555" s="25" t="s">
        <v>185</v>
      </c>
      <c r="E1555" s="26" t="s">
        <v>159</v>
      </c>
      <c r="F1555" s="27" t="str">
        <f>VLOOKUP(표1[[#This Row],[품번]],[1]!품번구분[#Data],2,0)</f>
        <v>G</v>
      </c>
      <c r="G1555" s="28">
        <v>2</v>
      </c>
      <c r="H1555" s="28">
        <v>90</v>
      </c>
      <c r="I1555" s="28"/>
      <c r="J1555" s="29">
        <f>표1[[#This Row],[C/V]]*표1[[#This Row],[판수]]-표1[[#This Row],[불량수량]]</f>
        <v>180</v>
      </c>
      <c r="K1555" s="28" t="s">
        <v>186</v>
      </c>
      <c r="L1555" s="28" t="s">
        <v>116</v>
      </c>
      <c r="M1555" s="30">
        <v>0.33333333333333331</v>
      </c>
      <c r="N1555" s="30">
        <v>0.83333333333333337</v>
      </c>
      <c r="O1555" s="31">
        <v>620</v>
      </c>
      <c r="P1555" s="31">
        <v>0</v>
      </c>
      <c r="Q1555" s="32"/>
      <c r="R1555" s="33">
        <f t="shared" si="120"/>
        <v>8.7096774193548399</v>
      </c>
      <c r="S1555" s="34">
        <f t="shared" si="121"/>
        <v>195</v>
      </c>
      <c r="T1555" s="35">
        <f>IF(L1555="비가동",0,VLOOKUP(E1555,[1]단가!$D$4:$G$1048576,4,0))</f>
        <v>1487.4</v>
      </c>
      <c r="U1555" s="35">
        <f t="shared" si="122"/>
        <v>267732</v>
      </c>
      <c r="V1555" s="36" t="str">
        <f>IF($L1555="비가동",0,IF($B1555="in",VLOOKUP($E1555,[1]투입량!$M:$T,3,FALSE),VLOOKUP($E1555,[1]투입량!$D:$I,3,FALSE)))</f>
        <v>SI5027</v>
      </c>
      <c r="W1555" s="35">
        <f>IF($L1555="비가동",0,IF($B1555="in",VLOOKUP($E1555,[1]투입량!$M:$T,6,FALSE),VLOOKUP($E1555,[1]투입량!$D:$I,5,FALSE)))</f>
        <v>72</v>
      </c>
      <c r="X1555" s="35">
        <f t="shared" si="123"/>
        <v>7128</v>
      </c>
      <c r="Y1555" s="37">
        <f>IF(V1555=0,0,VLOOKUP(V1555,[1]원재료!C:H,3,0)*0.001)</f>
        <v>0</v>
      </c>
      <c r="Z1555" s="35">
        <f t="shared" si="124"/>
        <v>0</v>
      </c>
      <c r="AA1555" s="49"/>
      <c r="AB1555" s="39" t="s">
        <v>35</v>
      </c>
      <c r="AC1555" s="40"/>
    </row>
    <row r="1556" spans="1:29" ht="19.5" customHeight="1" x14ac:dyDescent="0.45">
      <c r="A1556" s="22">
        <v>46148</v>
      </c>
      <c r="B1556" s="23" t="s">
        <v>29</v>
      </c>
      <c r="C1556" s="24" t="s">
        <v>168</v>
      </c>
      <c r="D1556" s="25" t="s">
        <v>187</v>
      </c>
      <c r="E1556" s="26" t="s">
        <v>194</v>
      </c>
      <c r="F1556" s="27" t="str">
        <f>VLOOKUP(표1[[#This Row],[품번]],[1]!품번구분[#Data],2,0)</f>
        <v>G</v>
      </c>
      <c r="G1556" s="28">
        <v>20</v>
      </c>
      <c r="H1556" s="28">
        <v>87</v>
      </c>
      <c r="I1556" s="28"/>
      <c r="J1556" s="29">
        <f>표1[[#This Row],[C/V]]*표1[[#This Row],[판수]]-표1[[#This Row],[불량수량]]</f>
        <v>1740</v>
      </c>
      <c r="K1556" s="28" t="s">
        <v>186</v>
      </c>
      <c r="L1556" s="28" t="s">
        <v>116</v>
      </c>
      <c r="M1556" s="30">
        <v>0.33333333333333331</v>
      </c>
      <c r="N1556" s="30">
        <v>0.83333333333333337</v>
      </c>
      <c r="O1556" s="31">
        <v>620</v>
      </c>
      <c r="P1556" s="31">
        <v>0</v>
      </c>
      <c r="Q1556" s="32"/>
      <c r="R1556" s="33">
        <f t="shared" si="120"/>
        <v>8.4193548387096779</v>
      </c>
      <c r="S1556" s="34">
        <f t="shared" si="121"/>
        <v>192</v>
      </c>
      <c r="T1556" s="35">
        <f>IF(L1556="비가동",0,VLOOKUP(E1556,[1]단가!$D$4:$G$1048576,4,0))</f>
        <v>405</v>
      </c>
      <c r="U1556" s="35">
        <f t="shared" si="122"/>
        <v>704700</v>
      </c>
      <c r="V1556" s="36" t="str">
        <f>IF($L1556="비가동",0,IF($B1556="in",VLOOKUP($E1556,[1]투입량!$M:$T,3,FALSE),VLOOKUP($E1556,[1]투입량!$D:$I,3,FALSE)))</f>
        <v>H-N7001</v>
      </c>
      <c r="W1556" s="35">
        <f>IF($L1556="비가동",0,IF($B1556="in",VLOOKUP($E1556,[1]투입량!$M:$T,6,FALSE),VLOOKUP($E1556,[1]투입량!$D:$I,5,FALSE)))</f>
        <v>0</v>
      </c>
      <c r="X1556" s="35">
        <f t="shared" si="123"/>
        <v>0</v>
      </c>
      <c r="Y1556" s="37">
        <f>IF(V1556=0,0,VLOOKUP(V1556,[1]원재료!C:H,3,0)*0.001)</f>
        <v>22.900000000000002</v>
      </c>
      <c r="Z1556" s="35">
        <f t="shared" si="124"/>
        <v>0</v>
      </c>
      <c r="AA1556" s="49"/>
      <c r="AB1556" s="39" t="s">
        <v>35</v>
      </c>
      <c r="AC1556" s="40"/>
    </row>
    <row r="1557" spans="1:29" ht="19.5" customHeight="1" x14ac:dyDescent="0.45">
      <c r="A1557" s="22">
        <v>46148</v>
      </c>
      <c r="B1557" s="23" t="s">
        <v>29</v>
      </c>
      <c r="C1557" s="24" t="s">
        <v>168</v>
      </c>
      <c r="D1557" s="25" t="s">
        <v>189</v>
      </c>
      <c r="E1557" s="26" t="s">
        <v>193</v>
      </c>
      <c r="F1557" s="27" t="str">
        <f>VLOOKUP(표1[[#This Row],[품번]],[1]!품번구분[#Data],2,0)</f>
        <v>S</v>
      </c>
      <c r="G1557" s="28">
        <v>1</v>
      </c>
      <c r="H1557" s="28">
        <v>90</v>
      </c>
      <c r="I1557" s="28"/>
      <c r="J1557" s="29">
        <f>표1[[#This Row],[C/V]]*표1[[#This Row],[판수]]-표1[[#This Row],[불량수량]]</f>
        <v>90</v>
      </c>
      <c r="K1557" s="28" t="s">
        <v>186</v>
      </c>
      <c r="L1557" s="28" t="s">
        <v>116</v>
      </c>
      <c r="M1557" s="30">
        <v>0.33333333333333331</v>
      </c>
      <c r="N1557" s="30">
        <v>0.83333333333333337</v>
      </c>
      <c r="O1557" s="31">
        <v>620</v>
      </c>
      <c r="P1557" s="31">
        <v>0</v>
      </c>
      <c r="Q1557" s="32"/>
      <c r="R1557" s="33">
        <f t="shared" si="120"/>
        <v>8.7096774193548399</v>
      </c>
      <c r="S1557" s="34">
        <f t="shared" si="121"/>
        <v>190</v>
      </c>
      <c r="T1557" s="35">
        <f>IF(L1557="비가동",0,VLOOKUP(E1557,[1]단가!$D$4:$G$1048576,4,0))</f>
        <v>0</v>
      </c>
      <c r="U1557" s="35">
        <f t="shared" si="122"/>
        <v>0</v>
      </c>
      <c r="V1557" s="36" t="str">
        <f>IF($L1557="비가동",0,IF($B1557="in",VLOOKUP($E1557,[1]투입량!$M:$T,3,FALSE),VLOOKUP($E1557,[1]투입량!$D:$I,3,FALSE)))</f>
        <v>Q5011</v>
      </c>
      <c r="W1557" s="35">
        <f>IF($L1557="비가동",0,IF($B1557="in",VLOOKUP($E1557,[1]투입량!$M:$T,6,FALSE),VLOOKUP($E1557,[1]투입량!$D:$I,5,FALSE)))</f>
        <v>0</v>
      </c>
      <c r="X1557" s="35">
        <f t="shared" si="123"/>
        <v>0</v>
      </c>
      <c r="Y1557" s="37">
        <f>IF(V1557=0,0,VLOOKUP(V1557,[1]원재료!C:H,3,0)*0.001)</f>
        <v>9.01</v>
      </c>
      <c r="Z1557" s="35">
        <f t="shared" si="124"/>
        <v>0</v>
      </c>
      <c r="AA1557" s="49"/>
      <c r="AB1557" s="39" t="s">
        <v>35</v>
      </c>
      <c r="AC1557" s="40"/>
    </row>
    <row r="1558" spans="1:29" ht="19.5" customHeight="1" x14ac:dyDescent="0.45">
      <c r="A1558" s="22">
        <v>46148</v>
      </c>
      <c r="B1558" s="23" t="s">
        <v>29</v>
      </c>
      <c r="C1558" s="24" t="s">
        <v>168</v>
      </c>
      <c r="D1558" s="25" t="s">
        <v>185</v>
      </c>
      <c r="E1558" s="26" t="s">
        <v>159</v>
      </c>
      <c r="F1558" s="27" t="str">
        <f>VLOOKUP(표1[[#This Row],[품번]],[1]!품번구분[#Data],2,0)</f>
        <v>G</v>
      </c>
      <c r="G1558" s="28">
        <v>2</v>
      </c>
      <c r="H1558" s="28">
        <v>105</v>
      </c>
      <c r="I1558" s="28"/>
      <c r="J1558" s="29">
        <f>표1[[#This Row],[C/V]]*표1[[#This Row],[판수]]-표1[[#This Row],[불량수량]]</f>
        <v>210</v>
      </c>
      <c r="K1558" s="28" t="s">
        <v>171</v>
      </c>
      <c r="L1558" s="28" t="s">
        <v>117</v>
      </c>
      <c r="M1558" s="30">
        <v>0.83333333333333337</v>
      </c>
      <c r="N1558" s="30">
        <v>0.33333333333333331</v>
      </c>
      <c r="O1558" s="31">
        <v>659.99999999999989</v>
      </c>
      <c r="P1558" s="31">
        <v>0</v>
      </c>
      <c r="Q1558" s="32"/>
      <c r="R1558" s="33">
        <f t="shared" si="120"/>
        <v>9.5454545454545467</v>
      </c>
      <c r="S1558" s="34">
        <f t="shared" si="121"/>
        <v>195</v>
      </c>
      <c r="T1558" s="35">
        <f>IF(L1558="비가동",0,VLOOKUP(E1558,[1]단가!$D$4:$G$1048576,4,0))</f>
        <v>1487.4</v>
      </c>
      <c r="U1558" s="35">
        <f t="shared" si="122"/>
        <v>312354</v>
      </c>
      <c r="V1558" s="36" t="str">
        <f>IF($L1558="비가동",0,IF($B1558="in",VLOOKUP($E1558,[1]투입량!$M:$T,3,FALSE),VLOOKUP($E1558,[1]투입량!$D:$I,3,FALSE)))</f>
        <v>SI5027</v>
      </c>
      <c r="W1558" s="35">
        <f>IF($L1558="비가동",0,IF($B1558="in",VLOOKUP($E1558,[1]투입량!$M:$T,6,FALSE),VLOOKUP($E1558,[1]투입량!$D:$I,5,FALSE)))</f>
        <v>72</v>
      </c>
      <c r="X1558" s="35">
        <f t="shared" si="123"/>
        <v>8316</v>
      </c>
      <c r="Y1558" s="37">
        <f>IF(V1558=0,0,VLOOKUP(V1558,[1]원재료!C:H,3,0)*0.001)</f>
        <v>0</v>
      </c>
      <c r="Z1558" s="35">
        <f t="shared" si="124"/>
        <v>0</v>
      </c>
      <c r="AA1558" s="49"/>
      <c r="AB1558" s="39" t="s">
        <v>35</v>
      </c>
      <c r="AC1558" s="40"/>
    </row>
    <row r="1559" spans="1:29" ht="19.5" customHeight="1" x14ac:dyDescent="0.45">
      <c r="A1559" s="22">
        <v>46148</v>
      </c>
      <c r="B1559" s="23" t="s">
        <v>29</v>
      </c>
      <c r="C1559" s="24" t="s">
        <v>168</v>
      </c>
      <c r="D1559" s="25" t="s">
        <v>187</v>
      </c>
      <c r="E1559" s="26" t="s">
        <v>194</v>
      </c>
      <c r="F1559" s="27" t="str">
        <f>VLOOKUP(표1[[#This Row],[품번]],[1]!품번구분[#Data],2,0)</f>
        <v>G</v>
      </c>
      <c r="G1559" s="28">
        <v>20</v>
      </c>
      <c r="H1559" s="28">
        <v>105</v>
      </c>
      <c r="I1559" s="28"/>
      <c r="J1559" s="29">
        <f>표1[[#This Row],[C/V]]*표1[[#This Row],[판수]]-표1[[#This Row],[불량수량]]</f>
        <v>2100</v>
      </c>
      <c r="K1559" s="28" t="s">
        <v>171</v>
      </c>
      <c r="L1559" s="28" t="s">
        <v>117</v>
      </c>
      <c r="M1559" s="30">
        <v>0.83333333333333337</v>
      </c>
      <c r="N1559" s="30">
        <v>0.33333333333333331</v>
      </c>
      <c r="O1559" s="31">
        <v>659.99999999999989</v>
      </c>
      <c r="P1559" s="31">
        <v>0</v>
      </c>
      <c r="Q1559" s="32"/>
      <c r="R1559" s="33">
        <f t="shared" si="120"/>
        <v>9.5454545454545467</v>
      </c>
      <c r="S1559" s="34">
        <f t="shared" si="121"/>
        <v>192</v>
      </c>
      <c r="T1559" s="35">
        <f>IF(L1559="비가동",0,VLOOKUP(E1559,[1]단가!$D$4:$G$1048576,4,0))</f>
        <v>405</v>
      </c>
      <c r="U1559" s="35">
        <f t="shared" si="122"/>
        <v>850500</v>
      </c>
      <c r="V1559" s="36" t="str">
        <f>IF($L1559="비가동",0,IF($B1559="in",VLOOKUP($E1559,[1]투입량!$M:$T,3,FALSE),VLOOKUP($E1559,[1]투입량!$D:$I,3,FALSE)))</f>
        <v>H-N7001</v>
      </c>
      <c r="W1559" s="35">
        <f>IF($L1559="비가동",0,IF($B1559="in",VLOOKUP($E1559,[1]투입량!$M:$T,6,FALSE),VLOOKUP($E1559,[1]투입량!$D:$I,5,FALSE)))</f>
        <v>0</v>
      </c>
      <c r="X1559" s="35">
        <f t="shared" si="123"/>
        <v>0</v>
      </c>
      <c r="Y1559" s="37">
        <f>IF(V1559=0,0,VLOOKUP(V1559,[1]원재료!C:H,3,0)*0.001)</f>
        <v>22.900000000000002</v>
      </c>
      <c r="Z1559" s="35">
        <f t="shared" si="124"/>
        <v>0</v>
      </c>
      <c r="AA1559" s="49"/>
      <c r="AB1559" s="39" t="s">
        <v>35</v>
      </c>
      <c r="AC1559" s="40"/>
    </row>
    <row r="1560" spans="1:29" ht="19.5" customHeight="1" x14ac:dyDescent="0.45">
      <c r="A1560" s="22">
        <v>46149</v>
      </c>
      <c r="B1560" s="23" t="s">
        <v>29</v>
      </c>
      <c r="C1560" s="24" t="s">
        <v>168</v>
      </c>
      <c r="D1560" s="25" t="s">
        <v>189</v>
      </c>
      <c r="E1560" s="26" t="s">
        <v>193</v>
      </c>
      <c r="F1560" s="27" t="str">
        <f>VLOOKUP(표1[[#This Row],[품번]],[1]!품번구분[#Data],2,0)</f>
        <v>S</v>
      </c>
      <c r="G1560" s="28">
        <v>12</v>
      </c>
      <c r="H1560" s="28">
        <v>105</v>
      </c>
      <c r="I1560" s="28"/>
      <c r="J1560" s="29">
        <f>표1[[#This Row],[C/V]]*표1[[#This Row],[판수]]-표1[[#This Row],[불량수량]]</f>
        <v>1260</v>
      </c>
      <c r="K1560" s="28" t="s">
        <v>171</v>
      </c>
      <c r="L1560" s="28" t="s">
        <v>117</v>
      </c>
      <c r="M1560" s="30">
        <v>0.83333333333333337</v>
      </c>
      <c r="N1560" s="30">
        <v>0.33333333333333331</v>
      </c>
      <c r="O1560" s="31">
        <v>659.99999999999989</v>
      </c>
      <c r="P1560" s="31">
        <v>0</v>
      </c>
      <c r="Q1560" s="32"/>
      <c r="R1560" s="33">
        <f t="shared" si="120"/>
        <v>9.5454545454545467</v>
      </c>
      <c r="S1560" s="34">
        <f t="shared" si="121"/>
        <v>105</v>
      </c>
      <c r="T1560" s="35">
        <f>IF(L1560="비가동",0,VLOOKUP(E1560,[1]단가!$D$4:$G$1048576,4,0))</f>
        <v>0</v>
      </c>
      <c r="U1560" s="35">
        <f t="shared" si="122"/>
        <v>0</v>
      </c>
      <c r="V1560" s="36" t="str">
        <f>IF($L1560="비가동",0,IF($B1560="in",VLOOKUP($E1560,[1]투입량!$M:$T,3,FALSE),VLOOKUP($E1560,[1]투입량!$D:$I,3,FALSE)))</f>
        <v>Q5011</v>
      </c>
      <c r="W1560" s="35">
        <f>IF($L1560="비가동",0,IF($B1560="in",VLOOKUP($E1560,[1]투입량!$M:$T,6,FALSE),VLOOKUP($E1560,[1]투입량!$D:$I,5,FALSE)))</f>
        <v>0</v>
      </c>
      <c r="X1560" s="35">
        <f t="shared" si="123"/>
        <v>0</v>
      </c>
      <c r="Y1560" s="37">
        <f>IF(V1560=0,0,VLOOKUP(V1560,[1]원재료!C:H,3,0)*0.001)</f>
        <v>9.01</v>
      </c>
      <c r="Z1560" s="35">
        <f t="shared" si="124"/>
        <v>0</v>
      </c>
      <c r="AA1560" s="49"/>
      <c r="AB1560" s="39" t="s">
        <v>35</v>
      </c>
      <c r="AC1560" s="40"/>
    </row>
    <row r="1561" spans="1:29" ht="19.5" customHeight="1" x14ac:dyDescent="0.45">
      <c r="A1561" s="22">
        <v>46149</v>
      </c>
      <c r="B1561" s="23" t="s">
        <v>29</v>
      </c>
      <c r="C1561" s="24" t="s">
        <v>168</v>
      </c>
      <c r="D1561" s="25" t="s">
        <v>169</v>
      </c>
      <c r="E1561" s="26" t="s">
        <v>170</v>
      </c>
      <c r="F1561" s="27" t="str">
        <f>VLOOKUP(표1[[#This Row],[품번]],[1]!품번구분[#Data],2,0)</f>
        <v>G</v>
      </c>
      <c r="G1561" s="28">
        <v>30</v>
      </c>
      <c r="H1561" s="28">
        <v>102</v>
      </c>
      <c r="I1561" s="28"/>
      <c r="J1561" s="29">
        <f>표1[[#This Row],[C/V]]*표1[[#This Row],[판수]]-표1[[#This Row],[불량수량]]</f>
        <v>3060</v>
      </c>
      <c r="K1561" s="28" t="s">
        <v>191</v>
      </c>
      <c r="L1561" s="28" t="s">
        <v>116</v>
      </c>
      <c r="M1561" s="30">
        <v>0.33333333333333331</v>
      </c>
      <c r="N1561" s="30">
        <v>0.83333333333333337</v>
      </c>
      <c r="O1561" s="31">
        <v>620</v>
      </c>
      <c r="P1561" s="31">
        <v>0</v>
      </c>
      <c r="Q1561" s="32"/>
      <c r="R1561" s="33">
        <f t="shared" si="120"/>
        <v>9.870967741935484</v>
      </c>
      <c r="S1561" s="34">
        <f t="shared" si="121"/>
        <v>102</v>
      </c>
      <c r="T1561" s="35">
        <f>IF(L1561="비가동",0,VLOOKUP(E1561,[1]단가!$D$4:$G$1048576,4,0))</f>
        <v>110.9</v>
      </c>
      <c r="U1561" s="35">
        <f t="shared" si="122"/>
        <v>339354</v>
      </c>
      <c r="V1561" s="36" t="str">
        <f>IF($L1561="비가동",0,IF($B1561="in",VLOOKUP($E1561,[1]투입량!$M:$T,3,FALSE),VLOOKUP($E1561,[1]투입량!$D:$I,3,FALSE)))</f>
        <v>SI4028</v>
      </c>
      <c r="W1561" s="35">
        <f>IF($L1561="비가동",0,IF($B1561="in",VLOOKUP($E1561,[1]투입량!$M:$T,6,FALSE),VLOOKUP($E1561,[1]투입량!$D:$I,5,FALSE)))</f>
        <v>32</v>
      </c>
      <c r="X1561" s="35">
        <f t="shared" si="123"/>
        <v>3590.4</v>
      </c>
      <c r="Y1561" s="37">
        <f>IF(V1561=0,0,VLOOKUP(V1561,[1]원재료!C:H,3,0)*0.001)</f>
        <v>9</v>
      </c>
      <c r="Z1561" s="35">
        <f t="shared" si="124"/>
        <v>32313.600000000002</v>
      </c>
      <c r="AA1561" s="49"/>
      <c r="AB1561" s="39" t="s">
        <v>35</v>
      </c>
      <c r="AC1561" s="40"/>
    </row>
    <row r="1562" spans="1:29" ht="19.5" customHeight="1" x14ac:dyDescent="0.45">
      <c r="A1562" s="22">
        <v>46149</v>
      </c>
      <c r="B1562" s="23" t="s">
        <v>29</v>
      </c>
      <c r="C1562" s="24" t="s">
        <v>168</v>
      </c>
      <c r="D1562" s="25" t="s">
        <v>172</v>
      </c>
      <c r="E1562" s="26">
        <v>440009</v>
      </c>
      <c r="F1562" s="27" t="str">
        <f>VLOOKUP(표1[[#This Row],[품번]],[1]!품번구분[#Data],2,0)</f>
        <v>G</v>
      </c>
      <c r="G1562" s="28">
        <v>80</v>
      </c>
      <c r="H1562" s="28">
        <v>101</v>
      </c>
      <c r="I1562" s="28"/>
      <c r="J1562" s="29">
        <f>표1[[#This Row],[C/V]]*표1[[#This Row],[판수]]-표1[[#This Row],[불량수량]]</f>
        <v>8080</v>
      </c>
      <c r="K1562" s="28" t="s">
        <v>191</v>
      </c>
      <c r="L1562" s="28" t="s">
        <v>116</v>
      </c>
      <c r="M1562" s="30">
        <v>0.33333333333333331</v>
      </c>
      <c r="N1562" s="30">
        <v>0.83333333333333337</v>
      </c>
      <c r="O1562" s="31">
        <v>620</v>
      </c>
      <c r="P1562" s="31">
        <v>0</v>
      </c>
      <c r="Q1562" s="32"/>
      <c r="R1562" s="33">
        <f t="shared" si="120"/>
        <v>9.7741935483870961</v>
      </c>
      <c r="S1562" s="34">
        <f t="shared" si="121"/>
        <v>101</v>
      </c>
      <c r="T1562" s="35">
        <f>IF(L1562="비가동",0,VLOOKUP(E1562,[1]단가!$D$4:$G$1048576,4,0))</f>
        <v>30</v>
      </c>
      <c r="U1562" s="35">
        <f t="shared" si="122"/>
        <v>242400</v>
      </c>
      <c r="V1562" s="36" t="str">
        <f>IF($L1562="비가동",0,IF($B1562="in",VLOOKUP($E1562,[1]투입량!$M:$T,3,FALSE),VLOOKUP($E1562,[1]투입량!$D:$I,3,FALSE)))</f>
        <v>Q4004-1</v>
      </c>
      <c r="W1562" s="35">
        <f>IF($L1562="비가동",0,IF($B1562="in",VLOOKUP($E1562,[1]투입량!$M:$T,6,FALSE),VLOOKUP($E1562,[1]투입량!$D:$I,5,FALSE)))</f>
        <v>50</v>
      </c>
      <c r="X1562" s="35">
        <f t="shared" si="123"/>
        <v>5555.0000000000009</v>
      </c>
      <c r="Y1562" s="37">
        <f>IF(V1562=0,0,VLOOKUP(V1562,[1]원재료!C:H,3,0)*0.001)</f>
        <v>10.83</v>
      </c>
      <c r="Z1562" s="35">
        <f t="shared" si="124"/>
        <v>60160.650000000009</v>
      </c>
      <c r="AA1562" s="49"/>
      <c r="AB1562" s="39" t="s">
        <v>35</v>
      </c>
      <c r="AC1562" s="40"/>
    </row>
    <row r="1563" spans="1:29" ht="19.5" customHeight="1" x14ac:dyDescent="0.45">
      <c r="A1563" s="22">
        <v>46149</v>
      </c>
      <c r="B1563" s="23" t="s">
        <v>29</v>
      </c>
      <c r="C1563" s="24" t="s">
        <v>168</v>
      </c>
      <c r="D1563" s="25" t="s">
        <v>192</v>
      </c>
      <c r="E1563" s="26" t="s">
        <v>174</v>
      </c>
      <c r="F1563" s="27" t="str">
        <f>VLOOKUP(표1[[#This Row],[품번]],[1]!품번구분[#Data],2,0)</f>
        <v>G</v>
      </c>
      <c r="G1563" s="28">
        <v>72</v>
      </c>
      <c r="H1563" s="28">
        <v>101</v>
      </c>
      <c r="I1563" s="28"/>
      <c r="J1563" s="29">
        <f>표1[[#This Row],[C/V]]*표1[[#This Row],[판수]]-표1[[#This Row],[불량수량]]</f>
        <v>7272</v>
      </c>
      <c r="K1563" s="28" t="s">
        <v>191</v>
      </c>
      <c r="L1563" s="28" t="s">
        <v>116</v>
      </c>
      <c r="M1563" s="30">
        <v>0.33333333333333331</v>
      </c>
      <c r="N1563" s="30">
        <v>0.83333333333333337</v>
      </c>
      <c r="O1563" s="31">
        <v>620</v>
      </c>
      <c r="P1563" s="31">
        <v>0</v>
      </c>
      <c r="Q1563" s="32"/>
      <c r="R1563" s="33">
        <f t="shared" si="120"/>
        <v>9.7741935483870961</v>
      </c>
      <c r="S1563" s="34">
        <f t="shared" si="121"/>
        <v>101</v>
      </c>
      <c r="T1563" s="35">
        <f>IF(L1563="비가동",0,VLOOKUP(E1563,[1]단가!$D$4:$G$1048576,4,0))</f>
        <v>0</v>
      </c>
      <c r="U1563" s="35">
        <f t="shared" si="122"/>
        <v>0</v>
      </c>
      <c r="V1563" s="36" t="str">
        <f>IF($L1563="비가동",0,IF($B1563="in",VLOOKUP($E1563,[1]투입량!$M:$T,3,FALSE),VLOOKUP($E1563,[1]투입량!$D:$I,3,FALSE)))</f>
        <v>Q4020</v>
      </c>
      <c r="W1563" s="35">
        <f>IF($L1563="비가동",0,IF($B1563="in",VLOOKUP($E1563,[1]투입량!$M:$T,6,FALSE),VLOOKUP($E1563,[1]투입량!$D:$I,5,FALSE)))</f>
        <v>87</v>
      </c>
      <c r="X1563" s="35">
        <f t="shared" si="123"/>
        <v>9665.7000000000007</v>
      </c>
      <c r="Y1563" s="37">
        <f>IF(V1563=0,0,VLOOKUP(V1563,[1]원재료!C:H,3,0)*0.001)</f>
        <v>10.450000000000001</v>
      </c>
      <c r="Z1563" s="35">
        <f t="shared" si="124"/>
        <v>101006.56500000002</v>
      </c>
      <c r="AA1563" s="49"/>
      <c r="AB1563" s="39" t="s">
        <v>35</v>
      </c>
      <c r="AC1563" s="40"/>
    </row>
    <row r="1564" spans="1:29" ht="19.5" customHeight="1" x14ac:dyDescent="0.45">
      <c r="A1564" s="22">
        <v>46149</v>
      </c>
      <c r="B1564" s="23" t="s">
        <v>29</v>
      </c>
      <c r="C1564" s="24" t="s">
        <v>168</v>
      </c>
      <c r="D1564" s="25" t="s">
        <v>183</v>
      </c>
      <c r="E1564" s="26" t="s">
        <v>176</v>
      </c>
      <c r="F1564" s="27" t="str">
        <f>VLOOKUP(표1[[#This Row],[품번]],[1]!품번구분[#Data],2,0)</f>
        <v>G</v>
      </c>
      <c r="G1564" s="28">
        <v>8</v>
      </c>
      <c r="H1564" s="28">
        <v>113</v>
      </c>
      <c r="I1564" s="28"/>
      <c r="J1564" s="29">
        <f>표1[[#This Row],[C/V]]*표1[[#This Row],[판수]]-표1[[#This Row],[불량수량]]</f>
        <v>904</v>
      </c>
      <c r="K1564" s="28" t="s">
        <v>177</v>
      </c>
      <c r="L1564" s="28" t="s">
        <v>116</v>
      </c>
      <c r="M1564" s="30">
        <v>0.33333333333333331</v>
      </c>
      <c r="N1564" s="30">
        <v>0.83333333333333337</v>
      </c>
      <c r="O1564" s="31">
        <v>620</v>
      </c>
      <c r="P1564" s="31">
        <v>0</v>
      </c>
      <c r="Q1564" s="32"/>
      <c r="R1564" s="33">
        <f t="shared" si="120"/>
        <v>10.935483870967742</v>
      </c>
      <c r="S1564" s="34">
        <f t="shared" si="121"/>
        <v>235</v>
      </c>
      <c r="T1564" s="35">
        <f>IF(L1564="비가동",0,VLOOKUP(E1564,[1]단가!$D$4:$G$1048576,4,0))</f>
        <v>420.5</v>
      </c>
      <c r="U1564" s="35">
        <f t="shared" si="122"/>
        <v>380132</v>
      </c>
      <c r="V1564" s="36" t="str">
        <f>IF($L1564="비가동",0,IF($B1564="in",VLOOKUP($E1564,[1]투입량!$M:$T,3,FALSE),VLOOKUP($E1564,[1]투입량!$D:$I,3,FALSE)))</f>
        <v>Q4021</v>
      </c>
      <c r="W1564" s="35">
        <f>IF($L1564="비가동",0,IF($B1564="in",VLOOKUP($E1564,[1]투입량!$M:$T,6,FALSE),VLOOKUP($E1564,[1]투입량!$D:$I,5,FALSE)))</f>
        <v>22.4</v>
      </c>
      <c r="X1564" s="35">
        <f t="shared" si="123"/>
        <v>2784.32</v>
      </c>
      <c r="Y1564" s="37">
        <f>IF(V1564=0,0,VLOOKUP(V1564,[1]원재료!C:H,3,0)*0.001)</f>
        <v>8.9</v>
      </c>
      <c r="Z1564" s="35">
        <f t="shared" si="124"/>
        <v>24780.448000000004</v>
      </c>
      <c r="AA1564" s="49"/>
      <c r="AB1564" s="39" t="s">
        <v>35</v>
      </c>
      <c r="AC1564" s="40"/>
    </row>
    <row r="1565" spans="1:29" ht="19.5" customHeight="1" x14ac:dyDescent="0.45">
      <c r="A1565" s="22">
        <v>46149</v>
      </c>
      <c r="B1565" s="23" t="s">
        <v>29</v>
      </c>
      <c r="C1565" s="24" t="s">
        <v>168</v>
      </c>
      <c r="D1565" s="25" t="s">
        <v>179</v>
      </c>
      <c r="E1565" s="26" t="s">
        <v>180</v>
      </c>
      <c r="F1565" s="27" t="str">
        <f>VLOOKUP(표1[[#This Row],[품번]],[1]!품번구분[#Data],2,0)</f>
        <v>G</v>
      </c>
      <c r="G1565" s="28">
        <v>96</v>
      </c>
      <c r="H1565" s="28">
        <v>113</v>
      </c>
      <c r="I1565" s="28"/>
      <c r="J1565" s="29">
        <f>표1[[#This Row],[C/V]]*표1[[#This Row],[판수]]-표1[[#This Row],[불량수량]]</f>
        <v>10848</v>
      </c>
      <c r="K1565" s="28" t="s">
        <v>177</v>
      </c>
      <c r="L1565" s="28" t="s">
        <v>116</v>
      </c>
      <c r="M1565" s="30">
        <v>0.33333333333333331</v>
      </c>
      <c r="N1565" s="30">
        <v>0.83333333333333337</v>
      </c>
      <c r="O1565" s="31">
        <v>620</v>
      </c>
      <c r="P1565" s="31">
        <v>0</v>
      </c>
      <c r="Q1565" s="32"/>
      <c r="R1565" s="33">
        <f t="shared" si="120"/>
        <v>10.935483870967742</v>
      </c>
      <c r="S1565" s="34">
        <f t="shared" si="121"/>
        <v>235</v>
      </c>
      <c r="T1565" s="35">
        <f>IF(L1565="비가동",0,VLOOKUP(E1565,[1]단가!$D$4:$G$1048576,4,0))</f>
        <v>55</v>
      </c>
      <c r="U1565" s="35">
        <f t="shared" si="122"/>
        <v>596640</v>
      </c>
      <c r="V1565" s="36" t="str">
        <f>IF($L1565="비가동",0,IF($B1565="in",VLOOKUP($E1565,[1]투입량!$M:$T,3,FALSE),VLOOKUP($E1565,[1]투입량!$D:$I,3,FALSE)))</f>
        <v>Q4020</v>
      </c>
      <c r="W1565" s="35">
        <f>IF($L1565="비가동",0,IF($B1565="in",VLOOKUP($E1565,[1]투입량!$M:$T,6,FALSE),VLOOKUP($E1565,[1]투입량!$D:$I,5,FALSE)))</f>
        <v>120</v>
      </c>
      <c r="X1565" s="35">
        <f t="shared" si="123"/>
        <v>14916</v>
      </c>
      <c r="Y1565" s="37">
        <f>IF(V1565=0,0,VLOOKUP(V1565,[1]원재료!C:H,3,0)*0.001)</f>
        <v>10.450000000000001</v>
      </c>
      <c r="Z1565" s="35">
        <f t="shared" si="124"/>
        <v>155872.20000000001</v>
      </c>
      <c r="AA1565" s="49"/>
      <c r="AB1565" s="39" t="s">
        <v>35</v>
      </c>
      <c r="AC1565" s="40"/>
    </row>
    <row r="1566" spans="1:29" ht="19.5" customHeight="1" x14ac:dyDescent="0.45">
      <c r="A1566" s="22">
        <v>46149</v>
      </c>
      <c r="B1566" s="23" t="s">
        <v>29</v>
      </c>
      <c r="C1566" s="24" t="s">
        <v>168</v>
      </c>
      <c r="D1566" s="25" t="s">
        <v>181</v>
      </c>
      <c r="E1566" s="26" t="s">
        <v>155</v>
      </c>
      <c r="F1566" s="27" t="str">
        <f>VLOOKUP(표1[[#This Row],[품번]],[1]!품번구분[#Data],2,0)</f>
        <v>G</v>
      </c>
      <c r="G1566" s="28">
        <v>44</v>
      </c>
      <c r="H1566" s="28">
        <v>113</v>
      </c>
      <c r="I1566" s="28"/>
      <c r="J1566" s="29">
        <f>표1[[#This Row],[C/V]]*표1[[#This Row],[판수]]-표1[[#This Row],[불량수량]]</f>
        <v>4972</v>
      </c>
      <c r="K1566" s="28" t="s">
        <v>177</v>
      </c>
      <c r="L1566" s="28" t="s">
        <v>116</v>
      </c>
      <c r="M1566" s="30">
        <v>0.33333333333333331</v>
      </c>
      <c r="N1566" s="30">
        <v>0.83333333333333337</v>
      </c>
      <c r="O1566" s="31">
        <v>620</v>
      </c>
      <c r="P1566" s="31">
        <v>0</v>
      </c>
      <c r="Q1566" s="32"/>
      <c r="R1566" s="33">
        <f t="shared" si="120"/>
        <v>10.935483870967742</v>
      </c>
      <c r="S1566" s="34">
        <f t="shared" si="121"/>
        <v>235</v>
      </c>
      <c r="T1566" s="35">
        <f>IF(L1566="비가동",0,VLOOKUP(E1566,[1]단가!$D$4:$G$1048576,4,0))</f>
        <v>97</v>
      </c>
      <c r="U1566" s="35">
        <f t="shared" si="122"/>
        <v>482284</v>
      </c>
      <c r="V1566" s="36" t="str">
        <f>IF($L1566="비가동",0,IF($B1566="in",VLOOKUP($E1566,[1]투입량!$M:$T,3,FALSE),VLOOKUP($E1566,[1]투입량!$D:$I,3,FALSE)))</f>
        <v>SI4028</v>
      </c>
      <c r="W1566" s="35">
        <f>IF($L1566="비가동",0,IF($B1566="in",VLOOKUP($E1566,[1]투입량!$M:$T,6,FALSE),VLOOKUP($E1566,[1]투입량!$D:$I,5,FALSE)))</f>
        <v>156</v>
      </c>
      <c r="X1566" s="35">
        <f t="shared" si="123"/>
        <v>19390.800000000003</v>
      </c>
      <c r="Y1566" s="37">
        <f>IF(V1566=0,0,VLOOKUP(V1566,[1]원재료!C:H,3,0)*0.001)</f>
        <v>9</v>
      </c>
      <c r="Z1566" s="35">
        <f t="shared" si="124"/>
        <v>174517.2</v>
      </c>
      <c r="AA1566" s="49"/>
      <c r="AB1566" s="39" t="s">
        <v>35</v>
      </c>
      <c r="AC1566" s="40"/>
    </row>
    <row r="1567" spans="1:29" ht="19.5" customHeight="1" x14ac:dyDescent="0.45">
      <c r="A1567" s="22">
        <v>46149</v>
      </c>
      <c r="B1567" s="23" t="s">
        <v>29</v>
      </c>
      <c r="C1567" s="24" t="s">
        <v>168</v>
      </c>
      <c r="D1567" s="25" t="s">
        <v>183</v>
      </c>
      <c r="E1567" s="26" t="s">
        <v>176</v>
      </c>
      <c r="F1567" s="27" t="str">
        <f>VLOOKUP(표1[[#This Row],[품번]],[1]!품번구분[#Data],2,0)</f>
        <v>G</v>
      </c>
      <c r="G1567" s="28">
        <v>8</v>
      </c>
      <c r="H1567" s="28">
        <v>122</v>
      </c>
      <c r="I1567" s="28"/>
      <c r="J1567" s="29">
        <f>표1[[#This Row],[C/V]]*표1[[#This Row],[판수]]-표1[[#This Row],[불량수량]]</f>
        <v>976</v>
      </c>
      <c r="K1567" s="28" t="s">
        <v>184</v>
      </c>
      <c r="L1567" s="28" t="s">
        <v>117</v>
      </c>
      <c r="M1567" s="30">
        <v>0.83333333333333337</v>
      </c>
      <c r="N1567" s="30">
        <v>0.33333333333333331</v>
      </c>
      <c r="O1567" s="31">
        <v>659.99999999999989</v>
      </c>
      <c r="P1567" s="31">
        <v>0</v>
      </c>
      <c r="Q1567" s="32"/>
      <c r="R1567" s="33">
        <f t="shared" si="120"/>
        <v>11.090909090909092</v>
      </c>
      <c r="S1567" s="34">
        <f t="shared" si="121"/>
        <v>235</v>
      </c>
      <c r="T1567" s="35">
        <f>IF(L1567="비가동",0,VLOOKUP(E1567,[1]단가!$D$4:$G$1048576,4,0))</f>
        <v>420.5</v>
      </c>
      <c r="U1567" s="35">
        <f t="shared" si="122"/>
        <v>410408</v>
      </c>
      <c r="V1567" s="36" t="str">
        <f>IF($L1567="비가동",0,IF($B1567="in",VLOOKUP($E1567,[1]투입량!$M:$T,3,FALSE),VLOOKUP($E1567,[1]투입량!$D:$I,3,FALSE)))</f>
        <v>Q4021</v>
      </c>
      <c r="W1567" s="35">
        <f>IF($L1567="비가동",0,IF($B1567="in",VLOOKUP($E1567,[1]투입량!$M:$T,6,FALSE),VLOOKUP($E1567,[1]투입량!$D:$I,5,FALSE)))</f>
        <v>22.4</v>
      </c>
      <c r="X1567" s="35">
        <f t="shared" si="123"/>
        <v>3006.08</v>
      </c>
      <c r="Y1567" s="37">
        <f>IF(V1567=0,0,VLOOKUP(V1567,[1]원재료!C:H,3,0)*0.001)</f>
        <v>8.9</v>
      </c>
      <c r="Z1567" s="35">
        <f t="shared" si="124"/>
        <v>26754.112000000001</v>
      </c>
      <c r="AA1567" s="49"/>
      <c r="AB1567" s="39" t="s">
        <v>35</v>
      </c>
      <c r="AC1567" s="40"/>
    </row>
    <row r="1568" spans="1:29" ht="19.5" customHeight="1" x14ac:dyDescent="0.45">
      <c r="A1568" s="22">
        <v>46149</v>
      </c>
      <c r="B1568" s="23" t="s">
        <v>29</v>
      </c>
      <c r="C1568" s="24" t="s">
        <v>168</v>
      </c>
      <c r="D1568" s="25" t="s">
        <v>179</v>
      </c>
      <c r="E1568" s="26" t="s">
        <v>180</v>
      </c>
      <c r="F1568" s="27" t="str">
        <f>VLOOKUP(표1[[#This Row],[품번]],[1]!품번구분[#Data],2,0)</f>
        <v>G</v>
      </c>
      <c r="G1568" s="28">
        <v>96</v>
      </c>
      <c r="H1568" s="28">
        <v>122</v>
      </c>
      <c r="I1568" s="28"/>
      <c r="J1568" s="29">
        <f>표1[[#This Row],[C/V]]*표1[[#This Row],[판수]]-표1[[#This Row],[불량수량]]</f>
        <v>11712</v>
      </c>
      <c r="K1568" s="28" t="s">
        <v>184</v>
      </c>
      <c r="L1568" s="28" t="s">
        <v>117</v>
      </c>
      <c r="M1568" s="30">
        <v>0.83333333333333337</v>
      </c>
      <c r="N1568" s="30">
        <v>0.33333333333333331</v>
      </c>
      <c r="O1568" s="31">
        <v>659.99999999999989</v>
      </c>
      <c r="P1568" s="31">
        <v>0</v>
      </c>
      <c r="Q1568" s="32"/>
      <c r="R1568" s="33">
        <f t="shared" si="120"/>
        <v>11.090909090909092</v>
      </c>
      <c r="S1568" s="34">
        <f t="shared" si="121"/>
        <v>235</v>
      </c>
      <c r="T1568" s="35">
        <f>IF(L1568="비가동",0,VLOOKUP(E1568,[1]단가!$D$4:$G$1048576,4,0))</f>
        <v>55</v>
      </c>
      <c r="U1568" s="35">
        <f t="shared" si="122"/>
        <v>644160</v>
      </c>
      <c r="V1568" s="36" t="str">
        <f>IF($L1568="비가동",0,IF($B1568="in",VLOOKUP($E1568,[1]투입량!$M:$T,3,FALSE),VLOOKUP($E1568,[1]투입량!$D:$I,3,FALSE)))</f>
        <v>Q4020</v>
      </c>
      <c r="W1568" s="35">
        <f>IF($L1568="비가동",0,IF($B1568="in",VLOOKUP($E1568,[1]투입량!$M:$T,6,FALSE),VLOOKUP($E1568,[1]투입량!$D:$I,5,FALSE)))</f>
        <v>120</v>
      </c>
      <c r="X1568" s="35">
        <f t="shared" si="123"/>
        <v>16104</v>
      </c>
      <c r="Y1568" s="37">
        <f>IF(V1568=0,0,VLOOKUP(V1568,[1]원재료!C:H,3,0)*0.001)</f>
        <v>10.450000000000001</v>
      </c>
      <c r="Z1568" s="35">
        <f t="shared" si="124"/>
        <v>168286.80000000002</v>
      </c>
      <c r="AA1568" s="49"/>
      <c r="AB1568" s="39" t="s">
        <v>35</v>
      </c>
      <c r="AC1568" s="40"/>
    </row>
    <row r="1569" spans="1:29" ht="19.5" customHeight="1" x14ac:dyDescent="0.45">
      <c r="A1569" s="22">
        <v>46149</v>
      </c>
      <c r="B1569" s="23" t="s">
        <v>29</v>
      </c>
      <c r="C1569" s="24" t="s">
        <v>168</v>
      </c>
      <c r="D1569" s="25" t="s">
        <v>181</v>
      </c>
      <c r="E1569" s="26" t="s">
        <v>155</v>
      </c>
      <c r="F1569" s="27" t="str">
        <f>VLOOKUP(표1[[#This Row],[품번]],[1]!품번구분[#Data],2,0)</f>
        <v>G</v>
      </c>
      <c r="G1569" s="28">
        <v>44</v>
      </c>
      <c r="H1569" s="28">
        <v>122</v>
      </c>
      <c r="I1569" s="28"/>
      <c r="J1569" s="29">
        <f>표1[[#This Row],[C/V]]*표1[[#This Row],[판수]]-표1[[#This Row],[불량수량]]</f>
        <v>5368</v>
      </c>
      <c r="K1569" s="28" t="s">
        <v>184</v>
      </c>
      <c r="L1569" s="28" t="s">
        <v>117</v>
      </c>
      <c r="M1569" s="30">
        <v>0.83333333333333337</v>
      </c>
      <c r="N1569" s="30">
        <v>0.33333333333333331</v>
      </c>
      <c r="O1569" s="31">
        <v>659.99999999999989</v>
      </c>
      <c r="P1569" s="31">
        <v>0</v>
      </c>
      <c r="Q1569" s="32"/>
      <c r="R1569" s="33">
        <f t="shared" si="120"/>
        <v>11.090909090909092</v>
      </c>
      <c r="S1569" s="34">
        <f t="shared" si="121"/>
        <v>235</v>
      </c>
      <c r="T1569" s="35">
        <f>IF(L1569="비가동",0,VLOOKUP(E1569,[1]단가!$D$4:$G$1048576,4,0))</f>
        <v>97</v>
      </c>
      <c r="U1569" s="35">
        <f t="shared" si="122"/>
        <v>520696</v>
      </c>
      <c r="V1569" s="36" t="str">
        <f>IF($L1569="비가동",0,IF($B1569="in",VLOOKUP($E1569,[1]투입량!$M:$T,3,FALSE),VLOOKUP($E1569,[1]투입량!$D:$I,3,FALSE)))</f>
        <v>SI4028</v>
      </c>
      <c r="W1569" s="35">
        <f>IF($L1569="비가동",0,IF($B1569="in",VLOOKUP($E1569,[1]투입량!$M:$T,6,FALSE),VLOOKUP($E1569,[1]투입량!$D:$I,5,FALSE)))</f>
        <v>156</v>
      </c>
      <c r="X1569" s="35">
        <f t="shared" si="123"/>
        <v>20935.200000000004</v>
      </c>
      <c r="Y1569" s="37">
        <f>IF(V1569=0,0,VLOOKUP(V1569,[1]원재료!C:H,3,0)*0.001)</f>
        <v>9</v>
      </c>
      <c r="Z1569" s="35">
        <f t="shared" si="124"/>
        <v>188416.80000000005</v>
      </c>
      <c r="AA1569" s="49"/>
      <c r="AB1569" s="39" t="s">
        <v>35</v>
      </c>
      <c r="AC1569" s="40"/>
    </row>
    <row r="1570" spans="1:29" ht="19.5" customHeight="1" x14ac:dyDescent="0.45">
      <c r="A1570" s="22">
        <v>46149</v>
      </c>
      <c r="B1570" s="23" t="s">
        <v>29</v>
      </c>
      <c r="C1570" s="24" t="s">
        <v>168</v>
      </c>
      <c r="D1570" s="25" t="s">
        <v>185</v>
      </c>
      <c r="E1570" s="26" t="s">
        <v>159</v>
      </c>
      <c r="F1570" s="27" t="str">
        <f>VLOOKUP(표1[[#This Row],[품번]],[1]!품번구분[#Data],2,0)</f>
        <v>G</v>
      </c>
      <c r="G1570" s="28">
        <v>2</v>
      </c>
      <c r="H1570" s="28">
        <v>101</v>
      </c>
      <c r="I1570" s="28"/>
      <c r="J1570" s="29">
        <f>표1[[#This Row],[C/V]]*표1[[#This Row],[판수]]-표1[[#This Row],[불량수량]]</f>
        <v>202</v>
      </c>
      <c r="K1570" s="28" t="s">
        <v>171</v>
      </c>
      <c r="L1570" s="28" t="s">
        <v>117</v>
      </c>
      <c r="M1570" s="30">
        <v>0.83333333333333337</v>
      </c>
      <c r="N1570" s="30">
        <v>0.33333333333333331</v>
      </c>
      <c r="O1570" s="31">
        <v>659.99999999999989</v>
      </c>
      <c r="P1570" s="31">
        <v>0</v>
      </c>
      <c r="Q1570" s="32"/>
      <c r="R1570" s="33">
        <f t="shared" si="120"/>
        <v>9.1818181818181834</v>
      </c>
      <c r="S1570" s="34">
        <f t="shared" si="121"/>
        <v>101</v>
      </c>
      <c r="T1570" s="35">
        <f>IF(L1570="비가동",0,VLOOKUP(E1570,[1]단가!$D$4:$G$1048576,4,0))</f>
        <v>1487.4</v>
      </c>
      <c r="U1570" s="35">
        <f t="shared" si="122"/>
        <v>300454.80000000005</v>
      </c>
      <c r="V1570" s="36" t="str">
        <f>IF($L1570="비가동",0,IF($B1570="in",VLOOKUP($E1570,[1]투입량!$M:$T,3,FALSE),VLOOKUP($E1570,[1]투입량!$D:$I,3,FALSE)))</f>
        <v>SI5027</v>
      </c>
      <c r="W1570" s="35">
        <f>IF($L1570="비가동",0,IF($B1570="in",VLOOKUP($E1570,[1]투입량!$M:$T,6,FALSE),VLOOKUP($E1570,[1]투입량!$D:$I,5,FALSE)))</f>
        <v>72</v>
      </c>
      <c r="X1570" s="35">
        <f t="shared" si="123"/>
        <v>7999.2000000000007</v>
      </c>
      <c r="Y1570" s="37">
        <f>IF(V1570=0,0,VLOOKUP(V1570,[1]원재료!C:H,3,0)*0.001)</f>
        <v>0</v>
      </c>
      <c r="Z1570" s="35">
        <f t="shared" si="124"/>
        <v>0</v>
      </c>
      <c r="AA1570" s="49"/>
      <c r="AB1570" s="39" t="s">
        <v>35</v>
      </c>
      <c r="AC1570" s="40"/>
    </row>
    <row r="1571" spans="1:29" ht="19.5" customHeight="1" x14ac:dyDescent="0.45">
      <c r="A1571" s="22">
        <v>46149</v>
      </c>
      <c r="B1571" s="23" t="s">
        <v>29</v>
      </c>
      <c r="C1571" s="24" t="s">
        <v>168</v>
      </c>
      <c r="D1571" s="25" t="s">
        <v>187</v>
      </c>
      <c r="E1571" s="26" t="s">
        <v>194</v>
      </c>
      <c r="F1571" s="27" t="str">
        <f>VLOOKUP(표1[[#This Row],[품번]],[1]!품번구분[#Data],2,0)</f>
        <v>G</v>
      </c>
      <c r="G1571" s="28">
        <v>20</v>
      </c>
      <c r="H1571" s="28">
        <v>101</v>
      </c>
      <c r="I1571" s="28"/>
      <c r="J1571" s="29">
        <f>표1[[#This Row],[C/V]]*표1[[#This Row],[판수]]-표1[[#This Row],[불량수량]]</f>
        <v>2020</v>
      </c>
      <c r="K1571" s="28" t="s">
        <v>171</v>
      </c>
      <c r="L1571" s="28" t="s">
        <v>117</v>
      </c>
      <c r="M1571" s="30">
        <v>0.83333333333333337</v>
      </c>
      <c r="N1571" s="30">
        <v>0.33333333333333331</v>
      </c>
      <c r="O1571" s="31">
        <v>659.99999999999989</v>
      </c>
      <c r="P1571" s="31">
        <v>0</v>
      </c>
      <c r="Q1571" s="32"/>
      <c r="R1571" s="33">
        <f t="shared" si="120"/>
        <v>9.1818181818181834</v>
      </c>
      <c r="S1571" s="34">
        <f t="shared" si="121"/>
        <v>101</v>
      </c>
      <c r="T1571" s="35">
        <f>IF(L1571="비가동",0,VLOOKUP(E1571,[1]단가!$D$4:$G$1048576,4,0))</f>
        <v>405</v>
      </c>
      <c r="U1571" s="35">
        <f t="shared" si="122"/>
        <v>818100</v>
      </c>
      <c r="V1571" s="36" t="str">
        <f>IF($L1571="비가동",0,IF($B1571="in",VLOOKUP($E1571,[1]투입량!$M:$T,3,FALSE),VLOOKUP($E1571,[1]투입량!$D:$I,3,FALSE)))</f>
        <v>H-N7001</v>
      </c>
      <c r="W1571" s="35">
        <f>IF($L1571="비가동",0,IF($B1571="in",VLOOKUP($E1571,[1]투입량!$M:$T,6,FALSE),VLOOKUP($E1571,[1]투입량!$D:$I,5,FALSE)))</f>
        <v>0</v>
      </c>
      <c r="X1571" s="35">
        <f t="shared" si="123"/>
        <v>0</v>
      </c>
      <c r="Y1571" s="37">
        <f>IF(V1571=0,0,VLOOKUP(V1571,[1]원재료!C:H,3,0)*0.001)</f>
        <v>22.900000000000002</v>
      </c>
      <c r="Z1571" s="35">
        <f t="shared" si="124"/>
        <v>0</v>
      </c>
      <c r="AA1571" s="49"/>
      <c r="AB1571" s="39" t="s">
        <v>35</v>
      </c>
      <c r="AC1571" s="40"/>
    </row>
    <row r="1572" spans="1:29" ht="19.5" customHeight="1" x14ac:dyDescent="0.45">
      <c r="A1572" s="22">
        <v>46150</v>
      </c>
      <c r="B1572" s="23" t="s">
        <v>29</v>
      </c>
      <c r="C1572" s="24" t="s">
        <v>168</v>
      </c>
      <c r="D1572" s="25" t="s">
        <v>189</v>
      </c>
      <c r="E1572" s="26" t="s">
        <v>193</v>
      </c>
      <c r="F1572" s="27" t="str">
        <f>VLOOKUP(표1[[#This Row],[품번]],[1]!품번구분[#Data],2,0)</f>
        <v>S</v>
      </c>
      <c r="G1572" s="28">
        <v>12</v>
      </c>
      <c r="H1572" s="28">
        <v>101</v>
      </c>
      <c r="I1572" s="28"/>
      <c r="J1572" s="29">
        <f>표1[[#This Row],[C/V]]*표1[[#This Row],[판수]]-표1[[#This Row],[불량수량]]</f>
        <v>1212</v>
      </c>
      <c r="K1572" s="28" t="s">
        <v>171</v>
      </c>
      <c r="L1572" s="28" t="s">
        <v>117</v>
      </c>
      <c r="M1572" s="30">
        <v>0.83333333333333337</v>
      </c>
      <c r="N1572" s="30">
        <v>0.33333333333333331</v>
      </c>
      <c r="O1572" s="31">
        <v>659.99999999999989</v>
      </c>
      <c r="P1572" s="31">
        <v>0</v>
      </c>
      <c r="Q1572" s="32"/>
      <c r="R1572" s="33">
        <f t="shared" si="120"/>
        <v>9.1818181818181834</v>
      </c>
      <c r="S1572" s="34">
        <f t="shared" si="121"/>
        <v>273</v>
      </c>
      <c r="T1572" s="35">
        <f>IF(L1572="비가동",0,VLOOKUP(E1572,[1]단가!$D$4:$G$1048576,4,0))</f>
        <v>0</v>
      </c>
      <c r="U1572" s="35">
        <f t="shared" si="122"/>
        <v>0</v>
      </c>
      <c r="V1572" s="36" t="str">
        <f>IF($L1572="비가동",0,IF($B1572="in",VLOOKUP($E1572,[1]투입량!$M:$T,3,FALSE),VLOOKUP($E1572,[1]투입량!$D:$I,3,FALSE)))</f>
        <v>Q5011</v>
      </c>
      <c r="W1572" s="35">
        <f>IF($L1572="비가동",0,IF($B1572="in",VLOOKUP($E1572,[1]투입량!$M:$T,6,FALSE),VLOOKUP($E1572,[1]투입량!$D:$I,5,FALSE)))</f>
        <v>0</v>
      </c>
      <c r="X1572" s="35">
        <f t="shared" si="123"/>
        <v>0</v>
      </c>
      <c r="Y1572" s="37">
        <f>IF(V1572=0,0,VLOOKUP(V1572,[1]원재료!C:H,3,0)*0.001)</f>
        <v>9.01</v>
      </c>
      <c r="Z1572" s="35">
        <f t="shared" si="124"/>
        <v>0</v>
      </c>
      <c r="AA1572" s="49"/>
      <c r="AB1572" s="39" t="s">
        <v>35</v>
      </c>
      <c r="AC1572" s="40"/>
    </row>
    <row r="1573" spans="1:29" ht="19.5" customHeight="1" x14ac:dyDescent="0.45">
      <c r="A1573" s="22">
        <v>46150</v>
      </c>
      <c r="B1573" s="23" t="s">
        <v>29</v>
      </c>
      <c r="C1573" s="24" t="s">
        <v>168</v>
      </c>
      <c r="D1573" s="25" t="s">
        <v>169</v>
      </c>
      <c r="E1573" s="26" t="s">
        <v>170</v>
      </c>
      <c r="F1573" s="27" t="str">
        <f>VLOOKUP(표1[[#This Row],[품번]],[1]!품번구분[#Data],2,0)</f>
        <v>G</v>
      </c>
      <c r="G1573" s="28">
        <v>30</v>
      </c>
      <c r="H1573" s="28">
        <v>98</v>
      </c>
      <c r="I1573" s="28"/>
      <c r="J1573" s="29">
        <f>표1[[#This Row],[C/V]]*표1[[#This Row],[판수]]-표1[[#This Row],[불량수량]]</f>
        <v>2940</v>
      </c>
      <c r="K1573" s="28" t="s">
        <v>191</v>
      </c>
      <c r="L1573" s="28" t="s">
        <v>116</v>
      </c>
      <c r="M1573" s="30">
        <v>0.33333333333333331</v>
      </c>
      <c r="N1573" s="30">
        <v>0.83333333333333337</v>
      </c>
      <c r="O1573" s="31">
        <v>620</v>
      </c>
      <c r="P1573" s="31">
        <v>0</v>
      </c>
      <c r="Q1573" s="32"/>
      <c r="R1573" s="33">
        <f t="shared" si="120"/>
        <v>9.4838709677419342</v>
      </c>
      <c r="S1573" s="34">
        <f t="shared" si="121"/>
        <v>98</v>
      </c>
      <c r="T1573" s="35">
        <f>IF(L1573="비가동",0,VLOOKUP(E1573,[1]단가!$D$4:$G$1048576,4,0))</f>
        <v>110.9</v>
      </c>
      <c r="U1573" s="35">
        <f t="shared" si="122"/>
        <v>326046</v>
      </c>
      <c r="V1573" s="36" t="str">
        <f>IF($L1573="비가동",0,IF($B1573="in",VLOOKUP($E1573,[1]투입량!$M:$T,3,FALSE),VLOOKUP($E1573,[1]투입량!$D:$I,3,FALSE)))</f>
        <v>SI4028</v>
      </c>
      <c r="W1573" s="35">
        <f>IF($L1573="비가동",0,IF($B1573="in",VLOOKUP($E1573,[1]투입량!$M:$T,6,FALSE),VLOOKUP($E1573,[1]투입량!$D:$I,5,FALSE)))</f>
        <v>32</v>
      </c>
      <c r="X1573" s="35">
        <f t="shared" si="123"/>
        <v>3449.6000000000004</v>
      </c>
      <c r="Y1573" s="37">
        <f>IF(V1573=0,0,VLOOKUP(V1573,[1]원재료!C:H,3,0)*0.001)</f>
        <v>9</v>
      </c>
      <c r="Z1573" s="35">
        <f t="shared" si="124"/>
        <v>31046.400000000001</v>
      </c>
      <c r="AA1573" s="49"/>
      <c r="AB1573" s="39" t="s">
        <v>35</v>
      </c>
      <c r="AC1573" s="40"/>
    </row>
    <row r="1574" spans="1:29" ht="19.5" customHeight="1" x14ac:dyDescent="0.45">
      <c r="A1574" s="22">
        <v>46150</v>
      </c>
      <c r="B1574" s="23" t="s">
        <v>29</v>
      </c>
      <c r="C1574" s="24" t="s">
        <v>168</v>
      </c>
      <c r="D1574" s="25" t="s">
        <v>172</v>
      </c>
      <c r="E1574" s="26">
        <v>440009</v>
      </c>
      <c r="F1574" s="27" t="str">
        <f>VLOOKUP(표1[[#This Row],[품번]],[1]!품번구분[#Data],2,0)</f>
        <v>G</v>
      </c>
      <c r="G1574" s="28">
        <v>80</v>
      </c>
      <c r="H1574" s="28">
        <v>96</v>
      </c>
      <c r="I1574" s="28">
        <v>29</v>
      </c>
      <c r="J1574" s="29">
        <f>표1[[#This Row],[C/V]]*표1[[#This Row],[판수]]-표1[[#This Row],[불량수량]]</f>
        <v>7651</v>
      </c>
      <c r="K1574" s="28" t="s">
        <v>191</v>
      </c>
      <c r="L1574" s="28" t="s">
        <v>116</v>
      </c>
      <c r="M1574" s="30">
        <v>0.33333333333333331</v>
      </c>
      <c r="N1574" s="30">
        <v>0.83333333333333337</v>
      </c>
      <c r="O1574" s="31">
        <v>620</v>
      </c>
      <c r="P1574" s="31">
        <v>0</v>
      </c>
      <c r="Q1574" s="32"/>
      <c r="R1574" s="33">
        <f t="shared" si="120"/>
        <v>9.2903225806451619</v>
      </c>
      <c r="S1574" s="34">
        <f t="shared" si="121"/>
        <v>96</v>
      </c>
      <c r="T1574" s="35">
        <f>IF(L1574="비가동",0,VLOOKUP(E1574,[1]단가!$D$4:$G$1048576,4,0))</f>
        <v>30</v>
      </c>
      <c r="U1574" s="35">
        <f t="shared" si="122"/>
        <v>229530</v>
      </c>
      <c r="V1574" s="36" t="str">
        <f>IF($L1574="비가동",0,IF($B1574="in",VLOOKUP($E1574,[1]투입량!$M:$T,3,FALSE),VLOOKUP($E1574,[1]투입량!$D:$I,3,FALSE)))</f>
        <v>Q4004-1</v>
      </c>
      <c r="W1574" s="35">
        <f>IF($L1574="비가동",0,IF($B1574="in",VLOOKUP($E1574,[1]투입량!$M:$T,6,FALSE),VLOOKUP($E1574,[1]투입량!$D:$I,5,FALSE)))</f>
        <v>50</v>
      </c>
      <c r="X1574" s="35">
        <f t="shared" si="123"/>
        <v>5280.0000000000009</v>
      </c>
      <c r="Y1574" s="37">
        <f>IF(V1574=0,0,VLOOKUP(V1574,[1]원재료!C:H,3,0)*0.001)</f>
        <v>10.83</v>
      </c>
      <c r="Z1574" s="35">
        <f t="shared" si="124"/>
        <v>57182.400000000009</v>
      </c>
      <c r="AA1574" s="49"/>
      <c r="AB1574" s="39" t="s">
        <v>35</v>
      </c>
      <c r="AC1574" s="40"/>
    </row>
    <row r="1575" spans="1:29" ht="19.5" customHeight="1" x14ac:dyDescent="0.45">
      <c r="A1575" s="22">
        <v>46150</v>
      </c>
      <c r="B1575" s="23" t="s">
        <v>29</v>
      </c>
      <c r="C1575" s="24" t="s">
        <v>168</v>
      </c>
      <c r="D1575" s="25" t="s">
        <v>192</v>
      </c>
      <c r="E1575" s="26" t="s">
        <v>174</v>
      </c>
      <c r="F1575" s="27" t="str">
        <f>VLOOKUP(표1[[#This Row],[품번]],[1]!품번구분[#Data],2,0)</f>
        <v>G</v>
      </c>
      <c r="G1575" s="28">
        <v>72</v>
      </c>
      <c r="H1575" s="28">
        <v>98</v>
      </c>
      <c r="I1575" s="28"/>
      <c r="J1575" s="29">
        <f>표1[[#This Row],[C/V]]*표1[[#This Row],[판수]]-표1[[#This Row],[불량수량]]</f>
        <v>7056</v>
      </c>
      <c r="K1575" s="28" t="s">
        <v>191</v>
      </c>
      <c r="L1575" s="28" t="s">
        <v>116</v>
      </c>
      <c r="M1575" s="30">
        <v>0.33333333333333331</v>
      </c>
      <c r="N1575" s="30">
        <v>0.83333333333333337</v>
      </c>
      <c r="O1575" s="31">
        <v>620</v>
      </c>
      <c r="P1575" s="31">
        <v>0</v>
      </c>
      <c r="Q1575" s="32"/>
      <c r="R1575" s="33">
        <f t="shared" si="120"/>
        <v>9.4838709677419342</v>
      </c>
      <c r="S1575" s="34">
        <f t="shared" si="121"/>
        <v>98</v>
      </c>
      <c r="T1575" s="35">
        <f>IF(L1575="비가동",0,VLOOKUP(E1575,[1]단가!$D$4:$G$1048576,4,0))</f>
        <v>0</v>
      </c>
      <c r="U1575" s="35">
        <f t="shared" si="122"/>
        <v>0</v>
      </c>
      <c r="V1575" s="36" t="str">
        <f>IF($L1575="비가동",0,IF($B1575="in",VLOOKUP($E1575,[1]투입량!$M:$T,3,FALSE),VLOOKUP($E1575,[1]투입량!$D:$I,3,FALSE)))</f>
        <v>Q4020</v>
      </c>
      <c r="W1575" s="35">
        <f>IF($L1575="비가동",0,IF($B1575="in",VLOOKUP($E1575,[1]투입량!$M:$T,6,FALSE),VLOOKUP($E1575,[1]투입량!$D:$I,5,FALSE)))</f>
        <v>87</v>
      </c>
      <c r="X1575" s="35">
        <f t="shared" si="123"/>
        <v>9378.6</v>
      </c>
      <c r="Y1575" s="37">
        <f>IF(V1575=0,0,VLOOKUP(V1575,[1]원재료!C:H,3,0)*0.001)</f>
        <v>10.450000000000001</v>
      </c>
      <c r="Z1575" s="35">
        <f t="shared" si="124"/>
        <v>98006.37000000001</v>
      </c>
      <c r="AA1575" s="49"/>
      <c r="AB1575" s="39" t="s">
        <v>35</v>
      </c>
      <c r="AC1575" s="40"/>
    </row>
    <row r="1576" spans="1:29" ht="19.5" customHeight="1" x14ac:dyDescent="0.45">
      <c r="A1576" s="22">
        <v>46150</v>
      </c>
      <c r="B1576" s="23" t="s">
        <v>29</v>
      </c>
      <c r="C1576" s="24" t="s">
        <v>168</v>
      </c>
      <c r="D1576" s="25" t="s">
        <v>183</v>
      </c>
      <c r="E1576" s="26" t="s">
        <v>176</v>
      </c>
      <c r="F1576" s="27" t="str">
        <f>VLOOKUP(표1[[#This Row],[품번]],[1]!품번구분[#Data],2,0)</f>
        <v>G</v>
      </c>
      <c r="G1576" s="28">
        <v>8</v>
      </c>
      <c r="H1576" s="28">
        <v>115</v>
      </c>
      <c r="I1576" s="28"/>
      <c r="J1576" s="29">
        <f>표1[[#This Row],[C/V]]*표1[[#This Row],[판수]]-표1[[#This Row],[불량수량]]</f>
        <v>920</v>
      </c>
      <c r="K1576" s="28" t="s">
        <v>177</v>
      </c>
      <c r="L1576" s="28" t="s">
        <v>116</v>
      </c>
      <c r="M1576" s="30">
        <v>0.33333333333333331</v>
      </c>
      <c r="N1576" s="30">
        <v>0.83333333333333337</v>
      </c>
      <c r="O1576" s="31">
        <v>620</v>
      </c>
      <c r="P1576" s="31">
        <v>0</v>
      </c>
      <c r="Q1576" s="32"/>
      <c r="R1576" s="33">
        <f t="shared" si="120"/>
        <v>11.129032258064516</v>
      </c>
      <c r="S1576" s="34">
        <f t="shared" si="121"/>
        <v>238</v>
      </c>
      <c r="T1576" s="35">
        <f>IF(L1576="비가동",0,VLOOKUP(E1576,[1]단가!$D$4:$G$1048576,4,0))</f>
        <v>420.5</v>
      </c>
      <c r="U1576" s="35">
        <f t="shared" si="122"/>
        <v>386860</v>
      </c>
      <c r="V1576" s="36" t="str">
        <f>IF($L1576="비가동",0,IF($B1576="in",VLOOKUP($E1576,[1]투입량!$M:$T,3,FALSE),VLOOKUP($E1576,[1]투입량!$D:$I,3,FALSE)))</f>
        <v>Q4021</v>
      </c>
      <c r="W1576" s="35">
        <f>IF($L1576="비가동",0,IF($B1576="in",VLOOKUP($E1576,[1]투입량!$M:$T,6,FALSE),VLOOKUP($E1576,[1]투입량!$D:$I,5,FALSE)))</f>
        <v>22.4</v>
      </c>
      <c r="X1576" s="35">
        <f t="shared" si="123"/>
        <v>2833.6</v>
      </c>
      <c r="Y1576" s="37">
        <f>IF(V1576=0,0,VLOOKUP(V1576,[1]원재료!C:H,3,0)*0.001)</f>
        <v>8.9</v>
      </c>
      <c r="Z1576" s="35">
        <f t="shared" si="124"/>
        <v>25219.040000000001</v>
      </c>
      <c r="AA1576" s="49"/>
      <c r="AB1576" s="39" t="s">
        <v>35</v>
      </c>
      <c r="AC1576" s="40"/>
    </row>
    <row r="1577" spans="1:29" ht="19.5" customHeight="1" x14ac:dyDescent="0.45">
      <c r="A1577" s="22">
        <v>46150</v>
      </c>
      <c r="B1577" s="23" t="s">
        <v>29</v>
      </c>
      <c r="C1577" s="24" t="s">
        <v>168</v>
      </c>
      <c r="D1577" s="25" t="s">
        <v>179</v>
      </c>
      <c r="E1577" s="26" t="s">
        <v>180</v>
      </c>
      <c r="F1577" s="27" t="str">
        <f>VLOOKUP(표1[[#This Row],[품번]],[1]!품번구분[#Data],2,0)</f>
        <v>G</v>
      </c>
      <c r="G1577" s="28">
        <v>96</v>
      </c>
      <c r="H1577" s="28">
        <v>115</v>
      </c>
      <c r="I1577" s="28"/>
      <c r="J1577" s="29">
        <f>표1[[#This Row],[C/V]]*표1[[#This Row],[판수]]-표1[[#This Row],[불량수량]]</f>
        <v>11040</v>
      </c>
      <c r="K1577" s="28" t="s">
        <v>177</v>
      </c>
      <c r="L1577" s="28" t="s">
        <v>116</v>
      </c>
      <c r="M1577" s="30">
        <v>0.33333333333333331</v>
      </c>
      <c r="N1577" s="30">
        <v>0.83333333333333337</v>
      </c>
      <c r="O1577" s="31">
        <v>620</v>
      </c>
      <c r="P1577" s="31">
        <v>0</v>
      </c>
      <c r="Q1577" s="32"/>
      <c r="R1577" s="33">
        <f t="shared" si="120"/>
        <v>11.129032258064516</v>
      </c>
      <c r="S1577" s="34">
        <f t="shared" si="121"/>
        <v>238</v>
      </c>
      <c r="T1577" s="35">
        <f>IF(L1577="비가동",0,VLOOKUP(E1577,[1]단가!$D$4:$G$1048576,4,0))</f>
        <v>55</v>
      </c>
      <c r="U1577" s="35">
        <f t="shared" si="122"/>
        <v>607200</v>
      </c>
      <c r="V1577" s="36" t="str">
        <f>IF($L1577="비가동",0,IF($B1577="in",VLOOKUP($E1577,[1]투입량!$M:$T,3,FALSE),VLOOKUP($E1577,[1]투입량!$D:$I,3,FALSE)))</f>
        <v>Q4020</v>
      </c>
      <c r="W1577" s="35">
        <f>IF($L1577="비가동",0,IF($B1577="in",VLOOKUP($E1577,[1]투입량!$M:$T,6,FALSE),VLOOKUP($E1577,[1]투입량!$D:$I,5,FALSE)))</f>
        <v>120</v>
      </c>
      <c r="X1577" s="35">
        <f t="shared" si="123"/>
        <v>15180</v>
      </c>
      <c r="Y1577" s="37">
        <f>IF(V1577=0,0,VLOOKUP(V1577,[1]원재료!C:H,3,0)*0.001)</f>
        <v>10.450000000000001</v>
      </c>
      <c r="Z1577" s="35">
        <f t="shared" si="124"/>
        <v>158631.00000000003</v>
      </c>
      <c r="AA1577" s="49"/>
      <c r="AB1577" s="39" t="s">
        <v>35</v>
      </c>
      <c r="AC1577" s="40"/>
    </row>
    <row r="1578" spans="1:29" ht="19.5" customHeight="1" x14ac:dyDescent="0.45">
      <c r="A1578" s="22">
        <v>46150</v>
      </c>
      <c r="B1578" s="23" t="s">
        <v>29</v>
      </c>
      <c r="C1578" s="24" t="s">
        <v>168</v>
      </c>
      <c r="D1578" s="25" t="s">
        <v>181</v>
      </c>
      <c r="E1578" s="26" t="s">
        <v>155</v>
      </c>
      <c r="F1578" s="27" t="str">
        <f>VLOOKUP(표1[[#This Row],[품번]],[1]!품번구분[#Data],2,0)</f>
        <v>G</v>
      </c>
      <c r="G1578" s="28">
        <v>44</v>
      </c>
      <c r="H1578" s="28">
        <v>115</v>
      </c>
      <c r="I1578" s="28"/>
      <c r="J1578" s="29">
        <f>표1[[#This Row],[C/V]]*표1[[#This Row],[판수]]-표1[[#This Row],[불량수량]]</f>
        <v>5060</v>
      </c>
      <c r="K1578" s="28" t="s">
        <v>177</v>
      </c>
      <c r="L1578" s="28" t="s">
        <v>116</v>
      </c>
      <c r="M1578" s="30">
        <v>0.33333333333333331</v>
      </c>
      <c r="N1578" s="30">
        <v>0.83333333333333337</v>
      </c>
      <c r="O1578" s="31">
        <v>620</v>
      </c>
      <c r="P1578" s="31">
        <v>0</v>
      </c>
      <c r="Q1578" s="32"/>
      <c r="R1578" s="33">
        <f t="shared" si="120"/>
        <v>11.129032258064516</v>
      </c>
      <c r="S1578" s="34">
        <f t="shared" si="121"/>
        <v>238</v>
      </c>
      <c r="T1578" s="35">
        <f>IF(L1578="비가동",0,VLOOKUP(E1578,[1]단가!$D$4:$G$1048576,4,0))</f>
        <v>97</v>
      </c>
      <c r="U1578" s="35">
        <f t="shared" si="122"/>
        <v>490820</v>
      </c>
      <c r="V1578" s="36" t="str">
        <f>IF($L1578="비가동",0,IF($B1578="in",VLOOKUP($E1578,[1]투입량!$M:$T,3,FALSE),VLOOKUP($E1578,[1]투입량!$D:$I,3,FALSE)))</f>
        <v>SI4028</v>
      </c>
      <c r="W1578" s="35">
        <f>IF($L1578="비가동",0,IF($B1578="in",VLOOKUP($E1578,[1]투입량!$M:$T,6,FALSE),VLOOKUP($E1578,[1]투입량!$D:$I,5,FALSE)))</f>
        <v>156</v>
      </c>
      <c r="X1578" s="35">
        <f t="shared" si="123"/>
        <v>19734.000000000004</v>
      </c>
      <c r="Y1578" s="37">
        <f>IF(V1578=0,0,VLOOKUP(V1578,[1]원재료!C:H,3,0)*0.001)</f>
        <v>9</v>
      </c>
      <c r="Z1578" s="35">
        <f t="shared" si="124"/>
        <v>177606.00000000003</v>
      </c>
      <c r="AA1578" s="49"/>
      <c r="AB1578" s="39" t="s">
        <v>35</v>
      </c>
      <c r="AC1578" s="40"/>
    </row>
    <row r="1579" spans="1:29" ht="19.5" customHeight="1" x14ac:dyDescent="0.45">
      <c r="A1579" s="22">
        <v>46150</v>
      </c>
      <c r="B1579" s="23" t="s">
        <v>29</v>
      </c>
      <c r="C1579" s="24" t="s">
        <v>168</v>
      </c>
      <c r="D1579" s="25" t="s">
        <v>183</v>
      </c>
      <c r="E1579" s="26" t="s">
        <v>176</v>
      </c>
      <c r="F1579" s="27" t="str">
        <f>VLOOKUP(표1[[#This Row],[품번]],[1]!품번구분[#Data],2,0)</f>
        <v>G</v>
      </c>
      <c r="G1579" s="28">
        <v>8</v>
      </c>
      <c r="H1579" s="28">
        <v>123</v>
      </c>
      <c r="I1579" s="28"/>
      <c r="J1579" s="29">
        <f>표1[[#This Row],[C/V]]*표1[[#This Row],[판수]]-표1[[#This Row],[불량수량]]</f>
        <v>984</v>
      </c>
      <c r="K1579" s="28" t="s">
        <v>184</v>
      </c>
      <c r="L1579" s="28" t="s">
        <v>117</v>
      </c>
      <c r="M1579" s="30">
        <v>0.83333333333333337</v>
      </c>
      <c r="N1579" s="30">
        <v>0.33333333333333331</v>
      </c>
      <c r="O1579" s="31">
        <v>659.99999999999989</v>
      </c>
      <c r="P1579" s="31">
        <v>0</v>
      </c>
      <c r="Q1579" s="32"/>
      <c r="R1579" s="33">
        <f t="shared" si="120"/>
        <v>11.181818181818183</v>
      </c>
      <c r="S1579" s="34">
        <f t="shared" si="121"/>
        <v>238</v>
      </c>
      <c r="T1579" s="35">
        <f>IF(L1579="비가동",0,VLOOKUP(E1579,[1]단가!$D$4:$G$1048576,4,0))</f>
        <v>420.5</v>
      </c>
      <c r="U1579" s="35">
        <f t="shared" si="122"/>
        <v>413772</v>
      </c>
      <c r="V1579" s="36" t="str">
        <f>IF($L1579="비가동",0,IF($B1579="in",VLOOKUP($E1579,[1]투입량!$M:$T,3,FALSE),VLOOKUP($E1579,[1]투입량!$D:$I,3,FALSE)))</f>
        <v>Q4021</v>
      </c>
      <c r="W1579" s="35">
        <f>IF($L1579="비가동",0,IF($B1579="in",VLOOKUP($E1579,[1]투입량!$M:$T,6,FALSE),VLOOKUP($E1579,[1]투입량!$D:$I,5,FALSE)))</f>
        <v>22.4</v>
      </c>
      <c r="X1579" s="35">
        <f t="shared" si="123"/>
        <v>3030.7200000000003</v>
      </c>
      <c r="Y1579" s="37">
        <f>IF(V1579=0,0,VLOOKUP(V1579,[1]원재료!C:H,3,0)*0.001)</f>
        <v>8.9</v>
      </c>
      <c r="Z1579" s="35">
        <f t="shared" si="124"/>
        <v>26973.408000000003</v>
      </c>
      <c r="AA1579" s="49"/>
      <c r="AB1579" s="39" t="s">
        <v>35</v>
      </c>
      <c r="AC1579" s="40"/>
    </row>
    <row r="1580" spans="1:29" ht="19.5" customHeight="1" x14ac:dyDescent="0.45">
      <c r="A1580" s="22">
        <v>46150</v>
      </c>
      <c r="B1580" s="23" t="s">
        <v>29</v>
      </c>
      <c r="C1580" s="24" t="s">
        <v>168</v>
      </c>
      <c r="D1580" s="25" t="s">
        <v>179</v>
      </c>
      <c r="E1580" s="26" t="s">
        <v>180</v>
      </c>
      <c r="F1580" s="27" t="str">
        <f>VLOOKUP(표1[[#This Row],[품번]],[1]!품번구분[#Data],2,0)</f>
        <v>G</v>
      </c>
      <c r="G1580" s="28">
        <v>96</v>
      </c>
      <c r="H1580" s="28">
        <v>123</v>
      </c>
      <c r="I1580" s="28"/>
      <c r="J1580" s="29">
        <f>표1[[#This Row],[C/V]]*표1[[#This Row],[판수]]-표1[[#This Row],[불량수량]]</f>
        <v>11808</v>
      </c>
      <c r="K1580" s="28" t="s">
        <v>184</v>
      </c>
      <c r="L1580" s="28" t="s">
        <v>117</v>
      </c>
      <c r="M1580" s="30">
        <v>0.83333333333333337</v>
      </c>
      <c r="N1580" s="30">
        <v>0.33333333333333331</v>
      </c>
      <c r="O1580" s="31">
        <v>659.99999999999989</v>
      </c>
      <c r="P1580" s="31">
        <v>0</v>
      </c>
      <c r="Q1580" s="32"/>
      <c r="R1580" s="33">
        <f t="shared" si="120"/>
        <v>11.181818181818183</v>
      </c>
      <c r="S1580" s="34">
        <f t="shared" si="121"/>
        <v>238</v>
      </c>
      <c r="T1580" s="35">
        <f>IF(L1580="비가동",0,VLOOKUP(E1580,[1]단가!$D$4:$G$1048576,4,0))</f>
        <v>55</v>
      </c>
      <c r="U1580" s="35">
        <f t="shared" si="122"/>
        <v>649440</v>
      </c>
      <c r="V1580" s="36" t="str">
        <f>IF($L1580="비가동",0,IF($B1580="in",VLOOKUP($E1580,[1]투입량!$M:$T,3,FALSE),VLOOKUP($E1580,[1]투입량!$D:$I,3,FALSE)))</f>
        <v>Q4020</v>
      </c>
      <c r="W1580" s="35">
        <f>IF($L1580="비가동",0,IF($B1580="in",VLOOKUP($E1580,[1]투입량!$M:$T,6,FALSE),VLOOKUP($E1580,[1]투입량!$D:$I,5,FALSE)))</f>
        <v>120</v>
      </c>
      <c r="X1580" s="35">
        <f t="shared" si="123"/>
        <v>16236</v>
      </c>
      <c r="Y1580" s="37">
        <f>IF(V1580=0,0,VLOOKUP(V1580,[1]원재료!C:H,3,0)*0.001)</f>
        <v>10.450000000000001</v>
      </c>
      <c r="Z1580" s="35">
        <f t="shared" si="124"/>
        <v>169666.2</v>
      </c>
      <c r="AA1580" s="49"/>
      <c r="AB1580" s="39" t="s">
        <v>35</v>
      </c>
      <c r="AC1580" s="40"/>
    </row>
    <row r="1581" spans="1:29" ht="19.5" customHeight="1" x14ac:dyDescent="0.45">
      <c r="A1581" s="22">
        <v>46150</v>
      </c>
      <c r="B1581" s="23" t="s">
        <v>29</v>
      </c>
      <c r="C1581" s="24" t="s">
        <v>168</v>
      </c>
      <c r="D1581" s="25" t="s">
        <v>181</v>
      </c>
      <c r="E1581" s="26" t="s">
        <v>155</v>
      </c>
      <c r="F1581" s="27" t="str">
        <f>VLOOKUP(표1[[#This Row],[품번]],[1]!품번구분[#Data],2,0)</f>
        <v>G</v>
      </c>
      <c r="G1581" s="28">
        <v>44</v>
      </c>
      <c r="H1581" s="28">
        <v>123</v>
      </c>
      <c r="I1581" s="28"/>
      <c r="J1581" s="29">
        <f>표1[[#This Row],[C/V]]*표1[[#This Row],[판수]]-표1[[#This Row],[불량수량]]</f>
        <v>5412</v>
      </c>
      <c r="K1581" s="28" t="s">
        <v>184</v>
      </c>
      <c r="L1581" s="28" t="s">
        <v>117</v>
      </c>
      <c r="M1581" s="30">
        <v>0.83333333333333337</v>
      </c>
      <c r="N1581" s="30">
        <v>0.33333333333333331</v>
      </c>
      <c r="O1581" s="31">
        <v>659.99999999999989</v>
      </c>
      <c r="P1581" s="31">
        <v>0</v>
      </c>
      <c r="Q1581" s="32"/>
      <c r="R1581" s="33">
        <f t="shared" si="120"/>
        <v>11.181818181818183</v>
      </c>
      <c r="S1581" s="34">
        <f t="shared" si="121"/>
        <v>238</v>
      </c>
      <c r="T1581" s="35">
        <f>IF(L1581="비가동",0,VLOOKUP(E1581,[1]단가!$D$4:$G$1048576,4,0))</f>
        <v>97</v>
      </c>
      <c r="U1581" s="35">
        <f t="shared" si="122"/>
        <v>524964</v>
      </c>
      <c r="V1581" s="36" t="str">
        <f>IF($L1581="비가동",0,IF($B1581="in",VLOOKUP($E1581,[1]투입량!$M:$T,3,FALSE),VLOOKUP($E1581,[1]투입량!$D:$I,3,FALSE)))</f>
        <v>SI4028</v>
      </c>
      <c r="W1581" s="35">
        <f>IF($L1581="비가동",0,IF($B1581="in",VLOOKUP($E1581,[1]투입량!$M:$T,6,FALSE),VLOOKUP($E1581,[1]투입량!$D:$I,5,FALSE)))</f>
        <v>156</v>
      </c>
      <c r="X1581" s="35">
        <f t="shared" si="123"/>
        <v>21106.800000000003</v>
      </c>
      <c r="Y1581" s="37">
        <f>IF(V1581=0,0,VLOOKUP(V1581,[1]원재료!C:H,3,0)*0.001)</f>
        <v>9</v>
      </c>
      <c r="Z1581" s="35">
        <f t="shared" si="124"/>
        <v>189961.2</v>
      </c>
      <c r="AA1581" s="49"/>
      <c r="AB1581" s="39" t="s">
        <v>35</v>
      </c>
      <c r="AC1581" s="40"/>
    </row>
    <row r="1582" spans="1:29" ht="19.5" customHeight="1" x14ac:dyDescent="0.45">
      <c r="A1582" s="22">
        <v>46150</v>
      </c>
      <c r="B1582" s="23" t="s">
        <v>29</v>
      </c>
      <c r="C1582" s="24" t="s">
        <v>168</v>
      </c>
      <c r="D1582" s="25" t="s">
        <v>185</v>
      </c>
      <c r="E1582" s="26" t="s">
        <v>159</v>
      </c>
      <c r="F1582" s="27" t="str">
        <f>VLOOKUP(표1[[#This Row],[품번]],[1]!품번구분[#Data],2,0)</f>
        <v>G</v>
      </c>
      <c r="G1582" s="28">
        <v>2</v>
      </c>
      <c r="H1582" s="28">
        <v>93</v>
      </c>
      <c r="I1582" s="28"/>
      <c r="J1582" s="29">
        <f>표1[[#This Row],[C/V]]*표1[[#This Row],[판수]]-표1[[#This Row],[불량수량]]</f>
        <v>186</v>
      </c>
      <c r="K1582" s="28" t="s">
        <v>186</v>
      </c>
      <c r="L1582" s="28" t="s">
        <v>116</v>
      </c>
      <c r="M1582" s="30">
        <v>0.33333333333333331</v>
      </c>
      <c r="N1582" s="30">
        <v>0.83333333333333337</v>
      </c>
      <c r="O1582" s="31">
        <v>620</v>
      </c>
      <c r="P1582" s="31">
        <v>0</v>
      </c>
      <c r="Q1582" s="32"/>
      <c r="R1582" s="33">
        <f t="shared" si="120"/>
        <v>9</v>
      </c>
      <c r="S1582" s="34">
        <f t="shared" si="121"/>
        <v>210</v>
      </c>
      <c r="T1582" s="35">
        <f>IF(L1582="비가동",0,VLOOKUP(E1582,[1]단가!$D$4:$G$1048576,4,0))</f>
        <v>1487.4</v>
      </c>
      <c r="U1582" s="35">
        <f t="shared" si="122"/>
        <v>276656.40000000002</v>
      </c>
      <c r="V1582" s="36" t="str">
        <f>IF($L1582="비가동",0,IF($B1582="in",VLOOKUP($E1582,[1]투입량!$M:$T,3,FALSE),VLOOKUP($E1582,[1]투입량!$D:$I,3,FALSE)))</f>
        <v>SI5027</v>
      </c>
      <c r="W1582" s="35">
        <f>IF($L1582="비가동",0,IF($B1582="in",VLOOKUP($E1582,[1]투입량!$M:$T,6,FALSE),VLOOKUP($E1582,[1]투입량!$D:$I,5,FALSE)))</f>
        <v>72</v>
      </c>
      <c r="X1582" s="35">
        <f t="shared" si="123"/>
        <v>7365.6</v>
      </c>
      <c r="Y1582" s="37">
        <f>IF(V1582=0,0,VLOOKUP(V1582,[1]원재료!C:H,3,0)*0.001)</f>
        <v>0</v>
      </c>
      <c r="Z1582" s="35">
        <f t="shared" si="124"/>
        <v>0</v>
      </c>
      <c r="AA1582" s="49"/>
      <c r="AB1582" s="39" t="s">
        <v>35</v>
      </c>
      <c r="AC1582" s="40"/>
    </row>
    <row r="1583" spans="1:29" ht="19.5" hidden="1" customHeight="1" x14ac:dyDescent="0.45">
      <c r="A1583" s="22">
        <v>46150</v>
      </c>
      <c r="B1583" s="23" t="s">
        <v>29</v>
      </c>
      <c r="C1583" s="24" t="s">
        <v>168</v>
      </c>
      <c r="D1583" s="25" t="s">
        <v>187</v>
      </c>
      <c r="E1583" s="26" t="s">
        <v>194</v>
      </c>
      <c r="F1583" s="27" t="str">
        <f>VLOOKUP(표1[[#This Row],[품번]],[1]!품번구분[#Data],2,0)</f>
        <v>G</v>
      </c>
      <c r="G1583" s="28">
        <v>20</v>
      </c>
      <c r="H1583" s="28">
        <v>53</v>
      </c>
      <c r="I1583" s="28"/>
      <c r="J1583" s="29">
        <f>표1[[#This Row],[C/V]]*표1[[#This Row],[판수]]-표1[[#This Row],[불량수량]]</f>
        <v>1060</v>
      </c>
      <c r="K1583" s="28" t="s">
        <v>186</v>
      </c>
      <c r="L1583" s="28" t="s">
        <v>116</v>
      </c>
      <c r="M1583" s="30">
        <v>0.33333333333333331</v>
      </c>
      <c r="N1583" s="30">
        <v>0.83333333333333337</v>
      </c>
      <c r="O1583" s="31">
        <v>345</v>
      </c>
      <c r="P1583" s="31">
        <v>275</v>
      </c>
      <c r="Q1583" s="32" t="s">
        <v>135</v>
      </c>
      <c r="R1583" s="33">
        <f t="shared" si="120"/>
        <v>9.2173913043478262</v>
      </c>
      <c r="S1583" s="34">
        <f t="shared" si="121"/>
        <v>53</v>
      </c>
      <c r="T1583" s="35">
        <f>IF(L1583="비가동",0,VLOOKUP(E1583,[1]단가!$D$4:$G$1048576,4,0))</f>
        <v>405</v>
      </c>
      <c r="U1583" s="35">
        <f t="shared" si="122"/>
        <v>429300</v>
      </c>
      <c r="V1583" s="36" t="str">
        <f>IF($L1583="비가동",0,IF($B1583="in",VLOOKUP($E1583,[1]투입량!$M:$T,3,FALSE),VLOOKUP($E1583,[1]투입량!$D:$I,3,FALSE)))</f>
        <v>H-N7001</v>
      </c>
      <c r="W1583" s="35">
        <f>IF($L1583="비가동",0,IF($B1583="in",VLOOKUP($E1583,[1]투입량!$M:$T,6,FALSE),VLOOKUP($E1583,[1]투입량!$D:$I,5,FALSE)))</f>
        <v>0</v>
      </c>
      <c r="X1583" s="35">
        <f t="shared" si="123"/>
        <v>0</v>
      </c>
      <c r="Y1583" s="37">
        <f>IF(V1583=0,0,VLOOKUP(V1583,[1]원재료!C:H,3,0)*0.001)</f>
        <v>22.900000000000002</v>
      </c>
      <c r="Z1583" s="35">
        <f t="shared" si="124"/>
        <v>0</v>
      </c>
      <c r="AA1583" s="49"/>
      <c r="AB1583" s="39" t="s">
        <v>35</v>
      </c>
      <c r="AC1583" s="40"/>
    </row>
    <row r="1584" spans="1:29" ht="19.5" hidden="1" customHeight="1" x14ac:dyDescent="0.45">
      <c r="A1584" s="22">
        <v>46150</v>
      </c>
      <c r="B1584" s="23" t="s">
        <v>29</v>
      </c>
      <c r="C1584" s="24" t="s">
        <v>168</v>
      </c>
      <c r="D1584" s="25" t="s">
        <v>187</v>
      </c>
      <c r="E1584" s="26" t="s">
        <v>194</v>
      </c>
      <c r="F1584" s="27" t="str">
        <f>VLOOKUP(표1[[#This Row],[품번]],[1]!품번구분[#Data],2,0)</f>
        <v>G</v>
      </c>
      <c r="G1584" s="28"/>
      <c r="H1584" s="28"/>
      <c r="I1584" s="28"/>
      <c r="J1584" s="29">
        <f>표1[[#This Row],[C/V]]*표1[[#This Row],[판수]]-표1[[#This Row],[불량수량]]</f>
        <v>0</v>
      </c>
      <c r="K1584" s="28" t="s">
        <v>186</v>
      </c>
      <c r="L1584" s="28" t="s">
        <v>36</v>
      </c>
      <c r="M1584" s="30">
        <v>0.61458333333333337</v>
      </c>
      <c r="N1584" s="30">
        <v>0.83333333333333337</v>
      </c>
      <c r="O1584" s="31">
        <v>275</v>
      </c>
      <c r="P1584" s="31">
        <v>0</v>
      </c>
      <c r="Q1584" s="32"/>
      <c r="R1584" s="33" t="str">
        <f t="shared" si="120"/>
        <v/>
      </c>
      <c r="S1584" s="34">
        <f t="shared" si="121"/>
        <v>53</v>
      </c>
      <c r="T1584" s="35">
        <f>IF(L1584="비가동",0,VLOOKUP(E1584,[1]단가!$D$4:$G$1048576,4,0))</f>
        <v>0</v>
      </c>
      <c r="U1584" s="35">
        <f t="shared" si="122"/>
        <v>0</v>
      </c>
      <c r="V1584" s="36">
        <f>IF($L1584="비가동",0,IF($B1584="in",VLOOKUP($E1584,[1]투입량!$M:$T,3,FALSE),VLOOKUP($E1584,[1]투입량!$D:$I,3,FALSE)))</f>
        <v>0</v>
      </c>
      <c r="W1584" s="35">
        <f>IF($L1584="비가동",0,IF($B1584="in",VLOOKUP($E1584,[1]투입량!$M:$T,6,FALSE),VLOOKUP($E1584,[1]투입량!$D:$I,5,FALSE)))</f>
        <v>0</v>
      </c>
      <c r="X1584" s="35">
        <f t="shared" si="123"/>
        <v>0</v>
      </c>
      <c r="Y1584" s="37">
        <f>IF(V1584=0,0,VLOOKUP(V1584,[1]원재료!C:H,3,0)*0.001)</f>
        <v>0</v>
      </c>
      <c r="Z1584" s="35">
        <f t="shared" si="124"/>
        <v>0</v>
      </c>
      <c r="AA1584" s="49"/>
      <c r="AB1584" s="39" t="s">
        <v>35</v>
      </c>
      <c r="AC1584" s="40"/>
    </row>
    <row r="1585" spans="1:29" ht="19.5" customHeight="1" x14ac:dyDescent="0.45">
      <c r="A1585" s="22">
        <v>46150</v>
      </c>
      <c r="B1585" s="23" t="s">
        <v>29</v>
      </c>
      <c r="C1585" s="24" t="s">
        <v>168</v>
      </c>
      <c r="D1585" s="25" t="s">
        <v>189</v>
      </c>
      <c r="E1585" s="26" t="s">
        <v>193</v>
      </c>
      <c r="F1585" s="27" t="str">
        <f>VLOOKUP(표1[[#This Row],[품번]],[1]!품번구분[#Data],2,0)</f>
        <v>S</v>
      </c>
      <c r="G1585" s="28">
        <v>1</v>
      </c>
      <c r="H1585" s="28">
        <v>93</v>
      </c>
      <c r="I1585" s="28"/>
      <c r="J1585" s="29">
        <f>표1[[#This Row],[C/V]]*표1[[#This Row],[판수]]-표1[[#This Row],[불량수량]]</f>
        <v>93</v>
      </c>
      <c r="K1585" s="28" t="s">
        <v>186</v>
      </c>
      <c r="L1585" s="28" t="s">
        <v>116</v>
      </c>
      <c r="M1585" s="30">
        <v>0.33333333333333331</v>
      </c>
      <c r="N1585" s="30">
        <v>0.83333333333333337</v>
      </c>
      <c r="O1585" s="31">
        <v>620</v>
      </c>
      <c r="P1585" s="31">
        <v>0</v>
      </c>
      <c r="Q1585" s="32"/>
      <c r="R1585" s="33">
        <f t="shared" si="120"/>
        <v>9</v>
      </c>
      <c r="S1585" s="34">
        <f t="shared" si="121"/>
        <v>273</v>
      </c>
      <c r="T1585" s="35">
        <f>IF(L1585="비가동",0,VLOOKUP(E1585,[1]단가!$D$4:$G$1048576,4,0))</f>
        <v>0</v>
      </c>
      <c r="U1585" s="35">
        <f t="shared" si="122"/>
        <v>0</v>
      </c>
      <c r="V1585" s="36" t="str">
        <f>IF($L1585="비가동",0,IF($B1585="in",VLOOKUP($E1585,[1]투입량!$M:$T,3,FALSE),VLOOKUP($E1585,[1]투입량!$D:$I,3,FALSE)))</f>
        <v>Q5011</v>
      </c>
      <c r="W1585" s="35">
        <f>IF($L1585="비가동",0,IF($B1585="in",VLOOKUP($E1585,[1]투입량!$M:$T,6,FALSE),VLOOKUP($E1585,[1]투입량!$D:$I,5,FALSE)))</f>
        <v>0</v>
      </c>
      <c r="X1585" s="35">
        <f t="shared" si="123"/>
        <v>0</v>
      </c>
      <c r="Y1585" s="37">
        <f>IF(V1585=0,0,VLOOKUP(V1585,[1]원재료!C:H,3,0)*0.001)</f>
        <v>9.01</v>
      </c>
      <c r="Z1585" s="35">
        <f t="shared" si="124"/>
        <v>0</v>
      </c>
      <c r="AA1585" s="49"/>
      <c r="AB1585" s="39" t="s">
        <v>35</v>
      </c>
      <c r="AC1585" s="40"/>
    </row>
    <row r="1586" spans="1:29" ht="19.5" customHeight="1" x14ac:dyDescent="0.45">
      <c r="A1586" s="22">
        <v>46150</v>
      </c>
      <c r="B1586" s="23" t="s">
        <v>29</v>
      </c>
      <c r="C1586" s="24" t="s">
        <v>168</v>
      </c>
      <c r="D1586" s="25" t="s">
        <v>185</v>
      </c>
      <c r="E1586" s="26" t="s">
        <v>159</v>
      </c>
      <c r="F1586" s="27" t="str">
        <f>VLOOKUP(표1[[#This Row],[품번]],[1]!품번구분[#Data],2,0)</f>
        <v>G</v>
      </c>
      <c r="G1586" s="28">
        <v>2</v>
      </c>
      <c r="H1586" s="28">
        <v>117</v>
      </c>
      <c r="I1586" s="28"/>
      <c r="J1586" s="29">
        <f>표1[[#This Row],[C/V]]*표1[[#This Row],[판수]]-표1[[#This Row],[불량수량]]</f>
        <v>234</v>
      </c>
      <c r="K1586" s="28" t="s">
        <v>171</v>
      </c>
      <c r="L1586" s="28" t="s">
        <v>117</v>
      </c>
      <c r="M1586" s="30">
        <v>0.83333333333333337</v>
      </c>
      <c r="N1586" s="30">
        <v>0.33333333333333331</v>
      </c>
      <c r="O1586" s="31">
        <v>659.99999999999989</v>
      </c>
      <c r="P1586" s="31">
        <v>0</v>
      </c>
      <c r="Q1586" s="32"/>
      <c r="R1586" s="33">
        <f t="shared" si="120"/>
        <v>10.636363636363638</v>
      </c>
      <c r="S1586" s="34">
        <f t="shared" si="121"/>
        <v>210</v>
      </c>
      <c r="T1586" s="35">
        <f>IF(L1586="비가동",0,VLOOKUP(E1586,[1]단가!$D$4:$G$1048576,4,0))</f>
        <v>1487.4</v>
      </c>
      <c r="U1586" s="35">
        <f t="shared" si="122"/>
        <v>348051.60000000003</v>
      </c>
      <c r="V1586" s="36" t="str">
        <f>IF($L1586="비가동",0,IF($B1586="in",VLOOKUP($E1586,[1]투입량!$M:$T,3,FALSE),VLOOKUP($E1586,[1]투입량!$D:$I,3,FALSE)))</f>
        <v>SI5027</v>
      </c>
      <c r="W1586" s="35">
        <f>IF($L1586="비가동",0,IF($B1586="in",VLOOKUP($E1586,[1]투입량!$M:$T,6,FALSE),VLOOKUP($E1586,[1]투입량!$D:$I,5,FALSE)))</f>
        <v>72</v>
      </c>
      <c r="X1586" s="35">
        <f t="shared" si="123"/>
        <v>9266.4</v>
      </c>
      <c r="Y1586" s="37">
        <f>IF(V1586=0,0,VLOOKUP(V1586,[1]원재료!C:H,3,0)*0.001)</f>
        <v>0</v>
      </c>
      <c r="Z1586" s="35">
        <f t="shared" si="124"/>
        <v>0</v>
      </c>
      <c r="AA1586" s="49"/>
      <c r="AB1586" s="39" t="s">
        <v>35</v>
      </c>
      <c r="AC1586" s="40"/>
    </row>
    <row r="1587" spans="1:29" ht="19.5" hidden="1" customHeight="1" x14ac:dyDescent="0.45">
      <c r="A1587" s="22">
        <v>46150</v>
      </c>
      <c r="B1587" s="23" t="s">
        <v>29</v>
      </c>
      <c r="C1587" s="24" t="s">
        <v>168</v>
      </c>
      <c r="D1587" s="25" t="s">
        <v>187</v>
      </c>
      <c r="E1587" s="26" t="s">
        <v>190</v>
      </c>
      <c r="F1587" s="27" t="str">
        <f>VLOOKUP(표1[[#This Row],[품번]],[1]!품번구분[#Data],2,0)</f>
        <v>G</v>
      </c>
      <c r="G1587" s="28">
        <v>1</v>
      </c>
      <c r="H1587" s="28">
        <v>102</v>
      </c>
      <c r="I1587" s="28"/>
      <c r="J1587" s="29">
        <f>표1[[#This Row],[C/V]]*표1[[#This Row],[판수]]-표1[[#This Row],[불량수량]]</f>
        <v>102</v>
      </c>
      <c r="K1587" s="28" t="s">
        <v>171</v>
      </c>
      <c r="L1587" s="28" t="s">
        <v>117</v>
      </c>
      <c r="M1587" s="30">
        <v>0.83333333333333337</v>
      </c>
      <c r="N1587" s="30">
        <v>0.33333333333333331</v>
      </c>
      <c r="O1587" s="31">
        <v>591</v>
      </c>
      <c r="P1587" s="31">
        <v>68.999999999999915</v>
      </c>
      <c r="Q1587" s="32" t="s">
        <v>100</v>
      </c>
      <c r="R1587" s="33">
        <f t="shared" si="120"/>
        <v>10.355329949238579</v>
      </c>
      <c r="S1587" s="34">
        <f t="shared" si="121"/>
        <v>102</v>
      </c>
      <c r="T1587" s="35">
        <f>IF(L1587="비가동",0,VLOOKUP(E1587,[1]단가!$D$4:$G$1048576,4,0))</f>
        <v>0</v>
      </c>
      <c r="U1587" s="35">
        <f t="shared" si="122"/>
        <v>0</v>
      </c>
      <c r="V1587" s="36" t="str">
        <f>IF($L1587="비가동",0,IF($B1587="in",VLOOKUP($E1587,[1]투입량!$M:$T,3,FALSE),VLOOKUP($E1587,[1]투입량!$D:$I,3,FALSE)))</f>
        <v>SI6021</v>
      </c>
      <c r="W1587" s="35">
        <f>IF($L1587="비가동",0,IF($B1587="in",VLOOKUP($E1587,[1]투입량!$M:$T,6,FALSE),VLOOKUP($E1587,[1]투입량!$D:$I,5,FALSE)))</f>
        <v>36</v>
      </c>
      <c r="X1587" s="35">
        <f t="shared" si="123"/>
        <v>4039.2000000000003</v>
      </c>
      <c r="Y1587" s="37">
        <f>IF(V1587=0,0,VLOOKUP(V1587,[1]원재료!C:H,3,0)*0.001)</f>
        <v>0</v>
      </c>
      <c r="Z1587" s="35">
        <f t="shared" si="124"/>
        <v>0</v>
      </c>
      <c r="AA1587" s="49"/>
      <c r="AB1587" s="39" t="s">
        <v>35</v>
      </c>
      <c r="AC1587" s="40"/>
    </row>
    <row r="1588" spans="1:29" ht="19.5" hidden="1" customHeight="1" x14ac:dyDescent="0.45">
      <c r="A1588" s="22">
        <v>46150</v>
      </c>
      <c r="B1588" s="23" t="s">
        <v>29</v>
      </c>
      <c r="C1588" s="24" t="s">
        <v>168</v>
      </c>
      <c r="D1588" s="25" t="s">
        <v>187</v>
      </c>
      <c r="E1588" s="26" t="s">
        <v>190</v>
      </c>
      <c r="F1588" s="27" t="str">
        <f>VLOOKUP(표1[[#This Row],[품번]],[1]!품번구분[#Data],2,0)</f>
        <v>G</v>
      </c>
      <c r="G1588" s="28"/>
      <c r="H1588" s="28"/>
      <c r="I1588" s="28"/>
      <c r="J1588" s="29">
        <f>표1[[#This Row],[C/V]]*표1[[#This Row],[판수]]-표1[[#This Row],[불량수량]]</f>
        <v>0</v>
      </c>
      <c r="K1588" s="28" t="s">
        <v>171</v>
      </c>
      <c r="L1588" s="28" t="s">
        <v>36</v>
      </c>
      <c r="M1588" s="30">
        <v>0.83333333333333337</v>
      </c>
      <c r="N1588" s="30">
        <v>0.88124999999999998</v>
      </c>
      <c r="O1588" s="31">
        <v>68.999999999999915</v>
      </c>
      <c r="P1588" s="31">
        <v>0</v>
      </c>
      <c r="Q1588" s="32"/>
      <c r="R1588" s="33" t="str">
        <f t="shared" si="120"/>
        <v/>
      </c>
      <c r="S1588" s="34">
        <f t="shared" si="121"/>
        <v>102</v>
      </c>
      <c r="T1588" s="35">
        <f>IF(L1588="비가동",0,VLOOKUP(E1588,[1]단가!$D$4:$G$1048576,4,0))</f>
        <v>0</v>
      </c>
      <c r="U1588" s="35">
        <f t="shared" si="122"/>
        <v>0</v>
      </c>
      <c r="V1588" s="36">
        <f>IF($L1588="비가동",0,IF($B1588="in",VLOOKUP($E1588,[1]투입량!$M:$T,3,FALSE),VLOOKUP($E1588,[1]투입량!$D:$I,3,FALSE)))</f>
        <v>0</v>
      </c>
      <c r="W1588" s="35">
        <f>IF($L1588="비가동",0,IF($B1588="in",VLOOKUP($E1588,[1]투입량!$M:$T,6,FALSE),VLOOKUP($E1588,[1]투입량!$D:$I,5,FALSE)))</f>
        <v>0</v>
      </c>
      <c r="X1588" s="35">
        <f t="shared" si="123"/>
        <v>0</v>
      </c>
      <c r="Y1588" s="37">
        <f>IF(V1588=0,0,VLOOKUP(V1588,[1]원재료!C:H,3,0)*0.001)</f>
        <v>0</v>
      </c>
      <c r="Z1588" s="35">
        <f t="shared" si="124"/>
        <v>0</v>
      </c>
      <c r="AA1588" s="49"/>
      <c r="AB1588" s="39" t="s">
        <v>35</v>
      </c>
      <c r="AC1588" s="40"/>
    </row>
    <row r="1589" spans="1:29" ht="19.5" hidden="1" customHeight="1" x14ac:dyDescent="0.45">
      <c r="A1589" s="22">
        <v>46150</v>
      </c>
      <c r="B1589" s="23" t="s">
        <v>29</v>
      </c>
      <c r="C1589" s="24" t="s">
        <v>168</v>
      </c>
      <c r="D1589" s="25" t="s">
        <v>189</v>
      </c>
      <c r="E1589" s="26" t="s">
        <v>193</v>
      </c>
      <c r="F1589" s="27" t="str">
        <f>VLOOKUP(표1[[#This Row],[품번]],[1]!품번구분[#Data],2,0)</f>
        <v>S</v>
      </c>
      <c r="G1589" s="28">
        <v>12</v>
      </c>
      <c r="H1589" s="28">
        <v>79</v>
      </c>
      <c r="I1589" s="28"/>
      <c r="J1589" s="29">
        <f>표1[[#This Row],[C/V]]*표1[[#This Row],[판수]]-표1[[#This Row],[불량수량]]</f>
        <v>948</v>
      </c>
      <c r="K1589" s="28" t="s">
        <v>171</v>
      </c>
      <c r="L1589" s="28" t="s">
        <v>117</v>
      </c>
      <c r="M1589" s="30">
        <v>0.83333333333333337</v>
      </c>
      <c r="N1589" s="30">
        <v>0.23194444444444443</v>
      </c>
      <c r="O1589" s="31">
        <v>446.00000000000006</v>
      </c>
      <c r="P1589" s="31">
        <v>67.999999999999957</v>
      </c>
      <c r="Q1589" s="32" t="s">
        <v>100</v>
      </c>
      <c r="R1589" s="33">
        <f t="shared" si="120"/>
        <v>10.627802690582959</v>
      </c>
      <c r="S1589" s="34">
        <f t="shared" si="121"/>
        <v>273</v>
      </c>
      <c r="T1589" s="35">
        <f>IF(L1589="비가동",0,VLOOKUP(E1589,[1]단가!$D$4:$G$1048576,4,0))</f>
        <v>0</v>
      </c>
      <c r="U1589" s="35">
        <f t="shared" si="122"/>
        <v>0</v>
      </c>
      <c r="V1589" s="36" t="str">
        <f>IF($L1589="비가동",0,IF($B1589="in",VLOOKUP($E1589,[1]투입량!$M:$T,3,FALSE),VLOOKUP($E1589,[1]투입량!$D:$I,3,FALSE)))</f>
        <v>Q5011</v>
      </c>
      <c r="W1589" s="35">
        <f>IF($L1589="비가동",0,IF($B1589="in",VLOOKUP($E1589,[1]투입량!$M:$T,6,FALSE),VLOOKUP($E1589,[1]투입량!$D:$I,5,FALSE)))</f>
        <v>0</v>
      </c>
      <c r="X1589" s="35">
        <f t="shared" si="123"/>
        <v>0</v>
      </c>
      <c r="Y1589" s="37">
        <f>IF(V1589=0,0,VLOOKUP(V1589,[1]원재료!C:H,3,0)*0.001)</f>
        <v>9.01</v>
      </c>
      <c r="Z1589" s="35">
        <f t="shared" si="124"/>
        <v>0</v>
      </c>
      <c r="AA1589" s="49"/>
      <c r="AB1589" s="39" t="s">
        <v>35</v>
      </c>
      <c r="AC1589" s="40"/>
    </row>
    <row r="1590" spans="1:29" ht="19.5" hidden="1" customHeight="1" x14ac:dyDescent="0.45">
      <c r="A1590" s="22">
        <v>46150</v>
      </c>
      <c r="B1590" s="23" t="s">
        <v>29</v>
      </c>
      <c r="C1590" s="24" t="s">
        <v>168</v>
      </c>
      <c r="D1590" s="25" t="s">
        <v>189</v>
      </c>
      <c r="E1590" s="26" t="s">
        <v>193</v>
      </c>
      <c r="F1590" s="27" t="str">
        <f>VLOOKUP(표1[[#This Row],[품번]],[1]!품번구분[#Data],2,0)</f>
        <v>S</v>
      </c>
      <c r="G1590" s="28"/>
      <c r="H1590" s="28"/>
      <c r="I1590" s="28"/>
      <c r="J1590" s="29">
        <f>표1[[#This Row],[C/V]]*표1[[#This Row],[판수]]-표1[[#This Row],[불량수량]]</f>
        <v>0</v>
      </c>
      <c r="K1590" s="28" t="s">
        <v>171</v>
      </c>
      <c r="L1590" s="28" t="s">
        <v>36</v>
      </c>
      <c r="M1590" s="30">
        <v>0.18472222222222223</v>
      </c>
      <c r="N1590" s="30">
        <v>0.23194444444444443</v>
      </c>
      <c r="O1590" s="31">
        <v>67.999999999999957</v>
      </c>
      <c r="P1590" s="31">
        <v>0</v>
      </c>
      <c r="Q1590" s="32"/>
      <c r="R1590" s="33" t="str">
        <f t="shared" si="120"/>
        <v/>
      </c>
      <c r="S1590" s="34">
        <f t="shared" si="121"/>
        <v>273</v>
      </c>
      <c r="T1590" s="35">
        <f>IF(L1590="비가동",0,VLOOKUP(E1590,[1]단가!$D$4:$G$1048576,4,0))</f>
        <v>0</v>
      </c>
      <c r="U1590" s="35">
        <f t="shared" si="122"/>
        <v>0</v>
      </c>
      <c r="V1590" s="36">
        <f>IF($L1590="비가동",0,IF($B1590="in",VLOOKUP($E1590,[1]투입량!$M:$T,3,FALSE),VLOOKUP($E1590,[1]투입량!$D:$I,3,FALSE)))</f>
        <v>0</v>
      </c>
      <c r="W1590" s="35">
        <f>IF($L1590="비가동",0,IF($B1590="in",VLOOKUP($E1590,[1]투입량!$M:$T,6,FALSE),VLOOKUP($E1590,[1]투입량!$D:$I,5,FALSE)))</f>
        <v>0</v>
      </c>
      <c r="X1590" s="35">
        <f t="shared" si="123"/>
        <v>0</v>
      </c>
      <c r="Y1590" s="37">
        <f>IF(V1590=0,0,VLOOKUP(V1590,[1]원재료!C:H,3,0)*0.001)</f>
        <v>0</v>
      </c>
      <c r="Z1590" s="35">
        <f t="shared" si="124"/>
        <v>0</v>
      </c>
      <c r="AA1590" s="49"/>
      <c r="AB1590" s="39" t="s">
        <v>35</v>
      </c>
      <c r="AC1590" s="40"/>
    </row>
    <row r="1591" spans="1:29" ht="19.5" customHeight="1" x14ac:dyDescent="0.45">
      <c r="A1591" s="22">
        <v>46151</v>
      </c>
      <c r="B1591" s="23" t="s">
        <v>29</v>
      </c>
      <c r="C1591" s="24" t="s">
        <v>168</v>
      </c>
      <c r="D1591" s="25" t="s">
        <v>189</v>
      </c>
      <c r="E1591" s="26" t="s">
        <v>196</v>
      </c>
      <c r="F1591" s="27" t="str">
        <f>VLOOKUP(표1[[#This Row],[품번]],[1]!품번구분[#Data],2,0)</f>
        <v>G</v>
      </c>
      <c r="G1591" s="28">
        <v>4</v>
      </c>
      <c r="H1591" s="28">
        <v>25</v>
      </c>
      <c r="I1591" s="28"/>
      <c r="J1591" s="29">
        <f>표1[[#This Row],[C/V]]*표1[[#This Row],[판수]]-표1[[#This Row],[불량수량]]</f>
        <v>100</v>
      </c>
      <c r="K1591" s="28" t="s">
        <v>171</v>
      </c>
      <c r="L1591" s="28" t="s">
        <v>117</v>
      </c>
      <c r="M1591" s="30">
        <v>0.23194444444444443</v>
      </c>
      <c r="N1591" s="30">
        <v>0.33333333333333331</v>
      </c>
      <c r="O1591" s="31">
        <v>146</v>
      </c>
      <c r="P1591" s="31">
        <v>0</v>
      </c>
      <c r="Q1591" s="32"/>
      <c r="R1591" s="33">
        <f t="shared" si="120"/>
        <v>10.273972602739725</v>
      </c>
      <c r="S1591" s="34">
        <f t="shared" si="121"/>
        <v>25</v>
      </c>
      <c r="T1591" s="35">
        <f>IF(L1591="비가동",0,VLOOKUP(E1591,[1]단가!$D$4:$G$1048576,4,0))</f>
        <v>673</v>
      </c>
      <c r="U1591" s="35">
        <f t="shared" si="122"/>
        <v>67300</v>
      </c>
      <c r="V1591" s="36" t="str">
        <f>IF($L1591="비가동",0,IF($B1591="in",VLOOKUP($E1591,[1]투입량!$M:$T,3,FALSE),VLOOKUP($E1591,[1]투입량!$D:$I,3,FALSE)))</f>
        <v>SI5027</v>
      </c>
      <c r="W1591" s="35">
        <f>IF($L1591="비가동",0,IF($B1591="in",VLOOKUP($E1591,[1]투입량!$M:$T,6,FALSE),VLOOKUP($E1591,[1]투입량!$D:$I,5,FALSE)))</f>
        <v>48</v>
      </c>
      <c r="X1591" s="35">
        <f t="shared" si="123"/>
        <v>1320</v>
      </c>
      <c r="Y1591" s="37">
        <f>IF(V1591=0,0,VLOOKUP(V1591,[1]원재료!C:H,3,0)*0.001)</f>
        <v>0</v>
      </c>
      <c r="Z1591" s="35">
        <f t="shared" si="124"/>
        <v>0</v>
      </c>
      <c r="AA1591" s="49"/>
      <c r="AB1591" s="39" t="s">
        <v>35</v>
      </c>
      <c r="AC1591" s="40"/>
    </row>
    <row r="1592" spans="1:29" ht="19.5" customHeight="1" x14ac:dyDescent="0.45">
      <c r="A1592" s="22">
        <v>46151</v>
      </c>
      <c r="B1592" s="23" t="s">
        <v>29</v>
      </c>
      <c r="C1592" s="24" t="s">
        <v>168</v>
      </c>
      <c r="D1592" s="25" t="s">
        <v>169</v>
      </c>
      <c r="E1592" s="26" t="s">
        <v>170</v>
      </c>
      <c r="F1592" s="27" t="str">
        <f>VLOOKUP(표1[[#This Row],[품번]],[1]!품번구분[#Data],2,0)</f>
        <v>G</v>
      </c>
      <c r="G1592" s="28">
        <v>30</v>
      </c>
      <c r="H1592" s="28">
        <v>91</v>
      </c>
      <c r="I1592" s="28"/>
      <c r="J1592" s="29">
        <f>표1[[#This Row],[C/V]]*표1[[#This Row],[판수]]-표1[[#This Row],[불량수량]]</f>
        <v>2730</v>
      </c>
      <c r="K1592" s="28" t="s">
        <v>191</v>
      </c>
      <c r="L1592" s="28" t="s">
        <v>34</v>
      </c>
      <c r="M1592" s="30">
        <v>0.33333333333333331</v>
      </c>
      <c r="N1592" s="30">
        <v>0.75</v>
      </c>
      <c r="O1592" s="31">
        <v>540</v>
      </c>
      <c r="P1592" s="31">
        <v>0</v>
      </c>
      <c r="Q1592" s="32"/>
      <c r="R1592" s="33">
        <f t="shared" si="120"/>
        <v>10.111111111111111</v>
      </c>
      <c r="S1592" s="34">
        <f t="shared" si="121"/>
        <v>91</v>
      </c>
      <c r="T1592" s="35">
        <f>IF(L1592="비가동",0,VLOOKUP(E1592,[1]단가!$D$4:$G$1048576,4,0))</f>
        <v>110.9</v>
      </c>
      <c r="U1592" s="35">
        <f t="shared" si="122"/>
        <v>302757</v>
      </c>
      <c r="V1592" s="36" t="str">
        <f>IF($L1592="비가동",0,IF($B1592="in",VLOOKUP($E1592,[1]투입량!$M:$T,3,FALSE),VLOOKUP($E1592,[1]투입량!$D:$I,3,FALSE)))</f>
        <v>SI4028</v>
      </c>
      <c r="W1592" s="35">
        <f>IF($L1592="비가동",0,IF($B1592="in",VLOOKUP($E1592,[1]투입량!$M:$T,6,FALSE),VLOOKUP($E1592,[1]투입량!$D:$I,5,FALSE)))</f>
        <v>32</v>
      </c>
      <c r="X1592" s="35">
        <f t="shared" si="123"/>
        <v>3203.2000000000003</v>
      </c>
      <c r="Y1592" s="37">
        <f>IF(V1592=0,0,VLOOKUP(V1592,[1]원재료!C:H,3,0)*0.001)</f>
        <v>9</v>
      </c>
      <c r="Z1592" s="35">
        <f t="shared" si="124"/>
        <v>28828.800000000003</v>
      </c>
      <c r="AA1592" s="49"/>
      <c r="AB1592" s="39" t="s">
        <v>35</v>
      </c>
      <c r="AC1592" s="40"/>
    </row>
    <row r="1593" spans="1:29" ht="19.5" customHeight="1" x14ac:dyDescent="0.45">
      <c r="A1593" s="22">
        <v>46151</v>
      </c>
      <c r="B1593" s="23" t="s">
        <v>29</v>
      </c>
      <c r="C1593" s="24" t="s">
        <v>168</v>
      </c>
      <c r="D1593" s="25" t="s">
        <v>172</v>
      </c>
      <c r="E1593" s="26">
        <v>440009</v>
      </c>
      <c r="F1593" s="27" t="str">
        <f>VLOOKUP(표1[[#This Row],[품번]],[1]!품번구분[#Data],2,0)</f>
        <v>G</v>
      </c>
      <c r="G1593" s="28">
        <v>80</v>
      </c>
      <c r="H1593" s="28">
        <v>90</v>
      </c>
      <c r="I1593" s="28">
        <v>90</v>
      </c>
      <c r="J1593" s="29">
        <f>표1[[#This Row],[C/V]]*표1[[#This Row],[판수]]-표1[[#This Row],[불량수량]]</f>
        <v>7110</v>
      </c>
      <c r="K1593" s="28" t="s">
        <v>191</v>
      </c>
      <c r="L1593" s="28" t="s">
        <v>34</v>
      </c>
      <c r="M1593" s="30">
        <v>0.33333333333333331</v>
      </c>
      <c r="N1593" s="30">
        <v>0.75</v>
      </c>
      <c r="O1593" s="31">
        <v>540</v>
      </c>
      <c r="P1593" s="31">
        <v>0</v>
      </c>
      <c r="Q1593" s="32"/>
      <c r="R1593" s="33">
        <f t="shared" si="120"/>
        <v>10</v>
      </c>
      <c r="S1593" s="34">
        <f t="shared" si="121"/>
        <v>90</v>
      </c>
      <c r="T1593" s="35">
        <f>IF(L1593="비가동",0,VLOOKUP(E1593,[1]단가!$D$4:$G$1048576,4,0))</f>
        <v>30</v>
      </c>
      <c r="U1593" s="35">
        <f t="shared" si="122"/>
        <v>213300</v>
      </c>
      <c r="V1593" s="36" t="str">
        <f>IF($L1593="비가동",0,IF($B1593="in",VLOOKUP($E1593,[1]투입량!$M:$T,3,FALSE),VLOOKUP($E1593,[1]투입량!$D:$I,3,FALSE)))</f>
        <v>Q4004-1</v>
      </c>
      <c r="W1593" s="35">
        <f>IF($L1593="비가동",0,IF($B1593="in",VLOOKUP($E1593,[1]투입량!$M:$T,6,FALSE),VLOOKUP($E1593,[1]투입량!$D:$I,5,FALSE)))</f>
        <v>50</v>
      </c>
      <c r="X1593" s="35">
        <f t="shared" si="123"/>
        <v>4950.0000000000009</v>
      </c>
      <c r="Y1593" s="37">
        <f>IF(V1593=0,0,VLOOKUP(V1593,[1]원재료!C:H,3,0)*0.001)</f>
        <v>10.83</v>
      </c>
      <c r="Z1593" s="35">
        <f t="shared" si="124"/>
        <v>53608.500000000007</v>
      </c>
      <c r="AA1593" s="49"/>
      <c r="AB1593" s="39" t="s">
        <v>35</v>
      </c>
      <c r="AC1593" s="40"/>
    </row>
    <row r="1594" spans="1:29" ht="19.5" customHeight="1" x14ac:dyDescent="0.45">
      <c r="A1594" s="22">
        <v>46151</v>
      </c>
      <c r="B1594" s="23" t="s">
        <v>29</v>
      </c>
      <c r="C1594" s="24" t="s">
        <v>168</v>
      </c>
      <c r="D1594" s="25" t="s">
        <v>192</v>
      </c>
      <c r="E1594" s="26" t="s">
        <v>174</v>
      </c>
      <c r="F1594" s="27" t="str">
        <f>VLOOKUP(표1[[#This Row],[품번]],[1]!품번구분[#Data],2,0)</f>
        <v>G</v>
      </c>
      <c r="G1594" s="28">
        <v>72</v>
      </c>
      <c r="H1594" s="28">
        <v>91</v>
      </c>
      <c r="I1594" s="28"/>
      <c r="J1594" s="29">
        <f>표1[[#This Row],[C/V]]*표1[[#This Row],[판수]]-표1[[#This Row],[불량수량]]</f>
        <v>6552</v>
      </c>
      <c r="K1594" s="28" t="s">
        <v>191</v>
      </c>
      <c r="L1594" s="28" t="s">
        <v>34</v>
      </c>
      <c r="M1594" s="30">
        <v>0.33333333333333331</v>
      </c>
      <c r="N1594" s="30">
        <v>0.75</v>
      </c>
      <c r="O1594" s="31">
        <v>540</v>
      </c>
      <c r="P1594" s="31">
        <v>0</v>
      </c>
      <c r="Q1594" s="32"/>
      <c r="R1594" s="33">
        <f t="shared" si="120"/>
        <v>10.111111111111111</v>
      </c>
      <c r="S1594" s="34">
        <f t="shared" si="121"/>
        <v>91</v>
      </c>
      <c r="T1594" s="35">
        <f>IF(L1594="비가동",0,VLOOKUP(E1594,[1]단가!$D$4:$G$1048576,4,0))</f>
        <v>0</v>
      </c>
      <c r="U1594" s="35">
        <f t="shared" si="122"/>
        <v>0</v>
      </c>
      <c r="V1594" s="36" t="str">
        <f>IF($L1594="비가동",0,IF($B1594="in",VLOOKUP($E1594,[1]투입량!$M:$T,3,FALSE),VLOOKUP($E1594,[1]투입량!$D:$I,3,FALSE)))</f>
        <v>Q4020</v>
      </c>
      <c r="W1594" s="35">
        <f>IF($L1594="비가동",0,IF($B1594="in",VLOOKUP($E1594,[1]투입량!$M:$T,6,FALSE),VLOOKUP($E1594,[1]투입량!$D:$I,5,FALSE)))</f>
        <v>87</v>
      </c>
      <c r="X1594" s="35">
        <f t="shared" si="123"/>
        <v>8708.7000000000007</v>
      </c>
      <c r="Y1594" s="37">
        <f>IF(V1594=0,0,VLOOKUP(V1594,[1]원재료!C:H,3,0)*0.001)</f>
        <v>10.450000000000001</v>
      </c>
      <c r="Z1594" s="35">
        <f t="shared" si="124"/>
        <v>91005.915000000023</v>
      </c>
      <c r="AA1594" s="49"/>
      <c r="AB1594" s="39" t="s">
        <v>35</v>
      </c>
      <c r="AC1594" s="40"/>
    </row>
    <row r="1595" spans="1:29" ht="19.5" customHeight="1" x14ac:dyDescent="0.45">
      <c r="A1595" s="22">
        <v>46151</v>
      </c>
      <c r="B1595" s="23" t="s">
        <v>29</v>
      </c>
      <c r="C1595" s="24" t="s">
        <v>168</v>
      </c>
      <c r="D1595" s="25" t="s">
        <v>183</v>
      </c>
      <c r="E1595" s="26" t="s">
        <v>176</v>
      </c>
      <c r="F1595" s="27" t="str">
        <f>VLOOKUP(표1[[#This Row],[품번]],[1]!품번구분[#Data],2,0)</f>
        <v>G</v>
      </c>
      <c r="G1595" s="28">
        <v>8</v>
      </c>
      <c r="H1595" s="28">
        <v>99</v>
      </c>
      <c r="I1595" s="28"/>
      <c r="J1595" s="29">
        <f>표1[[#This Row],[C/V]]*표1[[#This Row],[판수]]-표1[[#This Row],[불량수량]]</f>
        <v>792</v>
      </c>
      <c r="K1595" s="28" t="s">
        <v>177</v>
      </c>
      <c r="L1595" s="28" t="s">
        <v>34</v>
      </c>
      <c r="M1595" s="30">
        <v>0.33333333333333331</v>
      </c>
      <c r="N1595" s="30">
        <v>0.75</v>
      </c>
      <c r="O1595" s="31">
        <v>540</v>
      </c>
      <c r="P1595" s="31">
        <v>0</v>
      </c>
      <c r="Q1595" s="32"/>
      <c r="R1595" s="33">
        <f t="shared" si="120"/>
        <v>11</v>
      </c>
      <c r="S1595" s="34">
        <f t="shared" si="121"/>
        <v>242</v>
      </c>
      <c r="T1595" s="35">
        <f>IF(L1595="비가동",0,VLOOKUP(E1595,[1]단가!$D$4:$G$1048576,4,0))</f>
        <v>420.5</v>
      </c>
      <c r="U1595" s="35">
        <f t="shared" si="122"/>
        <v>333036</v>
      </c>
      <c r="V1595" s="36" t="str">
        <f>IF($L1595="비가동",0,IF($B1595="in",VLOOKUP($E1595,[1]투입량!$M:$T,3,FALSE),VLOOKUP($E1595,[1]투입량!$D:$I,3,FALSE)))</f>
        <v>Q4021</v>
      </c>
      <c r="W1595" s="35">
        <f>IF($L1595="비가동",0,IF($B1595="in",VLOOKUP($E1595,[1]투입량!$M:$T,6,FALSE),VLOOKUP($E1595,[1]투입량!$D:$I,5,FALSE)))</f>
        <v>22.4</v>
      </c>
      <c r="X1595" s="35">
        <f t="shared" si="123"/>
        <v>2439.36</v>
      </c>
      <c r="Y1595" s="37">
        <f>IF(V1595=0,0,VLOOKUP(V1595,[1]원재료!C:H,3,0)*0.001)</f>
        <v>8.9</v>
      </c>
      <c r="Z1595" s="35">
        <f t="shared" si="124"/>
        <v>21710.304000000004</v>
      </c>
      <c r="AA1595" s="49"/>
      <c r="AB1595" s="39" t="s">
        <v>35</v>
      </c>
      <c r="AC1595" s="40"/>
    </row>
    <row r="1596" spans="1:29" ht="19.5" customHeight="1" x14ac:dyDescent="0.45">
      <c r="A1596" s="22">
        <v>46151</v>
      </c>
      <c r="B1596" s="23" t="s">
        <v>29</v>
      </c>
      <c r="C1596" s="24" t="s">
        <v>168</v>
      </c>
      <c r="D1596" s="25" t="s">
        <v>179</v>
      </c>
      <c r="E1596" s="26" t="s">
        <v>180</v>
      </c>
      <c r="F1596" s="27" t="str">
        <f>VLOOKUP(표1[[#This Row],[품번]],[1]!품번구분[#Data],2,0)</f>
        <v>G</v>
      </c>
      <c r="G1596" s="28">
        <v>96</v>
      </c>
      <c r="H1596" s="28">
        <v>99</v>
      </c>
      <c r="I1596" s="28"/>
      <c r="J1596" s="29">
        <f>표1[[#This Row],[C/V]]*표1[[#This Row],[판수]]-표1[[#This Row],[불량수량]]</f>
        <v>9504</v>
      </c>
      <c r="K1596" s="28" t="s">
        <v>177</v>
      </c>
      <c r="L1596" s="28" t="s">
        <v>34</v>
      </c>
      <c r="M1596" s="30">
        <v>0.33333333333333331</v>
      </c>
      <c r="N1596" s="30">
        <v>0.75</v>
      </c>
      <c r="O1596" s="31">
        <v>540</v>
      </c>
      <c r="P1596" s="31">
        <v>0</v>
      </c>
      <c r="Q1596" s="32"/>
      <c r="R1596" s="33">
        <f t="shared" si="120"/>
        <v>11</v>
      </c>
      <c r="S1596" s="34">
        <f t="shared" si="121"/>
        <v>242</v>
      </c>
      <c r="T1596" s="35">
        <f>IF(L1596="비가동",0,VLOOKUP(E1596,[1]단가!$D$4:$G$1048576,4,0))</f>
        <v>55</v>
      </c>
      <c r="U1596" s="35">
        <f t="shared" si="122"/>
        <v>522720</v>
      </c>
      <c r="V1596" s="36" t="str">
        <f>IF($L1596="비가동",0,IF($B1596="in",VLOOKUP($E1596,[1]투입량!$M:$T,3,FALSE),VLOOKUP($E1596,[1]투입량!$D:$I,3,FALSE)))</f>
        <v>Q4020</v>
      </c>
      <c r="W1596" s="35">
        <f>IF($L1596="비가동",0,IF($B1596="in",VLOOKUP($E1596,[1]투입량!$M:$T,6,FALSE),VLOOKUP($E1596,[1]투입량!$D:$I,5,FALSE)))</f>
        <v>120</v>
      </c>
      <c r="X1596" s="35">
        <f t="shared" si="123"/>
        <v>13068</v>
      </c>
      <c r="Y1596" s="37">
        <f>IF(V1596=0,0,VLOOKUP(V1596,[1]원재료!C:H,3,0)*0.001)</f>
        <v>10.450000000000001</v>
      </c>
      <c r="Z1596" s="35">
        <f t="shared" si="124"/>
        <v>136560.6</v>
      </c>
      <c r="AA1596" s="49"/>
      <c r="AB1596" s="39" t="s">
        <v>35</v>
      </c>
      <c r="AC1596" s="40"/>
    </row>
    <row r="1597" spans="1:29" ht="19.5" customHeight="1" x14ac:dyDescent="0.45">
      <c r="A1597" s="22">
        <v>46151</v>
      </c>
      <c r="B1597" s="23" t="s">
        <v>29</v>
      </c>
      <c r="C1597" s="24" t="s">
        <v>168</v>
      </c>
      <c r="D1597" s="25" t="s">
        <v>181</v>
      </c>
      <c r="E1597" s="26" t="s">
        <v>155</v>
      </c>
      <c r="F1597" s="27" t="str">
        <f>VLOOKUP(표1[[#This Row],[품번]],[1]!품번구분[#Data],2,0)</f>
        <v>G</v>
      </c>
      <c r="G1597" s="28">
        <v>44</v>
      </c>
      <c r="H1597" s="28">
        <v>99</v>
      </c>
      <c r="I1597" s="28"/>
      <c r="J1597" s="29">
        <f>표1[[#This Row],[C/V]]*표1[[#This Row],[판수]]-표1[[#This Row],[불량수량]]</f>
        <v>4356</v>
      </c>
      <c r="K1597" s="28" t="s">
        <v>177</v>
      </c>
      <c r="L1597" s="28" t="s">
        <v>34</v>
      </c>
      <c r="M1597" s="30">
        <v>0.33333333333333331</v>
      </c>
      <c r="N1597" s="30">
        <v>0.75</v>
      </c>
      <c r="O1597" s="31">
        <v>540</v>
      </c>
      <c r="P1597" s="31">
        <v>0</v>
      </c>
      <c r="Q1597" s="32"/>
      <c r="R1597" s="33">
        <f t="shared" si="120"/>
        <v>11</v>
      </c>
      <c r="S1597" s="34">
        <f t="shared" si="121"/>
        <v>204</v>
      </c>
      <c r="T1597" s="35">
        <f>IF(L1597="비가동",0,VLOOKUP(E1597,[1]단가!$D$4:$G$1048576,4,0))</f>
        <v>97</v>
      </c>
      <c r="U1597" s="35">
        <f t="shared" si="122"/>
        <v>422532</v>
      </c>
      <c r="V1597" s="36" t="str">
        <f>IF($L1597="비가동",0,IF($B1597="in",VLOOKUP($E1597,[1]투입량!$M:$T,3,FALSE),VLOOKUP($E1597,[1]투입량!$D:$I,3,FALSE)))</f>
        <v>SI4028</v>
      </c>
      <c r="W1597" s="35">
        <f>IF($L1597="비가동",0,IF($B1597="in",VLOOKUP($E1597,[1]투입량!$M:$T,6,FALSE),VLOOKUP($E1597,[1]투입량!$D:$I,5,FALSE)))</f>
        <v>156</v>
      </c>
      <c r="X1597" s="35">
        <f t="shared" si="123"/>
        <v>16988.400000000001</v>
      </c>
      <c r="Y1597" s="37">
        <f>IF(V1597=0,0,VLOOKUP(V1597,'[1]원재료 (2)'!C:H,3,0)*0.001)</f>
        <v>9</v>
      </c>
      <c r="Z1597" s="35">
        <f t="shared" si="124"/>
        <v>152895.6</v>
      </c>
      <c r="AA1597" s="49"/>
      <c r="AB1597" s="39" t="s">
        <v>35</v>
      </c>
      <c r="AC1597" s="40"/>
    </row>
    <row r="1598" spans="1:29" ht="19.5" customHeight="1" x14ac:dyDescent="0.45">
      <c r="A1598" s="22">
        <v>46151</v>
      </c>
      <c r="B1598" s="23" t="s">
        <v>29</v>
      </c>
      <c r="C1598" s="24" t="s">
        <v>168</v>
      </c>
      <c r="D1598" s="25" t="s">
        <v>183</v>
      </c>
      <c r="E1598" s="26" t="s">
        <v>176</v>
      </c>
      <c r="F1598" s="27" t="str">
        <f>VLOOKUP(표1[[#This Row],[품번]],[1]!품번구분[#Data],2,0)</f>
        <v>G</v>
      </c>
      <c r="G1598" s="28">
        <v>8</v>
      </c>
      <c r="H1598" s="28">
        <v>143</v>
      </c>
      <c r="I1598" s="28"/>
      <c r="J1598" s="29">
        <f>표1[[#This Row],[C/V]]*표1[[#This Row],[판수]]-표1[[#This Row],[불량수량]]</f>
        <v>1144</v>
      </c>
      <c r="K1598" s="28" t="s">
        <v>184</v>
      </c>
      <c r="L1598" s="28" t="s">
        <v>44</v>
      </c>
      <c r="M1598" s="30">
        <v>0.75</v>
      </c>
      <c r="N1598" s="30">
        <v>0.33333333333333331</v>
      </c>
      <c r="O1598" s="31">
        <v>749.99999999999989</v>
      </c>
      <c r="P1598" s="31">
        <v>0</v>
      </c>
      <c r="Q1598" s="32"/>
      <c r="R1598" s="33">
        <f t="shared" si="120"/>
        <v>11.440000000000003</v>
      </c>
      <c r="S1598" s="34">
        <f t="shared" si="121"/>
        <v>242</v>
      </c>
      <c r="T1598" s="35">
        <f>IF(L1598="비가동",0,VLOOKUP(E1598,[1]단가!$D$4:$G$1048576,4,0))</f>
        <v>420.5</v>
      </c>
      <c r="U1598" s="35">
        <f t="shared" si="122"/>
        <v>481052</v>
      </c>
      <c r="V1598" s="36" t="str">
        <f>IF($L1598="비가동",0,IF($B1598="in",VLOOKUP($E1598,[1]투입량!$M:$T,3,FALSE),VLOOKUP($E1598,[1]투입량!$D:$I,3,FALSE)))</f>
        <v>Q4021</v>
      </c>
      <c r="W1598" s="35">
        <f>IF($L1598="비가동",0,IF($B1598="in",VLOOKUP($E1598,[1]투입량!$M:$T,6,FALSE),VLOOKUP($E1598,[1]투입량!$D:$I,5,FALSE)))</f>
        <v>22.4</v>
      </c>
      <c r="X1598" s="35">
        <f t="shared" si="123"/>
        <v>3523.52</v>
      </c>
      <c r="Y1598" s="37">
        <f>IF(V1598=0,0,VLOOKUP(V1598,[1]원재료!C:H,3,0)*0.001)</f>
        <v>8.9</v>
      </c>
      <c r="Z1598" s="35">
        <f t="shared" si="124"/>
        <v>31359.328000000001</v>
      </c>
      <c r="AA1598" s="49"/>
      <c r="AB1598" s="39" t="s">
        <v>35</v>
      </c>
      <c r="AC1598" s="40"/>
    </row>
    <row r="1599" spans="1:29" ht="19.5" customHeight="1" x14ac:dyDescent="0.45">
      <c r="A1599" s="22">
        <v>46151</v>
      </c>
      <c r="B1599" s="23" t="s">
        <v>29</v>
      </c>
      <c r="C1599" s="24" t="s">
        <v>168</v>
      </c>
      <c r="D1599" s="25" t="s">
        <v>179</v>
      </c>
      <c r="E1599" s="26" t="s">
        <v>180</v>
      </c>
      <c r="F1599" s="27" t="str">
        <f>VLOOKUP(표1[[#This Row],[품번]],[1]!품번구분[#Data],2,0)</f>
        <v>G</v>
      </c>
      <c r="G1599" s="28">
        <v>96</v>
      </c>
      <c r="H1599" s="28">
        <v>143</v>
      </c>
      <c r="I1599" s="28"/>
      <c r="J1599" s="29">
        <f>표1[[#This Row],[C/V]]*표1[[#This Row],[판수]]-표1[[#This Row],[불량수량]]</f>
        <v>13728</v>
      </c>
      <c r="K1599" s="28" t="s">
        <v>184</v>
      </c>
      <c r="L1599" s="28" t="s">
        <v>44</v>
      </c>
      <c r="M1599" s="30">
        <v>0.75</v>
      </c>
      <c r="N1599" s="30">
        <v>0.33333333333333331</v>
      </c>
      <c r="O1599" s="31">
        <v>749.99999999999989</v>
      </c>
      <c r="P1599" s="31">
        <v>0</v>
      </c>
      <c r="Q1599" s="32"/>
      <c r="R1599" s="33">
        <f t="shared" si="120"/>
        <v>11.440000000000003</v>
      </c>
      <c r="S1599" s="34">
        <f t="shared" si="121"/>
        <v>242</v>
      </c>
      <c r="T1599" s="35">
        <f>IF(L1599="비가동",0,VLOOKUP(E1599,[1]단가!$D$4:$G$1048576,4,0))</f>
        <v>55</v>
      </c>
      <c r="U1599" s="35">
        <f t="shared" si="122"/>
        <v>755040</v>
      </c>
      <c r="V1599" s="36" t="str">
        <f>IF($L1599="비가동",0,IF($B1599="in",VLOOKUP($E1599,[1]투입량!$M:$T,3,FALSE),VLOOKUP($E1599,[1]투입량!$D:$I,3,FALSE)))</f>
        <v>Q4020</v>
      </c>
      <c r="W1599" s="35">
        <f>IF($L1599="비가동",0,IF($B1599="in",VLOOKUP($E1599,[1]투입량!$M:$T,6,FALSE),VLOOKUP($E1599,[1]투입량!$D:$I,5,FALSE)))</f>
        <v>120</v>
      </c>
      <c r="X1599" s="35">
        <f t="shared" si="123"/>
        <v>18876</v>
      </c>
      <c r="Y1599" s="37">
        <f>IF(V1599=0,0,VLOOKUP(V1599,[1]원재료!C:H,3,0)*0.001)</f>
        <v>10.450000000000001</v>
      </c>
      <c r="Z1599" s="35">
        <f t="shared" si="124"/>
        <v>197254.2</v>
      </c>
      <c r="AA1599" s="49"/>
      <c r="AB1599" s="39" t="s">
        <v>35</v>
      </c>
      <c r="AC1599" s="40"/>
    </row>
    <row r="1600" spans="1:29" ht="19.5" hidden="1" customHeight="1" x14ac:dyDescent="0.45">
      <c r="A1600" s="22">
        <v>46151</v>
      </c>
      <c r="B1600" s="23" t="s">
        <v>29</v>
      </c>
      <c r="C1600" s="24" t="s">
        <v>168</v>
      </c>
      <c r="D1600" s="25" t="s">
        <v>181</v>
      </c>
      <c r="E1600" s="26" t="s">
        <v>155</v>
      </c>
      <c r="F1600" s="27" t="str">
        <f>VLOOKUP(표1[[#This Row],[품번]],[1]!품번구분[#Data],2,0)</f>
        <v>G</v>
      </c>
      <c r="G1600" s="28">
        <v>44</v>
      </c>
      <c r="H1600" s="28">
        <v>105</v>
      </c>
      <c r="I1600" s="28"/>
      <c r="J1600" s="29">
        <f>표1[[#This Row],[C/V]]*표1[[#This Row],[판수]]-표1[[#This Row],[불량수량]]</f>
        <v>4620</v>
      </c>
      <c r="K1600" s="28" t="s">
        <v>184</v>
      </c>
      <c r="L1600" s="28" t="s">
        <v>44</v>
      </c>
      <c r="M1600" s="30">
        <v>0.75</v>
      </c>
      <c r="N1600" s="30">
        <v>0.33333333333333331</v>
      </c>
      <c r="O1600" s="31">
        <v>529.99999999999989</v>
      </c>
      <c r="P1600" s="31">
        <v>219.99999999999997</v>
      </c>
      <c r="Q1600" s="32" t="s">
        <v>135</v>
      </c>
      <c r="R1600" s="33">
        <f t="shared" si="120"/>
        <v>11.886792452830191</v>
      </c>
      <c r="S1600" s="34">
        <f t="shared" si="121"/>
        <v>204</v>
      </c>
      <c r="T1600" s="35">
        <f>IF(L1600="비가동",0,VLOOKUP(E1600,[1]단가!$D$4:$G$1048576,4,0))</f>
        <v>97</v>
      </c>
      <c r="U1600" s="35">
        <f t="shared" si="122"/>
        <v>448140</v>
      </c>
      <c r="V1600" s="36" t="str">
        <f>IF($L1600="비가동",0,IF($B1600="in",VLOOKUP($E1600,[1]투입량!$M:$T,3,FALSE),VLOOKUP($E1600,[1]투입량!$D:$I,3,FALSE)))</f>
        <v>SI4028</v>
      </c>
      <c r="W1600" s="35">
        <f>IF($L1600="비가동",0,IF($B1600="in",VLOOKUP($E1600,[1]투입량!$M:$T,6,FALSE),VLOOKUP($E1600,[1]투입량!$D:$I,5,FALSE)))</f>
        <v>156</v>
      </c>
      <c r="X1600" s="35">
        <f t="shared" si="123"/>
        <v>18018.000000000004</v>
      </c>
      <c r="Y1600" s="37">
        <f>IF(V1600=0,0,VLOOKUP(V1600,[1]원재료!C:H,3,0)*0.001)</f>
        <v>9</v>
      </c>
      <c r="Z1600" s="35">
        <f t="shared" si="124"/>
        <v>162162.00000000003</v>
      </c>
      <c r="AA1600" s="49"/>
      <c r="AB1600" s="39" t="s">
        <v>35</v>
      </c>
      <c r="AC1600" s="40"/>
    </row>
    <row r="1601" spans="1:29" ht="19.5" hidden="1" customHeight="1" x14ac:dyDescent="0.45">
      <c r="A1601" s="22">
        <v>46151</v>
      </c>
      <c r="B1601" s="23" t="s">
        <v>29</v>
      </c>
      <c r="C1601" s="24" t="s">
        <v>168</v>
      </c>
      <c r="D1601" s="25" t="s">
        <v>181</v>
      </c>
      <c r="E1601" s="26" t="s">
        <v>155</v>
      </c>
      <c r="F1601" s="27" t="str">
        <f>VLOOKUP(표1[[#This Row],[품번]],[1]!품번구분[#Data],2,0)</f>
        <v>G</v>
      </c>
      <c r="G1601" s="28">
        <v>44</v>
      </c>
      <c r="H1601" s="28"/>
      <c r="I1601" s="28"/>
      <c r="J1601" s="29">
        <f>표1[[#This Row],[C/V]]*표1[[#This Row],[판수]]-표1[[#This Row],[불량수량]]</f>
        <v>0</v>
      </c>
      <c r="K1601" s="28" t="s">
        <v>184</v>
      </c>
      <c r="L1601" s="28" t="s">
        <v>36</v>
      </c>
      <c r="M1601" s="30">
        <v>0.18055555555555555</v>
      </c>
      <c r="N1601" s="30">
        <v>0.33333333333333331</v>
      </c>
      <c r="O1601" s="31">
        <v>219.99999999999997</v>
      </c>
      <c r="P1601" s="31">
        <v>0</v>
      </c>
      <c r="Q1601" s="32"/>
      <c r="R1601" s="33" t="str">
        <f t="shared" si="120"/>
        <v/>
      </c>
      <c r="S1601" s="34">
        <f t="shared" si="121"/>
        <v>204</v>
      </c>
      <c r="T1601" s="35">
        <f>IF(L1601="비가동",0,VLOOKUP(E1601,[1]단가!$D$4:$G$1048576,4,0))</f>
        <v>0</v>
      </c>
      <c r="U1601" s="35">
        <f t="shared" si="122"/>
        <v>0</v>
      </c>
      <c r="V1601" s="36">
        <f>IF($L1601="비가동",0,IF($B1601="in",VLOOKUP($E1601,[1]투입량!$M:$T,3,FALSE),VLOOKUP($E1601,[1]투입량!$D:$I,3,FALSE)))</f>
        <v>0</v>
      </c>
      <c r="W1601" s="35">
        <f>IF($L1601="비가동",0,IF($B1601="in",VLOOKUP($E1601,[1]투입량!$M:$T,6,FALSE),VLOOKUP($E1601,[1]투입량!$D:$I,5,FALSE)))</f>
        <v>0</v>
      </c>
      <c r="X1601" s="35">
        <f t="shared" si="123"/>
        <v>0</v>
      </c>
      <c r="Y1601" s="37">
        <f>IF(V1601=0,0,VLOOKUP(V1601,[1]원재료!C:H,3,0)*0.001)</f>
        <v>0</v>
      </c>
      <c r="Z1601" s="35">
        <f t="shared" si="124"/>
        <v>0</v>
      </c>
      <c r="AA1601" s="49"/>
      <c r="AB1601" s="39" t="s">
        <v>35</v>
      </c>
      <c r="AC1601" s="40"/>
    </row>
    <row r="1602" spans="1:29" ht="19.5" customHeight="1" x14ac:dyDescent="0.45">
      <c r="A1602" s="22">
        <v>46151</v>
      </c>
      <c r="B1602" s="23" t="s">
        <v>29</v>
      </c>
      <c r="C1602" s="24" t="s">
        <v>168</v>
      </c>
      <c r="D1602" s="25" t="s">
        <v>185</v>
      </c>
      <c r="E1602" s="26" t="s">
        <v>159</v>
      </c>
      <c r="F1602" s="27" t="str">
        <f>VLOOKUP(표1[[#This Row],[품번]],[1]!품번구분[#Data],2,0)</f>
        <v>G</v>
      </c>
      <c r="G1602" s="28">
        <v>2</v>
      </c>
      <c r="H1602" s="28">
        <v>143</v>
      </c>
      <c r="I1602" s="28"/>
      <c r="J1602" s="29">
        <f>표1[[#This Row],[C/V]]*표1[[#This Row],[판수]]-표1[[#This Row],[불량수량]]</f>
        <v>286</v>
      </c>
      <c r="K1602" s="28" t="s">
        <v>171</v>
      </c>
      <c r="L1602" s="28" t="s">
        <v>44</v>
      </c>
      <c r="M1602" s="30">
        <v>0.75</v>
      </c>
      <c r="N1602" s="30">
        <v>0.33333333333333331</v>
      </c>
      <c r="O1602" s="31">
        <v>749.99999999999989</v>
      </c>
      <c r="P1602" s="31">
        <v>0</v>
      </c>
      <c r="Q1602" s="32"/>
      <c r="R1602" s="33">
        <f t="shared" si="120"/>
        <v>11.440000000000003</v>
      </c>
      <c r="S1602" s="34">
        <f t="shared" si="121"/>
        <v>143</v>
      </c>
      <c r="T1602" s="35">
        <f>IF(L1602="비가동",0,VLOOKUP(E1602,[1]단가!$D$4:$G$1048576,4,0))</f>
        <v>1487.4</v>
      </c>
      <c r="U1602" s="35">
        <f t="shared" si="122"/>
        <v>425396.4</v>
      </c>
      <c r="V1602" s="36" t="str">
        <f>IF($L1602="비가동",0,IF($B1602="in",VLOOKUP($E1602,[1]투입량!$M:$T,3,FALSE),VLOOKUP($E1602,[1]투입량!$D:$I,3,FALSE)))</f>
        <v>SI5027</v>
      </c>
      <c r="W1602" s="35">
        <f>IF($L1602="비가동",0,IF($B1602="in",VLOOKUP($E1602,[1]투입량!$M:$T,6,FALSE),VLOOKUP($E1602,[1]투입량!$D:$I,5,FALSE)))</f>
        <v>72</v>
      </c>
      <c r="X1602" s="35">
        <f t="shared" si="123"/>
        <v>11325.6</v>
      </c>
      <c r="Y1602" s="37">
        <f>IF(V1602=0,0,VLOOKUP(V1602,[1]원재료!C:H,3,0)*0.001)</f>
        <v>0</v>
      </c>
      <c r="Z1602" s="35">
        <f t="shared" si="124"/>
        <v>0</v>
      </c>
      <c r="AA1602" s="49"/>
      <c r="AB1602" s="39" t="s">
        <v>35</v>
      </c>
      <c r="AC1602" s="40"/>
    </row>
    <row r="1603" spans="1:29" ht="19.5" customHeight="1" x14ac:dyDescent="0.45">
      <c r="A1603" s="22">
        <v>46151</v>
      </c>
      <c r="B1603" s="23" t="s">
        <v>29</v>
      </c>
      <c r="C1603" s="24" t="s">
        <v>168</v>
      </c>
      <c r="D1603" s="25" t="s">
        <v>187</v>
      </c>
      <c r="E1603" s="26" t="s">
        <v>190</v>
      </c>
      <c r="F1603" s="27" t="str">
        <f>VLOOKUP(표1[[#This Row],[품번]],[1]!품번구분[#Data],2,0)</f>
        <v>G</v>
      </c>
      <c r="G1603" s="28">
        <v>1</v>
      </c>
      <c r="H1603" s="28">
        <v>143</v>
      </c>
      <c r="I1603" s="28"/>
      <c r="J1603" s="29">
        <f>표1[[#This Row],[C/V]]*표1[[#This Row],[판수]]-표1[[#This Row],[불량수량]]</f>
        <v>143</v>
      </c>
      <c r="K1603" s="28" t="s">
        <v>171</v>
      </c>
      <c r="L1603" s="28" t="s">
        <v>44</v>
      </c>
      <c r="M1603" s="30">
        <v>0.75</v>
      </c>
      <c r="N1603" s="30">
        <v>0.33333333333333331</v>
      </c>
      <c r="O1603" s="31">
        <v>749.99999999999989</v>
      </c>
      <c r="P1603" s="31">
        <v>0</v>
      </c>
      <c r="Q1603" s="32"/>
      <c r="R1603" s="33">
        <f t="shared" ref="R1603:R1666" si="125">IF(H1603=0,"",H1603/O1603*60)</f>
        <v>11.440000000000003</v>
      </c>
      <c r="S1603" s="34">
        <f t="shared" ref="S1603:S1666" si="126">SUMIFS(H:H,$A:$A,A1603,$D:$D,D1603,$E:$E,E1603)</f>
        <v>143</v>
      </c>
      <c r="T1603" s="35">
        <f>IF(L1603="비가동",0,VLOOKUP(E1603,[1]단가!$D$4:$G$1048576,4,0))</f>
        <v>0</v>
      </c>
      <c r="U1603" s="35">
        <f t="shared" ref="U1603:U1666" si="127">IF(L1603="비가동",0,T1603*J1603)</f>
        <v>0</v>
      </c>
      <c r="V1603" s="36" t="str">
        <f>IF($L1603="비가동",0,IF($B1603="in",VLOOKUP($E1603,[1]투입량!$M:$T,3,FALSE),VLOOKUP($E1603,[1]투입량!$D:$I,3,FALSE)))</f>
        <v>SI6021</v>
      </c>
      <c r="W1603" s="35">
        <f>IF($L1603="비가동",0,IF($B1603="in",VLOOKUP($E1603,[1]투입량!$M:$T,6,FALSE),VLOOKUP($E1603,[1]투입량!$D:$I,5,FALSE)))</f>
        <v>36</v>
      </c>
      <c r="X1603" s="35">
        <f t="shared" ref="X1603:X1666" si="128">IF(L1603="비가동",0,(W1603*1.1)*H1603)</f>
        <v>5662.8</v>
      </c>
      <c r="Y1603" s="37">
        <f>IF(V1603=0,0,VLOOKUP(V1603,[1]원재료!C:H,3,0)*0.001)</f>
        <v>0</v>
      </c>
      <c r="Z1603" s="35">
        <f t="shared" ref="Z1603:Z1666" si="129">Y1603*X1603</f>
        <v>0</v>
      </c>
      <c r="AA1603" s="49"/>
      <c r="AB1603" s="39" t="s">
        <v>35</v>
      </c>
      <c r="AC1603" s="40"/>
    </row>
    <row r="1604" spans="1:29" ht="19.5" customHeight="1" x14ac:dyDescent="0.45">
      <c r="A1604" s="22">
        <v>46153</v>
      </c>
      <c r="B1604" s="23" t="s">
        <v>29</v>
      </c>
      <c r="C1604" s="24" t="s">
        <v>168</v>
      </c>
      <c r="D1604" s="25" t="s">
        <v>189</v>
      </c>
      <c r="E1604" s="26" t="s">
        <v>196</v>
      </c>
      <c r="F1604" s="27" t="str">
        <f>VLOOKUP(표1[[#This Row],[품번]],[1]!품번구분[#Data],2,0)</f>
        <v>G</v>
      </c>
      <c r="G1604" s="28">
        <v>4</v>
      </c>
      <c r="H1604" s="28">
        <v>143</v>
      </c>
      <c r="I1604" s="28"/>
      <c r="J1604" s="29">
        <f>표1[[#This Row],[C/V]]*표1[[#This Row],[판수]]-표1[[#This Row],[불량수량]]</f>
        <v>572</v>
      </c>
      <c r="K1604" s="28" t="s">
        <v>171</v>
      </c>
      <c r="L1604" s="28" t="s">
        <v>44</v>
      </c>
      <c r="M1604" s="30">
        <v>0.75</v>
      </c>
      <c r="N1604" s="30">
        <v>0.33333333333333331</v>
      </c>
      <c r="O1604" s="31">
        <v>749.99999999999989</v>
      </c>
      <c r="P1604" s="31">
        <v>0</v>
      </c>
      <c r="Q1604" s="32"/>
      <c r="R1604" s="33">
        <f t="shared" si="125"/>
        <v>11.440000000000003</v>
      </c>
      <c r="S1604" s="34">
        <f t="shared" si="126"/>
        <v>247</v>
      </c>
      <c r="T1604" s="35">
        <f>IF(L1604="비가동",0,VLOOKUP(E1604,[1]단가!$D$4:$G$1048576,4,0))</f>
        <v>673</v>
      </c>
      <c r="U1604" s="35">
        <f t="shared" si="127"/>
        <v>384956</v>
      </c>
      <c r="V1604" s="36" t="str">
        <f>IF($L1604="비가동",0,IF($B1604="in",VLOOKUP($E1604,[1]투입량!$M:$T,3,FALSE),VLOOKUP($E1604,[1]투입량!$D:$I,3,FALSE)))</f>
        <v>SI5027</v>
      </c>
      <c r="W1604" s="35">
        <f>IF($L1604="비가동",0,IF($B1604="in",VLOOKUP($E1604,[1]투입량!$M:$T,6,FALSE),VLOOKUP($E1604,[1]투입량!$D:$I,5,FALSE)))</f>
        <v>48</v>
      </c>
      <c r="X1604" s="35">
        <f t="shared" si="128"/>
        <v>7550.4000000000005</v>
      </c>
      <c r="Y1604" s="37">
        <f>IF(V1604=0,0,VLOOKUP(V1604,[1]원재료!C:H,3,0)*0.001)</f>
        <v>0</v>
      </c>
      <c r="Z1604" s="35">
        <f t="shared" si="129"/>
        <v>0</v>
      </c>
      <c r="AA1604" s="49"/>
      <c r="AB1604" s="39" t="s">
        <v>35</v>
      </c>
      <c r="AC1604" s="40"/>
    </row>
    <row r="1605" spans="1:29" ht="19.5" customHeight="1" x14ac:dyDescent="0.45">
      <c r="A1605" s="22">
        <v>46153</v>
      </c>
      <c r="B1605" s="23" t="s">
        <v>29</v>
      </c>
      <c r="C1605" s="24" t="s">
        <v>168</v>
      </c>
      <c r="D1605" s="25" t="s">
        <v>169</v>
      </c>
      <c r="E1605" s="26" t="s">
        <v>170</v>
      </c>
      <c r="F1605" s="27" t="str">
        <f>VLOOKUP(표1[[#This Row],[품번]],[1]!품번구분[#Data],2,0)</f>
        <v>G</v>
      </c>
      <c r="G1605" s="28">
        <v>30</v>
      </c>
      <c r="H1605" s="28">
        <v>104</v>
      </c>
      <c r="I1605" s="28"/>
      <c r="J1605" s="29">
        <f>표1[[#This Row],[C/V]]*표1[[#This Row],[판수]]-표1[[#This Row],[불량수량]]</f>
        <v>3120</v>
      </c>
      <c r="K1605" s="28" t="s">
        <v>171</v>
      </c>
      <c r="L1605" s="28" t="s">
        <v>116</v>
      </c>
      <c r="M1605" s="30">
        <v>0.33333333333333331</v>
      </c>
      <c r="N1605" s="30">
        <v>0.83333333333333337</v>
      </c>
      <c r="O1605" s="31">
        <v>620</v>
      </c>
      <c r="P1605" s="31">
        <v>0</v>
      </c>
      <c r="Q1605" s="32"/>
      <c r="R1605" s="33">
        <f t="shared" si="125"/>
        <v>10.064516129032258</v>
      </c>
      <c r="S1605" s="34">
        <f t="shared" si="126"/>
        <v>104</v>
      </c>
      <c r="T1605" s="35">
        <f>IF(L1605="비가동",0,VLOOKUP(E1605,[1]단가!$D$4:$G$1048576,4,0))</f>
        <v>110.9</v>
      </c>
      <c r="U1605" s="35">
        <f t="shared" si="127"/>
        <v>346008</v>
      </c>
      <c r="V1605" s="36" t="str">
        <f>IF($L1605="비가동",0,IF($B1605="in",VLOOKUP($E1605,[1]투입량!$M:$T,3,FALSE),VLOOKUP($E1605,[1]투입량!$D:$I,3,FALSE)))</f>
        <v>SI4028</v>
      </c>
      <c r="W1605" s="35">
        <f>IF($L1605="비가동",0,IF($B1605="in",VLOOKUP($E1605,[1]투입량!$M:$T,6,FALSE),VLOOKUP($E1605,[1]투입량!$D:$I,5,FALSE)))</f>
        <v>32</v>
      </c>
      <c r="X1605" s="35">
        <f t="shared" si="128"/>
        <v>3660.8</v>
      </c>
      <c r="Y1605" s="37">
        <f>IF(V1605=0,0,VLOOKUP(V1605,[1]원재료!C:H,3,0)*0.001)</f>
        <v>9</v>
      </c>
      <c r="Z1605" s="35">
        <f t="shared" si="129"/>
        <v>32947.200000000004</v>
      </c>
      <c r="AA1605" s="49"/>
      <c r="AB1605" s="39" t="s">
        <v>35</v>
      </c>
      <c r="AC1605" s="40"/>
    </row>
    <row r="1606" spans="1:29" ht="19.5" hidden="1" customHeight="1" x14ac:dyDescent="0.45">
      <c r="A1606" s="22">
        <v>46153</v>
      </c>
      <c r="B1606" s="23" t="s">
        <v>29</v>
      </c>
      <c r="C1606" s="24" t="s">
        <v>168</v>
      </c>
      <c r="D1606" s="25" t="s">
        <v>172</v>
      </c>
      <c r="E1606" s="26">
        <v>440009</v>
      </c>
      <c r="F1606" s="27" t="str">
        <f>VLOOKUP(표1[[#This Row],[품번]],[1]!품번구분[#Data],2,0)</f>
        <v>G</v>
      </c>
      <c r="G1606" s="28">
        <v>80</v>
      </c>
      <c r="H1606" s="28">
        <v>27</v>
      </c>
      <c r="I1606" s="28"/>
      <c r="J1606" s="29">
        <f>표1[[#This Row],[C/V]]*표1[[#This Row],[판수]]-표1[[#This Row],[불량수량]]</f>
        <v>2160</v>
      </c>
      <c r="K1606" s="28" t="s">
        <v>171</v>
      </c>
      <c r="L1606" s="28" t="s">
        <v>116</v>
      </c>
      <c r="M1606" s="30">
        <v>0.33333333333333331</v>
      </c>
      <c r="N1606" s="30">
        <v>0.54166666666666663</v>
      </c>
      <c r="O1606" s="31">
        <v>150.00000000000006</v>
      </c>
      <c r="P1606" s="31">
        <v>89.999999999999943</v>
      </c>
      <c r="Q1606" s="32" t="s">
        <v>100</v>
      </c>
      <c r="R1606" s="33">
        <f t="shared" si="125"/>
        <v>10.799999999999997</v>
      </c>
      <c r="S1606" s="34">
        <f t="shared" si="126"/>
        <v>68</v>
      </c>
      <c r="T1606" s="35">
        <f>IF(L1606="비가동",0,VLOOKUP(E1606,[1]단가!$D$4:$G$1048576,4,0))</f>
        <v>30</v>
      </c>
      <c r="U1606" s="35">
        <f t="shared" si="127"/>
        <v>64800</v>
      </c>
      <c r="V1606" s="36" t="str">
        <f>IF($L1606="비가동",0,IF($B1606="in",VLOOKUP($E1606,[1]투입량!$M:$T,3,FALSE),VLOOKUP($E1606,[1]투입량!$D:$I,3,FALSE)))</f>
        <v>Q4004-1</v>
      </c>
      <c r="W1606" s="35">
        <f>IF($L1606="비가동",0,IF($B1606="in",VLOOKUP($E1606,[1]투입량!$M:$T,6,FALSE),VLOOKUP($E1606,[1]투입량!$D:$I,5,FALSE)))</f>
        <v>50</v>
      </c>
      <c r="X1606" s="35">
        <f t="shared" si="128"/>
        <v>1485.0000000000002</v>
      </c>
      <c r="Y1606" s="37">
        <f>IF(V1606=0,0,VLOOKUP(V1606,[1]원재료!C:H,3,0)*0.001)</f>
        <v>10.83</v>
      </c>
      <c r="Z1606" s="35">
        <f t="shared" si="129"/>
        <v>16082.550000000003</v>
      </c>
      <c r="AA1606" s="49"/>
      <c r="AB1606" s="39" t="s">
        <v>35</v>
      </c>
      <c r="AC1606" s="40"/>
    </row>
    <row r="1607" spans="1:29" ht="19.5" hidden="1" customHeight="1" x14ac:dyDescent="0.45">
      <c r="A1607" s="22">
        <v>46153</v>
      </c>
      <c r="B1607" s="23" t="s">
        <v>29</v>
      </c>
      <c r="C1607" s="24" t="s">
        <v>168</v>
      </c>
      <c r="D1607" s="25" t="s">
        <v>172</v>
      </c>
      <c r="E1607" s="26">
        <v>440009</v>
      </c>
      <c r="F1607" s="27" t="str">
        <f>VLOOKUP(표1[[#This Row],[품번]],[1]!품번구분[#Data],2,0)</f>
        <v>G</v>
      </c>
      <c r="G1607" s="28"/>
      <c r="H1607" s="28"/>
      <c r="I1607" s="28"/>
      <c r="J1607" s="29">
        <f>표1[[#This Row],[C/V]]*표1[[#This Row],[판수]]-표1[[#This Row],[불량수량]]</f>
        <v>0</v>
      </c>
      <c r="K1607" s="28" t="s">
        <v>171</v>
      </c>
      <c r="L1607" s="28" t="s">
        <v>36</v>
      </c>
      <c r="M1607" s="30">
        <v>0.4375</v>
      </c>
      <c r="N1607" s="30">
        <v>0.54166666666666663</v>
      </c>
      <c r="O1607" s="31">
        <v>89.999999999999943</v>
      </c>
      <c r="P1607" s="31">
        <v>0</v>
      </c>
      <c r="Q1607" s="32"/>
      <c r="R1607" s="33" t="str">
        <f t="shared" si="125"/>
        <v/>
      </c>
      <c r="S1607" s="34">
        <f t="shared" si="126"/>
        <v>68</v>
      </c>
      <c r="T1607" s="35">
        <f>IF(L1607="비가동",0,VLOOKUP(E1607,[1]단가!$D$4:$G$1048576,4,0))</f>
        <v>0</v>
      </c>
      <c r="U1607" s="35">
        <f t="shared" si="127"/>
        <v>0</v>
      </c>
      <c r="V1607" s="36">
        <f>IF($L1607="비가동",0,IF($B1607="in",VLOOKUP($E1607,[1]투입량!$M:$T,3,FALSE),VLOOKUP($E1607,[1]투입량!$D:$I,3,FALSE)))</f>
        <v>0</v>
      </c>
      <c r="W1607" s="35">
        <f>IF($L1607="비가동",0,IF($B1607="in",VLOOKUP($E1607,[1]투입량!$M:$T,6,FALSE),VLOOKUP($E1607,[1]투입량!$D:$I,5,FALSE)))</f>
        <v>0</v>
      </c>
      <c r="X1607" s="35">
        <f t="shared" si="128"/>
        <v>0</v>
      </c>
      <c r="Y1607" s="37">
        <f>IF(V1607=0,0,VLOOKUP(V1607,[1]원재료!C:H,3,0)*0.001)</f>
        <v>0</v>
      </c>
      <c r="Z1607" s="35">
        <f t="shared" si="129"/>
        <v>0</v>
      </c>
      <c r="AA1607" s="49"/>
      <c r="AB1607" s="39" t="s">
        <v>35</v>
      </c>
      <c r="AC1607" s="40"/>
    </row>
    <row r="1608" spans="1:29" ht="19.5" hidden="1" customHeight="1" x14ac:dyDescent="0.45">
      <c r="A1608" s="22">
        <v>46153</v>
      </c>
      <c r="B1608" s="23" t="s">
        <v>29</v>
      </c>
      <c r="C1608" s="24" t="s">
        <v>168</v>
      </c>
      <c r="D1608" s="25" t="s">
        <v>172</v>
      </c>
      <c r="E1608" s="26" t="s">
        <v>197</v>
      </c>
      <c r="F1608" s="27" t="str">
        <f>VLOOKUP(표1[[#This Row],[품번]],[1]!품번구분[#Data],2,0)</f>
        <v>G</v>
      </c>
      <c r="G1608" s="28">
        <v>192</v>
      </c>
      <c r="H1608" s="28">
        <v>5</v>
      </c>
      <c r="I1608" s="28"/>
      <c r="J1608" s="29">
        <f>표1[[#This Row],[C/V]]*표1[[#This Row],[판수]]-표1[[#This Row],[불량수량]]</f>
        <v>960</v>
      </c>
      <c r="K1608" s="28" t="s">
        <v>171</v>
      </c>
      <c r="L1608" s="28" t="s">
        <v>116</v>
      </c>
      <c r="M1608" s="30">
        <v>0.54166666666666663</v>
      </c>
      <c r="N1608" s="30">
        <v>0.625</v>
      </c>
      <c r="O1608" s="31">
        <v>27.000000000000071</v>
      </c>
      <c r="P1608" s="31">
        <v>92.999999999999986</v>
      </c>
      <c r="Q1608" s="32" t="s">
        <v>100</v>
      </c>
      <c r="R1608" s="33">
        <f t="shared" si="125"/>
        <v>11.111111111111082</v>
      </c>
      <c r="S1608" s="34">
        <f t="shared" si="126"/>
        <v>5</v>
      </c>
      <c r="T1608" s="35">
        <f>IF(L1608="비가동",0,VLOOKUP(E1608,[1]단가!$D$4:$G$1048576,4,0))</f>
        <v>0</v>
      </c>
      <c r="U1608" s="35">
        <f t="shared" si="127"/>
        <v>0</v>
      </c>
      <c r="V1608" s="36" t="str">
        <f>IF($L1608="비가동",0,IF($B1608="in",VLOOKUP($E1608,[1]투입량!$M:$T,3,FALSE),VLOOKUP($E1608,[1]투입량!$D:$I,3,FALSE)))</f>
        <v>SI4022</v>
      </c>
      <c r="W1608" s="35">
        <f>IF($L1608="비가동",0,IF($B1608="in",VLOOKUP($E1608,[1]투입량!$M:$T,6,FALSE),VLOOKUP($E1608,[1]투입량!$D:$I,5,FALSE)))</f>
        <v>0</v>
      </c>
      <c r="X1608" s="35">
        <f t="shared" si="128"/>
        <v>0</v>
      </c>
      <c r="Y1608" s="37">
        <f>IF(V1608=0,0,VLOOKUP(V1608,[1]원재료!C:H,3,0)*0.001)</f>
        <v>10.15</v>
      </c>
      <c r="Z1608" s="35">
        <f t="shared" si="129"/>
        <v>0</v>
      </c>
      <c r="AA1608" s="49"/>
      <c r="AB1608" s="39" t="s">
        <v>35</v>
      </c>
      <c r="AC1608" s="40"/>
    </row>
    <row r="1609" spans="1:29" ht="19.5" hidden="1" customHeight="1" x14ac:dyDescent="0.45">
      <c r="A1609" s="22">
        <v>46153</v>
      </c>
      <c r="B1609" s="23" t="s">
        <v>29</v>
      </c>
      <c r="C1609" s="24" t="s">
        <v>168</v>
      </c>
      <c r="D1609" s="25" t="s">
        <v>172</v>
      </c>
      <c r="E1609" s="26" t="s">
        <v>197</v>
      </c>
      <c r="F1609" s="27" t="str">
        <f>VLOOKUP(표1[[#This Row],[품번]],[1]!품번구분[#Data],2,0)</f>
        <v>G</v>
      </c>
      <c r="G1609" s="28"/>
      <c r="H1609" s="28"/>
      <c r="I1609" s="28"/>
      <c r="J1609" s="29">
        <f>표1[[#This Row],[C/V]]*표1[[#This Row],[판수]]-표1[[#This Row],[불량수량]]</f>
        <v>0</v>
      </c>
      <c r="K1609" s="28" t="s">
        <v>171</v>
      </c>
      <c r="L1609" s="28" t="s">
        <v>36</v>
      </c>
      <c r="M1609" s="30">
        <v>0.56041666666666667</v>
      </c>
      <c r="N1609" s="30">
        <v>0.625</v>
      </c>
      <c r="O1609" s="31">
        <v>92.999999999999986</v>
      </c>
      <c r="P1609" s="31">
        <v>0</v>
      </c>
      <c r="Q1609" s="32"/>
      <c r="R1609" s="33" t="str">
        <f t="shared" si="125"/>
        <v/>
      </c>
      <c r="S1609" s="34">
        <f t="shared" si="126"/>
        <v>5</v>
      </c>
      <c r="T1609" s="35">
        <f>IF(L1609="비가동",0,VLOOKUP(E1609,[1]단가!$D$4:$G$1048576,4,0))</f>
        <v>0</v>
      </c>
      <c r="U1609" s="35">
        <f t="shared" si="127"/>
        <v>0</v>
      </c>
      <c r="V1609" s="36">
        <f>IF($L1609="비가동",0,IF($B1609="in",VLOOKUP($E1609,[1]투입량!$M:$T,3,FALSE),VLOOKUP($E1609,[1]투입량!$D:$I,3,FALSE)))</f>
        <v>0</v>
      </c>
      <c r="W1609" s="35">
        <f>IF($L1609="비가동",0,IF($B1609="in",VLOOKUP($E1609,[1]투입량!$M:$T,6,FALSE),VLOOKUP($E1609,[1]투입량!$D:$I,5,FALSE)))</f>
        <v>0</v>
      </c>
      <c r="X1609" s="35">
        <f t="shared" si="128"/>
        <v>0</v>
      </c>
      <c r="Y1609" s="37">
        <f>IF(V1609=0,0,VLOOKUP(V1609,[1]원재료!C:H,3,0)*0.001)</f>
        <v>0</v>
      </c>
      <c r="Z1609" s="35">
        <f t="shared" si="129"/>
        <v>0</v>
      </c>
      <c r="AA1609" s="49"/>
      <c r="AB1609" s="39" t="s">
        <v>35</v>
      </c>
      <c r="AC1609" s="40"/>
    </row>
    <row r="1610" spans="1:29" ht="19.5" hidden="1" customHeight="1" x14ac:dyDescent="0.45">
      <c r="A1610" s="22">
        <v>46153</v>
      </c>
      <c r="B1610" s="23" t="s">
        <v>29</v>
      </c>
      <c r="C1610" s="24" t="s">
        <v>168</v>
      </c>
      <c r="D1610" s="25" t="s">
        <v>172</v>
      </c>
      <c r="E1610" s="26">
        <v>440009</v>
      </c>
      <c r="F1610" s="27" t="str">
        <f>VLOOKUP(표1[[#This Row],[품번]],[1]!품번구분[#Data],2,0)</f>
        <v>G</v>
      </c>
      <c r="G1610" s="28">
        <v>80</v>
      </c>
      <c r="H1610" s="28">
        <v>41</v>
      </c>
      <c r="I1610" s="28">
        <v>41</v>
      </c>
      <c r="J1610" s="29">
        <f>표1[[#This Row],[C/V]]*표1[[#This Row],[판수]]-표1[[#This Row],[불량수량]]</f>
        <v>3239</v>
      </c>
      <c r="K1610" s="28" t="s">
        <v>171</v>
      </c>
      <c r="L1610" s="28" t="s">
        <v>116</v>
      </c>
      <c r="M1610" s="30">
        <v>0.625</v>
      </c>
      <c r="N1610" s="30">
        <v>0.83333333333333337</v>
      </c>
      <c r="O1610" s="31">
        <v>170.00000000000011</v>
      </c>
      <c r="P1610" s="31">
        <v>89.999999999999943</v>
      </c>
      <c r="Q1610" s="32" t="s">
        <v>178</v>
      </c>
      <c r="R1610" s="33">
        <f t="shared" si="125"/>
        <v>14.470588235294107</v>
      </c>
      <c r="S1610" s="34">
        <f t="shared" si="126"/>
        <v>68</v>
      </c>
      <c r="T1610" s="35">
        <f>IF(L1610="비가동",0,VLOOKUP(E1610,[1]단가!$D$4:$G$1048576,4,0))</f>
        <v>30</v>
      </c>
      <c r="U1610" s="35">
        <f t="shared" si="127"/>
        <v>97170</v>
      </c>
      <c r="V1610" s="36" t="str">
        <f>IF($L1610="비가동",0,IF($B1610="in",VLOOKUP($E1610,[1]투입량!$M:$T,3,FALSE),VLOOKUP($E1610,[1]투입량!$D:$I,3,FALSE)))</f>
        <v>Q4004-1</v>
      </c>
      <c r="W1610" s="35">
        <f>IF($L1610="비가동",0,IF($B1610="in",VLOOKUP($E1610,[1]투입량!$M:$T,6,FALSE),VLOOKUP($E1610,[1]투입량!$D:$I,5,FALSE)))</f>
        <v>50</v>
      </c>
      <c r="X1610" s="35">
        <f t="shared" si="128"/>
        <v>2255.0000000000005</v>
      </c>
      <c r="Y1610" s="37">
        <f>IF(V1610=0,0,VLOOKUP(V1610,[1]원재료!C:H,3,0)*0.001)</f>
        <v>10.83</v>
      </c>
      <c r="Z1610" s="35">
        <f t="shared" si="129"/>
        <v>24421.650000000005</v>
      </c>
      <c r="AA1610" s="49"/>
      <c r="AB1610" s="39" t="s">
        <v>35</v>
      </c>
      <c r="AC1610" s="40"/>
    </row>
    <row r="1611" spans="1:29" ht="19.5" customHeight="1" x14ac:dyDescent="0.45">
      <c r="A1611" s="22">
        <v>46153</v>
      </c>
      <c r="B1611" s="23" t="s">
        <v>29</v>
      </c>
      <c r="C1611" s="24" t="s">
        <v>168</v>
      </c>
      <c r="D1611" s="25" t="s">
        <v>192</v>
      </c>
      <c r="E1611" s="26" t="s">
        <v>174</v>
      </c>
      <c r="F1611" s="27" t="str">
        <f>VLOOKUP(표1[[#This Row],[품번]],[1]!품번구분[#Data],2,0)</f>
        <v>G</v>
      </c>
      <c r="G1611" s="28">
        <v>72</v>
      </c>
      <c r="H1611" s="28">
        <v>104</v>
      </c>
      <c r="I1611" s="28"/>
      <c r="J1611" s="29">
        <f>표1[[#This Row],[C/V]]*표1[[#This Row],[판수]]-표1[[#This Row],[불량수량]]</f>
        <v>7488</v>
      </c>
      <c r="K1611" s="28" t="s">
        <v>171</v>
      </c>
      <c r="L1611" s="28" t="s">
        <v>116</v>
      </c>
      <c r="M1611" s="30">
        <v>0.33333333333333331</v>
      </c>
      <c r="N1611" s="30">
        <v>0.83333333333333337</v>
      </c>
      <c r="O1611" s="31">
        <v>620</v>
      </c>
      <c r="P1611" s="31">
        <v>0</v>
      </c>
      <c r="Q1611" s="32"/>
      <c r="R1611" s="33">
        <f t="shared" si="125"/>
        <v>10.064516129032258</v>
      </c>
      <c r="S1611" s="34">
        <f t="shared" si="126"/>
        <v>104</v>
      </c>
      <c r="T1611" s="35">
        <f>IF(L1611="비가동",0,VLOOKUP(E1611,[1]단가!$D$4:$G$1048576,4,0))</f>
        <v>0</v>
      </c>
      <c r="U1611" s="35">
        <f t="shared" si="127"/>
        <v>0</v>
      </c>
      <c r="V1611" s="36" t="str">
        <f>IF($L1611="비가동",0,IF($B1611="in",VLOOKUP($E1611,[1]투입량!$M:$T,3,FALSE),VLOOKUP($E1611,[1]투입량!$D:$I,3,FALSE)))</f>
        <v>Q4020</v>
      </c>
      <c r="W1611" s="35">
        <f>IF($L1611="비가동",0,IF($B1611="in",VLOOKUP($E1611,[1]투입량!$M:$T,6,FALSE),VLOOKUP($E1611,[1]투입량!$D:$I,5,FALSE)))</f>
        <v>87</v>
      </c>
      <c r="X1611" s="35">
        <f t="shared" si="128"/>
        <v>9952.8000000000011</v>
      </c>
      <c r="Y1611" s="37">
        <f>IF(V1611=0,0,VLOOKUP(V1611,[1]원재료!C:H,3,0)*0.001)</f>
        <v>10.450000000000001</v>
      </c>
      <c r="Z1611" s="35">
        <f t="shared" si="129"/>
        <v>104006.76000000002</v>
      </c>
      <c r="AA1611" s="49"/>
      <c r="AB1611" s="39" t="s">
        <v>35</v>
      </c>
      <c r="AC1611" s="40"/>
    </row>
    <row r="1612" spans="1:29" ht="19.5" customHeight="1" x14ac:dyDescent="0.45">
      <c r="A1612" s="22">
        <v>46153</v>
      </c>
      <c r="B1612" s="23" t="s">
        <v>29</v>
      </c>
      <c r="C1612" s="24" t="s">
        <v>168</v>
      </c>
      <c r="D1612" s="25" t="s">
        <v>183</v>
      </c>
      <c r="E1612" s="26" t="s">
        <v>176</v>
      </c>
      <c r="F1612" s="27" t="str">
        <f>VLOOKUP(표1[[#This Row],[품번]],[1]!품번구분[#Data],2,0)</f>
        <v>G</v>
      </c>
      <c r="G1612" s="28">
        <v>8</v>
      </c>
      <c r="H1612" s="28">
        <v>113</v>
      </c>
      <c r="I1612" s="28"/>
      <c r="J1612" s="29">
        <f>표1[[#This Row],[C/V]]*표1[[#This Row],[판수]]-표1[[#This Row],[불량수량]]</f>
        <v>904</v>
      </c>
      <c r="K1612" s="28" t="s">
        <v>184</v>
      </c>
      <c r="L1612" s="28" t="s">
        <v>116</v>
      </c>
      <c r="M1612" s="30">
        <v>0.33333333333333331</v>
      </c>
      <c r="N1612" s="30">
        <v>0.83333333333333337</v>
      </c>
      <c r="O1612" s="31">
        <v>620</v>
      </c>
      <c r="P1612" s="31">
        <v>0</v>
      </c>
      <c r="Q1612" s="32"/>
      <c r="R1612" s="33">
        <f t="shared" si="125"/>
        <v>10.935483870967742</v>
      </c>
      <c r="S1612" s="34">
        <f t="shared" si="126"/>
        <v>224</v>
      </c>
      <c r="T1612" s="35">
        <f>IF(L1612="비가동",0,VLOOKUP(E1612,[1]단가!$D$4:$G$1048576,4,0))</f>
        <v>420.5</v>
      </c>
      <c r="U1612" s="35">
        <f t="shared" si="127"/>
        <v>380132</v>
      </c>
      <c r="V1612" s="36" t="str">
        <f>IF($L1612="비가동",0,IF($B1612="in",VLOOKUP($E1612,[1]투입량!$M:$T,3,FALSE),VLOOKUP($E1612,[1]투입량!$D:$I,3,FALSE)))</f>
        <v>Q4021</v>
      </c>
      <c r="W1612" s="35">
        <f>IF($L1612="비가동",0,IF($B1612="in",VLOOKUP($E1612,[1]투입량!$M:$T,6,FALSE),VLOOKUP($E1612,[1]투입량!$D:$I,5,FALSE)))</f>
        <v>22.4</v>
      </c>
      <c r="X1612" s="35">
        <f t="shared" si="128"/>
        <v>2784.32</v>
      </c>
      <c r="Y1612" s="37">
        <f>IF(V1612=0,0,VLOOKUP(V1612,[1]원재료!C:H,3,0)*0.001)</f>
        <v>8.9</v>
      </c>
      <c r="Z1612" s="35">
        <f t="shared" si="129"/>
        <v>24780.448000000004</v>
      </c>
      <c r="AA1612" s="49"/>
      <c r="AB1612" s="39" t="s">
        <v>35</v>
      </c>
      <c r="AC1612" s="40"/>
    </row>
    <row r="1613" spans="1:29" ht="19.5" customHeight="1" x14ac:dyDescent="0.45">
      <c r="A1613" s="22">
        <v>46153</v>
      </c>
      <c r="B1613" s="23" t="s">
        <v>29</v>
      </c>
      <c r="C1613" s="24" t="s">
        <v>168</v>
      </c>
      <c r="D1613" s="25" t="s">
        <v>179</v>
      </c>
      <c r="E1613" s="26" t="s">
        <v>180</v>
      </c>
      <c r="F1613" s="27" t="str">
        <f>VLOOKUP(표1[[#This Row],[품번]],[1]!품번구분[#Data],2,0)</f>
        <v>G</v>
      </c>
      <c r="G1613" s="28">
        <v>96</v>
      </c>
      <c r="H1613" s="28">
        <v>113</v>
      </c>
      <c r="I1613" s="28"/>
      <c r="J1613" s="29">
        <f>표1[[#This Row],[C/V]]*표1[[#This Row],[판수]]-표1[[#This Row],[불량수량]]</f>
        <v>10848</v>
      </c>
      <c r="K1613" s="28" t="s">
        <v>184</v>
      </c>
      <c r="L1613" s="28" t="s">
        <v>116</v>
      </c>
      <c r="M1613" s="30">
        <v>0.33333333333333331</v>
      </c>
      <c r="N1613" s="30">
        <v>0.83333333333333337</v>
      </c>
      <c r="O1613" s="31">
        <v>620</v>
      </c>
      <c r="P1613" s="31">
        <v>0</v>
      </c>
      <c r="Q1613" s="32"/>
      <c r="R1613" s="33">
        <f t="shared" si="125"/>
        <v>10.935483870967742</v>
      </c>
      <c r="S1613" s="34">
        <f t="shared" si="126"/>
        <v>224</v>
      </c>
      <c r="T1613" s="35">
        <f>IF(L1613="비가동",0,VLOOKUP(E1613,[1]단가!$D$4:$G$1048576,4,0))</f>
        <v>55</v>
      </c>
      <c r="U1613" s="35">
        <f t="shared" si="127"/>
        <v>596640</v>
      </c>
      <c r="V1613" s="36" t="str">
        <f>IF($L1613="비가동",0,IF($B1613="in",VLOOKUP($E1613,[1]투입량!$M:$T,3,FALSE),VLOOKUP($E1613,[1]투입량!$D:$I,3,FALSE)))</f>
        <v>Q4020</v>
      </c>
      <c r="W1613" s="35">
        <f>IF($L1613="비가동",0,IF($B1613="in",VLOOKUP($E1613,[1]투입량!$M:$T,6,FALSE),VLOOKUP($E1613,[1]투입량!$D:$I,5,FALSE)))</f>
        <v>120</v>
      </c>
      <c r="X1613" s="35">
        <f t="shared" si="128"/>
        <v>14916</v>
      </c>
      <c r="Y1613" s="37">
        <f>IF(V1613=0,0,VLOOKUP(V1613,[1]원재료!C:H,3,0)*0.001)</f>
        <v>10.450000000000001</v>
      </c>
      <c r="Z1613" s="35">
        <f t="shared" si="129"/>
        <v>155872.20000000001</v>
      </c>
      <c r="AA1613" s="49"/>
      <c r="AB1613" s="39" t="s">
        <v>35</v>
      </c>
      <c r="AC1613" s="40"/>
    </row>
    <row r="1614" spans="1:29" ht="19.5" customHeight="1" x14ac:dyDescent="0.45">
      <c r="A1614" s="22">
        <v>46153</v>
      </c>
      <c r="B1614" s="23" t="s">
        <v>29</v>
      </c>
      <c r="C1614" s="24" t="s">
        <v>168</v>
      </c>
      <c r="D1614" s="25" t="s">
        <v>181</v>
      </c>
      <c r="E1614" s="26" t="s">
        <v>155</v>
      </c>
      <c r="F1614" s="27" t="str">
        <f>VLOOKUP(표1[[#This Row],[품번]],[1]!품번구분[#Data],2,0)</f>
        <v>G</v>
      </c>
      <c r="G1614" s="28">
        <v>44</v>
      </c>
      <c r="H1614" s="28">
        <v>112</v>
      </c>
      <c r="I1614" s="28"/>
      <c r="J1614" s="29">
        <f>표1[[#This Row],[C/V]]*표1[[#This Row],[판수]]-표1[[#This Row],[불량수량]]</f>
        <v>4928</v>
      </c>
      <c r="K1614" s="28" t="s">
        <v>184</v>
      </c>
      <c r="L1614" s="28" t="s">
        <v>116</v>
      </c>
      <c r="M1614" s="30">
        <v>0.33333333333333331</v>
      </c>
      <c r="N1614" s="30">
        <v>0.83333333333333337</v>
      </c>
      <c r="O1614" s="31">
        <v>620</v>
      </c>
      <c r="P1614" s="31">
        <v>0</v>
      </c>
      <c r="Q1614" s="32"/>
      <c r="R1614" s="33">
        <f t="shared" si="125"/>
        <v>10.838709677419354</v>
      </c>
      <c r="S1614" s="34">
        <f t="shared" si="126"/>
        <v>223</v>
      </c>
      <c r="T1614" s="35">
        <f>IF(L1614="비가동",0,VLOOKUP(E1614,[1]단가!$D$4:$G$1048576,4,0))</f>
        <v>97</v>
      </c>
      <c r="U1614" s="35">
        <f t="shared" si="127"/>
        <v>478016</v>
      </c>
      <c r="V1614" s="36" t="str">
        <f>IF($L1614="비가동",0,IF($B1614="in",VLOOKUP($E1614,[1]투입량!$M:$T,3,FALSE),VLOOKUP($E1614,[1]투입량!$D:$I,3,FALSE)))</f>
        <v>SI4028</v>
      </c>
      <c r="W1614" s="35">
        <f>IF($L1614="비가동",0,IF($B1614="in",VLOOKUP($E1614,[1]투입량!$M:$T,6,FALSE),VLOOKUP($E1614,[1]투입량!$D:$I,5,FALSE)))</f>
        <v>156</v>
      </c>
      <c r="X1614" s="35">
        <f t="shared" si="128"/>
        <v>19219.200000000004</v>
      </c>
      <c r="Y1614" s="37">
        <f>IF(V1614=0,0,VLOOKUP(V1614,[1]원재료!C:H,3,0)*0.001)</f>
        <v>9</v>
      </c>
      <c r="Z1614" s="35">
        <f t="shared" si="129"/>
        <v>172972.80000000005</v>
      </c>
      <c r="AA1614" s="49"/>
      <c r="AB1614" s="39" t="s">
        <v>35</v>
      </c>
      <c r="AC1614" s="40"/>
    </row>
    <row r="1615" spans="1:29" ht="19.5" customHeight="1" x14ac:dyDescent="0.45">
      <c r="A1615" s="22">
        <v>46153</v>
      </c>
      <c r="B1615" s="23" t="s">
        <v>29</v>
      </c>
      <c r="C1615" s="24" t="s">
        <v>168</v>
      </c>
      <c r="D1615" s="25" t="s">
        <v>183</v>
      </c>
      <c r="E1615" s="26" t="s">
        <v>176</v>
      </c>
      <c r="F1615" s="27" t="str">
        <f>VLOOKUP(표1[[#This Row],[품번]],[1]!품번구분[#Data],2,0)</f>
        <v>G</v>
      </c>
      <c r="G1615" s="28">
        <v>8</v>
      </c>
      <c r="H1615" s="28">
        <v>111</v>
      </c>
      <c r="I1615" s="28"/>
      <c r="J1615" s="29">
        <f>표1[[#This Row],[C/V]]*표1[[#This Row],[판수]]-표1[[#This Row],[불량수량]]</f>
        <v>888</v>
      </c>
      <c r="K1615" s="28" t="s">
        <v>191</v>
      </c>
      <c r="L1615" s="28" t="s">
        <v>117</v>
      </c>
      <c r="M1615" s="30">
        <v>0.83333333333333337</v>
      </c>
      <c r="N1615" s="30">
        <v>0.33333333333333331</v>
      </c>
      <c r="O1615" s="31">
        <v>659.99999999999989</v>
      </c>
      <c r="P1615" s="31">
        <v>0</v>
      </c>
      <c r="Q1615" s="32"/>
      <c r="R1615" s="33">
        <f t="shared" si="125"/>
        <v>10.090909090909093</v>
      </c>
      <c r="S1615" s="34">
        <f t="shared" si="126"/>
        <v>224</v>
      </c>
      <c r="T1615" s="35">
        <f>IF(L1615="비가동",0,VLOOKUP(E1615,[1]단가!$D$4:$G$1048576,4,0))</f>
        <v>420.5</v>
      </c>
      <c r="U1615" s="35">
        <f t="shared" si="127"/>
        <v>373404</v>
      </c>
      <c r="V1615" s="36" t="str">
        <f>IF($L1615="비가동",0,IF($B1615="in",VLOOKUP($E1615,[1]투입량!$M:$T,3,FALSE),VLOOKUP($E1615,[1]투입량!$D:$I,3,FALSE)))</f>
        <v>Q4021</v>
      </c>
      <c r="W1615" s="35">
        <f>IF($L1615="비가동",0,IF($B1615="in",VLOOKUP($E1615,[1]투입량!$M:$T,6,FALSE),VLOOKUP($E1615,[1]투입량!$D:$I,5,FALSE)))</f>
        <v>22.4</v>
      </c>
      <c r="X1615" s="35">
        <f t="shared" si="128"/>
        <v>2735.04</v>
      </c>
      <c r="Y1615" s="37">
        <f>IF(V1615=0,0,VLOOKUP(V1615,[1]원재료!C:H,3,0)*0.001)</f>
        <v>8.9</v>
      </c>
      <c r="Z1615" s="35">
        <f t="shared" si="129"/>
        <v>24341.856</v>
      </c>
      <c r="AA1615" s="49"/>
      <c r="AB1615" s="39" t="s">
        <v>35</v>
      </c>
      <c r="AC1615" s="40"/>
    </row>
    <row r="1616" spans="1:29" ht="19.5" customHeight="1" x14ac:dyDescent="0.45">
      <c r="A1616" s="22">
        <v>46153</v>
      </c>
      <c r="B1616" s="23" t="s">
        <v>29</v>
      </c>
      <c r="C1616" s="24" t="s">
        <v>168</v>
      </c>
      <c r="D1616" s="25" t="s">
        <v>179</v>
      </c>
      <c r="E1616" s="26" t="s">
        <v>180</v>
      </c>
      <c r="F1616" s="27" t="str">
        <f>VLOOKUP(표1[[#This Row],[품번]],[1]!품번구분[#Data],2,0)</f>
        <v>G</v>
      </c>
      <c r="G1616" s="28">
        <v>96</v>
      </c>
      <c r="H1616" s="28">
        <v>111</v>
      </c>
      <c r="I1616" s="28"/>
      <c r="J1616" s="29">
        <f>표1[[#This Row],[C/V]]*표1[[#This Row],[판수]]-표1[[#This Row],[불량수량]]</f>
        <v>10656</v>
      </c>
      <c r="K1616" s="28" t="s">
        <v>191</v>
      </c>
      <c r="L1616" s="28" t="s">
        <v>117</v>
      </c>
      <c r="M1616" s="30">
        <v>0.83333333333333337</v>
      </c>
      <c r="N1616" s="30">
        <v>0.33333333333333331</v>
      </c>
      <c r="O1616" s="31">
        <v>659.99999999999989</v>
      </c>
      <c r="P1616" s="31">
        <v>0</v>
      </c>
      <c r="Q1616" s="32"/>
      <c r="R1616" s="33">
        <f t="shared" si="125"/>
        <v>10.090909090909093</v>
      </c>
      <c r="S1616" s="34">
        <f t="shared" si="126"/>
        <v>224</v>
      </c>
      <c r="T1616" s="35">
        <f>IF(L1616="비가동",0,VLOOKUP(E1616,[1]단가!$D$4:$G$1048576,4,0))</f>
        <v>55</v>
      </c>
      <c r="U1616" s="35">
        <f t="shared" si="127"/>
        <v>586080</v>
      </c>
      <c r="V1616" s="36" t="str">
        <f>IF($L1616="비가동",0,IF($B1616="in",VLOOKUP($E1616,[1]투입량!$M:$T,3,FALSE),VLOOKUP($E1616,[1]투입량!$D:$I,3,FALSE)))</f>
        <v>Q4020</v>
      </c>
      <c r="W1616" s="35">
        <f>IF($L1616="비가동",0,IF($B1616="in",VLOOKUP($E1616,[1]투입량!$M:$T,6,FALSE),VLOOKUP($E1616,[1]투입량!$D:$I,5,FALSE)))</f>
        <v>120</v>
      </c>
      <c r="X1616" s="35">
        <f t="shared" si="128"/>
        <v>14652</v>
      </c>
      <c r="Y1616" s="37">
        <f>IF(V1616=0,0,VLOOKUP(V1616,[1]원재료!C:H,3,0)*0.001)</f>
        <v>10.450000000000001</v>
      </c>
      <c r="Z1616" s="35">
        <f t="shared" si="129"/>
        <v>153113.40000000002</v>
      </c>
      <c r="AA1616" s="49"/>
      <c r="AB1616" s="39" t="s">
        <v>35</v>
      </c>
      <c r="AC1616" s="40"/>
    </row>
    <row r="1617" spans="1:29" ht="19.5" customHeight="1" x14ac:dyDescent="0.45">
      <c r="A1617" s="22">
        <v>46153</v>
      </c>
      <c r="B1617" s="23" t="s">
        <v>29</v>
      </c>
      <c r="C1617" s="24" t="s">
        <v>168</v>
      </c>
      <c r="D1617" s="25" t="s">
        <v>181</v>
      </c>
      <c r="E1617" s="26" t="s">
        <v>155</v>
      </c>
      <c r="F1617" s="27" t="str">
        <f>VLOOKUP(표1[[#This Row],[품번]],[1]!품번구분[#Data],2,0)</f>
        <v>G</v>
      </c>
      <c r="G1617" s="28">
        <v>44</v>
      </c>
      <c r="H1617" s="28">
        <v>111</v>
      </c>
      <c r="I1617" s="28"/>
      <c r="J1617" s="29">
        <f>표1[[#This Row],[C/V]]*표1[[#This Row],[판수]]-표1[[#This Row],[불량수량]]</f>
        <v>4884</v>
      </c>
      <c r="K1617" s="28" t="s">
        <v>191</v>
      </c>
      <c r="L1617" s="28" t="s">
        <v>117</v>
      </c>
      <c r="M1617" s="30">
        <v>0.83333333333333337</v>
      </c>
      <c r="N1617" s="30">
        <v>0.33333333333333331</v>
      </c>
      <c r="O1617" s="31">
        <v>659.99999999999989</v>
      </c>
      <c r="P1617" s="31">
        <v>0</v>
      </c>
      <c r="Q1617" s="32"/>
      <c r="R1617" s="33">
        <f t="shared" si="125"/>
        <v>10.090909090909093</v>
      </c>
      <c r="S1617" s="34">
        <f t="shared" si="126"/>
        <v>223</v>
      </c>
      <c r="T1617" s="35">
        <f>IF(L1617="비가동",0,VLOOKUP(E1617,[1]단가!$D$4:$G$1048576,4,0))</f>
        <v>97</v>
      </c>
      <c r="U1617" s="35">
        <f t="shared" si="127"/>
        <v>473748</v>
      </c>
      <c r="V1617" s="36" t="str">
        <f>IF($L1617="비가동",0,IF($B1617="in",VLOOKUP($E1617,[1]투입량!$M:$T,3,FALSE),VLOOKUP($E1617,[1]투입량!$D:$I,3,FALSE)))</f>
        <v>SI4028</v>
      </c>
      <c r="W1617" s="35">
        <f>IF($L1617="비가동",0,IF($B1617="in",VLOOKUP($E1617,[1]투입량!$M:$T,6,FALSE),VLOOKUP($E1617,[1]투입량!$D:$I,5,FALSE)))</f>
        <v>156</v>
      </c>
      <c r="X1617" s="35">
        <f t="shared" si="128"/>
        <v>19047.600000000002</v>
      </c>
      <c r="Y1617" s="37">
        <f>IF(V1617=0,0,VLOOKUP(V1617,[1]원재료!C:H,3,0)*0.001)</f>
        <v>9</v>
      </c>
      <c r="Z1617" s="35">
        <f t="shared" si="129"/>
        <v>171428.40000000002</v>
      </c>
      <c r="AA1617" s="49"/>
      <c r="AB1617" s="39" t="s">
        <v>35</v>
      </c>
      <c r="AC1617" s="40"/>
    </row>
    <row r="1618" spans="1:29" ht="19.5" customHeight="1" x14ac:dyDescent="0.45">
      <c r="A1618" s="22">
        <v>46153</v>
      </c>
      <c r="B1618" s="23" t="s">
        <v>29</v>
      </c>
      <c r="C1618" s="24" t="s">
        <v>168</v>
      </c>
      <c r="D1618" s="25" t="s">
        <v>185</v>
      </c>
      <c r="E1618" s="26" t="s">
        <v>159</v>
      </c>
      <c r="F1618" s="27" t="str">
        <f>VLOOKUP(표1[[#This Row],[품번]],[1]!품번구분[#Data],2,0)</f>
        <v>G</v>
      </c>
      <c r="G1618" s="28">
        <v>2</v>
      </c>
      <c r="H1618" s="28">
        <v>104</v>
      </c>
      <c r="I1618" s="28"/>
      <c r="J1618" s="29">
        <f>표1[[#This Row],[C/V]]*표1[[#This Row],[판수]]-표1[[#This Row],[불량수량]]</f>
        <v>208</v>
      </c>
      <c r="K1618" s="28" t="s">
        <v>186</v>
      </c>
      <c r="L1618" s="28" t="s">
        <v>116</v>
      </c>
      <c r="M1618" s="30">
        <v>0.33333333333333331</v>
      </c>
      <c r="N1618" s="30">
        <v>0.83333333333333337</v>
      </c>
      <c r="O1618" s="31">
        <v>620</v>
      </c>
      <c r="P1618" s="31">
        <v>0</v>
      </c>
      <c r="Q1618" s="32"/>
      <c r="R1618" s="33">
        <f t="shared" si="125"/>
        <v>10.064516129032258</v>
      </c>
      <c r="S1618" s="34">
        <f t="shared" si="126"/>
        <v>229</v>
      </c>
      <c r="T1618" s="35">
        <f>IF(L1618="비가동",0,VLOOKUP(E1618,[1]단가!$D$4:$G$1048576,4,0))</f>
        <v>1487.4</v>
      </c>
      <c r="U1618" s="35">
        <f t="shared" si="127"/>
        <v>309379.20000000001</v>
      </c>
      <c r="V1618" s="36" t="str">
        <f>IF($L1618="비가동",0,IF($B1618="in",VLOOKUP($E1618,[1]투입량!$M:$T,3,FALSE),VLOOKUP($E1618,[1]투입량!$D:$I,3,FALSE)))</f>
        <v>SI5027</v>
      </c>
      <c r="W1618" s="35">
        <f>IF($L1618="비가동",0,IF($B1618="in",VLOOKUP($E1618,[1]투입량!$M:$T,6,FALSE),VLOOKUP($E1618,[1]투입량!$D:$I,5,FALSE)))</f>
        <v>72</v>
      </c>
      <c r="X1618" s="35">
        <f t="shared" si="128"/>
        <v>8236.8000000000011</v>
      </c>
      <c r="Y1618" s="37">
        <f>IF(V1618=0,0,VLOOKUP(V1618,[1]원재료!C:H,3,0)*0.001)</f>
        <v>0</v>
      </c>
      <c r="Z1618" s="35">
        <f t="shared" si="129"/>
        <v>0</v>
      </c>
      <c r="AA1618" s="49"/>
      <c r="AB1618" s="39" t="s">
        <v>35</v>
      </c>
      <c r="AC1618" s="40"/>
    </row>
    <row r="1619" spans="1:29" ht="19.5" customHeight="1" x14ac:dyDescent="0.45">
      <c r="A1619" s="22">
        <v>46153</v>
      </c>
      <c r="B1619" s="23" t="s">
        <v>29</v>
      </c>
      <c r="C1619" s="24" t="s">
        <v>168</v>
      </c>
      <c r="D1619" s="25" t="s">
        <v>187</v>
      </c>
      <c r="E1619" s="26" t="s">
        <v>190</v>
      </c>
      <c r="F1619" s="27" t="str">
        <f>VLOOKUP(표1[[#This Row],[품번]],[1]!품번구분[#Data],2,0)</f>
        <v>G</v>
      </c>
      <c r="G1619" s="28">
        <v>1</v>
      </c>
      <c r="H1619" s="28">
        <v>105</v>
      </c>
      <c r="I1619" s="28"/>
      <c r="J1619" s="29">
        <f>표1[[#This Row],[C/V]]*표1[[#This Row],[판수]]-표1[[#This Row],[불량수량]]</f>
        <v>105</v>
      </c>
      <c r="K1619" s="28" t="s">
        <v>186</v>
      </c>
      <c r="L1619" s="28" t="s">
        <v>116</v>
      </c>
      <c r="M1619" s="30">
        <v>0.33333333333333331</v>
      </c>
      <c r="N1619" s="30">
        <v>0.83333333333333337</v>
      </c>
      <c r="O1619" s="31">
        <v>620</v>
      </c>
      <c r="P1619" s="31">
        <v>0</v>
      </c>
      <c r="Q1619" s="32"/>
      <c r="R1619" s="33">
        <f t="shared" si="125"/>
        <v>10.161290322580644</v>
      </c>
      <c r="S1619" s="34">
        <f t="shared" si="126"/>
        <v>230</v>
      </c>
      <c r="T1619" s="35">
        <f>IF(L1619="비가동",0,VLOOKUP(E1619,[1]단가!$D$4:$G$1048576,4,0))</f>
        <v>0</v>
      </c>
      <c r="U1619" s="35">
        <f t="shared" si="127"/>
        <v>0</v>
      </c>
      <c r="V1619" s="36" t="str">
        <f>IF($L1619="비가동",0,IF($B1619="in",VLOOKUP($E1619,[1]투입량!$M:$T,3,FALSE),VLOOKUP($E1619,[1]투입량!$D:$I,3,FALSE)))</f>
        <v>SI6021</v>
      </c>
      <c r="W1619" s="35">
        <f>IF($L1619="비가동",0,IF($B1619="in",VLOOKUP($E1619,[1]투입량!$M:$T,6,FALSE),VLOOKUP($E1619,[1]투입량!$D:$I,5,FALSE)))</f>
        <v>36</v>
      </c>
      <c r="X1619" s="35">
        <f t="shared" si="128"/>
        <v>4158</v>
      </c>
      <c r="Y1619" s="37">
        <f>IF(V1619=0,0,VLOOKUP(V1619,[1]원재료!C:H,3,0)*0.001)</f>
        <v>0</v>
      </c>
      <c r="Z1619" s="35">
        <f t="shared" si="129"/>
        <v>0</v>
      </c>
      <c r="AA1619" s="49"/>
      <c r="AB1619" s="39" t="s">
        <v>35</v>
      </c>
      <c r="AC1619" s="40"/>
    </row>
    <row r="1620" spans="1:29" ht="19.5" customHeight="1" x14ac:dyDescent="0.45">
      <c r="A1620" s="22">
        <v>46153</v>
      </c>
      <c r="B1620" s="23" t="s">
        <v>29</v>
      </c>
      <c r="C1620" s="24" t="s">
        <v>168</v>
      </c>
      <c r="D1620" s="25" t="s">
        <v>189</v>
      </c>
      <c r="E1620" s="26" t="s">
        <v>196</v>
      </c>
      <c r="F1620" s="27" t="str">
        <f>VLOOKUP(표1[[#This Row],[품번]],[1]!품번구분[#Data],2,0)</f>
        <v>G</v>
      </c>
      <c r="G1620" s="28">
        <v>4</v>
      </c>
      <c r="H1620" s="28">
        <v>104</v>
      </c>
      <c r="I1620" s="28"/>
      <c r="J1620" s="29">
        <f>표1[[#This Row],[C/V]]*표1[[#This Row],[판수]]-표1[[#This Row],[불량수량]]</f>
        <v>416</v>
      </c>
      <c r="K1620" s="28" t="s">
        <v>186</v>
      </c>
      <c r="L1620" s="28" t="s">
        <v>116</v>
      </c>
      <c r="M1620" s="30">
        <v>0.33333333333333331</v>
      </c>
      <c r="N1620" s="30">
        <v>0.83333333333333337</v>
      </c>
      <c r="O1620" s="31">
        <v>620</v>
      </c>
      <c r="P1620" s="31">
        <v>0</v>
      </c>
      <c r="Q1620" s="32"/>
      <c r="R1620" s="33">
        <f t="shared" si="125"/>
        <v>10.064516129032258</v>
      </c>
      <c r="S1620" s="34">
        <f t="shared" si="126"/>
        <v>247</v>
      </c>
      <c r="T1620" s="35">
        <f>IF(L1620="비가동",0,VLOOKUP(E1620,[1]단가!$D$4:$G$1048576,4,0))</f>
        <v>673</v>
      </c>
      <c r="U1620" s="35">
        <f t="shared" si="127"/>
        <v>279968</v>
      </c>
      <c r="V1620" s="36" t="str">
        <f>IF($L1620="비가동",0,IF($B1620="in",VLOOKUP($E1620,[1]투입량!$M:$T,3,FALSE),VLOOKUP($E1620,[1]투입량!$D:$I,3,FALSE)))</f>
        <v>SI5027</v>
      </c>
      <c r="W1620" s="35">
        <f>IF($L1620="비가동",0,IF($B1620="in",VLOOKUP($E1620,[1]투입량!$M:$T,6,FALSE),VLOOKUP($E1620,[1]투입량!$D:$I,5,FALSE)))</f>
        <v>48</v>
      </c>
      <c r="X1620" s="35">
        <f t="shared" si="128"/>
        <v>5491.2000000000007</v>
      </c>
      <c r="Y1620" s="37">
        <f>IF(V1620=0,0,VLOOKUP(V1620,[1]원재료!C:H,3,0)*0.001)</f>
        <v>0</v>
      </c>
      <c r="Z1620" s="35">
        <f t="shared" si="129"/>
        <v>0</v>
      </c>
      <c r="AA1620" s="49"/>
      <c r="AB1620" s="39" t="s">
        <v>35</v>
      </c>
      <c r="AC1620" s="40"/>
    </row>
    <row r="1621" spans="1:29" ht="19.5" customHeight="1" x14ac:dyDescent="0.45">
      <c r="A1621" s="22">
        <v>46153</v>
      </c>
      <c r="B1621" s="23" t="s">
        <v>29</v>
      </c>
      <c r="C1621" s="24" t="s">
        <v>168</v>
      </c>
      <c r="D1621" s="25" t="s">
        <v>185</v>
      </c>
      <c r="E1621" s="26" t="s">
        <v>159</v>
      </c>
      <c r="F1621" s="27" t="str">
        <f>VLOOKUP(표1[[#This Row],[품번]],[1]!품번구분[#Data],2,0)</f>
        <v>G</v>
      </c>
      <c r="G1621" s="28">
        <v>2</v>
      </c>
      <c r="H1621" s="28">
        <v>125</v>
      </c>
      <c r="I1621" s="28"/>
      <c r="J1621" s="29">
        <f>표1[[#This Row],[C/V]]*표1[[#This Row],[판수]]-표1[[#This Row],[불량수량]]</f>
        <v>250</v>
      </c>
      <c r="K1621" s="28" t="s">
        <v>177</v>
      </c>
      <c r="L1621" s="28" t="s">
        <v>117</v>
      </c>
      <c r="M1621" s="30">
        <v>0.83333333333333337</v>
      </c>
      <c r="N1621" s="30">
        <v>0.33333333333333331</v>
      </c>
      <c r="O1621" s="31">
        <v>659.99999999999989</v>
      </c>
      <c r="P1621" s="31">
        <v>0</v>
      </c>
      <c r="Q1621" s="32"/>
      <c r="R1621" s="33">
        <f t="shared" si="125"/>
        <v>11.363636363636365</v>
      </c>
      <c r="S1621" s="34">
        <f t="shared" si="126"/>
        <v>229</v>
      </c>
      <c r="T1621" s="35">
        <f>IF(L1621="비가동",0,VLOOKUP(E1621,[1]단가!$D$4:$G$1048576,4,0))</f>
        <v>1487.4</v>
      </c>
      <c r="U1621" s="35">
        <f t="shared" si="127"/>
        <v>371850</v>
      </c>
      <c r="V1621" s="36" t="str">
        <f>IF($L1621="비가동",0,IF($B1621="in",VLOOKUP($E1621,[1]투입량!$M:$T,3,FALSE),VLOOKUP($E1621,[1]투입량!$D:$I,3,FALSE)))</f>
        <v>SI5027</v>
      </c>
      <c r="W1621" s="35">
        <f>IF($L1621="비가동",0,IF($B1621="in",VLOOKUP($E1621,[1]투입량!$M:$T,6,FALSE),VLOOKUP($E1621,[1]투입량!$D:$I,5,FALSE)))</f>
        <v>72</v>
      </c>
      <c r="X1621" s="35">
        <f t="shared" si="128"/>
        <v>9900</v>
      </c>
      <c r="Y1621" s="37">
        <f>IF(V1621=0,0,VLOOKUP(V1621,[1]원재료!C:H,3,0)*0.001)</f>
        <v>0</v>
      </c>
      <c r="Z1621" s="35">
        <f t="shared" si="129"/>
        <v>0</v>
      </c>
      <c r="AA1621" s="49"/>
      <c r="AB1621" s="39" t="s">
        <v>35</v>
      </c>
      <c r="AC1621" s="40"/>
    </row>
    <row r="1622" spans="1:29" ht="19.5" customHeight="1" x14ac:dyDescent="0.45">
      <c r="A1622" s="22">
        <v>46153</v>
      </c>
      <c r="B1622" s="23" t="s">
        <v>29</v>
      </c>
      <c r="C1622" s="24" t="s">
        <v>168</v>
      </c>
      <c r="D1622" s="25" t="s">
        <v>187</v>
      </c>
      <c r="E1622" s="26" t="s">
        <v>190</v>
      </c>
      <c r="F1622" s="27" t="str">
        <f>VLOOKUP(표1[[#This Row],[품번]],[1]!품번구분[#Data],2,0)</f>
        <v>G</v>
      </c>
      <c r="G1622" s="28">
        <v>1</v>
      </c>
      <c r="H1622" s="28">
        <v>125</v>
      </c>
      <c r="I1622" s="28"/>
      <c r="J1622" s="29">
        <f>표1[[#This Row],[C/V]]*표1[[#This Row],[판수]]-표1[[#This Row],[불량수량]]</f>
        <v>125</v>
      </c>
      <c r="K1622" s="28" t="s">
        <v>177</v>
      </c>
      <c r="L1622" s="28" t="s">
        <v>117</v>
      </c>
      <c r="M1622" s="30">
        <v>0.83333333333333337</v>
      </c>
      <c r="N1622" s="30">
        <v>0.33333333333333331</v>
      </c>
      <c r="O1622" s="31">
        <v>659.99999999999989</v>
      </c>
      <c r="P1622" s="31">
        <v>0</v>
      </c>
      <c r="Q1622" s="32"/>
      <c r="R1622" s="33">
        <f t="shared" si="125"/>
        <v>11.363636363636365</v>
      </c>
      <c r="S1622" s="34">
        <f t="shared" si="126"/>
        <v>230</v>
      </c>
      <c r="T1622" s="35">
        <f>IF(L1622="비가동",0,VLOOKUP(E1622,[1]단가!$D$4:$G$1048576,4,0))</f>
        <v>0</v>
      </c>
      <c r="U1622" s="35">
        <f t="shared" si="127"/>
        <v>0</v>
      </c>
      <c r="V1622" s="36" t="str">
        <f>IF($L1622="비가동",0,IF($B1622="in",VLOOKUP($E1622,[1]투입량!$M:$T,3,FALSE),VLOOKUP($E1622,[1]투입량!$D:$I,3,FALSE)))</f>
        <v>SI6021</v>
      </c>
      <c r="W1622" s="35">
        <f>IF($L1622="비가동",0,IF($B1622="in",VLOOKUP($E1622,[1]투입량!$M:$T,6,FALSE),VLOOKUP($E1622,[1]투입량!$D:$I,5,FALSE)))</f>
        <v>36</v>
      </c>
      <c r="X1622" s="35">
        <f t="shared" si="128"/>
        <v>4950</v>
      </c>
      <c r="Y1622" s="37">
        <f>IF(V1622=0,0,VLOOKUP(V1622,[1]원재료!C:H,3,0)*0.001)</f>
        <v>0</v>
      </c>
      <c r="Z1622" s="35">
        <f t="shared" si="129"/>
        <v>0</v>
      </c>
      <c r="AA1622" s="49"/>
      <c r="AB1622" s="39" t="s">
        <v>35</v>
      </c>
      <c r="AC1622" s="40"/>
    </row>
    <row r="1623" spans="1:29" ht="19.5" customHeight="1" x14ac:dyDescent="0.45">
      <c r="A1623" s="22">
        <v>46154</v>
      </c>
      <c r="B1623" s="23" t="s">
        <v>29</v>
      </c>
      <c r="C1623" s="24" t="s">
        <v>168</v>
      </c>
      <c r="D1623" s="25" t="s">
        <v>189</v>
      </c>
      <c r="E1623" s="26" t="s">
        <v>196</v>
      </c>
      <c r="F1623" s="27" t="str">
        <f>VLOOKUP(표1[[#This Row],[품번]],[1]!품번구분[#Data],2,0)</f>
        <v>G</v>
      </c>
      <c r="G1623" s="28">
        <v>4</v>
      </c>
      <c r="H1623" s="28">
        <v>125</v>
      </c>
      <c r="I1623" s="28"/>
      <c r="J1623" s="29">
        <f>표1[[#This Row],[C/V]]*표1[[#This Row],[판수]]-표1[[#This Row],[불량수량]]</f>
        <v>500</v>
      </c>
      <c r="K1623" s="28" t="s">
        <v>177</v>
      </c>
      <c r="L1623" s="28" t="s">
        <v>117</v>
      </c>
      <c r="M1623" s="30">
        <v>0.83333333333333337</v>
      </c>
      <c r="N1623" s="30">
        <v>0.33333333333333331</v>
      </c>
      <c r="O1623" s="31">
        <v>659.99999999999989</v>
      </c>
      <c r="P1623" s="31">
        <v>0</v>
      </c>
      <c r="Q1623" s="32"/>
      <c r="R1623" s="33">
        <f t="shared" si="125"/>
        <v>11.363636363636365</v>
      </c>
      <c r="S1623" s="34">
        <f t="shared" si="126"/>
        <v>228</v>
      </c>
      <c r="T1623" s="35">
        <f>IF(L1623="비가동",0,VLOOKUP(E1623,[1]단가!$D$4:$G$1048576,4,0))</f>
        <v>673</v>
      </c>
      <c r="U1623" s="35">
        <f t="shared" si="127"/>
        <v>336500</v>
      </c>
      <c r="V1623" s="36" t="str">
        <f>IF($L1623="비가동",0,IF($B1623="in",VLOOKUP($E1623,[1]투입량!$M:$T,3,FALSE),VLOOKUP($E1623,[1]투입량!$D:$I,3,FALSE)))</f>
        <v>SI5027</v>
      </c>
      <c r="W1623" s="35">
        <f>IF($L1623="비가동",0,IF($B1623="in",VLOOKUP($E1623,[1]투입량!$M:$T,6,FALSE),VLOOKUP($E1623,[1]투입량!$D:$I,5,FALSE)))</f>
        <v>48</v>
      </c>
      <c r="X1623" s="35">
        <f t="shared" si="128"/>
        <v>6600.0000000000009</v>
      </c>
      <c r="Y1623" s="37">
        <f>IF(V1623=0,0,VLOOKUP(V1623,[1]원재료!C:H,3,0)*0.001)</f>
        <v>0</v>
      </c>
      <c r="Z1623" s="35">
        <f t="shared" si="129"/>
        <v>0</v>
      </c>
      <c r="AA1623" s="49"/>
      <c r="AB1623" s="39" t="s">
        <v>35</v>
      </c>
      <c r="AC1623" s="40"/>
    </row>
    <row r="1624" spans="1:29" ht="19.5" hidden="1" customHeight="1" x14ac:dyDescent="0.45">
      <c r="A1624" s="22">
        <v>46154</v>
      </c>
      <c r="B1624" s="23" t="s">
        <v>29</v>
      </c>
      <c r="C1624" s="24" t="s">
        <v>168</v>
      </c>
      <c r="D1624" s="25" t="s">
        <v>169</v>
      </c>
      <c r="E1624" s="26" t="s">
        <v>170</v>
      </c>
      <c r="F1624" s="27" t="str">
        <f>VLOOKUP(표1[[#This Row],[품번]],[1]!품번구분[#Data],2,0)</f>
        <v>G</v>
      </c>
      <c r="G1624" s="28">
        <v>30</v>
      </c>
      <c r="H1624" s="28">
        <v>27</v>
      </c>
      <c r="I1624" s="28"/>
      <c r="J1624" s="29">
        <f>표1[[#This Row],[C/V]]*표1[[#This Row],[판수]]-표1[[#This Row],[불량수량]]</f>
        <v>810</v>
      </c>
      <c r="K1624" s="28" t="s">
        <v>171</v>
      </c>
      <c r="L1624" s="28" t="s">
        <v>116</v>
      </c>
      <c r="M1624" s="30">
        <v>0.33333333333333331</v>
      </c>
      <c r="N1624" s="30">
        <v>0.54166666666666663</v>
      </c>
      <c r="O1624" s="31">
        <v>150.00000000000006</v>
      </c>
      <c r="P1624" s="31">
        <v>89.999999999999943</v>
      </c>
      <c r="Q1624" s="32" t="s">
        <v>100</v>
      </c>
      <c r="R1624" s="33">
        <f t="shared" si="125"/>
        <v>10.799999999999997</v>
      </c>
      <c r="S1624" s="34">
        <f t="shared" si="126"/>
        <v>27</v>
      </c>
      <c r="T1624" s="35">
        <f>IF(L1624="비가동",0,VLOOKUP(E1624,[1]단가!$D$4:$G$1048576,4,0))</f>
        <v>110.9</v>
      </c>
      <c r="U1624" s="35">
        <f t="shared" si="127"/>
        <v>89829</v>
      </c>
      <c r="V1624" s="36" t="str">
        <f>IF($L1624="비가동",0,IF($B1624="in",VLOOKUP($E1624,[1]투입량!$M:$T,3,FALSE),VLOOKUP($E1624,[1]투입량!$D:$I,3,FALSE)))</f>
        <v>SI4028</v>
      </c>
      <c r="W1624" s="35">
        <f>IF($L1624="비가동",0,IF($B1624="in",VLOOKUP($E1624,[1]투입량!$M:$T,6,FALSE),VLOOKUP($E1624,[1]투입량!$D:$I,5,FALSE)))</f>
        <v>32</v>
      </c>
      <c r="X1624" s="35">
        <f t="shared" si="128"/>
        <v>950.40000000000009</v>
      </c>
      <c r="Y1624" s="37">
        <f>IF(V1624=0,0,VLOOKUP(V1624,[1]원재료!C:H,3,0)*0.001)</f>
        <v>9</v>
      </c>
      <c r="Z1624" s="35">
        <f t="shared" si="129"/>
        <v>8553.6</v>
      </c>
      <c r="AA1624" s="49"/>
      <c r="AB1624" s="39" t="s">
        <v>35</v>
      </c>
      <c r="AC1624" s="40"/>
    </row>
    <row r="1625" spans="1:29" ht="19.5" hidden="1" customHeight="1" x14ac:dyDescent="0.45">
      <c r="A1625" s="22">
        <v>46154</v>
      </c>
      <c r="B1625" s="23" t="s">
        <v>29</v>
      </c>
      <c r="C1625" s="24" t="s">
        <v>168</v>
      </c>
      <c r="D1625" s="25" t="s">
        <v>169</v>
      </c>
      <c r="E1625" s="26" t="s">
        <v>170</v>
      </c>
      <c r="F1625" s="27" t="str">
        <f>VLOOKUP(표1[[#This Row],[품번]],[1]!품번구분[#Data],2,0)</f>
        <v>G</v>
      </c>
      <c r="G1625" s="28"/>
      <c r="H1625" s="28"/>
      <c r="I1625" s="28"/>
      <c r="J1625" s="29">
        <f>표1[[#This Row],[C/V]]*표1[[#This Row],[판수]]-표1[[#This Row],[불량수량]]</f>
        <v>0</v>
      </c>
      <c r="K1625" s="28" t="s">
        <v>171</v>
      </c>
      <c r="L1625" s="28" t="s">
        <v>36</v>
      </c>
      <c r="M1625" s="30">
        <v>0.4375</v>
      </c>
      <c r="N1625" s="30">
        <v>0.54166666666666663</v>
      </c>
      <c r="O1625" s="31">
        <v>89.999999999999943</v>
      </c>
      <c r="P1625" s="31">
        <v>0</v>
      </c>
      <c r="Q1625" s="32"/>
      <c r="R1625" s="33" t="str">
        <f t="shared" si="125"/>
        <v/>
      </c>
      <c r="S1625" s="34">
        <f t="shared" si="126"/>
        <v>27</v>
      </c>
      <c r="T1625" s="35">
        <f>IF(L1625="비가동",0,VLOOKUP(E1625,[1]단가!$D$4:$G$1048576,4,0))</f>
        <v>0</v>
      </c>
      <c r="U1625" s="35">
        <f t="shared" si="127"/>
        <v>0</v>
      </c>
      <c r="V1625" s="36">
        <f>IF($L1625="비가동",0,IF($B1625="in",VLOOKUP($E1625,[1]투입량!$M:$T,3,FALSE),VLOOKUP($E1625,[1]투입량!$D:$I,3,FALSE)))</f>
        <v>0</v>
      </c>
      <c r="W1625" s="35">
        <f>IF($L1625="비가동",0,IF($B1625="in",VLOOKUP($E1625,[1]투입량!$M:$T,6,FALSE),VLOOKUP($E1625,[1]투입량!$D:$I,5,FALSE)))</f>
        <v>0</v>
      </c>
      <c r="X1625" s="35">
        <f t="shared" si="128"/>
        <v>0</v>
      </c>
      <c r="Y1625" s="37">
        <f>IF(V1625=0,0,VLOOKUP(V1625,[1]원재료!C:H,3,0)*0.001)</f>
        <v>0</v>
      </c>
      <c r="Z1625" s="35">
        <f t="shared" si="129"/>
        <v>0</v>
      </c>
      <c r="AA1625" s="49"/>
      <c r="AB1625" s="39" t="s">
        <v>35</v>
      </c>
      <c r="AC1625" s="40"/>
    </row>
    <row r="1626" spans="1:29" ht="19.5" customHeight="1" x14ac:dyDescent="0.45">
      <c r="A1626" s="22">
        <v>46154</v>
      </c>
      <c r="B1626" s="23" t="s">
        <v>29</v>
      </c>
      <c r="C1626" s="24" t="s">
        <v>168</v>
      </c>
      <c r="D1626" s="25" t="s">
        <v>169</v>
      </c>
      <c r="E1626" s="26" t="s">
        <v>198</v>
      </c>
      <c r="F1626" s="27" t="str">
        <f>VLOOKUP(표1[[#This Row],[품번]],[1]!품번구분[#Data],2,0)</f>
        <v>G</v>
      </c>
      <c r="G1626" s="28">
        <v>8</v>
      </c>
      <c r="H1626" s="28">
        <v>35</v>
      </c>
      <c r="I1626" s="28"/>
      <c r="J1626" s="29">
        <f>표1[[#This Row],[C/V]]*표1[[#This Row],[판수]]-표1[[#This Row],[불량수량]]</f>
        <v>280</v>
      </c>
      <c r="K1626" s="28" t="s">
        <v>171</v>
      </c>
      <c r="L1626" s="28" t="s">
        <v>116</v>
      </c>
      <c r="M1626" s="30">
        <v>0.54166666666666663</v>
      </c>
      <c r="N1626" s="30">
        <v>0.83333333333333337</v>
      </c>
      <c r="O1626" s="31">
        <v>380.00000000000011</v>
      </c>
      <c r="P1626" s="31">
        <v>0</v>
      </c>
      <c r="Q1626" s="32"/>
      <c r="R1626" s="33">
        <f t="shared" si="125"/>
        <v>5.5263157894736823</v>
      </c>
      <c r="S1626" s="34">
        <f t="shared" si="126"/>
        <v>35</v>
      </c>
      <c r="T1626" s="35">
        <f>IF(L1626="비가동",0,VLOOKUP(E1626,[1]단가!$D$4:$G$1048576,4,0))</f>
        <v>0</v>
      </c>
      <c r="U1626" s="35">
        <f t="shared" si="127"/>
        <v>0</v>
      </c>
      <c r="V1626" s="36" t="str">
        <f>IF($L1626="비가동",0,IF($B1626="in",VLOOKUP($E1626,[1]투입량!$M:$T,3,FALSE),VLOOKUP($E1626,[1]투입량!$D:$I,3,FALSE)))</f>
        <v>Q5011</v>
      </c>
      <c r="W1626" s="35">
        <f>IF($L1626="비가동",0,IF($B1626="in",VLOOKUP($E1626,[1]투입량!$M:$T,6,FALSE),VLOOKUP($E1626,[1]투입량!$D:$I,5,FALSE)))</f>
        <v>156</v>
      </c>
      <c r="X1626" s="35">
        <f t="shared" si="128"/>
        <v>6006.0000000000009</v>
      </c>
      <c r="Y1626" s="37">
        <f>IF(V1626=0,0,VLOOKUP(V1626,[1]원재료!C:H,3,0)*0.001)</f>
        <v>9.01</v>
      </c>
      <c r="Z1626" s="35">
        <f t="shared" si="129"/>
        <v>54114.060000000005</v>
      </c>
      <c r="AA1626" s="49"/>
      <c r="AB1626" s="39" t="s">
        <v>35</v>
      </c>
      <c r="AC1626" s="40"/>
    </row>
    <row r="1627" spans="1:29" ht="19.5" hidden="1" customHeight="1" x14ac:dyDescent="0.45">
      <c r="A1627" s="22">
        <v>46154</v>
      </c>
      <c r="B1627" s="23" t="s">
        <v>29</v>
      </c>
      <c r="C1627" s="24" t="s">
        <v>168</v>
      </c>
      <c r="D1627" s="25" t="s">
        <v>169</v>
      </c>
      <c r="E1627" s="26" t="s">
        <v>198</v>
      </c>
      <c r="F1627" s="27" t="str">
        <f>VLOOKUP(표1[[#This Row],[품번]],[1]!품번구분[#Data],2,0)</f>
        <v>G</v>
      </c>
      <c r="G1627" s="28"/>
      <c r="H1627" s="28"/>
      <c r="I1627" s="28"/>
      <c r="J1627" s="29">
        <f>표1[[#This Row],[C/V]]*표1[[#This Row],[판수]]-표1[[#This Row],[불량수량]]</f>
        <v>0</v>
      </c>
      <c r="K1627" s="28" t="s">
        <v>171</v>
      </c>
      <c r="L1627" s="28" t="s">
        <v>36</v>
      </c>
      <c r="M1627" s="30">
        <v>0.6875</v>
      </c>
      <c r="N1627" s="30">
        <v>0.73611111111111116</v>
      </c>
      <c r="O1627" s="31">
        <v>30</v>
      </c>
      <c r="P1627" s="31">
        <v>30</v>
      </c>
      <c r="Q1627" s="32" t="s">
        <v>100</v>
      </c>
      <c r="R1627" s="33" t="str">
        <f t="shared" si="125"/>
        <v/>
      </c>
      <c r="S1627" s="34">
        <f t="shared" si="126"/>
        <v>35</v>
      </c>
      <c r="T1627" s="35">
        <f>IF(L1627="비가동",0,VLOOKUP(E1627,[1]단가!$D$4:$G$1048576,4,0))</f>
        <v>0</v>
      </c>
      <c r="U1627" s="35">
        <f t="shared" si="127"/>
        <v>0</v>
      </c>
      <c r="V1627" s="36">
        <f>IF($L1627="비가동",0,IF($B1627="in",VLOOKUP($E1627,[1]투입량!$M:$T,3,FALSE),VLOOKUP($E1627,[1]투입량!$D:$I,3,FALSE)))</f>
        <v>0</v>
      </c>
      <c r="W1627" s="35">
        <f>IF($L1627="비가동",0,IF($B1627="in",VLOOKUP($E1627,[1]투입량!$M:$T,6,FALSE),VLOOKUP($E1627,[1]투입량!$D:$I,5,FALSE)))</f>
        <v>0</v>
      </c>
      <c r="X1627" s="35">
        <f t="shared" si="128"/>
        <v>0</v>
      </c>
      <c r="Y1627" s="37">
        <f>IF(V1627=0,0,VLOOKUP(V1627,[1]원재료!C:H,3,0)*0.001)</f>
        <v>0</v>
      </c>
      <c r="Z1627" s="35">
        <f t="shared" si="129"/>
        <v>0</v>
      </c>
      <c r="AA1627" s="49"/>
      <c r="AB1627" s="39" t="s">
        <v>35</v>
      </c>
      <c r="AC1627" s="40"/>
    </row>
    <row r="1628" spans="1:29" ht="19.5" customHeight="1" x14ac:dyDescent="0.45">
      <c r="A1628" s="22">
        <v>46154</v>
      </c>
      <c r="B1628" s="23" t="s">
        <v>29</v>
      </c>
      <c r="C1628" s="24" t="s">
        <v>168</v>
      </c>
      <c r="D1628" s="25" t="s">
        <v>169</v>
      </c>
      <c r="E1628" s="26" t="s">
        <v>199</v>
      </c>
      <c r="F1628" s="27" t="str">
        <f>VLOOKUP(표1[[#This Row],[품번]],[1]!품번구분[#Data],2,0)</f>
        <v>G</v>
      </c>
      <c r="G1628" s="28">
        <v>8</v>
      </c>
      <c r="H1628" s="28">
        <v>23</v>
      </c>
      <c r="I1628" s="28"/>
      <c r="J1628" s="29">
        <f>표1[[#This Row],[C/V]]*표1[[#This Row],[판수]]-표1[[#This Row],[불량수량]]</f>
        <v>184</v>
      </c>
      <c r="K1628" s="28" t="s">
        <v>171</v>
      </c>
      <c r="L1628" s="28" t="s">
        <v>116</v>
      </c>
      <c r="M1628" s="30">
        <v>0.73611111111111116</v>
      </c>
      <c r="N1628" s="30">
        <v>0.83333333333333337</v>
      </c>
      <c r="O1628" s="31">
        <v>140</v>
      </c>
      <c r="P1628" s="31">
        <v>0</v>
      </c>
      <c r="Q1628" s="32"/>
      <c r="R1628" s="33">
        <f t="shared" si="125"/>
        <v>9.8571428571428577</v>
      </c>
      <c r="S1628" s="34">
        <f t="shared" si="126"/>
        <v>23</v>
      </c>
      <c r="T1628" s="35">
        <f>IF(L1628="비가동",0,VLOOKUP(E1628,[1]단가!$D$4:$G$1048576,4,0))</f>
        <v>650</v>
      </c>
      <c r="U1628" s="35">
        <f t="shared" si="127"/>
        <v>119600</v>
      </c>
      <c r="V1628" s="36" t="str">
        <f>IF($L1628="비가동",0,IF($B1628="in",VLOOKUP($E1628,[1]투입량!$M:$T,3,FALSE),VLOOKUP($E1628,[1]투입량!$D:$I,3,FALSE)))</f>
        <v>Q5011</v>
      </c>
      <c r="W1628" s="35">
        <f>IF($L1628="비가동",0,IF($B1628="in",VLOOKUP($E1628,[1]투입량!$M:$T,6,FALSE),VLOOKUP($E1628,[1]투입량!$D:$I,5,FALSE)))</f>
        <v>136</v>
      </c>
      <c r="X1628" s="35">
        <f t="shared" si="128"/>
        <v>3440.8000000000006</v>
      </c>
      <c r="Y1628" s="37">
        <f>IF(V1628=0,0,VLOOKUP(V1628,[1]원재료!C:H,3,0)*0.001)</f>
        <v>9.01</v>
      </c>
      <c r="Z1628" s="35">
        <f t="shared" si="129"/>
        <v>31001.608000000004</v>
      </c>
      <c r="AA1628" s="49"/>
      <c r="AB1628" s="39" t="s">
        <v>35</v>
      </c>
      <c r="AC1628" s="40"/>
    </row>
    <row r="1629" spans="1:29" ht="19.5" customHeight="1" x14ac:dyDescent="0.45">
      <c r="A1629" s="22">
        <v>46154</v>
      </c>
      <c r="B1629" s="23" t="s">
        <v>29</v>
      </c>
      <c r="C1629" s="24" t="s">
        <v>168</v>
      </c>
      <c r="D1629" s="25" t="s">
        <v>172</v>
      </c>
      <c r="E1629" s="26">
        <v>440009</v>
      </c>
      <c r="F1629" s="27" t="str">
        <f>VLOOKUP(표1[[#This Row],[품번]],[1]!품번구분[#Data],2,0)</f>
        <v>G</v>
      </c>
      <c r="G1629" s="28">
        <v>80</v>
      </c>
      <c r="H1629" s="28">
        <v>107</v>
      </c>
      <c r="I1629" s="28">
        <v>107</v>
      </c>
      <c r="J1629" s="29">
        <f>표1[[#This Row],[C/V]]*표1[[#This Row],[판수]]-표1[[#This Row],[불량수량]]</f>
        <v>8453</v>
      </c>
      <c r="K1629" s="28" t="s">
        <v>171</v>
      </c>
      <c r="L1629" s="28" t="s">
        <v>116</v>
      </c>
      <c r="M1629" s="30">
        <v>0.33333333333333331</v>
      </c>
      <c r="N1629" s="30">
        <v>0.83333333333333337</v>
      </c>
      <c r="O1629" s="31">
        <v>620</v>
      </c>
      <c r="P1629" s="31">
        <v>0</v>
      </c>
      <c r="Q1629" s="32"/>
      <c r="R1629" s="33">
        <f t="shared" si="125"/>
        <v>10.35483870967742</v>
      </c>
      <c r="S1629" s="34">
        <f t="shared" si="126"/>
        <v>107</v>
      </c>
      <c r="T1629" s="35">
        <f>IF(L1629="비가동",0,VLOOKUP(E1629,[1]단가!$D$4:$G$1048576,4,0))</f>
        <v>30</v>
      </c>
      <c r="U1629" s="35">
        <f t="shared" si="127"/>
        <v>253590</v>
      </c>
      <c r="V1629" s="36" t="str">
        <f>IF($L1629="비가동",0,IF($B1629="in",VLOOKUP($E1629,[1]투입량!$M:$T,3,FALSE),VLOOKUP($E1629,[1]투입량!$D:$I,3,FALSE)))</f>
        <v>Q4004-1</v>
      </c>
      <c r="W1629" s="35">
        <f>IF($L1629="비가동",0,IF($B1629="in",VLOOKUP($E1629,[1]투입량!$M:$T,6,FALSE),VLOOKUP($E1629,[1]투입량!$D:$I,5,FALSE)))</f>
        <v>50</v>
      </c>
      <c r="X1629" s="35">
        <f t="shared" si="128"/>
        <v>5885.0000000000009</v>
      </c>
      <c r="Y1629" s="37">
        <f>IF(V1629=0,0,VLOOKUP(V1629,[1]원재료!C:H,3,0)*0.001)</f>
        <v>10.83</v>
      </c>
      <c r="Z1629" s="35">
        <f t="shared" si="129"/>
        <v>63734.55000000001</v>
      </c>
      <c r="AA1629" s="49"/>
      <c r="AB1629" s="39" t="s">
        <v>35</v>
      </c>
      <c r="AC1629" s="40"/>
    </row>
    <row r="1630" spans="1:29" ht="19.5" customHeight="1" x14ac:dyDescent="0.45">
      <c r="A1630" s="22">
        <v>46154</v>
      </c>
      <c r="B1630" s="23" t="s">
        <v>29</v>
      </c>
      <c r="C1630" s="24" t="s">
        <v>168</v>
      </c>
      <c r="D1630" s="25" t="s">
        <v>192</v>
      </c>
      <c r="E1630" s="26" t="s">
        <v>174</v>
      </c>
      <c r="F1630" s="27" t="str">
        <f>VLOOKUP(표1[[#This Row],[품번]],[1]!품번구분[#Data],2,0)</f>
        <v>G</v>
      </c>
      <c r="G1630" s="28">
        <v>72</v>
      </c>
      <c r="H1630" s="28">
        <v>107</v>
      </c>
      <c r="I1630" s="28"/>
      <c r="J1630" s="29">
        <f>표1[[#This Row],[C/V]]*표1[[#This Row],[판수]]-표1[[#This Row],[불량수량]]</f>
        <v>7704</v>
      </c>
      <c r="K1630" s="28" t="s">
        <v>171</v>
      </c>
      <c r="L1630" s="28" t="s">
        <v>116</v>
      </c>
      <c r="M1630" s="30">
        <v>0.33333333333333331</v>
      </c>
      <c r="N1630" s="30">
        <v>0.83333333333333337</v>
      </c>
      <c r="O1630" s="31">
        <v>620</v>
      </c>
      <c r="P1630" s="31">
        <v>0</v>
      </c>
      <c r="Q1630" s="32"/>
      <c r="R1630" s="33">
        <f t="shared" si="125"/>
        <v>10.35483870967742</v>
      </c>
      <c r="S1630" s="34">
        <f t="shared" si="126"/>
        <v>107</v>
      </c>
      <c r="T1630" s="35">
        <f>IF(L1630="비가동",0,VLOOKUP(E1630,[1]단가!$D$4:$G$1048576,4,0))</f>
        <v>0</v>
      </c>
      <c r="U1630" s="35">
        <f t="shared" si="127"/>
        <v>0</v>
      </c>
      <c r="V1630" s="36" t="str">
        <f>IF($L1630="비가동",0,IF($B1630="in",VLOOKUP($E1630,[1]투입량!$M:$T,3,FALSE),VLOOKUP($E1630,[1]투입량!$D:$I,3,FALSE)))</f>
        <v>Q4020</v>
      </c>
      <c r="W1630" s="35">
        <f>IF($L1630="비가동",0,IF($B1630="in",VLOOKUP($E1630,[1]투입량!$M:$T,6,FALSE),VLOOKUP($E1630,[1]투입량!$D:$I,5,FALSE)))</f>
        <v>87</v>
      </c>
      <c r="X1630" s="35">
        <f t="shared" si="128"/>
        <v>10239.9</v>
      </c>
      <c r="Y1630" s="37">
        <f>IF(V1630=0,0,VLOOKUP(V1630,[1]원재료!C:H,3,0)*0.001)</f>
        <v>10.450000000000001</v>
      </c>
      <c r="Z1630" s="35">
        <f t="shared" si="129"/>
        <v>107006.955</v>
      </c>
      <c r="AA1630" s="49"/>
      <c r="AB1630" s="39" t="s">
        <v>35</v>
      </c>
      <c r="AC1630" s="40"/>
    </row>
    <row r="1631" spans="1:29" ht="19.5" customHeight="1" x14ac:dyDescent="0.45">
      <c r="A1631" s="22">
        <v>46154</v>
      </c>
      <c r="B1631" s="23" t="s">
        <v>29</v>
      </c>
      <c r="C1631" s="24" t="s">
        <v>168</v>
      </c>
      <c r="D1631" s="25" t="s">
        <v>183</v>
      </c>
      <c r="E1631" s="26" t="s">
        <v>176</v>
      </c>
      <c r="F1631" s="27" t="str">
        <f>VLOOKUP(표1[[#This Row],[품번]],[1]!품번구분[#Data],2,0)</f>
        <v>G</v>
      </c>
      <c r="G1631" s="28">
        <v>8</v>
      </c>
      <c r="H1631" s="28">
        <v>117</v>
      </c>
      <c r="I1631" s="28"/>
      <c r="J1631" s="29">
        <f>표1[[#This Row],[C/V]]*표1[[#This Row],[판수]]-표1[[#This Row],[불량수량]]</f>
        <v>936</v>
      </c>
      <c r="K1631" s="28" t="s">
        <v>184</v>
      </c>
      <c r="L1631" s="28" t="s">
        <v>116</v>
      </c>
      <c r="M1631" s="30">
        <v>0.33333333333333331</v>
      </c>
      <c r="N1631" s="30">
        <v>0.83333333333333337</v>
      </c>
      <c r="O1631" s="31">
        <v>620</v>
      </c>
      <c r="P1631" s="31">
        <v>0</v>
      </c>
      <c r="Q1631" s="32"/>
      <c r="R1631" s="33">
        <f t="shared" si="125"/>
        <v>11.322580645161292</v>
      </c>
      <c r="S1631" s="34">
        <f t="shared" si="126"/>
        <v>230</v>
      </c>
      <c r="T1631" s="35">
        <f>IF(L1631="비가동",0,VLOOKUP(E1631,[1]단가!$D$4:$G$1048576,4,0))</f>
        <v>420.5</v>
      </c>
      <c r="U1631" s="35">
        <f t="shared" si="127"/>
        <v>393588</v>
      </c>
      <c r="V1631" s="36" t="str">
        <f>IF($L1631="비가동",0,IF($B1631="in",VLOOKUP($E1631,[1]투입량!$M:$T,3,FALSE),VLOOKUP($E1631,[1]투입량!$D:$I,3,FALSE)))</f>
        <v>Q4021</v>
      </c>
      <c r="W1631" s="35">
        <f>IF($L1631="비가동",0,IF($B1631="in",VLOOKUP($E1631,[1]투입량!$M:$T,6,FALSE),VLOOKUP($E1631,[1]투입량!$D:$I,5,FALSE)))</f>
        <v>22.4</v>
      </c>
      <c r="X1631" s="35">
        <f t="shared" si="128"/>
        <v>2882.88</v>
      </c>
      <c r="Y1631" s="37">
        <f>IF(V1631=0,0,VLOOKUP(V1631,[1]원재료!C:H,3,0)*0.001)</f>
        <v>8.9</v>
      </c>
      <c r="Z1631" s="35">
        <f t="shared" si="129"/>
        <v>25657.632000000001</v>
      </c>
      <c r="AA1631" s="49"/>
      <c r="AB1631" s="39" t="s">
        <v>35</v>
      </c>
      <c r="AC1631" s="40"/>
    </row>
    <row r="1632" spans="1:29" ht="19.5" customHeight="1" x14ac:dyDescent="0.45">
      <c r="A1632" s="22">
        <v>46154</v>
      </c>
      <c r="B1632" s="23" t="s">
        <v>29</v>
      </c>
      <c r="C1632" s="24" t="s">
        <v>168</v>
      </c>
      <c r="D1632" s="25" t="s">
        <v>179</v>
      </c>
      <c r="E1632" s="26" t="s">
        <v>180</v>
      </c>
      <c r="F1632" s="27" t="str">
        <f>VLOOKUP(표1[[#This Row],[품번]],[1]!품번구분[#Data],2,0)</f>
        <v>G</v>
      </c>
      <c r="G1632" s="28">
        <v>96</v>
      </c>
      <c r="H1632" s="28">
        <v>114</v>
      </c>
      <c r="I1632" s="28"/>
      <c r="J1632" s="29">
        <f>표1[[#This Row],[C/V]]*표1[[#This Row],[판수]]-표1[[#This Row],[불량수량]]</f>
        <v>10944</v>
      </c>
      <c r="K1632" s="28" t="s">
        <v>184</v>
      </c>
      <c r="L1632" s="28" t="s">
        <v>116</v>
      </c>
      <c r="M1632" s="30">
        <v>0.33333333333333331</v>
      </c>
      <c r="N1632" s="30">
        <v>0.83333333333333337</v>
      </c>
      <c r="O1632" s="31">
        <v>620</v>
      </c>
      <c r="P1632" s="31">
        <v>0</v>
      </c>
      <c r="Q1632" s="32"/>
      <c r="R1632" s="33">
        <f t="shared" si="125"/>
        <v>11.032258064516128</v>
      </c>
      <c r="S1632" s="34">
        <f t="shared" si="126"/>
        <v>227</v>
      </c>
      <c r="T1632" s="35">
        <f>IF(L1632="비가동",0,VLOOKUP(E1632,[1]단가!$D$4:$G$1048576,4,0))</f>
        <v>55</v>
      </c>
      <c r="U1632" s="35">
        <f t="shared" si="127"/>
        <v>601920</v>
      </c>
      <c r="V1632" s="36" t="str">
        <f>IF($L1632="비가동",0,IF($B1632="in",VLOOKUP($E1632,[1]투입량!$M:$T,3,FALSE),VLOOKUP($E1632,[1]투입량!$D:$I,3,FALSE)))</f>
        <v>Q4020</v>
      </c>
      <c r="W1632" s="35">
        <f>IF($L1632="비가동",0,IF($B1632="in",VLOOKUP($E1632,[1]투입량!$M:$T,6,FALSE),VLOOKUP($E1632,[1]투입량!$D:$I,5,FALSE)))</f>
        <v>120</v>
      </c>
      <c r="X1632" s="35">
        <f t="shared" si="128"/>
        <v>15048</v>
      </c>
      <c r="Y1632" s="37">
        <f>IF(V1632=0,0,VLOOKUP(V1632,[1]원재료!C:H,3,0)*0.001)</f>
        <v>10.450000000000001</v>
      </c>
      <c r="Z1632" s="35">
        <f t="shared" si="129"/>
        <v>157251.6</v>
      </c>
      <c r="AA1632" s="49"/>
      <c r="AB1632" s="39" t="s">
        <v>35</v>
      </c>
      <c r="AC1632" s="40"/>
    </row>
    <row r="1633" spans="1:29" ht="19.5" customHeight="1" x14ac:dyDescent="0.45">
      <c r="A1633" s="22">
        <v>46154</v>
      </c>
      <c r="B1633" s="23" t="s">
        <v>29</v>
      </c>
      <c r="C1633" s="24" t="s">
        <v>168</v>
      </c>
      <c r="D1633" s="25" t="s">
        <v>181</v>
      </c>
      <c r="E1633" s="26" t="s">
        <v>155</v>
      </c>
      <c r="F1633" s="27" t="str">
        <f>VLOOKUP(표1[[#This Row],[품번]],[1]!품번구분[#Data],2,0)</f>
        <v>G</v>
      </c>
      <c r="G1633" s="28">
        <v>44</v>
      </c>
      <c r="H1633" s="28">
        <v>117</v>
      </c>
      <c r="I1633" s="28"/>
      <c r="J1633" s="29">
        <f>표1[[#This Row],[C/V]]*표1[[#This Row],[판수]]-표1[[#This Row],[불량수량]]</f>
        <v>5148</v>
      </c>
      <c r="K1633" s="28" t="s">
        <v>184</v>
      </c>
      <c r="L1633" s="28" t="s">
        <v>116</v>
      </c>
      <c r="M1633" s="30">
        <v>0.33333333333333331</v>
      </c>
      <c r="N1633" s="30">
        <v>0.83333333333333337</v>
      </c>
      <c r="O1633" s="31">
        <v>620</v>
      </c>
      <c r="P1633" s="31">
        <v>0</v>
      </c>
      <c r="Q1633" s="32"/>
      <c r="R1633" s="33">
        <f t="shared" si="125"/>
        <v>11.322580645161292</v>
      </c>
      <c r="S1633" s="34">
        <f t="shared" si="126"/>
        <v>230</v>
      </c>
      <c r="T1633" s="35">
        <f>IF(L1633="비가동",0,VLOOKUP(E1633,[1]단가!$D$4:$G$1048576,4,0))</f>
        <v>97</v>
      </c>
      <c r="U1633" s="35">
        <f t="shared" si="127"/>
        <v>499356</v>
      </c>
      <c r="V1633" s="36" t="str">
        <f>IF($L1633="비가동",0,IF($B1633="in",VLOOKUP($E1633,[1]투입량!$M:$T,3,FALSE),VLOOKUP($E1633,[1]투입량!$D:$I,3,FALSE)))</f>
        <v>SI4028</v>
      </c>
      <c r="W1633" s="35">
        <f>IF($L1633="비가동",0,IF($B1633="in",VLOOKUP($E1633,[1]투입량!$M:$T,6,FALSE),VLOOKUP($E1633,[1]투입량!$D:$I,5,FALSE)))</f>
        <v>156</v>
      </c>
      <c r="X1633" s="35">
        <f t="shared" si="128"/>
        <v>20077.200000000004</v>
      </c>
      <c r="Y1633" s="37">
        <f>IF(V1633=0,0,VLOOKUP(V1633,[1]원재료!C:H,3,0)*0.001)</f>
        <v>9</v>
      </c>
      <c r="Z1633" s="35">
        <f t="shared" si="129"/>
        <v>180694.80000000005</v>
      </c>
      <c r="AA1633" s="49"/>
      <c r="AB1633" s="39" t="s">
        <v>35</v>
      </c>
      <c r="AC1633" s="40"/>
    </row>
    <row r="1634" spans="1:29" ht="19.5" customHeight="1" x14ac:dyDescent="0.45">
      <c r="A1634" s="22">
        <v>46154</v>
      </c>
      <c r="B1634" s="23" t="s">
        <v>29</v>
      </c>
      <c r="C1634" s="24" t="s">
        <v>168</v>
      </c>
      <c r="D1634" s="25" t="s">
        <v>183</v>
      </c>
      <c r="E1634" s="26" t="s">
        <v>176</v>
      </c>
      <c r="F1634" s="27" t="str">
        <f>VLOOKUP(표1[[#This Row],[품번]],[1]!품번구분[#Data],2,0)</f>
        <v>G</v>
      </c>
      <c r="G1634" s="28">
        <v>8</v>
      </c>
      <c r="H1634" s="28">
        <v>113</v>
      </c>
      <c r="I1634" s="28"/>
      <c r="J1634" s="29">
        <f>표1[[#This Row],[C/V]]*표1[[#This Row],[판수]]-표1[[#This Row],[불량수량]]</f>
        <v>904</v>
      </c>
      <c r="K1634" s="28" t="s">
        <v>191</v>
      </c>
      <c r="L1634" s="28" t="s">
        <v>117</v>
      </c>
      <c r="M1634" s="30">
        <v>0.83333333333333337</v>
      </c>
      <c r="N1634" s="30">
        <v>0.33333333333333331</v>
      </c>
      <c r="O1634" s="31">
        <v>659.99999999999989</v>
      </c>
      <c r="P1634" s="31">
        <v>0</v>
      </c>
      <c r="Q1634" s="32"/>
      <c r="R1634" s="33">
        <f t="shared" si="125"/>
        <v>10.272727272727273</v>
      </c>
      <c r="S1634" s="34">
        <f t="shared" si="126"/>
        <v>230</v>
      </c>
      <c r="T1634" s="35">
        <f>IF(L1634="비가동",0,VLOOKUP(E1634,[1]단가!$D$4:$G$1048576,4,0))</f>
        <v>420.5</v>
      </c>
      <c r="U1634" s="35">
        <f t="shared" si="127"/>
        <v>380132</v>
      </c>
      <c r="V1634" s="36" t="str">
        <f>IF($L1634="비가동",0,IF($B1634="in",VLOOKUP($E1634,[1]투입량!$M:$T,3,FALSE),VLOOKUP($E1634,[1]투입량!$D:$I,3,FALSE)))</f>
        <v>Q4021</v>
      </c>
      <c r="W1634" s="35">
        <f>IF($L1634="비가동",0,IF($B1634="in",VLOOKUP($E1634,[1]투입량!$M:$T,6,FALSE),VLOOKUP($E1634,[1]투입량!$D:$I,5,FALSE)))</f>
        <v>22.4</v>
      </c>
      <c r="X1634" s="35">
        <f t="shared" si="128"/>
        <v>2784.32</v>
      </c>
      <c r="Y1634" s="37">
        <f>IF(V1634=0,0,VLOOKUP(V1634,[1]원재료!C:H,3,0)*0.001)</f>
        <v>8.9</v>
      </c>
      <c r="Z1634" s="35">
        <f t="shared" si="129"/>
        <v>24780.448000000004</v>
      </c>
      <c r="AA1634" s="49"/>
      <c r="AB1634" s="39" t="s">
        <v>35</v>
      </c>
      <c r="AC1634" s="40"/>
    </row>
    <row r="1635" spans="1:29" ht="19.5" customHeight="1" x14ac:dyDescent="0.45">
      <c r="A1635" s="22">
        <v>46154</v>
      </c>
      <c r="B1635" s="23" t="s">
        <v>29</v>
      </c>
      <c r="C1635" s="24" t="s">
        <v>168</v>
      </c>
      <c r="D1635" s="25" t="s">
        <v>179</v>
      </c>
      <c r="E1635" s="26" t="s">
        <v>180</v>
      </c>
      <c r="F1635" s="27" t="str">
        <f>VLOOKUP(표1[[#This Row],[품번]],[1]!품번구분[#Data],2,0)</f>
        <v>G</v>
      </c>
      <c r="G1635" s="28">
        <v>96</v>
      </c>
      <c r="H1635" s="28">
        <v>113</v>
      </c>
      <c r="I1635" s="28"/>
      <c r="J1635" s="29">
        <f>표1[[#This Row],[C/V]]*표1[[#This Row],[판수]]-표1[[#This Row],[불량수량]]</f>
        <v>10848</v>
      </c>
      <c r="K1635" s="28" t="s">
        <v>191</v>
      </c>
      <c r="L1635" s="28" t="s">
        <v>117</v>
      </c>
      <c r="M1635" s="30">
        <v>0.83333333333333337</v>
      </c>
      <c r="N1635" s="30">
        <v>0.33333333333333331</v>
      </c>
      <c r="O1635" s="31">
        <v>659.99999999999989</v>
      </c>
      <c r="P1635" s="31">
        <v>0</v>
      </c>
      <c r="Q1635" s="32"/>
      <c r="R1635" s="33">
        <f t="shared" si="125"/>
        <v>10.272727272727273</v>
      </c>
      <c r="S1635" s="34">
        <f t="shared" si="126"/>
        <v>227</v>
      </c>
      <c r="T1635" s="35">
        <f>IF(L1635="비가동",0,VLOOKUP(E1635,[1]단가!$D$4:$G$1048576,4,0))</f>
        <v>55</v>
      </c>
      <c r="U1635" s="35">
        <f t="shared" si="127"/>
        <v>596640</v>
      </c>
      <c r="V1635" s="36" t="str">
        <f>IF($L1635="비가동",0,IF($B1635="in",VLOOKUP($E1635,[1]투입량!$M:$T,3,FALSE),VLOOKUP($E1635,[1]투입량!$D:$I,3,FALSE)))</f>
        <v>Q4020</v>
      </c>
      <c r="W1635" s="35">
        <f>IF($L1635="비가동",0,IF($B1635="in",VLOOKUP($E1635,[1]투입량!$M:$T,6,FALSE),VLOOKUP($E1635,[1]투입량!$D:$I,5,FALSE)))</f>
        <v>120</v>
      </c>
      <c r="X1635" s="35">
        <f t="shared" si="128"/>
        <v>14916</v>
      </c>
      <c r="Y1635" s="37">
        <f>IF(V1635=0,0,VLOOKUP(V1635,[1]원재료!C:H,3,0)*0.001)</f>
        <v>10.450000000000001</v>
      </c>
      <c r="Z1635" s="35">
        <f t="shared" si="129"/>
        <v>155872.20000000001</v>
      </c>
      <c r="AA1635" s="49"/>
      <c r="AB1635" s="39" t="s">
        <v>35</v>
      </c>
      <c r="AC1635" s="40"/>
    </row>
    <row r="1636" spans="1:29" ht="19.5" customHeight="1" x14ac:dyDescent="0.45">
      <c r="A1636" s="22">
        <v>46154</v>
      </c>
      <c r="B1636" s="23" t="s">
        <v>29</v>
      </c>
      <c r="C1636" s="24" t="s">
        <v>168</v>
      </c>
      <c r="D1636" s="25" t="s">
        <v>181</v>
      </c>
      <c r="E1636" s="26" t="s">
        <v>155</v>
      </c>
      <c r="F1636" s="27" t="str">
        <f>VLOOKUP(표1[[#This Row],[품번]],[1]!품번구분[#Data],2,0)</f>
        <v>G</v>
      </c>
      <c r="G1636" s="28">
        <v>44</v>
      </c>
      <c r="H1636" s="28">
        <v>113</v>
      </c>
      <c r="I1636" s="28"/>
      <c r="J1636" s="29">
        <f>표1[[#This Row],[C/V]]*표1[[#This Row],[판수]]-표1[[#This Row],[불량수량]]</f>
        <v>4972</v>
      </c>
      <c r="K1636" s="28" t="s">
        <v>191</v>
      </c>
      <c r="L1636" s="28" t="s">
        <v>117</v>
      </c>
      <c r="M1636" s="30">
        <v>0.83333333333333337</v>
      </c>
      <c r="N1636" s="30">
        <v>0.33333333333333331</v>
      </c>
      <c r="O1636" s="31">
        <v>659.99999999999989</v>
      </c>
      <c r="P1636" s="31">
        <v>0</v>
      </c>
      <c r="Q1636" s="32"/>
      <c r="R1636" s="33">
        <f t="shared" si="125"/>
        <v>10.272727272727273</v>
      </c>
      <c r="S1636" s="34">
        <f t="shared" si="126"/>
        <v>230</v>
      </c>
      <c r="T1636" s="35">
        <f>IF(L1636="비가동",0,VLOOKUP(E1636,[1]단가!$D$4:$G$1048576,4,0))</f>
        <v>97</v>
      </c>
      <c r="U1636" s="35">
        <f t="shared" si="127"/>
        <v>482284</v>
      </c>
      <c r="V1636" s="36" t="str">
        <f>IF($L1636="비가동",0,IF($B1636="in",VLOOKUP($E1636,[1]투입량!$M:$T,3,FALSE),VLOOKUP($E1636,[1]투입량!$D:$I,3,FALSE)))</f>
        <v>SI4028</v>
      </c>
      <c r="W1636" s="35">
        <f>IF($L1636="비가동",0,IF($B1636="in",VLOOKUP($E1636,[1]투입량!$M:$T,6,FALSE),VLOOKUP($E1636,[1]투입량!$D:$I,5,FALSE)))</f>
        <v>156</v>
      </c>
      <c r="X1636" s="35">
        <f t="shared" si="128"/>
        <v>19390.800000000003</v>
      </c>
      <c r="Y1636" s="37">
        <f>IF(V1636=0,0,VLOOKUP(V1636,[1]원재료!C:H,3,0)*0.001)</f>
        <v>9</v>
      </c>
      <c r="Z1636" s="35">
        <f t="shared" si="129"/>
        <v>174517.2</v>
      </c>
      <c r="AA1636" s="49"/>
      <c r="AB1636" s="39" t="s">
        <v>35</v>
      </c>
      <c r="AC1636" s="40"/>
    </row>
    <row r="1637" spans="1:29" ht="19.5" customHeight="1" x14ac:dyDescent="0.45">
      <c r="A1637" s="22">
        <v>46154</v>
      </c>
      <c r="B1637" s="23" t="s">
        <v>29</v>
      </c>
      <c r="C1637" s="24" t="s">
        <v>168</v>
      </c>
      <c r="D1637" s="25" t="s">
        <v>185</v>
      </c>
      <c r="E1637" s="26" t="s">
        <v>159</v>
      </c>
      <c r="F1637" s="27" t="str">
        <f>VLOOKUP(표1[[#This Row],[품번]],[1]!품번구분[#Data],2,0)</f>
        <v>G</v>
      </c>
      <c r="G1637" s="28">
        <v>2</v>
      </c>
      <c r="H1637" s="28">
        <v>103</v>
      </c>
      <c r="I1637" s="28"/>
      <c r="J1637" s="29">
        <f>표1[[#This Row],[C/V]]*표1[[#This Row],[판수]]-표1[[#This Row],[불량수량]]</f>
        <v>206</v>
      </c>
      <c r="K1637" s="28" t="s">
        <v>186</v>
      </c>
      <c r="L1637" s="28" t="s">
        <v>116</v>
      </c>
      <c r="M1637" s="30">
        <v>0.33333333333333331</v>
      </c>
      <c r="N1637" s="30">
        <v>0.83333333333333337</v>
      </c>
      <c r="O1637" s="31">
        <v>620</v>
      </c>
      <c r="P1637" s="31">
        <v>0</v>
      </c>
      <c r="Q1637" s="32"/>
      <c r="R1637" s="33">
        <f t="shared" si="125"/>
        <v>9.9677419354838719</v>
      </c>
      <c r="S1637" s="34">
        <f t="shared" si="126"/>
        <v>227</v>
      </c>
      <c r="T1637" s="35">
        <f>IF(L1637="비가동",0,VLOOKUP(E1637,[1]단가!$D$4:$G$1048576,4,0))</f>
        <v>1487.4</v>
      </c>
      <c r="U1637" s="35">
        <f t="shared" si="127"/>
        <v>306404.40000000002</v>
      </c>
      <c r="V1637" s="36" t="str">
        <f>IF($L1637="비가동",0,IF($B1637="in",VLOOKUP($E1637,[1]투입량!$M:$T,3,FALSE),VLOOKUP($E1637,[1]투입량!$D:$I,3,FALSE)))</f>
        <v>SI5027</v>
      </c>
      <c r="W1637" s="35">
        <f>IF($L1637="비가동",0,IF($B1637="in",VLOOKUP($E1637,[1]투입량!$M:$T,6,FALSE),VLOOKUP($E1637,[1]투입량!$D:$I,5,FALSE)))</f>
        <v>72</v>
      </c>
      <c r="X1637" s="35">
        <f t="shared" si="128"/>
        <v>8157.6</v>
      </c>
      <c r="Y1637" s="37">
        <f>IF(V1637=0,0,VLOOKUP(V1637,[1]원재료!C:H,3,0)*0.001)</f>
        <v>0</v>
      </c>
      <c r="Z1637" s="35">
        <f t="shared" si="129"/>
        <v>0</v>
      </c>
      <c r="AA1637" s="49"/>
      <c r="AB1637" s="39" t="s">
        <v>35</v>
      </c>
      <c r="AC1637" s="40"/>
    </row>
    <row r="1638" spans="1:29" ht="19.5" hidden="1" customHeight="1" x14ac:dyDescent="0.45">
      <c r="A1638" s="22">
        <v>46154</v>
      </c>
      <c r="B1638" s="23" t="s">
        <v>29</v>
      </c>
      <c r="C1638" s="24" t="s">
        <v>168</v>
      </c>
      <c r="D1638" s="25" t="s">
        <v>187</v>
      </c>
      <c r="E1638" s="26" t="s">
        <v>190</v>
      </c>
      <c r="F1638" s="27" t="str">
        <f>VLOOKUP(표1[[#This Row],[품번]],[1]!품번구분[#Data],2,0)</f>
        <v>G</v>
      </c>
      <c r="G1638" s="28">
        <v>1</v>
      </c>
      <c r="H1638" s="28">
        <v>21</v>
      </c>
      <c r="I1638" s="28"/>
      <c r="J1638" s="29">
        <f>표1[[#This Row],[C/V]]*표1[[#This Row],[판수]]-표1[[#This Row],[불량수량]]</f>
        <v>21</v>
      </c>
      <c r="K1638" s="28" t="s">
        <v>186</v>
      </c>
      <c r="L1638" s="28" t="s">
        <v>116</v>
      </c>
      <c r="M1638" s="30">
        <v>0.33333333333333331</v>
      </c>
      <c r="N1638" s="30">
        <v>0.46875</v>
      </c>
      <c r="O1638" s="31">
        <v>105.00000000000003</v>
      </c>
      <c r="P1638" s="31">
        <v>90</v>
      </c>
      <c r="Q1638" s="32" t="s">
        <v>100</v>
      </c>
      <c r="R1638" s="33">
        <f t="shared" si="125"/>
        <v>11.999999999999996</v>
      </c>
      <c r="S1638" s="34">
        <f t="shared" si="126"/>
        <v>21</v>
      </c>
      <c r="T1638" s="35">
        <f>IF(L1638="비가동",0,VLOOKUP(E1638,[1]단가!$D$4:$G$1048576,4,0))</f>
        <v>0</v>
      </c>
      <c r="U1638" s="35">
        <f t="shared" si="127"/>
        <v>0</v>
      </c>
      <c r="V1638" s="36" t="str">
        <f>IF($L1638="비가동",0,IF($B1638="in",VLOOKUP($E1638,[1]투입량!$M:$T,3,FALSE),VLOOKUP($E1638,[1]투입량!$D:$I,3,FALSE)))</f>
        <v>SI6021</v>
      </c>
      <c r="W1638" s="35">
        <f>IF($L1638="비가동",0,IF($B1638="in",VLOOKUP($E1638,[1]투입량!$M:$T,6,FALSE),VLOOKUP($E1638,[1]투입량!$D:$I,5,FALSE)))</f>
        <v>36</v>
      </c>
      <c r="X1638" s="35">
        <f t="shared" si="128"/>
        <v>831.6</v>
      </c>
      <c r="Y1638" s="37">
        <f>IF(V1638=0,0,VLOOKUP(V1638,[1]원재료!C:H,3,0)*0.001)</f>
        <v>0</v>
      </c>
      <c r="Z1638" s="35">
        <f t="shared" si="129"/>
        <v>0</v>
      </c>
      <c r="AA1638" s="49"/>
      <c r="AB1638" s="39" t="s">
        <v>35</v>
      </c>
      <c r="AC1638" s="40"/>
    </row>
    <row r="1639" spans="1:29" ht="19.5" hidden="1" customHeight="1" x14ac:dyDescent="0.45">
      <c r="A1639" s="22">
        <v>46154</v>
      </c>
      <c r="B1639" s="23" t="s">
        <v>29</v>
      </c>
      <c r="C1639" s="24" t="s">
        <v>168</v>
      </c>
      <c r="D1639" s="25" t="s">
        <v>187</v>
      </c>
      <c r="E1639" s="26" t="s">
        <v>190</v>
      </c>
      <c r="F1639" s="27" t="str">
        <f>VLOOKUP(표1[[#This Row],[품번]],[1]!품번구분[#Data],2,0)</f>
        <v>G</v>
      </c>
      <c r="G1639" s="28"/>
      <c r="H1639" s="28"/>
      <c r="I1639" s="28"/>
      <c r="J1639" s="29">
        <f>표1[[#This Row],[C/V]]*표1[[#This Row],[판수]]-표1[[#This Row],[불량수량]]</f>
        <v>0</v>
      </c>
      <c r="K1639" s="28" t="s">
        <v>186</v>
      </c>
      <c r="L1639" s="28" t="s">
        <v>36</v>
      </c>
      <c r="M1639" s="30">
        <v>0.40625</v>
      </c>
      <c r="N1639" s="30">
        <v>0.46875</v>
      </c>
      <c r="O1639" s="31">
        <v>90</v>
      </c>
      <c r="P1639" s="31">
        <v>0</v>
      </c>
      <c r="Q1639" s="32"/>
      <c r="R1639" s="33" t="str">
        <f t="shared" si="125"/>
        <v/>
      </c>
      <c r="S1639" s="34">
        <f t="shared" si="126"/>
        <v>21</v>
      </c>
      <c r="T1639" s="35">
        <f>IF(L1639="비가동",0,VLOOKUP(E1639,[1]단가!$D$4:$G$1048576,4,0))</f>
        <v>0</v>
      </c>
      <c r="U1639" s="35">
        <f t="shared" si="127"/>
        <v>0</v>
      </c>
      <c r="V1639" s="36">
        <f>IF($L1639="비가동",0,IF($B1639="in",VLOOKUP($E1639,[1]투입량!$M:$T,3,FALSE),VLOOKUP($E1639,[1]투입량!$D:$I,3,FALSE)))</f>
        <v>0</v>
      </c>
      <c r="W1639" s="35">
        <f>IF($L1639="비가동",0,IF($B1639="in",VLOOKUP($E1639,[1]투입량!$M:$T,6,FALSE),VLOOKUP($E1639,[1]투입량!$D:$I,5,FALSE)))</f>
        <v>0</v>
      </c>
      <c r="X1639" s="35">
        <f t="shared" si="128"/>
        <v>0</v>
      </c>
      <c r="Y1639" s="37">
        <f>IF(V1639=0,0,VLOOKUP(V1639,[1]원재료!C:H,3,0)*0.001)</f>
        <v>0</v>
      </c>
      <c r="Z1639" s="35">
        <f t="shared" si="129"/>
        <v>0</v>
      </c>
      <c r="AA1639" s="49"/>
      <c r="AB1639" s="39" t="s">
        <v>35</v>
      </c>
      <c r="AC1639" s="40"/>
    </row>
    <row r="1640" spans="1:29" ht="19.5" hidden="1" customHeight="1" x14ac:dyDescent="0.45">
      <c r="A1640" s="22">
        <v>46154</v>
      </c>
      <c r="B1640" s="23" t="s">
        <v>29</v>
      </c>
      <c r="C1640" s="24" t="s">
        <v>168</v>
      </c>
      <c r="D1640" s="25" t="s">
        <v>187</v>
      </c>
      <c r="E1640" s="26" t="s">
        <v>157</v>
      </c>
      <c r="F1640" s="27" t="str">
        <f>VLOOKUP(표1[[#This Row],[품번]],[1]!품번구분[#Data],2,0)</f>
        <v>G</v>
      </c>
      <c r="G1640" s="28">
        <v>16</v>
      </c>
      <c r="H1640" s="28">
        <v>26</v>
      </c>
      <c r="I1640" s="28"/>
      <c r="J1640" s="29">
        <f>표1[[#This Row],[C/V]]*표1[[#This Row],[판수]]-표1[[#This Row],[불량수량]]</f>
        <v>416</v>
      </c>
      <c r="K1640" s="28" t="s">
        <v>186</v>
      </c>
      <c r="L1640" s="28" t="s">
        <v>116</v>
      </c>
      <c r="M1640" s="30">
        <v>0.46875</v>
      </c>
      <c r="N1640" s="30">
        <v>0.66111111111111109</v>
      </c>
      <c r="O1640" s="31">
        <v>155.00000000000006</v>
      </c>
      <c r="P1640" s="31">
        <v>61.999999999999943</v>
      </c>
      <c r="Q1640" s="32" t="s">
        <v>100</v>
      </c>
      <c r="R1640" s="33">
        <f t="shared" si="125"/>
        <v>10.064516129032254</v>
      </c>
      <c r="S1640" s="34">
        <f t="shared" si="126"/>
        <v>26</v>
      </c>
      <c r="T1640" s="35">
        <f>IF(L1640="비가동",0,VLOOKUP(E1640,[1]단가!$D$4:$G$1048576,4,0))</f>
        <v>266</v>
      </c>
      <c r="U1640" s="35">
        <f t="shared" si="127"/>
        <v>110656</v>
      </c>
      <c r="V1640" s="36" t="str">
        <f>IF($L1640="비가동",0,IF($B1640="in",VLOOKUP($E1640,[1]투입량!$M:$T,3,FALSE),VLOOKUP($E1640,[1]투입량!$D:$I,3,FALSE)))</f>
        <v>SI5027</v>
      </c>
      <c r="W1640" s="35">
        <f>IF($L1640="비가동",0,IF($B1640="in",VLOOKUP($E1640,[1]투입량!$M:$T,6,FALSE),VLOOKUP($E1640,[1]투입량!$D:$I,5,FALSE)))</f>
        <v>154</v>
      </c>
      <c r="X1640" s="35">
        <f t="shared" si="128"/>
        <v>4404.4000000000005</v>
      </c>
      <c r="Y1640" s="37">
        <f>IF(V1640=0,0,VLOOKUP(V1640,[1]원재료!C:H,3,0)*0.001)</f>
        <v>0</v>
      </c>
      <c r="Z1640" s="35">
        <f t="shared" si="129"/>
        <v>0</v>
      </c>
      <c r="AA1640" s="49"/>
      <c r="AB1640" s="39" t="s">
        <v>35</v>
      </c>
      <c r="AC1640" s="40"/>
    </row>
    <row r="1641" spans="1:29" ht="19.5" hidden="1" customHeight="1" x14ac:dyDescent="0.45">
      <c r="A1641" s="22">
        <v>46154</v>
      </c>
      <c r="B1641" s="23" t="s">
        <v>29</v>
      </c>
      <c r="C1641" s="24" t="s">
        <v>168</v>
      </c>
      <c r="D1641" s="25" t="s">
        <v>187</v>
      </c>
      <c r="E1641" s="26" t="s">
        <v>157</v>
      </c>
      <c r="F1641" s="27" t="str">
        <f>VLOOKUP(표1[[#This Row],[품번]],[1]!품번구분[#Data],2,0)</f>
        <v>G</v>
      </c>
      <c r="G1641" s="28"/>
      <c r="H1641" s="28"/>
      <c r="I1641" s="28"/>
      <c r="J1641" s="29">
        <f>표1[[#This Row],[C/V]]*표1[[#This Row],[판수]]-표1[[#This Row],[불량수량]]</f>
        <v>0</v>
      </c>
      <c r="K1641" s="28" t="s">
        <v>186</v>
      </c>
      <c r="L1641" s="28" t="s">
        <v>36</v>
      </c>
      <c r="M1641" s="30">
        <v>0.61805555555555558</v>
      </c>
      <c r="N1641" s="30">
        <v>0.66111111111111109</v>
      </c>
      <c r="O1641" s="31">
        <v>61.999999999999943</v>
      </c>
      <c r="P1641" s="31">
        <v>0</v>
      </c>
      <c r="Q1641" s="32"/>
      <c r="R1641" s="33" t="str">
        <f t="shared" si="125"/>
        <v/>
      </c>
      <c r="S1641" s="34">
        <f t="shared" si="126"/>
        <v>26</v>
      </c>
      <c r="T1641" s="35">
        <f>IF(L1641="비가동",0,VLOOKUP(E1641,[1]단가!$D$4:$G$1048576,4,0))</f>
        <v>0</v>
      </c>
      <c r="U1641" s="35">
        <f t="shared" si="127"/>
        <v>0</v>
      </c>
      <c r="V1641" s="36">
        <f>IF($L1641="비가동",0,IF($B1641="in",VLOOKUP($E1641,[1]투입량!$M:$T,3,FALSE),VLOOKUP($E1641,[1]투입량!$D:$I,3,FALSE)))</f>
        <v>0</v>
      </c>
      <c r="W1641" s="35">
        <f>IF($L1641="비가동",0,IF($B1641="in",VLOOKUP($E1641,[1]투입량!$M:$T,6,FALSE),VLOOKUP($E1641,[1]투입량!$D:$I,5,FALSE)))</f>
        <v>0</v>
      </c>
      <c r="X1641" s="35">
        <f t="shared" si="128"/>
        <v>0</v>
      </c>
      <c r="Y1641" s="37">
        <f>IF(V1641=0,0,VLOOKUP(V1641,[1]원재료!C:H,3,0)*0.001)</f>
        <v>0</v>
      </c>
      <c r="Z1641" s="35">
        <f t="shared" si="129"/>
        <v>0</v>
      </c>
      <c r="AA1641" s="49"/>
      <c r="AB1641" s="39" t="s">
        <v>35</v>
      </c>
      <c r="AC1641" s="40"/>
    </row>
    <row r="1642" spans="1:29" ht="19.5" customHeight="1" x14ac:dyDescent="0.45">
      <c r="A1642" s="22">
        <v>46154</v>
      </c>
      <c r="B1642" s="23" t="s">
        <v>29</v>
      </c>
      <c r="C1642" s="24" t="s">
        <v>168</v>
      </c>
      <c r="D1642" s="25" t="s">
        <v>187</v>
      </c>
      <c r="E1642" s="26" t="s">
        <v>166</v>
      </c>
      <c r="F1642" s="27" t="str">
        <f>VLOOKUP(표1[[#This Row],[품번]],[1]!품번구분[#Data],2,0)</f>
        <v>G</v>
      </c>
      <c r="G1642" s="28">
        <v>12</v>
      </c>
      <c r="H1642" s="28">
        <v>28</v>
      </c>
      <c r="I1642" s="28"/>
      <c r="J1642" s="29">
        <f>표1[[#This Row],[C/V]]*표1[[#This Row],[판수]]-표1[[#This Row],[불량수량]]</f>
        <v>336</v>
      </c>
      <c r="K1642" s="28" t="s">
        <v>186</v>
      </c>
      <c r="L1642" s="28" t="s">
        <v>116</v>
      </c>
      <c r="M1642" s="30">
        <v>0.66111111111111109</v>
      </c>
      <c r="N1642" s="30">
        <v>0.83333333333333337</v>
      </c>
      <c r="O1642" s="31">
        <v>208.00000000000009</v>
      </c>
      <c r="P1642" s="31">
        <v>0</v>
      </c>
      <c r="Q1642" s="32"/>
      <c r="R1642" s="33">
        <f t="shared" si="125"/>
        <v>8.0769230769230731</v>
      </c>
      <c r="S1642" s="34">
        <f t="shared" si="126"/>
        <v>152</v>
      </c>
      <c r="T1642" s="35">
        <f>IF(L1642="비가동",0,VLOOKUP(E1642,[1]단가!$D$4:$G$1048576,4,0))</f>
        <v>0</v>
      </c>
      <c r="U1642" s="35">
        <f t="shared" si="127"/>
        <v>0</v>
      </c>
      <c r="V1642" s="36" t="str">
        <f>IF($L1642="비가동",0,IF($B1642="in",VLOOKUP($E1642,[1]투입량!$M:$T,3,FALSE),VLOOKUP($E1642,[1]투입량!$D:$I,3,FALSE)))</f>
        <v>SI4022K</v>
      </c>
      <c r="W1642" s="35">
        <f>IF($L1642="비가동",0,IF($B1642="in",VLOOKUP($E1642,[1]투입량!$M:$T,6,FALSE),VLOOKUP($E1642,[1]투입량!$D:$I,5,FALSE)))</f>
        <v>75</v>
      </c>
      <c r="X1642" s="35">
        <f t="shared" si="128"/>
        <v>2310</v>
      </c>
      <c r="Y1642" s="37">
        <f>IF(V1642=0,0,VLOOKUP(V1642,[1]원재료!C:H,3,0)*0.001)</f>
        <v>8.6</v>
      </c>
      <c r="Z1642" s="35">
        <f t="shared" si="129"/>
        <v>19866</v>
      </c>
      <c r="AA1642" s="49"/>
      <c r="AB1642" s="39" t="s">
        <v>35</v>
      </c>
      <c r="AC1642" s="40"/>
    </row>
    <row r="1643" spans="1:29" ht="19.5" customHeight="1" x14ac:dyDescent="0.45">
      <c r="A1643" s="22">
        <v>46154</v>
      </c>
      <c r="B1643" s="23" t="s">
        <v>29</v>
      </c>
      <c r="C1643" s="24" t="s">
        <v>168</v>
      </c>
      <c r="D1643" s="25" t="s">
        <v>189</v>
      </c>
      <c r="E1643" s="26" t="s">
        <v>196</v>
      </c>
      <c r="F1643" s="27" t="str">
        <f>VLOOKUP(표1[[#This Row],[품번]],[1]!품번구분[#Data],2,0)</f>
        <v>G</v>
      </c>
      <c r="G1643" s="28">
        <v>4</v>
      </c>
      <c r="H1643" s="28">
        <v>103</v>
      </c>
      <c r="I1643" s="28"/>
      <c r="J1643" s="29">
        <f>표1[[#This Row],[C/V]]*표1[[#This Row],[판수]]-표1[[#This Row],[불량수량]]</f>
        <v>412</v>
      </c>
      <c r="K1643" s="28" t="s">
        <v>186</v>
      </c>
      <c r="L1643" s="28" t="s">
        <v>116</v>
      </c>
      <c r="M1643" s="30">
        <v>0.33333333333333331</v>
      </c>
      <c r="N1643" s="30">
        <v>0.83333333333333337</v>
      </c>
      <c r="O1643" s="31">
        <v>620</v>
      </c>
      <c r="P1643" s="31">
        <v>0</v>
      </c>
      <c r="Q1643" s="32"/>
      <c r="R1643" s="33">
        <f t="shared" si="125"/>
        <v>9.9677419354838719</v>
      </c>
      <c r="S1643" s="34">
        <f t="shared" si="126"/>
        <v>228</v>
      </c>
      <c r="T1643" s="35">
        <f>IF(L1643="비가동",0,VLOOKUP(E1643,[1]단가!$D$4:$G$1048576,4,0))</f>
        <v>673</v>
      </c>
      <c r="U1643" s="35">
        <f t="shared" si="127"/>
        <v>277276</v>
      </c>
      <c r="V1643" s="36" t="str">
        <f>IF($L1643="비가동",0,IF($B1643="in",VLOOKUP($E1643,[1]투입량!$M:$T,3,FALSE),VLOOKUP($E1643,[1]투입량!$D:$I,3,FALSE)))</f>
        <v>SI5027</v>
      </c>
      <c r="W1643" s="35">
        <f>IF($L1643="비가동",0,IF($B1643="in",VLOOKUP($E1643,[1]투입량!$M:$T,6,FALSE),VLOOKUP($E1643,[1]투입량!$D:$I,5,FALSE)))</f>
        <v>48</v>
      </c>
      <c r="X1643" s="35">
        <f t="shared" si="128"/>
        <v>5438.4000000000005</v>
      </c>
      <c r="Y1643" s="37">
        <f>IF(V1643=0,0,VLOOKUP(V1643,[1]원재료!C:H,3,0)*0.001)</f>
        <v>0</v>
      </c>
      <c r="Z1643" s="35">
        <f t="shared" si="129"/>
        <v>0</v>
      </c>
      <c r="AA1643" s="49"/>
      <c r="AB1643" s="39" t="s">
        <v>35</v>
      </c>
      <c r="AC1643" s="40"/>
    </row>
    <row r="1644" spans="1:29" ht="19.5" customHeight="1" x14ac:dyDescent="0.45">
      <c r="A1644" s="22">
        <v>46154</v>
      </c>
      <c r="B1644" s="23" t="s">
        <v>29</v>
      </c>
      <c r="C1644" s="24" t="s">
        <v>168</v>
      </c>
      <c r="D1644" s="25" t="s">
        <v>185</v>
      </c>
      <c r="E1644" s="26" t="s">
        <v>159</v>
      </c>
      <c r="F1644" s="27" t="str">
        <f>VLOOKUP(표1[[#This Row],[품번]],[1]!품번구분[#Data],2,0)</f>
        <v>G</v>
      </c>
      <c r="G1644" s="28">
        <v>2</v>
      </c>
      <c r="H1644" s="28">
        <v>124</v>
      </c>
      <c r="I1644" s="28"/>
      <c r="J1644" s="29">
        <f>표1[[#This Row],[C/V]]*표1[[#This Row],[판수]]-표1[[#This Row],[불량수량]]</f>
        <v>248</v>
      </c>
      <c r="K1644" s="28" t="s">
        <v>177</v>
      </c>
      <c r="L1644" s="28" t="s">
        <v>117</v>
      </c>
      <c r="M1644" s="30">
        <v>0.83333333333333337</v>
      </c>
      <c r="N1644" s="30">
        <v>0.33333333333333331</v>
      </c>
      <c r="O1644" s="31">
        <v>659.99999999999989</v>
      </c>
      <c r="P1644" s="31">
        <v>0</v>
      </c>
      <c r="Q1644" s="32"/>
      <c r="R1644" s="33">
        <f t="shared" si="125"/>
        <v>11.272727272727275</v>
      </c>
      <c r="S1644" s="34">
        <f t="shared" si="126"/>
        <v>227</v>
      </c>
      <c r="T1644" s="35">
        <f>IF(L1644="비가동",0,VLOOKUP(E1644,[1]단가!$D$4:$G$1048576,4,0))</f>
        <v>1487.4</v>
      </c>
      <c r="U1644" s="35">
        <f t="shared" si="127"/>
        <v>368875.2</v>
      </c>
      <c r="V1644" s="36" t="str">
        <f>IF($L1644="비가동",0,IF($B1644="in",VLOOKUP($E1644,[1]투입량!$M:$T,3,FALSE),VLOOKUP($E1644,[1]투입량!$D:$I,3,FALSE)))</f>
        <v>SI5027</v>
      </c>
      <c r="W1644" s="35">
        <f>IF($L1644="비가동",0,IF($B1644="in",VLOOKUP($E1644,[1]투입량!$M:$T,6,FALSE),VLOOKUP($E1644,[1]투입량!$D:$I,5,FALSE)))</f>
        <v>72</v>
      </c>
      <c r="X1644" s="35">
        <f t="shared" si="128"/>
        <v>9820.8000000000011</v>
      </c>
      <c r="Y1644" s="37">
        <f>IF(V1644=0,0,VLOOKUP(V1644,[1]원재료!C:H,3,0)*0.001)</f>
        <v>0</v>
      </c>
      <c r="Z1644" s="35">
        <f t="shared" si="129"/>
        <v>0</v>
      </c>
      <c r="AA1644" s="49"/>
      <c r="AB1644" s="39" t="s">
        <v>35</v>
      </c>
      <c r="AC1644" s="40"/>
    </row>
    <row r="1645" spans="1:29" ht="19.5" customHeight="1" x14ac:dyDescent="0.45">
      <c r="A1645" s="22">
        <v>46154</v>
      </c>
      <c r="B1645" s="23" t="s">
        <v>29</v>
      </c>
      <c r="C1645" s="24" t="s">
        <v>168</v>
      </c>
      <c r="D1645" s="25" t="s">
        <v>187</v>
      </c>
      <c r="E1645" s="26" t="s">
        <v>166</v>
      </c>
      <c r="F1645" s="27" t="str">
        <f>VLOOKUP(표1[[#This Row],[품번]],[1]!품번구분[#Data],2,0)</f>
        <v>G</v>
      </c>
      <c r="G1645" s="28">
        <v>12</v>
      </c>
      <c r="H1645" s="28">
        <v>124</v>
      </c>
      <c r="I1645" s="28"/>
      <c r="J1645" s="29">
        <f>표1[[#This Row],[C/V]]*표1[[#This Row],[판수]]-표1[[#This Row],[불량수량]]</f>
        <v>1488</v>
      </c>
      <c r="K1645" s="28" t="s">
        <v>177</v>
      </c>
      <c r="L1645" s="28" t="s">
        <v>117</v>
      </c>
      <c r="M1645" s="30">
        <v>0.83333333333333337</v>
      </c>
      <c r="N1645" s="30">
        <v>0.33333333333333331</v>
      </c>
      <c r="O1645" s="31">
        <v>659.99999999999989</v>
      </c>
      <c r="P1645" s="31">
        <v>0</v>
      </c>
      <c r="Q1645" s="32"/>
      <c r="R1645" s="33">
        <f t="shared" si="125"/>
        <v>11.272727272727275</v>
      </c>
      <c r="S1645" s="34">
        <f t="shared" si="126"/>
        <v>152</v>
      </c>
      <c r="T1645" s="35">
        <f>IF(L1645="비가동",0,VLOOKUP(E1645,[1]단가!$D$4:$G$1048576,4,0))</f>
        <v>0</v>
      </c>
      <c r="U1645" s="35">
        <f t="shared" si="127"/>
        <v>0</v>
      </c>
      <c r="V1645" s="36" t="str">
        <f>IF($L1645="비가동",0,IF($B1645="in",VLOOKUP($E1645,[1]투입량!$M:$T,3,FALSE),VLOOKUP($E1645,[1]투입량!$D:$I,3,FALSE)))</f>
        <v>SI4022K</v>
      </c>
      <c r="W1645" s="35">
        <f>IF($L1645="비가동",0,IF($B1645="in",VLOOKUP($E1645,[1]투입량!$M:$T,6,FALSE),VLOOKUP($E1645,[1]투입량!$D:$I,5,FALSE)))</f>
        <v>75</v>
      </c>
      <c r="X1645" s="35">
        <f t="shared" si="128"/>
        <v>10230</v>
      </c>
      <c r="Y1645" s="37">
        <f>IF(V1645=0,0,VLOOKUP(V1645,[1]원재료!C:H,3,0)*0.001)</f>
        <v>8.6</v>
      </c>
      <c r="Z1645" s="35">
        <f t="shared" si="129"/>
        <v>87978</v>
      </c>
      <c r="AA1645" s="49"/>
      <c r="AB1645" s="39" t="s">
        <v>35</v>
      </c>
      <c r="AC1645" s="40"/>
    </row>
    <row r="1646" spans="1:29" ht="19.5" customHeight="1" x14ac:dyDescent="0.45">
      <c r="A1646" s="22">
        <v>46155</v>
      </c>
      <c r="B1646" s="23" t="s">
        <v>29</v>
      </c>
      <c r="C1646" s="24" t="s">
        <v>168</v>
      </c>
      <c r="D1646" s="25" t="s">
        <v>189</v>
      </c>
      <c r="E1646" s="26" t="s">
        <v>196</v>
      </c>
      <c r="F1646" s="27" t="str">
        <f>VLOOKUP(표1[[#This Row],[품번]],[1]!품번구분[#Data],2,0)</f>
        <v>G</v>
      </c>
      <c r="G1646" s="28">
        <v>4</v>
      </c>
      <c r="H1646" s="28">
        <v>124</v>
      </c>
      <c r="I1646" s="28"/>
      <c r="J1646" s="29">
        <f>표1[[#This Row],[C/V]]*표1[[#This Row],[판수]]-표1[[#This Row],[불량수량]]</f>
        <v>496</v>
      </c>
      <c r="K1646" s="28" t="s">
        <v>177</v>
      </c>
      <c r="L1646" s="28" t="s">
        <v>117</v>
      </c>
      <c r="M1646" s="30">
        <v>0.83333333333333337</v>
      </c>
      <c r="N1646" s="30">
        <v>0.33333333333333331</v>
      </c>
      <c r="O1646" s="31">
        <v>659.99999999999989</v>
      </c>
      <c r="P1646" s="31">
        <v>0</v>
      </c>
      <c r="Q1646" s="32"/>
      <c r="R1646" s="33">
        <f t="shared" si="125"/>
        <v>11.272727272727275</v>
      </c>
      <c r="S1646" s="34">
        <f t="shared" si="126"/>
        <v>204</v>
      </c>
      <c r="T1646" s="35">
        <f>IF(L1646="비가동",0,VLOOKUP(E1646,[1]단가!$D$4:$G$1048576,4,0))</f>
        <v>673</v>
      </c>
      <c r="U1646" s="35">
        <f t="shared" si="127"/>
        <v>333808</v>
      </c>
      <c r="V1646" s="36" t="str">
        <f>IF($L1646="비가동",0,IF($B1646="in",VLOOKUP($E1646,[1]투입량!$M:$T,3,FALSE),VLOOKUP($E1646,[1]투입량!$D:$I,3,FALSE)))</f>
        <v>SI5027</v>
      </c>
      <c r="W1646" s="35">
        <f>IF($L1646="비가동",0,IF($B1646="in",VLOOKUP($E1646,[1]투입량!$M:$T,6,FALSE),VLOOKUP($E1646,[1]투입량!$D:$I,5,FALSE)))</f>
        <v>48</v>
      </c>
      <c r="X1646" s="35">
        <f t="shared" si="128"/>
        <v>6547.2000000000007</v>
      </c>
      <c r="Y1646" s="37">
        <f>IF(V1646=0,0,VLOOKUP(V1646,[1]원재료!C:H,3,0)*0.001)</f>
        <v>0</v>
      </c>
      <c r="Z1646" s="35">
        <f t="shared" si="129"/>
        <v>0</v>
      </c>
      <c r="AA1646" s="49"/>
      <c r="AB1646" s="39" t="s">
        <v>35</v>
      </c>
      <c r="AC1646" s="40"/>
    </row>
    <row r="1647" spans="1:29" ht="19.5" hidden="1" customHeight="1" x14ac:dyDescent="0.45">
      <c r="A1647" s="22">
        <v>46155</v>
      </c>
      <c r="B1647" s="23" t="s">
        <v>29</v>
      </c>
      <c r="C1647" s="24" t="s">
        <v>168</v>
      </c>
      <c r="D1647" s="25" t="s">
        <v>169</v>
      </c>
      <c r="E1647" s="26" t="s">
        <v>199</v>
      </c>
      <c r="F1647" s="27" t="str">
        <f>VLOOKUP(표1[[#This Row],[품번]],[1]!품번구분[#Data],2,0)</f>
        <v>G</v>
      </c>
      <c r="G1647" s="28">
        <v>8</v>
      </c>
      <c r="H1647" s="28">
        <v>55</v>
      </c>
      <c r="I1647" s="28"/>
      <c r="J1647" s="29">
        <f>표1[[#This Row],[C/V]]*표1[[#This Row],[판수]]-표1[[#This Row],[불량수량]]</f>
        <v>440</v>
      </c>
      <c r="K1647" s="28" t="s">
        <v>171</v>
      </c>
      <c r="L1647" s="28" t="s">
        <v>116</v>
      </c>
      <c r="M1647" s="30">
        <v>0.33333333333333331</v>
      </c>
      <c r="N1647" s="30">
        <v>0.62291666666666667</v>
      </c>
      <c r="O1647" s="31">
        <v>298.00000000000011</v>
      </c>
      <c r="P1647" s="31">
        <v>58.99999999999995</v>
      </c>
      <c r="Q1647" s="32" t="s">
        <v>100</v>
      </c>
      <c r="R1647" s="33">
        <f t="shared" si="125"/>
        <v>11.0738255033557</v>
      </c>
      <c r="S1647" s="34">
        <f t="shared" si="126"/>
        <v>55</v>
      </c>
      <c r="T1647" s="35">
        <f>IF(L1647="비가동",0,VLOOKUP(E1647,[1]단가!$D$4:$G$1048576,4,0))</f>
        <v>650</v>
      </c>
      <c r="U1647" s="35">
        <f t="shared" si="127"/>
        <v>286000</v>
      </c>
      <c r="V1647" s="36" t="str">
        <f>IF($L1647="비가동",0,IF($B1647="in",VLOOKUP($E1647,[1]투입량!$M:$T,3,FALSE),VLOOKUP($E1647,[1]투입량!$D:$I,3,FALSE)))</f>
        <v>Q5011</v>
      </c>
      <c r="W1647" s="35">
        <f>IF($L1647="비가동",0,IF($B1647="in",VLOOKUP($E1647,[1]투입량!$M:$T,6,FALSE),VLOOKUP($E1647,[1]투입량!$D:$I,5,FALSE)))</f>
        <v>136</v>
      </c>
      <c r="X1647" s="35">
        <f t="shared" si="128"/>
        <v>8228.0000000000018</v>
      </c>
      <c r="Y1647" s="37">
        <f>IF(V1647=0,0,VLOOKUP(V1647,[1]원재료!C:H,3,0)*0.001)</f>
        <v>9.01</v>
      </c>
      <c r="Z1647" s="35">
        <f t="shared" si="129"/>
        <v>74134.280000000013</v>
      </c>
      <c r="AA1647" s="49"/>
      <c r="AB1647" s="39" t="s">
        <v>35</v>
      </c>
      <c r="AC1647" s="40"/>
    </row>
    <row r="1648" spans="1:29" ht="19.5" hidden="1" customHeight="1" x14ac:dyDescent="0.45">
      <c r="A1648" s="22">
        <v>46155</v>
      </c>
      <c r="B1648" s="23" t="s">
        <v>29</v>
      </c>
      <c r="C1648" s="24" t="s">
        <v>168</v>
      </c>
      <c r="D1648" s="25" t="s">
        <v>169</v>
      </c>
      <c r="E1648" s="26" t="s">
        <v>199</v>
      </c>
      <c r="F1648" s="27" t="str">
        <f>VLOOKUP(표1[[#This Row],[품번]],[1]!품번구분[#Data],2,0)</f>
        <v>G</v>
      </c>
      <c r="G1648" s="28"/>
      <c r="H1648" s="28"/>
      <c r="I1648" s="28"/>
      <c r="J1648" s="29">
        <f>표1[[#This Row],[C/V]]*표1[[#This Row],[판수]]-표1[[#This Row],[불량수량]]</f>
        <v>0</v>
      </c>
      <c r="K1648" s="28" t="s">
        <v>171</v>
      </c>
      <c r="L1648" s="28" t="s">
        <v>36</v>
      </c>
      <c r="M1648" s="30">
        <v>0.58194444444444449</v>
      </c>
      <c r="N1648" s="30">
        <v>0.62291666666666667</v>
      </c>
      <c r="O1648" s="31">
        <v>58.99999999999995</v>
      </c>
      <c r="P1648" s="31">
        <v>0</v>
      </c>
      <c r="Q1648" s="32"/>
      <c r="R1648" s="33" t="str">
        <f t="shared" si="125"/>
        <v/>
      </c>
      <c r="S1648" s="34">
        <f t="shared" si="126"/>
        <v>55</v>
      </c>
      <c r="T1648" s="35">
        <f>IF(L1648="비가동",0,VLOOKUP(E1648,[1]단가!$D$4:$G$1048576,4,0))</f>
        <v>0</v>
      </c>
      <c r="U1648" s="35">
        <f t="shared" si="127"/>
        <v>0</v>
      </c>
      <c r="V1648" s="36">
        <f>IF($L1648="비가동",0,IF($B1648="in",VLOOKUP($E1648,[1]투입량!$M:$T,3,FALSE),VLOOKUP($E1648,[1]투입량!$D:$I,3,FALSE)))</f>
        <v>0</v>
      </c>
      <c r="W1648" s="35">
        <f>IF($L1648="비가동",0,IF($B1648="in",VLOOKUP($E1648,[1]투입량!$M:$T,6,FALSE),VLOOKUP($E1648,[1]투입량!$D:$I,5,FALSE)))</f>
        <v>0</v>
      </c>
      <c r="X1648" s="35">
        <f t="shared" si="128"/>
        <v>0</v>
      </c>
      <c r="Y1648" s="37">
        <f>IF(V1648=0,0,VLOOKUP(V1648,[1]원재료!C:H,3,0)*0.001)</f>
        <v>0</v>
      </c>
      <c r="Z1648" s="35">
        <f t="shared" si="129"/>
        <v>0</v>
      </c>
      <c r="AA1648" s="49"/>
      <c r="AB1648" s="39" t="s">
        <v>35</v>
      </c>
      <c r="AC1648" s="40"/>
    </row>
    <row r="1649" spans="1:29" ht="19.5" customHeight="1" x14ac:dyDescent="0.45">
      <c r="A1649" s="22">
        <v>46155</v>
      </c>
      <c r="B1649" s="23" t="s">
        <v>29</v>
      </c>
      <c r="C1649" s="24" t="s">
        <v>168</v>
      </c>
      <c r="D1649" s="25" t="s">
        <v>169</v>
      </c>
      <c r="E1649" s="26" t="s">
        <v>200</v>
      </c>
      <c r="F1649" s="27" t="str">
        <f>VLOOKUP(표1[[#This Row],[품번]],[1]!품번구분[#Data],2,0)</f>
        <v>G</v>
      </c>
      <c r="G1649" s="28">
        <v>64</v>
      </c>
      <c r="H1649" s="28">
        <v>41</v>
      </c>
      <c r="I1649" s="28"/>
      <c r="J1649" s="29">
        <f>표1[[#This Row],[C/V]]*표1[[#This Row],[판수]]-표1[[#This Row],[불량수량]]</f>
        <v>2624</v>
      </c>
      <c r="K1649" s="28" t="s">
        <v>171</v>
      </c>
      <c r="L1649" s="28" t="s">
        <v>116</v>
      </c>
      <c r="M1649" s="30">
        <v>0.62291666666666667</v>
      </c>
      <c r="N1649" s="30">
        <v>0.83333333333333337</v>
      </c>
      <c r="O1649" s="31">
        <v>263.00000000000006</v>
      </c>
      <c r="P1649" s="31">
        <v>0</v>
      </c>
      <c r="Q1649" s="32"/>
      <c r="R1649" s="33">
        <f t="shared" si="125"/>
        <v>9.353612167300378</v>
      </c>
      <c r="S1649" s="34">
        <f t="shared" si="126"/>
        <v>41</v>
      </c>
      <c r="T1649" s="35">
        <f>IF(L1649="비가동",0,VLOOKUP(E1649,[1]단가!$D$4:$G$1048576,4,0))</f>
        <v>0</v>
      </c>
      <c r="U1649" s="35">
        <f t="shared" si="127"/>
        <v>0</v>
      </c>
      <c r="V1649" s="36" t="str">
        <f>IF($L1649="비가동",0,IF($B1649="in",VLOOKUP($E1649,[1]투입량!$M:$T,3,FALSE),VLOOKUP($E1649,[1]투입량!$D:$I,3,FALSE)))</f>
        <v>Q6007</v>
      </c>
      <c r="W1649" s="35">
        <f>IF($L1649="비가동",0,IF($B1649="in",VLOOKUP($E1649,[1]투입량!$M:$T,6,FALSE),VLOOKUP($E1649,[1]투입량!$D:$I,5,FALSE)))</f>
        <v>0</v>
      </c>
      <c r="X1649" s="35">
        <f t="shared" si="128"/>
        <v>0</v>
      </c>
      <c r="Y1649" s="37">
        <f>IF(V1649=0,0,VLOOKUP(V1649,[1]원재료!C:H,3,0)*0.001)</f>
        <v>12.48</v>
      </c>
      <c r="Z1649" s="35">
        <f t="shared" si="129"/>
        <v>0</v>
      </c>
      <c r="AA1649" s="49"/>
      <c r="AB1649" s="39" t="s">
        <v>35</v>
      </c>
      <c r="AC1649" s="40"/>
    </row>
    <row r="1650" spans="1:29" ht="19.5" customHeight="1" x14ac:dyDescent="0.45">
      <c r="A1650" s="22">
        <v>46155</v>
      </c>
      <c r="B1650" s="23" t="s">
        <v>29</v>
      </c>
      <c r="C1650" s="24" t="s">
        <v>168</v>
      </c>
      <c r="D1650" s="25" t="s">
        <v>172</v>
      </c>
      <c r="E1650" s="26">
        <v>440009</v>
      </c>
      <c r="F1650" s="27" t="str">
        <f>VLOOKUP(표1[[#This Row],[품번]],[1]!품번구분[#Data],2,0)</f>
        <v>G</v>
      </c>
      <c r="G1650" s="28">
        <v>80</v>
      </c>
      <c r="H1650" s="28">
        <v>109</v>
      </c>
      <c r="I1650" s="28">
        <v>109</v>
      </c>
      <c r="J1650" s="29">
        <f>표1[[#This Row],[C/V]]*표1[[#This Row],[판수]]-표1[[#This Row],[불량수량]]</f>
        <v>8611</v>
      </c>
      <c r="K1650" s="28" t="s">
        <v>171</v>
      </c>
      <c r="L1650" s="28" t="s">
        <v>116</v>
      </c>
      <c r="M1650" s="30">
        <v>0.33333333333333331</v>
      </c>
      <c r="N1650" s="30">
        <v>0.83333333333333337</v>
      </c>
      <c r="O1650" s="31">
        <v>620</v>
      </c>
      <c r="P1650" s="31">
        <v>0</v>
      </c>
      <c r="Q1650" s="32"/>
      <c r="R1650" s="33">
        <f t="shared" si="125"/>
        <v>10.548387096774194</v>
      </c>
      <c r="S1650" s="34">
        <f t="shared" si="126"/>
        <v>109</v>
      </c>
      <c r="T1650" s="35">
        <f>IF(L1650="비가동",0,VLOOKUP(E1650,[1]단가!$D$4:$G$1048576,4,0))</f>
        <v>30</v>
      </c>
      <c r="U1650" s="35">
        <f t="shared" si="127"/>
        <v>258330</v>
      </c>
      <c r="V1650" s="36" t="str">
        <f>IF($L1650="비가동",0,IF($B1650="in",VLOOKUP($E1650,[1]투입량!$M:$T,3,FALSE),VLOOKUP($E1650,[1]투입량!$D:$I,3,FALSE)))</f>
        <v>Q4004-1</v>
      </c>
      <c r="W1650" s="35">
        <f>IF($L1650="비가동",0,IF($B1650="in",VLOOKUP($E1650,[1]투입량!$M:$T,6,FALSE),VLOOKUP($E1650,[1]투입량!$D:$I,5,FALSE)))</f>
        <v>50</v>
      </c>
      <c r="X1650" s="35">
        <f t="shared" si="128"/>
        <v>5995.0000000000009</v>
      </c>
      <c r="Y1650" s="37">
        <f>IF(V1650=0,0,VLOOKUP(V1650,[1]원재료!C:H,3,0)*0.001)</f>
        <v>10.83</v>
      </c>
      <c r="Z1650" s="35">
        <f t="shared" si="129"/>
        <v>64925.850000000013</v>
      </c>
      <c r="AA1650" s="49"/>
      <c r="AB1650" s="39" t="s">
        <v>35</v>
      </c>
      <c r="AC1650" s="40"/>
    </row>
    <row r="1651" spans="1:29" ht="19.5" customHeight="1" x14ac:dyDescent="0.45">
      <c r="A1651" s="22">
        <v>46155</v>
      </c>
      <c r="B1651" s="23" t="s">
        <v>29</v>
      </c>
      <c r="C1651" s="24" t="s">
        <v>168</v>
      </c>
      <c r="D1651" s="25" t="s">
        <v>192</v>
      </c>
      <c r="E1651" s="26" t="s">
        <v>174</v>
      </c>
      <c r="F1651" s="27" t="str">
        <f>VLOOKUP(표1[[#This Row],[품번]],[1]!품번구분[#Data],2,0)</f>
        <v>G</v>
      </c>
      <c r="G1651" s="28">
        <v>72</v>
      </c>
      <c r="H1651" s="28">
        <v>109</v>
      </c>
      <c r="I1651" s="28"/>
      <c r="J1651" s="29">
        <f>표1[[#This Row],[C/V]]*표1[[#This Row],[판수]]-표1[[#This Row],[불량수량]]</f>
        <v>7848</v>
      </c>
      <c r="K1651" s="28" t="s">
        <v>171</v>
      </c>
      <c r="L1651" s="28" t="s">
        <v>116</v>
      </c>
      <c r="M1651" s="30">
        <v>0.33333333333333331</v>
      </c>
      <c r="N1651" s="30">
        <v>0.83333333333333337</v>
      </c>
      <c r="O1651" s="31">
        <v>620</v>
      </c>
      <c r="P1651" s="31">
        <v>0</v>
      </c>
      <c r="Q1651" s="32"/>
      <c r="R1651" s="33">
        <f t="shared" si="125"/>
        <v>10.548387096774194</v>
      </c>
      <c r="S1651" s="34">
        <f t="shared" si="126"/>
        <v>109</v>
      </c>
      <c r="T1651" s="35">
        <f>IF(L1651="비가동",0,VLOOKUP(E1651,[1]단가!$D$4:$G$1048576,4,0))</f>
        <v>0</v>
      </c>
      <c r="U1651" s="35">
        <f t="shared" si="127"/>
        <v>0</v>
      </c>
      <c r="V1651" s="36" t="str">
        <f>IF($L1651="비가동",0,IF($B1651="in",VLOOKUP($E1651,[1]투입량!$M:$T,3,FALSE),VLOOKUP($E1651,[1]투입량!$D:$I,3,FALSE)))</f>
        <v>Q4020</v>
      </c>
      <c r="W1651" s="35">
        <f>IF($L1651="비가동",0,IF($B1651="in",VLOOKUP($E1651,[1]투입량!$M:$T,6,FALSE),VLOOKUP($E1651,[1]투입량!$D:$I,5,FALSE)))</f>
        <v>87</v>
      </c>
      <c r="X1651" s="35">
        <f t="shared" si="128"/>
        <v>10431.300000000001</v>
      </c>
      <c r="Y1651" s="37">
        <f>IF(V1651=0,0,VLOOKUP(V1651,[1]원재료!C:H,3,0)*0.001)</f>
        <v>10.450000000000001</v>
      </c>
      <c r="Z1651" s="35">
        <f t="shared" si="129"/>
        <v>109007.08500000002</v>
      </c>
      <c r="AA1651" s="49"/>
      <c r="AB1651" s="39" t="s">
        <v>35</v>
      </c>
      <c r="AC1651" s="40"/>
    </row>
    <row r="1652" spans="1:29" ht="19.5" customHeight="1" x14ac:dyDescent="0.45">
      <c r="A1652" s="22">
        <v>46155</v>
      </c>
      <c r="B1652" s="23" t="s">
        <v>29</v>
      </c>
      <c r="C1652" s="24" t="s">
        <v>168</v>
      </c>
      <c r="D1652" s="25" t="s">
        <v>183</v>
      </c>
      <c r="E1652" s="26" t="s">
        <v>176</v>
      </c>
      <c r="F1652" s="27" t="str">
        <f>VLOOKUP(표1[[#This Row],[품번]],[1]!품번구분[#Data],2,0)</f>
        <v>G</v>
      </c>
      <c r="G1652" s="28">
        <v>8</v>
      </c>
      <c r="H1652" s="28">
        <v>117</v>
      </c>
      <c r="I1652" s="28"/>
      <c r="J1652" s="29">
        <f>표1[[#This Row],[C/V]]*표1[[#This Row],[판수]]-표1[[#This Row],[불량수량]]</f>
        <v>936</v>
      </c>
      <c r="K1652" s="28" t="s">
        <v>184</v>
      </c>
      <c r="L1652" s="28" t="s">
        <v>116</v>
      </c>
      <c r="M1652" s="30">
        <v>0.33333333333333331</v>
      </c>
      <c r="N1652" s="30">
        <v>0.83333333333333337</v>
      </c>
      <c r="O1652" s="31">
        <v>620</v>
      </c>
      <c r="P1652" s="31">
        <v>0</v>
      </c>
      <c r="Q1652" s="32"/>
      <c r="R1652" s="33">
        <f t="shared" si="125"/>
        <v>11.322580645161292</v>
      </c>
      <c r="S1652" s="34">
        <f t="shared" si="126"/>
        <v>234</v>
      </c>
      <c r="T1652" s="35">
        <f>IF(L1652="비가동",0,VLOOKUP(E1652,[1]단가!$D$4:$G$1048576,4,0))</f>
        <v>420.5</v>
      </c>
      <c r="U1652" s="35">
        <f t="shared" si="127"/>
        <v>393588</v>
      </c>
      <c r="V1652" s="36" t="str">
        <f>IF($L1652="비가동",0,IF($B1652="in",VLOOKUP($E1652,[1]투입량!$M:$T,3,FALSE),VLOOKUP($E1652,[1]투입량!$D:$I,3,FALSE)))</f>
        <v>Q4021</v>
      </c>
      <c r="W1652" s="35">
        <f>IF($L1652="비가동",0,IF($B1652="in",VLOOKUP($E1652,[1]투입량!$M:$T,6,FALSE),VLOOKUP($E1652,[1]투입량!$D:$I,5,FALSE)))</f>
        <v>22.4</v>
      </c>
      <c r="X1652" s="35">
        <f t="shared" si="128"/>
        <v>2882.88</v>
      </c>
      <c r="Y1652" s="37">
        <f>IF(V1652=0,0,VLOOKUP(V1652,[1]원재료!C:H,3,0)*0.001)</f>
        <v>8.9</v>
      </c>
      <c r="Z1652" s="35">
        <f t="shared" si="129"/>
        <v>25657.632000000001</v>
      </c>
      <c r="AA1652" s="49"/>
      <c r="AB1652" s="39" t="s">
        <v>35</v>
      </c>
      <c r="AC1652" s="40"/>
    </row>
    <row r="1653" spans="1:29" ht="19.5" customHeight="1" x14ac:dyDescent="0.45">
      <c r="A1653" s="22">
        <v>46155</v>
      </c>
      <c r="B1653" s="23" t="s">
        <v>29</v>
      </c>
      <c r="C1653" s="24" t="s">
        <v>168</v>
      </c>
      <c r="D1653" s="25" t="s">
        <v>179</v>
      </c>
      <c r="E1653" s="26" t="s">
        <v>180</v>
      </c>
      <c r="F1653" s="27" t="str">
        <f>VLOOKUP(표1[[#This Row],[품번]],[1]!품번구분[#Data],2,0)</f>
        <v>G</v>
      </c>
      <c r="G1653" s="28">
        <v>96</v>
      </c>
      <c r="H1653" s="28">
        <v>117</v>
      </c>
      <c r="I1653" s="28"/>
      <c r="J1653" s="29">
        <f>표1[[#This Row],[C/V]]*표1[[#This Row],[판수]]-표1[[#This Row],[불량수량]]</f>
        <v>11232</v>
      </c>
      <c r="K1653" s="28" t="s">
        <v>184</v>
      </c>
      <c r="L1653" s="28" t="s">
        <v>116</v>
      </c>
      <c r="M1653" s="30">
        <v>0.33333333333333331</v>
      </c>
      <c r="N1653" s="30">
        <v>0.83333333333333337</v>
      </c>
      <c r="O1653" s="31">
        <v>620</v>
      </c>
      <c r="P1653" s="31">
        <v>0</v>
      </c>
      <c r="Q1653" s="32"/>
      <c r="R1653" s="33">
        <f t="shared" si="125"/>
        <v>11.322580645161292</v>
      </c>
      <c r="S1653" s="34">
        <f t="shared" si="126"/>
        <v>234</v>
      </c>
      <c r="T1653" s="35">
        <f>IF(L1653="비가동",0,VLOOKUP(E1653,[1]단가!$D$4:$G$1048576,4,0))</f>
        <v>55</v>
      </c>
      <c r="U1653" s="35">
        <f t="shared" si="127"/>
        <v>617760</v>
      </c>
      <c r="V1653" s="36" t="str">
        <f>IF($L1653="비가동",0,IF($B1653="in",VLOOKUP($E1653,[1]투입량!$M:$T,3,FALSE),VLOOKUP($E1653,[1]투입량!$D:$I,3,FALSE)))</f>
        <v>Q4020</v>
      </c>
      <c r="W1653" s="35">
        <f>IF($L1653="비가동",0,IF($B1653="in",VLOOKUP($E1653,[1]투입량!$M:$T,6,FALSE),VLOOKUP($E1653,[1]투입량!$D:$I,5,FALSE)))</f>
        <v>120</v>
      </c>
      <c r="X1653" s="35">
        <f t="shared" si="128"/>
        <v>15444</v>
      </c>
      <c r="Y1653" s="37">
        <f>IF(V1653=0,0,VLOOKUP(V1653,[1]원재료!C:H,3,0)*0.001)</f>
        <v>10.450000000000001</v>
      </c>
      <c r="Z1653" s="35">
        <f t="shared" si="129"/>
        <v>161389.80000000002</v>
      </c>
      <c r="AA1653" s="49"/>
      <c r="AB1653" s="39" t="s">
        <v>35</v>
      </c>
      <c r="AC1653" s="40"/>
    </row>
    <row r="1654" spans="1:29" ht="19.5" customHeight="1" x14ac:dyDescent="0.45">
      <c r="A1654" s="22">
        <v>46155</v>
      </c>
      <c r="B1654" s="23" t="s">
        <v>29</v>
      </c>
      <c r="C1654" s="24" t="s">
        <v>168</v>
      </c>
      <c r="D1654" s="25" t="s">
        <v>181</v>
      </c>
      <c r="E1654" s="26" t="s">
        <v>155</v>
      </c>
      <c r="F1654" s="27" t="str">
        <f>VLOOKUP(표1[[#This Row],[품번]],[1]!품번구분[#Data],2,0)</f>
        <v>G</v>
      </c>
      <c r="G1654" s="28">
        <v>44</v>
      </c>
      <c r="H1654" s="28">
        <v>117</v>
      </c>
      <c r="I1654" s="28"/>
      <c r="J1654" s="29">
        <f>표1[[#This Row],[C/V]]*표1[[#This Row],[판수]]-표1[[#This Row],[불량수량]]</f>
        <v>5148</v>
      </c>
      <c r="K1654" s="28" t="s">
        <v>184</v>
      </c>
      <c r="L1654" s="28" t="s">
        <v>116</v>
      </c>
      <c r="M1654" s="30">
        <v>0.33333333333333331</v>
      </c>
      <c r="N1654" s="30">
        <v>0.83333333333333337</v>
      </c>
      <c r="O1654" s="31">
        <v>620</v>
      </c>
      <c r="P1654" s="31">
        <v>0</v>
      </c>
      <c r="Q1654" s="32"/>
      <c r="R1654" s="33">
        <f t="shared" si="125"/>
        <v>11.322580645161292</v>
      </c>
      <c r="S1654" s="34">
        <f t="shared" si="126"/>
        <v>234</v>
      </c>
      <c r="T1654" s="35">
        <f>IF(L1654="비가동",0,VLOOKUP(E1654,[1]단가!$D$4:$G$1048576,4,0))</f>
        <v>97</v>
      </c>
      <c r="U1654" s="35">
        <f t="shared" si="127"/>
        <v>499356</v>
      </c>
      <c r="V1654" s="36" t="str">
        <f>IF($L1654="비가동",0,IF($B1654="in",VLOOKUP($E1654,[1]투입량!$M:$T,3,FALSE),VLOOKUP($E1654,[1]투입량!$D:$I,3,FALSE)))</f>
        <v>SI4028</v>
      </c>
      <c r="W1654" s="35">
        <f>IF($L1654="비가동",0,IF($B1654="in",VLOOKUP($E1654,[1]투입량!$M:$T,6,FALSE),VLOOKUP($E1654,[1]투입량!$D:$I,5,FALSE)))</f>
        <v>156</v>
      </c>
      <c r="X1654" s="35">
        <f t="shared" si="128"/>
        <v>20077.200000000004</v>
      </c>
      <c r="Y1654" s="37">
        <f>IF(V1654=0,0,VLOOKUP(V1654,[1]원재료!C:H,3,0)*0.001)</f>
        <v>9</v>
      </c>
      <c r="Z1654" s="35">
        <f t="shared" si="129"/>
        <v>180694.80000000005</v>
      </c>
      <c r="AA1654" s="49"/>
      <c r="AB1654" s="39" t="s">
        <v>35</v>
      </c>
      <c r="AC1654" s="40"/>
    </row>
    <row r="1655" spans="1:29" ht="19.5" customHeight="1" x14ac:dyDescent="0.45">
      <c r="A1655" s="22">
        <v>46155</v>
      </c>
      <c r="B1655" s="23" t="s">
        <v>29</v>
      </c>
      <c r="C1655" s="24" t="s">
        <v>168</v>
      </c>
      <c r="D1655" s="25" t="s">
        <v>183</v>
      </c>
      <c r="E1655" s="26" t="s">
        <v>176</v>
      </c>
      <c r="F1655" s="27" t="str">
        <f>VLOOKUP(표1[[#This Row],[품번]],[1]!품번구분[#Data],2,0)</f>
        <v>G</v>
      </c>
      <c r="G1655" s="28">
        <v>8</v>
      </c>
      <c r="H1655" s="28">
        <v>117</v>
      </c>
      <c r="I1655" s="28"/>
      <c r="J1655" s="29">
        <f>표1[[#This Row],[C/V]]*표1[[#This Row],[판수]]-표1[[#This Row],[불량수량]]</f>
        <v>936</v>
      </c>
      <c r="K1655" s="28" t="s">
        <v>191</v>
      </c>
      <c r="L1655" s="28" t="s">
        <v>117</v>
      </c>
      <c r="M1655" s="30">
        <v>0.83333333333333337</v>
      </c>
      <c r="N1655" s="30">
        <v>0.33333333333333331</v>
      </c>
      <c r="O1655" s="31">
        <v>659.99999999999989</v>
      </c>
      <c r="P1655" s="31">
        <v>0</v>
      </c>
      <c r="Q1655" s="32"/>
      <c r="R1655" s="33">
        <f t="shared" si="125"/>
        <v>10.636363636363638</v>
      </c>
      <c r="S1655" s="34">
        <f t="shared" si="126"/>
        <v>234</v>
      </c>
      <c r="T1655" s="35">
        <f>IF(L1655="비가동",0,VLOOKUP(E1655,[1]단가!$D$4:$G$1048576,4,0))</f>
        <v>420.5</v>
      </c>
      <c r="U1655" s="35">
        <f t="shared" si="127"/>
        <v>393588</v>
      </c>
      <c r="V1655" s="36" t="str">
        <f>IF($L1655="비가동",0,IF($B1655="in",VLOOKUP($E1655,[1]투입량!$M:$T,3,FALSE),VLOOKUP($E1655,[1]투입량!$D:$I,3,FALSE)))</f>
        <v>Q4021</v>
      </c>
      <c r="W1655" s="35">
        <f>IF($L1655="비가동",0,IF($B1655="in",VLOOKUP($E1655,[1]투입량!$M:$T,6,FALSE),VLOOKUP($E1655,[1]투입량!$D:$I,5,FALSE)))</f>
        <v>22.4</v>
      </c>
      <c r="X1655" s="35">
        <f t="shared" si="128"/>
        <v>2882.88</v>
      </c>
      <c r="Y1655" s="37">
        <f>IF(V1655=0,0,VLOOKUP(V1655,[1]원재료!C:H,3,0)*0.001)</f>
        <v>8.9</v>
      </c>
      <c r="Z1655" s="35">
        <f t="shared" si="129"/>
        <v>25657.632000000001</v>
      </c>
      <c r="AA1655" s="49"/>
      <c r="AB1655" s="39" t="s">
        <v>35</v>
      </c>
      <c r="AC1655" s="40"/>
    </row>
    <row r="1656" spans="1:29" ht="19.5" customHeight="1" x14ac:dyDescent="0.45">
      <c r="A1656" s="22">
        <v>46155</v>
      </c>
      <c r="B1656" s="23" t="s">
        <v>29</v>
      </c>
      <c r="C1656" s="24" t="s">
        <v>168</v>
      </c>
      <c r="D1656" s="25" t="s">
        <v>179</v>
      </c>
      <c r="E1656" s="26" t="s">
        <v>180</v>
      </c>
      <c r="F1656" s="27" t="str">
        <f>VLOOKUP(표1[[#This Row],[품번]],[1]!품번구분[#Data],2,0)</f>
        <v>G</v>
      </c>
      <c r="G1656" s="28">
        <v>96</v>
      </c>
      <c r="H1656" s="28">
        <v>117</v>
      </c>
      <c r="I1656" s="28"/>
      <c r="J1656" s="29">
        <f>표1[[#This Row],[C/V]]*표1[[#This Row],[판수]]-표1[[#This Row],[불량수량]]</f>
        <v>11232</v>
      </c>
      <c r="K1656" s="28" t="s">
        <v>191</v>
      </c>
      <c r="L1656" s="28" t="s">
        <v>117</v>
      </c>
      <c r="M1656" s="30">
        <v>0.83333333333333337</v>
      </c>
      <c r="N1656" s="30">
        <v>0.33333333333333331</v>
      </c>
      <c r="O1656" s="31">
        <v>659.99999999999989</v>
      </c>
      <c r="P1656" s="31">
        <v>0</v>
      </c>
      <c r="Q1656" s="32"/>
      <c r="R1656" s="33">
        <f t="shared" si="125"/>
        <v>10.636363636363638</v>
      </c>
      <c r="S1656" s="34">
        <f t="shared" si="126"/>
        <v>234</v>
      </c>
      <c r="T1656" s="35">
        <f>IF(L1656="비가동",0,VLOOKUP(E1656,[1]단가!$D$4:$G$1048576,4,0))</f>
        <v>55</v>
      </c>
      <c r="U1656" s="35">
        <f t="shared" si="127"/>
        <v>617760</v>
      </c>
      <c r="V1656" s="36" t="str">
        <f>IF($L1656="비가동",0,IF($B1656="in",VLOOKUP($E1656,[1]투입량!$M:$T,3,FALSE),VLOOKUP($E1656,[1]투입량!$D:$I,3,FALSE)))</f>
        <v>Q4020</v>
      </c>
      <c r="W1656" s="35">
        <f>IF($L1656="비가동",0,IF($B1656="in",VLOOKUP($E1656,[1]투입량!$M:$T,6,FALSE),VLOOKUP($E1656,[1]투입량!$D:$I,5,FALSE)))</f>
        <v>120</v>
      </c>
      <c r="X1656" s="35">
        <f t="shared" si="128"/>
        <v>15444</v>
      </c>
      <c r="Y1656" s="37">
        <f>IF(V1656=0,0,VLOOKUP(V1656,[1]원재료!C:H,3,0)*0.001)</f>
        <v>10.450000000000001</v>
      </c>
      <c r="Z1656" s="35">
        <f t="shared" si="129"/>
        <v>161389.80000000002</v>
      </c>
      <c r="AA1656" s="49"/>
      <c r="AB1656" s="39" t="s">
        <v>35</v>
      </c>
      <c r="AC1656" s="40"/>
    </row>
    <row r="1657" spans="1:29" ht="19.5" customHeight="1" x14ac:dyDescent="0.45">
      <c r="A1657" s="22">
        <v>46155</v>
      </c>
      <c r="B1657" s="23" t="s">
        <v>29</v>
      </c>
      <c r="C1657" s="24" t="s">
        <v>168</v>
      </c>
      <c r="D1657" s="25" t="s">
        <v>181</v>
      </c>
      <c r="E1657" s="26" t="s">
        <v>155</v>
      </c>
      <c r="F1657" s="27" t="str">
        <f>VLOOKUP(표1[[#This Row],[품번]],[1]!품번구분[#Data],2,0)</f>
        <v>G</v>
      </c>
      <c r="G1657" s="28">
        <v>44</v>
      </c>
      <c r="H1657" s="28">
        <v>117</v>
      </c>
      <c r="I1657" s="28"/>
      <c r="J1657" s="29">
        <f>표1[[#This Row],[C/V]]*표1[[#This Row],[판수]]-표1[[#This Row],[불량수량]]</f>
        <v>5148</v>
      </c>
      <c r="K1657" s="28" t="s">
        <v>191</v>
      </c>
      <c r="L1657" s="28" t="s">
        <v>117</v>
      </c>
      <c r="M1657" s="30">
        <v>0.83333333333333337</v>
      </c>
      <c r="N1657" s="30">
        <v>0.33333333333333331</v>
      </c>
      <c r="O1657" s="31">
        <v>659.99999999999989</v>
      </c>
      <c r="P1657" s="31">
        <v>0</v>
      </c>
      <c r="Q1657" s="32"/>
      <c r="R1657" s="33">
        <f t="shared" si="125"/>
        <v>10.636363636363638</v>
      </c>
      <c r="S1657" s="34">
        <f t="shared" si="126"/>
        <v>234</v>
      </c>
      <c r="T1657" s="35">
        <f>IF(L1657="비가동",0,VLOOKUP(E1657,[1]단가!$D$4:$G$1048576,4,0))</f>
        <v>97</v>
      </c>
      <c r="U1657" s="35">
        <f t="shared" si="127"/>
        <v>499356</v>
      </c>
      <c r="V1657" s="36" t="str">
        <f>IF($L1657="비가동",0,IF($B1657="in",VLOOKUP($E1657,[1]투입량!$M:$T,3,FALSE),VLOOKUP($E1657,[1]투입량!$D:$I,3,FALSE)))</f>
        <v>SI4028</v>
      </c>
      <c r="W1657" s="35">
        <f>IF($L1657="비가동",0,IF($B1657="in",VLOOKUP($E1657,[1]투입량!$M:$T,6,FALSE),VLOOKUP($E1657,[1]투입량!$D:$I,5,FALSE)))</f>
        <v>156</v>
      </c>
      <c r="X1657" s="35">
        <f t="shared" si="128"/>
        <v>20077.200000000004</v>
      </c>
      <c r="Y1657" s="37">
        <f>IF(V1657=0,0,VLOOKUP(V1657,[1]원재료!C:H,3,0)*0.001)</f>
        <v>9</v>
      </c>
      <c r="Z1657" s="35">
        <f t="shared" si="129"/>
        <v>180694.80000000005</v>
      </c>
      <c r="AA1657" s="49"/>
      <c r="AB1657" s="39" t="s">
        <v>35</v>
      </c>
      <c r="AC1657" s="40"/>
    </row>
    <row r="1658" spans="1:29" ht="19.5" hidden="1" customHeight="1" x14ac:dyDescent="0.45">
      <c r="A1658" s="22">
        <v>46155</v>
      </c>
      <c r="B1658" s="23" t="s">
        <v>29</v>
      </c>
      <c r="C1658" s="24" t="s">
        <v>168</v>
      </c>
      <c r="D1658" s="25" t="s">
        <v>185</v>
      </c>
      <c r="E1658" s="26" t="s">
        <v>159</v>
      </c>
      <c r="F1658" s="27" t="str">
        <f>VLOOKUP(표1[[#This Row],[품번]],[1]!품번구분[#Data],2,0)</f>
        <v>G</v>
      </c>
      <c r="G1658" s="28">
        <v>2</v>
      </c>
      <c r="H1658" s="28">
        <v>80</v>
      </c>
      <c r="I1658" s="28"/>
      <c r="J1658" s="29">
        <f>표1[[#This Row],[C/V]]*표1[[#This Row],[판수]]-표1[[#This Row],[불량수량]]</f>
        <v>160</v>
      </c>
      <c r="K1658" s="28" t="s">
        <v>186</v>
      </c>
      <c r="L1658" s="28" t="s">
        <v>116</v>
      </c>
      <c r="M1658" s="30">
        <v>0.33333333333333331</v>
      </c>
      <c r="N1658" s="30">
        <v>0.83333333333333337</v>
      </c>
      <c r="O1658" s="31">
        <v>500</v>
      </c>
      <c r="P1658" s="31">
        <v>119.99999999999997</v>
      </c>
      <c r="Q1658" s="32" t="s">
        <v>47</v>
      </c>
      <c r="R1658" s="33">
        <f t="shared" si="125"/>
        <v>9.6</v>
      </c>
      <c r="S1658" s="34">
        <f t="shared" si="126"/>
        <v>188</v>
      </c>
      <c r="T1658" s="35">
        <f>IF(L1658="비가동",0,VLOOKUP(E1658,[1]단가!$D$4:$G$1048576,4,0))</f>
        <v>1487.4</v>
      </c>
      <c r="U1658" s="35">
        <f t="shared" si="127"/>
        <v>237984</v>
      </c>
      <c r="V1658" s="36" t="str">
        <f>IF($L1658="비가동",0,IF($B1658="in",VLOOKUP($E1658,[1]투입량!$M:$T,3,FALSE),VLOOKUP($E1658,[1]투입량!$D:$I,3,FALSE)))</f>
        <v>SI5027</v>
      </c>
      <c r="W1658" s="35">
        <f>IF($L1658="비가동",0,IF($B1658="in",VLOOKUP($E1658,[1]투입량!$M:$T,6,FALSE),VLOOKUP($E1658,[1]투입량!$D:$I,5,FALSE)))</f>
        <v>72</v>
      </c>
      <c r="X1658" s="35">
        <f t="shared" si="128"/>
        <v>6336</v>
      </c>
      <c r="Y1658" s="37">
        <f>IF(V1658=0,0,VLOOKUP(V1658,[1]원재료!C:H,3,0)*0.001)</f>
        <v>0</v>
      </c>
      <c r="Z1658" s="35">
        <f t="shared" si="129"/>
        <v>0</v>
      </c>
      <c r="AA1658" s="49" t="s">
        <v>201</v>
      </c>
      <c r="AB1658" s="39" t="s">
        <v>35</v>
      </c>
      <c r="AC1658" s="40"/>
    </row>
    <row r="1659" spans="1:29" ht="19.5" hidden="1" customHeight="1" x14ac:dyDescent="0.45">
      <c r="A1659" s="22">
        <v>46155</v>
      </c>
      <c r="B1659" s="23" t="s">
        <v>29</v>
      </c>
      <c r="C1659" s="24" t="s">
        <v>168</v>
      </c>
      <c r="D1659" s="25" t="s">
        <v>185</v>
      </c>
      <c r="E1659" s="26" t="s">
        <v>159</v>
      </c>
      <c r="F1659" s="27" t="str">
        <f>VLOOKUP(표1[[#This Row],[품번]],[1]!품번구분[#Data],2,0)</f>
        <v>G</v>
      </c>
      <c r="G1659" s="28"/>
      <c r="H1659" s="28"/>
      <c r="I1659" s="28"/>
      <c r="J1659" s="29">
        <f>표1[[#This Row],[C/V]]*표1[[#This Row],[판수]]-표1[[#This Row],[불량수량]]</f>
        <v>0</v>
      </c>
      <c r="K1659" s="28" t="s">
        <v>186</v>
      </c>
      <c r="L1659" s="28" t="s">
        <v>36</v>
      </c>
      <c r="M1659" s="30">
        <v>0.41666666666666669</v>
      </c>
      <c r="N1659" s="30">
        <v>0.5</v>
      </c>
      <c r="O1659" s="31">
        <v>119.99999999999997</v>
      </c>
      <c r="P1659" s="31">
        <v>0</v>
      </c>
      <c r="Q1659" s="32"/>
      <c r="R1659" s="33" t="str">
        <f t="shared" si="125"/>
        <v/>
      </c>
      <c r="S1659" s="34">
        <f t="shared" si="126"/>
        <v>188</v>
      </c>
      <c r="T1659" s="35">
        <f>IF(L1659="비가동",0,VLOOKUP(E1659,[1]단가!$D$4:$G$1048576,4,0))</f>
        <v>0</v>
      </c>
      <c r="U1659" s="35">
        <f t="shared" si="127"/>
        <v>0</v>
      </c>
      <c r="V1659" s="36">
        <f>IF($L1659="비가동",0,IF($B1659="in",VLOOKUP($E1659,[1]투입량!$M:$T,3,FALSE),VLOOKUP($E1659,[1]투입량!$D:$I,3,FALSE)))</f>
        <v>0</v>
      </c>
      <c r="W1659" s="35">
        <f>IF($L1659="비가동",0,IF($B1659="in",VLOOKUP($E1659,[1]투입량!$M:$T,6,FALSE),VLOOKUP($E1659,[1]투입량!$D:$I,5,FALSE)))</f>
        <v>0</v>
      </c>
      <c r="X1659" s="35">
        <f t="shared" si="128"/>
        <v>0</v>
      </c>
      <c r="Y1659" s="37">
        <f>IF(V1659=0,0,VLOOKUP(V1659,[1]원재료!C:H,3,0)*0.001)</f>
        <v>0</v>
      </c>
      <c r="Z1659" s="35">
        <f t="shared" si="129"/>
        <v>0</v>
      </c>
      <c r="AA1659" s="49"/>
      <c r="AB1659" s="39" t="s">
        <v>35</v>
      </c>
      <c r="AC1659" s="40"/>
    </row>
    <row r="1660" spans="1:29" ht="19.5" hidden="1" customHeight="1" x14ac:dyDescent="0.45">
      <c r="A1660" s="22">
        <v>46155</v>
      </c>
      <c r="B1660" s="23" t="s">
        <v>29</v>
      </c>
      <c r="C1660" s="24" t="s">
        <v>168</v>
      </c>
      <c r="D1660" s="25" t="s">
        <v>187</v>
      </c>
      <c r="E1660" s="26" t="s">
        <v>166</v>
      </c>
      <c r="F1660" s="27" t="str">
        <f>VLOOKUP(표1[[#This Row],[품번]],[1]!품번구분[#Data],2,0)</f>
        <v>G</v>
      </c>
      <c r="G1660" s="28">
        <v>12</v>
      </c>
      <c r="H1660" s="28">
        <v>32</v>
      </c>
      <c r="I1660" s="28"/>
      <c r="J1660" s="29">
        <f>표1[[#This Row],[C/V]]*표1[[#This Row],[판수]]-표1[[#This Row],[불량수량]]</f>
        <v>384</v>
      </c>
      <c r="K1660" s="28" t="s">
        <v>186</v>
      </c>
      <c r="L1660" s="28" t="s">
        <v>116</v>
      </c>
      <c r="M1660" s="30">
        <v>0.33333333333333331</v>
      </c>
      <c r="N1660" s="30">
        <v>0.5</v>
      </c>
      <c r="O1660" s="31">
        <v>120.00000000000006</v>
      </c>
      <c r="P1660" s="31">
        <v>119.99999999999997</v>
      </c>
      <c r="Q1660" s="32" t="s">
        <v>47</v>
      </c>
      <c r="R1660" s="33">
        <f t="shared" si="125"/>
        <v>15.999999999999993</v>
      </c>
      <c r="S1660" s="34">
        <f t="shared" si="126"/>
        <v>32</v>
      </c>
      <c r="T1660" s="35">
        <f>IF(L1660="비가동",0,VLOOKUP(E1660,[1]단가!$D$4:$G$1048576,4,0))</f>
        <v>0</v>
      </c>
      <c r="U1660" s="35">
        <f t="shared" si="127"/>
        <v>0</v>
      </c>
      <c r="V1660" s="36" t="str">
        <f>IF($L1660="비가동",0,IF($B1660="in",VLOOKUP($E1660,[1]투입량!$M:$T,3,FALSE),VLOOKUP($E1660,[1]투입량!$D:$I,3,FALSE)))</f>
        <v>SI4022K</v>
      </c>
      <c r="W1660" s="35">
        <f>IF($L1660="비가동",0,IF($B1660="in",VLOOKUP($E1660,[1]투입량!$M:$T,6,FALSE),VLOOKUP($E1660,[1]투입량!$D:$I,5,FALSE)))</f>
        <v>75</v>
      </c>
      <c r="X1660" s="35">
        <f t="shared" si="128"/>
        <v>2640</v>
      </c>
      <c r="Y1660" s="37">
        <f>IF(V1660=0,0,VLOOKUP(V1660,[1]원재료!C:H,3,0)*0.001)</f>
        <v>8.6</v>
      </c>
      <c r="Z1660" s="35">
        <f t="shared" si="129"/>
        <v>22704</v>
      </c>
      <c r="AA1660" s="49" t="s">
        <v>201</v>
      </c>
      <c r="AB1660" s="39" t="s">
        <v>35</v>
      </c>
      <c r="AC1660" s="40"/>
    </row>
    <row r="1661" spans="1:29" ht="19.5" hidden="1" customHeight="1" x14ac:dyDescent="0.45">
      <c r="A1661" s="22">
        <v>46155</v>
      </c>
      <c r="B1661" s="23" t="s">
        <v>29</v>
      </c>
      <c r="C1661" s="24" t="s">
        <v>168</v>
      </c>
      <c r="D1661" s="25" t="s">
        <v>187</v>
      </c>
      <c r="E1661" s="26" t="s">
        <v>166</v>
      </c>
      <c r="F1661" s="27" t="str">
        <f>VLOOKUP(표1[[#This Row],[품번]],[1]!품번구분[#Data],2,0)</f>
        <v>G</v>
      </c>
      <c r="G1661" s="28"/>
      <c r="H1661" s="28"/>
      <c r="I1661" s="28"/>
      <c r="J1661" s="29">
        <f>표1[[#This Row],[C/V]]*표1[[#This Row],[판수]]-표1[[#This Row],[불량수량]]</f>
        <v>0</v>
      </c>
      <c r="K1661" s="28" t="s">
        <v>186</v>
      </c>
      <c r="L1661" s="28" t="s">
        <v>36</v>
      </c>
      <c r="M1661" s="30">
        <v>0.41666666666666669</v>
      </c>
      <c r="N1661" s="30">
        <v>0.45833333333333331</v>
      </c>
      <c r="O1661" s="31">
        <v>59.999999999999943</v>
      </c>
      <c r="P1661" s="31">
        <v>0</v>
      </c>
      <c r="Q1661" s="32"/>
      <c r="R1661" s="33" t="str">
        <f t="shared" si="125"/>
        <v/>
      </c>
      <c r="S1661" s="34">
        <f t="shared" si="126"/>
        <v>32</v>
      </c>
      <c r="T1661" s="35">
        <f>IF(L1661="비가동",0,VLOOKUP(E1661,[1]단가!$D$4:$G$1048576,4,0))</f>
        <v>0</v>
      </c>
      <c r="U1661" s="35">
        <f t="shared" si="127"/>
        <v>0</v>
      </c>
      <c r="V1661" s="36">
        <f>IF($L1661="비가동",0,IF($B1661="in",VLOOKUP($E1661,[1]투입량!$M:$T,3,FALSE),VLOOKUP($E1661,[1]투입량!$D:$I,3,FALSE)))</f>
        <v>0</v>
      </c>
      <c r="W1661" s="35">
        <f>IF($L1661="비가동",0,IF($B1661="in",VLOOKUP($E1661,[1]투입량!$M:$T,6,FALSE),VLOOKUP($E1661,[1]투입량!$D:$I,5,FALSE)))</f>
        <v>0</v>
      </c>
      <c r="X1661" s="35">
        <f t="shared" si="128"/>
        <v>0</v>
      </c>
      <c r="Y1661" s="37">
        <f>IF(V1661=0,0,VLOOKUP(V1661,[1]원재료!C:H,3,0)*0.001)</f>
        <v>0</v>
      </c>
      <c r="Z1661" s="35">
        <f t="shared" si="129"/>
        <v>0</v>
      </c>
      <c r="AA1661" s="49"/>
      <c r="AB1661" s="39" t="s">
        <v>35</v>
      </c>
      <c r="AC1661" s="40"/>
    </row>
    <row r="1662" spans="1:29" ht="19.5" hidden="1" customHeight="1" x14ac:dyDescent="0.45">
      <c r="A1662" s="22">
        <v>46155</v>
      </c>
      <c r="B1662" s="23" t="s">
        <v>29</v>
      </c>
      <c r="C1662" s="24" t="s">
        <v>168</v>
      </c>
      <c r="D1662" s="25" t="s">
        <v>187</v>
      </c>
      <c r="E1662" s="26" t="s">
        <v>166</v>
      </c>
      <c r="F1662" s="27" t="str">
        <f>VLOOKUP(표1[[#This Row],[품번]],[1]!품번구분[#Data],2,0)</f>
        <v>G</v>
      </c>
      <c r="G1662" s="28"/>
      <c r="H1662" s="28"/>
      <c r="I1662" s="28"/>
      <c r="J1662" s="29">
        <f>표1[[#This Row],[C/V]]*표1[[#This Row],[판수]]-표1[[#This Row],[불량수량]]</f>
        <v>0</v>
      </c>
      <c r="K1662" s="28" t="s">
        <v>186</v>
      </c>
      <c r="L1662" s="28" t="s">
        <v>36</v>
      </c>
      <c r="M1662" s="30">
        <v>0.45833333333333331</v>
      </c>
      <c r="N1662" s="30">
        <v>0.5</v>
      </c>
      <c r="O1662" s="31">
        <v>60.000000000000028</v>
      </c>
      <c r="P1662" s="31">
        <v>0</v>
      </c>
      <c r="Q1662" s="32"/>
      <c r="R1662" s="33" t="str">
        <f t="shared" si="125"/>
        <v/>
      </c>
      <c r="S1662" s="34">
        <f t="shared" si="126"/>
        <v>32</v>
      </c>
      <c r="T1662" s="35">
        <f>IF(L1662="비가동",0,VLOOKUP(E1662,[1]단가!$D$4:$G$1048576,4,0))</f>
        <v>0</v>
      </c>
      <c r="U1662" s="35">
        <f t="shared" si="127"/>
        <v>0</v>
      </c>
      <c r="V1662" s="36">
        <f>IF($L1662="비가동",0,IF($B1662="in",VLOOKUP($E1662,[1]투입량!$M:$T,3,FALSE),VLOOKUP($E1662,[1]투입량!$D:$I,3,FALSE)))</f>
        <v>0</v>
      </c>
      <c r="W1662" s="35">
        <f>IF($L1662="비가동",0,IF($B1662="in",VLOOKUP($E1662,[1]투입량!$M:$T,6,FALSE),VLOOKUP($E1662,[1]투입량!$D:$I,5,FALSE)))</f>
        <v>0</v>
      </c>
      <c r="X1662" s="35">
        <f t="shared" si="128"/>
        <v>0</v>
      </c>
      <c r="Y1662" s="37">
        <f>IF(V1662=0,0,VLOOKUP(V1662,[1]원재료!C:H,3,0)*0.001)</f>
        <v>0</v>
      </c>
      <c r="Z1662" s="35">
        <f t="shared" si="129"/>
        <v>0</v>
      </c>
      <c r="AA1662" s="49"/>
      <c r="AB1662" s="39" t="s">
        <v>35</v>
      </c>
      <c r="AC1662" s="40"/>
    </row>
    <row r="1663" spans="1:29" ht="19.5" customHeight="1" x14ac:dyDescent="0.45">
      <c r="A1663" s="22">
        <v>46155</v>
      </c>
      <c r="B1663" s="23" t="s">
        <v>29</v>
      </c>
      <c r="C1663" s="24" t="s">
        <v>168</v>
      </c>
      <c r="D1663" s="25" t="s">
        <v>187</v>
      </c>
      <c r="E1663" s="26" t="s">
        <v>202</v>
      </c>
      <c r="F1663" s="27" t="str">
        <f>VLOOKUP(표1[[#This Row],[품번]],[1]!품번구분[#Data],2,0)</f>
        <v>G</v>
      </c>
      <c r="G1663" s="28">
        <v>16</v>
      </c>
      <c r="H1663" s="28">
        <v>58</v>
      </c>
      <c r="I1663" s="28"/>
      <c r="J1663" s="29">
        <f>표1[[#This Row],[C/V]]*표1[[#This Row],[판수]]-표1[[#This Row],[불량수량]]</f>
        <v>928</v>
      </c>
      <c r="K1663" s="28" t="s">
        <v>186</v>
      </c>
      <c r="L1663" s="28" t="s">
        <v>116</v>
      </c>
      <c r="M1663" s="30">
        <v>0.5</v>
      </c>
      <c r="N1663" s="30">
        <v>0.83333333333333337</v>
      </c>
      <c r="O1663" s="31">
        <v>380.00000000000006</v>
      </c>
      <c r="P1663" s="31">
        <v>0</v>
      </c>
      <c r="Q1663" s="32"/>
      <c r="R1663" s="33">
        <f t="shared" si="125"/>
        <v>9.1578947368421044</v>
      </c>
      <c r="S1663" s="34">
        <f t="shared" si="126"/>
        <v>166</v>
      </c>
      <c r="T1663" s="35">
        <f>IF(L1663="비가동",0,VLOOKUP(E1663,[1]단가!$D$4:$G$1048576,4,0))</f>
        <v>200</v>
      </c>
      <c r="U1663" s="35">
        <f t="shared" si="127"/>
        <v>185600</v>
      </c>
      <c r="V1663" s="36" t="str">
        <f>IF($L1663="비가동",0,IF($B1663="in",VLOOKUP($E1663,[1]투입량!$M:$T,3,FALSE),VLOOKUP($E1663,[1]투입량!$D:$I,3,FALSE)))</f>
        <v>Q5008</v>
      </c>
      <c r="W1663" s="35">
        <f>IF($L1663="비가동",0,IF($B1663="in",VLOOKUP($E1663,[1]투입량!$M:$T,6,FALSE),VLOOKUP($E1663,[1]투입량!$D:$I,5,FALSE)))</f>
        <v>0</v>
      </c>
      <c r="X1663" s="35">
        <f t="shared" si="128"/>
        <v>0</v>
      </c>
      <c r="Y1663" s="37">
        <f>IF(V1663=0,0,VLOOKUP(V1663,[1]원재료!C:H,3,0)*0.001)</f>
        <v>6.3</v>
      </c>
      <c r="Z1663" s="35">
        <f t="shared" si="129"/>
        <v>0</v>
      </c>
      <c r="AA1663" s="49"/>
      <c r="AB1663" s="39" t="s">
        <v>35</v>
      </c>
      <c r="AC1663" s="40"/>
    </row>
    <row r="1664" spans="1:29" ht="19.5" hidden="1" customHeight="1" x14ac:dyDescent="0.45">
      <c r="A1664" s="22">
        <v>46155</v>
      </c>
      <c r="B1664" s="23" t="s">
        <v>29</v>
      </c>
      <c r="C1664" s="24" t="s">
        <v>168</v>
      </c>
      <c r="D1664" s="25" t="s">
        <v>189</v>
      </c>
      <c r="E1664" s="26" t="s">
        <v>196</v>
      </c>
      <c r="F1664" s="27" t="str">
        <f>VLOOKUP(표1[[#This Row],[품번]],[1]!품번구분[#Data],2,0)</f>
        <v>G</v>
      </c>
      <c r="G1664" s="28">
        <v>4</v>
      </c>
      <c r="H1664" s="28">
        <v>80</v>
      </c>
      <c r="I1664" s="28"/>
      <c r="J1664" s="29">
        <f>표1[[#This Row],[C/V]]*표1[[#This Row],[판수]]-표1[[#This Row],[불량수량]]</f>
        <v>320</v>
      </c>
      <c r="K1664" s="28" t="s">
        <v>186</v>
      </c>
      <c r="L1664" s="28" t="s">
        <v>116</v>
      </c>
      <c r="M1664" s="30">
        <v>0.33333333333333331</v>
      </c>
      <c r="N1664" s="30">
        <v>0.83333333333333337</v>
      </c>
      <c r="O1664" s="31">
        <v>500</v>
      </c>
      <c r="P1664" s="31">
        <v>119.99999999999997</v>
      </c>
      <c r="Q1664" s="32" t="s">
        <v>47</v>
      </c>
      <c r="R1664" s="33">
        <f t="shared" si="125"/>
        <v>9.6</v>
      </c>
      <c r="S1664" s="34">
        <f t="shared" si="126"/>
        <v>204</v>
      </c>
      <c r="T1664" s="35">
        <f>IF(L1664="비가동",0,VLOOKUP(E1664,[1]단가!$D$4:$G$1048576,4,0))</f>
        <v>673</v>
      </c>
      <c r="U1664" s="35">
        <f t="shared" si="127"/>
        <v>215360</v>
      </c>
      <c r="V1664" s="36" t="str">
        <f>IF($L1664="비가동",0,IF($B1664="in",VLOOKUP($E1664,[1]투입량!$M:$T,3,FALSE),VLOOKUP($E1664,[1]투입량!$D:$I,3,FALSE)))</f>
        <v>SI5027</v>
      </c>
      <c r="W1664" s="35">
        <f>IF($L1664="비가동",0,IF($B1664="in",VLOOKUP($E1664,[1]투입량!$M:$T,6,FALSE),VLOOKUP($E1664,[1]투입량!$D:$I,5,FALSE)))</f>
        <v>48</v>
      </c>
      <c r="X1664" s="35">
        <f t="shared" si="128"/>
        <v>4224</v>
      </c>
      <c r="Y1664" s="37">
        <f>IF(V1664=0,0,VLOOKUP(V1664,[1]원재료!C:H,3,0)*0.001)</f>
        <v>0</v>
      </c>
      <c r="Z1664" s="35">
        <f t="shared" si="129"/>
        <v>0</v>
      </c>
      <c r="AA1664" s="49" t="s">
        <v>201</v>
      </c>
      <c r="AB1664" s="39" t="s">
        <v>35</v>
      </c>
      <c r="AC1664" s="40"/>
    </row>
    <row r="1665" spans="1:29" ht="19.5" hidden="1" customHeight="1" x14ac:dyDescent="0.45">
      <c r="A1665" s="22">
        <v>46155</v>
      </c>
      <c r="B1665" s="23" t="s">
        <v>29</v>
      </c>
      <c r="C1665" s="24" t="s">
        <v>168</v>
      </c>
      <c r="D1665" s="25" t="s">
        <v>189</v>
      </c>
      <c r="E1665" s="26" t="s">
        <v>196</v>
      </c>
      <c r="F1665" s="27" t="str">
        <f>VLOOKUP(표1[[#This Row],[품번]],[1]!품번구분[#Data],2,0)</f>
        <v>G</v>
      </c>
      <c r="G1665" s="28"/>
      <c r="H1665" s="28"/>
      <c r="I1665" s="28"/>
      <c r="J1665" s="29">
        <f>표1[[#This Row],[C/V]]*표1[[#This Row],[판수]]-표1[[#This Row],[불량수량]]</f>
        <v>0</v>
      </c>
      <c r="K1665" s="28" t="s">
        <v>186</v>
      </c>
      <c r="L1665" s="28" t="s">
        <v>36</v>
      </c>
      <c r="M1665" s="30">
        <v>0.41666666666666669</v>
      </c>
      <c r="N1665" s="30">
        <v>0.5</v>
      </c>
      <c r="O1665" s="31">
        <v>119.99999999999997</v>
      </c>
      <c r="P1665" s="31">
        <v>0</v>
      </c>
      <c r="Q1665" s="32"/>
      <c r="R1665" s="33" t="str">
        <f t="shared" si="125"/>
        <v/>
      </c>
      <c r="S1665" s="34">
        <f t="shared" si="126"/>
        <v>204</v>
      </c>
      <c r="T1665" s="35">
        <f>IF(L1665="비가동",0,VLOOKUP(E1665,[1]단가!$D$4:$G$1048576,4,0))</f>
        <v>0</v>
      </c>
      <c r="U1665" s="35">
        <f t="shared" si="127"/>
        <v>0</v>
      </c>
      <c r="V1665" s="36">
        <f>IF($L1665="비가동",0,IF($B1665="in",VLOOKUP($E1665,[1]투입량!$M:$T,3,FALSE),VLOOKUP($E1665,[1]투입량!$D:$I,3,FALSE)))</f>
        <v>0</v>
      </c>
      <c r="W1665" s="35">
        <f>IF($L1665="비가동",0,IF($B1665="in",VLOOKUP($E1665,[1]투입량!$M:$T,6,FALSE),VLOOKUP($E1665,[1]투입량!$D:$I,5,FALSE)))</f>
        <v>0</v>
      </c>
      <c r="X1665" s="35">
        <f t="shared" si="128"/>
        <v>0</v>
      </c>
      <c r="Y1665" s="37">
        <f>IF(V1665=0,0,VLOOKUP(V1665,[1]원재료!C:H,3,0)*0.001)</f>
        <v>0</v>
      </c>
      <c r="Z1665" s="35">
        <f t="shared" si="129"/>
        <v>0</v>
      </c>
      <c r="AA1665" s="49"/>
      <c r="AB1665" s="39" t="s">
        <v>35</v>
      </c>
      <c r="AC1665" s="40"/>
    </row>
    <row r="1666" spans="1:29" ht="19.5" customHeight="1" x14ac:dyDescent="0.45">
      <c r="A1666" s="22">
        <v>46155</v>
      </c>
      <c r="B1666" s="23" t="s">
        <v>29</v>
      </c>
      <c r="C1666" s="24" t="s">
        <v>168</v>
      </c>
      <c r="D1666" s="25" t="s">
        <v>185</v>
      </c>
      <c r="E1666" s="26" t="s">
        <v>159</v>
      </c>
      <c r="F1666" s="27" t="str">
        <f>VLOOKUP(표1[[#This Row],[품번]],[1]!품번구분[#Data],2,0)</f>
        <v>G</v>
      </c>
      <c r="G1666" s="28">
        <v>2</v>
      </c>
      <c r="H1666" s="28">
        <v>108</v>
      </c>
      <c r="I1666" s="28"/>
      <c r="J1666" s="29">
        <f>표1[[#This Row],[C/V]]*표1[[#This Row],[판수]]-표1[[#This Row],[불량수량]]</f>
        <v>216</v>
      </c>
      <c r="K1666" s="28" t="s">
        <v>177</v>
      </c>
      <c r="L1666" s="28" t="s">
        <v>117</v>
      </c>
      <c r="M1666" s="30">
        <v>0.83333333333333337</v>
      </c>
      <c r="N1666" s="30">
        <v>0.33333333333333331</v>
      </c>
      <c r="O1666" s="31">
        <v>659.99999999999989</v>
      </c>
      <c r="P1666" s="31">
        <v>0</v>
      </c>
      <c r="Q1666" s="32"/>
      <c r="R1666" s="33">
        <f t="shared" si="125"/>
        <v>9.8181818181818201</v>
      </c>
      <c r="S1666" s="34">
        <f t="shared" si="126"/>
        <v>188</v>
      </c>
      <c r="T1666" s="35">
        <f>IF(L1666="비가동",0,VLOOKUP(E1666,[1]단가!$D$4:$G$1048576,4,0))</f>
        <v>1487.4</v>
      </c>
      <c r="U1666" s="35">
        <f t="shared" si="127"/>
        <v>321278.40000000002</v>
      </c>
      <c r="V1666" s="36" t="str">
        <f>IF($L1666="비가동",0,IF($B1666="in",VLOOKUP($E1666,[1]투입량!$M:$T,3,FALSE),VLOOKUP($E1666,[1]투입량!$D:$I,3,FALSE)))</f>
        <v>SI5027</v>
      </c>
      <c r="W1666" s="35">
        <f>IF($L1666="비가동",0,IF($B1666="in",VLOOKUP($E1666,[1]투입량!$M:$T,6,FALSE),VLOOKUP($E1666,[1]투입량!$D:$I,5,FALSE)))</f>
        <v>72</v>
      </c>
      <c r="X1666" s="35">
        <f t="shared" si="128"/>
        <v>8553.6</v>
      </c>
      <c r="Y1666" s="37">
        <f>IF(V1666=0,0,VLOOKUP(V1666,[1]원재료!C:H,3,0)*0.001)</f>
        <v>0</v>
      </c>
      <c r="Z1666" s="35">
        <f t="shared" si="129"/>
        <v>0</v>
      </c>
      <c r="AA1666" s="49"/>
      <c r="AB1666" s="39" t="s">
        <v>35</v>
      </c>
      <c r="AC1666" s="40"/>
    </row>
    <row r="1667" spans="1:29" ht="19.5" customHeight="1" x14ac:dyDescent="0.45">
      <c r="A1667" s="22">
        <v>46155</v>
      </c>
      <c r="B1667" s="23" t="s">
        <v>29</v>
      </c>
      <c r="C1667" s="24" t="s">
        <v>168</v>
      </c>
      <c r="D1667" s="25" t="s">
        <v>187</v>
      </c>
      <c r="E1667" s="26" t="s">
        <v>202</v>
      </c>
      <c r="F1667" s="27" t="str">
        <f>VLOOKUP(표1[[#This Row],[품번]],[1]!품번구분[#Data],2,0)</f>
        <v>G</v>
      </c>
      <c r="G1667" s="28">
        <v>16</v>
      </c>
      <c r="H1667" s="28">
        <v>108</v>
      </c>
      <c r="I1667" s="28"/>
      <c r="J1667" s="29">
        <f>표1[[#This Row],[C/V]]*표1[[#This Row],[판수]]-표1[[#This Row],[불량수량]]</f>
        <v>1728</v>
      </c>
      <c r="K1667" s="28" t="s">
        <v>177</v>
      </c>
      <c r="L1667" s="28" t="s">
        <v>117</v>
      </c>
      <c r="M1667" s="30">
        <v>0.83333333333333337</v>
      </c>
      <c r="N1667" s="30">
        <v>0.33333333333333331</v>
      </c>
      <c r="O1667" s="31">
        <v>659.99999999999989</v>
      </c>
      <c r="P1667" s="31">
        <v>0</v>
      </c>
      <c r="Q1667" s="32"/>
      <c r="R1667" s="33">
        <f t="shared" ref="R1667:R1730" si="130">IF(H1667=0,"",H1667/O1667*60)</f>
        <v>9.8181818181818201</v>
      </c>
      <c r="S1667" s="34">
        <f t="shared" ref="S1667:S1730" si="131">SUMIFS(H:H,$A:$A,A1667,$D:$D,D1667,$E:$E,E1667)</f>
        <v>166</v>
      </c>
      <c r="T1667" s="35">
        <f>IF(L1667="비가동",0,VLOOKUP(E1667,[1]단가!$D$4:$G$1048576,4,0))</f>
        <v>200</v>
      </c>
      <c r="U1667" s="35">
        <f t="shared" ref="U1667:U1730" si="132">IF(L1667="비가동",0,T1667*J1667)</f>
        <v>345600</v>
      </c>
      <c r="V1667" s="36" t="str">
        <f>IF($L1667="비가동",0,IF($B1667="in",VLOOKUP($E1667,[1]투입량!$M:$T,3,FALSE),VLOOKUP($E1667,[1]투입량!$D:$I,3,FALSE)))</f>
        <v>Q5008</v>
      </c>
      <c r="W1667" s="35">
        <f>IF($L1667="비가동",0,IF($B1667="in",VLOOKUP($E1667,[1]투입량!$M:$T,6,FALSE),VLOOKUP($E1667,[1]투입량!$D:$I,5,FALSE)))</f>
        <v>0</v>
      </c>
      <c r="X1667" s="35">
        <f t="shared" ref="X1667:X1730" si="133">IF(L1667="비가동",0,(W1667*1.1)*H1667)</f>
        <v>0</v>
      </c>
      <c r="Y1667" s="37">
        <f>IF(V1667=0,0,VLOOKUP(V1667,[1]원재료!C:H,3,0)*0.001)</f>
        <v>6.3</v>
      </c>
      <c r="Z1667" s="35">
        <f t="shared" ref="Z1667:Z1730" si="134">Y1667*X1667</f>
        <v>0</v>
      </c>
      <c r="AA1667" s="49"/>
      <c r="AB1667" s="39" t="s">
        <v>35</v>
      </c>
      <c r="AC1667" s="40"/>
    </row>
    <row r="1668" spans="1:29" ht="19.5" customHeight="1" x14ac:dyDescent="0.45">
      <c r="A1668" s="22">
        <v>46156</v>
      </c>
      <c r="B1668" s="23" t="s">
        <v>29</v>
      </c>
      <c r="C1668" s="24" t="s">
        <v>168</v>
      </c>
      <c r="D1668" s="25" t="s">
        <v>189</v>
      </c>
      <c r="E1668" s="26" t="s">
        <v>196</v>
      </c>
      <c r="F1668" s="27" t="str">
        <f>VLOOKUP(표1[[#This Row],[품번]],[1]!품번구분[#Data],2,0)</f>
        <v>G</v>
      </c>
      <c r="G1668" s="28">
        <v>4</v>
      </c>
      <c r="H1668" s="28">
        <v>108</v>
      </c>
      <c r="I1668" s="28"/>
      <c r="J1668" s="29">
        <f>표1[[#This Row],[C/V]]*표1[[#This Row],[판수]]-표1[[#This Row],[불량수량]]</f>
        <v>432</v>
      </c>
      <c r="K1668" s="28" t="s">
        <v>177</v>
      </c>
      <c r="L1668" s="28" t="s">
        <v>117</v>
      </c>
      <c r="M1668" s="30">
        <v>0.83333333333333337</v>
      </c>
      <c r="N1668" s="30">
        <v>0.33333333333333331</v>
      </c>
      <c r="O1668" s="31">
        <v>659.99999999999989</v>
      </c>
      <c r="P1668" s="31">
        <v>0</v>
      </c>
      <c r="Q1668" s="32"/>
      <c r="R1668" s="33">
        <f t="shared" si="130"/>
        <v>9.8181818181818201</v>
      </c>
      <c r="S1668" s="34">
        <f t="shared" si="131"/>
        <v>207</v>
      </c>
      <c r="T1668" s="35">
        <f>IF(L1668="비가동",0,VLOOKUP(E1668,[1]단가!$D$4:$G$1048576,4,0))</f>
        <v>673</v>
      </c>
      <c r="U1668" s="35">
        <f t="shared" si="132"/>
        <v>290736</v>
      </c>
      <c r="V1668" s="36" t="str">
        <f>IF($L1668="비가동",0,IF($B1668="in",VLOOKUP($E1668,[1]투입량!$M:$T,3,FALSE),VLOOKUP($E1668,[1]투입량!$D:$I,3,FALSE)))</f>
        <v>SI5027</v>
      </c>
      <c r="W1668" s="35">
        <f>IF($L1668="비가동",0,IF($B1668="in",VLOOKUP($E1668,[1]투입량!$M:$T,6,FALSE),VLOOKUP($E1668,[1]투입량!$D:$I,5,FALSE)))</f>
        <v>48</v>
      </c>
      <c r="X1668" s="35">
        <f t="shared" si="133"/>
        <v>5702.4000000000005</v>
      </c>
      <c r="Y1668" s="37">
        <f>IF(V1668=0,0,VLOOKUP(V1668,[1]원재료!C:H,3,0)*0.001)</f>
        <v>0</v>
      </c>
      <c r="Z1668" s="35">
        <f t="shared" si="134"/>
        <v>0</v>
      </c>
      <c r="AA1668" s="49"/>
      <c r="AB1668" s="39" t="s">
        <v>35</v>
      </c>
      <c r="AC1668" s="40"/>
    </row>
    <row r="1669" spans="1:29" ht="19.5" customHeight="1" x14ac:dyDescent="0.45">
      <c r="A1669" s="22">
        <v>46156</v>
      </c>
      <c r="B1669" s="23" t="s">
        <v>29</v>
      </c>
      <c r="C1669" s="24" t="s">
        <v>168</v>
      </c>
      <c r="D1669" s="25" t="s">
        <v>169</v>
      </c>
      <c r="E1669" s="26" t="s">
        <v>200</v>
      </c>
      <c r="F1669" s="27" t="str">
        <f>VLOOKUP(표1[[#This Row],[품번]],[1]!품번구분[#Data],2,0)</f>
        <v>G</v>
      </c>
      <c r="G1669" s="28">
        <v>64</v>
      </c>
      <c r="H1669" s="28">
        <v>109</v>
      </c>
      <c r="I1669" s="28"/>
      <c r="J1669" s="29">
        <f>표1[[#This Row],[C/V]]*표1[[#This Row],[판수]]-표1[[#This Row],[불량수량]]</f>
        <v>6976</v>
      </c>
      <c r="K1669" s="28" t="s">
        <v>171</v>
      </c>
      <c r="L1669" s="28" t="s">
        <v>116</v>
      </c>
      <c r="M1669" s="30">
        <v>0.33333333333333331</v>
      </c>
      <c r="N1669" s="30">
        <v>0.83333333333333337</v>
      </c>
      <c r="O1669" s="31">
        <v>620</v>
      </c>
      <c r="P1669" s="31">
        <v>0</v>
      </c>
      <c r="Q1669" s="32"/>
      <c r="R1669" s="33">
        <f t="shared" si="130"/>
        <v>10.548387096774194</v>
      </c>
      <c r="S1669" s="34">
        <f t="shared" si="131"/>
        <v>109</v>
      </c>
      <c r="T1669" s="35">
        <f>IF(L1669="비가동",0,VLOOKUP(E1669,[1]단가!$D$4:$G$1048576,4,0))</f>
        <v>0</v>
      </c>
      <c r="U1669" s="35">
        <f t="shared" si="132"/>
        <v>0</v>
      </c>
      <c r="V1669" s="36" t="str">
        <f>IF($L1669="비가동",0,IF($B1669="in",VLOOKUP($E1669,[1]투입량!$M:$T,3,FALSE),VLOOKUP($E1669,[1]투입량!$D:$I,3,FALSE)))</f>
        <v>Q6007</v>
      </c>
      <c r="W1669" s="35">
        <f>IF($L1669="비가동",0,IF($B1669="in",VLOOKUP($E1669,[1]투입량!$M:$T,6,FALSE),VLOOKUP($E1669,[1]투입량!$D:$I,5,FALSE)))</f>
        <v>0</v>
      </c>
      <c r="X1669" s="35">
        <f t="shared" si="133"/>
        <v>0</v>
      </c>
      <c r="Y1669" s="37">
        <f>IF(V1669=0,0,VLOOKUP(V1669,[1]원재료!C:H,3,0)*0.001)</f>
        <v>12.48</v>
      </c>
      <c r="Z1669" s="35">
        <f t="shared" si="134"/>
        <v>0</v>
      </c>
      <c r="AA1669" s="49"/>
      <c r="AB1669" s="39" t="s">
        <v>35</v>
      </c>
      <c r="AC1669" s="40"/>
    </row>
    <row r="1670" spans="1:29" ht="19.5" customHeight="1" x14ac:dyDescent="0.45">
      <c r="A1670" s="22">
        <v>46156</v>
      </c>
      <c r="B1670" s="23" t="s">
        <v>29</v>
      </c>
      <c r="C1670" s="24" t="s">
        <v>168</v>
      </c>
      <c r="D1670" s="25" t="s">
        <v>172</v>
      </c>
      <c r="E1670" s="26">
        <v>440009</v>
      </c>
      <c r="F1670" s="27" t="str">
        <f>VLOOKUP(표1[[#This Row],[품번]],[1]!품번구분[#Data],2,0)</f>
        <v>G</v>
      </c>
      <c r="G1670" s="28">
        <v>80</v>
      </c>
      <c r="H1670" s="28">
        <v>109</v>
      </c>
      <c r="I1670" s="28">
        <v>109</v>
      </c>
      <c r="J1670" s="29">
        <f>표1[[#This Row],[C/V]]*표1[[#This Row],[판수]]-표1[[#This Row],[불량수량]]</f>
        <v>8611</v>
      </c>
      <c r="K1670" s="28" t="s">
        <v>171</v>
      </c>
      <c r="L1670" s="28" t="s">
        <v>116</v>
      </c>
      <c r="M1670" s="30">
        <v>0.33333333333333331</v>
      </c>
      <c r="N1670" s="30">
        <v>0.83333333333333337</v>
      </c>
      <c r="O1670" s="31">
        <v>620</v>
      </c>
      <c r="P1670" s="31">
        <v>0</v>
      </c>
      <c r="Q1670" s="32"/>
      <c r="R1670" s="33">
        <f t="shared" si="130"/>
        <v>10.548387096774194</v>
      </c>
      <c r="S1670" s="34">
        <f t="shared" si="131"/>
        <v>109</v>
      </c>
      <c r="T1670" s="35">
        <f>IF(L1670="비가동",0,VLOOKUP(E1670,[1]단가!$D$4:$G$1048576,4,0))</f>
        <v>30</v>
      </c>
      <c r="U1670" s="35">
        <f t="shared" si="132"/>
        <v>258330</v>
      </c>
      <c r="V1670" s="36" t="str">
        <f>IF($L1670="비가동",0,IF($B1670="in",VLOOKUP($E1670,[1]투입량!$M:$T,3,FALSE),VLOOKUP($E1670,[1]투입량!$D:$I,3,FALSE)))</f>
        <v>Q4004-1</v>
      </c>
      <c r="W1670" s="35">
        <f>IF($L1670="비가동",0,IF($B1670="in",VLOOKUP($E1670,[1]투입량!$M:$T,6,FALSE),VLOOKUP($E1670,[1]투입량!$D:$I,5,FALSE)))</f>
        <v>50</v>
      </c>
      <c r="X1670" s="35">
        <f t="shared" si="133"/>
        <v>5995.0000000000009</v>
      </c>
      <c r="Y1670" s="37">
        <f>IF(V1670=0,0,VLOOKUP(V1670,[1]원재료!C:H,3,0)*0.001)</f>
        <v>10.83</v>
      </c>
      <c r="Z1670" s="35">
        <f t="shared" si="134"/>
        <v>64925.850000000013</v>
      </c>
      <c r="AA1670" s="49"/>
      <c r="AB1670" s="39" t="s">
        <v>35</v>
      </c>
      <c r="AC1670" s="40"/>
    </row>
    <row r="1671" spans="1:29" ht="19.5" customHeight="1" x14ac:dyDescent="0.45">
      <c r="A1671" s="22">
        <v>46156</v>
      </c>
      <c r="B1671" s="23" t="s">
        <v>29</v>
      </c>
      <c r="C1671" s="24" t="s">
        <v>168</v>
      </c>
      <c r="D1671" s="25" t="s">
        <v>192</v>
      </c>
      <c r="E1671" s="26" t="s">
        <v>174</v>
      </c>
      <c r="F1671" s="27" t="str">
        <f>VLOOKUP(표1[[#This Row],[품번]],[1]!품번구분[#Data],2,0)</f>
        <v>G</v>
      </c>
      <c r="G1671" s="28">
        <v>72</v>
      </c>
      <c r="H1671" s="28">
        <v>109</v>
      </c>
      <c r="I1671" s="28"/>
      <c r="J1671" s="29">
        <f>표1[[#This Row],[C/V]]*표1[[#This Row],[판수]]-표1[[#This Row],[불량수량]]</f>
        <v>7848</v>
      </c>
      <c r="K1671" s="28" t="s">
        <v>171</v>
      </c>
      <c r="L1671" s="28" t="s">
        <v>116</v>
      </c>
      <c r="M1671" s="30">
        <v>0.33333333333333331</v>
      </c>
      <c r="N1671" s="30">
        <v>0.83333333333333337</v>
      </c>
      <c r="O1671" s="31">
        <v>620</v>
      </c>
      <c r="P1671" s="31">
        <v>0</v>
      </c>
      <c r="Q1671" s="32"/>
      <c r="R1671" s="33">
        <f t="shared" si="130"/>
        <v>10.548387096774194</v>
      </c>
      <c r="S1671" s="34">
        <f t="shared" si="131"/>
        <v>109</v>
      </c>
      <c r="T1671" s="35">
        <f>IF(L1671="비가동",0,VLOOKUP(E1671,[1]단가!$D$4:$G$1048576,4,0))</f>
        <v>0</v>
      </c>
      <c r="U1671" s="35">
        <f t="shared" si="132"/>
        <v>0</v>
      </c>
      <c r="V1671" s="36" t="str">
        <f>IF($L1671="비가동",0,IF($B1671="in",VLOOKUP($E1671,[1]투입량!$M:$T,3,FALSE),VLOOKUP($E1671,[1]투입량!$D:$I,3,FALSE)))</f>
        <v>Q4020</v>
      </c>
      <c r="W1671" s="35">
        <f>IF($L1671="비가동",0,IF($B1671="in",VLOOKUP($E1671,[1]투입량!$M:$T,6,FALSE),VLOOKUP($E1671,[1]투입량!$D:$I,5,FALSE)))</f>
        <v>87</v>
      </c>
      <c r="X1671" s="35">
        <f t="shared" si="133"/>
        <v>10431.300000000001</v>
      </c>
      <c r="Y1671" s="37">
        <f>IF(V1671=0,0,VLOOKUP(V1671,[1]원재료!C:H,3,0)*0.001)</f>
        <v>10.450000000000001</v>
      </c>
      <c r="Z1671" s="35">
        <f t="shared" si="134"/>
        <v>109007.08500000002</v>
      </c>
      <c r="AA1671" s="49"/>
      <c r="AB1671" s="39" t="s">
        <v>35</v>
      </c>
      <c r="AC1671" s="40"/>
    </row>
    <row r="1672" spans="1:29" ht="19.5" customHeight="1" x14ac:dyDescent="0.45">
      <c r="A1672" s="22">
        <v>46156</v>
      </c>
      <c r="B1672" s="23" t="s">
        <v>29</v>
      </c>
      <c r="C1672" s="24" t="s">
        <v>168</v>
      </c>
      <c r="D1672" s="25" t="s">
        <v>183</v>
      </c>
      <c r="E1672" s="26" t="s">
        <v>176</v>
      </c>
      <c r="F1672" s="27" t="str">
        <f>VLOOKUP(표1[[#This Row],[품번]],[1]!품번구분[#Data],2,0)</f>
        <v>G</v>
      </c>
      <c r="G1672" s="28">
        <v>8</v>
      </c>
      <c r="H1672" s="28">
        <v>117</v>
      </c>
      <c r="I1672" s="28"/>
      <c r="J1672" s="29">
        <f>표1[[#This Row],[C/V]]*표1[[#This Row],[판수]]-표1[[#This Row],[불량수량]]</f>
        <v>936</v>
      </c>
      <c r="K1672" s="28" t="s">
        <v>184</v>
      </c>
      <c r="L1672" s="28" t="s">
        <v>116</v>
      </c>
      <c r="M1672" s="30">
        <v>0.33333333333333331</v>
      </c>
      <c r="N1672" s="30">
        <v>0.83333333333333337</v>
      </c>
      <c r="O1672" s="31">
        <v>620</v>
      </c>
      <c r="P1672" s="31">
        <v>0</v>
      </c>
      <c r="Q1672" s="32"/>
      <c r="R1672" s="33">
        <f t="shared" si="130"/>
        <v>11.322580645161292</v>
      </c>
      <c r="S1672" s="34">
        <f t="shared" si="131"/>
        <v>235</v>
      </c>
      <c r="T1672" s="35">
        <f>IF(L1672="비가동",0,VLOOKUP(E1672,[1]단가!$D$4:$G$1048576,4,0))</f>
        <v>420.5</v>
      </c>
      <c r="U1672" s="35">
        <f t="shared" si="132"/>
        <v>393588</v>
      </c>
      <c r="V1672" s="36" t="str">
        <f>IF($L1672="비가동",0,IF($B1672="in",VLOOKUP($E1672,[1]투입량!$M:$T,3,FALSE),VLOOKUP($E1672,[1]투입량!$D:$I,3,FALSE)))</f>
        <v>Q4021</v>
      </c>
      <c r="W1672" s="35">
        <f>IF($L1672="비가동",0,IF($B1672="in",VLOOKUP($E1672,[1]투입량!$M:$T,6,FALSE),VLOOKUP($E1672,[1]투입량!$D:$I,5,FALSE)))</f>
        <v>22.4</v>
      </c>
      <c r="X1672" s="35">
        <f t="shared" si="133"/>
        <v>2882.88</v>
      </c>
      <c r="Y1672" s="37">
        <f>IF(V1672=0,0,VLOOKUP(V1672,[1]원재료!C:H,3,0)*0.001)</f>
        <v>8.9</v>
      </c>
      <c r="Z1672" s="35">
        <f t="shared" si="134"/>
        <v>25657.632000000001</v>
      </c>
      <c r="AA1672" s="49"/>
      <c r="AB1672" s="39" t="s">
        <v>35</v>
      </c>
      <c r="AC1672" s="40"/>
    </row>
    <row r="1673" spans="1:29" ht="19.5" customHeight="1" x14ac:dyDescent="0.45">
      <c r="A1673" s="22">
        <v>46156</v>
      </c>
      <c r="B1673" s="23" t="s">
        <v>29</v>
      </c>
      <c r="C1673" s="24" t="s">
        <v>168</v>
      </c>
      <c r="D1673" s="25" t="s">
        <v>179</v>
      </c>
      <c r="E1673" s="26" t="s">
        <v>180</v>
      </c>
      <c r="F1673" s="27" t="str">
        <f>VLOOKUP(표1[[#This Row],[품번]],[1]!품번구분[#Data],2,0)</f>
        <v>G</v>
      </c>
      <c r="G1673" s="28">
        <v>96</v>
      </c>
      <c r="H1673" s="28">
        <v>117</v>
      </c>
      <c r="I1673" s="28"/>
      <c r="J1673" s="29">
        <f>표1[[#This Row],[C/V]]*표1[[#This Row],[판수]]-표1[[#This Row],[불량수량]]</f>
        <v>11232</v>
      </c>
      <c r="K1673" s="28" t="s">
        <v>184</v>
      </c>
      <c r="L1673" s="28" t="s">
        <v>116</v>
      </c>
      <c r="M1673" s="30">
        <v>0.33333333333333331</v>
      </c>
      <c r="N1673" s="30">
        <v>0.83333333333333337</v>
      </c>
      <c r="O1673" s="31">
        <v>620</v>
      </c>
      <c r="P1673" s="31">
        <v>0</v>
      </c>
      <c r="Q1673" s="32"/>
      <c r="R1673" s="33">
        <f t="shared" si="130"/>
        <v>11.322580645161292</v>
      </c>
      <c r="S1673" s="34">
        <f t="shared" si="131"/>
        <v>235</v>
      </c>
      <c r="T1673" s="35">
        <f>IF(L1673="비가동",0,VLOOKUP(E1673,[1]단가!$D$4:$G$1048576,4,0))</f>
        <v>55</v>
      </c>
      <c r="U1673" s="35">
        <f t="shared" si="132"/>
        <v>617760</v>
      </c>
      <c r="V1673" s="36" t="str">
        <f>IF($L1673="비가동",0,IF($B1673="in",VLOOKUP($E1673,[1]투입량!$M:$T,3,FALSE),VLOOKUP($E1673,[1]투입량!$D:$I,3,FALSE)))</f>
        <v>Q4020</v>
      </c>
      <c r="W1673" s="35">
        <f>IF($L1673="비가동",0,IF($B1673="in",VLOOKUP($E1673,[1]투입량!$M:$T,6,FALSE),VLOOKUP($E1673,[1]투입량!$D:$I,5,FALSE)))</f>
        <v>120</v>
      </c>
      <c r="X1673" s="35">
        <f t="shared" si="133"/>
        <v>15444</v>
      </c>
      <c r="Y1673" s="37">
        <f>IF(V1673=0,0,VLOOKUP(V1673,[1]원재료!C:H,3,0)*0.001)</f>
        <v>10.450000000000001</v>
      </c>
      <c r="Z1673" s="35">
        <f t="shared" si="134"/>
        <v>161389.80000000002</v>
      </c>
      <c r="AA1673" s="49"/>
      <c r="AB1673" s="39" t="s">
        <v>35</v>
      </c>
      <c r="AC1673" s="40"/>
    </row>
    <row r="1674" spans="1:29" ht="19.5" customHeight="1" x14ac:dyDescent="0.45">
      <c r="A1674" s="22">
        <v>46156</v>
      </c>
      <c r="B1674" s="23" t="s">
        <v>29</v>
      </c>
      <c r="C1674" s="24" t="s">
        <v>168</v>
      </c>
      <c r="D1674" s="25" t="s">
        <v>181</v>
      </c>
      <c r="E1674" s="26" t="s">
        <v>155</v>
      </c>
      <c r="F1674" s="27" t="str">
        <f>VLOOKUP(표1[[#This Row],[품번]],[1]!품번구분[#Data],2,0)</f>
        <v>G</v>
      </c>
      <c r="G1674" s="28">
        <v>44</v>
      </c>
      <c r="H1674" s="28">
        <v>117</v>
      </c>
      <c r="I1674" s="28"/>
      <c r="J1674" s="29">
        <f>표1[[#This Row],[C/V]]*표1[[#This Row],[판수]]-표1[[#This Row],[불량수량]]</f>
        <v>5148</v>
      </c>
      <c r="K1674" s="28" t="s">
        <v>184</v>
      </c>
      <c r="L1674" s="28" t="s">
        <v>116</v>
      </c>
      <c r="M1674" s="30">
        <v>0.33333333333333331</v>
      </c>
      <c r="N1674" s="30">
        <v>0.83333333333333337</v>
      </c>
      <c r="O1674" s="31">
        <v>620</v>
      </c>
      <c r="P1674" s="31">
        <v>0</v>
      </c>
      <c r="Q1674" s="32"/>
      <c r="R1674" s="33">
        <f t="shared" si="130"/>
        <v>11.322580645161292</v>
      </c>
      <c r="S1674" s="34">
        <f t="shared" si="131"/>
        <v>235</v>
      </c>
      <c r="T1674" s="35">
        <f>IF(L1674="비가동",0,VLOOKUP(E1674,[1]단가!$D$4:$G$1048576,4,0))</f>
        <v>97</v>
      </c>
      <c r="U1674" s="35">
        <f t="shared" si="132"/>
        <v>499356</v>
      </c>
      <c r="V1674" s="36" t="str">
        <f>IF($L1674="비가동",0,IF($B1674="in",VLOOKUP($E1674,[1]투입량!$M:$T,3,FALSE),VLOOKUP($E1674,[1]투입량!$D:$I,3,FALSE)))</f>
        <v>SI4028</v>
      </c>
      <c r="W1674" s="35">
        <f>IF($L1674="비가동",0,IF($B1674="in",VLOOKUP($E1674,[1]투입량!$M:$T,6,FALSE),VLOOKUP($E1674,[1]투입량!$D:$I,5,FALSE)))</f>
        <v>156</v>
      </c>
      <c r="X1674" s="35">
        <f t="shared" si="133"/>
        <v>20077.200000000004</v>
      </c>
      <c r="Y1674" s="37">
        <f>IF(V1674=0,0,VLOOKUP(V1674,[1]원재료!C:H,3,0)*0.001)</f>
        <v>9</v>
      </c>
      <c r="Z1674" s="35">
        <f t="shared" si="134"/>
        <v>180694.80000000005</v>
      </c>
      <c r="AA1674" s="49"/>
      <c r="AB1674" s="39" t="s">
        <v>35</v>
      </c>
      <c r="AC1674" s="40"/>
    </row>
    <row r="1675" spans="1:29" ht="19.5" customHeight="1" x14ac:dyDescent="0.45">
      <c r="A1675" s="22">
        <v>46156</v>
      </c>
      <c r="B1675" s="23" t="s">
        <v>29</v>
      </c>
      <c r="C1675" s="24" t="s">
        <v>168</v>
      </c>
      <c r="D1675" s="25" t="s">
        <v>183</v>
      </c>
      <c r="E1675" s="26" t="s">
        <v>176</v>
      </c>
      <c r="F1675" s="27" t="str">
        <f>VLOOKUP(표1[[#This Row],[품번]],[1]!품번구분[#Data],2,0)</f>
        <v>G</v>
      </c>
      <c r="G1675" s="28">
        <v>8</v>
      </c>
      <c r="H1675" s="28">
        <v>118</v>
      </c>
      <c r="I1675" s="28"/>
      <c r="J1675" s="29">
        <f>표1[[#This Row],[C/V]]*표1[[#This Row],[판수]]-표1[[#This Row],[불량수량]]</f>
        <v>944</v>
      </c>
      <c r="K1675" s="28" t="s">
        <v>191</v>
      </c>
      <c r="L1675" s="28" t="s">
        <v>117</v>
      </c>
      <c r="M1675" s="30">
        <v>0.83333333333333337</v>
      </c>
      <c r="N1675" s="30">
        <v>0.33333333333333331</v>
      </c>
      <c r="O1675" s="31">
        <v>659.99999999999989</v>
      </c>
      <c r="P1675" s="31">
        <v>0</v>
      </c>
      <c r="Q1675" s="32"/>
      <c r="R1675" s="33">
        <f t="shared" si="130"/>
        <v>10.72727272727273</v>
      </c>
      <c r="S1675" s="34">
        <f t="shared" si="131"/>
        <v>235</v>
      </c>
      <c r="T1675" s="35">
        <f>IF(L1675="비가동",0,VLOOKUP(E1675,[1]단가!$D$4:$G$1048576,4,0))</f>
        <v>420.5</v>
      </c>
      <c r="U1675" s="35">
        <f t="shared" si="132"/>
        <v>396952</v>
      </c>
      <c r="V1675" s="36" t="str">
        <f>IF($L1675="비가동",0,IF($B1675="in",VLOOKUP($E1675,[1]투입량!$M:$T,3,FALSE),VLOOKUP($E1675,[1]투입량!$D:$I,3,FALSE)))</f>
        <v>Q4021</v>
      </c>
      <c r="W1675" s="35">
        <f>IF($L1675="비가동",0,IF($B1675="in",VLOOKUP($E1675,[1]투입량!$M:$T,6,FALSE),VLOOKUP($E1675,[1]투입량!$D:$I,5,FALSE)))</f>
        <v>22.4</v>
      </c>
      <c r="X1675" s="35">
        <f t="shared" si="133"/>
        <v>2907.52</v>
      </c>
      <c r="Y1675" s="37">
        <f>IF(V1675=0,0,VLOOKUP(V1675,[1]원재료!C:H,3,0)*0.001)</f>
        <v>8.9</v>
      </c>
      <c r="Z1675" s="35">
        <f t="shared" si="134"/>
        <v>25876.928</v>
      </c>
      <c r="AA1675" s="49"/>
      <c r="AB1675" s="39" t="s">
        <v>35</v>
      </c>
      <c r="AC1675" s="40"/>
    </row>
    <row r="1676" spans="1:29" ht="19.5" customHeight="1" x14ac:dyDescent="0.45">
      <c r="A1676" s="22">
        <v>46156</v>
      </c>
      <c r="B1676" s="23" t="s">
        <v>29</v>
      </c>
      <c r="C1676" s="24" t="s">
        <v>168</v>
      </c>
      <c r="D1676" s="25" t="s">
        <v>179</v>
      </c>
      <c r="E1676" s="26" t="s">
        <v>180</v>
      </c>
      <c r="F1676" s="27" t="str">
        <f>VLOOKUP(표1[[#This Row],[품번]],[1]!품번구분[#Data],2,0)</f>
        <v>G</v>
      </c>
      <c r="G1676" s="28">
        <v>96</v>
      </c>
      <c r="H1676" s="28">
        <v>118</v>
      </c>
      <c r="I1676" s="28"/>
      <c r="J1676" s="29">
        <f>표1[[#This Row],[C/V]]*표1[[#This Row],[판수]]-표1[[#This Row],[불량수량]]</f>
        <v>11328</v>
      </c>
      <c r="K1676" s="28" t="s">
        <v>191</v>
      </c>
      <c r="L1676" s="28" t="s">
        <v>117</v>
      </c>
      <c r="M1676" s="30">
        <v>0.83333333333333337</v>
      </c>
      <c r="N1676" s="30">
        <v>0.33333333333333331</v>
      </c>
      <c r="O1676" s="31">
        <v>659.99999999999989</v>
      </c>
      <c r="P1676" s="31">
        <v>0</v>
      </c>
      <c r="Q1676" s="32"/>
      <c r="R1676" s="33">
        <f t="shared" si="130"/>
        <v>10.72727272727273</v>
      </c>
      <c r="S1676" s="34">
        <f t="shared" si="131"/>
        <v>235</v>
      </c>
      <c r="T1676" s="35">
        <f>IF(L1676="비가동",0,VLOOKUP(E1676,[1]단가!$D$4:$G$1048576,4,0))</f>
        <v>55</v>
      </c>
      <c r="U1676" s="35">
        <f t="shared" si="132"/>
        <v>623040</v>
      </c>
      <c r="V1676" s="36" t="str">
        <f>IF($L1676="비가동",0,IF($B1676="in",VLOOKUP($E1676,[1]투입량!$M:$T,3,FALSE),VLOOKUP($E1676,[1]투입량!$D:$I,3,FALSE)))</f>
        <v>Q4020</v>
      </c>
      <c r="W1676" s="35">
        <f>IF($L1676="비가동",0,IF($B1676="in",VLOOKUP($E1676,[1]투입량!$M:$T,6,FALSE),VLOOKUP($E1676,[1]투입량!$D:$I,5,FALSE)))</f>
        <v>120</v>
      </c>
      <c r="X1676" s="35">
        <f t="shared" si="133"/>
        <v>15576</v>
      </c>
      <c r="Y1676" s="37">
        <f>IF(V1676=0,0,VLOOKUP(V1676,[1]원재료!C:H,3,0)*0.001)</f>
        <v>10.450000000000001</v>
      </c>
      <c r="Z1676" s="35">
        <f t="shared" si="134"/>
        <v>162769.20000000001</v>
      </c>
      <c r="AA1676" s="49"/>
      <c r="AB1676" s="39" t="s">
        <v>35</v>
      </c>
      <c r="AC1676" s="40"/>
    </row>
    <row r="1677" spans="1:29" ht="19.5" customHeight="1" x14ac:dyDescent="0.45">
      <c r="A1677" s="22">
        <v>46156</v>
      </c>
      <c r="B1677" s="23" t="s">
        <v>29</v>
      </c>
      <c r="C1677" s="24" t="s">
        <v>168</v>
      </c>
      <c r="D1677" s="25" t="s">
        <v>181</v>
      </c>
      <c r="E1677" s="26" t="s">
        <v>155</v>
      </c>
      <c r="F1677" s="27" t="str">
        <f>VLOOKUP(표1[[#This Row],[품번]],[1]!품번구분[#Data],2,0)</f>
        <v>G</v>
      </c>
      <c r="G1677" s="28">
        <v>44</v>
      </c>
      <c r="H1677" s="28">
        <v>118</v>
      </c>
      <c r="I1677" s="28"/>
      <c r="J1677" s="29">
        <f>표1[[#This Row],[C/V]]*표1[[#This Row],[판수]]-표1[[#This Row],[불량수량]]</f>
        <v>5192</v>
      </c>
      <c r="K1677" s="28" t="s">
        <v>191</v>
      </c>
      <c r="L1677" s="28" t="s">
        <v>117</v>
      </c>
      <c r="M1677" s="30">
        <v>0.83333333333333337</v>
      </c>
      <c r="N1677" s="30">
        <v>0.33333333333333331</v>
      </c>
      <c r="O1677" s="31">
        <v>659.99999999999989</v>
      </c>
      <c r="P1677" s="31">
        <v>0</v>
      </c>
      <c r="Q1677" s="32"/>
      <c r="R1677" s="33">
        <f t="shared" si="130"/>
        <v>10.72727272727273</v>
      </c>
      <c r="S1677" s="34">
        <f t="shared" si="131"/>
        <v>235</v>
      </c>
      <c r="T1677" s="35">
        <f>IF(L1677="비가동",0,VLOOKUP(E1677,[1]단가!$D$4:$G$1048576,4,0))</f>
        <v>97</v>
      </c>
      <c r="U1677" s="35">
        <f t="shared" si="132"/>
        <v>503624</v>
      </c>
      <c r="V1677" s="36" t="str">
        <f>IF($L1677="비가동",0,IF($B1677="in",VLOOKUP($E1677,[1]투입량!$M:$T,3,FALSE),VLOOKUP($E1677,[1]투입량!$D:$I,3,FALSE)))</f>
        <v>SI4028</v>
      </c>
      <c r="W1677" s="35">
        <f>IF($L1677="비가동",0,IF($B1677="in",VLOOKUP($E1677,[1]투입량!$M:$T,6,FALSE),VLOOKUP($E1677,[1]투입량!$D:$I,5,FALSE)))</f>
        <v>156</v>
      </c>
      <c r="X1677" s="35">
        <f t="shared" si="133"/>
        <v>20248.800000000003</v>
      </c>
      <c r="Y1677" s="37">
        <f>IF(V1677=0,0,VLOOKUP(V1677,[1]원재료!C:H,3,0)*0.001)</f>
        <v>9</v>
      </c>
      <c r="Z1677" s="35">
        <f t="shared" si="134"/>
        <v>182239.2</v>
      </c>
      <c r="AA1677" s="49"/>
      <c r="AB1677" s="39" t="s">
        <v>35</v>
      </c>
      <c r="AC1677" s="40"/>
    </row>
    <row r="1678" spans="1:29" ht="19.5" customHeight="1" x14ac:dyDescent="0.45">
      <c r="A1678" s="22">
        <v>46156</v>
      </c>
      <c r="B1678" s="23" t="s">
        <v>29</v>
      </c>
      <c r="C1678" s="24" t="s">
        <v>168</v>
      </c>
      <c r="D1678" s="25" t="s">
        <v>185</v>
      </c>
      <c r="E1678" s="26" t="s">
        <v>159</v>
      </c>
      <c r="F1678" s="27" t="str">
        <f>VLOOKUP(표1[[#This Row],[품번]],[1]!품번구분[#Data],2,0)</f>
        <v>G</v>
      </c>
      <c r="G1678" s="28">
        <v>2</v>
      </c>
      <c r="H1678" s="28">
        <v>99</v>
      </c>
      <c r="I1678" s="28"/>
      <c r="J1678" s="29">
        <f>표1[[#This Row],[C/V]]*표1[[#This Row],[판수]]-표1[[#This Row],[불량수량]]</f>
        <v>198</v>
      </c>
      <c r="K1678" s="28" t="s">
        <v>186</v>
      </c>
      <c r="L1678" s="28" t="s">
        <v>116</v>
      </c>
      <c r="M1678" s="30">
        <v>0.33333333333333331</v>
      </c>
      <c r="N1678" s="30">
        <v>0.83333333333333337</v>
      </c>
      <c r="O1678" s="31">
        <v>620</v>
      </c>
      <c r="P1678" s="31">
        <v>0</v>
      </c>
      <c r="Q1678" s="32"/>
      <c r="R1678" s="33">
        <f t="shared" si="130"/>
        <v>9.5806451612903221</v>
      </c>
      <c r="S1678" s="34">
        <f t="shared" si="131"/>
        <v>205</v>
      </c>
      <c r="T1678" s="35">
        <f>IF(L1678="비가동",0,VLOOKUP(E1678,[1]단가!$D$4:$G$1048576,4,0))</f>
        <v>1487.4</v>
      </c>
      <c r="U1678" s="35">
        <f t="shared" si="132"/>
        <v>294505.2</v>
      </c>
      <c r="V1678" s="36" t="str">
        <f>IF($L1678="비가동",0,IF($B1678="in",VLOOKUP($E1678,[1]투입량!$M:$T,3,FALSE),VLOOKUP($E1678,[1]투입량!$D:$I,3,FALSE)))</f>
        <v>SI5027</v>
      </c>
      <c r="W1678" s="35">
        <f>IF($L1678="비가동",0,IF($B1678="in",VLOOKUP($E1678,[1]투입량!$M:$T,6,FALSE),VLOOKUP($E1678,[1]투입량!$D:$I,5,FALSE)))</f>
        <v>72</v>
      </c>
      <c r="X1678" s="35">
        <f t="shared" si="133"/>
        <v>7840.8</v>
      </c>
      <c r="Y1678" s="37">
        <f>IF(V1678=0,0,VLOOKUP(V1678,[1]원재료!C:H,3,0)*0.001)</f>
        <v>0</v>
      </c>
      <c r="Z1678" s="35">
        <f t="shared" si="134"/>
        <v>0</v>
      </c>
      <c r="AA1678" s="49"/>
      <c r="AB1678" s="39" t="s">
        <v>35</v>
      </c>
      <c r="AC1678" s="40"/>
    </row>
    <row r="1679" spans="1:29" ht="19.5" hidden="1" customHeight="1" x14ac:dyDescent="0.45">
      <c r="A1679" s="22">
        <v>46156</v>
      </c>
      <c r="B1679" s="23" t="s">
        <v>29</v>
      </c>
      <c r="C1679" s="24" t="s">
        <v>168</v>
      </c>
      <c r="D1679" s="25" t="s">
        <v>187</v>
      </c>
      <c r="E1679" s="26" t="s">
        <v>202</v>
      </c>
      <c r="F1679" s="27" t="str">
        <f>VLOOKUP(표1[[#This Row],[품번]],[1]!품번구분[#Data],2,0)</f>
        <v>G</v>
      </c>
      <c r="G1679" s="28">
        <v>16</v>
      </c>
      <c r="H1679" s="28">
        <v>18</v>
      </c>
      <c r="I1679" s="28"/>
      <c r="J1679" s="29">
        <f>표1[[#This Row],[C/V]]*표1[[#This Row],[판수]]-표1[[#This Row],[불량수량]]</f>
        <v>288</v>
      </c>
      <c r="K1679" s="28" t="s">
        <v>186</v>
      </c>
      <c r="L1679" s="28" t="s">
        <v>116</v>
      </c>
      <c r="M1679" s="30">
        <v>0.33333333333333331</v>
      </c>
      <c r="N1679" s="30">
        <v>0.44791666666666669</v>
      </c>
      <c r="O1679" s="31">
        <v>85.000000000000028</v>
      </c>
      <c r="P1679" s="31">
        <v>80.000000000000028</v>
      </c>
      <c r="Q1679" s="32" t="s">
        <v>100</v>
      </c>
      <c r="R1679" s="33">
        <f t="shared" si="130"/>
        <v>12.705882352941172</v>
      </c>
      <c r="S1679" s="34">
        <f t="shared" si="131"/>
        <v>18</v>
      </c>
      <c r="T1679" s="35">
        <f>IF(L1679="비가동",0,VLOOKUP(E1679,[1]단가!$D$4:$G$1048576,4,0))</f>
        <v>200</v>
      </c>
      <c r="U1679" s="35">
        <f t="shared" si="132"/>
        <v>57600</v>
      </c>
      <c r="V1679" s="36" t="str">
        <f>IF($L1679="비가동",0,IF($B1679="in",VLOOKUP($E1679,[1]투입량!$M:$T,3,FALSE),VLOOKUP($E1679,[1]투입량!$D:$I,3,FALSE)))</f>
        <v>Q5008</v>
      </c>
      <c r="W1679" s="35">
        <f>IF($L1679="비가동",0,IF($B1679="in",VLOOKUP($E1679,[1]투입량!$M:$T,6,FALSE),VLOOKUP($E1679,[1]투입량!$D:$I,5,FALSE)))</f>
        <v>0</v>
      </c>
      <c r="X1679" s="35">
        <f t="shared" si="133"/>
        <v>0</v>
      </c>
      <c r="Y1679" s="37">
        <f>IF(V1679=0,0,VLOOKUP(V1679,[1]원재료!C:H,3,0)*0.001)</f>
        <v>6.3</v>
      </c>
      <c r="Z1679" s="35">
        <f t="shared" si="134"/>
        <v>0</v>
      </c>
      <c r="AA1679" s="49"/>
      <c r="AB1679" s="39" t="s">
        <v>35</v>
      </c>
      <c r="AC1679" s="40"/>
    </row>
    <row r="1680" spans="1:29" ht="19.5" hidden="1" customHeight="1" x14ac:dyDescent="0.45">
      <c r="A1680" s="22">
        <v>46156</v>
      </c>
      <c r="B1680" s="23" t="s">
        <v>29</v>
      </c>
      <c r="C1680" s="24" t="s">
        <v>168</v>
      </c>
      <c r="D1680" s="25" t="s">
        <v>187</v>
      </c>
      <c r="E1680" s="26" t="s">
        <v>202</v>
      </c>
      <c r="F1680" s="27" t="str">
        <f>VLOOKUP(표1[[#This Row],[품번]],[1]!품번구분[#Data],2,0)</f>
        <v>G</v>
      </c>
      <c r="G1680" s="28"/>
      <c r="H1680" s="28"/>
      <c r="I1680" s="28"/>
      <c r="J1680" s="29">
        <f>표1[[#This Row],[C/V]]*표1[[#This Row],[판수]]-표1[[#This Row],[불량수량]]</f>
        <v>0</v>
      </c>
      <c r="K1680" s="28" t="s">
        <v>186</v>
      </c>
      <c r="L1680" s="28" t="s">
        <v>36</v>
      </c>
      <c r="M1680" s="30">
        <v>0.3923611111111111</v>
      </c>
      <c r="N1680" s="30">
        <v>0.44791666666666669</v>
      </c>
      <c r="O1680" s="31">
        <v>80.000000000000028</v>
      </c>
      <c r="P1680" s="31">
        <v>0</v>
      </c>
      <c r="Q1680" s="32"/>
      <c r="R1680" s="33" t="str">
        <f t="shared" si="130"/>
        <v/>
      </c>
      <c r="S1680" s="34">
        <f t="shared" si="131"/>
        <v>18</v>
      </c>
      <c r="T1680" s="35">
        <f>IF(L1680="비가동",0,VLOOKUP(E1680,[1]단가!$D$4:$G$1048576,4,0))</f>
        <v>0</v>
      </c>
      <c r="U1680" s="35">
        <f t="shared" si="132"/>
        <v>0</v>
      </c>
      <c r="V1680" s="36">
        <f>IF($L1680="비가동",0,IF($B1680="in",VLOOKUP($E1680,[1]투입량!$M:$T,3,FALSE),VLOOKUP($E1680,[1]투입량!$D:$I,3,FALSE)))</f>
        <v>0</v>
      </c>
      <c r="W1680" s="35">
        <f>IF($L1680="비가동",0,IF($B1680="in",VLOOKUP($E1680,[1]투입량!$M:$T,6,FALSE),VLOOKUP($E1680,[1]투입량!$D:$I,5,FALSE)))</f>
        <v>0</v>
      </c>
      <c r="X1680" s="35">
        <f t="shared" si="133"/>
        <v>0</v>
      </c>
      <c r="Y1680" s="37">
        <f>IF(V1680=0,0,VLOOKUP(V1680,[1]원재료!C:H,3,0)*0.001)</f>
        <v>0</v>
      </c>
      <c r="Z1680" s="35">
        <f t="shared" si="134"/>
        <v>0</v>
      </c>
      <c r="AA1680" s="49"/>
      <c r="AB1680" s="39" t="s">
        <v>35</v>
      </c>
      <c r="AC1680" s="40"/>
    </row>
    <row r="1681" spans="1:29" ht="19.5" customHeight="1" x14ac:dyDescent="0.45">
      <c r="A1681" s="22">
        <v>46156</v>
      </c>
      <c r="B1681" s="23" t="s">
        <v>29</v>
      </c>
      <c r="C1681" s="24" t="s">
        <v>168</v>
      </c>
      <c r="D1681" s="25" t="s">
        <v>187</v>
      </c>
      <c r="E1681" s="26" t="s">
        <v>203</v>
      </c>
      <c r="F1681" s="27" t="str">
        <f>VLOOKUP(표1[[#This Row],[품번]],[1]!품번구분[#Data],2,0)</f>
        <v>G</v>
      </c>
      <c r="G1681" s="28">
        <v>4</v>
      </c>
      <c r="H1681" s="28">
        <v>67</v>
      </c>
      <c r="I1681" s="28"/>
      <c r="J1681" s="29">
        <f>표1[[#This Row],[C/V]]*표1[[#This Row],[판수]]-표1[[#This Row],[불량수량]]</f>
        <v>268</v>
      </c>
      <c r="K1681" s="28" t="s">
        <v>186</v>
      </c>
      <c r="L1681" s="28" t="s">
        <v>116</v>
      </c>
      <c r="M1681" s="30">
        <v>0.44791666666666669</v>
      </c>
      <c r="N1681" s="30">
        <v>0.83333333333333337</v>
      </c>
      <c r="O1681" s="31">
        <v>455</v>
      </c>
      <c r="P1681" s="31">
        <v>0</v>
      </c>
      <c r="Q1681" s="32"/>
      <c r="R1681" s="33">
        <f t="shared" si="130"/>
        <v>8.8351648351648358</v>
      </c>
      <c r="S1681" s="34">
        <f t="shared" si="131"/>
        <v>173</v>
      </c>
      <c r="T1681" s="35">
        <f>IF(L1681="비가동",0,VLOOKUP(E1681,[1]단가!$D$4:$G$1048576,4,0))</f>
        <v>1320</v>
      </c>
      <c r="U1681" s="35">
        <f t="shared" si="132"/>
        <v>353760</v>
      </c>
      <c r="V1681" s="36" t="str">
        <f>IF($L1681="비가동",0,IF($B1681="in",VLOOKUP($E1681,[1]투입량!$M:$T,3,FALSE),VLOOKUP($E1681,[1]투입량!$D:$I,3,FALSE)))</f>
        <v>Q5009</v>
      </c>
      <c r="W1681" s="35">
        <f>IF($L1681="비가동",0,IF($B1681="in",VLOOKUP($E1681,[1]투입량!$M:$T,6,FALSE),VLOOKUP($E1681,[1]투입량!$D:$I,5,FALSE)))</f>
        <v>252</v>
      </c>
      <c r="X1681" s="35">
        <f t="shared" si="133"/>
        <v>18572.400000000001</v>
      </c>
      <c r="Y1681" s="37">
        <f>IF(V1681=0,0,VLOOKUP(V1681,[1]원재료!C:H,3,0)*0.001)</f>
        <v>8.14</v>
      </c>
      <c r="Z1681" s="35">
        <f t="shared" si="134"/>
        <v>151179.33600000001</v>
      </c>
      <c r="AA1681" s="49"/>
      <c r="AB1681" s="39" t="s">
        <v>35</v>
      </c>
      <c r="AC1681" s="40"/>
    </row>
    <row r="1682" spans="1:29" ht="19.5" customHeight="1" x14ac:dyDescent="0.45">
      <c r="A1682" s="22">
        <v>46156</v>
      </c>
      <c r="B1682" s="23" t="s">
        <v>29</v>
      </c>
      <c r="C1682" s="24" t="s">
        <v>168</v>
      </c>
      <c r="D1682" s="25" t="s">
        <v>189</v>
      </c>
      <c r="E1682" s="26" t="s">
        <v>196</v>
      </c>
      <c r="F1682" s="27" t="str">
        <f>VLOOKUP(표1[[#This Row],[품번]],[1]!품번구분[#Data],2,0)</f>
        <v>G</v>
      </c>
      <c r="G1682" s="28">
        <v>4</v>
      </c>
      <c r="H1682" s="28">
        <v>99</v>
      </c>
      <c r="I1682" s="28"/>
      <c r="J1682" s="29">
        <f>표1[[#This Row],[C/V]]*표1[[#This Row],[판수]]-표1[[#This Row],[불량수량]]</f>
        <v>396</v>
      </c>
      <c r="K1682" s="28" t="s">
        <v>186</v>
      </c>
      <c r="L1682" s="28" t="s">
        <v>116</v>
      </c>
      <c r="M1682" s="30">
        <v>0.33333333333333331</v>
      </c>
      <c r="N1682" s="30">
        <v>0.83333333333333337</v>
      </c>
      <c r="O1682" s="31">
        <v>620</v>
      </c>
      <c r="P1682" s="31">
        <v>0</v>
      </c>
      <c r="Q1682" s="32"/>
      <c r="R1682" s="33">
        <f t="shared" si="130"/>
        <v>9.5806451612903221</v>
      </c>
      <c r="S1682" s="34">
        <f t="shared" si="131"/>
        <v>207</v>
      </c>
      <c r="T1682" s="35">
        <f>IF(L1682="비가동",0,VLOOKUP(E1682,[1]단가!$D$4:$G$1048576,4,0))</f>
        <v>673</v>
      </c>
      <c r="U1682" s="35">
        <f t="shared" si="132"/>
        <v>266508</v>
      </c>
      <c r="V1682" s="36" t="str">
        <f>IF($L1682="비가동",0,IF($B1682="in",VLOOKUP($E1682,[1]투입량!$M:$T,3,FALSE),VLOOKUP($E1682,[1]투입량!$D:$I,3,FALSE)))</f>
        <v>SI5027</v>
      </c>
      <c r="W1682" s="35">
        <f>IF($L1682="비가동",0,IF($B1682="in",VLOOKUP($E1682,[1]투입량!$M:$T,6,FALSE),VLOOKUP($E1682,[1]투입량!$D:$I,5,FALSE)))</f>
        <v>48</v>
      </c>
      <c r="X1682" s="35">
        <f t="shared" si="133"/>
        <v>5227.2000000000007</v>
      </c>
      <c r="Y1682" s="37">
        <f>IF(V1682=0,0,VLOOKUP(V1682,[1]원재료!C:H,3,0)*0.001)</f>
        <v>0</v>
      </c>
      <c r="Z1682" s="35">
        <f t="shared" si="134"/>
        <v>0</v>
      </c>
      <c r="AA1682" s="49"/>
      <c r="AB1682" s="39" t="s">
        <v>35</v>
      </c>
      <c r="AC1682" s="40"/>
    </row>
    <row r="1683" spans="1:29" ht="19.5" customHeight="1" x14ac:dyDescent="0.45">
      <c r="A1683" s="22">
        <v>46156</v>
      </c>
      <c r="B1683" s="23" t="s">
        <v>29</v>
      </c>
      <c r="C1683" s="24" t="s">
        <v>168</v>
      </c>
      <c r="D1683" s="25" t="s">
        <v>185</v>
      </c>
      <c r="E1683" s="26" t="s">
        <v>159</v>
      </c>
      <c r="F1683" s="27" t="str">
        <f>VLOOKUP(표1[[#This Row],[품번]],[1]!품번구분[#Data],2,0)</f>
        <v>G</v>
      </c>
      <c r="G1683" s="28">
        <v>2</v>
      </c>
      <c r="H1683" s="28">
        <v>106</v>
      </c>
      <c r="I1683" s="28"/>
      <c r="J1683" s="29">
        <f>표1[[#This Row],[C/V]]*표1[[#This Row],[판수]]-표1[[#This Row],[불량수량]]</f>
        <v>212</v>
      </c>
      <c r="K1683" s="28" t="s">
        <v>177</v>
      </c>
      <c r="L1683" s="28" t="s">
        <v>117</v>
      </c>
      <c r="M1683" s="30">
        <v>0.83333333333333337</v>
      </c>
      <c r="N1683" s="30">
        <v>0.33333333333333331</v>
      </c>
      <c r="O1683" s="31">
        <v>659.99999999999989</v>
      </c>
      <c r="P1683" s="31">
        <v>0</v>
      </c>
      <c r="Q1683" s="32"/>
      <c r="R1683" s="33">
        <f t="shared" si="130"/>
        <v>9.6363636363636385</v>
      </c>
      <c r="S1683" s="34">
        <f t="shared" si="131"/>
        <v>205</v>
      </c>
      <c r="T1683" s="35">
        <f>IF(L1683="비가동",0,VLOOKUP(E1683,[1]단가!$D$4:$G$1048576,4,0))</f>
        <v>1487.4</v>
      </c>
      <c r="U1683" s="35">
        <f t="shared" si="132"/>
        <v>315328.80000000005</v>
      </c>
      <c r="V1683" s="36" t="str">
        <f>IF($L1683="비가동",0,IF($B1683="in",VLOOKUP($E1683,[1]투입량!$M:$T,3,FALSE),VLOOKUP($E1683,[1]투입량!$D:$I,3,FALSE)))</f>
        <v>SI5027</v>
      </c>
      <c r="W1683" s="35">
        <f>IF($L1683="비가동",0,IF($B1683="in",VLOOKUP($E1683,[1]투입량!$M:$T,6,FALSE),VLOOKUP($E1683,[1]투입량!$D:$I,5,FALSE)))</f>
        <v>72</v>
      </c>
      <c r="X1683" s="35">
        <f t="shared" si="133"/>
        <v>8395.2000000000007</v>
      </c>
      <c r="Y1683" s="37">
        <f>IF(V1683=0,0,VLOOKUP(V1683,[1]원재료!C:H,3,0)*0.001)</f>
        <v>0</v>
      </c>
      <c r="Z1683" s="35">
        <f t="shared" si="134"/>
        <v>0</v>
      </c>
      <c r="AA1683" s="49"/>
      <c r="AB1683" s="39" t="s">
        <v>35</v>
      </c>
      <c r="AC1683" s="40"/>
    </row>
    <row r="1684" spans="1:29" ht="19.5" customHeight="1" x14ac:dyDescent="0.45">
      <c r="A1684" s="22">
        <v>46156</v>
      </c>
      <c r="B1684" s="23" t="s">
        <v>29</v>
      </c>
      <c r="C1684" s="24" t="s">
        <v>168</v>
      </c>
      <c r="D1684" s="25" t="s">
        <v>187</v>
      </c>
      <c r="E1684" s="26" t="s">
        <v>203</v>
      </c>
      <c r="F1684" s="27" t="str">
        <f>VLOOKUP(표1[[#This Row],[품번]],[1]!품번구분[#Data],2,0)</f>
        <v>G</v>
      </c>
      <c r="G1684" s="28">
        <v>4</v>
      </c>
      <c r="H1684" s="28">
        <v>106</v>
      </c>
      <c r="I1684" s="28"/>
      <c r="J1684" s="29">
        <f>표1[[#This Row],[C/V]]*표1[[#This Row],[판수]]-표1[[#This Row],[불량수량]]</f>
        <v>424</v>
      </c>
      <c r="K1684" s="28" t="s">
        <v>177</v>
      </c>
      <c r="L1684" s="28" t="s">
        <v>117</v>
      </c>
      <c r="M1684" s="30">
        <v>0.83333333333333337</v>
      </c>
      <c r="N1684" s="30">
        <v>0.33333333333333331</v>
      </c>
      <c r="O1684" s="31">
        <v>659.99999999999989</v>
      </c>
      <c r="P1684" s="31">
        <v>0</v>
      </c>
      <c r="Q1684" s="32"/>
      <c r="R1684" s="33">
        <f t="shared" si="130"/>
        <v>9.6363636363636385</v>
      </c>
      <c r="S1684" s="34">
        <f t="shared" si="131"/>
        <v>173</v>
      </c>
      <c r="T1684" s="35">
        <f>IF(L1684="비가동",0,VLOOKUP(E1684,[1]단가!$D$4:$G$1048576,4,0))</f>
        <v>1320</v>
      </c>
      <c r="U1684" s="35">
        <f t="shared" si="132"/>
        <v>559680</v>
      </c>
      <c r="V1684" s="36" t="str">
        <f>IF($L1684="비가동",0,IF($B1684="in",VLOOKUP($E1684,[1]투입량!$M:$T,3,FALSE),VLOOKUP($E1684,[1]투입량!$D:$I,3,FALSE)))</f>
        <v>Q5009</v>
      </c>
      <c r="W1684" s="35">
        <f>IF($L1684="비가동",0,IF($B1684="in",VLOOKUP($E1684,[1]투입량!$M:$T,6,FALSE),VLOOKUP($E1684,[1]투입량!$D:$I,5,FALSE)))</f>
        <v>252</v>
      </c>
      <c r="X1684" s="35">
        <f t="shared" si="133"/>
        <v>29383.200000000004</v>
      </c>
      <c r="Y1684" s="37">
        <f>IF(V1684=0,0,VLOOKUP(V1684,[1]원재료!C:H,3,0)*0.001)</f>
        <v>8.14</v>
      </c>
      <c r="Z1684" s="35">
        <f t="shared" si="134"/>
        <v>239179.24800000005</v>
      </c>
      <c r="AA1684" s="49"/>
      <c r="AB1684" s="39" t="s">
        <v>35</v>
      </c>
      <c r="AC1684" s="40"/>
    </row>
    <row r="1685" spans="1:29" ht="19.5" customHeight="1" x14ac:dyDescent="0.45">
      <c r="A1685" s="22">
        <v>46157</v>
      </c>
      <c r="B1685" s="23" t="s">
        <v>29</v>
      </c>
      <c r="C1685" s="24" t="s">
        <v>168</v>
      </c>
      <c r="D1685" s="25" t="s">
        <v>189</v>
      </c>
      <c r="E1685" s="26" t="s">
        <v>196</v>
      </c>
      <c r="F1685" s="27" t="str">
        <f>VLOOKUP(표1[[#This Row],[품번]],[1]!품번구분[#Data],2,0)</f>
        <v>G</v>
      </c>
      <c r="G1685" s="28">
        <v>4</v>
      </c>
      <c r="H1685" s="28">
        <v>106</v>
      </c>
      <c r="I1685" s="28"/>
      <c r="J1685" s="29">
        <f>표1[[#This Row],[C/V]]*표1[[#This Row],[판수]]-표1[[#This Row],[불량수량]]</f>
        <v>424</v>
      </c>
      <c r="K1685" s="28" t="s">
        <v>177</v>
      </c>
      <c r="L1685" s="28" t="s">
        <v>117</v>
      </c>
      <c r="M1685" s="30">
        <v>0.83333333333333337</v>
      </c>
      <c r="N1685" s="30">
        <v>0.33333333333333331</v>
      </c>
      <c r="O1685" s="31">
        <v>659.99999999999989</v>
      </c>
      <c r="P1685" s="31">
        <v>0</v>
      </c>
      <c r="Q1685" s="32"/>
      <c r="R1685" s="33">
        <f t="shared" si="130"/>
        <v>9.6363636363636385</v>
      </c>
      <c r="S1685" s="34">
        <f t="shared" si="131"/>
        <v>197</v>
      </c>
      <c r="T1685" s="35">
        <f>IF(L1685="비가동",0,VLOOKUP(E1685,[1]단가!$D$4:$G$1048576,4,0))</f>
        <v>673</v>
      </c>
      <c r="U1685" s="35">
        <f t="shared" si="132"/>
        <v>285352</v>
      </c>
      <c r="V1685" s="36" t="str">
        <f>IF($L1685="비가동",0,IF($B1685="in",VLOOKUP($E1685,[1]투입량!$M:$T,3,FALSE),VLOOKUP($E1685,[1]투입량!$D:$I,3,FALSE)))</f>
        <v>SI5027</v>
      </c>
      <c r="W1685" s="35">
        <f>IF($L1685="비가동",0,IF($B1685="in",VLOOKUP($E1685,[1]투입량!$M:$T,6,FALSE),VLOOKUP($E1685,[1]투입량!$D:$I,5,FALSE)))</f>
        <v>48</v>
      </c>
      <c r="X1685" s="35">
        <f t="shared" si="133"/>
        <v>5596.8</v>
      </c>
      <c r="Y1685" s="37">
        <f>IF(V1685=0,0,VLOOKUP(V1685,[1]원재료!C:H,3,0)*0.001)</f>
        <v>0</v>
      </c>
      <c r="Z1685" s="35">
        <f t="shared" si="134"/>
        <v>0</v>
      </c>
      <c r="AA1685" s="49"/>
      <c r="AB1685" s="39" t="s">
        <v>35</v>
      </c>
      <c r="AC1685" s="40"/>
    </row>
    <row r="1686" spans="1:29" ht="19.5" hidden="1" customHeight="1" x14ac:dyDescent="0.45">
      <c r="A1686" s="22">
        <v>46157</v>
      </c>
      <c r="B1686" s="23" t="s">
        <v>29</v>
      </c>
      <c r="C1686" s="24" t="s">
        <v>168</v>
      </c>
      <c r="D1686" s="25" t="s">
        <v>169</v>
      </c>
      <c r="E1686" s="26" t="s">
        <v>200</v>
      </c>
      <c r="F1686" s="27" t="str">
        <f>VLOOKUP(표1[[#This Row],[품번]],[1]!품번구분[#Data],2,0)</f>
        <v>G</v>
      </c>
      <c r="G1686" s="28">
        <v>64</v>
      </c>
      <c r="H1686" s="28">
        <v>73</v>
      </c>
      <c r="I1686" s="28"/>
      <c r="J1686" s="29">
        <f>표1[[#This Row],[C/V]]*표1[[#This Row],[판수]]-표1[[#This Row],[불량수량]]</f>
        <v>4672</v>
      </c>
      <c r="K1686" s="28" t="s">
        <v>171</v>
      </c>
      <c r="L1686" s="28" t="s">
        <v>116</v>
      </c>
      <c r="M1686" s="30">
        <v>0.33333333333333331</v>
      </c>
      <c r="N1686" s="30">
        <v>0.73611111111111116</v>
      </c>
      <c r="O1686" s="31">
        <v>420</v>
      </c>
      <c r="P1686" s="31">
        <v>60.000000000000128</v>
      </c>
      <c r="Q1686" s="32" t="s">
        <v>100</v>
      </c>
      <c r="R1686" s="33">
        <f t="shared" si="130"/>
        <v>10.428571428571429</v>
      </c>
      <c r="S1686" s="34">
        <f t="shared" si="131"/>
        <v>73</v>
      </c>
      <c r="T1686" s="35">
        <f>IF(L1686="비가동",0,VLOOKUP(E1686,[1]단가!$D$4:$G$1048576,4,0))</f>
        <v>0</v>
      </c>
      <c r="U1686" s="35">
        <f t="shared" si="132"/>
        <v>0</v>
      </c>
      <c r="V1686" s="36" t="str">
        <f>IF($L1686="비가동",0,IF($B1686="in",VLOOKUP($E1686,[1]투입량!$M:$T,3,FALSE),VLOOKUP($E1686,[1]투입량!$D:$I,3,FALSE)))</f>
        <v>Q6007</v>
      </c>
      <c r="W1686" s="35">
        <f>IF($L1686="비가동",0,IF($B1686="in",VLOOKUP($E1686,[1]투입량!$M:$T,6,FALSE),VLOOKUP($E1686,[1]투입량!$D:$I,5,FALSE)))</f>
        <v>0</v>
      </c>
      <c r="X1686" s="35">
        <f t="shared" si="133"/>
        <v>0</v>
      </c>
      <c r="Y1686" s="37">
        <f>IF(V1686=0,0,VLOOKUP(V1686,[1]원재료!C:H,3,0)*0.001)</f>
        <v>12.48</v>
      </c>
      <c r="Z1686" s="35">
        <f t="shared" si="134"/>
        <v>0</v>
      </c>
      <c r="AA1686" s="49"/>
      <c r="AB1686" s="39" t="s">
        <v>35</v>
      </c>
      <c r="AC1686" s="40"/>
    </row>
    <row r="1687" spans="1:29" ht="19.5" hidden="1" customHeight="1" x14ac:dyDescent="0.45">
      <c r="A1687" s="22">
        <v>46157</v>
      </c>
      <c r="B1687" s="23" t="s">
        <v>29</v>
      </c>
      <c r="C1687" s="24" t="s">
        <v>168</v>
      </c>
      <c r="D1687" s="25" t="s">
        <v>169</v>
      </c>
      <c r="E1687" s="26" t="s">
        <v>200</v>
      </c>
      <c r="F1687" s="27" t="str">
        <f>VLOOKUP(표1[[#This Row],[품번]],[1]!품번구분[#Data],2,0)</f>
        <v>G</v>
      </c>
      <c r="G1687" s="28"/>
      <c r="H1687" s="28"/>
      <c r="I1687" s="28"/>
      <c r="J1687" s="29">
        <f>표1[[#This Row],[C/V]]*표1[[#This Row],[판수]]-표1[[#This Row],[불량수량]]</f>
        <v>0</v>
      </c>
      <c r="K1687" s="28" t="s">
        <v>171</v>
      </c>
      <c r="L1687" s="28" t="s">
        <v>36</v>
      </c>
      <c r="M1687" s="30">
        <v>0.66666666666666663</v>
      </c>
      <c r="N1687" s="30">
        <v>0.73611111111111116</v>
      </c>
      <c r="O1687" s="31">
        <v>60.000000000000128</v>
      </c>
      <c r="P1687" s="31">
        <v>0</v>
      </c>
      <c r="Q1687" s="32"/>
      <c r="R1687" s="33" t="str">
        <f t="shared" si="130"/>
        <v/>
      </c>
      <c r="S1687" s="34">
        <f t="shared" si="131"/>
        <v>73</v>
      </c>
      <c r="T1687" s="35">
        <f>IF(L1687="비가동",0,VLOOKUP(E1687,[1]단가!$D$4:$G$1048576,4,0))</f>
        <v>0</v>
      </c>
      <c r="U1687" s="35">
        <f t="shared" si="132"/>
        <v>0</v>
      </c>
      <c r="V1687" s="36">
        <f>IF($L1687="비가동",0,IF($B1687="in",VLOOKUP($E1687,[1]투입량!$M:$T,3,FALSE),VLOOKUP($E1687,[1]투입량!$D:$I,3,FALSE)))</f>
        <v>0</v>
      </c>
      <c r="W1687" s="35">
        <f>IF($L1687="비가동",0,IF($B1687="in",VLOOKUP($E1687,[1]투입량!$M:$T,6,FALSE),VLOOKUP($E1687,[1]투입량!$D:$I,5,FALSE)))</f>
        <v>0</v>
      </c>
      <c r="X1687" s="35">
        <f t="shared" si="133"/>
        <v>0</v>
      </c>
      <c r="Y1687" s="37">
        <f>IF(V1687=0,0,VLOOKUP(V1687,[1]원재료!C:H,3,0)*0.001)</f>
        <v>0</v>
      </c>
      <c r="Z1687" s="35">
        <f t="shared" si="134"/>
        <v>0</v>
      </c>
      <c r="AA1687" s="49"/>
      <c r="AB1687" s="39" t="s">
        <v>35</v>
      </c>
      <c r="AC1687" s="40"/>
    </row>
    <row r="1688" spans="1:29" ht="19.5" customHeight="1" x14ac:dyDescent="0.45">
      <c r="A1688" s="22">
        <v>46157</v>
      </c>
      <c r="B1688" s="23" t="s">
        <v>29</v>
      </c>
      <c r="C1688" s="24" t="s">
        <v>168</v>
      </c>
      <c r="D1688" s="25" t="s">
        <v>169</v>
      </c>
      <c r="E1688" s="26" t="s">
        <v>204</v>
      </c>
      <c r="F1688" s="27" t="str">
        <f>VLOOKUP(표1[[#This Row],[품번]],[1]!품번구분[#Data],2,0)</f>
        <v>G</v>
      </c>
      <c r="G1688" s="28">
        <v>64</v>
      </c>
      <c r="H1688" s="28">
        <v>23</v>
      </c>
      <c r="I1688" s="28"/>
      <c r="J1688" s="29">
        <f>표1[[#This Row],[C/V]]*표1[[#This Row],[판수]]-표1[[#This Row],[불량수량]]</f>
        <v>1472</v>
      </c>
      <c r="K1688" s="28" t="s">
        <v>171</v>
      </c>
      <c r="L1688" s="28" t="s">
        <v>116</v>
      </c>
      <c r="M1688" s="30">
        <v>0.73611111111111116</v>
      </c>
      <c r="N1688" s="30">
        <v>0.83333333333333337</v>
      </c>
      <c r="O1688" s="31">
        <v>139.99999999999997</v>
      </c>
      <c r="P1688" s="31">
        <v>0</v>
      </c>
      <c r="Q1688" s="32"/>
      <c r="R1688" s="33">
        <f t="shared" si="130"/>
        <v>9.8571428571428594</v>
      </c>
      <c r="S1688" s="34">
        <f t="shared" si="131"/>
        <v>23</v>
      </c>
      <c r="T1688" s="35">
        <f>IF(L1688="비가동",0,VLOOKUP(E1688,[1]단가!$D$4:$G$1048576,4,0))</f>
        <v>0</v>
      </c>
      <c r="U1688" s="35">
        <f t="shared" si="132"/>
        <v>0</v>
      </c>
      <c r="V1688" s="36" t="str">
        <f>IF($L1688="비가동",0,IF($B1688="in",VLOOKUP($E1688,[1]투입량!$M:$T,3,FALSE),VLOOKUP($E1688,[1]투입량!$D:$I,3,FALSE)))</f>
        <v>Q6007</v>
      </c>
      <c r="W1688" s="35">
        <f>IF($L1688="비가동",0,IF($B1688="in",VLOOKUP($E1688,[1]투입량!$M:$T,6,FALSE),VLOOKUP($E1688,[1]투입량!$D:$I,5,FALSE)))</f>
        <v>2.5</v>
      </c>
      <c r="X1688" s="35">
        <f t="shared" si="133"/>
        <v>63.25</v>
      </c>
      <c r="Y1688" s="37">
        <f>IF(V1688=0,0,VLOOKUP(V1688,[1]원재료!C:H,3,0)*0.001)</f>
        <v>12.48</v>
      </c>
      <c r="Z1688" s="35">
        <f t="shared" si="134"/>
        <v>789.36</v>
      </c>
      <c r="AA1688" s="49"/>
      <c r="AB1688" s="39" t="s">
        <v>35</v>
      </c>
      <c r="AC1688" s="40"/>
    </row>
    <row r="1689" spans="1:29" ht="19.5" customHeight="1" x14ac:dyDescent="0.45">
      <c r="A1689" s="22">
        <v>46157</v>
      </c>
      <c r="B1689" s="23" t="s">
        <v>29</v>
      </c>
      <c r="C1689" s="24" t="s">
        <v>168</v>
      </c>
      <c r="D1689" s="25" t="s">
        <v>172</v>
      </c>
      <c r="E1689" s="26">
        <v>440009</v>
      </c>
      <c r="F1689" s="27" t="str">
        <f>VLOOKUP(표1[[#This Row],[품번]],[1]!품번구분[#Data],2,0)</f>
        <v>G</v>
      </c>
      <c r="G1689" s="28">
        <v>80</v>
      </c>
      <c r="H1689" s="28">
        <v>106</v>
      </c>
      <c r="I1689" s="28">
        <v>106</v>
      </c>
      <c r="J1689" s="29">
        <f>표1[[#This Row],[C/V]]*표1[[#This Row],[판수]]-표1[[#This Row],[불량수량]]</f>
        <v>8374</v>
      </c>
      <c r="K1689" s="28" t="s">
        <v>171</v>
      </c>
      <c r="L1689" s="28" t="s">
        <v>116</v>
      </c>
      <c r="M1689" s="30">
        <v>0.33333333333333331</v>
      </c>
      <c r="N1689" s="30">
        <v>0.83333333333333337</v>
      </c>
      <c r="O1689" s="31">
        <v>620</v>
      </c>
      <c r="P1689" s="31">
        <v>0</v>
      </c>
      <c r="Q1689" s="32"/>
      <c r="R1689" s="33">
        <f t="shared" si="130"/>
        <v>10.258064516129032</v>
      </c>
      <c r="S1689" s="34">
        <f t="shared" si="131"/>
        <v>106</v>
      </c>
      <c r="T1689" s="35">
        <f>IF(L1689="비가동",0,VLOOKUP(E1689,[1]단가!$D$4:$G$1048576,4,0))</f>
        <v>30</v>
      </c>
      <c r="U1689" s="35">
        <f t="shared" si="132"/>
        <v>251220</v>
      </c>
      <c r="V1689" s="36" t="str">
        <f>IF($L1689="비가동",0,IF($B1689="in",VLOOKUP($E1689,[1]투입량!$M:$T,3,FALSE),VLOOKUP($E1689,[1]투입량!$D:$I,3,FALSE)))</f>
        <v>Q4004-1</v>
      </c>
      <c r="W1689" s="35">
        <f>IF($L1689="비가동",0,IF($B1689="in",VLOOKUP($E1689,[1]투입량!$M:$T,6,FALSE),VLOOKUP($E1689,[1]투입량!$D:$I,5,FALSE)))</f>
        <v>50</v>
      </c>
      <c r="X1689" s="35">
        <f t="shared" si="133"/>
        <v>5830.0000000000009</v>
      </c>
      <c r="Y1689" s="37">
        <f>IF(V1689=0,0,VLOOKUP(V1689,[1]원재료!C:H,3,0)*0.001)</f>
        <v>10.83</v>
      </c>
      <c r="Z1689" s="35">
        <f t="shared" si="134"/>
        <v>63138.900000000009</v>
      </c>
      <c r="AA1689" s="49"/>
      <c r="AB1689" s="39" t="s">
        <v>35</v>
      </c>
      <c r="AC1689" s="40"/>
    </row>
    <row r="1690" spans="1:29" ht="19.5" customHeight="1" x14ac:dyDescent="0.45">
      <c r="A1690" s="22">
        <v>46157</v>
      </c>
      <c r="B1690" s="23" t="s">
        <v>29</v>
      </c>
      <c r="C1690" s="24" t="s">
        <v>168</v>
      </c>
      <c r="D1690" s="25" t="s">
        <v>192</v>
      </c>
      <c r="E1690" s="26" t="s">
        <v>174</v>
      </c>
      <c r="F1690" s="27" t="str">
        <f>VLOOKUP(표1[[#This Row],[품번]],[1]!품번구분[#Data],2,0)</f>
        <v>G</v>
      </c>
      <c r="G1690" s="28">
        <v>72</v>
      </c>
      <c r="H1690" s="28">
        <v>106</v>
      </c>
      <c r="I1690" s="28"/>
      <c r="J1690" s="29">
        <f>표1[[#This Row],[C/V]]*표1[[#This Row],[판수]]-표1[[#This Row],[불량수량]]</f>
        <v>7632</v>
      </c>
      <c r="K1690" s="28" t="s">
        <v>171</v>
      </c>
      <c r="L1690" s="28" t="s">
        <v>116</v>
      </c>
      <c r="M1690" s="30">
        <v>0.33333333333333331</v>
      </c>
      <c r="N1690" s="30">
        <v>0.83333333333333337</v>
      </c>
      <c r="O1690" s="31">
        <v>620</v>
      </c>
      <c r="P1690" s="31">
        <v>0</v>
      </c>
      <c r="Q1690" s="32"/>
      <c r="R1690" s="33">
        <f t="shared" si="130"/>
        <v>10.258064516129032</v>
      </c>
      <c r="S1690" s="34">
        <f t="shared" si="131"/>
        <v>106</v>
      </c>
      <c r="T1690" s="35">
        <f>IF(L1690="비가동",0,VLOOKUP(E1690,[1]단가!$D$4:$G$1048576,4,0))</f>
        <v>0</v>
      </c>
      <c r="U1690" s="35">
        <f t="shared" si="132"/>
        <v>0</v>
      </c>
      <c r="V1690" s="36" t="str">
        <f>IF($L1690="비가동",0,IF($B1690="in",VLOOKUP($E1690,[1]투입량!$M:$T,3,FALSE),VLOOKUP($E1690,[1]투입량!$D:$I,3,FALSE)))</f>
        <v>Q4020</v>
      </c>
      <c r="W1690" s="35">
        <f>IF($L1690="비가동",0,IF($B1690="in",VLOOKUP($E1690,[1]투입량!$M:$T,6,FALSE),VLOOKUP($E1690,[1]투입량!$D:$I,5,FALSE)))</f>
        <v>87</v>
      </c>
      <c r="X1690" s="35">
        <f t="shared" si="133"/>
        <v>10144.200000000001</v>
      </c>
      <c r="Y1690" s="37">
        <f>IF(V1690=0,0,VLOOKUP(V1690,[1]원재료!C:H,3,0)*0.001)</f>
        <v>10.450000000000001</v>
      </c>
      <c r="Z1690" s="35">
        <f t="shared" si="134"/>
        <v>106006.89000000001</v>
      </c>
      <c r="AA1690" s="49"/>
      <c r="AB1690" s="39" t="s">
        <v>35</v>
      </c>
      <c r="AC1690" s="40"/>
    </row>
    <row r="1691" spans="1:29" ht="19.5" customHeight="1" x14ac:dyDescent="0.45">
      <c r="A1691" s="22">
        <v>46157</v>
      </c>
      <c r="B1691" s="23" t="s">
        <v>29</v>
      </c>
      <c r="C1691" s="24" t="s">
        <v>168</v>
      </c>
      <c r="D1691" s="25" t="s">
        <v>183</v>
      </c>
      <c r="E1691" s="26" t="s">
        <v>176</v>
      </c>
      <c r="F1691" s="27" t="str">
        <f>VLOOKUP(표1[[#This Row],[품번]],[1]!품번구분[#Data],2,0)</f>
        <v>G</v>
      </c>
      <c r="G1691" s="28">
        <v>8</v>
      </c>
      <c r="H1691" s="28">
        <v>111</v>
      </c>
      <c r="I1691" s="28"/>
      <c r="J1691" s="29">
        <f>표1[[#This Row],[C/V]]*표1[[#This Row],[판수]]-표1[[#This Row],[불량수량]]</f>
        <v>888</v>
      </c>
      <c r="K1691" s="28" t="s">
        <v>184</v>
      </c>
      <c r="L1691" s="28" t="s">
        <v>116</v>
      </c>
      <c r="M1691" s="30">
        <v>0.33333333333333331</v>
      </c>
      <c r="N1691" s="30">
        <v>0.83333333333333337</v>
      </c>
      <c r="O1691" s="31">
        <v>620</v>
      </c>
      <c r="P1691" s="31">
        <v>0</v>
      </c>
      <c r="Q1691" s="32"/>
      <c r="R1691" s="33">
        <f t="shared" si="130"/>
        <v>10.741935483870968</v>
      </c>
      <c r="S1691" s="34">
        <f t="shared" si="131"/>
        <v>227</v>
      </c>
      <c r="T1691" s="35">
        <f>IF(L1691="비가동",0,VLOOKUP(E1691,[1]단가!$D$4:$G$1048576,4,0))</f>
        <v>420.5</v>
      </c>
      <c r="U1691" s="35">
        <f t="shared" si="132"/>
        <v>373404</v>
      </c>
      <c r="V1691" s="36" t="str">
        <f>IF($L1691="비가동",0,IF($B1691="in",VLOOKUP($E1691,[1]투입량!$M:$T,3,FALSE),VLOOKUP($E1691,[1]투입량!$D:$I,3,FALSE)))</f>
        <v>Q4021</v>
      </c>
      <c r="W1691" s="35">
        <f>IF($L1691="비가동",0,IF($B1691="in",VLOOKUP($E1691,[1]투입량!$M:$T,6,FALSE),VLOOKUP($E1691,[1]투입량!$D:$I,5,FALSE)))</f>
        <v>22.4</v>
      </c>
      <c r="X1691" s="35">
        <f t="shared" si="133"/>
        <v>2735.04</v>
      </c>
      <c r="Y1691" s="37">
        <f>IF(V1691=0,0,VLOOKUP(V1691,[1]원재료!C:H,3,0)*0.001)</f>
        <v>8.9</v>
      </c>
      <c r="Z1691" s="35">
        <f t="shared" si="134"/>
        <v>24341.856</v>
      </c>
      <c r="AA1691" s="49"/>
      <c r="AB1691" s="39" t="s">
        <v>35</v>
      </c>
      <c r="AC1691" s="40"/>
    </row>
    <row r="1692" spans="1:29" ht="19.5" customHeight="1" x14ac:dyDescent="0.45">
      <c r="A1692" s="22">
        <v>46157</v>
      </c>
      <c r="B1692" s="23" t="s">
        <v>29</v>
      </c>
      <c r="C1692" s="24" t="s">
        <v>168</v>
      </c>
      <c r="D1692" s="25" t="s">
        <v>179</v>
      </c>
      <c r="E1692" s="26" t="s">
        <v>180</v>
      </c>
      <c r="F1692" s="27" t="str">
        <f>VLOOKUP(표1[[#This Row],[품번]],[1]!품번구분[#Data],2,0)</f>
        <v>G</v>
      </c>
      <c r="G1692" s="28">
        <v>96</v>
      </c>
      <c r="H1692" s="28">
        <v>110</v>
      </c>
      <c r="I1692" s="28"/>
      <c r="J1692" s="29">
        <f>표1[[#This Row],[C/V]]*표1[[#This Row],[판수]]-표1[[#This Row],[불량수량]]</f>
        <v>10560</v>
      </c>
      <c r="K1692" s="28" t="s">
        <v>184</v>
      </c>
      <c r="L1692" s="28" t="s">
        <v>116</v>
      </c>
      <c r="M1692" s="30">
        <v>0.33333333333333331</v>
      </c>
      <c r="N1692" s="30">
        <v>0.83333333333333337</v>
      </c>
      <c r="O1692" s="31">
        <v>620</v>
      </c>
      <c r="P1692" s="31">
        <v>0</v>
      </c>
      <c r="Q1692" s="32"/>
      <c r="R1692" s="33">
        <f t="shared" si="130"/>
        <v>10.645161290322582</v>
      </c>
      <c r="S1692" s="34">
        <f t="shared" si="131"/>
        <v>226</v>
      </c>
      <c r="T1692" s="35">
        <f>IF(L1692="비가동",0,VLOOKUP(E1692,[1]단가!$D$4:$G$1048576,4,0))</f>
        <v>55</v>
      </c>
      <c r="U1692" s="35">
        <f t="shared" si="132"/>
        <v>580800</v>
      </c>
      <c r="V1692" s="36" t="str">
        <f>IF($L1692="비가동",0,IF($B1692="in",VLOOKUP($E1692,[1]투입량!$M:$T,3,FALSE),VLOOKUP($E1692,[1]투입량!$D:$I,3,FALSE)))</f>
        <v>Q4020</v>
      </c>
      <c r="W1692" s="35">
        <f>IF($L1692="비가동",0,IF($B1692="in",VLOOKUP($E1692,[1]투입량!$M:$T,6,FALSE),VLOOKUP($E1692,[1]투입량!$D:$I,5,FALSE)))</f>
        <v>120</v>
      </c>
      <c r="X1692" s="35">
        <f t="shared" si="133"/>
        <v>14520</v>
      </c>
      <c r="Y1692" s="37">
        <f>IF(V1692=0,0,VLOOKUP(V1692,[1]원재료!C:H,3,0)*0.001)</f>
        <v>10.450000000000001</v>
      </c>
      <c r="Z1692" s="35">
        <f t="shared" si="134"/>
        <v>151734.00000000003</v>
      </c>
      <c r="AA1692" s="49"/>
      <c r="AB1692" s="39" t="s">
        <v>35</v>
      </c>
      <c r="AC1692" s="40"/>
    </row>
    <row r="1693" spans="1:29" ht="19.5" hidden="1" customHeight="1" x14ac:dyDescent="0.45">
      <c r="A1693" s="22">
        <v>46157</v>
      </c>
      <c r="B1693" s="23" t="s">
        <v>29</v>
      </c>
      <c r="C1693" s="24" t="s">
        <v>168</v>
      </c>
      <c r="D1693" s="25" t="s">
        <v>181</v>
      </c>
      <c r="E1693" s="26" t="s">
        <v>155</v>
      </c>
      <c r="F1693" s="27" t="str">
        <f>VLOOKUP(표1[[#This Row],[품번]],[1]!품번구분[#Data],2,0)</f>
        <v>G</v>
      </c>
      <c r="G1693" s="28">
        <v>44</v>
      </c>
      <c r="H1693" s="28">
        <v>16</v>
      </c>
      <c r="I1693" s="28"/>
      <c r="J1693" s="29">
        <f>표1[[#This Row],[C/V]]*표1[[#This Row],[판수]]-표1[[#This Row],[불량수량]]</f>
        <v>704</v>
      </c>
      <c r="K1693" s="28" t="s">
        <v>184</v>
      </c>
      <c r="L1693" s="28" t="s">
        <v>116</v>
      </c>
      <c r="M1693" s="30">
        <v>0.33333333333333331</v>
      </c>
      <c r="N1693" s="30">
        <v>0.83333333333333337</v>
      </c>
      <c r="O1693" s="31">
        <v>120</v>
      </c>
      <c r="P1693" s="31">
        <v>500</v>
      </c>
      <c r="Q1693" s="32" t="s">
        <v>144</v>
      </c>
      <c r="R1693" s="33">
        <f t="shared" si="130"/>
        <v>8</v>
      </c>
      <c r="S1693" s="34">
        <f t="shared" si="131"/>
        <v>132</v>
      </c>
      <c r="T1693" s="35">
        <f>IF(L1693="비가동",0,VLOOKUP(E1693,[1]단가!$D$4:$G$1048576,4,0))</f>
        <v>97</v>
      </c>
      <c r="U1693" s="35">
        <f t="shared" si="132"/>
        <v>68288</v>
      </c>
      <c r="V1693" s="36" t="str">
        <f>IF($L1693="비가동",0,IF($B1693="in",VLOOKUP($E1693,[1]투입량!$M:$T,3,FALSE),VLOOKUP($E1693,[1]투입량!$D:$I,3,FALSE)))</f>
        <v>SI4028</v>
      </c>
      <c r="W1693" s="35">
        <f>IF($L1693="비가동",0,IF($B1693="in",VLOOKUP($E1693,[1]투입량!$M:$T,6,FALSE),VLOOKUP($E1693,[1]투입량!$D:$I,5,FALSE)))</f>
        <v>156</v>
      </c>
      <c r="X1693" s="35">
        <f t="shared" si="133"/>
        <v>2745.6000000000004</v>
      </c>
      <c r="Y1693" s="37">
        <f>IF(V1693=0,0,VLOOKUP(V1693,[1]원재료!C:H,3,0)*0.001)</f>
        <v>9</v>
      </c>
      <c r="Z1693" s="35">
        <f t="shared" si="134"/>
        <v>24710.400000000001</v>
      </c>
      <c r="AA1693" s="49" t="s">
        <v>205</v>
      </c>
      <c r="AB1693" s="39" t="s">
        <v>35</v>
      </c>
      <c r="AC1693" s="40"/>
    </row>
    <row r="1694" spans="1:29" ht="19.5" hidden="1" customHeight="1" x14ac:dyDescent="0.45">
      <c r="A1694" s="22">
        <v>46157</v>
      </c>
      <c r="B1694" s="23" t="s">
        <v>29</v>
      </c>
      <c r="C1694" s="24" t="s">
        <v>168</v>
      </c>
      <c r="D1694" s="25" t="s">
        <v>181</v>
      </c>
      <c r="E1694" s="26" t="s">
        <v>155</v>
      </c>
      <c r="F1694" s="27" t="str">
        <f>VLOOKUP(표1[[#This Row],[품번]],[1]!품번구분[#Data],2,0)</f>
        <v>G</v>
      </c>
      <c r="G1694" s="28"/>
      <c r="H1694" s="28"/>
      <c r="I1694" s="28"/>
      <c r="J1694" s="29">
        <f>표1[[#This Row],[C/V]]*표1[[#This Row],[판수]]-표1[[#This Row],[불량수량]]</f>
        <v>0</v>
      </c>
      <c r="K1694" s="28" t="s">
        <v>184</v>
      </c>
      <c r="L1694" s="28" t="s">
        <v>36</v>
      </c>
      <c r="M1694" s="30">
        <v>0.33333333333333331</v>
      </c>
      <c r="N1694" s="30">
        <v>0.75</v>
      </c>
      <c r="O1694" s="31">
        <v>500</v>
      </c>
      <c r="P1694" s="31">
        <v>0</v>
      </c>
      <c r="Q1694" s="32"/>
      <c r="R1694" s="33" t="str">
        <f t="shared" si="130"/>
        <v/>
      </c>
      <c r="S1694" s="34">
        <f t="shared" si="131"/>
        <v>132</v>
      </c>
      <c r="T1694" s="35">
        <f>IF(L1694="비가동",0,VLOOKUP(E1694,[1]단가!$D$4:$G$1048576,4,0))</f>
        <v>0</v>
      </c>
      <c r="U1694" s="35">
        <f t="shared" si="132"/>
        <v>0</v>
      </c>
      <c r="V1694" s="36">
        <f>IF($L1694="비가동",0,IF($B1694="in",VLOOKUP($E1694,[1]투입량!$M:$T,3,FALSE),VLOOKUP($E1694,[1]투입량!$D:$I,3,FALSE)))</f>
        <v>0</v>
      </c>
      <c r="W1694" s="35">
        <f>IF($L1694="비가동",0,IF($B1694="in",VLOOKUP($E1694,[1]투입량!$M:$T,6,FALSE),VLOOKUP($E1694,[1]투입량!$D:$I,5,FALSE)))</f>
        <v>0</v>
      </c>
      <c r="X1694" s="35">
        <f t="shared" si="133"/>
        <v>0</v>
      </c>
      <c r="Y1694" s="37">
        <f>IF(V1694=0,0,VLOOKUP(V1694,[1]원재료!C:H,3,0)*0.001)</f>
        <v>0</v>
      </c>
      <c r="Z1694" s="35">
        <f t="shared" si="134"/>
        <v>0</v>
      </c>
      <c r="AA1694" s="49"/>
      <c r="AB1694" s="39" t="s">
        <v>35</v>
      </c>
      <c r="AC1694" s="40"/>
    </row>
    <row r="1695" spans="1:29" ht="19.5" customHeight="1" x14ac:dyDescent="0.45">
      <c r="A1695" s="22">
        <v>46157</v>
      </c>
      <c r="B1695" s="23" t="s">
        <v>29</v>
      </c>
      <c r="C1695" s="24" t="s">
        <v>168</v>
      </c>
      <c r="D1695" s="25" t="s">
        <v>183</v>
      </c>
      <c r="E1695" s="26" t="s">
        <v>176</v>
      </c>
      <c r="F1695" s="27" t="str">
        <f>VLOOKUP(표1[[#This Row],[품번]],[1]!품번구분[#Data],2,0)</f>
        <v>G</v>
      </c>
      <c r="G1695" s="28">
        <v>8</v>
      </c>
      <c r="H1695" s="28">
        <v>116</v>
      </c>
      <c r="I1695" s="28"/>
      <c r="J1695" s="29">
        <f>표1[[#This Row],[C/V]]*표1[[#This Row],[판수]]-표1[[#This Row],[불량수량]]</f>
        <v>928</v>
      </c>
      <c r="K1695" s="28" t="s">
        <v>191</v>
      </c>
      <c r="L1695" s="28" t="s">
        <v>117</v>
      </c>
      <c r="M1695" s="30">
        <v>0.83333333333333337</v>
      </c>
      <c r="N1695" s="30">
        <v>0.33333333333333331</v>
      </c>
      <c r="O1695" s="31">
        <v>659.99999999999989</v>
      </c>
      <c r="P1695" s="31">
        <v>0</v>
      </c>
      <c r="Q1695" s="32"/>
      <c r="R1695" s="33">
        <f t="shared" si="130"/>
        <v>10.545454545454547</v>
      </c>
      <c r="S1695" s="34">
        <f t="shared" si="131"/>
        <v>227</v>
      </c>
      <c r="T1695" s="35">
        <f>IF(L1695="비가동",0,VLOOKUP(E1695,[1]단가!$D$4:$G$1048576,4,0))</f>
        <v>420.5</v>
      </c>
      <c r="U1695" s="35">
        <f t="shared" si="132"/>
        <v>390224</v>
      </c>
      <c r="V1695" s="36" t="str">
        <f>IF($L1695="비가동",0,IF($B1695="in",VLOOKUP($E1695,[1]투입량!$M:$T,3,FALSE),VLOOKUP($E1695,[1]투입량!$D:$I,3,FALSE)))</f>
        <v>Q4021</v>
      </c>
      <c r="W1695" s="35">
        <f>IF($L1695="비가동",0,IF($B1695="in",VLOOKUP($E1695,[1]투입량!$M:$T,6,FALSE),VLOOKUP($E1695,[1]투입량!$D:$I,5,FALSE)))</f>
        <v>22.4</v>
      </c>
      <c r="X1695" s="35">
        <f t="shared" si="133"/>
        <v>2858.2400000000002</v>
      </c>
      <c r="Y1695" s="37">
        <f>IF(V1695=0,0,VLOOKUP(V1695,[1]원재료!C:H,3,0)*0.001)</f>
        <v>8.9</v>
      </c>
      <c r="Z1695" s="35">
        <f t="shared" si="134"/>
        <v>25438.336000000003</v>
      </c>
      <c r="AA1695" s="49"/>
      <c r="AB1695" s="39" t="s">
        <v>35</v>
      </c>
      <c r="AC1695" s="40"/>
    </row>
    <row r="1696" spans="1:29" ht="19.5" customHeight="1" x14ac:dyDescent="0.45">
      <c r="A1696" s="22">
        <v>46157</v>
      </c>
      <c r="B1696" s="23" t="s">
        <v>29</v>
      </c>
      <c r="C1696" s="24" t="s">
        <v>168</v>
      </c>
      <c r="D1696" s="25" t="s">
        <v>179</v>
      </c>
      <c r="E1696" s="26" t="s">
        <v>180</v>
      </c>
      <c r="F1696" s="27" t="str">
        <f>VLOOKUP(표1[[#This Row],[품번]],[1]!품번구분[#Data],2,0)</f>
        <v>G</v>
      </c>
      <c r="G1696" s="28">
        <v>96</v>
      </c>
      <c r="H1696" s="28">
        <v>116</v>
      </c>
      <c r="I1696" s="28"/>
      <c r="J1696" s="29">
        <f>표1[[#This Row],[C/V]]*표1[[#This Row],[판수]]-표1[[#This Row],[불량수량]]</f>
        <v>11136</v>
      </c>
      <c r="K1696" s="28" t="s">
        <v>191</v>
      </c>
      <c r="L1696" s="28" t="s">
        <v>117</v>
      </c>
      <c r="M1696" s="30">
        <v>0.83333333333333337</v>
      </c>
      <c r="N1696" s="30">
        <v>0.33333333333333331</v>
      </c>
      <c r="O1696" s="31">
        <v>659.99999999999989</v>
      </c>
      <c r="P1696" s="31">
        <v>0</v>
      </c>
      <c r="Q1696" s="32"/>
      <c r="R1696" s="33">
        <f t="shared" si="130"/>
        <v>10.545454545454547</v>
      </c>
      <c r="S1696" s="34">
        <f t="shared" si="131"/>
        <v>226</v>
      </c>
      <c r="T1696" s="35">
        <f>IF(L1696="비가동",0,VLOOKUP(E1696,[1]단가!$D$4:$G$1048576,4,0))</f>
        <v>55</v>
      </c>
      <c r="U1696" s="35">
        <f t="shared" si="132"/>
        <v>612480</v>
      </c>
      <c r="V1696" s="36" t="str">
        <f>IF($L1696="비가동",0,IF($B1696="in",VLOOKUP($E1696,[1]투입량!$M:$T,3,FALSE),VLOOKUP($E1696,[1]투입량!$D:$I,3,FALSE)))</f>
        <v>Q4020</v>
      </c>
      <c r="W1696" s="35">
        <f>IF($L1696="비가동",0,IF($B1696="in",VLOOKUP($E1696,[1]투입량!$M:$T,6,FALSE),VLOOKUP($E1696,[1]투입량!$D:$I,5,FALSE)))</f>
        <v>120</v>
      </c>
      <c r="X1696" s="35">
        <f t="shared" si="133"/>
        <v>15312</v>
      </c>
      <c r="Y1696" s="37">
        <f>IF(V1696=0,0,VLOOKUP(V1696,[1]원재료!C:H,3,0)*0.001)</f>
        <v>10.450000000000001</v>
      </c>
      <c r="Z1696" s="35">
        <f t="shared" si="134"/>
        <v>160010.40000000002</v>
      </c>
      <c r="AA1696" s="49"/>
      <c r="AB1696" s="39" t="s">
        <v>35</v>
      </c>
      <c r="AC1696" s="40"/>
    </row>
    <row r="1697" spans="1:29" ht="19.5" customHeight="1" x14ac:dyDescent="0.45">
      <c r="A1697" s="22">
        <v>46157</v>
      </c>
      <c r="B1697" s="23" t="s">
        <v>29</v>
      </c>
      <c r="C1697" s="24" t="s">
        <v>168</v>
      </c>
      <c r="D1697" s="25" t="s">
        <v>181</v>
      </c>
      <c r="E1697" s="26" t="s">
        <v>155</v>
      </c>
      <c r="F1697" s="27" t="str">
        <f>VLOOKUP(표1[[#This Row],[품번]],[1]!품번구분[#Data],2,0)</f>
        <v>G</v>
      </c>
      <c r="G1697" s="28">
        <v>44</v>
      </c>
      <c r="H1697" s="28">
        <v>116</v>
      </c>
      <c r="I1697" s="28"/>
      <c r="J1697" s="29">
        <f>표1[[#This Row],[C/V]]*표1[[#This Row],[판수]]-표1[[#This Row],[불량수량]]</f>
        <v>5104</v>
      </c>
      <c r="K1697" s="28" t="s">
        <v>191</v>
      </c>
      <c r="L1697" s="28" t="s">
        <v>117</v>
      </c>
      <c r="M1697" s="30">
        <v>0.83333333333333337</v>
      </c>
      <c r="N1697" s="30">
        <v>0.33333333333333331</v>
      </c>
      <c r="O1697" s="31">
        <v>659.99999999999989</v>
      </c>
      <c r="P1697" s="31">
        <v>0</v>
      </c>
      <c r="Q1697" s="32"/>
      <c r="R1697" s="33">
        <f t="shared" si="130"/>
        <v>10.545454545454547</v>
      </c>
      <c r="S1697" s="34">
        <f t="shared" si="131"/>
        <v>132</v>
      </c>
      <c r="T1697" s="35">
        <f>IF(L1697="비가동",0,VLOOKUP(E1697,[1]단가!$D$4:$G$1048576,4,0))</f>
        <v>97</v>
      </c>
      <c r="U1697" s="35">
        <f t="shared" si="132"/>
        <v>495088</v>
      </c>
      <c r="V1697" s="36" t="str">
        <f>IF($L1697="비가동",0,IF($B1697="in",VLOOKUP($E1697,[1]투입량!$M:$T,3,FALSE),VLOOKUP($E1697,[1]투입량!$D:$I,3,FALSE)))</f>
        <v>SI4028</v>
      </c>
      <c r="W1697" s="35">
        <f>IF($L1697="비가동",0,IF($B1697="in",VLOOKUP($E1697,[1]투입량!$M:$T,6,FALSE),VLOOKUP($E1697,[1]투입량!$D:$I,5,FALSE)))</f>
        <v>156</v>
      </c>
      <c r="X1697" s="35">
        <f t="shared" si="133"/>
        <v>19905.600000000002</v>
      </c>
      <c r="Y1697" s="37">
        <f>IF(V1697=0,0,VLOOKUP(V1697,[1]원재료!C:H,3,0)*0.001)</f>
        <v>9</v>
      </c>
      <c r="Z1697" s="35">
        <f t="shared" si="134"/>
        <v>179150.40000000002</v>
      </c>
      <c r="AA1697" s="49"/>
      <c r="AB1697" s="39" t="s">
        <v>35</v>
      </c>
      <c r="AC1697" s="40"/>
    </row>
    <row r="1698" spans="1:29" ht="19.5" customHeight="1" x14ac:dyDescent="0.45">
      <c r="A1698" s="22">
        <v>46157</v>
      </c>
      <c r="B1698" s="23" t="s">
        <v>29</v>
      </c>
      <c r="C1698" s="24" t="s">
        <v>168</v>
      </c>
      <c r="D1698" s="25" t="s">
        <v>185</v>
      </c>
      <c r="E1698" s="26" t="s">
        <v>159</v>
      </c>
      <c r="F1698" s="27" t="str">
        <f>VLOOKUP(표1[[#This Row],[품번]],[1]!품번구분[#Data],2,0)</f>
        <v>G</v>
      </c>
      <c r="G1698" s="28">
        <v>2</v>
      </c>
      <c r="H1698" s="28">
        <v>91</v>
      </c>
      <c r="I1698" s="28"/>
      <c r="J1698" s="29">
        <f>표1[[#This Row],[C/V]]*표1[[#This Row],[판수]]-표1[[#This Row],[불량수량]]</f>
        <v>182</v>
      </c>
      <c r="K1698" s="28" t="s">
        <v>186</v>
      </c>
      <c r="L1698" s="28" t="s">
        <v>116</v>
      </c>
      <c r="M1698" s="30">
        <v>0.33333333333333331</v>
      </c>
      <c r="N1698" s="30">
        <v>0.83333333333333337</v>
      </c>
      <c r="O1698" s="31">
        <v>620</v>
      </c>
      <c r="P1698" s="31">
        <v>0</v>
      </c>
      <c r="Q1698" s="32"/>
      <c r="R1698" s="33">
        <f t="shared" si="130"/>
        <v>8.8064516129032242</v>
      </c>
      <c r="S1698" s="34">
        <f t="shared" si="131"/>
        <v>197</v>
      </c>
      <c r="T1698" s="35">
        <f>IF(L1698="비가동",0,VLOOKUP(E1698,[1]단가!$D$4:$G$1048576,4,0))</f>
        <v>1487.4</v>
      </c>
      <c r="U1698" s="35">
        <f t="shared" si="132"/>
        <v>270706.8</v>
      </c>
      <c r="V1698" s="36" t="str">
        <f>IF($L1698="비가동",0,IF($B1698="in",VLOOKUP($E1698,[1]투입량!$M:$T,3,FALSE),VLOOKUP($E1698,[1]투입량!$D:$I,3,FALSE)))</f>
        <v>SI5027</v>
      </c>
      <c r="W1698" s="35">
        <f>IF($L1698="비가동",0,IF($B1698="in",VLOOKUP($E1698,[1]투입량!$M:$T,6,FALSE),VLOOKUP($E1698,[1]투입량!$D:$I,5,FALSE)))</f>
        <v>72</v>
      </c>
      <c r="X1698" s="35">
        <f t="shared" si="133"/>
        <v>7207.2</v>
      </c>
      <c r="Y1698" s="37">
        <f>IF(V1698=0,0,VLOOKUP(V1698,[1]원재료!C:H,3,0)*0.001)</f>
        <v>0</v>
      </c>
      <c r="Z1698" s="35">
        <f t="shared" si="134"/>
        <v>0</v>
      </c>
      <c r="AA1698" s="49"/>
      <c r="AB1698" s="39" t="s">
        <v>35</v>
      </c>
      <c r="AC1698" s="40"/>
    </row>
    <row r="1699" spans="1:29" ht="19.5" customHeight="1" x14ac:dyDescent="0.45">
      <c r="A1699" s="22">
        <v>46157</v>
      </c>
      <c r="B1699" s="23" t="s">
        <v>29</v>
      </c>
      <c r="C1699" s="24" t="s">
        <v>168</v>
      </c>
      <c r="D1699" s="25" t="s">
        <v>187</v>
      </c>
      <c r="E1699" s="26" t="s">
        <v>203</v>
      </c>
      <c r="F1699" s="27" t="str">
        <f>VLOOKUP(표1[[#This Row],[품번]],[1]!품번구분[#Data],2,0)</f>
        <v>G</v>
      </c>
      <c r="G1699" s="28">
        <v>4</v>
      </c>
      <c r="H1699" s="28">
        <v>91</v>
      </c>
      <c r="I1699" s="28"/>
      <c r="J1699" s="29">
        <f>표1[[#This Row],[C/V]]*표1[[#This Row],[판수]]-표1[[#This Row],[불량수량]]</f>
        <v>364</v>
      </c>
      <c r="K1699" s="28" t="s">
        <v>186</v>
      </c>
      <c r="L1699" s="28" t="s">
        <v>116</v>
      </c>
      <c r="M1699" s="30">
        <v>0.33333333333333331</v>
      </c>
      <c r="N1699" s="30">
        <v>0.83333333333333337</v>
      </c>
      <c r="O1699" s="31">
        <v>620</v>
      </c>
      <c r="P1699" s="31">
        <v>0</v>
      </c>
      <c r="Q1699" s="32"/>
      <c r="R1699" s="33">
        <f t="shared" si="130"/>
        <v>8.8064516129032242</v>
      </c>
      <c r="S1699" s="34">
        <f t="shared" si="131"/>
        <v>197</v>
      </c>
      <c r="T1699" s="35">
        <f>IF(L1699="비가동",0,VLOOKUP(E1699,[1]단가!$D$4:$G$1048576,4,0))</f>
        <v>1320</v>
      </c>
      <c r="U1699" s="35">
        <f t="shared" si="132"/>
        <v>480480</v>
      </c>
      <c r="V1699" s="36" t="str">
        <f>IF($L1699="비가동",0,IF($B1699="in",VLOOKUP($E1699,[1]투입량!$M:$T,3,FALSE),VLOOKUP($E1699,[1]투입량!$D:$I,3,FALSE)))</f>
        <v>Q5009</v>
      </c>
      <c r="W1699" s="35">
        <f>IF($L1699="비가동",0,IF($B1699="in",VLOOKUP($E1699,[1]투입량!$M:$T,6,FALSE),VLOOKUP($E1699,[1]투입량!$D:$I,5,FALSE)))</f>
        <v>252</v>
      </c>
      <c r="X1699" s="35">
        <f t="shared" si="133"/>
        <v>25225.200000000004</v>
      </c>
      <c r="Y1699" s="37">
        <f>IF(V1699=0,0,VLOOKUP(V1699,[1]원재료!C:H,3,0)*0.001)</f>
        <v>8.14</v>
      </c>
      <c r="Z1699" s="35">
        <f t="shared" si="134"/>
        <v>205333.12800000006</v>
      </c>
      <c r="AA1699" s="49"/>
      <c r="AB1699" s="39" t="s">
        <v>35</v>
      </c>
      <c r="AC1699" s="40"/>
    </row>
    <row r="1700" spans="1:29" ht="19.5" customHeight="1" x14ac:dyDescent="0.45">
      <c r="A1700" s="22">
        <v>46157</v>
      </c>
      <c r="B1700" s="23" t="s">
        <v>29</v>
      </c>
      <c r="C1700" s="24" t="s">
        <v>168</v>
      </c>
      <c r="D1700" s="25" t="s">
        <v>189</v>
      </c>
      <c r="E1700" s="26" t="s">
        <v>196</v>
      </c>
      <c r="F1700" s="27" t="str">
        <f>VLOOKUP(표1[[#This Row],[품번]],[1]!품번구분[#Data],2,0)</f>
        <v>G</v>
      </c>
      <c r="G1700" s="28">
        <v>4</v>
      </c>
      <c r="H1700" s="28">
        <v>91</v>
      </c>
      <c r="I1700" s="28"/>
      <c r="J1700" s="29">
        <f>표1[[#This Row],[C/V]]*표1[[#This Row],[판수]]-표1[[#This Row],[불량수량]]</f>
        <v>364</v>
      </c>
      <c r="K1700" s="28" t="s">
        <v>186</v>
      </c>
      <c r="L1700" s="28" t="s">
        <v>116</v>
      </c>
      <c r="M1700" s="30">
        <v>0.33333333333333331</v>
      </c>
      <c r="N1700" s="30">
        <v>0.83333333333333337</v>
      </c>
      <c r="O1700" s="31">
        <v>620</v>
      </c>
      <c r="P1700" s="31">
        <v>0</v>
      </c>
      <c r="Q1700" s="32"/>
      <c r="R1700" s="33">
        <f t="shared" si="130"/>
        <v>8.8064516129032242</v>
      </c>
      <c r="S1700" s="34">
        <f t="shared" si="131"/>
        <v>197</v>
      </c>
      <c r="T1700" s="35">
        <f>IF(L1700="비가동",0,VLOOKUP(E1700,[1]단가!$D$4:$G$1048576,4,0))</f>
        <v>673</v>
      </c>
      <c r="U1700" s="35">
        <f t="shared" si="132"/>
        <v>244972</v>
      </c>
      <c r="V1700" s="36" t="str">
        <f>IF($L1700="비가동",0,IF($B1700="in",VLOOKUP($E1700,[1]투입량!$M:$T,3,FALSE),VLOOKUP($E1700,[1]투입량!$D:$I,3,FALSE)))</f>
        <v>SI5027</v>
      </c>
      <c r="W1700" s="35">
        <f>IF($L1700="비가동",0,IF($B1700="in",VLOOKUP($E1700,[1]투입량!$M:$T,6,FALSE),VLOOKUP($E1700,[1]투입량!$D:$I,5,FALSE)))</f>
        <v>48</v>
      </c>
      <c r="X1700" s="35">
        <f t="shared" si="133"/>
        <v>4804.8</v>
      </c>
      <c r="Y1700" s="37">
        <f>IF(V1700=0,0,VLOOKUP(V1700,[1]원재료!C:H,3,0)*0.001)</f>
        <v>0</v>
      </c>
      <c r="Z1700" s="35">
        <f t="shared" si="134"/>
        <v>0</v>
      </c>
      <c r="AA1700" s="49"/>
      <c r="AB1700" s="39" t="s">
        <v>35</v>
      </c>
      <c r="AC1700" s="40"/>
    </row>
    <row r="1701" spans="1:29" ht="19.5" customHeight="1" x14ac:dyDescent="0.45">
      <c r="A1701" s="22">
        <v>46157</v>
      </c>
      <c r="B1701" s="23" t="s">
        <v>29</v>
      </c>
      <c r="C1701" s="24" t="s">
        <v>168</v>
      </c>
      <c r="D1701" s="25" t="s">
        <v>185</v>
      </c>
      <c r="E1701" s="26" t="s">
        <v>159</v>
      </c>
      <c r="F1701" s="27" t="str">
        <f>VLOOKUP(표1[[#This Row],[품번]],[1]!품번구분[#Data],2,0)</f>
        <v>G</v>
      </c>
      <c r="G1701" s="28">
        <v>2</v>
      </c>
      <c r="H1701" s="28">
        <v>106</v>
      </c>
      <c r="I1701" s="28"/>
      <c r="J1701" s="29">
        <f>표1[[#This Row],[C/V]]*표1[[#This Row],[판수]]-표1[[#This Row],[불량수량]]</f>
        <v>212</v>
      </c>
      <c r="K1701" s="28" t="s">
        <v>177</v>
      </c>
      <c r="L1701" s="28" t="s">
        <v>117</v>
      </c>
      <c r="M1701" s="30">
        <v>0.83333333333333337</v>
      </c>
      <c r="N1701" s="30">
        <v>0.33333333333333331</v>
      </c>
      <c r="O1701" s="31">
        <v>659.99999999999989</v>
      </c>
      <c r="P1701" s="31">
        <v>0</v>
      </c>
      <c r="Q1701" s="32"/>
      <c r="R1701" s="33">
        <f t="shared" si="130"/>
        <v>9.6363636363636385</v>
      </c>
      <c r="S1701" s="34">
        <f t="shared" si="131"/>
        <v>197</v>
      </c>
      <c r="T1701" s="35">
        <f>IF(L1701="비가동",0,VLOOKUP(E1701,[1]단가!$D$4:$G$1048576,4,0))</f>
        <v>1487.4</v>
      </c>
      <c r="U1701" s="35">
        <f t="shared" si="132"/>
        <v>315328.80000000005</v>
      </c>
      <c r="V1701" s="36" t="str">
        <f>IF($L1701="비가동",0,IF($B1701="in",VLOOKUP($E1701,[1]투입량!$M:$T,3,FALSE),VLOOKUP($E1701,[1]투입량!$D:$I,3,FALSE)))</f>
        <v>SI5027</v>
      </c>
      <c r="W1701" s="35">
        <f>IF($L1701="비가동",0,IF($B1701="in",VLOOKUP($E1701,[1]투입량!$M:$T,6,FALSE),VLOOKUP($E1701,[1]투입량!$D:$I,5,FALSE)))</f>
        <v>72</v>
      </c>
      <c r="X1701" s="35">
        <f t="shared" si="133"/>
        <v>8395.2000000000007</v>
      </c>
      <c r="Y1701" s="37">
        <f>IF(V1701=0,0,VLOOKUP(V1701,[1]원재료!C:H,3,0)*0.001)</f>
        <v>0</v>
      </c>
      <c r="Z1701" s="35">
        <f t="shared" si="134"/>
        <v>0</v>
      </c>
      <c r="AA1701" s="49"/>
      <c r="AB1701" s="39" t="s">
        <v>35</v>
      </c>
      <c r="AC1701" s="40"/>
    </row>
    <row r="1702" spans="1:29" ht="19.5" customHeight="1" x14ac:dyDescent="0.45">
      <c r="A1702" s="22">
        <v>46157</v>
      </c>
      <c r="B1702" s="23" t="s">
        <v>29</v>
      </c>
      <c r="C1702" s="24" t="s">
        <v>168</v>
      </c>
      <c r="D1702" s="25" t="s">
        <v>187</v>
      </c>
      <c r="E1702" s="26" t="s">
        <v>203</v>
      </c>
      <c r="F1702" s="27" t="str">
        <f>VLOOKUP(표1[[#This Row],[품번]],[1]!품번구분[#Data],2,0)</f>
        <v>G</v>
      </c>
      <c r="G1702" s="28">
        <v>4</v>
      </c>
      <c r="H1702" s="28">
        <v>106</v>
      </c>
      <c r="I1702" s="28"/>
      <c r="J1702" s="29">
        <f>표1[[#This Row],[C/V]]*표1[[#This Row],[판수]]-표1[[#This Row],[불량수량]]</f>
        <v>424</v>
      </c>
      <c r="K1702" s="28" t="s">
        <v>177</v>
      </c>
      <c r="L1702" s="28" t="s">
        <v>117</v>
      </c>
      <c r="M1702" s="30">
        <v>0.83333333333333337</v>
      </c>
      <c r="N1702" s="30">
        <v>0.33333333333333331</v>
      </c>
      <c r="O1702" s="31">
        <v>659.99999999999989</v>
      </c>
      <c r="P1702" s="31">
        <v>0</v>
      </c>
      <c r="Q1702" s="32"/>
      <c r="R1702" s="33">
        <f t="shared" si="130"/>
        <v>9.6363636363636385</v>
      </c>
      <c r="S1702" s="34">
        <f t="shared" si="131"/>
        <v>197</v>
      </c>
      <c r="T1702" s="35">
        <f>IF(L1702="비가동",0,VLOOKUP(E1702,[1]단가!$D$4:$G$1048576,4,0))</f>
        <v>1320</v>
      </c>
      <c r="U1702" s="35">
        <f t="shared" si="132"/>
        <v>559680</v>
      </c>
      <c r="V1702" s="36" t="str">
        <f>IF($L1702="비가동",0,IF($B1702="in",VLOOKUP($E1702,[1]투입량!$M:$T,3,FALSE),VLOOKUP($E1702,[1]투입량!$D:$I,3,FALSE)))</f>
        <v>Q5009</v>
      </c>
      <c r="W1702" s="35">
        <f>IF($L1702="비가동",0,IF($B1702="in",VLOOKUP($E1702,[1]투입량!$M:$T,6,FALSE),VLOOKUP($E1702,[1]투입량!$D:$I,5,FALSE)))</f>
        <v>252</v>
      </c>
      <c r="X1702" s="35">
        <f t="shared" si="133"/>
        <v>29383.200000000004</v>
      </c>
      <c r="Y1702" s="37">
        <f>IF(V1702=0,0,VLOOKUP(V1702,[1]원재료!C:H,3,0)*0.001)</f>
        <v>8.14</v>
      </c>
      <c r="Z1702" s="35">
        <f t="shared" si="134"/>
        <v>239179.24800000005</v>
      </c>
      <c r="AA1702" s="49"/>
      <c r="AB1702" s="39" t="s">
        <v>35</v>
      </c>
      <c r="AC1702" s="40"/>
    </row>
    <row r="1703" spans="1:29" ht="19.5" customHeight="1" x14ac:dyDescent="0.45">
      <c r="A1703" s="22">
        <v>46158</v>
      </c>
      <c r="B1703" s="23" t="s">
        <v>29</v>
      </c>
      <c r="C1703" s="24" t="s">
        <v>168</v>
      </c>
      <c r="D1703" s="25" t="s">
        <v>189</v>
      </c>
      <c r="E1703" s="26" t="s">
        <v>196</v>
      </c>
      <c r="F1703" s="27" t="str">
        <f>VLOOKUP(표1[[#This Row],[품번]],[1]!품번구분[#Data],2,0)</f>
        <v>G</v>
      </c>
      <c r="G1703" s="28">
        <v>4</v>
      </c>
      <c r="H1703" s="28">
        <v>106</v>
      </c>
      <c r="I1703" s="28"/>
      <c r="J1703" s="29">
        <f>표1[[#This Row],[C/V]]*표1[[#This Row],[판수]]-표1[[#This Row],[불량수량]]</f>
        <v>424</v>
      </c>
      <c r="K1703" s="28" t="s">
        <v>177</v>
      </c>
      <c r="L1703" s="28" t="s">
        <v>117</v>
      </c>
      <c r="M1703" s="30">
        <v>0.83333333333333337</v>
      </c>
      <c r="N1703" s="30">
        <v>0.33333333333333331</v>
      </c>
      <c r="O1703" s="31">
        <v>659.99999999999989</v>
      </c>
      <c r="P1703" s="31">
        <v>0</v>
      </c>
      <c r="Q1703" s="32"/>
      <c r="R1703" s="33">
        <f t="shared" si="130"/>
        <v>9.6363636363636385</v>
      </c>
      <c r="S1703" s="34">
        <f t="shared" si="131"/>
        <v>190</v>
      </c>
      <c r="T1703" s="35">
        <f>IF(L1703="비가동",0,VLOOKUP(E1703,[1]단가!$D$4:$G$1048576,4,0))</f>
        <v>673</v>
      </c>
      <c r="U1703" s="35">
        <f t="shared" si="132"/>
        <v>285352</v>
      </c>
      <c r="V1703" s="36" t="str">
        <f>IF($L1703="비가동",0,IF($B1703="in",VLOOKUP($E1703,[1]투입량!$M:$T,3,FALSE),VLOOKUP($E1703,[1]투입량!$D:$I,3,FALSE)))</f>
        <v>SI5027</v>
      </c>
      <c r="W1703" s="35">
        <f>IF($L1703="비가동",0,IF($B1703="in",VLOOKUP($E1703,[1]투입량!$M:$T,6,FALSE),VLOOKUP($E1703,[1]투입량!$D:$I,5,FALSE)))</f>
        <v>48</v>
      </c>
      <c r="X1703" s="35">
        <f t="shared" si="133"/>
        <v>5596.8</v>
      </c>
      <c r="Y1703" s="37">
        <f>IF(V1703=0,0,VLOOKUP(V1703,[1]원재료!C:H,3,0)*0.001)</f>
        <v>0</v>
      </c>
      <c r="Z1703" s="35">
        <f t="shared" si="134"/>
        <v>0</v>
      </c>
      <c r="AA1703" s="49"/>
      <c r="AB1703" s="39" t="s">
        <v>35</v>
      </c>
      <c r="AC1703" s="40"/>
    </row>
    <row r="1704" spans="1:29" ht="19.5" customHeight="1" x14ac:dyDescent="0.45">
      <c r="A1704" s="22">
        <v>46158</v>
      </c>
      <c r="B1704" s="23" t="s">
        <v>29</v>
      </c>
      <c r="C1704" s="24" t="s">
        <v>168</v>
      </c>
      <c r="D1704" s="25" t="s">
        <v>169</v>
      </c>
      <c r="E1704" s="26" t="s">
        <v>204</v>
      </c>
      <c r="F1704" s="27" t="str">
        <f>VLOOKUP(표1[[#This Row],[품번]],[1]!품번구분[#Data],2,0)</f>
        <v>G</v>
      </c>
      <c r="G1704" s="28">
        <v>64</v>
      </c>
      <c r="H1704" s="28">
        <v>95</v>
      </c>
      <c r="I1704" s="28"/>
      <c r="J1704" s="29">
        <f>표1[[#This Row],[C/V]]*표1[[#This Row],[판수]]-표1[[#This Row],[불량수량]]</f>
        <v>6080</v>
      </c>
      <c r="K1704" s="28" t="s">
        <v>171</v>
      </c>
      <c r="L1704" s="28" t="s">
        <v>34</v>
      </c>
      <c r="M1704" s="30">
        <v>0.33333333333333331</v>
      </c>
      <c r="N1704" s="30">
        <v>0.75</v>
      </c>
      <c r="O1704" s="31">
        <v>540</v>
      </c>
      <c r="P1704" s="31">
        <v>0</v>
      </c>
      <c r="Q1704" s="32"/>
      <c r="R1704" s="33">
        <f t="shared" si="130"/>
        <v>10.555555555555555</v>
      </c>
      <c r="S1704" s="34">
        <f t="shared" si="131"/>
        <v>95</v>
      </c>
      <c r="T1704" s="35">
        <f>IF(L1704="비가동",0,VLOOKUP(E1704,[1]단가!$D$4:$G$1048576,4,0))</f>
        <v>0</v>
      </c>
      <c r="U1704" s="35">
        <f t="shared" si="132"/>
        <v>0</v>
      </c>
      <c r="V1704" s="36" t="str">
        <f>IF($L1704="비가동",0,IF($B1704="in",VLOOKUP($E1704,[1]투입량!$M:$T,3,FALSE),VLOOKUP($E1704,[1]투입량!$D:$I,3,FALSE)))</f>
        <v>Q6007</v>
      </c>
      <c r="W1704" s="35">
        <f>IF($L1704="비가동",0,IF($B1704="in",VLOOKUP($E1704,[1]투입량!$M:$T,6,FALSE),VLOOKUP($E1704,[1]투입량!$D:$I,5,FALSE)))</f>
        <v>2.5</v>
      </c>
      <c r="X1704" s="35">
        <f t="shared" si="133"/>
        <v>261.25</v>
      </c>
      <c r="Y1704" s="37">
        <f>IF(V1704=0,0,VLOOKUP(V1704,[1]원재료!C:H,3,0)*0.001)</f>
        <v>12.48</v>
      </c>
      <c r="Z1704" s="35">
        <f t="shared" si="134"/>
        <v>3260.4</v>
      </c>
      <c r="AA1704" s="49"/>
      <c r="AB1704" s="39" t="s">
        <v>35</v>
      </c>
      <c r="AC1704" s="40"/>
    </row>
    <row r="1705" spans="1:29" ht="19.5" hidden="1" customHeight="1" x14ac:dyDescent="0.45">
      <c r="A1705" s="22">
        <v>46158</v>
      </c>
      <c r="B1705" s="23" t="s">
        <v>29</v>
      </c>
      <c r="C1705" s="24" t="s">
        <v>168</v>
      </c>
      <c r="D1705" s="25" t="s">
        <v>172</v>
      </c>
      <c r="E1705" s="26">
        <v>440009</v>
      </c>
      <c r="F1705" s="27" t="str">
        <f>VLOOKUP(표1[[#This Row],[품번]],[1]!품번구분[#Data],2,0)</f>
        <v>G</v>
      </c>
      <c r="G1705" s="28">
        <v>80</v>
      </c>
      <c r="H1705" s="28"/>
      <c r="I1705" s="28"/>
      <c r="J1705" s="29">
        <f>표1[[#This Row],[C/V]]*표1[[#This Row],[판수]]-표1[[#This Row],[불량수량]]</f>
        <v>0</v>
      </c>
      <c r="K1705" s="28" t="s">
        <v>171</v>
      </c>
      <c r="L1705" s="28" t="s">
        <v>34</v>
      </c>
      <c r="M1705" s="30">
        <v>0.33333333333333331</v>
      </c>
      <c r="N1705" s="30">
        <v>0.4375</v>
      </c>
      <c r="O1705" s="31">
        <v>90</v>
      </c>
      <c r="P1705" s="31">
        <v>60.000000000000028</v>
      </c>
      <c r="Q1705" s="32" t="s">
        <v>100</v>
      </c>
      <c r="R1705" s="33" t="str">
        <f t="shared" si="130"/>
        <v/>
      </c>
      <c r="S1705" s="34">
        <f t="shared" si="131"/>
        <v>0</v>
      </c>
      <c r="T1705" s="35">
        <f>IF(L1705="비가동",0,VLOOKUP(E1705,[1]단가!$D$4:$G$1048576,4,0))</f>
        <v>30</v>
      </c>
      <c r="U1705" s="35">
        <f t="shared" si="132"/>
        <v>0</v>
      </c>
      <c r="V1705" s="36" t="str">
        <f>IF($L1705="비가동",0,IF($B1705="in",VLOOKUP($E1705,[1]투입량!$M:$T,3,FALSE),VLOOKUP($E1705,[1]투입량!$D:$I,3,FALSE)))</f>
        <v>Q4004-1</v>
      </c>
      <c r="W1705" s="35">
        <f>IF($L1705="비가동",0,IF($B1705="in",VLOOKUP($E1705,[1]투입량!$M:$T,6,FALSE),VLOOKUP($E1705,[1]투입량!$D:$I,5,FALSE)))</f>
        <v>50</v>
      </c>
      <c r="X1705" s="35">
        <f t="shared" si="133"/>
        <v>0</v>
      </c>
      <c r="Y1705" s="37">
        <f>IF(V1705=0,0,VLOOKUP(V1705,[1]원재료!C:H,3,0)*0.001)</f>
        <v>10.83</v>
      </c>
      <c r="Z1705" s="35">
        <f t="shared" si="134"/>
        <v>0</v>
      </c>
      <c r="AA1705" s="49"/>
      <c r="AB1705" s="39" t="s">
        <v>35</v>
      </c>
      <c r="AC1705" s="40"/>
    </row>
    <row r="1706" spans="1:29" ht="19.5" hidden="1" customHeight="1" x14ac:dyDescent="0.45">
      <c r="A1706" s="22">
        <v>46158</v>
      </c>
      <c r="B1706" s="23" t="s">
        <v>29</v>
      </c>
      <c r="C1706" s="24" t="s">
        <v>168</v>
      </c>
      <c r="D1706" s="25" t="s">
        <v>172</v>
      </c>
      <c r="E1706" s="26">
        <v>440009</v>
      </c>
      <c r="F1706" s="27" t="str">
        <f>VLOOKUP(표1[[#This Row],[품번]],[1]!품번구분[#Data],2,0)</f>
        <v>G</v>
      </c>
      <c r="G1706" s="28"/>
      <c r="H1706" s="28"/>
      <c r="I1706" s="28"/>
      <c r="J1706" s="29">
        <f>표1[[#This Row],[C/V]]*표1[[#This Row],[판수]]-표1[[#This Row],[불량수량]]</f>
        <v>0</v>
      </c>
      <c r="K1706" s="28" t="s">
        <v>171</v>
      </c>
      <c r="L1706" s="28" t="s">
        <v>36</v>
      </c>
      <c r="M1706" s="30">
        <v>0.39583333333333331</v>
      </c>
      <c r="N1706" s="30">
        <v>0.4375</v>
      </c>
      <c r="O1706" s="31">
        <v>60.000000000000028</v>
      </c>
      <c r="P1706" s="31">
        <v>0</v>
      </c>
      <c r="Q1706" s="32"/>
      <c r="R1706" s="33" t="str">
        <f t="shared" si="130"/>
        <v/>
      </c>
      <c r="S1706" s="34">
        <f t="shared" si="131"/>
        <v>0</v>
      </c>
      <c r="T1706" s="35">
        <f>IF(L1706="비가동",0,VLOOKUP(E1706,[1]단가!$D$4:$G$1048576,4,0))</f>
        <v>0</v>
      </c>
      <c r="U1706" s="35">
        <f t="shared" si="132"/>
        <v>0</v>
      </c>
      <c r="V1706" s="36">
        <f>IF($L1706="비가동",0,IF($B1706="in",VLOOKUP($E1706,[1]투입량!$M:$T,3,FALSE),VLOOKUP($E1706,[1]투입량!$D:$I,3,FALSE)))</f>
        <v>0</v>
      </c>
      <c r="W1706" s="35">
        <f>IF($L1706="비가동",0,IF($B1706="in",VLOOKUP($E1706,[1]투입량!$M:$T,6,FALSE),VLOOKUP($E1706,[1]투입량!$D:$I,5,FALSE)))</f>
        <v>0</v>
      </c>
      <c r="X1706" s="35">
        <f t="shared" si="133"/>
        <v>0</v>
      </c>
      <c r="Y1706" s="37">
        <f>IF(V1706=0,0,VLOOKUP(V1706,[1]원재료!C:H,3,0)*0.001)</f>
        <v>0</v>
      </c>
      <c r="Z1706" s="35">
        <f t="shared" si="134"/>
        <v>0</v>
      </c>
      <c r="AA1706" s="49"/>
      <c r="AB1706" s="39" t="s">
        <v>35</v>
      </c>
      <c r="AC1706" s="40"/>
    </row>
    <row r="1707" spans="1:29" ht="19.5" customHeight="1" x14ac:dyDescent="0.45">
      <c r="A1707" s="22">
        <v>46158</v>
      </c>
      <c r="B1707" s="23" t="s">
        <v>29</v>
      </c>
      <c r="C1707" s="24" t="s">
        <v>168</v>
      </c>
      <c r="D1707" s="25" t="s">
        <v>172</v>
      </c>
      <c r="E1707" s="26" t="s">
        <v>206</v>
      </c>
      <c r="F1707" s="27" t="str">
        <f>VLOOKUP(표1[[#This Row],[품번]],[1]!품번구분[#Data],2,0)</f>
        <v>G</v>
      </c>
      <c r="G1707" s="28">
        <v>140</v>
      </c>
      <c r="H1707" s="28">
        <v>61</v>
      </c>
      <c r="I1707" s="28"/>
      <c r="J1707" s="29">
        <f>표1[[#This Row],[C/V]]*표1[[#This Row],[판수]]-표1[[#This Row],[불량수량]]</f>
        <v>8540</v>
      </c>
      <c r="K1707" s="28" t="s">
        <v>171</v>
      </c>
      <c r="L1707" s="28" t="s">
        <v>34</v>
      </c>
      <c r="M1707" s="30">
        <v>0.4375</v>
      </c>
      <c r="N1707" s="30">
        <v>0.83333333333333337</v>
      </c>
      <c r="O1707" s="31">
        <v>510</v>
      </c>
      <c r="P1707" s="31">
        <v>0</v>
      </c>
      <c r="Q1707" s="32"/>
      <c r="R1707" s="33">
        <f t="shared" si="130"/>
        <v>7.1764705882352944</v>
      </c>
      <c r="S1707" s="34">
        <f t="shared" si="131"/>
        <v>61</v>
      </c>
      <c r="T1707" s="35">
        <f>IF(L1707="비가동",0,VLOOKUP(E1707,[1]단가!$D$4:$G$1048576,4,0))</f>
        <v>79.56</v>
      </c>
      <c r="U1707" s="35">
        <f t="shared" si="132"/>
        <v>679442.4</v>
      </c>
      <c r="V1707" s="36" t="str">
        <f>IF($L1707="비가동",0,IF($B1707="in",VLOOKUP($E1707,[1]투입량!$M:$T,3,FALSE),VLOOKUP($E1707,[1]투입량!$D:$I,3,FALSE)))</f>
        <v>E7002</v>
      </c>
      <c r="W1707" s="35">
        <f>IF($L1707="비가동",0,IF($B1707="in",VLOOKUP($E1707,[1]투입량!$M:$T,6,FALSE),VLOOKUP($E1707,[1]투입량!$D:$I,5,FALSE)))</f>
        <v>0</v>
      </c>
      <c r="X1707" s="35">
        <f t="shared" si="133"/>
        <v>0</v>
      </c>
      <c r="Y1707" s="37">
        <f>IF(V1707=0,0,VLOOKUP(V1707,[1]원재료!C:H,3,0)*0.001)</f>
        <v>3.02</v>
      </c>
      <c r="Z1707" s="35">
        <f t="shared" si="134"/>
        <v>0</v>
      </c>
      <c r="AA1707" s="49"/>
      <c r="AB1707" s="39" t="s">
        <v>35</v>
      </c>
      <c r="AC1707" s="40"/>
    </row>
    <row r="1708" spans="1:29" ht="19.5" customHeight="1" x14ac:dyDescent="0.45">
      <c r="A1708" s="22">
        <v>46158</v>
      </c>
      <c r="B1708" s="23" t="s">
        <v>29</v>
      </c>
      <c r="C1708" s="24" t="s">
        <v>168</v>
      </c>
      <c r="D1708" s="25" t="s">
        <v>192</v>
      </c>
      <c r="E1708" s="26" t="s">
        <v>174</v>
      </c>
      <c r="F1708" s="27" t="str">
        <f>VLOOKUP(표1[[#This Row],[품번]],[1]!품번구분[#Data],2,0)</f>
        <v>G</v>
      </c>
      <c r="G1708" s="28">
        <v>72</v>
      </c>
      <c r="H1708" s="28">
        <v>95</v>
      </c>
      <c r="I1708" s="28"/>
      <c r="J1708" s="29">
        <f>표1[[#This Row],[C/V]]*표1[[#This Row],[판수]]-표1[[#This Row],[불량수량]]</f>
        <v>6840</v>
      </c>
      <c r="K1708" s="28" t="s">
        <v>171</v>
      </c>
      <c r="L1708" s="28" t="s">
        <v>34</v>
      </c>
      <c r="M1708" s="30">
        <v>0.33333333333333331</v>
      </c>
      <c r="N1708" s="30">
        <v>0.75</v>
      </c>
      <c r="O1708" s="31">
        <v>540</v>
      </c>
      <c r="P1708" s="31">
        <v>0</v>
      </c>
      <c r="Q1708" s="32"/>
      <c r="R1708" s="33">
        <f t="shared" si="130"/>
        <v>10.555555555555555</v>
      </c>
      <c r="S1708" s="34">
        <f t="shared" si="131"/>
        <v>95</v>
      </c>
      <c r="T1708" s="35">
        <f>IF(L1708="비가동",0,VLOOKUP(E1708,[1]단가!$D$4:$G$1048576,4,0))</f>
        <v>0</v>
      </c>
      <c r="U1708" s="35">
        <f t="shared" si="132"/>
        <v>0</v>
      </c>
      <c r="V1708" s="36" t="str">
        <f>IF($L1708="비가동",0,IF($B1708="in",VLOOKUP($E1708,[1]투입량!$M:$T,3,FALSE),VLOOKUP($E1708,[1]투입량!$D:$I,3,FALSE)))</f>
        <v>Q4020</v>
      </c>
      <c r="W1708" s="35">
        <f>IF($L1708="비가동",0,IF($B1708="in",VLOOKUP($E1708,[1]투입량!$M:$T,6,FALSE),VLOOKUP($E1708,[1]투입량!$D:$I,5,FALSE)))</f>
        <v>87</v>
      </c>
      <c r="X1708" s="35">
        <f t="shared" si="133"/>
        <v>9091.5</v>
      </c>
      <c r="Y1708" s="37">
        <f>IF(V1708=0,0,VLOOKUP(V1708,[1]원재료!C:H,3,0)*0.001)</f>
        <v>10.450000000000001</v>
      </c>
      <c r="Z1708" s="35">
        <f t="shared" si="134"/>
        <v>95006.175000000003</v>
      </c>
      <c r="AA1708" s="49"/>
      <c r="AB1708" s="39" t="s">
        <v>35</v>
      </c>
      <c r="AC1708" s="40"/>
    </row>
    <row r="1709" spans="1:29" ht="19.5" customHeight="1" x14ac:dyDescent="0.45">
      <c r="A1709" s="22">
        <v>46158</v>
      </c>
      <c r="B1709" s="23" t="s">
        <v>29</v>
      </c>
      <c r="C1709" s="24" t="s">
        <v>168</v>
      </c>
      <c r="D1709" s="25" t="s">
        <v>183</v>
      </c>
      <c r="E1709" s="26" t="s">
        <v>176</v>
      </c>
      <c r="F1709" s="27" t="str">
        <f>VLOOKUP(표1[[#This Row],[품번]],[1]!품번구분[#Data],2,0)</f>
        <v>G</v>
      </c>
      <c r="G1709" s="28">
        <v>8</v>
      </c>
      <c r="H1709" s="28">
        <v>99</v>
      </c>
      <c r="I1709" s="28"/>
      <c r="J1709" s="29">
        <f>표1[[#This Row],[C/V]]*표1[[#This Row],[판수]]-표1[[#This Row],[불량수량]]</f>
        <v>792</v>
      </c>
      <c r="K1709" s="28" t="s">
        <v>184</v>
      </c>
      <c r="L1709" s="28" t="s">
        <v>34</v>
      </c>
      <c r="M1709" s="30">
        <v>0.33333333333333331</v>
      </c>
      <c r="N1709" s="30">
        <v>0.75</v>
      </c>
      <c r="O1709" s="31">
        <v>540</v>
      </c>
      <c r="P1709" s="31">
        <v>0</v>
      </c>
      <c r="Q1709" s="32"/>
      <c r="R1709" s="33">
        <f t="shared" si="130"/>
        <v>11</v>
      </c>
      <c r="S1709" s="34">
        <f t="shared" si="131"/>
        <v>236</v>
      </c>
      <c r="T1709" s="35">
        <f>IF(L1709="비가동",0,VLOOKUP(E1709,[1]단가!$D$4:$G$1048576,4,0))</f>
        <v>420.5</v>
      </c>
      <c r="U1709" s="35">
        <f t="shared" si="132"/>
        <v>333036</v>
      </c>
      <c r="V1709" s="36" t="str">
        <f>IF($L1709="비가동",0,IF($B1709="in",VLOOKUP($E1709,[1]투입량!$M:$T,3,FALSE),VLOOKUP($E1709,[1]투입량!$D:$I,3,FALSE)))</f>
        <v>Q4021</v>
      </c>
      <c r="W1709" s="35">
        <f>IF($L1709="비가동",0,IF($B1709="in",VLOOKUP($E1709,[1]투입량!$M:$T,6,FALSE),VLOOKUP($E1709,[1]투입량!$D:$I,5,FALSE)))</f>
        <v>22.4</v>
      </c>
      <c r="X1709" s="35">
        <f t="shared" si="133"/>
        <v>2439.36</v>
      </c>
      <c r="Y1709" s="37">
        <f>IF(V1709=0,0,VLOOKUP(V1709,[1]원재료!C:H,3,0)*0.001)</f>
        <v>8.9</v>
      </c>
      <c r="Z1709" s="35">
        <f t="shared" si="134"/>
        <v>21710.304000000004</v>
      </c>
      <c r="AA1709" s="49"/>
      <c r="AB1709" s="39" t="s">
        <v>35</v>
      </c>
      <c r="AC1709" s="40"/>
    </row>
    <row r="1710" spans="1:29" ht="19.5" customHeight="1" x14ac:dyDescent="0.45">
      <c r="A1710" s="22">
        <v>46158</v>
      </c>
      <c r="B1710" s="23" t="s">
        <v>29</v>
      </c>
      <c r="C1710" s="24" t="s">
        <v>168</v>
      </c>
      <c r="D1710" s="25" t="s">
        <v>179</v>
      </c>
      <c r="E1710" s="26" t="s">
        <v>180</v>
      </c>
      <c r="F1710" s="27" t="str">
        <f>VLOOKUP(표1[[#This Row],[품번]],[1]!품번구분[#Data],2,0)</f>
        <v>G</v>
      </c>
      <c r="G1710" s="28">
        <v>96</v>
      </c>
      <c r="H1710" s="28">
        <v>99</v>
      </c>
      <c r="I1710" s="28"/>
      <c r="J1710" s="29">
        <f>표1[[#This Row],[C/V]]*표1[[#This Row],[판수]]-표1[[#This Row],[불량수량]]</f>
        <v>9504</v>
      </c>
      <c r="K1710" s="28" t="s">
        <v>184</v>
      </c>
      <c r="L1710" s="28" t="s">
        <v>34</v>
      </c>
      <c r="M1710" s="30">
        <v>0.33333333333333331</v>
      </c>
      <c r="N1710" s="30">
        <v>0.75</v>
      </c>
      <c r="O1710" s="31">
        <v>540</v>
      </c>
      <c r="P1710" s="31">
        <v>0</v>
      </c>
      <c r="Q1710" s="32"/>
      <c r="R1710" s="33">
        <f t="shared" si="130"/>
        <v>11</v>
      </c>
      <c r="S1710" s="34">
        <f t="shared" si="131"/>
        <v>237</v>
      </c>
      <c r="T1710" s="35">
        <f>IF(L1710="비가동",0,VLOOKUP(E1710,[1]단가!$D$4:$G$1048576,4,0))</f>
        <v>55</v>
      </c>
      <c r="U1710" s="35">
        <f t="shared" si="132"/>
        <v>522720</v>
      </c>
      <c r="V1710" s="36" t="str">
        <f>IF($L1710="비가동",0,IF($B1710="in",VLOOKUP($E1710,[1]투입량!$M:$T,3,FALSE),VLOOKUP($E1710,[1]투입량!$D:$I,3,FALSE)))</f>
        <v>Q4020</v>
      </c>
      <c r="W1710" s="35">
        <f>IF($L1710="비가동",0,IF($B1710="in",VLOOKUP($E1710,[1]투입량!$M:$T,6,FALSE),VLOOKUP($E1710,[1]투입량!$D:$I,5,FALSE)))</f>
        <v>120</v>
      </c>
      <c r="X1710" s="35">
        <f t="shared" si="133"/>
        <v>13068</v>
      </c>
      <c r="Y1710" s="37">
        <f>IF(V1710=0,0,VLOOKUP(V1710,[1]원재료!C:H,3,0)*0.001)</f>
        <v>10.450000000000001</v>
      </c>
      <c r="Z1710" s="35">
        <f t="shared" si="134"/>
        <v>136560.6</v>
      </c>
      <c r="AA1710" s="49"/>
      <c r="AB1710" s="39" t="s">
        <v>35</v>
      </c>
      <c r="AC1710" s="40"/>
    </row>
    <row r="1711" spans="1:29" ht="19.5" customHeight="1" x14ac:dyDescent="0.45">
      <c r="A1711" s="22">
        <v>46158</v>
      </c>
      <c r="B1711" s="23" t="s">
        <v>29</v>
      </c>
      <c r="C1711" s="24" t="s">
        <v>168</v>
      </c>
      <c r="D1711" s="25" t="s">
        <v>181</v>
      </c>
      <c r="E1711" s="26" t="s">
        <v>155</v>
      </c>
      <c r="F1711" s="27" t="str">
        <f>VLOOKUP(표1[[#This Row],[품번]],[1]!품번구분[#Data],2,0)</f>
        <v>G</v>
      </c>
      <c r="G1711" s="28">
        <v>44</v>
      </c>
      <c r="H1711" s="28">
        <v>99</v>
      </c>
      <c r="I1711" s="28"/>
      <c r="J1711" s="29">
        <f>표1[[#This Row],[C/V]]*표1[[#This Row],[판수]]-표1[[#This Row],[불량수량]]</f>
        <v>4356</v>
      </c>
      <c r="K1711" s="28" t="s">
        <v>184</v>
      </c>
      <c r="L1711" s="28" t="s">
        <v>34</v>
      </c>
      <c r="M1711" s="30">
        <v>0.33333333333333331</v>
      </c>
      <c r="N1711" s="30">
        <v>0.75</v>
      </c>
      <c r="O1711" s="31">
        <v>540</v>
      </c>
      <c r="P1711" s="31">
        <v>0</v>
      </c>
      <c r="Q1711" s="32"/>
      <c r="R1711" s="33">
        <f t="shared" si="130"/>
        <v>11</v>
      </c>
      <c r="S1711" s="34">
        <f t="shared" si="131"/>
        <v>237</v>
      </c>
      <c r="T1711" s="35">
        <f>IF(L1711="비가동",0,VLOOKUP(E1711,[1]단가!$D$4:$G$1048576,4,0))</f>
        <v>97</v>
      </c>
      <c r="U1711" s="35">
        <f t="shared" si="132"/>
        <v>422532</v>
      </c>
      <c r="V1711" s="36" t="str">
        <f>IF($L1711="비가동",0,IF($B1711="in",VLOOKUP($E1711,[1]투입량!$M:$T,3,FALSE),VLOOKUP($E1711,[1]투입량!$D:$I,3,FALSE)))</f>
        <v>SI4028</v>
      </c>
      <c r="W1711" s="35">
        <f>IF($L1711="비가동",0,IF($B1711="in",VLOOKUP($E1711,[1]투입량!$M:$T,6,FALSE),VLOOKUP($E1711,[1]투입량!$D:$I,5,FALSE)))</f>
        <v>156</v>
      </c>
      <c r="X1711" s="35">
        <f t="shared" si="133"/>
        <v>16988.400000000001</v>
      </c>
      <c r="Y1711" s="37">
        <f>IF(V1711=0,0,VLOOKUP(V1711,[1]원재료!C:H,3,0)*0.001)</f>
        <v>9</v>
      </c>
      <c r="Z1711" s="35">
        <f t="shared" si="134"/>
        <v>152895.6</v>
      </c>
      <c r="AA1711" s="49"/>
      <c r="AB1711" s="39" t="s">
        <v>35</v>
      </c>
      <c r="AC1711" s="40"/>
    </row>
    <row r="1712" spans="1:29" ht="19.5" customHeight="1" x14ac:dyDescent="0.45">
      <c r="A1712" s="22">
        <v>46158</v>
      </c>
      <c r="B1712" s="23" t="s">
        <v>29</v>
      </c>
      <c r="C1712" s="24" t="s">
        <v>168</v>
      </c>
      <c r="D1712" s="25" t="s">
        <v>183</v>
      </c>
      <c r="E1712" s="26" t="s">
        <v>176</v>
      </c>
      <c r="F1712" s="27" t="str">
        <f>VLOOKUP(표1[[#This Row],[품번]],[1]!품번구분[#Data],2,0)</f>
        <v>G</v>
      </c>
      <c r="G1712" s="28">
        <v>8</v>
      </c>
      <c r="H1712" s="28">
        <v>137</v>
      </c>
      <c r="I1712" s="28"/>
      <c r="J1712" s="29">
        <f>표1[[#This Row],[C/V]]*표1[[#This Row],[판수]]-표1[[#This Row],[불량수량]]</f>
        <v>1096</v>
      </c>
      <c r="K1712" s="28" t="s">
        <v>191</v>
      </c>
      <c r="L1712" s="28" t="s">
        <v>44</v>
      </c>
      <c r="M1712" s="30">
        <v>0.75</v>
      </c>
      <c r="N1712" s="30">
        <v>0.33333333333333331</v>
      </c>
      <c r="O1712" s="31">
        <v>749.99999999999989</v>
      </c>
      <c r="P1712" s="31">
        <v>0</v>
      </c>
      <c r="Q1712" s="32"/>
      <c r="R1712" s="33">
        <f t="shared" si="130"/>
        <v>10.960000000000003</v>
      </c>
      <c r="S1712" s="34">
        <f t="shared" si="131"/>
        <v>236</v>
      </c>
      <c r="T1712" s="35">
        <f>IF(L1712="비가동",0,VLOOKUP(E1712,[1]단가!$D$4:$G$1048576,4,0))</f>
        <v>420.5</v>
      </c>
      <c r="U1712" s="35">
        <f t="shared" si="132"/>
        <v>460868</v>
      </c>
      <c r="V1712" s="36" t="str">
        <f>IF($L1712="비가동",0,IF($B1712="in",VLOOKUP($E1712,[1]투입량!$M:$T,3,FALSE),VLOOKUP($E1712,[1]투입량!$D:$I,3,FALSE)))</f>
        <v>Q4021</v>
      </c>
      <c r="W1712" s="35">
        <f>IF($L1712="비가동",0,IF($B1712="in",VLOOKUP($E1712,[1]투입량!$M:$T,6,FALSE),VLOOKUP($E1712,[1]투입량!$D:$I,5,FALSE)))</f>
        <v>22.4</v>
      </c>
      <c r="X1712" s="35">
        <f t="shared" si="133"/>
        <v>3375.6800000000003</v>
      </c>
      <c r="Y1712" s="37">
        <f>IF(V1712=0,0,VLOOKUP(V1712,[1]원재료!C:H,3,0)*0.001)</f>
        <v>8.9</v>
      </c>
      <c r="Z1712" s="35">
        <f t="shared" si="134"/>
        <v>30043.552000000003</v>
      </c>
      <c r="AA1712" s="49"/>
      <c r="AB1712" s="39" t="s">
        <v>35</v>
      </c>
      <c r="AC1712" s="40"/>
    </row>
    <row r="1713" spans="1:29" ht="19.5" customHeight="1" x14ac:dyDescent="0.45">
      <c r="A1713" s="22">
        <v>46158</v>
      </c>
      <c r="B1713" s="23" t="s">
        <v>29</v>
      </c>
      <c r="C1713" s="24" t="s">
        <v>168</v>
      </c>
      <c r="D1713" s="25" t="s">
        <v>179</v>
      </c>
      <c r="E1713" s="26" t="s">
        <v>180</v>
      </c>
      <c r="F1713" s="27" t="str">
        <f>VLOOKUP(표1[[#This Row],[품번]],[1]!품번구분[#Data],2,0)</f>
        <v>G</v>
      </c>
      <c r="G1713" s="28">
        <v>96</v>
      </c>
      <c r="H1713" s="28">
        <v>138</v>
      </c>
      <c r="I1713" s="28"/>
      <c r="J1713" s="29">
        <f>표1[[#This Row],[C/V]]*표1[[#This Row],[판수]]-표1[[#This Row],[불량수량]]</f>
        <v>13248</v>
      </c>
      <c r="K1713" s="28" t="s">
        <v>191</v>
      </c>
      <c r="L1713" s="28" t="s">
        <v>44</v>
      </c>
      <c r="M1713" s="30">
        <v>0.75</v>
      </c>
      <c r="N1713" s="30">
        <v>0.33333333333333331</v>
      </c>
      <c r="O1713" s="31">
        <v>749.99999999999989</v>
      </c>
      <c r="P1713" s="31">
        <v>0</v>
      </c>
      <c r="Q1713" s="32"/>
      <c r="R1713" s="33">
        <f t="shared" si="130"/>
        <v>11.040000000000001</v>
      </c>
      <c r="S1713" s="34">
        <f t="shared" si="131"/>
        <v>237</v>
      </c>
      <c r="T1713" s="35">
        <f>IF(L1713="비가동",0,VLOOKUP(E1713,[1]단가!$D$4:$G$1048576,4,0))</f>
        <v>55</v>
      </c>
      <c r="U1713" s="35">
        <f t="shared" si="132"/>
        <v>728640</v>
      </c>
      <c r="V1713" s="36" t="str">
        <f>IF($L1713="비가동",0,IF($B1713="in",VLOOKUP($E1713,[1]투입량!$M:$T,3,FALSE),VLOOKUP($E1713,[1]투입량!$D:$I,3,FALSE)))</f>
        <v>Q4020</v>
      </c>
      <c r="W1713" s="35">
        <f>IF($L1713="비가동",0,IF($B1713="in",VLOOKUP($E1713,[1]투입량!$M:$T,6,FALSE),VLOOKUP($E1713,[1]투입량!$D:$I,5,FALSE)))</f>
        <v>120</v>
      </c>
      <c r="X1713" s="35">
        <f t="shared" si="133"/>
        <v>18216</v>
      </c>
      <c r="Y1713" s="37">
        <f>IF(V1713=0,0,VLOOKUP(V1713,[1]원재료!C:H,3,0)*0.001)</f>
        <v>10.450000000000001</v>
      </c>
      <c r="Z1713" s="35">
        <f t="shared" si="134"/>
        <v>190357.2</v>
      </c>
      <c r="AA1713" s="49"/>
      <c r="AB1713" s="39" t="s">
        <v>35</v>
      </c>
      <c r="AC1713" s="40"/>
    </row>
    <row r="1714" spans="1:29" ht="19.5" customHeight="1" x14ac:dyDescent="0.45">
      <c r="A1714" s="22">
        <v>46158</v>
      </c>
      <c r="B1714" s="23" t="s">
        <v>29</v>
      </c>
      <c r="C1714" s="24" t="s">
        <v>168</v>
      </c>
      <c r="D1714" s="25" t="s">
        <v>181</v>
      </c>
      <c r="E1714" s="26" t="s">
        <v>155</v>
      </c>
      <c r="F1714" s="27" t="str">
        <f>VLOOKUP(표1[[#This Row],[품번]],[1]!품번구분[#Data],2,0)</f>
        <v>G</v>
      </c>
      <c r="G1714" s="28">
        <v>44</v>
      </c>
      <c r="H1714" s="28">
        <v>138</v>
      </c>
      <c r="I1714" s="28"/>
      <c r="J1714" s="29">
        <f>표1[[#This Row],[C/V]]*표1[[#This Row],[판수]]-표1[[#This Row],[불량수량]]</f>
        <v>6072</v>
      </c>
      <c r="K1714" s="28" t="s">
        <v>191</v>
      </c>
      <c r="L1714" s="28" t="s">
        <v>44</v>
      </c>
      <c r="M1714" s="30">
        <v>0.75</v>
      </c>
      <c r="N1714" s="30">
        <v>0.33333333333333331</v>
      </c>
      <c r="O1714" s="31">
        <v>749.99999999999989</v>
      </c>
      <c r="P1714" s="31">
        <v>0</v>
      </c>
      <c r="Q1714" s="32"/>
      <c r="R1714" s="33">
        <f t="shared" si="130"/>
        <v>11.040000000000001</v>
      </c>
      <c r="S1714" s="34">
        <f t="shared" si="131"/>
        <v>237</v>
      </c>
      <c r="T1714" s="35">
        <f>IF(L1714="비가동",0,VLOOKUP(E1714,[1]단가!$D$4:$G$1048576,4,0))</f>
        <v>97</v>
      </c>
      <c r="U1714" s="35">
        <f t="shared" si="132"/>
        <v>588984</v>
      </c>
      <c r="V1714" s="36" t="str">
        <f>IF($L1714="비가동",0,IF($B1714="in",VLOOKUP($E1714,[1]투입량!$M:$T,3,FALSE),VLOOKUP($E1714,[1]투입량!$D:$I,3,FALSE)))</f>
        <v>SI4028</v>
      </c>
      <c r="W1714" s="35">
        <f>IF($L1714="비가동",0,IF($B1714="in",VLOOKUP($E1714,[1]투입량!$M:$T,6,FALSE),VLOOKUP($E1714,[1]투입량!$D:$I,5,FALSE)))</f>
        <v>156</v>
      </c>
      <c r="X1714" s="35">
        <f t="shared" si="133"/>
        <v>23680.800000000003</v>
      </c>
      <c r="Y1714" s="37">
        <f>IF(V1714=0,0,VLOOKUP(V1714,[1]원재료!C:H,3,0)*0.001)</f>
        <v>9</v>
      </c>
      <c r="Z1714" s="35">
        <f t="shared" si="134"/>
        <v>213127.2</v>
      </c>
      <c r="AA1714" s="49"/>
      <c r="AB1714" s="39" t="s">
        <v>35</v>
      </c>
      <c r="AC1714" s="40"/>
    </row>
    <row r="1715" spans="1:29" ht="19.5" customHeight="1" x14ac:dyDescent="0.45">
      <c r="A1715" s="22">
        <v>46158</v>
      </c>
      <c r="B1715" s="23" t="s">
        <v>29</v>
      </c>
      <c r="C1715" s="24" t="s">
        <v>168</v>
      </c>
      <c r="D1715" s="25" t="s">
        <v>185</v>
      </c>
      <c r="E1715" s="26" t="s">
        <v>159</v>
      </c>
      <c r="F1715" s="27" t="str">
        <f>VLOOKUP(표1[[#This Row],[품번]],[1]!품번구분[#Data],2,0)</f>
        <v>G</v>
      </c>
      <c r="G1715" s="28">
        <v>2</v>
      </c>
      <c r="H1715" s="28">
        <v>84</v>
      </c>
      <c r="I1715" s="28"/>
      <c r="J1715" s="29">
        <f>표1[[#This Row],[C/V]]*표1[[#This Row],[판수]]-표1[[#This Row],[불량수량]]</f>
        <v>168</v>
      </c>
      <c r="K1715" s="28" t="s">
        <v>186</v>
      </c>
      <c r="L1715" s="28" t="s">
        <v>34</v>
      </c>
      <c r="M1715" s="30">
        <v>0.33333333333333331</v>
      </c>
      <c r="N1715" s="30">
        <v>0.75</v>
      </c>
      <c r="O1715" s="31">
        <v>540</v>
      </c>
      <c r="P1715" s="31">
        <v>0</v>
      </c>
      <c r="Q1715" s="32"/>
      <c r="R1715" s="33">
        <f t="shared" si="130"/>
        <v>9.3333333333333339</v>
      </c>
      <c r="S1715" s="34">
        <f t="shared" si="131"/>
        <v>210</v>
      </c>
      <c r="T1715" s="35">
        <f>IF(L1715="비가동",0,VLOOKUP(E1715,[1]단가!$D$4:$G$1048576,4,0))</f>
        <v>1487.4</v>
      </c>
      <c r="U1715" s="35">
        <f t="shared" si="132"/>
        <v>249883.2</v>
      </c>
      <c r="V1715" s="36" t="str">
        <f>IF($L1715="비가동",0,IF($B1715="in",VLOOKUP($E1715,[1]투입량!$M:$T,3,FALSE),VLOOKUP($E1715,[1]투입량!$D:$I,3,FALSE)))</f>
        <v>SI5027</v>
      </c>
      <c r="W1715" s="35">
        <f>IF($L1715="비가동",0,IF($B1715="in",VLOOKUP($E1715,[1]투입량!$M:$T,6,FALSE),VLOOKUP($E1715,[1]투입량!$D:$I,5,FALSE)))</f>
        <v>72</v>
      </c>
      <c r="X1715" s="35">
        <f t="shared" si="133"/>
        <v>6652.8</v>
      </c>
      <c r="Y1715" s="37">
        <f>IF(V1715=0,0,VLOOKUP(V1715,[1]원재료!C:H,3,0)*0.001)</f>
        <v>0</v>
      </c>
      <c r="Z1715" s="35">
        <f t="shared" si="134"/>
        <v>0</v>
      </c>
      <c r="AA1715" s="49"/>
      <c r="AB1715" s="39" t="s">
        <v>35</v>
      </c>
      <c r="AC1715" s="40"/>
    </row>
    <row r="1716" spans="1:29" ht="19.5" customHeight="1" x14ac:dyDescent="0.45">
      <c r="A1716" s="22">
        <v>46158</v>
      </c>
      <c r="B1716" s="23" t="s">
        <v>29</v>
      </c>
      <c r="C1716" s="24" t="s">
        <v>168</v>
      </c>
      <c r="D1716" s="25" t="s">
        <v>187</v>
      </c>
      <c r="E1716" s="26" t="s">
        <v>203</v>
      </c>
      <c r="F1716" s="27" t="str">
        <f>VLOOKUP(표1[[#This Row],[품번]],[1]!품번구분[#Data],2,0)</f>
        <v>G</v>
      </c>
      <c r="G1716" s="28">
        <v>4</v>
      </c>
      <c r="H1716" s="28">
        <v>84</v>
      </c>
      <c r="I1716" s="28"/>
      <c r="J1716" s="29">
        <f>표1[[#This Row],[C/V]]*표1[[#This Row],[판수]]-표1[[#This Row],[불량수량]]</f>
        <v>336</v>
      </c>
      <c r="K1716" s="28" t="s">
        <v>186</v>
      </c>
      <c r="L1716" s="28" t="s">
        <v>34</v>
      </c>
      <c r="M1716" s="30">
        <v>0.33333333333333331</v>
      </c>
      <c r="N1716" s="30">
        <v>0.75</v>
      </c>
      <c r="O1716" s="31">
        <v>540</v>
      </c>
      <c r="P1716" s="31">
        <v>0</v>
      </c>
      <c r="Q1716" s="32"/>
      <c r="R1716" s="33">
        <f t="shared" si="130"/>
        <v>9.3333333333333339</v>
      </c>
      <c r="S1716" s="34">
        <f t="shared" si="131"/>
        <v>185</v>
      </c>
      <c r="T1716" s="35">
        <f>IF(L1716="비가동",0,VLOOKUP(E1716,[1]단가!$D$4:$G$1048576,4,0))</f>
        <v>1320</v>
      </c>
      <c r="U1716" s="35">
        <f t="shared" si="132"/>
        <v>443520</v>
      </c>
      <c r="V1716" s="36" t="str">
        <f>IF($L1716="비가동",0,IF($B1716="in",VLOOKUP($E1716,[1]투입량!$M:$T,3,FALSE),VLOOKUP($E1716,[1]투입량!$D:$I,3,FALSE)))</f>
        <v>Q5009</v>
      </c>
      <c r="W1716" s="35">
        <f>IF($L1716="비가동",0,IF($B1716="in",VLOOKUP($E1716,[1]투입량!$M:$T,6,FALSE),VLOOKUP($E1716,[1]투입량!$D:$I,5,FALSE)))</f>
        <v>252</v>
      </c>
      <c r="X1716" s="35">
        <f t="shared" si="133"/>
        <v>23284.800000000003</v>
      </c>
      <c r="Y1716" s="37">
        <f>IF(V1716=0,0,VLOOKUP(V1716,[1]원재료!C:H,3,0)*0.001)</f>
        <v>8.14</v>
      </c>
      <c r="Z1716" s="35">
        <f t="shared" si="134"/>
        <v>189538.27200000003</v>
      </c>
      <c r="AA1716" s="49"/>
      <c r="AB1716" s="39" t="s">
        <v>35</v>
      </c>
      <c r="AC1716" s="40"/>
    </row>
    <row r="1717" spans="1:29" ht="19.5" customHeight="1" x14ac:dyDescent="0.45">
      <c r="A1717" s="22">
        <v>46158</v>
      </c>
      <c r="B1717" s="23" t="s">
        <v>29</v>
      </c>
      <c r="C1717" s="24" t="s">
        <v>168</v>
      </c>
      <c r="D1717" s="25" t="s">
        <v>189</v>
      </c>
      <c r="E1717" s="26" t="s">
        <v>196</v>
      </c>
      <c r="F1717" s="27" t="str">
        <f>VLOOKUP(표1[[#This Row],[품번]],[1]!품번구분[#Data],2,0)</f>
        <v>G</v>
      </c>
      <c r="G1717" s="28">
        <v>4</v>
      </c>
      <c r="H1717" s="28">
        <v>84</v>
      </c>
      <c r="I1717" s="28"/>
      <c r="J1717" s="29">
        <f>표1[[#This Row],[C/V]]*표1[[#This Row],[판수]]-표1[[#This Row],[불량수량]]</f>
        <v>336</v>
      </c>
      <c r="K1717" s="28" t="s">
        <v>186</v>
      </c>
      <c r="L1717" s="28" t="s">
        <v>34</v>
      </c>
      <c r="M1717" s="30">
        <v>0.33333333333333331</v>
      </c>
      <c r="N1717" s="30">
        <v>0.75</v>
      </c>
      <c r="O1717" s="31">
        <v>540</v>
      </c>
      <c r="P1717" s="31">
        <v>0</v>
      </c>
      <c r="Q1717" s="32"/>
      <c r="R1717" s="33">
        <f t="shared" si="130"/>
        <v>9.3333333333333339</v>
      </c>
      <c r="S1717" s="34">
        <f t="shared" si="131"/>
        <v>190</v>
      </c>
      <c r="T1717" s="35">
        <f>IF(L1717="비가동",0,VLOOKUP(E1717,[1]단가!$D$4:$G$1048576,4,0))</f>
        <v>673</v>
      </c>
      <c r="U1717" s="35">
        <f t="shared" si="132"/>
        <v>226128</v>
      </c>
      <c r="V1717" s="36" t="str">
        <f>IF($L1717="비가동",0,IF($B1717="in",VLOOKUP($E1717,[1]투입량!$M:$T,3,FALSE),VLOOKUP($E1717,[1]투입량!$D:$I,3,FALSE)))</f>
        <v>SI5027</v>
      </c>
      <c r="W1717" s="35">
        <f>IF($L1717="비가동",0,IF($B1717="in",VLOOKUP($E1717,[1]투입량!$M:$T,6,FALSE),VLOOKUP($E1717,[1]투입량!$D:$I,5,FALSE)))</f>
        <v>48</v>
      </c>
      <c r="X1717" s="35">
        <f t="shared" si="133"/>
        <v>4435.2000000000007</v>
      </c>
      <c r="Y1717" s="37">
        <f>IF(V1717=0,0,VLOOKUP(V1717,[1]원재료!C:H,3,0)*0.001)</f>
        <v>0</v>
      </c>
      <c r="Z1717" s="35">
        <f t="shared" si="134"/>
        <v>0</v>
      </c>
      <c r="AA1717" s="49"/>
      <c r="AB1717" s="39" t="s">
        <v>35</v>
      </c>
      <c r="AC1717" s="40"/>
    </row>
    <row r="1718" spans="1:29" ht="19.5" customHeight="1" x14ac:dyDescent="0.45">
      <c r="A1718" s="22">
        <v>46158</v>
      </c>
      <c r="B1718" s="23" t="s">
        <v>29</v>
      </c>
      <c r="C1718" s="24" t="s">
        <v>168</v>
      </c>
      <c r="D1718" s="25" t="s">
        <v>185</v>
      </c>
      <c r="E1718" s="26" t="s">
        <v>159</v>
      </c>
      <c r="F1718" s="27" t="str">
        <f>VLOOKUP(표1[[#This Row],[품번]],[1]!품번구분[#Data],2,0)</f>
        <v>G</v>
      </c>
      <c r="G1718" s="28">
        <v>2</v>
      </c>
      <c r="H1718" s="28">
        <v>126</v>
      </c>
      <c r="I1718" s="28"/>
      <c r="J1718" s="29">
        <f>표1[[#This Row],[C/V]]*표1[[#This Row],[판수]]-표1[[#This Row],[불량수량]]</f>
        <v>252</v>
      </c>
      <c r="K1718" s="28" t="s">
        <v>177</v>
      </c>
      <c r="L1718" s="28" t="s">
        <v>44</v>
      </c>
      <c r="M1718" s="30">
        <v>0.75</v>
      </c>
      <c r="N1718" s="30">
        <v>0.33333333333333331</v>
      </c>
      <c r="O1718" s="31">
        <v>749.99999999999989</v>
      </c>
      <c r="P1718" s="31">
        <v>0</v>
      </c>
      <c r="Q1718" s="32"/>
      <c r="R1718" s="33">
        <f t="shared" si="130"/>
        <v>10.080000000000002</v>
      </c>
      <c r="S1718" s="34">
        <f t="shared" si="131"/>
        <v>210</v>
      </c>
      <c r="T1718" s="35">
        <f>IF(L1718="비가동",0,VLOOKUP(E1718,[1]단가!$D$4:$G$1048576,4,0))</f>
        <v>1487.4</v>
      </c>
      <c r="U1718" s="35">
        <f t="shared" si="132"/>
        <v>374824.80000000005</v>
      </c>
      <c r="V1718" s="36" t="str">
        <f>IF($L1718="비가동",0,IF($B1718="in",VLOOKUP($E1718,[1]투입량!$M:$T,3,FALSE),VLOOKUP($E1718,[1]투입량!$D:$I,3,FALSE)))</f>
        <v>SI5027</v>
      </c>
      <c r="W1718" s="35">
        <f>IF($L1718="비가동",0,IF($B1718="in",VLOOKUP($E1718,[1]투입량!$M:$T,6,FALSE),VLOOKUP($E1718,[1]투입량!$D:$I,5,FALSE)))</f>
        <v>72</v>
      </c>
      <c r="X1718" s="35">
        <f t="shared" si="133"/>
        <v>9979.2000000000007</v>
      </c>
      <c r="Y1718" s="37">
        <f>IF(V1718=0,0,VLOOKUP(V1718,[1]원재료!C:H,3,0)*0.001)</f>
        <v>0</v>
      </c>
      <c r="Z1718" s="35">
        <f t="shared" si="134"/>
        <v>0</v>
      </c>
      <c r="AA1718" s="49"/>
      <c r="AB1718" s="39" t="s">
        <v>35</v>
      </c>
      <c r="AC1718" s="40"/>
    </row>
    <row r="1719" spans="1:29" ht="19.5" hidden="1" customHeight="1" x14ac:dyDescent="0.45">
      <c r="A1719" s="22">
        <v>46158</v>
      </c>
      <c r="B1719" s="23" t="s">
        <v>29</v>
      </c>
      <c r="C1719" s="24" t="s">
        <v>168</v>
      </c>
      <c r="D1719" s="25" t="s">
        <v>187</v>
      </c>
      <c r="E1719" s="26" t="s">
        <v>203</v>
      </c>
      <c r="F1719" s="27" t="str">
        <f>VLOOKUP(표1[[#This Row],[품번]],[1]!품번구분[#Data],2,0)</f>
        <v>G</v>
      </c>
      <c r="G1719" s="28">
        <v>4</v>
      </c>
      <c r="H1719" s="28">
        <v>101</v>
      </c>
      <c r="I1719" s="28"/>
      <c r="J1719" s="29">
        <f>표1[[#This Row],[C/V]]*표1[[#This Row],[판수]]-표1[[#This Row],[불량수량]]</f>
        <v>404</v>
      </c>
      <c r="K1719" s="28" t="s">
        <v>177</v>
      </c>
      <c r="L1719" s="28" t="s">
        <v>44</v>
      </c>
      <c r="M1719" s="30">
        <v>0.75</v>
      </c>
      <c r="N1719" s="30">
        <v>0.33333333333333331</v>
      </c>
      <c r="O1719" s="31">
        <v>599.99999999999989</v>
      </c>
      <c r="P1719" s="31">
        <v>150</v>
      </c>
      <c r="Q1719" s="32" t="s">
        <v>135</v>
      </c>
      <c r="R1719" s="33">
        <f t="shared" si="130"/>
        <v>10.100000000000001</v>
      </c>
      <c r="S1719" s="34">
        <f t="shared" si="131"/>
        <v>185</v>
      </c>
      <c r="T1719" s="35">
        <f>IF(L1719="비가동",0,VLOOKUP(E1719,[1]단가!$D$4:$G$1048576,4,0))</f>
        <v>1320</v>
      </c>
      <c r="U1719" s="35">
        <f t="shared" si="132"/>
        <v>533280</v>
      </c>
      <c r="V1719" s="36" t="str">
        <f>IF($L1719="비가동",0,IF($B1719="in",VLOOKUP($E1719,[1]투입량!$M:$T,3,FALSE),VLOOKUP($E1719,[1]투입량!$D:$I,3,FALSE)))</f>
        <v>Q5009</v>
      </c>
      <c r="W1719" s="35">
        <f>IF($L1719="비가동",0,IF($B1719="in",VLOOKUP($E1719,[1]투입량!$M:$T,6,FALSE),VLOOKUP($E1719,[1]투입량!$D:$I,5,FALSE)))</f>
        <v>252</v>
      </c>
      <c r="X1719" s="35">
        <f t="shared" si="133"/>
        <v>27997.200000000004</v>
      </c>
      <c r="Y1719" s="37">
        <f>IF(V1719=0,0,VLOOKUP(V1719,[1]원재료!C:H,3,0)*0.001)</f>
        <v>8.14</v>
      </c>
      <c r="Z1719" s="35">
        <f t="shared" si="134"/>
        <v>227897.20800000004</v>
      </c>
      <c r="AA1719" s="49"/>
      <c r="AB1719" s="39" t="s">
        <v>35</v>
      </c>
      <c r="AC1719" s="40"/>
    </row>
    <row r="1720" spans="1:29" ht="17" hidden="1" x14ac:dyDescent="0.45">
      <c r="A1720" s="22">
        <v>46158</v>
      </c>
      <c r="B1720" s="23" t="s">
        <v>29</v>
      </c>
      <c r="C1720" s="24" t="s">
        <v>168</v>
      </c>
      <c r="D1720" s="25" t="s">
        <v>187</v>
      </c>
      <c r="E1720" s="26" t="s">
        <v>203</v>
      </c>
      <c r="F1720" s="27" t="str">
        <f>VLOOKUP(표1[[#This Row],[품번]],[1]!품번구분[#Data],2,0)</f>
        <v>G</v>
      </c>
      <c r="G1720" s="28"/>
      <c r="H1720" s="28"/>
      <c r="I1720" s="28"/>
      <c r="J1720" s="29">
        <f>표1[[#This Row],[C/V]]*표1[[#This Row],[판수]]-표1[[#This Row],[불량수량]]</f>
        <v>0</v>
      </c>
      <c r="K1720" s="28" t="s">
        <v>177</v>
      </c>
      <c r="L1720" s="28" t="s">
        <v>36</v>
      </c>
      <c r="M1720" s="30">
        <v>0.22916666666666666</v>
      </c>
      <c r="N1720" s="30">
        <v>0.33333333333333331</v>
      </c>
      <c r="O1720" s="31">
        <v>150</v>
      </c>
      <c r="P1720" s="31">
        <v>0</v>
      </c>
      <c r="Q1720" s="32"/>
      <c r="R1720" s="33" t="str">
        <f t="shared" si="130"/>
        <v/>
      </c>
      <c r="S1720" s="34">
        <f t="shared" si="131"/>
        <v>185</v>
      </c>
      <c r="T1720" s="35">
        <f>IF(L1720="비가동",0,VLOOKUP(E1720,[1]단가!$D$4:$G$1048576,4,0))</f>
        <v>0</v>
      </c>
      <c r="U1720" s="35">
        <f t="shared" si="132"/>
        <v>0</v>
      </c>
      <c r="V1720" s="36">
        <f>IF($L1720="비가동",0,IF($B1720="in",VLOOKUP($E1720,[1]투입량!$M:$T,3,FALSE),VLOOKUP($E1720,[1]투입량!$D:$I,3,FALSE)))</f>
        <v>0</v>
      </c>
      <c r="W1720" s="35">
        <f>IF($L1720="비가동",0,IF($B1720="in",VLOOKUP($E1720,[1]투입량!$M:$T,6,FALSE),VLOOKUP($E1720,[1]투입량!$D:$I,5,FALSE)))</f>
        <v>0</v>
      </c>
      <c r="X1720" s="35">
        <f t="shared" si="133"/>
        <v>0</v>
      </c>
      <c r="Y1720" s="37">
        <f>IF(V1720=0,0,VLOOKUP(V1720,[1]원재료!C:H,3,0)*0.001)</f>
        <v>0</v>
      </c>
      <c r="Z1720" s="35">
        <f t="shared" si="134"/>
        <v>0</v>
      </c>
      <c r="AA1720" s="49"/>
      <c r="AB1720" s="39" t="s">
        <v>35</v>
      </c>
      <c r="AC1720" s="40"/>
    </row>
    <row r="1721" spans="1:29" ht="19.5" customHeight="1" x14ac:dyDescent="0.45">
      <c r="A1721" s="22">
        <v>46159</v>
      </c>
      <c r="B1721" s="23" t="s">
        <v>29</v>
      </c>
      <c r="C1721" s="24" t="s">
        <v>168</v>
      </c>
      <c r="D1721" s="25" t="s">
        <v>189</v>
      </c>
      <c r="E1721" s="26" t="s">
        <v>196</v>
      </c>
      <c r="F1721" s="27" t="str">
        <f>VLOOKUP(표1[[#This Row],[품번]],[1]!품번구분[#Data],2,0)</f>
        <v>G</v>
      </c>
      <c r="G1721" s="28">
        <v>4</v>
      </c>
      <c r="H1721" s="28">
        <v>126</v>
      </c>
      <c r="I1721" s="28"/>
      <c r="J1721" s="29">
        <f>표1[[#This Row],[C/V]]*표1[[#This Row],[판수]]-표1[[#This Row],[불량수량]]</f>
        <v>504</v>
      </c>
      <c r="K1721" s="28" t="s">
        <v>177</v>
      </c>
      <c r="L1721" s="28" t="s">
        <v>44</v>
      </c>
      <c r="M1721" s="30">
        <v>0.75</v>
      </c>
      <c r="N1721" s="30">
        <v>0.33333333333333331</v>
      </c>
      <c r="O1721" s="31">
        <v>749.99999999999989</v>
      </c>
      <c r="P1721" s="31">
        <v>0</v>
      </c>
      <c r="Q1721" s="32"/>
      <c r="R1721" s="33">
        <f t="shared" si="130"/>
        <v>10.080000000000002</v>
      </c>
      <c r="S1721" s="34">
        <f t="shared" si="131"/>
        <v>126</v>
      </c>
      <c r="T1721" s="35">
        <f>IF(L1721="비가동",0,VLOOKUP(E1721,[1]단가!$D$4:$G$1048576,4,0))</f>
        <v>673</v>
      </c>
      <c r="U1721" s="35">
        <f t="shared" si="132"/>
        <v>339192</v>
      </c>
      <c r="V1721" s="36" t="str">
        <f>IF($L1721="비가동",0,IF($B1721="in",VLOOKUP($E1721,[1]투입량!$M:$T,3,FALSE),VLOOKUP($E1721,[1]투입량!$D:$I,3,FALSE)))</f>
        <v>SI5027</v>
      </c>
      <c r="W1721" s="35">
        <f>IF($L1721="비가동",0,IF($B1721="in",VLOOKUP($E1721,[1]투입량!$M:$T,6,FALSE),VLOOKUP($E1721,[1]투입량!$D:$I,5,FALSE)))</f>
        <v>48</v>
      </c>
      <c r="X1721" s="35">
        <f t="shared" si="133"/>
        <v>6652.8</v>
      </c>
      <c r="Y1721" s="37">
        <f>IF(V1721=0,0,VLOOKUP(V1721,[1]원재료!C:H,3,0)*0.001)</f>
        <v>0</v>
      </c>
      <c r="Z1721" s="35">
        <f t="shared" si="134"/>
        <v>0</v>
      </c>
      <c r="AA1721" s="49"/>
      <c r="AB1721" s="39" t="s">
        <v>35</v>
      </c>
      <c r="AC1721" s="40"/>
    </row>
    <row r="1722" spans="1:29" ht="19.5" customHeight="1" x14ac:dyDescent="0.45">
      <c r="A1722" s="22">
        <v>46159</v>
      </c>
      <c r="B1722" s="23" t="s">
        <v>29</v>
      </c>
      <c r="C1722" s="24" t="s">
        <v>168</v>
      </c>
      <c r="D1722" s="25" t="s">
        <v>169</v>
      </c>
      <c r="E1722" s="26" t="s">
        <v>204</v>
      </c>
      <c r="F1722" s="27" t="str">
        <f>VLOOKUP(표1[[#This Row],[품번]],[1]!품번구분[#Data],2,0)</f>
        <v>G</v>
      </c>
      <c r="G1722" s="28">
        <v>64</v>
      </c>
      <c r="H1722" s="28">
        <v>93</v>
      </c>
      <c r="I1722" s="28"/>
      <c r="J1722" s="29">
        <f>표1[[#This Row],[C/V]]*표1[[#This Row],[판수]]-표1[[#This Row],[불량수량]]</f>
        <v>5952</v>
      </c>
      <c r="K1722" s="28" t="s">
        <v>171</v>
      </c>
      <c r="L1722" s="28" t="s">
        <v>34</v>
      </c>
      <c r="M1722" s="30">
        <v>0.33333333333333331</v>
      </c>
      <c r="N1722" s="30">
        <v>0.75</v>
      </c>
      <c r="O1722" s="31">
        <v>540</v>
      </c>
      <c r="P1722" s="31">
        <v>0</v>
      </c>
      <c r="Q1722" s="32"/>
      <c r="R1722" s="33">
        <f t="shared" si="130"/>
        <v>10.333333333333334</v>
      </c>
      <c r="S1722" s="34">
        <f t="shared" si="131"/>
        <v>217</v>
      </c>
      <c r="T1722" s="35">
        <f>IF(L1722="비가동",0,VLOOKUP(E1722,[1]단가!$D$4:$G$1048576,4,0))</f>
        <v>0</v>
      </c>
      <c r="U1722" s="35">
        <f t="shared" si="132"/>
        <v>0</v>
      </c>
      <c r="V1722" s="36" t="str">
        <f>IF($L1722="비가동",0,IF($B1722="in",VLOOKUP($E1722,[1]투입량!$M:$T,3,FALSE),VLOOKUP($E1722,[1]투입량!$D:$I,3,FALSE)))</f>
        <v>Q6007</v>
      </c>
      <c r="W1722" s="35">
        <f>IF($L1722="비가동",0,IF($B1722="in",VLOOKUP($E1722,[1]투입량!$M:$T,6,FALSE),VLOOKUP($E1722,[1]투입량!$D:$I,5,FALSE)))</f>
        <v>2.5</v>
      </c>
      <c r="X1722" s="35">
        <f t="shared" si="133"/>
        <v>255.75</v>
      </c>
      <c r="Y1722" s="37">
        <f>IF(V1722=0,0,VLOOKUP(V1722,[1]원재료!C:H,3,0)*0.001)</f>
        <v>12.48</v>
      </c>
      <c r="Z1722" s="35">
        <f t="shared" si="134"/>
        <v>3191.76</v>
      </c>
      <c r="AA1722" s="49"/>
      <c r="AB1722" s="39" t="s">
        <v>35</v>
      </c>
      <c r="AC1722" s="40"/>
    </row>
    <row r="1723" spans="1:29" ht="19.5" customHeight="1" x14ac:dyDescent="0.45">
      <c r="A1723" s="22">
        <v>46159</v>
      </c>
      <c r="B1723" s="23" t="s">
        <v>29</v>
      </c>
      <c r="C1723" s="24" t="s">
        <v>168</v>
      </c>
      <c r="D1723" s="25" t="s">
        <v>172</v>
      </c>
      <c r="E1723" s="26" t="s">
        <v>206</v>
      </c>
      <c r="F1723" s="27" t="str">
        <f>VLOOKUP(표1[[#This Row],[품번]],[1]!품번구분[#Data],2,0)</f>
        <v>G</v>
      </c>
      <c r="G1723" s="28">
        <v>140</v>
      </c>
      <c r="H1723" s="28">
        <v>93</v>
      </c>
      <c r="I1723" s="28"/>
      <c r="J1723" s="29">
        <f>표1[[#This Row],[C/V]]*표1[[#This Row],[판수]]-표1[[#This Row],[불량수량]]</f>
        <v>13020</v>
      </c>
      <c r="K1723" s="28" t="s">
        <v>171</v>
      </c>
      <c r="L1723" s="28" t="s">
        <v>34</v>
      </c>
      <c r="M1723" s="30">
        <v>0.4375</v>
      </c>
      <c r="N1723" s="30">
        <v>0.83333333333333337</v>
      </c>
      <c r="O1723" s="31">
        <v>510</v>
      </c>
      <c r="P1723" s="31">
        <v>0</v>
      </c>
      <c r="Q1723" s="32"/>
      <c r="R1723" s="33">
        <f t="shared" si="130"/>
        <v>10.941176470588236</v>
      </c>
      <c r="S1723" s="34">
        <f t="shared" si="131"/>
        <v>219</v>
      </c>
      <c r="T1723" s="35">
        <f>IF(L1723="비가동",0,VLOOKUP(E1723,[1]단가!$D$4:$G$1048576,4,0))</f>
        <v>79.56</v>
      </c>
      <c r="U1723" s="35">
        <f t="shared" si="132"/>
        <v>1035871.2000000001</v>
      </c>
      <c r="V1723" s="36" t="str">
        <f>IF($L1723="비가동",0,IF($B1723="in",VLOOKUP($E1723,[1]투입량!$M:$T,3,FALSE),VLOOKUP($E1723,[1]투입량!$D:$I,3,FALSE)))</f>
        <v>E7002</v>
      </c>
      <c r="W1723" s="35">
        <f>IF($L1723="비가동",0,IF($B1723="in",VLOOKUP($E1723,[1]투입량!$M:$T,6,FALSE),VLOOKUP($E1723,[1]투입량!$D:$I,5,FALSE)))</f>
        <v>0</v>
      </c>
      <c r="X1723" s="35">
        <f t="shared" si="133"/>
        <v>0</v>
      </c>
      <c r="Y1723" s="37">
        <f>IF(V1723=0,0,VLOOKUP(V1723,[1]원재료!C:H,3,0)*0.001)</f>
        <v>3.02</v>
      </c>
      <c r="Z1723" s="35">
        <f t="shared" si="134"/>
        <v>0</v>
      </c>
      <c r="AA1723" s="49"/>
      <c r="AB1723" s="39" t="s">
        <v>35</v>
      </c>
      <c r="AC1723" s="40"/>
    </row>
    <row r="1724" spans="1:29" ht="19.5" customHeight="1" x14ac:dyDescent="0.45">
      <c r="A1724" s="22">
        <v>46159</v>
      </c>
      <c r="B1724" s="23" t="s">
        <v>29</v>
      </c>
      <c r="C1724" s="24" t="s">
        <v>168</v>
      </c>
      <c r="D1724" s="25" t="s">
        <v>192</v>
      </c>
      <c r="E1724" s="26" t="s">
        <v>174</v>
      </c>
      <c r="F1724" s="27" t="str">
        <f>VLOOKUP(표1[[#This Row],[품번]],[1]!품번구분[#Data],2,0)</f>
        <v>G</v>
      </c>
      <c r="G1724" s="28">
        <v>72</v>
      </c>
      <c r="H1724" s="28">
        <v>93</v>
      </c>
      <c r="I1724" s="28"/>
      <c r="J1724" s="29">
        <f>표1[[#This Row],[C/V]]*표1[[#This Row],[판수]]-표1[[#This Row],[불량수량]]</f>
        <v>6696</v>
      </c>
      <c r="K1724" s="28" t="s">
        <v>171</v>
      </c>
      <c r="L1724" s="28" t="s">
        <v>34</v>
      </c>
      <c r="M1724" s="30">
        <v>0.33333333333333331</v>
      </c>
      <c r="N1724" s="30">
        <v>0.75</v>
      </c>
      <c r="O1724" s="31">
        <v>540</v>
      </c>
      <c r="P1724" s="31">
        <v>0</v>
      </c>
      <c r="Q1724" s="32"/>
      <c r="R1724" s="33">
        <f t="shared" si="130"/>
        <v>10.333333333333334</v>
      </c>
      <c r="S1724" s="34">
        <f t="shared" si="131"/>
        <v>93</v>
      </c>
      <c r="T1724" s="35">
        <f>IF(L1724="비가동",0,VLOOKUP(E1724,[1]단가!$D$4:$G$1048576,4,0))</f>
        <v>0</v>
      </c>
      <c r="U1724" s="35">
        <f t="shared" si="132"/>
        <v>0</v>
      </c>
      <c r="V1724" s="36" t="str">
        <f>IF($L1724="비가동",0,IF($B1724="in",VLOOKUP($E1724,[1]투입량!$M:$T,3,FALSE),VLOOKUP($E1724,[1]투입량!$D:$I,3,FALSE)))</f>
        <v>Q4020</v>
      </c>
      <c r="W1724" s="35">
        <f>IF($L1724="비가동",0,IF($B1724="in",VLOOKUP($E1724,[1]투입량!$M:$T,6,FALSE),VLOOKUP($E1724,[1]투입량!$D:$I,5,FALSE)))</f>
        <v>87</v>
      </c>
      <c r="X1724" s="35">
        <f t="shared" si="133"/>
        <v>8900.1</v>
      </c>
      <c r="Y1724" s="37">
        <f>IF(V1724=0,0,VLOOKUP(V1724,[1]원재료!C:H,3,0)*0.001)</f>
        <v>10.450000000000001</v>
      </c>
      <c r="Z1724" s="35">
        <f t="shared" si="134"/>
        <v>93006.045000000013</v>
      </c>
      <c r="AA1724" s="49"/>
      <c r="AB1724" s="39" t="s">
        <v>35</v>
      </c>
      <c r="AC1724" s="40"/>
    </row>
    <row r="1725" spans="1:29" ht="19.5" customHeight="1" x14ac:dyDescent="0.45">
      <c r="A1725" s="22">
        <v>46159</v>
      </c>
      <c r="B1725" s="23" t="s">
        <v>29</v>
      </c>
      <c r="C1725" s="24" t="s">
        <v>168</v>
      </c>
      <c r="D1725" s="25" t="s">
        <v>169</v>
      </c>
      <c r="E1725" s="26" t="s">
        <v>204</v>
      </c>
      <c r="F1725" s="27" t="str">
        <f>VLOOKUP(표1[[#This Row],[품번]],[1]!품번구분[#Data],2,0)</f>
        <v>G</v>
      </c>
      <c r="G1725" s="28">
        <v>64</v>
      </c>
      <c r="H1725" s="28">
        <v>124</v>
      </c>
      <c r="I1725" s="28"/>
      <c r="J1725" s="29">
        <f>표1[[#This Row],[C/V]]*표1[[#This Row],[판수]]-표1[[#This Row],[불량수량]]</f>
        <v>7936</v>
      </c>
      <c r="K1725" s="28" t="s">
        <v>191</v>
      </c>
      <c r="L1725" s="28" t="s">
        <v>44</v>
      </c>
      <c r="M1725" s="30">
        <v>0.75</v>
      </c>
      <c r="N1725" s="30">
        <v>0.33333333333333331</v>
      </c>
      <c r="O1725" s="31">
        <v>749.99999999999989</v>
      </c>
      <c r="P1725" s="31">
        <v>0</v>
      </c>
      <c r="Q1725" s="32"/>
      <c r="R1725" s="33">
        <f t="shared" si="130"/>
        <v>9.9200000000000017</v>
      </c>
      <c r="S1725" s="34">
        <f t="shared" si="131"/>
        <v>217</v>
      </c>
      <c r="T1725" s="35">
        <f>IF(L1725="비가동",0,VLOOKUP(E1725,[1]단가!$D$4:$G$1048576,4,0))</f>
        <v>0</v>
      </c>
      <c r="U1725" s="35">
        <f t="shared" si="132"/>
        <v>0</v>
      </c>
      <c r="V1725" s="36" t="str">
        <f>IF($L1725="비가동",0,IF($B1725="in",VLOOKUP($E1725,[1]투입량!$M:$T,3,FALSE),VLOOKUP($E1725,[1]투입량!$D:$I,3,FALSE)))</f>
        <v>Q6007</v>
      </c>
      <c r="W1725" s="35">
        <f>IF($L1725="비가동",0,IF($B1725="in",VLOOKUP($E1725,[1]투입량!$M:$T,6,FALSE),VLOOKUP($E1725,[1]투입량!$D:$I,5,FALSE)))</f>
        <v>2.5</v>
      </c>
      <c r="X1725" s="35">
        <f t="shared" si="133"/>
        <v>341</v>
      </c>
      <c r="Y1725" s="37">
        <f>IF(V1725=0,0,VLOOKUP(V1725,'[1]원재료 (2)'!C:H,3,0)*0.001)</f>
        <v>9.6</v>
      </c>
      <c r="Z1725" s="35">
        <f t="shared" si="134"/>
        <v>3273.6</v>
      </c>
      <c r="AA1725" s="49"/>
      <c r="AB1725" s="39" t="s">
        <v>35</v>
      </c>
      <c r="AC1725" s="40"/>
    </row>
    <row r="1726" spans="1:29" ht="19.5" customHeight="1" x14ac:dyDescent="0.45">
      <c r="A1726" s="22">
        <v>46159</v>
      </c>
      <c r="B1726" s="23" t="s">
        <v>29</v>
      </c>
      <c r="C1726" s="24" t="s">
        <v>168</v>
      </c>
      <c r="D1726" s="25" t="s">
        <v>172</v>
      </c>
      <c r="E1726" s="26" t="s">
        <v>206</v>
      </c>
      <c r="F1726" s="27" t="str">
        <f>VLOOKUP(표1[[#This Row],[품번]],[1]!품번구분[#Data],2,0)</f>
        <v>G</v>
      </c>
      <c r="G1726" s="28">
        <v>140</v>
      </c>
      <c r="H1726" s="28">
        <v>126</v>
      </c>
      <c r="I1726" s="28"/>
      <c r="J1726" s="29">
        <f>표1[[#This Row],[C/V]]*표1[[#This Row],[판수]]-표1[[#This Row],[불량수량]]</f>
        <v>17640</v>
      </c>
      <c r="K1726" s="28" t="s">
        <v>191</v>
      </c>
      <c r="L1726" s="28" t="s">
        <v>44</v>
      </c>
      <c r="M1726" s="30">
        <v>0.75</v>
      </c>
      <c r="N1726" s="30">
        <v>0.33333333333333331</v>
      </c>
      <c r="O1726" s="31">
        <v>749.99999999999989</v>
      </c>
      <c r="P1726" s="31">
        <v>0</v>
      </c>
      <c r="Q1726" s="32"/>
      <c r="R1726" s="33">
        <f t="shared" si="130"/>
        <v>10.080000000000002</v>
      </c>
      <c r="S1726" s="34">
        <f t="shared" si="131"/>
        <v>219</v>
      </c>
      <c r="T1726" s="35">
        <f>IF(L1726="비가동",0,VLOOKUP(E1726,[1]단가!$D$4:$G$1048576,4,0))</f>
        <v>79.56</v>
      </c>
      <c r="U1726" s="35">
        <f t="shared" si="132"/>
        <v>1403438.4000000001</v>
      </c>
      <c r="V1726" s="36" t="str">
        <f>IF($L1726="비가동",0,IF($B1726="in",VLOOKUP($E1726,[1]투입량!$M:$T,3,FALSE),VLOOKUP($E1726,[1]투입량!$D:$I,3,FALSE)))</f>
        <v>E7002</v>
      </c>
      <c r="W1726" s="35">
        <f>IF($L1726="비가동",0,IF($B1726="in",VLOOKUP($E1726,[1]투입량!$M:$T,6,FALSE),VLOOKUP($E1726,[1]투입량!$D:$I,5,FALSE)))</f>
        <v>0</v>
      </c>
      <c r="X1726" s="35">
        <f t="shared" si="133"/>
        <v>0</v>
      </c>
      <c r="Y1726" s="37">
        <f>IF(V1726=0,0,VLOOKUP(V1726,[1]원재료!C:H,3,0)*0.001)</f>
        <v>3.02</v>
      </c>
      <c r="Z1726" s="35">
        <f t="shared" si="134"/>
        <v>0</v>
      </c>
      <c r="AA1726" s="49"/>
      <c r="AB1726" s="39" t="s">
        <v>35</v>
      </c>
      <c r="AC1726" s="40"/>
    </row>
    <row r="1727" spans="1:29" ht="19.5" customHeight="1" x14ac:dyDescent="0.45">
      <c r="A1727" s="22">
        <v>46160</v>
      </c>
      <c r="B1727" s="23" t="s">
        <v>29</v>
      </c>
      <c r="C1727" s="24" t="s">
        <v>168</v>
      </c>
      <c r="D1727" s="25" t="s">
        <v>192</v>
      </c>
      <c r="E1727" s="26" t="s">
        <v>174</v>
      </c>
      <c r="F1727" s="27" t="str">
        <f>VLOOKUP(표1[[#This Row],[품번]],[1]!품번구분[#Data],2,0)</f>
        <v>G</v>
      </c>
      <c r="G1727" s="28">
        <v>72</v>
      </c>
      <c r="H1727" s="28">
        <v>124</v>
      </c>
      <c r="I1727" s="28"/>
      <c r="J1727" s="29">
        <f>표1[[#This Row],[C/V]]*표1[[#This Row],[판수]]-표1[[#This Row],[불량수량]]</f>
        <v>8928</v>
      </c>
      <c r="K1727" s="28" t="s">
        <v>191</v>
      </c>
      <c r="L1727" s="28" t="s">
        <v>44</v>
      </c>
      <c r="M1727" s="30">
        <v>0.75</v>
      </c>
      <c r="N1727" s="30">
        <v>0.33333333333333331</v>
      </c>
      <c r="O1727" s="31">
        <v>749.99999999999989</v>
      </c>
      <c r="P1727" s="31">
        <v>0</v>
      </c>
      <c r="Q1727" s="32"/>
      <c r="R1727" s="33">
        <f t="shared" si="130"/>
        <v>9.9200000000000017</v>
      </c>
      <c r="S1727" s="34">
        <f t="shared" si="131"/>
        <v>238</v>
      </c>
      <c r="T1727" s="35">
        <f>IF(L1727="비가동",0,VLOOKUP(E1727,[1]단가!$D$4:$G$1048576,4,0))</f>
        <v>0</v>
      </c>
      <c r="U1727" s="35">
        <f t="shared" si="132"/>
        <v>0</v>
      </c>
      <c r="V1727" s="36" t="str">
        <f>IF($L1727="비가동",0,IF($B1727="in",VLOOKUP($E1727,[1]투입량!$M:$T,3,FALSE),VLOOKUP($E1727,[1]투입량!$D:$I,3,FALSE)))</f>
        <v>Q4020</v>
      </c>
      <c r="W1727" s="35">
        <f>IF($L1727="비가동",0,IF($B1727="in",VLOOKUP($E1727,[1]투입량!$M:$T,6,FALSE),VLOOKUP($E1727,[1]투입량!$D:$I,5,FALSE)))</f>
        <v>87</v>
      </c>
      <c r="X1727" s="35">
        <f t="shared" si="133"/>
        <v>11866.800000000001</v>
      </c>
      <c r="Y1727" s="37">
        <f>IF(V1727=0,0,VLOOKUP(V1727,[1]원재료!C:H,3,0)*0.001)</f>
        <v>10.450000000000001</v>
      </c>
      <c r="Z1727" s="35">
        <f t="shared" si="134"/>
        <v>124008.06000000003</v>
      </c>
      <c r="AA1727" s="49"/>
      <c r="AB1727" s="39" t="s">
        <v>35</v>
      </c>
      <c r="AC1727" s="40"/>
    </row>
    <row r="1728" spans="1:29" ht="19.5" customHeight="1" x14ac:dyDescent="0.45">
      <c r="A1728" s="22">
        <v>46160</v>
      </c>
      <c r="B1728" s="23" t="s">
        <v>29</v>
      </c>
      <c r="C1728" s="24" t="s">
        <v>168</v>
      </c>
      <c r="D1728" s="25" t="s">
        <v>169</v>
      </c>
      <c r="E1728" s="26" t="s">
        <v>204</v>
      </c>
      <c r="F1728" s="27" t="str">
        <f>VLOOKUP(표1[[#This Row],[품번]],[1]!품번구분[#Data],2,0)</f>
        <v>G</v>
      </c>
      <c r="G1728" s="28">
        <v>64</v>
      </c>
      <c r="H1728" s="28">
        <v>114</v>
      </c>
      <c r="I1728" s="28"/>
      <c r="J1728" s="29">
        <f>표1[[#This Row],[C/V]]*표1[[#This Row],[판수]]-표1[[#This Row],[불량수량]]</f>
        <v>7296</v>
      </c>
      <c r="K1728" s="28" t="s">
        <v>171</v>
      </c>
      <c r="L1728" s="28" t="s">
        <v>116</v>
      </c>
      <c r="M1728" s="30">
        <v>0.33333333333333331</v>
      </c>
      <c r="N1728" s="30">
        <v>0.83333333333333337</v>
      </c>
      <c r="O1728" s="31">
        <v>620</v>
      </c>
      <c r="P1728" s="31">
        <v>0</v>
      </c>
      <c r="Q1728" s="32"/>
      <c r="R1728" s="33">
        <f t="shared" si="130"/>
        <v>11.032258064516128</v>
      </c>
      <c r="S1728" s="34">
        <f t="shared" si="131"/>
        <v>114</v>
      </c>
      <c r="T1728" s="35">
        <f>IF(L1728="비가동",0,VLOOKUP(E1728,[1]단가!$D$4:$G$1048576,4,0))</f>
        <v>0</v>
      </c>
      <c r="U1728" s="35">
        <f t="shared" si="132"/>
        <v>0</v>
      </c>
      <c r="V1728" s="36" t="str">
        <f>IF($L1728="비가동",0,IF($B1728="in",VLOOKUP($E1728,[1]투입량!$M:$T,3,FALSE),VLOOKUP($E1728,[1]투입량!$D:$I,3,FALSE)))</f>
        <v>Q6007</v>
      </c>
      <c r="W1728" s="35">
        <f>IF($L1728="비가동",0,IF($B1728="in",VLOOKUP($E1728,[1]투입량!$M:$T,6,FALSE),VLOOKUP($E1728,[1]투입량!$D:$I,5,FALSE)))</f>
        <v>2.5</v>
      </c>
      <c r="X1728" s="35">
        <f t="shared" si="133"/>
        <v>313.5</v>
      </c>
      <c r="Y1728" s="37">
        <f>IF(V1728=0,0,VLOOKUP(V1728,'[1]원재료 (2)'!C:H,3,0)*0.001)</f>
        <v>9.6</v>
      </c>
      <c r="Z1728" s="35">
        <f t="shared" si="134"/>
        <v>3009.6</v>
      </c>
      <c r="AA1728" s="49"/>
      <c r="AB1728" s="39" t="s">
        <v>35</v>
      </c>
      <c r="AC1728" s="40"/>
    </row>
    <row r="1729" spans="1:29" ht="19.5" customHeight="1" x14ac:dyDescent="0.45">
      <c r="A1729" s="22">
        <v>46160</v>
      </c>
      <c r="B1729" s="23" t="s">
        <v>29</v>
      </c>
      <c r="C1729" s="24" t="s">
        <v>168</v>
      </c>
      <c r="D1729" s="25" t="s">
        <v>172</v>
      </c>
      <c r="E1729" s="26" t="s">
        <v>206</v>
      </c>
      <c r="F1729" s="27" t="str">
        <f>VLOOKUP(표1[[#This Row],[품번]],[1]!품번구분[#Data],2,0)</f>
        <v>G</v>
      </c>
      <c r="G1729" s="28">
        <v>140</v>
      </c>
      <c r="H1729" s="28">
        <v>113</v>
      </c>
      <c r="I1729" s="28"/>
      <c r="J1729" s="29">
        <f>표1[[#This Row],[C/V]]*표1[[#This Row],[판수]]-표1[[#This Row],[불량수량]]</f>
        <v>15820</v>
      </c>
      <c r="K1729" s="28" t="s">
        <v>171</v>
      </c>
      <c r="L1729" s="28" t="s">
        <v>116</v>
      </c>
      <c r="M1729" s="30">
        <v>0.33333333333333331</v>
      </c>
      <c r="N1729" s="30">
        <v>0.83333333333333337</v>
      </c>
      <c r="O1729" s="31">
        <v>620</v>
      </c>
      <c r="P1729" s="31">
        <v>0</v>
      </c>
      <c r="Q1729" s="32"/>
      <c r="R1729" s="33">
        <f t="shared" si="130"/>
        <v>10.935483870967742</v>
      </c>
      <c r="S1729" s="34">
        <f t="shared" si="131"/>
        <v>113</v>
      </c>
      <c r="T1729" s="35">
        <f>IF(L1729="비가동",0,VLOOKUP(E1729,[1]단가!$D$4:$G$1048576,4,0))</f>
        <v>79.56</v>
      </c>
      <c r="U1729" s="35">
        <f t="shared" si="132"/>
        <v>1258639.2</v>
      </c>
      <c r="V1729" s="36" t="str">
        <f>IF($L1729="비가동",0,IF($B1729="in",VLOOKUP($E1729,[1]투입량!$M:$T,3,FALSE),VLOOKUP($E1729,[1]투입량!$D:$I,3,FALSE)))</f>
        <v>E7002</v>
      </c>
      <c r="W1729" s="35">
        <f>IF($L1729="비가동",0,IF($B1729="in",VLOOKUP($E1729,[1]투입량!$M:$T,6,FALSE),VLOOKUP($E1729,[1]투입량!$D:$I,5,FALSE)))</f>
        <v>0</v>
      </c>
      <c r="X1729" s="35">
        <f t="shared" si="133"/>
        <v>0</v>
      </c>
      <c r="Y1729" s="37">
        <f>IF(V1729=0,0,VLOOKUP(V1729,[1]원재료!C:H,3,0)*0.001)</f>
        <v>3.02</v>
      </c>
      <c r="Z1729" s="35">
        <f t="shared" si="134"/>
        <v>0</v>
      </c>
      <c r="AA1729" s="49"/>
      <c r="AB1729" s="39" t="s">
        <v>35</v>
      </c>
      <c r="AC1729" s="40"/>
    </row>
    <row r="1730" spans="1:29" ht="19.5" customHeight="1" x14ac:dyDescent="0.45">
      <c r="A1730" s="22">
        <v>46160</v>
      </c>
      <c r="B1730" s="23" t="s">
        <v>29</v>
      </c>
      <c r="C1730" s="24" t="s">
        <v>168</v>
      </c>
      <c r="D1730" s="25" t="s">
        <v>192</v>
      </c>
      <c r="E1730" s="26" t="s">
        <v>174</v>
      </c>
      <c r="F1730" s="27" t="str">
        <f>VLOOKUP(표1[[#This Row],[품번]],[1]!품번구분[#Data],2,0)</f>
        <v>G</v>
      </c>
      <c r="G1730" s="28">
        <v>72</v>
      </c>
      <c r="H1730" s="28">
        <v>114</v>
      </c>
      <c r="I1730" s="28"/>
      <c r="J1730" s="29">
        <f>표1[[#This Row],[C/V]]*표1[[#This Row],[판수]]-표1[[#This Row],[불량수량]]</f>
        <v>8208</v>
      </c>
      <c r="K1730" s="28" t="s">
        <v>171</v>
      </c>
      <c r="L1730" s="28" t="s">
        <v>116</v>
      </c>
      <c r="M1730" s="30">
        <v>0.33333333333333331</v>
      </c>
      <c r="N1730" s="30">
        <v>0.83333333333333337</v>
      </c>
      <c r="O1730" s="31">
        <v>620</v>
      </c>
      <c r="P1730" s="31">
        <v>0</v>
      </c>
      <c r="Q1730" s="32"/>
      <c r="R1730" s="33">
        <f t="shared" si="130"/>
        <v>11.032258064516128</v>
      </c>
      <c r="S1730" s="34">
        <f t="shared" si="131"/>
        <v>238</v>
      </c>
      <c r="T1730" s="35">
        <f>IF(L1730="비가동",0,VLOOKUP(E1730,[1]단가!$D$4:$G$1048576,4,0))</f>
        <v>0</v>
      </c>
      <c r="U1730" s="35">
        <f t="shared" si="132"/>
        <v>0</v>
      </c>
      <c r="V1730" s="36" t="str">
        <f>IF($L1730="비가동",0,IF($B1730="in",VLOOKUP($E1730,[1]투입량!$M:$T,3,FALSE),VLOOKUP($E1730,[1]투입량!$D:$I,3,FALSE)))</f>
        <v>Q4020</v>
      </c>
      <c r="W1730" s="35">
        <f>IF($L1730="비가동",0,IF($B1730="in",VLOOKUP($E1730,[1]투입량!$M:$T,6,FALSE),VLOOKUP($E1730,[1]투입량!$D:$I,5,FALSE)))</f>
        <v>87</v>
      </c>
      <c r="X1730" s="35">
        <f t="shared" si="133"/>
        <v>10909.800000000001</v>
      </c>
      <c r="Y1730" s="37">
        <f>IF(V1730=0,0,VLOOKUP(V1730,[1]원재료!C:H,3,0)*0.001)</f>
        <v>10.450000000000001</v>
      </c>
      <c r="Z1730" s="35">
        <f t="shared" si="134"/>
        <v>114007.41000000002</v>
      </c>
      <c r="AA1730" s="49"/>
      <c r="AB1730" s="39" t="s">
        <v>35</v>
      </c>
      <c r="AC1730" s="40"/>
    </row>
    <row r="1731" spans="1:29" ht="19.5" customHeight="1" x14ac:dyDescent="0.45">
      <c r="A1731" s="22">
        <v>46160</v>
      </c>
      <c r="B1731" s="23" t="s">
        <v>29</v>
      </c>
      <c r="C1731" s="24" t="s">
        <v>168</v>
      </c>
      <c r="D1731" s="25" t="s">
        <v>183</v>
      </c>
      <c r="E1731" s="26" t="s">
        <v>176</v>
      </c>
      <c r="F1731" s="27" t="str">
        <f>VLOOKUP(표1[[#This Row],[품번]],[1]!품번구분[#Data],2,0)</f>
        <v>G</v>
      </c>
      <c r="G1731" s="28">
        <v>8</v>
      </c>
      <c r="H1731" s="28">
        <v>113</v>
      </c>
      <c r="I1731" s="28"/>
      <c r="J1731" s="29">
        <f>표1[[#This Row],[C/V]]*표1[[#This Row],[판수]]-표1[[#This Row],[불량수량]]</f>
        <v>904</v>
      </c>
      <c r="K1731" s="28" t="s">
        <v>184</v>
      </c>
      <c r="L1731" s="28" t="s">
        <v>116</v>
      </c>
      <c r="M1731" s="30">
        <v>0.33333333333333331</v>
      </c>
      <c r="N1731" s="30">
        <v>0.83333333333333337</v>
      </c>
      <c r="O1731" s="31">
        <v>620</v>
      </c>
      <c r="P1731" s="31">
        <v>0</v>
      </c>
      <c r="Q1731" s="32"/>
      <c r="R1731" s="33">
        <f t="shared" ref="R1731:R1988" si="135">IF(H1731=0,"",H1731/O1731*60)</f>
        <v>10.935483870967742</v>
      </c>
      <c r="S1731" s="34">
        <f t="shared" ref="S1731:S1794" si="136">SUMIFS(H:H,$A:$A,A1731,$D:$D,D1731,$E:$E,E1731)</f>
        <v>222</v>
      </c>
      <c r="T1731" s="35">
        <f>IF(L1731="비가동",0,VLOOKUP(E1731,[1]단가!$D$4:$G$1048576,4,0))</f>
        <v>420.5</v>
      </c>
      <c r="U1731" s="35">
        <f t="shared" ref="U1731:U1794" si="137">IF(L1731="비가동",0,T1731*J1731)</f>
        <v>380132</v>
      </c>
      <c r="V1731" s="36" t="str">
        <f>IF($L1731="비가동",0,IF($B1731="in",VLOOKUP($E1731,[1]투입량!$M:$T,3,FALSE),VLOOKUP($E1731,[1]투입량!$D:$I,3,FALSE)))</f>
        <v>Q4021</v>
      </c>
      <c r="W1731" s="35">
        <f>IF($L1731="비가동",0,IF($B1731="in",VLOOKUP($E1731,[1]투입량!$M:$T,6,FALSE),VLOOKUP($E1731,[1]투입량!$D:$I,5,FALSE)))</f>
        <v>22.4</v>
      </c>
      <c r="X1731" s="35">
        <f t="shared" ref="X1731:X1794" si="138">IF(L1731="비가동",0,(W1731*1.1)*H1731)</f>
        <v>2784.32</v>
      </c>
      <c r="Y1731" s="37">
        <f>IF(V1731=0,0,VLOOKUP(V1731,[1]원재료!C:H,3,0)*0.001)</f>
        <v>8.9</v>
      </c>
      <c r="Z1731" s="35">
        <f t="shared" ref="Z1731:Z1794" si="139">Y1731*X1731</f>
        <v>24780.448000000004</v>
      </c>
      <c r="AA1731" s="49"/>
      <c r="AB1731" s="39" t="s">
        <v>35</v>
      </c>
      <c r="AC1731" s="40"/>
    </row>
    <row r="1732" spans="1:29" ht="19.5" customHeight="1" x14ac:dyDescent="0.45">
      <c r="A1732" s="22">
        <v>46160</v>
      </c>
      <c r="B1732" s="23" t="s">
        <v>29</v>
      </c>
      <c r="C1732" s="24" t="s">
        <v>168</v>
      </c>
      <c r="D1732" s="25" t="s">
        <v>179</v>
      </c>
      <c r="E1732" s="26" t="s">
        <v>180</v>
      </c>
      <c r="F1732" s="27" t="str">
        <f>VLOOKUP(표1[[#This Row],[품번]],[1]!품번구분[#Data],2,0)</f>
        <v>G</v>
      </c>
      <c r="G1732" s="28">
        <v>96</v>
      </c>
      <c r="H1732" s="28">
        <v>113</v>
      </c>
      <c r="I1732" s="28"/>
      <c r="J1732" s="29">
        <f>표1[[#This Row],[C/V]]*표1[[#This Row],[판수]]-표1[[#This Row],[불량수량]]</f>
        <v>10848</v>
      </c>
      <c r="K1732" s="28" t="s">
        <v>184</v>
      </c>
      <c r="L1732" s="28" t="s">
        <v>116</v>
      </c>
      <c r="M1732" s="30">
        <v>0.33333333333333331</v>
      </c>
      <c r="N1732" s="30">
        <v>0.83333333333333337</v>
      </c>
      <c r="O1732" s="31">
        <v>620</v>
      </c>
      <c r="P1732" s="31">
        <v>0</v>
      </c>
      <c r="Q1732" s="32"/>
      <c r="R1732" s="33">
        <f t="shared" si="135"/>
        <v>10.935483870967742</v>
      </c>
      <c r="S1732" s="34">
        <f t="shared" si="136"/>
        <v>223</v>
      </c>
      <c r="T1732" s="35">
        <f>IF(L1732="비가동",0,VLOOKUP(E1732,[1]단가!$D$4:$G$1048576,4,0))</f>
        <v>55</v>
      </c>
      <c r="U1732" s="35">
        <f t="shared" si="137"/>
        <v>596640</v>
      </c>
      <c r="V1732" s="36" t="str">
        <f>IF($L1732="비가동",0,IF($B1732="in",VLOOKUP($E1732,[1]투입량!$M:$T,3,FALSE),VLOOKUP($E1732,[1]투입량!$D:$I,3,FALSE)))</f>
        <v>Q4020</v>
      </c>
      <c r="W1732" s="35">
        <f>IF($L1732="비가동",0,IF($B1732="in",VLOOKUP($E1732,[1]투입량!$M:$T,6,FALSE),VLOOKUP($E1732,[1]투입량!$D:$I,5,FALSE)))</f>
        <v>120</v>
      </c>
      <c r="X1732" s="35">
        <f t="shared" si="138"/>
        <v>14916</v>
      </c>
      <c r="Y1732" s="37">
        <f>IF(V1732=0,0,VLOOKUP(V1732,[1]원재료!C:H,3,0)*0.001)</f>
        <v>10.450000000000001</v>
      </c>
      <c r="Z1732" s="35">
        <f t="shared" si="139"/>
        <v>155872.20000000001</v>
      </c>
      <c r="AA1732" s="49"/>
      <c r="AB1732" s="39" t="s">
        <v>35</v>
      </c>
      <c r="AC1732" s="40"/>
    </row>
    <row r="1733" spans="1:29" ht="19.5" customHeight="1" x14ac:dyDescent="0.45">
      <c r="A1733" s="22">
        <v>46160</v>
      </c>
      <c r="B1733" s="23" t="s">
        <v>29</v>
      </c>
      <c r="C1733" s="24" t="s">
        <v>168</v>
      </c>
      <c r="D1733" s="25" t="s">
        <v>181</v>
      </c>
      <c r="E1733" s="26" t="s">
        <v>155</v>
      </c>
      <c r="F1733" s="27" t="str">
        <f>VLOOKUP(표1[[#This Row],[품번]],[1]!품번구분[#Data],2,0)</f>
        <v>G</v>
      </c>
      <c r="G1733" s="28">
        <v>44</v>
      </c>
      <c r="H1733" s="28">
        <v>113</v>
      </c>
      <c r="I1733" s="28"/>
      <c r="J1733" s="29">
        <f>표1[[#This Row],[C/V]]*표1[[#This Row],[판수]]-표1[[#This Row],[불량수량]]</f>
        <v>4972</v>
      </c>
      <c r="K1733" s="28" t="s">
        <v>184</v>
      </c>
      <c r="L1733" s="28" t="s">
        <v>116</v>
      </c>
      <c r="M1733" s="30">
        <v>0.33333333333333331</v>
      </c>
      <c r="N1733" s="30">
        <v>0.83333333333333337</v>
      </c>
      <c r="O1733" s="31">
        <v>620</v>
      </c>
      <c r="P1733" s="31">
        <v>0</v>
      </c>
      <c r="Q1733" s="32"/>
      <c r="R1733" s="33">
        <f t="shared" si="135"/>
        <v>10.935483870967742</v>
      </c>
      <c r="S1733" s="34">
        <f t="shared" si="136"/>
        <v>221</v>
      </c>
      <c r="T1733" s="35">
        <f>IF(L1733="비가동",0,VLOOKUP(E1733,[1]단가!$D$4:$G$1048576,4,0))</f>
        <v>97</v>
      </c>
      <c r="U1733" s="35">
        <f t="shared" si="137"/>
        <v>482284</v>
      </c>
      <c r="V1733" s="36" t="str">
        <f>IF($L1733="비가동",0,IF($B1733="in",VLOOKUP($E1733,[1]투입량!$M:$T,3,FALSE),VLOOKUP($E1733,[1]투입량!$D:$I,3,FALSE)))</f>
        <v>SI4028</v>
      </c>
      <c r="W1733" s="35">
        <f>IF($L1733="비가동",0,IF($B1733="in",VLOOKUP($E1733,[1]투입량!$M:$T,6,FALSE),VLOOKUP($E1733,[1]투입량!$D:$I,5,FALSE)))</f>
        <v>156</v>
      </c>
      <c r="X1733" s="35">
        <f t="shared" si="138"/>
        <v>19390.800000000003</v>
      </c>
      <c r="Y1733" s="37">
        <f>IF(V1733=0,0,VLOOKUP(V1733,[1]원재료!C:H,3,0)*0.001)</f>
        <v>9</v>
      </c>
      <c r="Z1733" s="35">
        <f t="shared" si="139"/>
        <v>174517.2</v>
      </c>
      <c r="AA1733" s="49"/>
      <c r="AB1733" s="39" t="s">
        <v>35</v>
      </c>
      <c r="AC1733" s="40"/>
    </row>
    <row r="1734" spans="1:29" ht="19.5" customHeight="1" x14ac:dyDescent="0.45">
      <c r="A1734" s="22">
        <v>46160</v>
      </c>
      <c r="B1734" s="23" t="s">
        <v>29</v>
      </c>
      <c r="C1734" s="24" t="s">
        <v>168</v>
      </c>
      <c r="D1734" s="25" t="s">
        <v>183</v>
      </c>
      <c r="E1734" s="26" t="s">
        <v>176</v>
      </c>
      <c r="F1734" s="27" t="str">
        <f>VLOOKUP(표1[[#This Row],[품번]],[1]!품번구분[#Data],2,0)</f>
        <v>G</v>
      </c>
      <c r="G1734" s="28">
        <v>8</v>
      </c>
      <c r="H1734" s="28">
        <v>109</v>
      </c>
      <c r="I1734" s="28"/>
      <c r="J1734" s="29">
        <f>표1[[#This Row],[C/V]]*표1[[#This Row],[판수]]-표1[[#This Row],[불량수량]]</f>
        <v>872</v>
      </c>
      <c r="K1734" s="28" t="s">
        <v>191</v>
      </c>
      <c r="L1734" s="28" t="s">
        <v>117</v>
      </c>
      <c r="M1734" s="30">
        <v>0.83333333333333337</v>
      </c>
      <c r="N1734" s="30">
        <v>0.33333333333333331</v>
      </c>
      <c r="O1734" s="31">
        <v>659.99999999999989</v>
      </c>
      <c r="P1734" s="31">
        <v>0</v>
      </c>
      <c r="Q1734" s="32"/>
      <c r="R1734" s="33">
        <f t="shared" si="135"/>
        <v>9.9090909090909118</v>
      </c>
      <c r="S1734" s="34">
        <f t="shared" si="136"/>
        <v>222</v>
      </c>
      <c r="T1734" s="35">
        <f>IF(L1734="비가동",0,VLOOKUP(E1734,[1]단가!$D$4:$G$1048576,4,0))</f>
        <v>420.5</v>
      </c>
      <c r="U1734" s="35">
        <f t="shared" si="137"/>
        <v>366676</v>
      </c>
      <c r="V1734" s="36" t="str">
        <f>IF($L1734="비가동",0,IF($B1734="in",VLOOKUP($E1734,[1]투입량!$M:$T,3,FALSE),VLOOKUP($E1734,[1]투입량!$D:$I,3,FALSE)))</f>
        <v>Q4021</v>
      </c>
      <c r="W1734" s="35">
        <f>IF($L1734="비가동",0,IF($B1734="in",VLOOKUP($E1734,[1]투입량!$M:$T,6,FALSE),VLOOKUP($E1734,[1]투입량!$D:$I,5,FALSE)))</f>
        <v>22.4</v>
      </c>
      <c r="X1734" s="35">
        <f t="shared" si="138"/>
        <v>2685.76</v>
      </c>
      <c r="Y1734" s="37">
        <f>IF(V1734=0,0,VLOOKUP(V1734,[1]원재료!C:H,3,0)*0.001)</f>
        <v>8.9</v>
      </c>
      <c r="Z1734" s="35">
        <f t="shared" si="139"/>
        <v>23903.264000000003</v>
      </c>
      <c r="AA1734" s="49"/>
      <c r="AB1734" s="39" t="s">
        <v>35</v>
      </c>
      <c r="AC1734" s="40"/>
    </row>
    <row r="1735" spans="1:29" ht="19.5" customHeight="1" x14ac:dyDescent="0.45">
      <c r="A1735" s="22">
        <v>46160</v>
      </c>
      <c r="B1735" s="23" t="s">
        <v>29</v>
      </c>
      <c r="C1735" s="24" t="s">
        <v>168</v>
      </c>
      <c r="D1735" s="25" t="s">
        <v>179</v>
      </c>
      <c r="E1735" s="26" t="s">
        <v>180</v>
      </c>
      <c r="F1735" s="27" t="str">
        <f>VLOOKUP(표1[[#This Row],[품번]],[1]!품번구분[#Data],2,0)</f>
        <v>G</v>
      </c>
      <c r="G1735" s="28">
        <v>96</v>
      </c>
      <c r="H1735" s="28">
        <v>110</v>
      </c>
      <c r="I1735" s="28"/>
      <c r="J1735" s="29">
        <f>표1[[#This Row],[C/V]]*표1[[#This Row],[판수]]-표1[[#This Row],[불량수량]]</f>
        <v>10560</v>
      </c>
      <c r="K1735" s="28" t="s">
        <v>191</v>
      </c>
      <c r="L1735" s="28" t="s">
        <v>117</v>
      </c>
      <c r="M1735" s="30">
        <v>0.83333333333333337</v>
      </c>
      <c r="N1735" s="30">
        <v>0.33333333333333331</v>
      </c>
      <c r="O1735" s="31">
        <v>659.99999999999989</v>
      </c>
      <c r="P1735" s="31">
        <v>0</v>
      </c>
      <c r="Q1735" s="32"/>
      <c r="R1735" s="33">
        <f t="shared" si="135"/>
        <v>10.000000000000002</v>
      </c>
      <c r="S1735" s="34">
        <f t="shared" si="136"/>
        <v>223</v>
      </c>
      <c r="T1735" s="35">
        <f>IF(L1735="비가동",0,VLOOKUP(E1735,[1]단가!$D$4:$G$1048576,4,0))</f>
        <v>55</v>
      </c>
      <c r="U1735" s="35">
        <f t="shared" si="137"/>
        <v>580800</v>
      </c>
      <c r="V1735" s="36" t="str">
        <f>IF($L1735="비가동",0,IF($B1735="in",VLOOKUP($E1735,[1]투입량!$M:$T,3,FALSE),VLOOKUP($E1735,[1]투입량!$D:$I,3,FALSE)))</f>
        <v>Q4020</v>
      </c>
      <c r="W1735" s="35">
        <f>IF($L1735="비가동",0,IF($B1735="in",VLOOKUP($E1735,[1]투입량!$M:$T,6,FALSE),VLOOKUP($E1735,[1]투입량!$D:$I,5,FALSE)))</f>
        <v>120</v>
      </c>
      <c r="X1735" s="35">
        <f t="shared" si="138"/>
        <v>14520</v>
      </c>
      <c r="Y1735" s="37">
        <f>IF(V1735=0,0,VLOOKUP(V1735,[1]원재료!C:H,3,0)*0.001)</f>
        <v>10.450000000000001</v>
      </c>
      <c r="Z1735" s="35">
        <f t="shared" si="139"/>
        <v>151734.00000000003</v>
      </c>
      <c r="AA1735" s="49"/>
      <c r="AB1735" s="39" t="s">
        <v>35</v>
      </c>
      <c r="AC1735" s="40"/>
    </row>
    <row r="1736" spans="1:29" ht="19.5" customHeight="1" x14ac:dyDescent="0.45">
      <c r="A1736" s="22">
        <v>46160</v>
      </c>
      <c r="B1736" s="23" t="s">
        <v>29</v>
      </c>
      <c r="C1736" s="24" t="s">
        <v>168</v>
      </c>
      <c r="D1736" s="25" t="s">
        <v>181</v>
      </c>
      <c r="E1736" s="26" t="s">
        <v>155</v>
      </c>
      <c r="F1736" s="27" t="str">
        <f>VLOOKUP(표1[[#This Row],[품번]],[1]!품번구분[#Data],2,0)</f>
        <v>G</v>
      </c>
      <c r="G1736" s="28">
        <v>44</v>
      </c>
      <c r="H1736" s="28">
        <v>108</v>
      </c>
      <c r="I1736" s="28"/>
      <c r="J1736" s="29">
        <f>표1[[#This Row],[C/V]]*표1[[#This Row],[판수]]-표1[[#This Row],[불량수량]]</f>
        <v>4752</v>
      </c>
      <c r="K1736" s="28" t="s">
        <v>191</v>
      </c>
      <c r="L1736" s="28" t="s">
        <v>117</v>
      </c>
      <c r="M1736" s="30">
        <v>0.83333333333333337</v>
      </c>
      <c r="N1736" s="30">
        <v>0.33333333333333331</v>
      </c>
      <c r="O1736" s="31">
        <v>659.99999999999989</v>
      </c>
      <c r="P1736" s="31">
        <v>0</v>
      </c>
      <c r="Q1736" s="32"/>
      <c r="R1736" s="33">
        <f t="shared" si="135"/>
        <v>9.8181818181818201</v>
      </c>
      <c r="S1736" s="34">
        <f t="shared" si="136"/>
        <v>221</v>
      </c>
      <c r="T1736" s="35">
        <f>IF(L1736="비가동",0,VLOOKUP(E1736,[1]단가!$D$4:$G$1048576,4,0))</f>
        <v>97</v>
      </c>
      <c r="U1736" s="35">
        <f t="shared" si="137"/>
        <v>460944</v>
      </c>
      <c r="V1736" s="36" t="str">
        <f>IF($L1736="비가동",0,IF($B1736="in",VLOOKUP($E1736,[1]투입량!$M:$T,3,FALSE),VLOOKUP($E1736,[1]투입량!$D:$I,3,FALSE)))</f>
        <v>SI4028</v>
      </c>
      <c r="W1736" s="35">
        <f>IF($L1736="비가동",0,IF($B1736="in",VLOOKUP($E1736,[1]투입량!$M:$T,6,FALSE),VLOOKUP($E1736,[1]투입량!$D:$I,5,FALSE)))</f>
        <v>156</v>
      </c>
      <c r="X1736" s="35">
        <f t="shared" si="138"/>
        <v>18532.800000000003</v>
      </c>
      <c r="Y1736" s="37">
        <f>IF(V1736=0,0,VLOOKUP(V1736,[1]원재료!C:H,3,0)*0.001)</f>
        <v>9</v>
      </c>
      <c r="Z1736" s="35">
        <f t="shared" si="139"/>
        <v>166795.20000000001</v>
      </c>
      <c r="AA1736" s="49"/>
      <c r="AB1736" s="39" t="s">
        <v>35</v>
      </c>
      <c r="AC1736" s="40"/>
    </row>
    <row r="1737" spans="1:29" ht="19.5" customHeight="1" x14ac:dyDescent="0.45">
      <c r="A1737" s="22">
        <v>46160</v>
      </c>
      <c r="B1737" s="23" t="s">
        <v>29</v>
      </c>
      <c r="C1737" s="24" t="s">
        <v>168</v>
      </c>
      <c r="D1737" s="25" t="s">
        <v>185</v>
      </c>
      <c r="E1737" s="26" t="s">
        <v>207</v>
      </c>
      <c r="F1737" s="27" t="str">
        <f>VLOOKUP(표1[[#This Row],[품번]],[1]!품번구분[#Data],2,0)</f>
        <v>G</v>
      </c>
      <c r="G1737" s="28">
        <v>80</v>
      </c>
      <c r="H1737" s="28">
        <v>68</v>
      </c>
      <c r="I1737" s="28"/>
      <c r="J1737" s="29">
        <f>표1[[#This Row],[C/V]]*표1[[#This Row],[판수]]-표1[[#This Row],[불량수량]]</f>
        <v>5440</v>
      </c>
      <c r="K1737" s="28" t="s">
        <v>186</v>
      </c>
      <c r="L1737" s="28" t="s">
        <v>116</v>
      </c>
      <c r="M1737" s="30">
        <v>0.33333333333333331</v>
      </c>
      <c r="N1737" s="30">
        <v>0.83333333333333337</v>
      </c>
      <c r="O1737" s="31">
        <v>620</v>
      </c>
      <c r="P1737" s="31">
        <v>0</v>
      </c>
      <c r="Q1737" s="32"/>
      <c r="R1737" s="33">
        <f t="shared" si="135"/>
        <v>6.580645161290323</v>
      </c>
      <c r="S1737" s="34">
        <f t="shared" si="136"/>
        <v>147</v>
      </c>
      <c r="T1737" s="35">
        <f>IF(L1737="비가동",0,VLOOKUP(E1737,[1]단가!$D$4:$G$1048576,4,0))</f>
        <v>186.2</v>
      </c>
      <c r="U1737" s="35">
        <f t="shared" si="137"/>
        <v>1012927.9999999999</v>
      </c>
      <c r="V1737" s="36">
        <f>IF($L1737="비가동",0,IF($B1737="in",VLOOKUP($E1737,[1]투입량!$M:$T,3,FALSE),VLOOKUP($E1737,[1]투입량!$D:$I,3,FALSE)))</f>
        <v>0</v>
      </c>
      <c r="W1737" s="35">
        <f>IF($L1737="비가동",0,IF($B1737="in",VLOOKUP($E1737,[1]투입량!$M:$T,6,FALSE),VLOOKUP($E1737,[1]투입량!$D:$I,5,FALSE)))</f>
        <v>0</v>
      </c>
      <c r="X1737" s="35">
        <f t="shared" si="138"/>
        <v>0</v>
      </c>
      <c r="Y1737" s="37">
        <f>IF(V1737=0,0,VLOOKUP(V1737,[1]원재료!C:H,3,0)*0.001)</f>
        <v>0</v>
      </c>
      <c r="Z1737" s="35">
        <f t="shared" si="139"/>
        <v>0</v>
      </c>
      <c r="AA1737" s="49"/>
      <c r="AB1737" s="39" t="s">
        <v>35</v>
      </c>
      <c r="AC1737" s="40"/>
    </row>
    <row r="1738" spans="1:29" ht="19.5" customHeight="1" x14ac:dyDescent="0.45">
      <c r="A1738" s="22">
        <v>46160</v>
      </c>
      <c r="B1738" s="23" t="s">
        <v>29</v>
      </c>
      <c r="C1738" s="24" t="s">
        <v>168</v>
      </c>
      <c r="D1738" s="25" t="s">
        <v>187</v>
      </c>
      <c r="E1738" s="26" t="s">
        <v>208</v>
      </c>
      <c r="F1738" s="27" t="str">
        <f>VLOOKUP(표1[[#This Row],[품번]],[1]!품번구분[#Data],2,0)</f>
        <v>G</v>
      </c>
      <c r="G1738" s="28">
        <v>28</v>
      </c>
      <c r="H1738" s="28">
        <v>70</v>
      </c>
      <c r="I1738" s="28"/>
      <c r="J1738" s="29">
        <f>표1[[#This Row],[C/V]]*표1[[#This Row],[판수]]-표1[[#This Row],[불량수량]]</f>
        <v>1960</v>
      </c>
      <c r="K1738" s="28" t="s">
        <v>186</v>
      </c>
      <c r="L1738" s="28" t="s">
        <v>116</v>
      </c>
      <c r="M1738" s="30">
        <v>0.33333333333333331</v>
      </c>
      <c r="N1738" s="30">
        <v>0.83333333333333337</v>
      </c>
      <c r="O1738" s="31">
        <v>620</v>
      </c>
      <c r="P1738" s="31">
        <v>0</v>
      </c>
      <c r="Q1738" s="32"/>
      <c r="R1738" s="33">
        <f t="shared" si="135"/>
        <v>6.774193548387097</v>
      </c>
      <c r="S1738" s="34">
        <f t="shared" si="136"/>
        <v>158</v>
      </c>
      <c r="T1738" s="35">
        <f>IF(L1738="비가동",0,VLOOKUP(E1738,[1]단가!$D$4:$G$1048576,4,0))</f>
        <v>270</v>
      </c>
      <c r="U1738" s="35">
        <f t="shared" si="137"/>
        <v>529200</v>
      </c>
      <c r="V1738" s="36" t="str">
        <f>IF($L1738="비가동",0,IF($B1738="in",VLOOKUP($E1738,[1]투입량!$M:$T,3,FALSE),VLOOKUP($E1738,[1]투입량!$D:$I,3,FALSE)))</f>
        <v>Q5011</v>
      </c>
      <c r="W1738" s="35">
        <f>IF($L1738="비가동",0,IF($B1738="in",VLOOKUP($E1738,[1]투입량!$M:$T,6,FALSE),VLOOKUP($E1738,[1]투입량!$D:$I,5,FALSE)))</f>
        <v>76</v>
      </c>
      <c r="X1738" s="35">
        <f t="shared" si="138"/>
        <v>5852.0000000000009</v>
      </c>
      <c r="Y1738" s="37">
        <f>IF(V1738=0,0,VLOOKUP(V1738,[1]원재료!C:H,3,0)*0.001)</f>
        <v>9.01</v>
      </c>
      <c r="Z1738" s="35">
        <f t="shared" si="139"/>
        <v>52726.520000000004</v>
      </c>
      <c r="AA1738" s="49"/>
      <c r="AB1738" s="39" t="s">
        <v>35</v>
      </c>
      <c r="AC1738" s="40"/>
    </row>
    <row r="1739" spans="1:29" ht="19.5" customHeight="1" x14ac:dyDescent="0.45">
      <c r="A1739" s="22">
        <v>46160</v>
      </c>
      <c r="B1739" s="23" t="s">
        <v>29</v>
      </c>
      <c r="C1739" s="24" t="s">
        <v>168</v>
      </c>
      <c r="D1739" s="25" t="s">
        <v>189</v>
      </c>
      <c r="E1739" s="26" t="s">
        <v>196</v>
      </c>
      <c r="F1739" s="27" t="str">
        <f>VLOOKUP(표1[[#This Row],[품번]],[1]!품번구분[#Data],2,0)</f>
        <v>G</v>
      </c>
      <c r="G1739" s="28">
        <v>4</v>
      </c>
      <c r="H1739" s="28">
        <v>69</v>
      </c>
      <c r="I1739" s="28"/>
      <c r="J1739" s="29">
        <f>표1[[#This Row],[C/V]]*표1[[#This Row],[판수]]-표1[[#This Row],[불량수량]]</f>
        <v>276</v>
      </c>
      <c r="K1739" s="28" t="s">
        <v>186</v>
      </c>
      <c r="L1739" s="28" t="s">
        <v>116</v>
      </c>
      <c r="M1739" s="30">
        <v>0.33333333333333331</v>
      </c>
      <c r="N1739" s="30">
        <v>0.83333333333333337</v>
      </c>
      <c r="O1739" s="31">
        <v>620</v>
      </c>
      <c r="P1739" s="31">
        <v>0</v>
      </c>
      <c r="Q1739" s="32"/>
      <c r="R1739" s="33">
        <f t="shared" si="135"/>
        <v>6.67741935483871</v>
      </c>
      <c r="S1739" s="34">
        <f t="shared" si="136"/>
        <v>69</v>
      </c>
      <c r="T1739" s="35">
        <f>IF(L1739="비가동",0,VLOOKUP(E1739,[1]단가!$D$4:$G$1048576,4,0))</f>
        <v>673</v>
      </c>
      <c r="U1739" s="35">
        <f t="shared" si="137"/>
        <v>185748</v>
      </c>
      <c r="V1739" s="36" t="str">
        <f>IF($L1739="비가동",0,IF($B1739="in",VLOOKUP($E1739,[1]투입량!$M:$T,3,FALSE),VLOOKUP($E1739,[1]투입량!$D:$I,3,FALSE)))</f>
        <v>SI5027</v>
      </c>
      <c r="W1739" s="35">
        <f>IF($L1739="비가동",0,IF($B1739="in",VLOOKUP($E1739,[1]투입량!$M:$T,6,FALSE),VLOOKUP($E1739,[1]투입량!$D:$I,5,FALSE)))</f>
        <v>48</v>
      </c>
      <c r="X1739" s="35">
        <f t="shared" si="138"/>
        <v>3643.2000000000003</v>
      </c>
      <c r="Y1739" s="37">
        <f>IF(V1739=0,0,VLOOKUP(V1739,[1]원재료!C:H,3,0)*0.001)</f>
        <v>0</v>
      </c>
      <c r="Z1739" s="35">
        <f t="shared" si="139"/>
        <v>0</v>
      </c>
      <c r="AA1739" s="49"/>
      <c r="AB1739" s="39" t="s">
        <v>35</v>
      </c>
      <c r="AC1739" s="40"/>
    </row>
    <row r="1740" spans="1:29" ht="19.5" hidden="1" customHeight="1" x14ac:dyDescent="0.45">
      <c r="A1740" s="22">
        <v>46160</v>
      </c>
      <c r="B1740" s="23" t="s">
        <v>29</v>
      </c>
      <c r="C1740" s="24" t="s">
        <v>168</v>
      </c>
      <c r="D1740" s="25" t="s">
        <v>185</v>
      </c>
      <c r="E1740" s="26" t="s">
        <v>207</v>
      </c>
      <c r="F1740" s="27" t="str">
        <f>VLOOKUP(표1[[#This Row],[품번]],[1]!품번구분[#Data],2,0)</f>
        <v>G</v>
      </c>
      <c r="G1740" s="28">
        <v>80</v>
      </c>
      <c r="H1740" s="28">
        <v>79</v>
      </c>
      <c r="I1740" s="28"/>
      <c r="J1740" s="29">
        <f>표1[[#This Row],[C/V]]*표1[[#This Row],[판수]]-표1[[#This Row],[불량수량]]</f>
        <v>6320</v>
      </c>
      <c r="K1740" s="28" t="s">
        <v>177</v>
      </c>
      <c r="L1740" s="28" t="s">
        <v>117</v>
      </c>
      <c r="M1740" s="30">
        <v>0.83333333333333337</v>
      </c>
      <c r="N1740" s="30">
        <v>0.33333333333333331</v>
      </c>
      <c r="O1740" s="31">
        <v>639.99999999999966</v>
      </c>
      <c r="P1740" s="31">
        <v>20</v>
      </c>
      <c r="Q1740" s="32" t="s">
        <v>209</v>
      </c>
      <c r="R1740" s="33">
        <f t="shared" si="135"/>
        <v>7.4062500000000036</v>
      </c>
      <c r="S1740" s="34">
        <f t="shared" si="136"/>
        <v>147</v>
      </c>
      <c r="T1740" s="35">
        <f>IF(L1740="비가동",0,VLOOKUP(E1740,[1]단가!$D$4:$G$1048576,4,0))</f>
        <v>186.2</v>
      </c>
      <c r="U1740" s="35">
        <f t="shared" si="137"/>
        <v>1176784</v>
      </c>
      <c r="V1740" s="36">
        <f>IF($L1740="비가동",0,IF($B1740="in",VLOOKUP($E1740,[1]투입량!$M:$T,3,FALSE),VLOOKUP($E1740,[1]투입량!$D:$I,3,FALSE)))</f>
        <v>0</v>
      </c>
      <c r="W1740" s="35">
        <f>IF($L1740="비가동",0,IF($B1740="in",VLOOKUP($E1740,[1]투입량!$M:$T,6,FALSE),VLOOKUP($E1740,[1]투입량!$D:$I,5,FALSE)))</f>
        <v>0</v>
      </c>
      <c r="X1740" s="35">
        <f t="shared" si="138"/>
        <v>0</v>
      </c>
      <c r="Y1740" s="37">
        <f>IF(V1740=0,0,VLOOKUP(V1740,[1]원재료!C:H,3,0)*0.001)</f>
        <v>0</v>
      </c>
      <c r="Z1740" s="35">
        <f t="shared" si="139"/>
        <v>0</v>
      </c>
      <c r="AA1740" s="49" t="s">
        <v>210</v>
      </c>
      <c r="AB1740" s="39" t="s">
        <v>35</v>
      </c>
      <c r="AC1740" s="40"/>
    </row>
    <row r="1741" spans="1:29" ht="19.5" hidden="1" customHeight="1" x14ac:dyDescent="0.45">
      <c r="A1741" s="22">
        <v>46160</v>
      </c>
      <c r="B1741" s="23" t="s">
        <v>29</v>
      </c>
      <c r="C1741" s="24" t="s">
        <v>168</v>
      </c>
      <c r="D1741" s="25" t="s">
        <v>185</v>
      </c>
      <c r="E1741" s="26" t="s">
        <v>207</v>
      </c>
      <c r="F1741" s="27" t="str">
        <f>VLOOKUP(표1[[#This Row],[품번]],[1]!품번구분[#Data],2,0)</f>
        <v>G</v>
      </c>
      <c r="G1741" s="28"/>
      <c r="H1741" s="28"/>
      <c r="I1741" s="28"/>
      <c r="J1741" s="29">
        <f>표1[[#This Row],[C/V]]*표1[[#This Row],[판수]]-표1[[#This Row],[불량수량]]</f>
        <v>0</v>
      </c>
      <c r="K1741" s="28" t="s">
        <v>177</v>
      </c>
      <c r="L1741" s="28" t="s">
        <v>36</v>
      </c>
      <c r="M1741" s="30">
        <v>0.86805555555555547</v>
      </c>
      <c r="N1741" s="30">
        <v>0.88194444444444453</v>
      </c>
      <c r="O1741" s="31">
        <v>20</v>
      </c>
      <c r="P1741" s="31">
        <v>0</v>
      </c>
      <c r="Q1741" s="32"/>
      <c r="R1741" s="33" t="str">
        <f t="shared" si="135"/>
        <v/>
      </c>
      <c r="S1741" s="34">
        <f t="shared" si="136"/>
        <v>147</v>
      </c>
      <c r="T1741" s="35">
        <f>IF(L1741="비가동",0,VLOOKUP(E1741,[1]단가!$D$4:$G$1048576,4,0))</f>
        <v>0</v>
      </c>
      <c r="U1741" s="35">
        <f t="shared" si="137"/>
        <v>0</v>
      </c>
      <c r="V1741" s="36">
        <f>IF($L1741="비가동",0,IF($B1741="in",VLOOKUP($E1741,[1]투입량!$M:$T,3,FALSE),VLOOKUP($E1741,[1]투입량!$D:$I,3,FALSE)))</f>
        <v>0</v>
      </c>
      <c r="W1741" s="35">
        <f>IF($L1741="비가동",0,IF($B1741="in",VLOOKUP($E1741,[1]투입량!$M:$T,6,FALSE),VLOOKUP($E1741,[1]투입량!$D:$I,5,FALSE)))</f>
        <v>0</v>
      </c>
      <c r="X1741" s="35">
        <f t="shared" si="138"/>
        <v>0</v>
      </c>
      <c r="Y1741" s="37">
        <f>IF(V1741=0,0,VLOOKUP(V1741,[1]원재료!C:H,3,0)*0.001)</f>
        <v>0</v>
      </c>
      <c r="Z1741" s="35">
        <f t="shared" si="139"/>
        <v>0</v>
      </c>
      <c r="AA1741" s="49"/>
      <c r="AB1741" s="39" t="s">
        <v>35</v>
      </c>
      <c r="AC1741" s="40"/>
    </row>
    <row r="1742" spans="1:29" ht="19.5" customHeight="1" x14ac:dyDescent="0.45">
      <c r="A1742" s="22">
        <v>46160</v>
      </c>
      <c r="B1742" s="23" t="s">
        <v>29</v>
      </c>
      <c r="C1742" s="24" t="s">
        <v>168</v>
      </c>
      <c r="D1742" s="25" t="s">
        <v>187</v>
      </c>
      <c r="E1742" s="26" t="s">
        <v>208</v>
      </c>
      <c r="F1742" s="27" t="str">
        <f>VLOOKUP(표1[[#This Row],[품번]],[1]!품번구분[#Data],2,0)</f>
        <v>G</v>
      </c>
      <c r="G1742" s="28">
        <v>28</v>
      </c>
      <c r="H1742" s="28">
        <v>88</v>
      </c>
      <c r="I1742" s="28"/>
      <c r="J1742" s="29">
        <f>표1[[#This Row],[C/V]]*표1[[#This Row],[판수]]-표1[[#This Row],[불량수량]]</f>
        <v>2464</v>
      </c>
      <c r="K1742" s="28" t="s">
        <v>177</v>
      </c>
      <c r="L1742" s="28" t="s">
        <v>117</v>
      </c>
      <c r="M1742" s="30">
        <v>0.83333333333333337</v>
      </c>
      <c r="N1742" s="30">
        <v>0.33333333333333331</v>
      </c>
      <c r="O1742" s="31">
        <v>659.99999999999989</v>
      </c>
      <c r="P1742" s="31">
        <v>0</v>
      </c>
      <c r="Q1742" s="32"/>
      <c r="R1742" s="33">
        <f t="shared" si="135"/>
        <v>8.0000000000000018</v>
      </c>
      <c r="S1742" s="34">
        <f t="shared" si="136"/>
        <v>158</v>
      </c>
      <c r="T1742" s="35">
        <f>IF(L1742="비가동",0,VLOOKUP(E1742,[1]단가!$D$4:$G$1048576,4,0))</f>
        <v>270</v>
      </c>
      <c r="U1742" s="35">
        <f t="shared" si="137"/>
        <v>665280</v>
      </c>
      <c r="V1742" s="36" t="str">
        <f>IF($L1742="비가동",0,IF($B1742="in",VLOOKUP($E1742,[1]투입량!$M:$T,3,FALSE),VLOOKUP($E1742,[1]투입량!$D:$I,3,FALSE)))</f>
        <v>Q5011</v>
      </c>
      <c r="W1742" s="35">
        <f>IF($L1742="비가동",0,IF($B1742="in",VLOOKUP($E1742,[1]투입량!$M:$T,6,FALSE),VLOOKUP($E1742,[1]투입량!$D:$I,5,FALSE)))</f>
        <v>76</v>
      </c>
      <c r="X1742" s="35">
        <f t="shared" si="138"/>
        <v>7356.8000000000011</v>
      </c>
      <c r="Y1742" s="37">
        <f>IF(V1742=0,0,VLOOKUP(V1742,[1]원재료!C:H,3,0)*0.001)</f>
        <v>9.01</v>
      </c>
      <c r="Z1742" s="35">
        <f t="shared" si="139"/>
        <v>66284.768000000011</v>
      </c>
      <c r="AA1742" s="49"/>
      <c r="AB1742" s="39" t="s">
        <v>35</v>
      </c>
      <c r="AC1742" s="40"/>
    </row>
    <row r="1743" spans="1:29" ht="19.5" customHeight="1" x14ac:dyDescent="0.45">
      <c r="A1743" s="22">
        <v>46161</v>
      </c>
      <c r="B1743" s="23" t="s">
        <v>29</v>
      </c>
      <c r="C1743" s="24" t="s">
        <v>168</v>
      </c>
      <c r="D1743" s="25" t="s">
        <v>189</v>
      </c>
      <c r="E1743" s="26" t="s">
        <v>196</v>
      </c>
      <c r="F1743" s="27" t="str">
        <f>VLOOKUP(표1[[#This Row],[품번]],[1]!품번구분[#Data],2,0)</f>
        <v>G</v>
      </c>
      <c r="G1743" s="28">
        <v>4</v>
      </c>
      <c r="H1743" s="28">
        <v>88</v>
      </c>
      <c r="I1743" s="28"/>
      <c r="J1743" s="29">
        <f>표1[[#This Row],[C/V]]*표1[[#This Row],[판수]]-표1[[#This Row],[불량수량]]</f>
        <v>352</v>
      </c>
      <c r="K1743" s="28" t="s">
        <v>177</v>
      </c>
      <c r="L1743" s="28" t="s">
        <v>117</v>
      </c>
      <c r="M1743" s="30">
        <v>0.83333333333333337</v>
      </c>
      <c r="N1743" s="30">
        <v>0.33333333333333331</v>
      </c>
      <c r="O1743" s="31">
        <v>659.99999999999989</v>
      </c>
      <c r="P1743" s="31">
        <v>0</v>
      </c>
      <c r="Q1743" s="32"/>
      <c r="R1743" s="33">
        <f t="shared" si="135"/>
        <v>8.0000000000000018</v>
      </c>
      <c r="S1743" s="34">
        <f t="shared" si="136"/>
        <v>168</v>
      </c>
      <c r="T1743" s="35">
        <f>IF(L1743="비가동",0,VLOOKUP(E1743,[1]단가!$D$4:$G$1048576,4,0))</f>
        <v>673</v>
      </c>
      <c r="U1743" s="35">
        <f t="shared" si="137"/>
        <v>236896</v>
      </c>
      <c r="V1743" s="36" t="str">
        <f>IF($L1743="비가동",0,IF($B1743="in",VLOOKUP($E1743,[1]투입량!$M:$T,3,FALSE),VLOOKUP($E1743,[1]투입량!$D:$I,3,FALSE)))</f>
        <v>SI5027</v>
      </c>
      <c r="W1743" s="35">
        <f>IF($L1743="비가동",0,IF($B1743="in",VLOOKUP($E1743,[1]투입량!$M:$T,6,FALSE),VLOOKUP($E1743,[1]투입량!$D:$I,5,FALSE)))</f>
        <v>48</v>
      </c>
      <c r="X1743" s="35">
        <f t="shared" si="138"/>
        <v>4646.4000000000005</v>
      </c>
      <c r="Y1743" s="37">
        <f>IF(V1743=0,0,VLOOKUP(V1743,[1]원재료!C:H,3,0)*0.001)</f>
        <v>0</v>
      </c>
      <c r="Z1743" s="35">
        <f t="shared" si="139"/>
        <v>0</v>
      </c>
      <c r="AA1743" s="49"/>
      <c r="AB1743" s="39" t="s">
        <v>35</v>
      </c>
      <c r="AC1743" s="40"/>
    </row>
    <row r="1744" spans="1:29" ht="19.5" hidden="1" customHeight="1" x14ac:dyDescent="0.45">
      <c r="A1744" s="22">
        <v>46161</v>
      </c>
      <c r="B1744" s="23" t="s">
        <v>29</v>
      </c>
      <c r="C1744" s="24" t="s">
        <v>168</v>
      </c>
      <c r="D1744" s="25" t="s">
        <v>169</v>
      </c>
      <c r="E1744" s="26" t="s">
        <v>204</v>
      </c>
      <c r="F1744" s="27" t="str">
        <f>VLOOKUP(표1[[#This Row],[품번]],[1]!품번구분[#Data],2,0)</f>
        <v>G</v>
      </c>
      <c r="G1744" s="28">
        <v>64</v>
      </c>
      <c r="H1744" s="28">
        <v>26</v>
      </c>
      <c r="I1744" s="28"/>
      <c r="J1744" s="29">
        <f>표1[[#This Row],[C/V]]*표1[[#This Row],[판수]]-표1[[#This Row],[불량수량]]</f>
        <v>1664</v>
      </c>
      <c r="K1744" s="28" t="s">
        <v>171</v>
      </c>
      <c r="L1744" s="28" t="s">
        <v>116</v>
      </c>
      <c r="M1744" s="30">
        <v>0.33333333333333331</v>
      </c>
      <c r="N1744" s="30">
        <v>0.47222222222222227</v>
      </c>
      <c r="O1744" s="31">
        <v>131</v>
      </c>
      <c r="P1744" s="31">
        <v>69.000000000000071</v>
      </c>
      <c r="Q1744" s="32" t="s">
        <v>100</v>
      </c>
      <c r="R1744" s="33">
        <f t="shared" si="135"/>
        <v>11.908396946564885</v>
      </c>
      <c r="S1744" s="34">
        <f t="shared" si="136"/>
        <v>26</v>
      </c>
      <c r="T1744" s="35">
        <f>IF(L1744="비가동",0,VLOOKUP(E1744,[1]단가!$D$4:$G$1048576,4,0))</f>
        <v>0</v>
      </c>
      <c r="U1744" s="35">
        <f t="shared" si="137"/>
        <v>0</v>
      </c>
      <c r="V1744" s="36" t="str">
        <f>IF($L1744="비가동",0,IF($B1744="in",VLOOKUP($E1744,[1]투입량!$M:$T,3,FALSE),VLOOKUP($E1744,[1]투입량!$D:$I,3,FALSE)))</f>
        <v>Q6007</v>
      </c>
      <c r="W1744" s="35">
        <f>IF($L1744="비가동",0,IF($B1744="in",VLOOKUP($E1744,[1]투입량!$M:$T,6,FALSE),VLOOKUP($E1744,[1]투입량!$D:$I,5,FALSE)))</f>
        <v>2.5</v>
      </c>
      <c r="X1744" s="35">
        <f t="shared" si="138"/>
        <v>71.5</v>
      </c>
      <c r="Y1744" s="37">
        <f>IF(V1744=0,0,VLOOKUP(V1744,[1]원재료!C:H,3,0)*0.001)</f>
        <v>12.48</v>
      </c>
      <c r="Z1744" s="35">
        <f t="shared" si="139"/>
        <v>892.32</v>
      </c>
      <c r="AA1744" s="49"/>
      <c r="AB1744" s="39" t="s">
        <v>35</v>
      </c>
      <c r="AC1744" s="40"/>
    </row>
    <row r="1745" spans="1:29" ht="19.5" hidden="1" customHeight="1" x14ac:dyDescent="0.45">
      <c r="A1745" s="22">
        <v>46161</v>
      </c>
      <c r="B1745" s="23" t="s">
        <v>29</v>
      </c>
      <c r="C1745" s="24" t="s">
        <v>168</v>
      </c>
      <c r="D1745" s="25" t="s">
        <v>169</v>
      </c>
      <c r="E1745" s="26" t="s">
        <v>204</v>
      </c>
      <c r="F1745" s="27" t="str">
        <f>VLOOKUP(표1[[#This Row],[품번]],[1]!품번구분[#Data],2,0)</f>
        <v>G</v>
      </c>
      <c r="G1745" s="28"/>
      <c r="H1745" s="28"/>
      <c r="I1745" s="28"/>
      <c r="J1745" s="29">
        <f>표1[[#This Row],[C/V]]*표1[[#This Row],[판수]]-표1[[#This Row],[불량수량]]</f>
        <v>0</v>
      </c>
      <c r="K1745" s="28" t="s">
        <v>171</v>
      </c>
      <c r="L1745" s="28" t="s">
        <v>36</v>
      </c>
      <c r="M1745" s="30">
        <v>0.42430555555555555</v>
      </c>
      <c r="N1745" s="30">
        <v>0.47222222222222227</v>
      </c>
      <c r="O1745" s="31">
        <v>69.000000000000071</v>
      </c>
      <c r="P1745" s="31">
        <v>0</v>
      </c>
      <c r="Q1745" s="32"/>
      <c r="R1745" s="33" t="str">
        <f t="shared" si="135"/>
        <v/>
      </c>
      <c r="S1745" s="34">
        <f t="shared" si="136"/>
        <v>26</v>
      </c>
      <c r="T1745" s="35">
        <f>IF(L1745="비가동",0,VLOOKUP(E1745,[1]단가!$D$4:$G$1048576,4,0))</f>
        <v>0</v>
      </c>
      <c r="U1745" s="35">
        <f t="shared" si="137"/>
        <v>0</v>
      </c>
      <c r="V1745" s="36">
        <f>IF($L1745="비가동",0,IF($B1745="in",VLOOKUP($E1745,[1]투입량!$M:$T,3,FALSE),VLOOKUP($E1745,[1]투입량!$D:$I,3,FALSE)))</f>
        <v>0</v>
      </c>
      <c r="W1745" s="35">
        <f>IF($L1745="비가동",0,IF($B1745="in",VLOOKUP($E1745,[1]투입량!$M:$T,6,FALSE),VLOOKUP($E1745,[1]투입량!$D:$I,5,FALSE)))</f>
        <v>0</v>
      </c>
      <c r="X1745" s="35">
        <f t="shared" si="138"/>
        <v>0</v>
      </c>
      <c r="Y1745" s="37">
        <f>IF(V1745=0,0,VLOOKUP(V1745,[1]원재료!C:H,3,0)*0.001)</f>
        <v>0</v>
      </c>
      <c r="Z1745" s="35">
        <f t="shared" si="139"/>
        <v>0</v>
      </c>
      <c r="AA1745" s="49"/>
      <c r="AB1745" s="39" t="s">
        <v>35</v>
      </c>
      <c r="AC1745" s="40"/>
    </row>
    <row r="1746" spans="1:29" ht="19.5" customHeight="1" x14ac:dyDescent="0.45">
      <c r="A1746" s="22">
        <v>46161</v>
      </c>
      <c r="B1746" s="23" t="s">
        <v>29</v>
      </c>
      <c r="C1746" s="24" t="s">
        <v>168</v>
      </c>
      <c r="D1746" s="25" t="s">
        <v>169</v>
      </c>
      <c r="E1746" s="26" t="s">
        <v>211</v>
      </c>
      <c r="F1746" s="27" t="str">
        <f>VLOOKUP(표1[[#This Row],[품번]],[1]!품번구분[#Data],2,0)</f>
        <v>G</v>
      </c>
      <c r="G1746" s="28">
        <v>2</v>
      </c>
      <c r="H1746" s="28">
        <v>72</v>
      </c>
      <c r="I1746" s="28"/>
      <c r="J1746" s="29">
        <f>표1[[#This Row],[C/V]]*표1[[#This Row],[판수]]-표1[[#This Row],[불량수량]]</f>
        <v>144</v>
      </c>
      <c r="K1746" s="28" t="s">
        <v>171</v>
      </c>
      <c r="L1746" s="28" t="s">
        <v>116</v>
      </c>
      <c r="M1746" s="30">
        <v>0.47222222222222227</v>
      </c>
      <c r="N1746" s="30">
        <v>0.83333333333333337</v>
      </c>
      <c r="O1746" s="31">
        <v>420</v>
      </c>
      <c r="P1746" s="31">
        <v>0</v>
      </c>
      <c r="Q1746" s="32"/>
      <c r="R1746" s="33">
        <f t="shared" si="135"/>
        <v>10.285714285714286</v>
      </c>
      <c r="S1746" s="34">
        <f t="shared" si="136"/>
        <v>72</v>
      </c>
      <c r="T1746" s="35">
        <f>IF(L1746="비가동",0,VLOOKUP(E1746,[1]단가!$D$4:$G$1048576,4,0))</f>
        <v>1402</v>
      </c>
      <c r="U1746" s="35">
        <f t="shared" si="137"/>
        <v>201888</v>
      </c>
      <c r="V1746" s="36" t="str">
        <f>IF($L1746="비가동",0,IF($B1746="in",VLOOKUP($E1746,[1]투입량!$M:$T,3,FALSE),VLOOKUP($E1746,[1]투입량!$D:$I,3,FALSE)))</f>
        <v>SI5013</v>
      </c>
      <c r="W1746" s="35">
        <f>IF($L1746="비가동",0,IF($B1746="in",VLOOKUP($E1746,[1]투입량!$M:$T,6,FALSE),VLOOKUP($E1746,[1]투입량!$D:$I,5,FALSE)))</f>
        <v>0</v>
      </c>
      <c r="X1746" s="35">
        <f t="shared" si="138"/>
        <v>0</v>
      </c>
      <c r="Y1746" s="37">
        <f>IF(V1746=0,0,VLOOKUP(V1746,[1]원재료!C:H,3,0)*0.001)</f>
        <v>8.6</v>
      </c>
      <c r="Z1746" s="35">
        <f t="shared" si="139"/>
        <v>0</v>
      </c>
      <c r="AA1746" s="49"/>
      <c r="AB1746" s="39" t="s">
        <v>35</v>
      </c>
      <c r="AC1746" s="40"/>
    </row>
    <row r="1747" spans="1:29" ht="19.5" customHeight="1" x14ac:dyDescent="0.45">
      <c r="A1747" s="22">
        <v>46161</v>
      </c>
      <c r="B1747" s="23" t="s">
        <v>29</v>
      </c>
      <c r="C1747" s="24" t="s">
        <v>168</v>
      </c>
      <c r="D1747" s="25" t="s">
        <v>172</v>
      </c>
      <c r="E1747" s="26" t="s">
        <v>206</v>
      </c>
      <c r="F1747" s="27" t="str">
        <f>VLOOKUP(표1[[#This Row],[품번]],[1]!품번구분[#Data],2,0)</f>
        <v>G</v>
      </c>
      <c r="G1747" s="28">
        <v>140</v>
      </c>
      <c r="H1747" s="28">
        <v>111</v>
      </c>
      <c r="I1747" s="28"/>
      <c r="J1747" s="29">
        <f>표1[[#This Row],[C/V]]*표1[[#This Row],[판수]]-표1[[#This Row],[불량수량]]</f>
        <v>15540</v>
      </c>
      <c r="K1747" s="28" t="s">
        <v>171</v>
      </c>
      <c r="L1747" s="28" t="s">
        <v>116</v>
      </c>
      <c r="M1747" s="30">
        <v>0.33333333333333331</v>
      </c>
      <c r="N1747" s="30">
        <v>0.83333333333333337</v>
      </c>
      <c r="O1747" s="31">
        <v>620</v>
      </c>
      <c r="P1747" s="31">
        <v>0</v>
      </c>
      <c r="Q1747" s="32"/>
      <c r="R1747" s="33">
        <f t="shared" si="135"/>
        <v>10.741935483870968</v>
      </c>
      <c r="S1747" s="34">
        <f t="shared" si="136"/>
        <v>111</v>
      </c>
      <c r="T1747" s="35">
        <f>IF(L1747="비가동",0,VLOOKUP(E1747,[1]단가!$D$4:$G$1048576,4,0))</f>
        <v>79.56</v>
      </c>
      <c r="U1747" s="35">
        <f t="shared" si="137"/>
        <v>1236362.4000000001</v>
      </c>
      <c r="V1747" s="36" t="str">
        <f>IF($L1747="비가동",0,IF($B1747="in",VLOOKUP($E1747,[1]투입량!$M:$T,3,FALSE),VLOOKUP($E1747,[1]투입량!$D:$I,3,FALSE)))</f>
        <v>E7002</v>
      </c>
      <c r="W1747" s="35">
        <f>IF($L1747="비가동",0,IF($B1747="in",VLOOKUP($E1747,[1]투입량!$M:$T,6,FALSE),VLOOKUP($E1747,[1]투입량!$D:$I,5,FALSE)))</f>
        <v>0</v>
      </c>
      <c r="X1747" s="35">
        <f t="shared" si="138"/>
        <v>0</v>
      </c>
      <c r="Y1747" s="37">
        <f>IF(V1747=0,0,VLOOKUP(V1747,[1]원재료!C:H,3,0)*0.001)</f>
        <v>3.02</v>
      </c>
      <c r="Z1747" s="35">
        <f t="shared" si="139"/>
        <v>0</v>
      </c>
      <c r="AA1747" s="49"/>
      <c r="AB1747" s="39" t="s">
        <v>35</v>
      </c>
      <c r="AC1747" s="40"/>
    </row>
    <row r="1748" spans="1:29" ht="19.5" customHeight="1" x14ac:dyDescent="0.45">
      <c r="A1748" s="22">
        <v>46161</v>
      </c>
      <c r="B1748" s="23" t="s">
        <v>29</v>
      </c>
      <c r="C1748" s="24" t="s">
        <v>168</v>
      </c>
      <c r="D1748" s="25" t="s">
        <v>192</v>
      </c>
      <c r="E1748" s="26" t="s">
        <v>174</v>
      </c>
      <c r="F1748" s="27" t="str">
        <f>VLOOKUP(표1[[#This Row],[품번]],[1]!품번구분[#Data],2,0)</f>
        <v>G</v>
      </c>
      <c r="G1748" s="28">
        <v>72</v>
      </c>
      <c r="H1748" s="28">
        <v>111</v>
      </c>
      <c r="I1748" s="28"/>
      <c r="J1748" s="29">
        <f>표1[[#This Row],[C/V]]*표1[[#This Row],[판수]]-표1[[#This Row],[불량수량]]</f>
        <v>7992</v>
      </c>
      <c r="K1748" s="28" t="s">
        <v>171</v>
      </c>
      <c r="L1748" s="28" t="s">
        <v>116</v>
      </c>
      <c r="M1748" s="30">
        <v>0.33333333333333331</v>
      </c>
      <c r="N1748" s="30">
        <v>0.83333333333333337</v>
      </c>
      <c r="O1748" s="31">
        <v>620</v>
      </c>
      <c r="P1748" s="31">
        <v>0</v>
      </c>
      <c r="Q1748" s="32"/>
      <c r="R1748" s="33">
        <f t="shared" si="135"/>
        <v>10.741935483870968</v>
      </c>
      <c r="S1748" s="34">
        <f t="shared" si="136"/>
        <v>111</v>
      </c>
      <c r="T1748" s="35">
        <f>IF(L1748="비가동",0,VLOOKUP(E1748,[1]단가!$D$4:$G$1048576,4,0))</f>
        <v>0</v>
      </c>
      <c r="U1748" s="35">
        <f t="shared" si="137"/>
        <v>0</v>
      </c>
      <c r="V1748" s="36" t="str">
        <f>IF($L1748="비가동",0,IF($B1748="in",VLOOKUP($E1748,[1]투입량!$M:$T,3,FALSE),VLOOKUP($E1748,[1]투입량!$D:$I,3,FALSE)))</f>
        <v>Q4020</v>
      </c>
      <c r="W1748" s="35">
        <f>IF($L1748="비가동",0,IF($B1748="in",VLOOKUP($E1748,[1]투입량!$M:$T,6,FALSE),VLOOKUP($E1748,[1]투입량!$D:$I,5,FALSE)))</f>
        <v>87</v>
      </c>
      <c r="X1748" s="35">
        <f t="shared" si="138"/>
        <v>10622.7</v>
      </c>
      <c r="Y1748" s="37">
        <f>IF(V1748=0,0,VLOOKUP(V1748,[1]원재료!C:H,3,0)*0.001)</f>
        <v>10.450000000000001</v>
      </c>
      <c r="Z1748" s="35">
        <f t="shared" si="139"/>
        <v>111007.21500000003</v>
      </c>
      <c r="AA1748" s="49"/>
      <c r="AB1748" s="39" t="s">
        <v>35</v>
      </c>
      <c r="AC1748" s="40"/>
    </row>
    <row r="1749" spans="1:29" ht="19.5" customHeight="1" x14ac:dyDescent="0.45">
      <c r="A1749" s="22">
        <v>46161</v>
      </c>
      <c r="B1749" s="23" t="s">
        <v>29</v>
      </c>
      <c r="C1749" s="24" t="s">
        <v>168</v>
      </c>
      <c r="D1749" s="25" t="s">
        <v>183</v>
      </c>
      <c r="E1749" s="26" t="s">
        <v>176</v>
      </c>
      <c r="F1749" s="27" t="str">
        <f>VLOOKUP(표1[[#This Row],[품번]],[1]!품번구분[#Data],2,0)</f>
        <v>G</v>
      </c>
      <c r="G1749" s="28">
        <v>8</v>
      </c>
      <c r="H1749" s="28">
        <v>103</v>
      </c>
      <c r="I1749" s="28"/>
      <c r="J1749" s="29">
        <f>표1[[#This Row],[C/V]]*표1[[#This Row],[판수]]-표1[[#This Row],[불량수량]]</f>
        <v>824</v>
      </c>
      <c r="K1749" s="28" t="s">
        <v>184</v>
      </c>
      <c r="L1749" s="28" t="s">
        <v>116</v>
      </c>
      <c r="M1749" s="30">
        <v>0.33333333333333331</v>
      </c>
      <c r="N1749" s="30">
        <v>0.83333333333333337</v>
      </c>
      <c r="O1749" s="31">
        <v>620</v>
      </c>
      <c r="P1749" s="31">
        <v>0</v>
      </c>
      <c r="Q1749" s="32"/>
      <c r="R1749" s="33">
        <f t="shared" si="135"/>
        <v>9.9677419354838719</v>
      </c>
      <c r="S1749" s="34">
        <f t="shared" si="136"/>
        <v>203</v>
      </c>
      <c r="T1749" s="35">
        <f>IF(L1749="비가동",0,VLOOKUP(E1749,[1]단가!$D$4:$G$1048576,4,0))</f>
        <v>420.5</v>
      </c>
      <c r="U1749" s="35">
        <f t="shared" si="137"/>
        <v>346492</v>
      </c>
      <c r="V1749" s="36" t="str">
        <f>IF($L1749="비가동",0,IF($B1749="in",VLOOKUP($E1749,[1]투입량!$M:$T,3,FALSE),VLOOKUP($E1749,[1]투입량!$D:$I,3,FALSE)))</f>
        <v>Q4021</v>
      </c>
      <c r="W1749" s="35">
        <f>IF($L1749="비가동",0,IF($B1749="in",VLOOKUP($E1749,[1]투입량!$M:$T,6,FALSE),VLOOKUP($E1749,[1]투입량!$D:$I,5,FALSE)))</f>
        <v>22.4</v>
      </c>
      <c r="X1749" s="35">
        <f t="shared" si="138"/>
        <v>2537.92</v>
      </c>
      <c r="Y1749" s="37">
        <f>IF(V1749=0,0,VLOOKUP(V1749,[1]원재료!C:H,3,0)*0.001)</f>
        <v>8.9</v>
      </c>
      <c r="Z1749" s="35">
        <f t="shared" si="139"/>
        <v>22587.488000000001</v>
      </c>
      <c r="AA1749" s="49"/>
      <c r="AB1749" s="39" t="s">
        <v>35</v>
      </c>
      <c r="AC1749" s="40"/>
    </row>
    <row r="1750" spans="1:29" ht="19.5" customHeight="1" x14ac:dyDescent="0.45">
      <c r="A1750" s="22">
        <v>46161</v>
      </c>
      <c r="B1750" s="23" t="s">
        <v>29</v>
      </c>
      <c r="C1750" s="24" t="s">
        <v>168</v>
      </c>
      <c r="D1750" s="25" t="s">
        <v>179</v>
      </c>
      <c r="E1750" s="26" t="s">
        <v>180</v>
      </c>
      <c r="F1750" s="27" t="str">
        <f>VLOOKUP(표1[[#This Row],[품번]],[1]!품번구분[#Data],2,0)</f>
        <v>G</v>
      </c>
      <c r="G1750" s="28">
        <v>96</v>
      </c>
      <c r="H1750" s="28">
        <v>103</v>
      </c>
      <c r="I1750" s="28"/>
      <c r="J1750" s="29">
        <f>표1[[#This Row],[C/V]]*표1[[#This Row],[판수]]-표1[[#This Row],[불량수량]]</f>
        <v>9888</v>
      </c>
      <c r="K1750" s="28" t="s">
        <v>184</v>
      </c>
      <c r="L1750" s="28" t="s">
        <v>116</v>
      </c>
      <c r="M1750" s="30">
        <v>0.33333333333333331</v>
      </c>
      <c r="N1750" s="30">
        <v>0.83333333333333337</v>
      </c>
      <c r="O1750" s="31">
        <v>620</v>
      </c>
      <c r="P1750" s="31">
        <v>0</v>
      </c>
      <c r="Q1750" s="32"/>
      <c r="R1750" s="33">
        <f t="shared" si="135"/>
        <v>9.9677419354838719</v>
      </c>
      <c r="S1750" s="34">
        <f t="shared" si="136"/>
        <v>203</v>
      </c>
      <c r="T1750" s="35">
        <f>IF(L1750="비가동",0,VLOOKUP(E1750,[1]단가!$D$4:$G$1048576,4,0))</f>
        <v>55</v>
      </c>
      <c r="U1750" s="35">
        <f t="shared" si="137"/>
        <v>543840</v>
      </c>
      <c r="V1750" s="36" t="str">
        <f>IF($L1750="비가동",0,IF($B1750="in",VLOOKUP($E1750,[1]투입량!$M:$T,3,FALSE),VLOOKUP($E1750,[1]투입량!$D:$I,3,FALSE)))</f>
        <v>Q4020</v>
      </c>
      <c r="W1750" s="35">
        <f>IF($L1750="비가동",0,IF($B1750="in",VLOOKUP($E1750,[1]투입량!$M:$T,6,FALSE),VLOOKUP($E1750,[1]투입량!$D:$I,5,FALSE)))</f>
        <v>120</v>
      </c>
      <c r="X1750" s="35">
        <f t="shared" si="138"/>
        <v>13596</v>
      </c>
      <c r="Y1750" s="37">
        <f>IF(V1750=0,0,VLOOKUP(V1750,[1]원재료!C:H,3,0)*0.001)</f>
        <v>10.450000000000001</v>
      </c>
      <c r="Z1750" s="35">
        <f t="shared" si="139"/>
        <v>142078.20000000001</v>
      </c>
      <c r="AA1750" s="49"/>
      <c r="AB1750" s="39" t="s">
        <v>35</v>
      </c>
      <c r="AC1750" s="40"/>
    </row>
    <row r="1751" spans="1:29" ht="19.5" hidden="1" customHeight="1" x14ac:dyDescent="0.45">
      <c r="A1751" s="22">
        <v>46161</v>
      </c>
      <c r="B1751" s="23" t="s">
        <v>29</v>
      </c>
      <c r="C1751" s="24" t="s">
        <v>168</v>
      </c>
      <c r="D1751" s="25" t="s">
        <v>181</v>
      </c>
      <c r="E1751" s="26" t="s">
        <v>155</v>
      </c>
      <c r="F1751" s="27" t="str">
        <f>VLOOKUP(표1[[#This Row],[품번]],[1]!품번구분[#Data],2,0)</f>
        <v>G</v>
      </c>
      <c r="G1751" s="28">
        <v>44</v>
      </c>
      <c r="H1751" s="28">
        <v>13</v>
      </c>
      <c r="I1751" s="28"/>
      <c r="J1751" s="29">
        <f>표1[[#This Row],[C/V]]*표1[[#This Row],[판수]]-표1[[#This Row],[불량수량]]</f>
        <v>572</v>
      </c>
      <c r="K1751" s="28" t="s">
        <v>184</v>
      </c>
      <c r="L1751" s="28" t="s">
        <v>116</v>
      </c>
      <c r="M1751" s="30">
        <v>0.33333333333333331</v>
      </c>
      <c r="N1751" s="30">
        <v>0.4236111111111111</v>
      </c>
      <c r="O1751" s="31">
        <v>45.000000000000014</v>
      </c>
      <c r="P1751" s="31">
        <v>85.000000000000014</v>
      </c>
      <c r="Q1751" s="32" t="s">
        <v>100</v>
      </c>
      <c r="R1751" s="33">
        <f t="shared" si="135"/>
        <v>17.333333333333329</v>
      </c>
      <c r="S1751" s="34">
        <f t="shared" si="136"/>
        <v>13</v>
      </c>
      <c r="T1751" s="35">
        <f>IF(L1751="비가동",0,VLOOKUP(E1751,[1]단가!$D$4:$G$1048576,4,0))</f>
        <v>97</v>
      </c>
      <c r="U1751" s="35">
        <f t="shared" si="137"/>
        <v>55484</v>
      </c>
      <c r="V1751" s="36" t="str">
        <f>IF($L1751="비가동",0,IF($B1751="in",VLOOKUP($E1751,[1]투입량!$M:$T,3,FALSE),VLOOKUP($E1751,[1]투입량!$D:$I,3,FALSE)))</f>
        <v>SI4028</v>
      </c>
      <c r="W1751" s="35">
        <f>IF($L1751="비가동",0,IF($B1751="in",VLOOKUP($E1751,[1]투입량!$M:$T,6,FALSE),VLOOKUP($E1751,[1]투입량!$D:$I,5,FALSE)))</f>
        <v>156</v>
      </c>
      <c r="X1751" s="35">
        <f t="shared" si="138"/>
        <v>2230.8000000000002</v>
      </c>
      <c r="Y1751" s="37">
        <f>IF(V1751=0,0,VLOOKUP(V1751,[1]원재료!C:H,3,0)*0.001)</f>
        <v>9</v>
      </c>
      <c r="Z1751" s="35">
        <f t="shared" si="139"/>
        <v>20077.2</v>
      </c>
      <c r="AA1751" s="49"/>
      <c r="AB1751" s="39" t="s">
        <v>35</v>
      </c>
      <c r="AC1751" s="40"/>
    </row>
    <row r="1752" spans="1:29" ht="19.5" hidden="1" customHeight="1" x14ac:dyDescent="0.45">
      <c r="A1752" s="22">
        <v>46161</v>
      </c>
      <c r="B1752" s="23" t="s">
        <v>29</v>
      </c>
      <c r="C1752" s="24" t="s">
        <v>168</v>
      </c>
      <c r="D1752" s="25" t="s">
        <v>181</v>
      </c>
      <c r="E1752" s="26" t="s">
        <v>155</v>
      </c>
      <c r="F1752" s="27" t="str">
        <f>VLOOKUP(표1[[#This Row],[품번]],[1]!품번구분[#Data],2,0)</f>
        <v>G</v>
      </c>
      <c r="G1752" s="28"/>
      <c r="H1752" s="28"/>
      <c r="I1752" s="28"/>
      <c r="J1752" s="29">
        <f>표1[[#This Row],[C/V]]*표1[[#This Row],[판수]]-표1[[#This Row],[불량수량]]</f>
        <v>0</v>
      </c>
      <c r="K1752" s="28" t="s">
        <v>184</v>
      </c>
      <c r="L1752" s="28" t="s">
        <v>36</v>
      </c>
      <c r="M1752" s="30">
        <v>0.36458333333333331</v>
      </c>
      <c r="N1752" s="30">
        <v>0.4236111111111111</v>
      </c>
      <c r="O1752" s="31">
        <v>85.000000000000014</v>
      </c>
      <c r="P1752" s="31">
        <v>0</v>
      </c>
      <c r="Q1752" s="32"/>
      <c r="R1752" s="33" t="str">
        <f t="shared" si="135"/>
        <v/>
      </c>
      <c r="S1752" s="34">
        <f t="shared" si="136"/>
        <v>13</v>
      </c>
      <c r="T1752" s="35">
        <f>IF(L1752="비가동",0,VLOOKUP(E1752,[1]단가!$D$4:$G$1048576,4,0))</f>
        <v>0</v>
      </c>
      <c r="U1752" s="35">
        <f t="shared" si="137"/>
        <v>0</v>
      </c>
      <c r="V1752" s="36">
        <f>IF($L1752="비가동",0,IF($B1752="in",VLOOKUP($E1752,[1]투입량!$M:$T,3,FALSE),VLOOKUP($E1752,[1]투입량!$D:$I,3,FALSE)))</f>
        <v>0</v>
      </c>
      <c r="W1752" s="35">
        <f>IF($L1752="비가동",0,IF($B1752="in",VLOOKUP($E1752,[1]투입량!$M:$T,6,FALSE),VLOOKUP($E1752,[1]투입량!$D:$I,5,FALSE)))</f>
        <v>0</v>
      </c>
      <c r="X1752" s="35">
        <f t="shared" si="138"/>
        <v>0</v>
      </c>
      <c r="Y1752" s="37">
        <f>IF(V1752=0,0,VLOOKUP(V1752,[1]원재료!C:H,3,0)*0.001)</f>
        <v>0</v>
      </c>
      <c r="Z1752" s="35">
        <f t="shared" si="139"/>
        <v>0</v>
      </c>
      <c r="AA1752" s="49"/>
      <c r="AB1752" s="39" t="s">
        <v>35</v>
      </c>
      <c r="AC1752" s="40"/>
    </row>
    <row r="1753" spans="1:29" ht="19.5" customHeight="1" x14ac:dyDescent="0.45">
      <c r="A1753" s="22">
        <v>46161</v>
      </c>
      <c r="B1753" s="23" t="s">
        <v>29</v>
      </c>
      <c r="C1753" s="24" t="s">
        <v>168</v>
      </c>
      <c r="D1753" s="25" t="s">
        <v>181</v>
      </c>
      <c r="E1753" s="26" t="s">
        <v>188</v>
      </c>
      <c r="F1753" s="27" t="str">
        <f>VLOOKUP(표1[[#This Row],[품번]],[1]!품번구분[#Data],2,0)</f>
        <v>G</v>
      </c>
      <c r="G1753" s="28">
        <v>21</v>
      </c>
      <c r="H1753" s="28">
        <v>71</v>
      </c>
      <c r="I1753" s="28"/>
      <c r="J1753" s="29">
        <f>표1[[#This Row],[C/V]]*표1[[#This Row],[판수]]-표1[[#This Row],[불량수량]]</f>
        <v>1491</v>
      </c>
      <c r="K1753" s="28" t="s">
        <v>184</v>
      </c>
      <c r="L1753" s="28" t="s">
        <v>116</v>
      </c>
      <c r="M1753" s="30">
        <v>0.4236111111111111</v>
      </c>
      <c r="N1753" s="30">
        <v>0.83333333333333337</v>
      </c>
      <c r="O1753" s="31">
        <v>490.00000000000011</v>
      </c>
      <c r="P1753" s="31">
        <v>0</v>
      </c>
      <c r="Q1753" s="32"/>
      <c r="R1753" s="33">
        <f t="shared" si="135"/>
        <v>8.6938775510204067</v>
      </c>
      <c r="S1753" s="34">
        <f t="shared" si="136"/>
        <v>171</v>
      </c>
      <c r="T1753" s="35">
        <f>IF(L1753="비가동",0,VLOOKUP(E1753,[1]단가!$D$4:$G$1048576,4,0))</f>
        <v>383.7</v>
      </c>
      <c r="U1753" s="35">
        <f t="shared" si="137"/>
        <v>572096.69999999995</v>
      </c>
      <c r="V1753" s="36" t="str">
        <f>IF($L1753="비가동",0,IF($B1753="in",VLOOKUP($E1753,[1]투입량!$M:$T,3,FALSE),VLOOKUP($E1753,[1]투입량!$D:$I,3,FALSE)))</f>
        <v>SI5027</v>
      </c>
      <c r="W1753" s="35">
        <f>IF($L1753="비가동",0,IF($B1753="in",VLOOKUP($E1753,[1]투입량!$M:$T,6,FALSE),VLOOKUP($E1753,[1]투입량!$D:$I,5,FALSE)))</f>
        <v>5</v>
      </c>
      <c r="X1753" s="35">
        <f t="shared" si="138"/>
        <v>390.5</v>
      </c>
      <c r="Y1753" s="37">
        <f>IF(V1753=0,0,VLOOKUP(V1753,[1]원재료!C:H,3,0)*0.001)</f>
        <v>0</v>
      </c>
      <c r="Z1753" s="35">
        <f t="shared" si="139"/>
        <v>0</v>
      </c>
      <c r="AA1753" s="49"/>
      <c r="AB1753" s="39" t="s">
        <v>35</v>
      </c>
      <c r="AC1753" s="40"/>
    </row>
    <row r="1754" spans="1:29" ht="19.5" customHeight="1" x14ac:dyDescent="0.45">
      <c r="A1754" s="22">
        <v>46161</v>
      </c>
      <c r="B1754" s="23" t="s">
        <v>29</v>
      </c>
      <c r="C1754" s="24" t="s">
        <v>168</v>
      </c>
      <c r="D1754" s="25" t="s">
        <v>183</v>
      </c>
      <c r="E1754" s="26" t="s">
        <v>176</v>
      </c>
      <c r="F1754" s="27" t="str">
        <f>VLOOKUP(표1[[#This Row],[품번]],[1]!품번구분[#Data],2,0)</f>
        <v>G</v>
      </c>
      <c r="G1754" s="28">
        <v>8</v>
      </c>
      <c r="H1754" s="28">
        <v>100</v>
      </c>
      <c r="I1754" s="28"/>
      <c r="J1754" s="29">
        <f>표1[[#This Row],[C/V]]*표1[[#This Row],[판수]]-표1[[#This Row],[불량수량]]</f>
        <v>800</v>
      </c>
      <c r="K1754" s="28" t="s">
        <v>191</v>
      </c>
      <c r="L1754" s="28" t="s">
        <v>117</v>
      </c>
      <c r="M1754" s="30">
        <v>0.83333333333333337</v>
      </c>
      <c r="N1754" s="30">
        <v>0.33333333333333331</v>
      </c>
      <c r="O1754" s="31">
        <v>659.99999999999989</v>
      </c>
      <c r="P1754" s="31">
        <v>0</v>
      </c>
      <c r="Q1754" s="32"/>
      <c r="R1754" s="33">
        <f t="shared" si="135"/>
        <v>9.0909090909090935</v>
      </c>
      <c r="S1754" s="34">
        <f t="shared" si="136"/>
        <v>203</v>
      </c>
      <c r="T1754" s="35">
        <f>IF(L1754="비가동",0,VLOOKUP(E1754,[1]단가!$D$4:$G$1048576,4,0))</f>
        <v>420.5</v>
      </c>
      <c r="U1754" s="35">
        <f t="shared" si="137"/>
        <v>336400</v>
      </c>
      <c r="V1754" s="36" t="str">
        <f>IF($L1754="비가동",0,IF($B1754="in",VLOOKUP($E1754,[1]투입량!$M:$T,3,FALSE),VLOOKUP($E1754,[1]투입량!$D:$I,3,FALSE)))</f>
        <v>Q4021</v>
      </c>
      <c r="W1754" s="35">
        <f>IF($L1754="비가동",0,IF($B1754="in",VLOOKUP($E1754,[1]투입량!$M:$T,6,FALSE),VLOOKUP($E1754,[1]투입량!$D:$I,5,FALSE)))</f>
        <v>22.4</v>
      </c>
      <c r="X1754" s="35">
        <f t="shared" si="138"/>
        <v>2464</v>
      </c>
      <c r="Y1754" s="37">
        <f>IF(V1754=0,0,VLOOKUP(V1754,[1]원재료!C:H,3,0)*0.001)</f>
        <v>8.9</v>
      </c>
      <c r="Z1754" s="35">
        <f t="shared" si="139"/>
        <v>21929.600000000002</v>
      </c>
      <c r="AA1754" s="49"/>
      <c r="AB1754" s="39" t="s">
        <v>35</v>
      </c>
      <c r="AC1754" s="40"/>
    </row>
    <row r="1755" spans="1:29" ht="19.5" customHeight="1" x14ac:dyDescent="0.45">
      <c r="A1755" s="22">
        <v>46161</v>
      </c>
      <c r="B1755" s="23" t="s">
        <v>29</v>
      </c>
      <c r="C1755" s="24" t="s">
        <v>168</v>
      </c>
      <c r="D1755" s="25" t="s">
        <v>179</v>
      </c>
      <c r="E1755" s="26" t="s">
        <v>180</v>
      </c>
      <c r="F1755" s="27" t="str">
        <f>VLOOKUP(표1[[#This Row],[품번]],[1]!품번구분[#Data],2,0)</f>
        <v>G</v>
      </c>
      <c r="G1755" s="28">
        <v>96</v>
      </c>
      <c r="H1755" s="28">
        <v>100</v>
      </c>
      <c r="I1755" s="28"/>
      <c r="J1755" s="29">
        <f>표1[[#This Row],[C/V]]*표1[[#This Row],[판수]]-표1[[#This Row],[불량수량]]</f>
        <v>9600</v>
      </c>
      <c r="K1755" s="28" t="s">
        <v>191</v>
      </c>
      <c r="L1755" s="28" t="s">
        <v>117</v>
      </c>
      <c r="M1755" s="30">
        <v>0.83333333333333337</v>
      </c>
      <c r="N1755" s="30">
        <v>0.33333333333333331</v>
      </c>
      <c r="O1755" s="31">
        <v>659.99999999999989</v>
      </c>
      <c r="P1755" s="31">
        <v>0</v>
      </c>
      <c r="Q1755" s="32"/>
      <c r="R1755" s="33">
        <f t="shared" si="135"/>
        <v>9.0909090909090935</v>
      </c>
      <c r="S1755" s="34">
        <f t="shared" si="136"/>
        <v>203</v>
      </c>
      <c r="T1755" s="35">
        <f>IF(L1755="비가동",0,VLOOKUP(E1755,[1]단가!$D$4:$G$1048576,4,0))</f>
        <v>55</v>
      </c>
      <c r="U1755" s="35">
        <f t="shared" si="137"/>
        <v>528000</v>
      </c>
      <c r="V1755" s="36" t="str">
        <f>IF($L1755="비가동",0,IF($B1755="in",VLOOKUP($E1755,[1]투입량!$M:$T,3,FALSE),VLOOKUP($E1755,[1]투입량!$D:$I,3,FALSE)))</f>
        <v>Q4020</v>
      </c>
      <c r="W1755" s="35">
        <f>IF($L1755="비가동",0,IF($B1755="in",VLOOKUP($E1755,[1]투입량!$M:$T,6,FALSE),VLOOKUP($E1755,[1]투입량!$D:$I,5,FALSE)))</f>
        <v>120</v>
      </c>
      <c r="X1755" s="35">
        <f t="shared" si="138"/>
        <v>13200</v>
      </c>
      <c r="Y1755" s="37">
        <f>IF(V1755=0,0,VLOOKUP(V1755,[1]원재료!C:H,3,0)*0.001)</f>
        <v>10.450000000000001</v>
      </c>
      <c r="Z1755" s="35">
        <f t="shared" si="139"/>
        <v>137940</v>
      </c>
      <c r="AA1755" s="49"/>
      <c r="AB1755" s="39" t="s">
        <v>35</v>
      </c>
      <c r="AC1755" s="40"/>
    </row>
    <row r="1756" spans="1:29" ht="19.5" customHeight="1" x14ac:dyDescent="0.45">
      <c r="A1756" s="22">
        <v>46161</v>
      </c>
      <c r="B1756" s="23" t="s">
        <v>29</v>
      </c>
      <c r="C1756" s="24" t="s">
        <v>168</v>
      </c>
      <c r="D1756" s="25" t="s">
        <v>181</v>
      </c>
      <c r="E1756" s="26" t="s">
        <v>188</v>
      </c>
      <c r="F1756" s="27" t="str">
        <f>VLOOKUP(표1[[#This Row],[품번]],[1]!품번구분[#Data],2,0)</f>
        <v>G</v>
      </c>
      <c r="G1756" s="28">
        <v>21</v>
      </c>
      <c r="H1756" s="28">
        <v>100</v>
      </c>
      <c r="I1756" s="28"/>
      <c r="J1756" s="29">
        <f>표1[[#This Row],[C/V]]*표1[[#This Row],[판수]]-표1[[#This Row],[불량수량]]</f>
        <v>2100</v>
      </c>
      <c r="K1756" s="28" t="s">
        <v>191</v>
      </c>
      <c r="L1756" s="28" t="s">
        <v>117</v>
      </c>
      <c r="M1756" s="30">
        <v>0.83333333333333337</v>
      </c>
      <c r="N1756" s="30">
        <v>0.33333333333333331</v>
      </c>
      <c r="O1756" s="31">
        <v>659.99999999999989</v>
      </c>
      <c r="P1756" s="31">
        <v>0</v>
      </c>
      <c r="Q1756" s="32"/>
      <c r="R1756" s="33">
        <f t="shared" si="135"/>
        <v>9.0909090909090935</v>
      </c>
      <c r="S1756" s="34">
        <f t="shared" si="136"/>
        <v>171</v>
      </c>
      <c r="T1756" s="35">
        <f>IF(L1756="비가동",0,VLOOKUP(E1756,[1]단가!$D$4:$G$1048576,4,0))</f>
        <v>383.7</v>
      </c>
      <c r="U1756" s="35">
        <f t="shared" si="137"/>
        <v>805770</v>
      </c>
      <c r="V1756" s="36" t="str">
        <f>IF($L1756="비가동",0,IF($B1756="in",VLOOKUP($E1756,[1]투입량!$M:$T,3,FALSE),VLOOKUP($E1756,[1]투입량!$D:$I,3,FALSE)))</f>
        <v>SI5027</v>
      </c>
      <c r="W1756" s="35">
        <f>IF($L1756="비가동",0,IF($B1756="in",VLOOKUP($E1756,[1]투입량!$M:$T,6,FALSE),VLOOKUP($E1756,[1]투입량!$D:$I,5,FALSE)))</f>
        <v>5</v>
      </c>
      <c r="X1756" s="35">
        <f t="shared" si="138"/>
        <v>550</v>
      </c>
      <c r="Y1756" s="37">
        <f>IF(V1756=0,0,VLOOKUP(V1756,[1]원재료!C:H,3,0)*0.001)</f>
        <v>0</v>
      </c>
      <c r="Z1756" s="35">
        <f t="shared" si="139"/>
        <v>0</v>
      </c>
      <c r="AA1756" s="49"/>
      <c r="AB1756" s="39" t="s">
        <v>35</v>
      </c>
      <c r="AC1756" s="40"/>
    </row>
    <row r="1757" spans="1:29" ht="19.5" hidden="1" customHeight="1" x14ac:dyDescent="0.45">
      <c r="A1757" s="22">
        <v>46161</v>
      </c>
      <c r="B1757" s="23" t="s">
        <v>29</v>
      </c>
      <c r="C1757" s="24" t="s">
        <v>168</v>
      </c>
      <c r="D1757" s="25" t="s">
        <v>185</v>
      </c>
      <c r="E1757" s="26" t="s">
        <v>207</v>
      </c>
      <c r="F1757" s="27" t="str">
        <f>VLOOKUP(표1[[#This Row],[품번]],[1]!품번구분[#Data],2,0)</f>
        <v>G</v>
      </c>
      <c r="G1757" s="28">
        <v>80</v>
      </c>
      <c r="H1757" s="28">
        <v>15</v>
      </c>
      <c r="I1757" s="28"/>
      <c r="J1757" s="29">
        <f>표1[[#This Row],[C/V]]*표1[[#This Row],[판수]]-표1[[#This Row],[불량수량]]</f>
        <v>1200</v>
      </c>
      <c r="K1757" s="28" t="s">
        <v>186</v>
      </c>
      <c r="L1757" s="28" t="s">
        <v>116</v>
      </c>
      <c r="M1757" s="30">
        <v>0.33333333333333331</v>
      </c>
      <c r="N1757" s="30">
        <v>0.5</v>
      </c>
      <c r="O1757" s="31">
        <v>110.00000000000009</v>
      </c>
      <c r="P1757" s="31">
        <v>129.99999999999994</v>
      </c>
      <c r="Q1757" s="32" t="s">
        <v>100</v>
      </c>
      <c r="R1757" s="33">
        <f t="shared" si="135"/>
        <v>8.1818181818181763</v>
      </c>
      <c r="S1757" s="34">
        <f t="shared" si="136"/>
        <v>15</v>
      </c>
      <c r="T1757" s="35">
        <f>IF(L1757="비가동",0,VLOOKUP(E1757,[1]단가!$D$4:$G$1048576,4,0))</f>
        <v>186.2</v>
      </c>
      <c r="U1757" s="35">
        <f t="shared" si="137"/>
        <v>223440</v>
      </c>
      <c r="V1757" s="36">
        <f>IF($L1757="비가동",0,IF($B1757="in",VLOOKUP($E1757,[1]투입량!$M:$T,3,FALSE),VLOOKUP($E1757,[1]투입량!$D:$I,3,FALSE)))</f>
        <v>0</v>
      </c>
      <c r="W1757" s="35">
        <f>IF($L1757="비가동",0,IF($B1757="in",VLOOKUP($E1757,[1]투입량!$M:$T,6,FALSE),VLOOKUP($E1757,[1]투입량!$D:$I,5,FALSE)))</f>
        <v>0</v>
      </c>
      <c r="X1757" s="35">
        <f t="shared" si="138"/>
        <v>0</v>
      </c>
      <c r="Y1757" s="37">
        <f>IF(V1757=0,0,VLOOKUP(V1757,[1]원재료!C:H,3,0)*0.001)</f>
        <v>0</v>
      </c>
      <c r="Z1757" s="35">
        <f t="shared" si="139"/>
        <v>0</v>
      </c>
      <c r="AA1757" s="49"/>
      <c r="AB1757" s="39" t="s">
        <v>35</v>
      </c>
      <c r="AC1757" s="40"/>
    </row>
    <row r="1758" spans="1:29" ht="19.5" hidden="1" customHeight="1" x14ac:dyDescent="0.45">
      <c r="A1758" s="22">
        <v>46161</v>
      </c>
      <c r="B1758" s="23" t="s">
        <v>29</v>
      </c>
      <c r="C1758" s="24" t="s">
        <v>168</v>
      </c>
      <c r="D1758" s="25" t="s">
        <v>185</v>
      </c>
      <c r="E1758" s="26" t="s">
        <v>207</v>
      </c>
      <c r="F1758" s="27" t="str">
        <f>VLOOKUP(표1[[#This Row],[품번]],[1]!품번구분[#Data],2,0)</f>
        <v>G</v>
      </c>
      <c r="G1758" s="28"/>
      <c r="H1758" s="28"/>
      <c r="I1758" s="28"/>
      <c r="J1758" s="29">
        <f>표1[[#This Row],[C/V]]*표1[[#This Row],[판수]]-표1[[#This Row],[불량수량]]</f>
        <v>0</v>
      </c>
      <c r="K1758" s="28" t="s">
        <v>186</v>
      </c>
      <c r="L1758" s="28" t="s">
        <v>36</v>
      </c>
      <c r="M1758" s="30">
        <v>0.40972222222222227</v>
      </c>
      <c r="N1758" s="30">
        <v>0.5</v>
      </c>
      <c r="O1758" s="31">
        <v>129.99999999999994</v>
      </c>
      <c r="P1758" s="31">
        <v>0</v>
      </c>
      <c r="Q1758" s="32"/>
      <c r="R1758" s="33" t="str">
        <f t="shared" si="135"/>
        <v/>
      </c>
      <c r="S1758" s="34">
        <f t="shared" si="136"/>
        <v>15</v>
      </c>
      <c r="T1758" s="35">
        <f>IF(L1758="비가동",0,VLOOKUP(E1758,[1]단가!$D$4:$G$1048576,4,0))</f>
        <v>0</v>
      </c>
      <c r="U1758" s="35">
        <f t="shared" si="137"/>
        <v>0</v>
      </c>
      <c r="V1758" s="36">
        <f>IF($L1758="비가동",0,IF($B1758="in",VLOOKUP($E1758,[1]투입량!$M:$T,3,FALSE),VLOOKUP($E1758,[1]투입량!$D:$I,3,FALSE)))</f>
        <v>0</v>
      </c>
      <c r="W1758" s="35">
        <f>IF($L1758="비가동",0,IF($B1758="in",VLOOKUP($E1758,[1]투입량!$M:$T,6,FALSE),VLOOKUP($E1758,[1]투입량!$D:$I,5,FALSE)))</f>
        <v>0</v>
      </c>
      <c r="X1758" s="35">
        <f t="shared" si="138"/>
        <v>0</v>
      </c>
      <c r="Y1758" s="37">
        <f>IF(V1758=0,0,VLOOKUP(V1758,[1]원재료!C:H,3,0)*0.001)</f>
        <v>0</v>
      </c>
      <c r="Z1758" s="35">
        <f t="shared" si="139"/>
        <v>0</v>
      </c>
      <c r="AA1758" s="49"/>
      <c r="AB1758" s="39" t="s">
        <v>35</v>
      </c>
      <c r="AC1758" s="40"/>
    </row>
    <row r="1759" spans="1:29" ht="19.5" customHeight="1" x14ac:dyDescent="0.45">
      <c r="A1759" s="22">
        <v>46161</v>
      </c>
      <c r="B1759" s="23" t="s">
        <v>29</v>
      </c>
      <c r="C1759" s="24" t="s">
        <v>168</v>
      </c>
      <c r="D1759" s="25" t="s">
        <v>185</v>
      </c>
      <c r="E1759" s="26" t="s">
        <v>194</v>
      </c>
      <c r="F1759" s="27" t="str">
        <f>VLOOKUP(표1[[#This Row],[품번]],[1]!품번구분[#Data],2,0)</f>
        <v>G</v>
      </c>
      <c r="G1759" s="28">
        <v>20</v>
      </c>
      <c r="H1759" s="28">
        <v>47</v>
      </c>
      <c r="I1759" s="28"/>
      <c r="J1759" s="29">
        <f>표1[[#This Row],[C/V]]*표1[[#This Row],[판수]]-표1[[#This Row],[불량수량]]</f>
        <v>940</v>
      </c>
      <c r="K1759" s="28" t="s">
        <v>186</v>
      </c>
      <c r="L1759" s="28" t="s">
        <v>116</v>
      </c>
      <c r="M1759" s="30">
        <v>0.5</v>
      </c>
      <c r="N1759" s="30">
        <v>0.83333333333333337</v>
      </c>
      <c r="O1759" s="31">
        <v>380.00000000000006</v>
      </c>
      <c r="P1759" s="31">
        <v>0</v>
      </c>
      <c r="Q1759" s="32"/>
      <c r="R1759" s="33">
        <f t="shared" si="135"/>
        <v>7.421052631578946</v>
      </c>
      <c r="S1759" s="34">
        <f t="shared" si="136"/>
        <v>142</v>
      </c>
      <c r="T1759" s="35">
        <f>IF(L1759="비가동",0,VLOOKUP(E1759,[1]단가!$D$4:$G$1048576,4,0))</f>
        <v>405</v>
      </c>
      <c r="U1759" s="35">
        <f t="shared" si="137"/>
        <v>380700</v>
      </c>
      <c r="V1759" s="36" t="str">
        <f>IF($L1759="비가동",0,IF($B1759="in",VLOOKUP($E1759,[1]투입량!$M:$T,3,FALSE),VLOOKUP($E1759,[1]투입량!$D:$I,3,FALSE)))</f>
        <v>H-N7001</v>
      </c>
      <c r="W1759" s="35">
        <f>IF($L1759="비가동",0,IF($B1759="in",VLOOKUP($E1759,[1]투입량!$M:$T,6,FALSE),VLOOKUP($E1759,[1]투입량!$D:$I,5,FALSE)))</f>
        <v>0</v>
      </c>
      <c r="X1759" s="35">
        <f t="shared" si="138"/>
        <v>0</v>
      </c>
      <c r="Y1759" s="37">
        <f>IF(V1759=0,0,VLOOKUP(V1759,[1]원재료!C:H,3,0)*0.001)</f>
        <v>22.900000000000002</v>
      </c>
      <c r="Z1759" s="35">
        <f t="shared" si="139"/>
        <v>0</v>
      </c>
      <c r="AA1759" s="49"/>
      <c r="AB1759" s="39" t="s">
        <v>35</v>
      </c>
      <c r="AC1759" s="40"/>
    </row>
    <row r="1760" spans="1:29" ht="19.5" customHeight="1" x14ac:dyDescent="0.45">
      <c r="A1760" s="22">
        <v>46161</v>
      </c>
      <c r="B1760" s="23" t="s">
        <v>29</v>
      </c>
      <c r="C1760" s="24" t="s">
        <v>168</v>
      </c>
      <c r="D1760" s="25" t="s">
        <v>187</v>
      </c>
      <c r="E1760" s="26" t="s">
        <v>208</v>
      </c>
      <c r="F1760" s="27" t="str">
        <f>VLOOKUP(표1[[#This Row],[품번]],[1]!품번구분[#Data],2,0)</f>
        <v>G</v>
      </c>
      <c r="G1760" s="28">
        <v>28</v>
      </c>
      <c r="H1760" s="28">
        <v>80</v>
      </c>
      <c r="I1760" s="28"/>
      <c r="J1760" s="29">
        <f>표1[[#This Row],[C/V]]*표1[[#This Row],[판수]]-표1[[#This Row],[불량수량]]</f>
        <v>2240</v>
      </c>
      <c r="K1760" s="28" t="s">
        <v>186</v>
      </c>
      <c r="L1760" s="28" t="s">
        <v>116</v>
      </c>
      <c r="M1760" s="30">
        <v>0.33333333333333331</v>
      </c>
      <c r="N1760" s="30">
        <v>0.83333333333333337</v>
      </c>
      <c r="O1760" s="31">
        <v>620</v>
      </c>
      <c r="P1760" s="31">
        <v>0</v>
      </c>
      <c r="Q1760" s="32"/>
      <c r="R1760" s="33">
        <f t="shared" si="135"/>
        <v>7.741935483870968</v>
      </c>
      <c r="S1760" s="34">
        <f t="shared" si="136"/>
        <v>175</v>
      </c>
      <c r="T1760" s="35">
        <f>IF(L1760="비가동",0,VLOOKUP(E1760,[1]단가!$D$4:$G$1048576,4,0))</f>
        <v>270</v>
      </c>
      <c r="U1760" s="35">
        <f t="shared" si="137"/>
        <v>604800</v>
      </c>
      <c r="V1760" s="36" t="str">
        <f>IF($L1760="비가동",0,IF($B1760="in",VLOOKUP($E1760,[1]투입량!$M:$T,3,FALSE),VLOOKUP($E1760,[1]투입량!$D:$I,3,FALSE)))</f>
        <v>Q5011</v>
      </c>
      <c r="W1760" s="35">
        <f>IF($L1760="비가동",0,IF($B1760="in",VLOOKUP($E1760,[1]투입량!$M:$T,6,FALSE),VLOOKUP($E1760,[1]투입량!$D:$I,5,FALSE)))</f>
        <v>76</v>
      </c>
      <c r="X1760" s="35">
        <f t="shared" si="138"/>
        <v>6688.0000000000009</v>
      </c>
      <c r="Y1760" s="37">
        <f>IF(V1760=0,0,VLOOKUP(V1760,[1]원재료!C:H,3,0)*0.001)</f>
        <v>9.01</v>
      </c>
      <c r="Z1760" s="35">
        <f t="shared" si="139"/>
        <v>60258.880000000005</v>
      </c>
      <c r="AA1760" s="49"/>
      <c r="AB1760" s="39" t="s">
        <v>35</v>
      </c>
      <c r="AC1760" s="40"/>
    </row>
    <row r="1761" spans="1:29" ht="19.5" customHeight="1" x14ac:dyDescent="0.45">
      <c r="A1761" s="22">
        <v>46161</v>
      </c>
      <c r="B1761" s="23" t="s">
        <v>29</v>
      </c>
      <c r="C1761" s="24" t="s">
        <v>168</v>
      </c>
      <c r="D1761" s="25" t="s">
        <v>189</v>
      </c>
      <c r="E1761" s="26" t="s">
        <v>196</v>
      </c>
      <c r="F1761" s="27" t="str">
        <f>VLOOKUP(표1[[#This Row],[품번]],[1]!품번구분[#Data],2,0)</f>
        <v>G</v>
      </c>
      <c r="G1761" s="28">
        <v>4</v>
      </c>
      <c r="H1761" s="28">
        <v>80</v>
      </c>
      <c r="I1761" s="28"/>
      <c r="J1761" s="29">
        <f>표1[[#This Row],[C/V]]*표1[[#This Row],[판수]]-표1[[#This Row],[불량수량]]</f>
        <v>320</v>
      </c>
      <c r="K1761" s="28" t="s">
        <v>186</v>
      </c>
      <c r="L1761" s="28" t="s">
        <v>116</v>
      </c>
      <c r="M1761" s="30">
        <v>0.33333333333333331</v>
      </c>
      <c r="N1761" s="30">
        <v>0.83333333333333337</v>
      </c>
      <c r="O1761" s="31">
        <v>620</v>
      </c>
      <c r="P1761" s="31">
        <v>0</v>
      </c>
      <c r="Q1761" s="32"/>
      <c r="R1761" s="33">
        <f t="shared" si="135"/>
        <v>7.741935483870968</v>
      </c>
      <c r="S1761" s="34">
        <f t="shared" si="136"/>
        <v>168</v>
      </c>
      <c r="T1761" s="35">
        <f>IF(L1761="비가동",0,VLOOKUP(E1761,[1]단가!$D$4:$G$1048576,4,0))</f>
        <v>673</v>
      </c>
      <c r="U1761" s="35">
        <f t="shared" si="137"/>
        <v>215360</v>
      </c>
      <c r="V1761" s="36" t="str">
        <f>IF($L1761="비가동",0,IF($B1761="in",VLOOKUP($E1761,[1]투입량!$M:$T,3,FALSE),VLOOKUP($E1761,[1]투입량!$D:$I,3,FALSE)))</f>
        <v>SI5027</v>
      </c>
      <c r="W1761" s="35">
        <f>IF($L1761="비가동",0,IF($B1761="in",VLOOKUP($E1761,[1]투입량!$M:$T,6,FALSE),VLOOKUP($E1761,[1]투입량!$D:$I,5,FALSE)))</f>
        <v>48</v>
      </c>
      <c r="X1761" s="35">
        <f t="shared" si="138"/>
        <v>4224</v>
      </c>
      <c r="Y1761" s="37">
        <f>IF(V1761=0,0,VLOOKUP(V1761,[1]원재료!C:H,3,0)*0.001)</f>
        <v>0</v>
      </c>
      <c r="Z1761" s="35">
        <f t="shared" si="139"/>
        <v>0</v>
      </c>
      <c r="AA1761" s="49"/>
      <c r="AB1761" s="39" t="s">
        <v>35</v>
      </c>
      <c r="AC1761" s="40"/>
    </row>
    <row r="1762" spans="1:29" ht="19.5" customHeight="1" x14ac:dyDescent="0.45">
      <c r="A1762" s="22">
        <v>46161</v>
      </c>
      <c r="B1762" s="23" t="s">
        <v>29</v>
      </c>
      <c r="C1762" s="24" t="s">
        <v>168</v>
      </c>
      <c r="D1762" s="25" t="s">
        <v>185</v>
      </c>
      <c r="E1762" s="26" t="s">
        <v>194</v>
      </c>
      <c r="F1762" s="27" t="str">
        <f>VLOOKUP(표1[[#This Row],[품번]],[1]!품번구분[#Data],2,0)</f>
        <v>G</v>
      </c>
      <c r="G1762" s="28">
        <v>20</v>
      </c>
      <c r="H1762" s="28">
        <v>95</v>
      </c>
      <c r="I1762" s="28"/>
      <c r="J1762" s="29">
        <f>표1[[#This Row],[C/V]]*표1[[#This Row],[판수]]-표1[[#This Row],[불량수량]]</f>
        <v>1900</v>
      </c>
      <c r="K1762" s="28" t="s">
        <v>177</v>
      </c>
      <c r="L1762" s="28" t="s">
        <v>117</v>
      </c>
      <c r="M1762" s="30">
        <v>0.83333333333333337</v>
      </c>
      <c r="N1762" s="30">
        <v>0.33333333333333331</v>
      </c>
      <c r="O1762" s="31">
        <v>659.99999999999989</v>
      </c>
      <c r="P1762" s="31">
        <v>0</v>
      </c>
      <c r="Q1762" s="32"/>
      <c r="R1762" s="33">
        <f t="shared" si="135"/>
        <v>8.6363636363636367</v>
      </c>
      <c r="S1762" s="34">
        <f t="shared" si="136"/>
        <v>142</v>
      </c>
      <c r="T1762" s="35">
        <f>IF(L1762="비가동",0,VLOOKUP(E1762,[1]단가!$D$4:$G$1048576,4,0))</f>
        <v>405</v>
      </c>
      <c r="U1762" s="35">
        <f t="shared" si="137"/>
        <v>769500</v>
      </c>
      <c r="V1762" s="36" t="str">
        <f>IF($L1762="비가동",0,IF($B1762="in",VLOOKUP($E1762,[1]투입량!$M:$T,3,FALSE),VLOOKUP($E1762,[1]투입량!$D:$I,3,FALSE)))</f>
        <v>H-N7001</v>
      </c>
      <c r="W1762" s="35">
        <f>IF($L1762="비가동",0,IF($B1762="in",VLOOKUP($E1762,[1]투입량!$M:$T,6,FALSE),VLOOKUP($E1762,[1]투입량!$D:$I,5,FALSE)))</f>
        <v>0</v>
      </c>
      <c r="X1762" s="35">
        <f t="shared" si="138"/>
        <v>0</v>
      </c>
      <c r="Y1762" s="37">
        <f>IF(V1762=0,0,VLOOKUP(V1762,[1]원재료!C:H,3,0)*0.001)</f>
        <v>22.900000000000002</v>
      </c>
      <c r="Z1762" s="35">
        <f t="shared" si="139"/>
        <v>0</v>
      </c>
      <c r="AA1762" s="49"/>
      <c r="AB1762" s="39" t="s">
        <v>35</v>
      </c>
      <c r="AC1762" s="40"/>
    </row>
    <row r="1763" spans="1:29" ht="19.5" customHeight="1" x14ac:dyDescent="0.45">
      <c r="A1763" s="22">
        <v>46161</v>
      </c>
      <c r="B1763" s="23" t="s">
        <v>29</v>
      </c>
      <c r="C1763" s="24" t="s">
        <v>168</v>
      </c>
      <c r="D1763" s="25" t="s">
        <v>187</v>
      </c>
      <c r="E1763" s="26" t="s">
        <v>208</v>
      </c>
      <c r="F1763" s="27" t="str">
        <f>VLOOKUP(표1[[#This Row],[품번]],[1]!품번구분[#Data],2,0)</f>
        <v>G</v>
      </c>
      <c r="G1763" s="28">
        <v>28</v>
      </c>
      <c r="H1763" s="28">
        <v>95</v>
      </c>
      <c r="I1763" s="28"/>
      <c r="J1763" s="29">
        <f>표1[[#This Row],[C/V]]*표1[[#This Row],[판수]]-표1[[#This Row],[불량수량]]</f>
        <v>2660</v>
      </c>
      <c r="K1763" s="28" t="s">
        <v>177</v>
      </c>
      <c r="L1763" s="28" t="s">
        <v>117</v>
      </c>
      <c r="M1763" s="30">
        <v>0.83333333333333337</v>
      </c>
      <c r="N1763" s="30">
        <v>0.33333333333333331</v>
      </c>
      <c r="O1763" s="31">
        <v>659.99999999999989</v>
      </c>
      <c r="P1763" s="31">
        <v>0</v>
      </c>
      <c r="Q1763" s="32"/>
      <c r="R1763" s="33">
        <f t="shared" si="135"/>
        <v>8.6363636363636367</v>
      </c>
      <c r="S1763" s="34">
        <f t="shared" si="136"/>
        <v>175</v>
      </c>
      <c r="T1763" s="35">
        <f>IF(L1763="비가동",0,VLOOKUP(E1763,[1]단가!$D$4:$G$1048576,4,0))</f>
        <v>270</v>
      </c>
      <c r="U1763" s="35">
        <f t="shared" si="137"/>
        <v>718200</v>
      </c>
      <c r="V1763" s="36" t="str">
        <f>IF($L1763="비가동",0,IF($B1763="in",VLOOKUP($E1763,[1]투입량!$M:$T,3,FALSE),VLOOKUP($E1763,[1]투입량!$D:$I,3,FALSE)))</f>
        <v>Q5011</v>
      </c>
      <c r="W1763" s="35">
        <f>IF($L1763="비가동",0,IF($B1763="in",VLOOKUP($E1763,[1]투입량!$M:$T,6,FALSE),VLOOKUP($E1763,[1]투입량!$D:$I,5,FALSE)))</f>
        <v>76</v>
      </c>
      <c r="X1763" s="35">
        <f t="shared" si="138"/>
        <v>7942.0000000000009</v>
      </c>
      <c r="Y1763" s="37">
        <f>IF(V1763=0,0,VLOOKUP(V1763,[1]원재료!C:H,3,0)*0.001)</f>
        <v>9.01</v>
      </c>
      <c r="Z1763" s="35">
        <f t="shared" si="139"/>
        <v>71557.420000000013</v>
      </c>
      <c r="AA1763" s="49"/>
      <c r="AB1763" s="39" t="s">
        <v>35</v>
      </c>
      <c r="AC1763" s="40"/>
    </row>
    <row r="1764" spans="1:29" ht="19.5" customHeight="1" x14ac:dyDescent="0.45">
      <c r="A1764" s="22">
        <v>46162</v>
      </c>
      <c r="B1764" s="23" t="s">
        <v>29</v>
      </c>
      <c r="C1764" s="24" t="s">
        <v>168</v>
      </c>
      <c r="D1764" s="25" t="s">
        <v>189</v>
      </c>
      <c r="E1764" s="26" t="s">
        <v>196</v>
      </c>
      <c r="F1764" s="27" t="str">
        <f>VLOOKUP(표1[[#This Row],[품번]],[1]!품번구분[#Data],2,0)</f>
        <v>G</v>
      </c>
      <c r="G1764" s="28">
        <v>4</v>
      </c>
      <c r="H1764" s="28">
        <v>95</v>
      </c>
      <c r="I1764" s="28"/>
      <c r="J1764" s="29">
        <f>표1[[#This Row],[C/V]]*표1[[#This Row],[판수]]-표1[[#This Row],[불량수량]]</f>
        <v>380</v>
      </c>
      <c r="K1764" s="28" t="s">
        <v>177</v>
      </c>
      <c r="L1764" s="28" t="s">
        <v>117</v>
      </c>
      <c r="M1764" s="30">
        <v>0.83333333333333337</v>
      </c>
      <c r="N1764" s="30">
        <v>0.33333333333333331</v>
      </c>
      <c r="O1764" s="31">
        <v>659.99999999999989</v>
      </c>
      <c r="P1764" s="31">
        <v>0</v>
      </c>
      <c r="Q1764" s="32"/>
      <c r="R1764" s="33">
        <f t="shared" si="135"/>
        <v>8.6363636363636367</v>
      </c>
      <c r="S1764" s="34">
        <f t="shared" si="136"/>
        <v>175</v>
      </c>
      <c r="T1764" s="35">
        <f>IF(L1764="비가동",0,VLOOKUP(E1764,[1]단가!$D$4:$G$1048576,4,0))</f>
        <v>673</v>
      </c>
      <c r="U1764" s="35">
        <f t="shared" si="137"/>
        <v>255740</v>
      </c>
      <c r="V1764" s="36" t="str">
        <f>IF($L1764="비가동",0,IF($B1764="in",VLOOKUP($E1764,[1]투입량!$M:$T,3,FALSE),VLOOKUP($E1764,[1]투입량!$D:$I,3,FALSE)))</f>
        <v>SI5027</v>
      </c>
      <c r="W1764" s="35">
        <f>IF($L1764="비가동",0,IF($B1764="in",VLOOKUP($E1764,[1]투입량!$M:$T,6,FALSE),VLOOKUP($E1764,[1]투입량!$D:$I,5,FALSE)))</f>
        <v>48</v>
      </c>
      <c r="X1764" s="35">
        <f t="shared" si="138"/>
        <v>5016</v>
      </c>
      <c r="Y1764" s="37">
        <f>IF(V1764=0,0,VLOOKUP(V1764,[1]원재료!C:H,3,0)*0.001)</f>
        <v>0</v>
      </c>
      <c r="Z1764" s="35">
        <f t="shared" si="139"/>
        <v>0</v>
      </c>
      <c r="AA1764" s="49"/>
      <c r="AB1764" s="39" t="s">
        <v>35</v>
      </c>
      <c r="AC1764" s="40"/>
    </row>
    <row r="1765" spans="1:29" ht="19.5" customHeight="1" x14ac:dyDescent="0.45">
      <c r="A1765" s="22">
        <v>46162</v>
      </c>
      <c r="B1765" s="23" t="s">
        <v>29</v>
      </c>
      <c r="C1765" s="24" t="s">
        <v>168</v>
      </c>
      <c r="D1765" s="25" t="s">
        <v>169</v>
      </c>
      <c r="E1765" s="26" t="s">
        <v>211</v>
      </c>
      <c r="F1765" s="27" t="str">
        <f>VLOOKUP(표1[[#This Row],[품번]],[1]!품번구분[#Data],2,0)</f>
        <v>G</v>
      </c>
      <c r="G1765" s="28">
        <v>2</v>
      </c>
      <c r="H1765" s="28">
        <v>110</v>
      </c>
      <c r="I1765" s="28"/>
      <c r="J1765" s="29">
        <f>표1[[#This Row],[C/V]]*표1[[#This Row],[판수]]-표1[[#This Row],[불량수량]]</f>
        <v>220</v>
      </c>
      <c r="K1765" s="28" t="s">
        <v>171</v>
      </c>
      <c r="L1765" s="28" t="s">
        <v>116</v>
      </c>
      <c r="M1765" s="30">
        <v>0.33333333333333331</v>
      </c>
      <c r="N1765" s="30">
        <v>0.83333333333333337</v>
      </c>
      <c r="O1765" s="31">
        <v>620</v>
      </c>
      <c r="P1765" s="31">
        <v>0</v>
      </c>
      <c r="Q1765" s="32"/>
      <c r="R1765" s="33">
        <f t="shared" si="135"/>
        <v>10.645161290322582</v>
      </c>
      <c r="S1765" s="34">
        <f t="shared" si="136"/>
        <v>110</v>
      </c>
      <c r="T1765" s="35">
        <f>IF(L1765="비가동",0,VLOOKUP(E1765,[1]단가!$D$4:$G$1048576,4,0))</f>
        <v>1402</v>
      </c>
      <c r="U1765" s="35">
        <f t="shared" si="137"/>
        <v>308440</v>
      </c>
      <c r="V1765" s="36" t="str">
        <f>IF($L1765="비가동",0,IF($B1765="in",VLOOKUP($E1765,[1]투입량!$M:$T,3,FALSE),VLOOKUP($E1765,[1]투입량!$D:$I,3,FALSE)))</f>
        <v>SI5013</v>
      </c>
      <c r="W1765" s="35">
        <f>IF($L1765="비가동",0,IF($B1765="in",VLOOKUP($E1765,[1]투입량!$M:$T,6,FALSE),VLOOKUP($E1765,[1]투입량!$D:$I,5,FALSE)))</f>
        <v>0</v>
      </c>
      <c r="X1765" s="35">
        <f t="shared" si="138"/>
        <v>0</v>
      </c>
      <c r="Y1765" s="37">
        <f>IF(V1765=0,0,VLOOKUP(V1765,[1]원재료!C:H,3,0)*0.001)</f>
        <v>8.6</v>
      </c>
      <c r="Z1765" s="35">
        <f t="shared" si="139"/>
        <v>0</v>
      </c>
      <c r="AA1765" s="49"/>
      <c r="AB1765" s="39" t="s">
        <v>35</v>
      </c>
      <c r="AC1765" s="40"/>
    </row>
    <row r="1766" spans="1:29" ht="19.5" customHeight="1" x14ac:dyDescent="0.45">
      <c r="A1766" s="22">
        <v>46162</v>
      </c>
      <c r="B1766" s="23" t="s">
        <v>29</v>
      </c>
      <c r="C1766" s="24" t="s">
        <v>168</v>
      </c>
      <c r="D1766" s="25" t="s">
        <v>172</v>
      </c>
      <c r="E1766" s="26" t="s">
        <v>206</v>
      </c>
      <c r="F1766" s="27" t="str">
        <f>VLOOKUP(표1[[#This Row],[품번]],[1]!품번구분[#Data],2,0)</f>
        <v>G</v>
      </c>
      <c r="G1766" s="28">
        <v>140</v>
      </c>
      <c r="H1766" s="28">
        <v>110</v>
      </c>
      <c r="I1766" s="28"/>
      <c r="J1766" s="29">
        <f>표1[[#This Row],[C/V]]*표1[[#This Row],[판수]]-표1[[#This Row],[불량수량]]</f>
        <v>15400</v>
      </c>
      <c r="K1766" s="28" t="s">
        <v>171</v>
      </c>
      <c r="L1766" s="28" t="s">
        <v>116</v>
      </c>
      <c r="M1766" s="30">
        <v>0.33333333333333331</v>
      </c>
      <c r="N1766" s="30">
        <v>0.83333333333333337</v>
      </c>
      <c r="O1766" s="31">
        <v>620</v>
      </c>
      <c r="P1766" s="31">
        <v>0</v>
      </c>
      <c r="Q1766" s="32"/>
      <c r="R1766" s="33">
        <f t="shared" si="135"/>
        <v>10.645161290322582</v>
      </c>
      <c r="S1766" s="34">
        <f t="shared" si="136"/>
        <v>110</v>
      </c>
      <c r="T1766" s="35">
        <f>IF(L1766="비가동",0,VLOOKUP(E1766,[1]단가!$D$4:$G$1048576,4,0))</f>
        <v>79.56</v>
      </c>
      <c r="U1766" s="35">
        <f t="shared" si="137"/>
        <v>1225224</v>
      </c>
      <c r="V1766" s="36" t="str">
        <f>IF($L1766="비가동",0,IF($B1766="in",VLOOKUP($E1766,[1]투입량!$M:$T,3,FALSE),VLOOKUP($E1766,[1]투입량!$D:$I,3,FALSE)))</f>
        <v>E7002</v>
      </c>
      <c r="W1766" s="35">
        <f>IF($L1766="비가동",0,IF($B1766="in",VLOOKUP($E1766,[1]투입량!$M:$T,6,FALSE),VLOOKUP($E1766,[1]투입량!$D:$I,5,FALSE)))</f>
        <v>0</v>
      </c>
      <c r="X1766" s="35">
        <f t="shared" si="138"/>
        <v>0</v>
      </c>
      <c r="Y1766" s="37">
        <f>IF(V1766=0,0,VLOOKUP(V1766,[1]원재료!C:H,3,0)*0.001)</f>
        <v>3.02</v>
      </c>
      <c r="Z1766" s="35">
        <f t="shared" si="139"/>
        <v>0</v>
      </c>
      <c r="AA1766" s="49"/>
      <c r="AB1766" s="39" t="s">
        <v>35</v>
      </c>
      <c r="AC1766" s="40"/>
    </row>
    <row r="1767" spans="1:29" ht="19.5" customHeight="1" x14ac:dyDescent="0.45">
      <c r="A1767" s="22">
        <v>46162</v>
      </c>
      <c r="B1767" s="23" t="s">
        <v>29</v>
      </c>
      <c r="C1767" s="24" t="s">
        <v>168</v>
      </c>
      <c r="D1767" s="25" t="s">
        <v>192</v>
      </c>
      <c r="E1767" s="26" t="s">
        <v>174</v>
      </c>
      <c r="F1767" s="27" t="str">
        <f>VLOOKUP(표1[[#This Row],[품번]],[1]!품번구분[#Data],2,0)</f>
        <v>G</v>
      </c>
      <c r="G1767" s="28">
        <v>72</v>
      </c>
      <c r="H1767" s="28">
        <v>109</v>
      </c>
      <c r="I1767" s="28"/>
      <c r="J1767" s="29">
        <f>표1[[#This Row],[C/V]]*표1[[#This Row],[판수]]-표1[[#This Row],[불량수량]]</f>
        <v>7848</v>
      </c>
      <c r="K1767" s="28" t="s">
        <v>171</v>
      </c>
      <c r="L1767" s="28" t="s">
        <v>116</v>
      </c>
      <c r="M1767" s="30">
        <v>0.33333333333333331</v>
      </c>
      <c r="N1767" s="30">
        <v>0.83333333333333337</v>
      </c>
      <c r="O1767" s="31">
        <v>620</v>
      </c>
      <c r="P1767" s="31">
        <v>0</v>
      </c>
      <c r="Q1767" s="32"/>
      <c r="R1767" s="33">
        <f t="shared" si="135"/>
        <v>10.548387096774194</v>
      </c>
      <c r="S1767" s="34">
        <f t="shared" si="136"/>
        <v>109</v>
      </c>
      <c r="T1767" s="35">
        <f>IF(L1767="비가동",0,VLOOKUP(E1767,[1]단가!$D$4:$G$1048576,4,0))</f>
        <v>0</v>
      </c>
      <c r="U1767" s="35">
        <f t="shared" si="137"/>
        <v>0</v>
      </c>
      <c r="V1767" s="36" t="str">
        <f>IF($L1767="비가동",0,IF($B1767="in",VLOOKUP($E1767,[1]투입량!$M:$T,3,FALSE),VLOOKUP($E1767,[1]투입량!$D:$I,3,FALSE)))</f>
        <v>Q4020</v>
      </c>
      <c r="W1767" s="35">
        <f>IF($L1767="비가동",0,IF($B1767="in",VLOOKUP($E1767,[1]투입량!$M:$T,6,FALSE),VLOOKUP($E1767,[1]투입량!$D:$I,5,FALSE)))</f>
        <v>87</v>
      </c>
      <c r="X1767" s="35">
        <f t="shared" si="138"/>
        <v>10431.300000000001</v>
      </c>
      <c r="Y1767" s="37">
        <f>IF(V1767=0,0,VLOOKUP(V1767,[1]원재료!C:H,3,0)*0.001)</f>
        <v>10.450000000000001</v>
      </c>
      <c r="Z1767" s="35">
        <f t="shared" si="139"/>
        <v>109007.08500000002</v>
      </c>
      <c r="AA1767" s="49"/>
      <c r="AB1767" s="39" t="s">
        <v>35</v>
      </c>
      <c r="AC1767" s="40"/>
    </row>
    <row r="1768" spans="1:29" ht="19.5" hidden="1" customHeight="1" x14ac:dyDescent="0.45">
      <c r="A1768" s="22">
        <v>46162</v>
      </c>
      <c r="B1768" s="23" t="s">
        <v>29</v>
      </c>
      <c r="C1768" s="24" t="s">
        <v>168</v>
      </c>
      <c r="D1768" s="25" t="s">
        <v>183</v>
      </c>
      <c r="E1768" s="26" t="s">
        <v>176</v>
      </c>
      <c r="F1768" s="27" t="str">
        <f>VLOOKUP(표1[[#This Row],[품번]],[1]!품번구분[#Data],2,0)</f>
        <v>G</v>
      </c>
      <c r="G1768" s="28">
        <v>8</v>
      </c>
      <c r="H1768" s="28">
        <v>4</v>
      </c>
      <c r="I1768" s="28"/>
      <c r="J1768" s="29">
        <f>표1[[#This Row],[C/V]]*표1[[#This Row],[판수]]-표1[[#This Row],[불량수량]]</f>
        <v>32</v>
      </c>
      <c r="K1768" s="28" t="s">
        <v>184</v>
      </c>
      <c r="L1768" s="28" t="s">
        <v>116</v>
      </c>
      <c r="M1768" s="30">
        <v>0.33333333333333331</v>
      </c>
      <c r="N1768" s="30">
        <v>0.3576388888888889</v>
      </c>
      <c r="O1768" s="31">
        <v>9.9999999999999645</v>
      </c>
      <c r="P1768" s="31">
        <v>25.000000000000071</v>
      </c>
      <c r="Q1768" s="32" t="s">
        <v>100</v>
      </c>
      <c r="R1768" s="33">
        <f t="shared" si="135"/>
        <v>24.000000000000085</v>
      </c>
      <c r="S1768" s="34">
        <f t="shared" si="136"/>
        <v>4</v>
      </c>
      <c r="T1768" s="35">
        <f>IF(L1768="비가동",0,VLOOKUP(E1768,[1]단가!$D$4:$G$1048576,4,0))</f>
        <v>420.5</v>
      </c>
      <c r="U1768" s="35">
        <f t="shared" si="137"/>
        <v>13456</v>
      </c>
      <c r="V1768" s="36" t="str">
        <f>IF($L1768="비가동",0,IF($B1768="in",VLOOKUP($E1768,[1]투입량!$M:$T,3,FALSE),VLOOKUP($E1768,[1]투입량!$D:$I,3,FALSE)))</f>
        <v>Q4021</v>
      </c>
      <c r="W1768" s="35">
        <f>IF($L1768="비가동",0,IF($B1768="in",VLOOKUP($E1768,[1]투입량!$M:$T,6,FALSE),VLOOKUP($E1768,[1]투입량!$D:$I,5,FALSE)))</f>
        <v>22.4</v>
      </c>
      <c r="X1768" s="35">
        <f t="shared" si="138"/>
        <v>98.56</v>
      </c>
      <c r="Y1768" s="37">
        <f>IF(V1768=0,0,VLOOKUP(V1768,[1]원재료!C:H,3,0)*0.001)</f>
        <v>8.9</v>
      </c>
      <c r="Z1768" s="35">
        <f t="shared" si="139"/>
        <v>877.18400000000008</v>
      </c>
      <c r="AA1768" s="49"/>
      <c r="AB1768" s="39" t="s">
        <v>35</v>
      </c>
      <c r="AC1768" s="40"/>
    </row>
    <row r="1769" spans="1:29" ht="19.5" hidden="1" customHeight="1" x14ac:dyDescent="0.45">
      <c r="A1769" s="22">
        <v>46162</v>
      </c>
      <c r="B1769" s="23" t="s">
        <v>29</v>
      </c>
      <c r="C1769" s="24" t="s">
        <v>168</v>
      </c>
      <c r="D1769" s="25" t="s">
        <v>183</v>
      </c>
      <c r="E1769" s="26" t="s">
        <v>176</v>
      </c>
      <c r="F1769" s="27" t="str">
        <f>VLOOKUP(표1[[#This Row],[품번]],[1]!품번구분[#Data],2,0)</f>
        <v>G</v>
      </c>
      <c r="G1769" s="28"/>
      <c r="H1769" s="28"/>
      <c r="I1769" s="28"/>
      <c r="J1769" s="29">
        <f>표1[[#This Row],[C/V]]*표1[[#This Row],[판수]]-표1[[#This Row],[불량수량]]</f>
        <v>0</v>
      </c>
      <c r="K1769" s="28" t="s">
        <v>184</v>
      </c>
      <c r="L1769" s="28" t="s">
        <v>36</v>
      </c>
      <c r="M1769" s="30">
        <v>0.34027777777777773</v>
      </c>
      <c r="N1769" s="30">
        <v>0.3576388888888889</v>
      </c>
      <c r="O1769" s="31">
        <v>25.000000000000071</v>
      </c>
      <c r="P1769" s="31">
        <v>0</v>
      </c>
      <c r="Q1769" s="32"/>
      <c r="R1769" s="33" t="str">
        <f t="shared" si="135"/>
        <v/>
      </c>
      <c r="S1769" s="34">
        <f t="shared" si="136"/>
        <v>4</v>
      </c>
      <c r="T1769" s="35">
        <f>IF(L1769="비가동",0,VLOOKUP(E1769,[1]단가!$D$4:$G$1048576,4,0))</f>
        <v>0</v>
      </c>
      <c r="U1769" s="35">
        <f t="shared" si="137"/>
        <v>0</v>
      </c>
      <c r="V1769" s="36">
        <f>IF($L1769="비가동",0,IF($B1769="in",VLOOKUP($E1769,[1]투입량!$M:$T,3,FALSE),VLOOKUP($E1769,[1]투입량!$D:$I,3,FALSE)))</f>
        <v>0</v>
      </c>
      <c r="W1769" s="35">
        <f>IF($L1769="비가동",0,IF($B1769="in",VLOOKUP($E1769,[1]투입량!$M:$T,6,FALSE),VLOOKUP($E1769,[1]투입량!$D:$I,5,FALSE)))</f>
        <v>0</v>
      </c>
      <c r="X1769" s="35">
        <f t="shared" si="138"/>
        <v>0</v>
      </c>
      <c r="Y1769" s="37">
        <f>IF(V1769=0,0,VLOOKUP(V1769,[1]원재료!C:H,3,0)*0.001)</f>
        <v>0</v>
      </c>
      <c r="Z1769" s="35">
        <f t="shared" si="139"/>
        <v>0</v>
      </c>
      <c r="AA1769" s="49"/>
      <c r="AB1769" s="39" t="s">
        <v>35</v>
      </c>
      <c r="AC1769" s="40"/>
    </row>
    <row r="1770" spans="1:29" ht="19.5" hidden="1" customHeight="1" x14ac:dyDescent="0.45">
      <c r="A1770" s="22">
        <v>46162</v>
      </c>
      <c r="B1770" s="23" t="s">
        <v>29</v>
      </c>
      <c r="C1770" s="24" t="s">
        <v>168</v>
      </c>
      <c r="D1770" s="25" t="s">
        <v>183</v>
      </c>
      <c r="E1770" s="26" t="s">
        <v>212</v>
      </c>
      <c r="F1770" s="27" t="str">
        <f>VLOOKUP(표1[[#This Row],[품번]],[1]!품번구분[#Data],2,0)</f>
        <v>G</v>
      </c>
      <c r="G1770" s="28">
        <v>1</v>
      </c>
      <c r="H1770" s="28">
        <v>83</v>
      </c>
      <c r="I1770" s="28"/>
      <c r="J1770" s="29">
        <f>표1[[#This Row],[C/V]]*표1[[#This Row],[판수]]-표1[[#This Row],[불량수량]]</f>
        <v>83</v>
      </c>
      <c r="K1770" s="28" t="s">
        <v>184</v>
      </c>
      <c r="L1770" s="28" t="s">
        <v>116</v>
      </c>
      <c r="M1770" s="30">
        <v>0.3576388888888889</v>
      </c>
      <c r="N1770" s="30">
        <v>0.83333333333333337</v>
      </c>
      <c r="O1770" s="31">
        <v>495</v>
      </c>
      <c r="P1770" s="31">
        <v>90</v>
      </c>
      <c r="Q1770" s="32" t="s">
        <v>100</v>
      </c>
      <c r="R1770" s="33">
        <f t="shared" si="135"/>
        <v>10.060606060606061</v>
      </c>
      <c r="S1770" s="34">
        <f t="shared" si="136"/>
        <v>83</v>
      </c>
      <c r="T1770" s="35">
        <f>IF(L1770="비가동",0,VLOOKUP(E1770,[1]단가!$D$4:$G$1048576,4,0))</f>
        <v>2100</v>
      </c>
      <c r="U1770" s="35">
        <f t="shared" si="137"/>
        <v>174300</v>
      </c>
      <c r="V1770" s="36" t="str">
        <f>IF($L1770="비가동",0,IF($B1770="in",VLOOKUP($E1770,[1]투입량!$M:$T,3,FALSE),VLOOKUP($E1770,[1]투입량!$D:$I,3,FALSE)))</f>
        <v>Q5009</v>
      </c>
      <c r="W1770" s="35">
        <f>IF($L1770="비가동",0,IF($B1770="in",VLOOKUP($E1770,[1]투입량!$M:$T,6,FALSE),VLOOKUP($E1770,[1]투입량!$D:$I,5,FALSE)))</f>
        <v>0</v>
      </c>
      <c r="X1770" s="35">
        <f t="shared" si="138"/>
        <v>0</v>
      </c>
      <c r="Y1770" s="37">
        <f>IF(V1770=0,0,VLOOKUP(V1770,[1]원재료!C:H,3,0)*0.001)</f>
        <v>8.14</v>
      </c>
      <c r="Z1770" s="35">
        <f t="shared" si="139"/>
        <v>0</v>
      </c>
      <c r="AA1770" s="49"/>
      <c r="AB1770" s="39" t="s">
        <v>35</v>
      </c>
      <c r="AC1770" s="40"/>
    </row>
    <row r="1771" spans="1:29" ht="19.5" hidden="1" customHeight="1" x14ac:dyDescent="0.45">
      <c r="A1771" s="22">
        <v>46162</v>
      </c>
      <c r="B1771" s="23" t="s">
        <v>29</v>
      </c>
      <c r="C1771" s="24" t="s">
        <v>168</v>
      </c>
      <c r="D1771" s="25" t="s">
        <v>183</v>
      </c>
      <c r="E1771" s="26" t="s">
        <v>212</v>
      </c>
      <c r="F1771" s="27" t="str">
        <f>VLOOKUP(표1[[#This Row],[품번]],[1]!품번구분[#Data],2,0)</f>
        <v>G</v>
      </c>
      <c r="G1771" s="28"/>
      <c r="H1771" s="28"/>
      <c r="I1771" s="28"/>
      <c r="J1771" s="29">
        <f>표1[[#This Row],[C/V]]*표1[[#This Row],[판수]]-표1[[#This Row],[불량수량]]</f>
        <v>0</v>
      </c>
      <c r="K1771" s="28" t="s">
        <v>184</v>
      </c>
      <c r="L1771" s="28" t="s">
        <v>36</v>
      </c>
      <c r="M1771" s="30">
        <v>0.77083333333333337</v>
      </c>
      <c r="N1771" s="30">
        <v>0.83333333333333337</v>
      </c>
      <c r="O1771" s="31">
        <v>90</v>
      </c>
      <c r="P1771" s="31">
        <v>0</v>
      </c>
      <c r="Q1771" s="32"/>
      <c r="R1771" s="33" t="str">
        <f t="shared" si="135"/>
        <v/>
      </c>
      <c r="S1771" s="34">
        <f t="shared" si="136"/>
        <v>83</v>
      </c>
      <c r="T1771" s="35">
        <f>IF(L1771="비가동",0,VLOOKUP(E1771,[1]단가!$D$4:$G$1048576,4,0))</f>
        <v>0</v>
      </c>
      <c r="U1771" s="35">
        <f t="shared" si="137"/>
        <v>0</v>
      </c>
      <c r="V1771" s="36">
        <f>IF($L1771="비가동",0,IF($B1771="in",VLOOKUP($E1771,[1]투입량!$M:$T,3,FALSE),VLOOKUP($E1771,[1]투입량!$D:$I,3,FALSE)))</f>
        <v>0</v>
      </c>
      <c r="W1771" s="35">
        <f>IF($L1771="비가동",0,IF($B1771="in",VLOOKUP($E1771,[1]투입량!$M:$T,6,FALSE),VLOOKUP($E1771,[1]투입량!$D:$I,5,FALSE)))</f>
        <v>0</v>
      </c>
      <c r="X1771" s="35">
        <f t="shared" si="138"/>
        <v>0</v>
      </c>
      <c r="Y1771" s="37">
        <f>IF(V1771=0,0,VLOOKUP(V1771,[1]원재료!C:H,3,0)*0.001)</f>
        <v>0</v>
      </c>
      <c r="Z1771" s="35">
        <f t="shared" si="139"/>
        <v>0</v>
      </c>
      <c r="AA1771" s="49"/>
      <c r="AB1771" s="39" t="s">
        <v>35</v>
      </c>
      <c r="AC1771" s="40"/>
    </row>
    <row r="1772" spans="1:29" ht="19.5" customHeight="1" x14ac:dyDescent="0.45">
      <c r="A1772" s="22">
        <v>46162</v>
      </c>
      <c r="B1772" s="23" t="s">
        <v>29</v>
      </c>
      <c r="C1772" s="24" t="s">
        <v>168</v>
      </c>
      <c r="D1772" s="25" t="s">
        <v>183</v>
      </c>
      <c r="E1772" s="26" t="s">
        <v>213</v>
      </c>
      <c r="F1772" s="27" t="str">
        <f>VLOOKUP(표1[[#This Row],[품번]],[1]!품번구분[#Data],2,0)</f>
        <v>G</v>
      </c>
      <c r="G1772" s="28">
        <v>1</v>
      </c>
      <c r="H1772" s="28">
        <v>0</v>
      </c>
      <c r="I1772" s="28"/>
      <c r="J1772" s="29">
        <f>표1[[#This Row],[C/V]]*표1[[#This Row],[판수]]-표1[[#This Row],[불량수량]]</f>
        <v>0</v>
      </c>
      <c r="K1772" s="28" t="s">
        <v>184</v>
      </c>
      <c r="L1772" s="28" t="s">
        <v>116</v>
      </c>
      <c r="M1772" s="30">
        <v>0.83333333333333337</v>
      </c>
      <c r="N1772" s="30">
        <v>0.83333333333333337</v>
      </c>
      <c r="O1772" s="31">
        <v>0</v>
      </c>
      <c r="P1772" s="31">
        <v>0</v>
      </c>
      <c r="Q1772" s="32"/>
      <c r="R1772" s="33" t="str">
        <f t="shared" si="135"/>
        <v/>
      </c>
      <c r="S1772" s="34">
        <f t="shared" si="136"/>
        <v>102</v>
      </c>
      <c r="T1772" s="35">
        <f>IF(L1772="비가동",0,VLOOKUP(E1772,[1]단가!$D$4:$G$1048576,4,0))</f>
        <v>2000</v>
      </c>
      <c r="U1772" s="35">
        <f t="shared" si="137"/>
        <v>0</v>
      </c>
      <c r="V1772" s="36" t="str">
        <f>IF($L1772="비가동",0,IF($B1772="in",VLOOKUP($E1772,[1]투입량!$M:$T,3,FALSE),VLOOKUP($E1772,[1]투입량!$D:$I,3,FALSE)))</f>
        <v>Q5009</v>
      </c>
      <c r="W1772" s="35">
        <f>IF($L1772="비가동",0,IF($B1772="in",VLOOKUP($E1772,[1]투입량!$M:$T,6,FALSE),VLOOKUP($E1772,[1]투입량!$D:$I,5,FALSE)))</f>
        <v>0</v>
      </c>
      <c r="X1772" s="35">
        <f t="shared" si="138"/>
        <v>0</v>
      </c>
      <c r="Y1772" s="37">
        <f>IF(V1772=0,0,VLOOKUP(V1772,[1]원재료!C:H,3,0)*0.001)</f>
        <v>8.14</v>
      </c>
      <c r="Z1772" s="35">
        <f t="shared" si="139"/>
        <v>0</v>
      </c>
      <c r="AA1772" s="49"/>
      <c r="AB1772" s="39"/>
      <c r="AC1772" s="40"/>
    </row>
    <row r="1773" spans="1:29" ht="19.5" customHeight="1" x14ac:dyDescent="0.45">
      <c r="A1773" s="22">
        <v>46162</v>
      </c>
      <c r="B1773" s="23" t="s">
        <v>29</v>
      </c>
      <c r="C1773" s="24" t="s">
        <v>168</v>
      </c>
      <c r="D1773" s="25" t="s">
        <v>179</v>
      </c>
      <c r="E1773" s="26" t="s">
        <v>180</v>
      </c>
      <c r="F1773" s="27" t="str">
        <f>VLOOKUP(표1[[#This Row],[품번]],[1]!품번구분[#Data],2,0)</f>
        <v>G</v>
      </c>
      <c r="G1773" s="28">
        <v>96</v>
      </c>
      <c r="H1773" s="28">
        <v>102</v>
      </c>
      <c r="I1773" s="28"/>
      <c r="J1773" s="29">
        <f>표1[[#This Row],[C/V]]*표1[[#This Row],[판수]]-표1[[#This Row],[불량수량]]</f>
        <v>9792</v>
      </c>
      <c r="K1773" s="28" t="s">
        <v>184</v>
      </c>
      <c r="L1773" s="28" t="s">
        <v>116</v>
      </c>
      <c r="M1773" s="30">
        <v>0.33333333333333331</v>
      </c>
      <c r="N1773" s="30">
        <v>0.83333333333333337</v>
      </c>
      <c r="O1773" s="31">
        <v>620</v>
      </c>
      <c r="P1773" s="31">
        <v>0</v>
      </c>
      <c r="Q1773" s="32"/>
      <c r="R1773" s="33">
        <f t="shared" si="135"/>
        <v>9.870967741935484</v>
      </c>
      <c r="S1773" s="34">
        <f t="shared" si="136"/>
        <v>204</v>
      </c>
      <c r="T1773" s="35">
        <f>IF(L1773="비가동",0,VLOOKUP(E1773,[1]단가!$D$4:$G$1048576,4,0))</f>
        <v>55</v>
      </c>
      <c r="U1773" s="35">
        <f t="shared" si="137"/>
        <v>538560</v>
      </c>
      <c r="V1773" s="36" t="str">
        <f>IF($L1773="비가동",0,IF($B1773="in",VLOOKUP($E1773,[1]투입량!$M:$T,3,FALSE),VLOOKUP($E1773,[1]투입량!$D:$I,3,FALSE)))</f>
        <v>Q4020</v>
      </c>
      <c r="W1773" s="35">
        <f>IF($L1773="비가동",0,IF($B1773="in",VLOOKUP($E1773,[1]투입량!$M:$T,6,FALSE),VLOOKUP($E1773,[1]투입량!$D:$I,5,FALSE)))</f>
        <v>120</v>
      </c>
      <c r="X1773" s="35">
        <f t="shared" si="138"/>
        <v>13464</v>
      </c>
      <c r="Y1773" s="37">
        <f>IF(V1773=0,0,VLOOKUP(V1773,[1]원재료!C:H,3,0)*0.001)</f>
        <v>10.450000000000001</v>
      </c>
      <c r="Z1773" s="35">
        <f t="shared" si="139"/>
        <v>140698.80000000002</v>
      </c>
      <c r="AA1773" s="49"/>
      <c r="AB1773" s="39"/>
      <c r="AC1773" s="40"/>
    </row>
    <row r="1774" spans="1:29" ht="19.5" customHeight="1" x14ac:dyDescent="0.45">
      <c r="A1774" s="22">
        <v>46162</v>
      </c>
      <c r="B1774" s="23" t="s">
        <v>29</v>
      </c>
      <c r="C1774" s="24" t="s">
        <v>168</v>
      </c>
      <c r="D1774" s="25" t="s">
        <v>181</v>
      </c>
      <c r="E1774" s="26" t="s">
        <v>188</v>
      </c>
      <c r="F1774" s="27" t="str">
        <f>VLOOKUP(표1[[#This Row],[품번]],[1]!품번구분[#Data],2,0)</f>
        <v>G</v>
      </c>
      <c r="G1774" s="28">
        <v>21</v>
      </c>
      <c r="H1774" s="28">
        <v>102</v>
      </c>
      <c r="I1774" s="28"/>
      <c r="J1774" s="29">
        <f>표1[[#This Row],[C/V]]*표1[[#This Row],[판수]]-표1[[#This Row],[불량수량]]</f>
        <v>2142</v>
      </c>
      <c r="K1774" s="28" t="s">
        <v>184</v>
      </c>
      <c r="L1774" s="28" t="s">
        <v>116</v>
      </c>
      <c r="M1774" s="30">
        <v>0.33333333333333331</v>
      </c>
      <c r="N1774" s="30">
        <v>0.83333333333333337</v>
      </c>
      <c r="O1774" s="31">
        <v>620</v>
      </c>
      <c r="P1774" s="31">
        <v>0</v>
      </c>
      <c r="Q1774" s="32"/>
      <c r="R1774" s="33">
        <f t="shared" si="135"/>
        <v>9.870967741935484</v>
      </c>
      <c r="S1774" s="34">
        <f t="shared" si="136"/>
        <v>204</v>
      </c>
      <c r="T1774" s="35">
        <f>IF(L1774="비가동",0,VLOOKUP(E1774,[1]단가!$D$4:$G$1048576,4,0))</f>
        <v>383.7</v>
      </c>
      <c r="U1774" s="35">
        <f t="shared" si="137"/>
        <v>821885.4</v>
      </c>
      <c r="V1774" s="36" t="str">
        <f>IF($L1774="비가동",0,IF($B1774="in",VLOOKUP($E1774,[1]투입량!$M:$T,3,FALSE),VLOOKUP($E1774,[1]투입량!$D:$I,3,FALSE)))</f>
        <v>SI5027</v>
      </c>
      <c r="W1774" s="35">
        <f>IF($L1774="비가동",0,IF($B1774="in",VLOOKUP($E1774,[1]투입량!$M:$T,6,FALSE),VLOOKUP($E1774,[1]투입량!$D:$I,5,FALSE)))</f>
        <v>5</v>
      </c>
      <c r="X1774" s="35">
        <f t="shared" si="138"/>
        <v>561</v>
      </c>
      <c r="Y1774" s="37">
        <f>IF(V1774=0,0,VLOOKUP(V1774,[1]원재료!C:H,3,0)*0.001)</f>
        <v>0</v>
      </c>
      <c r="Z1774" s="35">
        <f t="shared" si="139"/>
        <v>0</v>
      </c>
      <c r="AA1774" s="49"/>
      <c r="AB1774" s="39"/>
      <c r="AC1774" s="40"/>
    </row>
    <row r="1775" spans="1:29" ht="19.5" customHeight="1" x14ac:dyDescent="0.45">
      <c r="A1775" s="22">
        <v>46162</v>
      </c>
      <c r="B1775" s="23" t="s">
        <v>29</v>
      </c>
      <c r="C1775" s="24" t="s">
        <v>168</v>
      </c>
      <c r="D1775" s="25" t="s">
        <v>183</v>
      </c>
      <c r="E1775" s="26" t="s">
        <v>213</v>
      </c>
      <c r="F1775" s="27" t="str">
        <f>VLOOKUP(표1[[#This Row],[품번]],[1]!품번구분[#Data],2,0)</f>
        <v>G</v>
      </c>
      <c r="G1775" s="28">
        <v>1</v>
      </c>
      <c r="H1775" s="28">
        <v>102</v>
      </c>
      <c r="I1775" s="28"/>
      <c r="J1775" s="29">
        <f>표1[[#This Row],[C/V]]*표1[[#This Row],[판수]]-표1[[#This Row],[불량수량]]</f>
        <v>102</v>
      </c>
      <c r="K1775" s="28" t="s">
        <v>191</v>
      </c>
      <c r="L1775" s="28" t="s">
        <v>117</v>
      </c>
      <c r="M1775" s="30">
        <v>0.83333333333333337</v>
      </c>
      <c r="N1775" s="30">
        <v>0.33333333333333331</v>
      </c>
      <c r="O1775" s="31">
        <v>659.99999999999989</v>
      </c>
      <c r="P1775" s="31">
        <v>0</v>
      </c>
      <c r="Q1775" s="32"/>
      <c r="R1775" s="33">
        <f t="shared" si="135"/>
        <v>9.2727272727272734</v>
      </c>
      <c r="S1775" s="34">
        <f t="shared" si="136"/>
        <v>102</v>
      </c>
      <c r="T1775" s="35">
        <f>IF(L1775="비가동",0,VLOOKUP(E1775,[1]단가!$D$4:$G$1048576,4,0))</f>
        <v>2000</v>
      </c>
      <c r="U1775" s="35">
        <f t="shared" si="137"/>
        <v>204000</v>
      </c>
      <c r="V1775" s="36" t="str">
        <f>IF($L1775="비가동",0,IF($B1775="in",VLOOKUP($E1775,[1]투입량!$M:$T,3,FALSE),VLOOKUP($E1775,[1]투입량!$D:$I,3,FALSE)))</f>
        <v>Q5009</v>
      </c>
      <c r="W1775" s="35">
        <f>IF($L1775="비가동",0,IF($B1775="in",VLOOKUP($E1775,[1]투입량!$M:$T,6,FALSE),VLOOKUP($E1775,[1]투입량!$D:$I,5,FALSE)))</f>
        <v>0</v>
      </c>
      <c r="X1775" s="35">
        <f t="shared" si="138"/>
        <v>0</v>
      </c>
      <c r="Y1775" s="37">
        <f>IF(V1775=0,0,VLOOKUP(V1775,[1]원재료!C:H,3,0)*0.001)</f>
        <v>8.14</v>
      </c>
      <c r="Z1775" s="35">
        <f t="shared" si="139"/>
        <v>0</v>
      </c>
      <c r="AA1775" s="49"/>
      <c r="AB1775" s="39"/>
      <c r="AC1775" s="40"/>
    </row>
    <row r="1776" spans="1:29" ht="19.5" customHeight="1" x14ac:dyDescent="0.45">
      <c r="A1776" s="22">
        <v>46162</v>
      </c>
      <c r="B1776" s="23" t="s">
        <v>29</v>
      </c>
      <c r="C1776" s="24" t="s">
        <v>168</v>
      </c>
      <c r="D1776" s="25" t="s">
        <v>179</v>
      </c>
      <c r="E1776" s="26" t="s">
        <v>180</v>
      </c>
      <c r="F1776" s="27" t="str">
        <f>VLOOKUP(표1[[#This Row],[품번]],[1]!품번구분[#Data],2,0)</f>
        <v>G</v>
      </c>
      <c r="G1776" s="28">
        <v>96</v>
      </c>
      <c r="H1776" s="28">
        <v>102</v>
      </c>
      <c r="I1776" s="28"/>
      <c r="J1776" s="29">
        <f>표1[[#This Row],[C/V]]*표1[[#This Row],[판수]]-표1[[#This Row],[불량수량]]</f>
        <v>9792</v>
      </c>
      <c r="K1776" s="28" t="s">
        <v>191</v>
      </c>
      <c r="L1776" s="28" t="s">
        <v>117</v>
      </c>
      <c r="M1776" s="30">
        <v>0.83333333333333337</v>
      </c>
      <c r="N1776" s="30">
        <v>0.33333333333333331</v>
      </c>
      <c r="O1776" s="31">
        <v>659.99999999999989</v>
      </c>
      <c r="P1776" s="31">
        <v>0</v>
      </c>
      <c r="Q1776" s="32"/>
      <c r="R1776" s="33">
        <f t="shared" si="135"/>
        <v>9.2727272727272734</v>
      </c>
      <c r="S1776" s="34">
        <f t="shared" si="136"/>
        <v>204</v>
      </c>
      <c r="T1776" s="35">
        <f>IF(L1776="비가동",0,VLOOKUP(E1776,[1]단가!$D$4:$G$1048576,4,0))</f>
        <v>55</v>
      </c>
      <c r="U1776" s="35">
        <f t="shared" si="137"/>
        <v>538560</v>
      </c>
      <c r="V1776" s="36" t="str">
        <f>IF($L1776="비가동",0,IF($B1776="in",VLOOKUP($E1776,[1]투입량!$M:$T,3,FALSE),VLOOKUP($E1776,[1]투입량!$D:$I,3,FALSE)))</f>
        <v>Q4020</v>
      </c>
      <c r="W1776" s="35">
        <f>IF($L1776="비가동",0,IF($B1776="in",VLOOKUP($E1776,[1]투입량!$M:$T,6,FALSE),VLOOKUP($E1776,[1]투입량!$D:$I,5,FALSE)))</f>
        <v>120</v>
      </c>
      <c r="X1776" s="35">
        <f t="shared" si="138"/>
        <v>13464</v>
      </c>
      <c r="Y1776" s="37">
        <f>IF(V1776=0,0,VLOOKUP(V1776,[1]원재료!C:H,3,0)*0.001)</f>
        <v>10.450000000000001</v>
      </c>
      <c r="Z1776" s="35">
        <f t="shared" si="139"/>
        <v>140698.80000000002</v>
      </c>
      <c r="AA1776" s="49"/>
      <c r="AB1776" s="39"/>
      <c r="AC1776" s="40"/>
    </row>
    <row r="1777" spans="1:29" ht="19.5" customHeight="1" x14ac:dyDescent="0.45">
      <c r="A1777" s="22">
        <v>46162</v>
      </c>
      <c r="B1777" s="23" t="s">
        <v>29</v>
      </c>
      <c r="C1777" s="24" t="s">
        <v>168</v>
      </c>
      <c r="D1777" s="25" t="s">
        <v>181</v>
      </c>
      <c r="E1777" s="26" t="s">
        <v>188</v>
      </c>
      <c r="F1777" s="27" t="str">
        <f>VLOOKUP(표1[[#This Row],[품번]],[1]!품번구분[#Data],2,0)</f>
        <v>G</v>
      </c>
      <c r="G1777" s="28">
        <v>21</v>
      </c>
      <c r="H1777" s="28">
        <v>102</v>
      </c>
      <c r="I1777" s="28"/>
      <c r="J1777" s="29">
        <f>표1[[#This Row],[C/V]]*표1[[#This Row],[판수]]-표1[[#This Row],[불량수량]]</f>
        <v>2142</v>
      </c>
      <c r="K1777" s="28" t="s">
        <v>191</v>
      </c>
      <c r="L1777" s="28" t="s">
        <v>117</v>
      </c>
      <c r="M1777" s="30">
        <v>0.83333333333333337</v>
      </c>
      <c r="N1777" s="30">
        <v>0.33333333333333331</v>
      </c>
      <c r="O1777" s="31">
        <v>659.99999999999989</v>
      </c>
      <c r="P1777" s="31">
        <v>0</v>
      </c>
      <c r="Q1777" s="32"/>
      <c r="R1777" s="33">
        <f t="shared" si="135"/>
        <v>9.2727272727272734</v>
      </c>
      <c r="S1777" s="34">
        <f t="shared" si="136"/>
        <v>204</v>
      </c>
      <c r="T1777" s="35">
        <f>IF(L1777="비가동",0,VLOOKUP(E1777,[1]단가!$D$4:$G$1048576,4,0))</f>
        <v>383.7</v>
      </c>
      <c r="U1777" s="35">
        <f t="shared" si="137"/>
        <v>821885.4</v>
      </c>
      <c r="V1777" s="36" t="str">
        <f>IF($L1777="비가동",0,IF($B1777="in",VLOOKUP($E1777,[1]투입량!$M:$T,3,FALSE),VLOOKUP($E1777,[1]투입량!$D:$I,3,FALSE)))</f>
        <v>SI5027</v>
      </c>
      <c r="W1777" s="35">
        <f>IF($L1777="비가동",0,IF($B1777="in",VLOOKUP($E1777,[1]투입량!$M:$T,6,FALSE),VLOOKUP($E1777,[1]투입량!$D:$I,5,FALSE)))</f>
        <v>5</v>
      </c>
      <c r="X1777" s="35">
        <f t="shared" si="138"/>
        <v>561</v>
      </c>
      <c r="Y1777" s="37">
        <f>IF(V1777=0,0,VLOOKUP(V1777,[1]원재료!C:H,3,0)*0.001)</f>
        <v>0</v>
      </c>
      <c r="Z1777" s="35">
        <f t="shared" si="139"/>
        <v>0</v>
      </c>
      <c r="AA1777" s="49"/>
      <c r="AB1777" s="39"/>
      <c r="AC1777" s="40"/>
    </row>
    <row r="1778" spans="1:29" ht="19.5" customHeight="1" x14ac:dyDescent="0.45">
      <c r="A1778" s="22">
        <v>46162</v>
      </c>
      <c r="B1778" s="23" t="s">
        <v>29</v>
      </c>
      <c r="C1778" s="24" t="s">
        <v>168</v>
      </c>
      <c r="D1778" s="25" t="s">
        <v>185</v>
      </c>
      <c r="E1778" s="26" t="s">
        <v>194</v>
      </c>
      <c r="F1778" s="27" t="str">
        <f>VLOOKUP(표1[[#This Row],[품번]],[1]!품번구분[#Data],2,0)</f>
        <v>G</v>
      </c>
      <c r="G1778" s="28">
        <v>20</v>
      </c>
      <c r="H1778" s="28">
        <v>78</v>
      </c>
      <c r="I1778" s="28"/>
      <c r="J1778" s="29">
        <f>표1[[#This Row],[C/V]]*표1[[#This Row],[판수]]-표1[[#This Row],[불량수량]]</f>
        <v>1560</v>
      </c>
      <c r="K1778" s="28" t="s">
        <v>186</v>
      </c>
      <c r="L1778" s="28" t="s">
        <v>116</v>
      </c>
      <c r="M1778" s="30">
        <v>0.33333333333333331</v>
      </c>
      <c r="N1778" s="30">
        <v>0.83333333333333337</v>
      </c>
      <c r="O1778" s="31">
        <v>620</v>
      </c>
      <c r="P1778" s="31">
        <v>0</v>
      </c>
      <c r="Q1778" s="32"/>
      <c r="R1778" s="33">
        <f t="shared" si="135"/>
        <v>7.5483870967741931</v>
      </c>
      <c r="S1778" s="34">
        <f t="shared" si="136"/>
        <v>174</v>
      </c>
      <c r="T1778" s="35">
        <f>IF(L1778="비가동",0,VLOOKUP(E1778,[1]단가!$D$4:$G$1048576,4,0))</f>
        <v>405</v>
      </c>
      <c r="U1778" s="35">
        <f t="shared" si="137"/>
        <v>631800</v>
      </c>
      <c r="V1778" s="36" t="str">
        <f>IF($L1778="비가동",0,IF($B1778="in",VLOOKUP($E1778,[1]투입량!$M:$T,3,FALSE),VLOOKUP($E1778,[1]투입량!$D:$I,3,FALSE)))</f>
        <v>H-N7001</v>
      </c>
      <c r="W1778" s="35">
        <f>IF($L1778="비가동",0,IF($B1778="in",VLOOKUP($E1778,[1]투입량!$M:$T,6,FALSE),VLOOKUP($E1778,[1]투입량!$D:$I,5,FALSE)))</f>
        <v>0</v>
      </c>
      <c r="X1778" s="35">
        <f t="shared" si="138"/>
        <v>0</v>
      </c>
      <c r="Y1778" s="37">
        <f>IF(V1778=0,0,VLOOKUP(V1778,[1]원재료!C:H,3,0)*0.001)</f>
        <v>22.900000000000002</v>
      </c>
      <c r="Z1778" s="35">
        <f t="shared" si="139"/>
        <v>0</v>
      </c>
      <c r="AA1778" s="49"/>
      <c r="AB1778" s="39"/>
      <c r="AC1778" s="40"/>
    </row>
    <row r="1779" spans="1:29" ht="19.5" customHeight="1" x14ac:dyDescent="0.45">
      <c r="A1779" s="22">
        <v>46162</v>
      </c>
      <c r="B1779" s="23" t="s">
        <v>29</v>
      </c>
      <c r="C1779" s="24" t="s">
        <v>168</v>
      </c>
      <c r="D1779" s="25" t="s">
        <v>187</v>
      </c>
      <c r="E1779" s="26" t="s">
        <v>208</v>
      </c>
      <c r="F1779" s="27" t="str">
        <f>VLOOKUP(표1[[#This Row],[품번]],[1]!품번구분[#Data],2,0)</f>
        <v>G</v>
      </c>
      <c r="G1779" s="28">
        <v>28</v>
      </c>
      <c r="H1779" s="28">
        <v>79</v>
      </c>
      <c r="I1779" s="28"/>
      <c r="J1779" s="29">
        <f>표1[[#This Row],[C/V]]*표1[[#This Row],[판수]]-표1[[#This Row],[불량수량]]</f>
        <v>2212</v>
      </c>
      <c r="K1779" s="28" t="s">
        <v>186</v>
      </c>
      <c r="L1779" s="28" t="s">
        <v>116</v>
      </c>
      <c r="M1779" s="30">
        <v>0.33333333333333331</v>
      </c>
      <c r="N1779" s="30">
        <v>0.83333333333333337</v>
      </c>
      <c r="O1779" s="31">
        <v>620</v>
      </c>
      <c r="P1779" s="31">
        <v>0</v>
      </c>
      <c r="Q1779" s="32"/>
      <c r="R1779" s="33">
        <f t="shared" si="135"/>
        <v>7.6451612903225801</v>
      </c>
      <c r="S1779" s="34">
        <f t="shared" si="136"/>
        <v>175</v>
      </c>
      <c r="T1779" s="35">
        <f>IF(L1779="비가동",0,VLOOKUP(E1779,[1]단가!$D$4:$G$1048576,4,0))</f>
        <v>270</v>
      </c>
      <c r="U1779" s="35">
        <f t="shared" si="137"/>
        <v>597240</v>
      </c>
      <c r="V1779" s="36" t="str">
        <f>IF($L1779="비가동",0,IF($B1779="in",VLOOKUP($E1779,[1]투입량!$M:$T,3,FALSE),VLOOKUP($E1779,[1]투입량!$D:$I,3,FALSE)))</f>
        <v>Q5011</v>
      </c>
      <c r="W1779" s="35">
        <f>IF($L1779="비가동",0,IF($B1779="in",VLOOKUP($E1779,[1]투입량!$M:$T,6,FALSE),VLOOKUP($E1779,[1]투입량!$D:$I,5,FALSE)))</f>
        <v>76</v>
      </c>
      <c r="X1779" s="35">
        <f t="shared" si="138"/>
        <v>6604.4000000000005</v>
      </c>
      <c r="Y1779" s="37">
        <f>IF(V1779=0,0,VLOOKUP(V1779,[1]원재료!C:H,3,0)*0.001)</f>
        <v>9.01</v>
      </c>
      <c r="Z1779" s="35">
        <f t="shared" si="139"/>
        <v>59505.644</v>
      </c>
      <c r="AA1779" s="49"/>
      <c r="AB1779" s="39"/>
      <c r="AC1779" s="40"/>
    </row>
    <row r="1780" spans="1:29" ht="19.5" customHeight="1" x14ac:dyDescent="0.45">
      <c r="A1780" s="22">
        <v>46162</v>
      </c>
      <c r="B1780" s="23" t="s">
        <v>29</v>
      </c>
      <c r="C1780" s="24" t="s">
        <v>168</v>
      </c>
      <c r="D1780" s="25" t="s">
        <v>189</v>
      </c>
      <c r="E1780" s="26" t="s">
        <v>196</v>
      </c>
      <c r="F1780" s="27" t="str">
        <f>VLOOKUP(표1[[#This Row],[품번]],[1]!품번구분[#Data],2,0)</f>
        <v>G</v>
      </c>
      <c r="G1780" s="28">
        <v>4</v>
      </c>
      <c r="H1780" s="28">
        <v>80</v>
      </c>
      <c r="I1780" s="28"/>
      <c r="J1780" s="29">
        <f>표1[[#This Row],[C/V]]*표1[[#This Row],[판수]]-표1[[#This Row],[불량수량]]</f>
        <v>320</v>
      </c>
      <c r="K1780" s="28" t="s">
        <v>186</v>
      </c>
      <c r="L1780" s="28" t="s">
        <v>116</v>
      </c>
      <c r="M1780" s="30">
        <v>0.33333333333333331</v>
      </c>
      <c r="N1780" s="30">
        <v>0.83333333333333337</v>
      </c>
      <c r="O1780" s="31">
        <v>620</v>
      </c>
      <c r="P1780" s="31">
        <v>0</v>
      </c>
      <c r="Q1780" s="32"/>
      <c r="R1780" s="33">
        <f t="shared" si="135"/>
        <v>7.741935483870968</v>
      </c>
      <c r="S1780" s="34">
        <f t="shared" si="136"/>
        <v>175</v>
      </c>
      <c r="T1780" s="35">
        <f>IF(L1780="비가동",0,VLOOKUP(E1780,[1]단가!$D$4:$G$1048576,4,0))</f>
        <v>673</v>
      </c>
      <c r="U1780" s="35">
        <f t="shared" si="137"/>
        <v>215360</v>
      </c>
      <c r="V1780" s="36" t="str">
        <f>IF($L1780="비가동",0,IF($B1780="in",VLOOKUP($E1780,[1]투입량!$M:$T,3,FALSE),VLOOKUP($E1780,[1]투입량!$D:$I,3,FALSE)))</f>
        <v>SI5027</v>
      </c>
      <c r="W1780" s="35">
        <f>IF($L1780="비가동",0,IF($B1780="in",VLOOKUP($E1780,[1]투입량!$M:$T,6,FALSE),VLOOKUP($E1780,[1]투입량!$D:$I,5,FALSE)))</f>
        <v>48</v>
      </c>
      <c r="X1780" s="35">
        <f t="shared" si="138"/>
        <v>4224</v>
      </c>
      <c r="Y1780" s="37">
        <f>IF(V1780=0,0,VLOOKUP(V1780,[1]원재료!C:H,3,0)*0.001)</f>
        <v>0</v>
      </c>
      <c r="Z1780" s="35">
        <f t="shared" si="139"/>
        <v>0</v>
      </c>
      <c r="AA1780" s="49"/>
      <c r="AB1780" s="39"/>
      <c r="AC1780" s="40"/>
    </row>
    <row r="1781" spans="1:29" ht="19.5" customHeight="1" x14ac:dyDescent="0.45">
      <c r="A1781" s="22">
        <v>46162</v>
      </c>
      <c r="B1781" s="23" t="s">
        <v>29</v>
      </c>
      <c r="C1781" s="24" t="s">
        <v>168</v>
      </c>
      <c r="D1781" s="25" t="s">
        <v>185</v>
      </c>
      <c r="E1781" s="26" t="s">
        <v>194</v>
      </c>
      <c r="F1781" s="27" t="str">
        <f>VLOOKUP(표1[[#This Row],[품번]],[1]!품번구분[#Data],2,0)</f>
        <v>G</v>
      </c>
      <c r="G1781" s="28">
        <v>20</v>
      </c>
      <c r="H1781" s="28">
        <v>96</v>
      </c>
      <c r="I1781" s="28"/>
      <c r="J1781" s="29">
        <f>표1[[#This Row],[C/V]]*표1[[#This Row],[판수]]-표1[[#This Row],[불량수량]]</f>
        <v>1920</v>
      </c>
      <c r="K1781" s="28" t="s">
        <v>177</v>
      </c>
      <c r="L1781" s="28" t="s">
        <v>117</v>
      </c>
      <c r="M1781" s="30">
        <v>0.83333333333333337</v>
      </c>
      <c r="N1781" s="30">
        <v>0.33333333333333331</v>
      </c>
      <c r="O1781" s="31">
        <v>659.99999999999989</v>
      </c>
      <c r="P1781" s="31">
        <v>0</v>
      </c>
      <c r="Q1781" s="32"/>
      <c r="R1781" s="33">
        <f t="shared" si="135"/>
        <v>8.7272727272727284</v>
      </c>
      <c r="S1781" s="34">
        <f t="shared" si="136"/>
        <v>174</v>
      </c>
      <c r="T1781" s="35">
        <f>IF(L1781="비가동",0,VLOOKUP(E1781,[1]단가!$D$4:$G$1048576,4,0))</f>
        <v>405</v>
      </c>
      <c r="U1781" s="35">
        <f t="shared" si="137"/>
        <v>777600</v>
      </c>
      <c r="V1781" s="36" t="str">
        <f>IF($L1781="비가동",0,IF($B1781="in",VLOOKUP($E1781,[1]투입량!$M:$T,3,FALSE),VLOOKUP($E1781,[1]투입량!$D:$I,3,FALSE)))</f>
        <v>H-N7001</v>
      </c>
      <c r="W1781" s="35">
        <f>IF($L1781="비가동",0,IF($B1781="in",VLOOKUP($E1781,[1]투입량!$M:$T,6,FALSE),VLOOKUP($E1781,[1]투입량!$D:$I,5,FALSE)))</f>
        <v>0</v>
      </c>
      <c r="X1781" s="35">
        <f t="shared" si="138"/>
        <v>0</v>
      </c>
      <c r="Y1781" s="37">
        <f>IF(V1781=0,0,VLOOKUP(V1781,[1]원재료!C:H,3,0)*0.001)</f>
        <v>22.900000000000002</v>
      </c>
      <c r="Z1781" s="35">
        <f t="shared" si="139"/>
        <v>0</v>
      </c>
      <c r="AA1781" s="49"/>
      <c r="AB1781" s="39"/>
      <c r="AC1781" s="40"/>
    </row>
    <row r="1782" spans="1:29" ht="19.5" customHeight="1" x14ac:dyDescent="0.45">
      <c r="A1782" s="22">
        <v>46162</v>
      </c>
      <c r="B1782" s="23" t="s">
        <v>29</v>
      </c>
      <c r="C1782" s="24" t="s">
        <v>168</v>
      </c>
      <c r="D1782" s="25" t="s">
        <v>187</v>
      </c>
      <c r="E1782" s="26" t="s">
        <v>208</v>
      </c>
      <c r="F1782" s="27" t="str">
        <f>VLOOKUP(표1[[#This Row],[품번]],[1]!품번구분[#Data],2,0)</f>
        <v>G</v>
      </c>
      <c r="G1782" s="28">
        <v>28</v>
      </c>
      <c r="H1782" s="28">
        <v>96</v>
      </c>
      <c r="I1782" s="28"/>
      <c r="J1782" s="29">
        <f>표1[[#This Row],[C/V]]*표1[[#This Row],[판수]]-표1[[#This Row],[불량수량]]</f>
        <v>2688</v>
      </c>
      <c r="K1782" s="28" t="s">
        <v>177</v>
      </c>
      <c r="L1782" s="28" t="s">
        <v>117</v>
      </c>
      <c r="M1782" s="30">
        <v>0.83333333333333337</v>
      </c>
      <c r="N1782" s="30">
        <v>0.33333333333333331</v>
      </c>
      <c r="O1782" s="31">
        <v>659.99999999999989</v>
      </c>
      <c r="P1782" s="31">
        <v>0</v>
      </c>
      <c r="Q1782" s="32"/>
      <c r="R1782" s="33">
        <f t="shared" si="135"/>
        <v>8.7272727272727284</v>
      </c>
      <c r="S1782" s="34">
        <f t="shared" si="136"/>
        <v>175</v>
      </c>
      <c r="T1782" s="35">
        <f>IF(L1782="비가동",0,VLOOKUP(E1782,[1]단가!$D$4:$G$1048576,4,0))</f>
        <v>270</v>
      </c>
      <c r="U1782" s="35">
        <f t="shared" si="137"/>
        <v>725760</v>
      </c>
      <c r="V1782" s="36" t="str">
        <f>IF($L1782="비가동",0,IF($B1782="in",VLOOKUP($E1782,[1]투입량!$M:$T,3,FALSE),VLOOKUP($E1782,[1]투입량!$D:$I,3,FALSE)))</f>
        <v>Q5011</v>
      </c>
      <c r="W1782" s="35">
        <f>IF($L1782="비가동",0,IF($B1782="in",VLOOKUP($E1782,[1]투입량!$M:$T,6,FALSE),VLOOKUP($E1782,[1]투입량!$D:$I,5,FALSE)))</f>
        <v>76</v>
      </c>
      <c r="X1782" s="35">
        <f t="shared" si="138"/>
        <v>8025.6</v>
      </c>
      <c r="Y1782" s="37">
        <f>IF(V1782=0,0,VLOOKUP(V1782,[1]원재료!C:H,3,0)*0.001)</f>
        <v>9.01</v>
      </c>
      <c r="Z1782" s="35">
        <f t="shared" si="139"/>
        <v>72310.656000000003</v>
      </c>
      <c r="AA1782" s="49"/>
      <c r="AB1782" s="39"/>
      <c r="AC1782" s="40"/>
    </row>
    <row r="1783" spans="1:29" ht="19.5" customHeight="1" x14ac:dyDescent="0.45">
      <c r="A1783" s="22">
        <v>46163</v>
      </c>
      <c r="B1783" s="23" t="s">
        <v>29</v>
      </c>
      <c r="C1783" s="24" t="s">
        <v>168</v>
      </c>
      <c r="D1783" s="25" t="s">
        <v>189</v>
      </c>
      <c r="E1783" s="26" t="s">
        <v>196</v>
      </c>
      <c r="F1783" s="27" t="str">
        <f>VLOOKUP(표1[[#This Row],[품번]],[1]!품번구분[#Data],2,0)</f>
        <v>G</v>
      </c>
      <c r="G1783" s="28">
        <v>4</v>
      </c>
      <c r="H1783" s="28">
        <v>96</v>
      </c>
      <c r="I1783" s="28"/>
      <c r="J1783" s="29">
        <f>표1[[#This Row],[C/V]]*표1[[#This Row],[판수]]-표1[[#This Row],[불량수량]]</f>
        <v>384</v>
      </c>
      <c r="K1783" s="28" t="s">
        <v>177</v>
      </c>
      <c r="L1783" s="28" t="s">
        <v>117</v>
      </c>
      <c r="M1783" s="30">
        <v>0.83333333333333337</v>
      </c>
      <c r="N1783" s="30">
        <v>0.33333333333333331</v>
      </c>
      <c r="O1783" s="31">
        <v>659.99999999999989</v>
      </c>
      <c r="P1783" s="31">
        <v>0</v>
      </c>
      <c r="Q1783" s="32"/>
      <c r="R1783" s="33">
        <f t="shared" si="135"/>
        <v>8.7272727272727284</v>
      </c>
      <c r="S1783" s="34">
        <f t="shared" si="136"/>
        <v>177</v>
      </c>
      <c r="T1783" s="35">
        <f>IF(L1783="비가동",0,VLOOKUP(E1783,[1]단가!$D$4:$G$1048576,4,0))</f>
        <v>673</v>
      </c>
      <c r="U1783" s="35">
        <f t="shared" si="137"/>
        <v>258432</v>
      </c>
      <c r="V1783" s="36" t="str">
        <f>IF($L1783="비가동",0,IF($B1783="in",VLOOKUP($E1783,[1]투입량!$M:$T,3,FALSE),VLOOKUP($E1783,[1]투입량!$D:$I,3,FALSE)))</f>
        <v>SI5027</v>
      </c>
      <c r="W1783" s="35">
        <f>IF($L1783="비가동",0,IF($B1783="in",VLOOKUP($E1783,[1]투입량!$M:$T,6,FALSE),VLOOKUP($E1783,[1]투입량!$D:$I,5,FALSE)))</f>
        <v>48</v>
      </c>
      <c r="X1783" s="35">
        <f t="shared" si="138"/>
        <v>5068.8</v>
      </c>
      <c r="Y1783" s="37">
        <f>IF(V1783=0,0,VLOOKUP(V1783,[1]원재료!C:H,3,0)*0.001)</f>
        <v>0</v>
      </c>
      <c r="Z1783" s="35">
        <f t="shared" si="139"/>
        <v>0</v>
      </c>
      <c r="AA1783" s="49"/>
      <c r="AB1783" s="39"/>
      <c r="AC1783" s="40"/>
    </row>
    <row r="1784" spans="1:29" ht="19.5" customHeight="1" x14ac:dyDescent="0.45">
      <c r="A1784" s="22">
        <v>46163</v>
      </c>
      <c r="B1784" s="23" t="s">
        <v>29</v>
      </c>
      <c r="C1784" s="24" t="s">
        <v>168</v>
      </c>
      <c r="D1784" s="25" t="s">
        <v>169</v>
      </c>
      <c r="E1784" s="26" t="s">
        <v>211</v>
      </c>
      <c r="F1784" s="27" t="str">
        <f>VLOOKUP(표1[[#This Row],[품번]],[1]!품번구분[#Data],2,0)</f>
        <v>G</v>
      </c>
      <c r="G1784" s="28">
        <v>2</v>
      </c>
      <c r="H1784" s="28">
        <v>111</v>
      </c>
      <c r="I1784" s="28"/>
      <c r="J1784" s="29">
        <f>표1[[#This Row],[C/V]]*표1[[#This Row],[판수]]-표1[[#This Row],[불량수량]]</f>
        <v>222</v>
      </c>
      <c r="K1784" s="28" t="s">
        <v>171</v>
      </c>
      <c r="L1784" s="28" t="s">
        <v>116</v>
      </c>
      <c r="M1784" s="30">
        <v>0.33333333333333331</v>
      </c>
      <c r="N1784" s="30">
        <v>0.83333333333333337</v>
      </c>
      <c r="O1784" s="31">
        <v>620</v>
      </c>
      <c r="P1784" s="31">
        <v>0</v>
      </c>
      <c r="Q1784" s="32"/>
      <c r="R1784" s="33">
        <f t="shared" si="135"/>
        <v>10.741935483870968</v>
      </c>
      <c r="S1784" s="34">
        <f t="shared" si="136"/>
        <v>111</v>
      </c>
      <c r="T1784" s="35">
        <f>IF(L1784="비가동",0,VLOOKUP(E1784,[1]단가!$D$4:$G$1048576,4,0))</f>
        <v>1402</v>
      </c>
      <c r="U1784" s="35">
        <f t="shared" si="137"/>
        <v>311244</v>
      </c>
      <c r="V1784" s="36" t="str">
        <f>IF($L1784="비가동",0,IF($B1784="in",VLOOKUP($E1784,[1]투입량!$M:$T,3,FALSE),VLOOKUP($E1784,[1]투입량!$D:$I,3,FALSE)))</f>
        <v>SI5013</v>
      </c>
      <c r="W1784" s="35">
        <f>IF($L1784="비가동",0,IF($B1784="in",VLOOKUP($E1784,[1]투입량!$M:$T,6,FALSE),VLOOKUP($E1784,[1]투입량!$D:$I,5,FALSE)))</f>
        <v>0</v>
      </c>
      <c r="X1784" s="35">
        <f t="shared" si="138"/>
        <v>0</v>
      </c>
      <c r="Y1784" s="37">
        <f>IF(V1784=0,0,VLOOKUP(V1784,[1]원재료!C:H,3,0)*0.001)</f>
        <v>8.6</v>
      </c>
      <c r="Z1784" s="35">
        <f t="shared" si="139"/>
        <v>0</v>
      </c>
      <c r="AA1784" s="49"/>
      <c r="AB1784" s="39"/>
      <c r="AC1784" s="40"/>
    </row>
    <row r="1785" spans="1:29" ht="19.5" customHeight="1" x14ac:dyDescent="0.45">
      <c r="A1785" s="22">
        <v>46163</v>
      </c>
      <c r="B1785" s="23" t="s">
        <v>29</v>
      </c>
      <c r="C1785" s="24" t="s">
        <v>168</v>
      </c>
      <c r="D1785" s="25" t="s">
        <v>172</v>
      </c>
      <c r="E1785" s="26" t="s">
        <v>206</v>
      </c>
      <c r="F1785" s="27" t="str">
        <f>VLOOKUP(표1[[#This Row],[품번]],[1]!품번구분[#Data],2,0)</f>
        <v>G</v>
      </c>
      <c r="G1785" s="28">
        <v>140</v>
      </c>
      <c r="H1785" s="28">
        <v>111</v>
      </c>
      <c r="I1785" s="28"/>
      <c r="J1785" s="29">
        <f>표1[[#This Row],[C/V]]*표1[[#This Row],[판수]]-표1[[#This Row],[불량수량]]</f>
        <v>15540</v>
      </c>
      <c r="K1785" s="28" t="s">
        <v>171</v>
      </c>
      <c r="L1785" s="28" t="s">
        <v>116</v>
      </c>
      <c r="M1785" s="30">
        <v>0.33333333333333331</v>
      </c>
      <c r="N1785" s="30">
        <v>0.83333333333333337</v>
      </c>
      <c r="O1785" s="31">
        <v>620</v>
      </c>
      <c r="P1785" s="31">
        <v>0</v>
      </c>
      <c r="Q1785" s="32"/>
      <c r="R1785" s="33">
        <f t="shared" si="135"/>
        <v>10.741935483870968</v>
      </c>
      <c r="S1785" s="34">
        <f t="shared" si="136"/>
        <v>111</v>
      </c>
      <c r="T1785" s="35">
        <f>IF(L1785="비가동",0,VLOOKUP(E1785,[1]단가!$D$4:$G$1048576,4,0))</f>
        <v>79.56</v>
      </c>
      <c r="U1785" s="35">
        <f t="shared" si="137"/>
        <v>1236362.4000000001</v>
      </c>
      <c r="V1785" s="36" t="str">
        <f>IF($L1785="비가동",0,IF($B1785="in",VLOOKUP($E1785,[1]투입량!$M:$T,3,FALSE),VLOOKUP($E1785,[1]투입량!$D:$I,3,FALSE)))</f>
        <v>E7002</v>
      </c>
      <c r="W1785" s="35">
        <f>IF($L1785="비가동",0,IF($B1785="in",VLOOKUP($E1785,[1]투입량!$M:$T,6,FALSE),VLOOKUP($E1785,[1]투입량!$D:$I,5,FALSE)))</f>
        <v>0</v>
      </c>
      <c r="X1785" s="35">
        <f t="shared" si="138"/>
        <v>0</v>
      </c>
      <c r="Y1785" s="37">
        <f>IF(V1785=0,0,VLOOKUP(V1785,[1]원재료!C:H,3,0)*0.001)</f>
        <v>3.02</v>
      </c>
      <c r="Z1785" s="35">
        <f t="shared" si="139"/>
        <v>0</v>
      </c>
      <c r="AA1785" s="49"/>
      <c r="AB1785" s="39"/>
      <c r="AC1785" s="40"/>
    </row>
    <row r="1786" spans="1:29" ht="19.5" customHeight="1" x14ac:dyDescent="0.45">
      <c r="A1786" s="22">
        <v>46163</v>
      </c>
      <c r="B1786" s="23" t="s">
        <v>29</v>
      </c>
      <c r="C1786" s="24" t="s">
        <v>168</v>
      </c>
      <c r="D1786" s="25" t="s">
        <v>192</v>
      </c>
      <c r="E1786" s="26" t="s">
        <v>174</v>
      </c>
      <c r="F1786" s="27" t="str">
        <f>VLOOKUP(표1[[#This Row],[품번]],[1]!품번구분[#Data],2,0)</f>
        <v>G</v>
      </c>
      <c r="G1786" s="28">
        <v>72</v>
      </c>
      <c r="H1786" s="28">
        <v>111</v>
      </c>
      <c r="I1786" s="28"/>
      <c r="J1786" s="29">
        <f>표1[[#This Row],[C/V]]*표1[[#This Row],[판수]]-표1[[#This Row],[불량수량]]</f>
        <v>7992</v>
      </c>
      <c r="K1786" s="28" t="s">
        <v>171</v>
      </c>
      <c r="L1786" s="28" t="s">
        <v>116</v>
      </c>
      <c r="M1786" s="30">
        <v>0.33333333333333331</v>
      </c>
      <c r="N1786" s="30">
        <v>0.83333333333333337</v>
      </c>
      <c r="O1786" s="31">
        <v>620</v>
      </c>
      <c r="P1786" s="31">
        <v>0</v>
      </c>
      <c r="Q1786" s="32"/>
      <c r="R1786" s="33">
        <f t="shared" si="135"/>
        <v>10.741935483870968</v>
      </c>
      <c r="S1786" s="34">
        <f t="shared" si="136"/>
        <v>111</v>
      </c>
      <c r="T1786" s="35">
        <f>IF(L1786="비가동",0,VLOOKUP(E1786,[1]단가!$D$4:$G$1048576,4,0))</f>
        <v>0</v>
      </c>
      <c r="U1786" s="35">
        <f t="shared" si="137"/>
        <v>0</v>
      </c>
      <c r="V1786" s="36" t="str">
        <f>IF($L1786="비가동",0,IF($B1786="in",VLOOKUP($E1786,[1]투입량!$M:$T,3,FALSE),VLOOKUP($E1786,[1]투입량!$D:$I,3,FALSE)))</f>
        <v>Q4020</v>
      </c>
      <c r="W1786" s="35">
        <f>IF($L1786="비가동",0,IF($B1786="in",VLOOKUP($E1786,[1]투입량!$M:$T,6,FALSE),VLOOKUP($E1786,[1]투입량!$D:$I,5,FALSE)))</f>
        <v>87</v>
      </c>
      <c r="X1786" s="35">
        <f t="shared" si="138"/>
        <v>10622.7</v>
      </c>
      <c r="Y1786" s="37">
        <f>IF(V1786=0,0,VLOOKUP(V1786,[1]원재료!C:H,3,0)*0.001)</f>
        <v>10.450000000000001</v>
      </c>
      <c r="Z1786" s="35">
        <f t="shared" si="139"/>
        <v>111007.21500000003</v>
      </c>
      <c r="AA1786" s="49"/>
      <c r="AB1786" s="39"/>
      <c r="AC1786" s="40"/>
    </row>
    <row r="1787" spans="1:29" ht="19.5" hidden="1" customHeight="1" x14ac:dyDescent="0.45">
      <c r="A1787" s="22">
        <v>46163</v>
      </c>
      <c r="B1787" s="23" t="s">
        <v>29</v>
      </c>
      <c r="C1787" s="24" t="s">
        <v>168</v>
      </c>
      <c r="D1787" s="25" t="s">
        <v>183</v>
      </c>
      <c r="E1787" s="26" t="s">
        <v>213</v>
      </c>
      <c r="F1787" s="27" t="str">
        <f>VLOOKUP(표1[[#This Row],[품번]],[1]!품번구분[#Data],2,0)</f>
        <v>G</v>
      </c>
      <c r="G1787" s="28">
        <v>1</v>
      </c>
      <c r="H1787" s="28">
        <v>7</v>
      </c>
      <c r="I1787" s="28"/>
      <c r="J1787" s="29">
        <f>표1[[#This Row],[C/V]]*표1[[#This Row],[판수]]-표1[[#This Row],[불량수량]]</f>
        <v>7</v>
      </c>
      <c r="K1787" s="28" t="s">
        <v>184</v>
      </c>
      <c r="L1787" s="28" t="s">
        <v>116</v>
      </c>
      <c r="M1787" s="30">
        <v>0.33333333333333331</v>
      </c>
      <c r="N1787" s="30">
        <v>0.39583333333333331</v>
      </c>
      <c r="O1787" s="31">
        <v>15.000000000000028</v>
      </c>
      <c r="P1787" s="31">
        <v>74.999999999999972</v>
      </c>
      <c r="Q1787" s="32" t="s">
        <v>100</v>
      </c>
      <c r="R1787" s="33">
        <f t="shared" si="135"/>
        <v>27.999999999999947</v>
      </c>
      <c r="S1787" s="34">
        <f t="shared" si="136"/>
        <v>7</v>
      </c>
      <c r="T1787" s="35">
        <f>IF(L1787="비가동",0,VLOOKUP(E1787,[1]단가!$D$4:$G$1048576,4,0))</f>
        <v>2000</v>
      </c>
      <c r="U1787" s="35">
        <f t="shared" si="137"/>
        <v>14000</v>
      </c>
      <c r="V1787" s="36" t="str">
        <f>IF($L1787="비가동",0,IF($B1787="in",VLOOKUP($E1787,[1]투입량!$M:$T,3,FALSE),VLOOKUP($E1787,[1]투입량!$D:$I,3,FALSE)))</f>
        <v>Q5009</v>
      </c>
      <c r="W1787" s="35">
        <f>IF($L1787="비가동",0,IF($B1787="in",VLOOKUP($E1787,[1]투입량!$M:$T,6,FALSE),VLOOKUP($E1787,[1]투입량!$D:$I,5,FALSE)))</f>
        <v>0</v>
      </c>
      <c r="X1787" s="35">
        <f t="shared" si="138"/>
        <v>0</v>
      </c>
      <c r="Y1787" s="37">
        <f>IF(V1787=0,0,VLOOKUP(V1787,[1]원재료!C:H,3,0)*0.001)</f>
        <v>8.14</v>
      </c>
      <c r="Z1787" s="35">
        <f t="shared" si="139"/>
        <v>0</v>
      </c>
      <c r="AA1787" s="49"/>
      <c r="AB1787" s="39"/>
      <c r="AC1787" s="40"/>
    </row>
    <row r="1788" spans="1:29" ht="19.5" hidden="1" customHeight="1" x14ac:dyDescent="0.45">
      <c r="A1788" s="22">
        <v>46163</v>
      </c>
      <c r="B1788" s="23" t="s">
        <v>29</v>
      </c>
      <c r="C1788" s="24" t="s">
        <v>168</v>
      </c>
      <c r="D1788" s="25" t="s">
        <v>183</v>
      </c>
      <c r="E1788" s="26" t="s">
        <v>213</v>
      </c>
      <c r="F1788" s="27" t="str">
        <f>VLOOKUP(표1[[#This Row],[품번]],[1]!품번구분[#Data],2,0)</f>
        <v>G</v>
      </c>
      <c r="G1788" s="28"/>
      <c r="H1788" s="28"/>
      <c r="I1788" s="28"/>
      <c r="J1788" s="29">
        <f>표1[[#This Row],[C/V]]*표1[[#This Row],[판수]]-표1[[#This Row],[불량수량]]</f>
        <v>0</v>
      </c>
      <c r="K1788" s="28" t="s">
        <v>184</v>
      </c>
      <c r="L1788" s="28" t="s">
        <v>36</v>
      </c>
      <c r="M1788" s="30">
        <v>0.34375</v>
      </c>
      <c r="N1788" s="30">
        <v>0.39583333333333331</v>
      </c>
      <c r="O1788" s="31">
        <v>74.999999999999972</v>
      </c>
      <c r="P1788" s="31">
        <v>0</v>
      </c>
      <c r="Q1788" s="32"/>
      <c r="R1788" s="33" t="str">
        <f t="shared" si="135"/>
        <v/>
      </c>
      <c r="S1788" s="34">
        <f t="shared" si="136"/>
        <v>7</v>
      </c>
      <c r="T1788" s="35">
        <f>IF(L1788="비가동",0,VLOOKUP(E1788,[1]단가!$D$4:$G$1048576,4,0))</f>
        <v>0</v>
      </c>
      <c r="U1788" s="35">
        <f t="shared" si="137"/>
        <v>0</v>
      </c>
      <c r="V1788" s="36">
        <f>IF($L1788="비가동",0,IF($B1788="in",VLOOKUP($E1788,[1]투입량!$M:$T,3,FALSE),VLOOKUP($E1788,[1]투입량!$D:$I,3,FALSE)))</f>
        <v>0</v>
      </c>
      <c r="W1788" s="35">
        <f>IF($L1788="비가동",0,IF($B1788="in",VLOOKUP($E1788,[1]투입량!$M:$T,6,FALSE),VLOOKUP($E1788,[1]투입량!$D:$I,5,FALSE)))</f>
        <v>0</v>
      </c>
      <c r="X1788" s="35">
        <f t="shared" si="138"/>
        <v>0</v>
      </c>
      <c r="Y1788" s="37">
        <f>IF(V1788=0,0,VLOOKUP(V1788,[1]원재료!C:H,3,0)*0.001)</f>
        <v>0</v>
      </c>
      <c r="Z1788" s="35">
        <f t="shared" si="139"/>
        <v>0</v>
      </c>
      <c r="AA1788" s="49"/>
      <c r="AB1788" s="39"/>
      <c r="AC1788" s="40"/>
    </row>
    <row r="1789" spans="1:29" ht="19.5" customHeight="1" x14ac:dyDescent="0.45">
      <c r="A1789" s="22">
        <v>46163</v>
      </c>
      <c r="B1789" s="23" t="s">
        <v>29</v>
      </c>
      <c r="C1789" s="24" t="s">
        <v>168</v>
      </c>
      <c r="D1789" s="25" t="s">
        <v>183</v>
      </c>
      <c r="E1789" s="26" t="s">
        <v>176</v>
      </c>
      <c r="F1789" s="27" t="str">
        <f>VLOOKUP(표1[[#This Row],[품번]],[1]!품번구분[#Data],2,0)</f>
        <v>G</v>
      </c>
      <c r="G1789" s="28">
        <v>8</v>
      </c>
      <c r="H1789" s="28">
        <v>84</v>
      </c>
      <c r="I1789" s="28"/>
      <c r="J1789" s="29">
        <f>표1[[#This Row],[C/V]]*표1[[#This Row],[판수]]-표1[[#This Row],[불량수량]]</f>
        <v>672</v>
      </c>
      <c r="K1789" s="28" t="s">
        <v>184</v>
      </c>
      <c r="L1789" s="28" t="s">
        <v>116</v>
      </c>
      <c r="M1789" s="30">
        <v>0.39583333333333331</v>
      </c>
      <c r="N1789" s="30">
        <v>0.83333333333333337</v>
      </c>
      <c r="O1789" s="31">
        <v>530.00000000000011</v>
      </c>
      <c r="P1789" s="31">
        <v>0</v>
      </c>
      <c r="Q1789" s="32"/>
      <c r="R1789" s="33">
        <f t="shared" si="135"/>
        <v>9.5094339622641488</v>
      </c>
      <c r="S1789" s="34">
        <f t="shared" si="136"/>
        <v>187</v>
      </c>
      <c r="T1789" s="35">
        <f>IF(L1789="비가동",0,VLOOKUP(E1789,[1]단가!$D$4:$G$1048576,4,0))</f>
        <v>420.5</v>
      </c>
      <c r="U1789" s="35">
        <f t="shared" si="137"/>
        <v>282576</v>
      </c>
      <c r="V1789" s="36" t="str">
        <f>IF($L1789="비가동",0,IF($B1789="in",VLOOKUP($E1789,[1]투입량!$M:$T,3,FALSE),VLOOKUP($E1789,[1]투입량!$D:$I,3,FALSE)))</f>
        <v>Q4021</v>
      </c>
      <c r="W1789" s="35">
        <f>IF($L1789="비가동",0,IF($B1789="in",VLOOKUP($E1789,[1]투입량!$M:$T,6,FALSE),VLOOKUP($E1789,[1]투입량!$D:$I,5,FALSE)))</f>
        <v>22.4</v>
      </c>
      <c r="X1789" s="35">
        <f t="shared" si="138"/>
        <v>2069.7600000000002</v>
      </c>
      <c r="Y1789" s="37">
        <f>IF(V1789=0,0,VLOOKUP(V1789,[1]원재료!C:H,3,0)*0.001)</f>
        <v>8.9</v>
      </c>
      <c r="Z1789" s="35">
        <f t="shared" si="139"/>
        <v>18420.864000000001</v>
      </c>
      <c r="AA1789" s="49"/>
      <c r="AB1789" s="39"/>
      <c r="AC1789" s="40"/>
    </row>
    <row r="1790" spans="1:29" ht="19.5" customHeight="1" x14ac:dyDescent="0.45">
      <c r="A1790" s="22">
        <v>46163</v>
      </c>
      <c r="B1790" s="23" t="s">
        <v>29</v>
      </c>
      <c r="C1790" s="24" t="s">
        <v>168</v>
      </c>
      <c r="D1790" s="25" t="s">
        <v>179</v>
      </c>
      <c r="E1790" s="26" t="s">
        <v>180</v>
      </c>
      <c r="F1790" s="27" t="str">
        <f>VLOOKUP(표1[[#This Row],[품번]],[1]!품번구분[#Data],2,0)</f>
        <v>G</v>
      </c>
      <c r="G1790" s="28">
        <v>96</v>
      </c>
      <c r="H1790" s="28">
        <v>103</v>
      </c>
      <c r="I1790" s="28"/>
      <c r="J1790" s="29">
        <f>표1[[#This Row],[C/V]]*표1[[#This Row],[판수]]-표1[[#This Row],[불량수량]]</f>
        <v>9888</v>
      </c>
      <c r="K1790" s="28" t="s">
        <v>184</v>
      </c>
      <c r="L1790" s="28" t="s">
        <v>116</v>
      </c>
      <c r="M1790" s="30">
        <v>0.33333333333333331</v>
      </c>
      <c r="N1790" s="30">
        <v>0.83333333333333337</v>
      </c>
      <c r="O1790" s="31">
        <v>620</v>
      </c>
      <c r="P1790" s="31">
        <v>0</v>
      </c>
      <c r="Q1790" s="32"/>
      <c r="R1790" s="33">
        <f t="shared" si="135"/>
        <v>9.9677419354838719</v>
      </c>
      <c r="S1790" s="34">
        <f t="shared" si="136"/>
        <v>206</v>
      </c>
      <c r="T1790" s="35">
        <f>IF(L1790="비가동",0,VLOOKUP(E1790,[1]단가!$D$4:$G$1048576,4,0))</f>
        <v>55</v>
      </c>
      <c r="U1790" s="35">
        <f t="shared" si="137"/>
        <v>543840</v>
      </c>
      <c r="V1790" s="36" t="str">
        <f>IF($L1790="비가동",0,IF($B1790="in",VLOOKUP($E1790,[1]투입량!$M:$T,3,FALSE),VLOOKUP($E1790,[1]투입량!$D:$I,3,FALSE)))</f>
        <v>Q4020</v>
      </c>
      <c r="W1790" s="35">
        <f>IF($L1790="비가동",0,IF($B1790="in",VLOOKUP($E1790,[1]투입량!$M:$T,6,FALSE),VLOOKUP($E1790,[1]투입량!$D:$I,5,FALSE)))</f>
        <v>120</v>
      </c>
      <c r="X1790" s="35">
        <f t="shared" si="138"/>
        <v>13596</v>
      </c>
      <c r="Y1790" s="37">
        <f>IF(V1790=0,0,VLOOKUP(V1790,[1]원재료!C:H,3,0)*0.001)</f>
        <v>10.450000000000001</v>
      </c>
      <c r="Z1790" s="35">
        <f t="shared" si="139"/>
        <v>142078.20000000001</v>
      </c>
      <c r="AA1790" s="49"/>
      <c r="AB1790" s="39"/>
      <c r="AC1790" s="40"/>
    </row>
    <row r="1791" spans="1:29" ht="19.5" customHeight="1" x14ac:dyDescent="0.45">
      <c r="A1791" s="22">
        <v>46163</v>
      </c>
      <c r="B1791" s="23" t="s">
        <v>29</v>
      </c>
      <c r="C1791" s="24" t="s">
        <v>168</v>
      </c>
      <c r="D1791" s="25" t="s">
        <v>181</v>
      </c>
      <c r="E1791" s="26" t="s">
        <v>188</v>
      </c>
      <c r="F1791" s="27" t="str">
        <f>VLOOKUP(표1[[#This Row],[품번]],[1]!품번구분[#Data],2,0)</f>
        <v>G</v>
      </c>
      <c r="G1791" s="28">
        <v>21</v>
      </c>
      <c r="H1791" s="28">
        <v>103</v>
      </c>
      <c r="I1791" s="28"/>
      <c r="J1791" s="29">
        <f>표1[[#This Row],[C/V]]*표1[[#This Row],[판수]]-표1[[#This Row],[불량수량]]</f>
        <v>2163</v>
      </c>
      <c r="K1791" s="28" t="s">
        <v>184</v>
      </c>
      <c r="L1791" s="28" t="s">
        <v>116</v>
      </c>
      <c r="M1791" s="30">
        <v>0.33333333333333331</v>
      </c>
      <c r="N1791" s="30">
        <v>0.83333333333333337</v>
      </c>
      <c r="O1791" s="31">
        <v>620</v>
      </c>
      <c r="P1791" s="31">
        <v>0</v>
      </c>
      <c r="Q1791" s="32"/>
      <c r="R1791" s="33">
        <f t="shared" si="135"/>
        <v>9.9677419354838719</v>
      </c>
      <c r="S1791" s="34">
        <f t="shared" si="136"/>
        <v>206</v>
      </c>
      <c r="T1791" s="35">
        <f>IF(L1791="비가동",0,VLOOKUP(E1791,[1]단가!$D$4:$G$1048576,4,0))</f>
        <v>383.7</v>
      </c>
      <c r="U1791" s="35">
        <f t="shared" si="137"/>
        <v>829943.1</v>
      </c>
      <c r="V1791" s="36" t="str">
        <f>IF($L1791="비가동",0,IF($B1791="in",VLOOKUP($E1791,[1]투입량!$M:$T,3,FALSE),VLOOKUP($E1791,[1]투입량!$D:$I,3,FALSE)))</f>
        <v>SI5027</v>
      </c>
      <c r="W1791" s="35">
        <f>IF($L1791="비가동",0,IF($B1791="in",VLOOKUP($E1791,[1]투입량!$M:$T,6,FALSE),VLOOKUP($E1791,[1]투입량!$D:$I,5,FALSE)))</f>
        <v>5</v>
      </c>
      <c r="X1791" s="35">
        <f t="shared" si="138"/>
        <v>566.5</v>
      </c>
      <c r="Y1791" s="37">
        <f>IF(V1791=0,0,VLOOKUP(V1791,[1]원재료!C:H,3,0)*0.001)</f>
        <v>0</v>
      </c>
      <c r="Z1791" s="35">
        <f t="shared" si="139"/>
        <v>0</v>
      </c>
      <c r="AA1791" s="49"/>
      <c r="AB1791" s="39"/>
      <c r="AC1791" s="40"/>
    </row>
    <row r="1792" spans="1:29" ht="19.5" customHeight="1" x14ac:dyDescent="0.45">
      <c r="A1792" s="22">
        <v>46163</v>
      </c>
      <c r="B1792" s="23" t="s">
        <v>29</v>
      </c>
      <c r="C1792" s="24" t="s">
        <v>168</v>
      </c>
      <c r="D1792" s="25" t="s">
        <v>183</v>
      </c>
      <c r="E1792" s="26" t="s">
        <v>176</v>
      </c>
      <c r="F1792" s="27" t="str">
        <f>VLOOKUP(표1[[#This Row],[품번]],[1]!품번구분[#Data],2,0)</f>
        <v>G</v>
      </c>
      <c r="G1792" s="28">
        <v>8</v>
      </c>
      <c r="H1792" s="28">
        <v>103</v>
      </c>
      <c r="I1792" s="28"/>
      <c r="J1792" s="29">
        <f>표1[[#This Row],[C/V]]*표1[[#This Row],[판수]]-표1[[#This Row],[불량수량]]</f>
        <v>824</v>
      </c>
      <c r="K1792" s="28" t="s">
        <v>191</v>
      </c>
      <c r="L1792" s="28" t="s">
        <v>117</v>
      </c>
      <c r="M1792" s="30">
        <v>0.83333333333333337</v>
      </c>
      <c r="N1792" s="30">
        <v>0.33333333333333331</v>
      </c>
      <c r="O1792" s="31">
        <v>659.99999999999989</v>
      </c>
      <c r="P1792" s="31">
        <v>0</v>
      </c>
      <c r="Q1792" s="32"/>
      <c r="R1792" s="33">
        <f t="shared" si="135"/>
        <v>9.3636363636363651</v>
      </c>
      <c r="S1792" s="34">
        <f t="shared" si="136"/>
        <v>187</v>
      </c>
      <c r="T1792" s="35">
        <f>IF(L1792="비가동",0,VLOOKUP(E1792,[1]단가!$D$4:$G$1048576,4,0))</f>
        <v>420.5</v>
      </c>
      <c r="U1792" s="35">
        <f t="shared" si="137"/>
        <v>346492</v>
      </c>
      <c r="V1792" s="36" t="str">
        <f>IF($L1792="비가동",0,IF($B1792="in",VLOOKUP($E1792,[1]투입량!$M:$T,3,FALSE),VLOOKUP($E1792,[1]투입량!$D:$I,3,FALSE)))</f>
        <v>Q4021</v>
      </c>
      <c r="W1792" s="35">
        <f>IF($L1792="비가동",0,IF($B1792="in",VLOOKUP($E1792,[1]투입량!$M:$T,6,FALSE),VLOOKUP($E1792,[1]투입량!$D:$I,5,FALSE)))</f>
        <v>22.4</v>
      </c>
      <c r="X1792" s="35">
        <f t="shared" si="138"/>
        <v>2537.92</v>
      </c>
      <c r="Y1792" s="37">
        <f>IF(V1792=0,0,VLOOKUP(V1792,[1]원재료!C:H,3,0)*0.001)</f>
        <v>8.9</v>
      </c>
      <c r="Z1792" s="35">
        <f t="shared" si="139"/>
        <v>22587.488000000001</v>
      </c>
      <c r="AA1792" s="49"/>
      <c r="AB1792" s="39"/>
      <c r="AC1792" s="40"/>
    </row>
    <row r="1793" spans="1:29" ht="19.5" customHeight="1" x14ac:dyDescent="0.45">
      <c r="A1793" s="22">
        <v>46163</v>
      </c>
      <c r="B1793" s="23" t="s">
        <v>29</v>
      </c>
      <c r="C1793" s="24" t="s">
        <v>168</v>
      </c>
      <c r="D1793" s="25" t="s">
        <v>179</v>
      </c>
      <c r="E1793" s="26" t="s">
        <v>180</v>
      </c>
      <c r="F1793" s="27" t="str">
        <f>VLOOKUP(표1[[#This Row],[품번]],[1]!품번구분[#Data],2,0)</f>
        <v>G</v>
      </c>
      <c r="G1793" s="28">
        <v>96</v>
      </c>
      <c r="H1793" s="28">
        <v>103</v>
      </c>
      <c r="I1793" s="28"/>
      <c r="J1793" s="29">
        <f>표1[[#This Row],[C/V]]*표1[[#This Row],[판수]]-표1[[#This Row],[불량수량]]</f>
        <v>9888</v>
      </c>
      <c r="K1793" s="28" t="s">
        <v>191</v>
      </c>
      <c r="L1793" s="28" t="s">
        <v>117</v>
      </c>
      <c r="M1793" s="30">
        <v>0.83333333333333337</v>
      </c>
      <c r="N1793" s="30">
        <v>0.33333333333333331</v>
      </c>
      <c r="O1793" s="31">
        <v>659.99999999999989</v>
      </c>
      <c r="P1793" s="31">
        <v>0</v>
      </c>
      <c r="Q1793" s="32"/>
      <c r="R1793" s="33">
        <f t="shared" si="135"/>
        <v>9.3636363636363651</v>
      </c>
      <c r="S1793" s="34">
        <f t="shared" si="136"/>
        <v>206</v>
      </c>
      <c r="T1793" s="35">
        <f>IF(L1793="비가동",0,VLOOKUP(E1793,[1]단가!$D$4:$G$1048576,4,0))</f>
        <v>55</v>
      </c>
      <c r="U1793" s="35">
        <f t="shared" si="137"/>
        <v>543840</v>
      </c>
      <c r="V1793" s="36" t="str">
        <f>IF($L1793="비가동",0,IF($B1793="in",VLOOKUP($E1793,[1]투입량!$M:$T,3,FALSE),VLOOKUP($E1793,[1]투입량!$D:$I,3,FALSE)))</f>
        <v>Q4020</v>
      </c>
      <c r="W1793" s="35">
        <f>IF($L1793="비가동",0,IF($B1793="in",VLOOKUP($E1793,[1]투입량!$M:$T,6,FALSE),VLOOKUP($E1793,[1]투입량!$D:$I,5,FALSE)))</f>
        <v>120</v>
      </c>
      <c r="X1793" s="35">
        <f t="shared" si="138"/>
        <v>13596</v>
      </c>
      <c r="Y1793" s="37">
        <f>IF(V1793=0,0,VLOOKUP(V1793,[1]원재료!C:H,3,0)*0.001)</f>
        <v>10.450000000000001</v>
      </c>
      <c r="Z1793" s="35">
        <f t="shared" si="139"/>
        <v>142078.20000000001</v>
      </c>
      <c r="AA1793" s="49"/>
      <c r="AB1793" s="39"/>
      <c r="AC1793" s="40"/>
    </row>
    <row r="1794" spans="1:29" ht="19.5" customHeight="1" x14ac:dyDescent="0.45">
      <c r="A1794" s="22">
        <v>46163</v>
      </c>
      <c r="B1794" s="23" t="s">
        <v>29</v>
      </c>
      <c r="C1794" s="24" t="s">
        <v>168</v>
      </c>
      <c r="D1794" s="25" t="s">
        <v>181</v>
      </c>
      <c r="E1794" s="26" t="s">
        <v>188</v>
      </c>
      <c r="F1794" s="27" t="str">
        <f>VLOOKUP(표1[[#This Row],[품번]],[1]!품번구분[#Data],2,0)</f>
        <v>G</v>
      </c>
      <c r="G1794" s="28">
        <v>21</v>
      </c>
      <c r="H1794" s="28">
        <v>103</v>
      </c>
      <c r="I1794" s="28"/>
      <c r="J1794" s="29">
        <f>표1[[#This Row],[C/V]]*표1[[#This Row],[판수]]-표1[[#This Row],[불량수량]]</f>
        <v>2163</v>
      </c>
      <c r="K1794" s="28" t="s">
        <v>191</v>
      </c>
      <c r="L1794" s="28" t="s">
        <v>117</v>
      </c>
      <c r="M1794" s="30">
        <v>0.83333333333333337</v>
      </c>
      <c r="N1794" s="30">
        <v>0.33333333333333331</v>
      </c>
      <c r="O1794" s="31">
        <v>659.99999999999989</v>
      </c>
      <c r="P1794" s="31">
        <v>0</v>
      </c>
      <c r="Q1794" s="32"/>
      <c r="R1794" s="33">
        <f t="shared" si="135"/>
        <v>9.3636363636363651</v>
      </c>
      <c r="S1794" s="34">
        <f t="shared" si="136"/>
        <v>206</v>
      </c>
      <c r="T1794" s="35">
        <f>IF(L1794="비가동",0,VLOOKUP(E1794,[1]단가!$D$4:$G$1048576,4,0))</f>
        <v>383.7</v>
      </c>
      <c r="U1794" s="35">
        <f t="shared" si="137"/>
        <v>829943.1</v>
      </c>
      <c r="V1794" s="36" t="str">
        <f>IF($L1794="비가동",0,IF($B1794="in",VLOOKUP($E1794,[1]투입량!$M:$T,3,FALSE),VLOOKUP($E1794,[1]투입량!$D:$I,3,FALSE)))</f>
        <v>SI5027</v>
      </c>
      <c r="W1794" s="35">
        <f>IF($L1794="비가동",0,IF($B1794="in",VLOOKUP($E1794,[1]투입량!$M:$T,6,FALSE),VLOOKUP($E1794,[1]투입량!$D:$I,5,FALSE)))</f>
        <v>5</v>
      </c>
      <c r="X1794" s="35">
        <f t="shared" si="138"/>
        <v>566.5</v>
      </c>
      <c r="Y1794" s="37">
        <f>IF(V1794=0,0,VLOOKUP(V1794,[1]원재료!C:H,3,0)*0.001)</f>
        <v>0</v>
      </c>
      <c r="Z1794" s="35">
        <f t="shared" si="139"/>
        <v>0</v>
      </c>
      <c r="AA1794" s="49"/>
      <c r="AB1794" s="39"/>
      <c r="AC1794" s="40"/>
    </row>
    <row r="1795" spans="1:29" ht="19.5" customHeight="1" x14ac:dyDescent="0.45">
      <c r="A1795" s="22">
        <v>46163</v>
      </c>
      <c r="B1795" s="23" t="s">
        <v>29</v>
      </c>
      <c r="C1795" s="24" t="s">
        <v>168</v>
      </c>
      <c r="D1795" s="25" t="s">
        <v>185</v>
      </c>
      <c r="E1795" s="26" t="s">
        <v>194</v>
      </c>
      <c r="F1795" s="27" t="str">
        <f>VLOOKUP(표1[[#This Row],[품번]],[1]!품번구분[#Data],2,0)</f>
        <v>G</v>
      </c>
      <c r="G1795" s="28">
        <v>20</v>
      </c>
      <c r="H1795" s="28">
        <v>78</v>
      </c>
      <c r="I1795" s="28"/>
      <c r="J1795" s="29">
        <f>표1[[#This Row],[C/V]]*표1[[#This Row],[판수]]-표1[[#This Row],[불량수량]]</f>
        <v>1560</v>
      </c>
      <c r="K1795" s="28" t="s">
        <v>186</v>
      </c>
      <c r="L1795" s="28" t="s">
        <v>116</v>
      </c>
      <c r="M1795" s="30">
        <v>0.33333333333333331</v>
      </c>
      <c r="N1795" s="30">
        <v>0.83333333333333337</v>
      </c>
      <c r="O1795" s="31">
        <v>620</v>
      </c>
      <c r="P1795" s="31">
        <v>0</v>
      </c>
      <c r="Q1795" s="32"/>
      <c r="R1795" s="33">
        <f t="shared" si="135"/>
        <v>7.5483870967741931</v>
      </c>
      <c r="S1795" s="34">
        <f t="shared" ref="S1795:S1858" si="140">SUMIFS(H:H,$A:$A,A1795,$D:$D,D1795,$E:$E,E1795)</f>
        <v>174</v>
      </c>
      <c r="T1795" s="35">
        <f>IF(L1795="비가동",0,VLOOKUP(E1795,[1]단가!$D$4:$G$1048576,4,0))</f>
        <v>405</v>
      </c>
      <c r="U1795" s="35">
        <f t="shared" ref="U1795:U1858" si="141">IF(L1795="비가동",0,T1795*J1795)</f>
        <v>631800</v>
      </c>
      <c r="V1795" s="36" t="str">
        <f>IF($L1795="비가동",0,IF($B1795="in",VLOOKUP($E1795,[1]투입량!$M:$T,3,FALSE),VLOOKUP($E1795,[1]투입량!$D:$I,3,FALSE)))</f>
        <v>H-N7001</v>
      </c>
      <c r="W1795" s="35">
        <f>IF($L1795="비가동",0,IF($B1795="in",VLOOKUP($E1795,[1]투입량!$M:$T,6,FALSE),VLOOKUP($E1795,[1]투입량!$D:$I,5,FALSE)))</f>
        <v>0</v>
      </c>
      <c r="X1795" s="35">
        <f t="shared" ref="X1795:X1858" si="142">IF(L1795="비가동",0,(W1795*1.1)*H1795)</f>
        <v>0</v>
      </c>
      <c r="Y1795" s="37">
        <f>IF(V1795=0,0,VLOOKUP(V1795,[1]원재료!C:H,3,0)*0.001)</f>
        <v>22.900000000000002</v>
      </c>
      <c r="Z1795" s="35">
        <f t="shared" ref="Z1795:Z1858" si="143">Y1795*X1795</f>
        <v>0</v>
      </c>
      <c r="AA1795" s="49"/>
      <c r="AB1795" s="39"/>
      <c r="AC1795" s="40"/>
    </row>
    <row r="1796" spans="1:29" ht="19.5" customHeight="1" x14ac:dyDescent="0.45">
      <c r="A1796" s="22">
        <v>46163</v>
      </c>
      <c r="B1796" s="23" t="s">
        <v>29</v>
      </c>
      <c r="C1796" s="24" t="s">
        <v>168</v>
      </c>
      <c r="D1796" s="25" t="s">
        <v>187</v>
      </c>
      <c r="E1796" s="26" t="s">
        <v>208</v>
      </c>
      <c r="F1796" s="27" t="str">
        <f>VLOOKUP(표1[[#This Row],[품번]],[1]!품번구분[#Data],2,0)</f>
        <v>G</v>
      </c>
      <c r="G1796" s="28">
        <v>28</v>
      </c>
      <c r="H1796" s="28">
        <v>81</v>
      </c>
      <c r="I1796" s="28"/>
      <c r="J1796" s="29">
        <f>표1[[#This Row],[C/V]]*표1[[#This Row],[판수]]-표1[[#This Row],[불량수량]]</f>
        <v>2268</v>
      </c>
      <c r="K1796" s="28" t="s">
        <v>186</v>
      </c>
      <c r="L1796" s="28" t="s">
        <v>116</v>
      </c>
      <c r="M1796" s="30">
        <v>0.33333333333333331</v>
      </c>
      <c r="N1796" s="30">
        <v>0.83333333333333337</v>
      </c>
      <c r="O1796" s="31">
        <v>620</v>
      </c>
      <c r="P1796" s="31">
        <v>0</v>
      </c>
      <c r="Q1796" s="32"/>
      <c r="R1796" s="33">
        <f t="shared" si="135"/>
        <v>7.838709677419355</v>
      </c>
      <c r="S1796" s="34">
        <f t="shared" si="140"/>
        <v>177</v>
      </c>
      <c r="T1796" s="35">
        <f>IF(L1796="비가동",0,VLOOKUP(E1796,[1]단가!$D$4:$G$1048576,4,0))</f>
        <v>270</v>
      </c>
      <c r="U1796" s="35">
        <f t="shared" si="141"/>
        <v>612360</v>
      </c>
      <c r="V1796" s="36" t="str">
        <f>IF($L1796="비가동",0,IF($B1796="in",VLOOKUP($E1796,[1]투입량!$M:$T,3,FALSE),VLOOKUP($E1796,[1]투입량!$D:$I,3,FALSE)))</f>
        <v>Q5011</v>
      </c>
      <c r="W1796" s="35">
        <f>IF($L1796="비가동",0,IF($B1796="in",VLOOKUP($E1796,[1]투입량!$M:$T,6,FALSE),VLOOKUP($E1796,[1]투입량!$D:$I,5,FALSE)))</f>
        <v>76</v>
      </c>
      <c r="X1796" s="35">
        <f t="shared" si="142"/>
        <v>6771.6</v>
      </c>
      <c r="Y1796" s="37">
        <f>IF(V1796=0,0,VLOOKUP(V1796,[1]원재료!C:H,3,0)*0.001)</f>
        <v>9.01</v>
      </c>
      <c r="Z1796" s="35">
        <f t="shared" si="143"/>
        <v>61012.116000000002</v>
      </c>
      <c r="AA1796" s="49"/>
      <c r="AB1796" s="39"/>
      <c r="AC1796" s="40"/>
    </row>
    <row r="1797" spans="1:29" ht="19.5" customHeight="1" x14ac:dyDescent="0.45">
      <c r="A1797" s="22">
        <v>46163</v>
      </c>
      <c r="B1797" s="23" t="s">
        <v>29</v>
      </c>
      <c r="C1797" s="24" t="s">
        <v>168</v>
      </c>
      <c r="D1797" s="25" t="s">
        <v>189</v>
      </c>
      <c r="E1797" s="26" t="s">
        <v>196</v>
      </c>
      <c r="F1797" s="27" t="str">
        <f>VLOOKUP(표1[[#This Row],[품번]],[1]!품번구분[#Data],2,0)</f>
        <v>G</v>
      </c>
      <c r="G1797" s="28">
        <v>4</v>
      </c>
      <c r="H1797" s="28">
        <v>81</v>
      </c>
      <c r="I1797" s="28"/>
      <c r="J1797" s="29">
        <f>표1[[#This Row],[C/V]]*표1[[#This Row],[판수]]-표1[[#This Row],[불량수량]]</f>
        <v>324</v>
      </c>
      <c r="K1797" s="28" t="s">
        <v>186</v>
      </c>
      <c r="L1797" s="28" t="s">
        <v>116</v>
      </c>
      <c r="M1797" s="30">
        <v>0.33333333333333331</v>
      </c>
      <c r="N1797" s="30">
        <v>0.83333333333333337</v>
      </c>
      <c r="O1797" s="31">
        <v>620</v>
      </c>
      <c r="P1797" s="31">
        <v>0</v>
      </c>
      <c r="Q1797" s="32"/>
      <c r="R1797" s="33">
        <f t="shared" si="135"/>
        <v>7.838709677419355</v>
      </c>
      <c r="S1797" s="34">
        <f t="shared" si="140"/>
        <v>177</v>
      </c>
      <c r="T1797" s="35">
        <f>IF(L1797="비가동",0,VLOOKUP(E1797,[1]단가!$D$4:$G$1048576,4,0))</f>
        <v>673</v>
      </c>
      <c r="U1797" s="35">
        <f t="shared" si="141"/>
        <v>218052</v>
      </c>
      <c r="V1797" s="36" t="str">
        <f>IF($L1797="비가동",0,IF($B1797="in",VLOOKUP($E1797,[1]투입량!$M:$T,3,FALSE),VLOOKUP($E1797,[1]투입량!$D:$I,3,FALSE)))</f>
        <v>SI5027</v>
      </c>
      <c r="W1797" s="35">
        <f>IF($L1797="비가동",0,IF($B1797="in",VLOOKUP($E1797,[1]투입량!$M:$T,6,FALSE),VLOOKUP($E1797,[1]투입량!$D:$I,5,FALSE)))</f>
        <v>48</v>
      </c>
      <c r="X1797" s="35">
        <f t="shared" si="142"/>
        <v>4276.8</v>
      </c>
      <c r="Y1797" s="37">
        <f>IF(V1797=0,0,VLOOKUP(V1797,[1]원재료!C:H,3,0)*0.001)</f>
        <v>0</v>
      </c>
      <c r="Z1797" s="35">
        <f t="shared" si="143"/>
        <v>0</v>
      </c>
      <c r="AA1797" s="49"/>
      <c r="AB1797" s="39"/>
      <c r="AC1797" s="40"/>
    </row>
    <row r="1798" spans="1:29" ht="19.5" customHeight="1" x14ac:dyDescent="0.45">
      <c r="A1798" s="22">
        <v>46163</v>
      </c>
      <c r="B1798" s="23" t="s">
        <v>29</v>
      </c>
      <c r="C1798" s="24" t="s">
        <v>168</v>
      </c>
      <c r="D1798" s="25" t="s">
        <v>185</v>
      </c>
      <c r="E1798" s="26" t="s">
        <v>194</v>
      </c>
      <c r="F1798" s="27" t="str">
        <f>VLOOKUP(표1[[#This Row],[품번]],[1]!품번구분[#Data],2,0)</f>
        <v>G</v>
      </c>
      <c r="G1798" s="28">
        <v>20</v>
      </c>
      <c r="H1798" s="28">
        <v>96</v>
      </c>
      <c r="I1798" s="28"/>
      <c r="J1798" s="29">
        <f>표1[[#This Row],[C/V]]*표1[[#This Row],[판수]]-표1[[#This Row],[불량수량]]</f>
        <v>1920</v>
      </c>
      <c r="K1798" s="28" t="s">
        <v>177</v>
      </c>
      <c r="L1798" s="28" t="s">
        <v>117</v>
      </c>
      <c r="M1798" s="30">
        <v>0.83333333333333337</v>
      </c>
      <c r="N1798" s="30">
        <v>0.33333333333333331</v>
      </c>
      <c r="O1798" s="31">
        <v>659.99999999999989</v>
      </c>
      <c r="P1798" s="31">
        <v>0</v>
      </c>
      <c r="Q1798" s="32"/>
      <c r="R1798" s="33">
        <f t="shared" si="135"/>
        <v>8.7272727272727284</v>
      </c>
      <c r="S1798" s="34">
        <f t="shared" si="140"/>
        <v>174</v>
      </c>
      <c r="T1798" s="35">
        <f>IF(L1798="비가동",0,VLOOKUP(E1798,[1]단가!$D$4:$G$1048576,4,0))</f>
        <v>405</v>
      </c>
      <c r="U1798" s="35">
        <f t="shared" si="141"/>
        <v>777600</v>
      </c>
      <c r="V1798" s="36" t="str">
        <f>IF($L1798="비가동",0,IF($B1798="in",VLOOKUP($E1798,[1]투입량!$M:$T,3,FALSE),VLOOKUP($E1798,[1]투입량!$D:$I,3,FALSE)))</f>
        <v>H-N7001</v>
      </c>
      <c r="W1798" s="35">
        <f>IF($L1798="비가동",0,IF($B1798="in",VLOOKUP($E1798,[1]투입량!$M:$T,6,FALSE),VLOOKUP($E1798,[1]투입량!$D:$I,5,FALSE)))</f>
        <v>0</v>
      </c>
      <c r="X1798" s="35">
        <f t="shared" si="142"/>
        <v>0</v>
      </c>
      <c r="Y1798" s="37">
        <f>IF(V1798=0,0,VLOOKUP(V1798,[1]원재료!C:H,3,0)*0.001)</f>
        <v>22.900000000000002</v>
      </c>
      <c r="Z1798" s="35">
        <f t="shared" si="143"/>
        <v>0</v>
      </c>
      <c r="AA1798" s="49"/>
      <c r="AB1798" s="39"/>
      <c r="AC1798" s="40"/>
    </row>
    <row r="1799" spans="1:29" ht="19.5" customHeight="1" x14ac:dyDescent="0.45">
      <c r="A1799" s="22">
        <v>46163</v>
      </c>
      <c r="B1799" s="23" t="s">
        <v>29</v>
      </c>
      <c r="C1799" s="24" t="s">
        <v>168</v>
      </c>
      <c r="D1799" s="25" t="s">
        <v>187</v>
      </c>
      <c r="E1799" s="26" t="s">
        <v>208</v>
      </c>
      <c r="F1799" s="27" t="str">
        <f>VLOOKUP(표1[[#This Row],[품번]],[1]!품번구분[#Data],2,0)</f>
        <v>G</v>
      </c>
      <c r="G1799" s="28">
        <v>28</v>
      </c>
      <c r="H1799" s="28">
        <v>96</v>
      </c>
      <c r="I1799" s="28"/>
      <c r="J1799" s="29">
        <f>표1[[#This Row],[C/V]]*표1[[#This Row],[판수]]-표1[[#This Row],[불량수량]]</f>
        <v>2688</v>
      </c>
      <c r="K1799" s="28" t="s">
        <v>177</v>
      </c>
      <c r="L1799" s="28" t="s">
        <v>117</v>
      </c>
      <c r="M1799" s="30">
        <v>0.83333333333333337</v>
      </c>
      <c r="N1799" s="30">
        <v>0.33333333333333331</v>
      </c>
      <c r="O1799" s="31">
        <v>659.99999999999989</v>
      </c>
      <c r="P1799" s="31">
        <v>0</v>
      </c>
      <c r="Q1799" s="32"/>
      <c r="R1799" s="33">
        <f t="shared" si="135"/>
        <v>8.7272727272727284</v>
      </c>
      <c r="S1799" s="34">
        <f t="shared" si="140"/>
        <v>177</v>
      </c>
      <c r="T1799" s="35">
        <f>IF(L1799="비가동",0,VLOOKUP(E1799,[1]단가!$D$4:$G$1048576,4,0))</f>
        <v>270</v>
      </c>
      <c r="U1799" s="35">
        <f t="shared" si="141"/>
        <v>725760</v>
      </c>
      <c r="V1799" s="36" t="str">
        <f>IF($L1799="비가동",0,IF($B1799="in",VLOOKUP($E1799,[1]투입량!$M:$T,3,FALSE),VLOOKUP($E1799,[1]투입량!$D:$I,3,FALSE)))</f>
        <v>Q5011</v>
      </c>
      <c r="W1799" s="35">
        <f>IF($L1799="비가동",0,IF($B1799="in",VLOOKUP($E1799,[1]투입량!$M:$T,6,FALSE),VLOOKUP($E1799,[1]투입량!$D:$I,5,FALSE)))</f>
        <v>76</v>
      </c>
      <c r="X1799" s="35">
        <f t="shared" si="142"/>
        <v>8025.6</v>
      </c>
      <c r="Y1799" s="37">
        <f>IF(V1799=0,0,VLOOKUP(V1799,[1]원재료!C:H,3,0)*0.001)</f>
        <v>9.01</v>
      </c>
      <c r="Z1799" s="35">
        <f t="shared" si="143"/>
        <v>72310.656000000003</v>
      </c>
      <c r="AA1799" s="49"/>
      <c r="AB1799" s="39"/>
      <c r="AC1799" s="40"/>
    </row>
    <row r="1800" spans="1:29" ht="19.5" customHeight="1" x14ac:dyDescent="0.45">
      <c r="A1800" s="22">
        <v>46164</v>
      </c>
      <c r="B1800" s="23" t="s">
        <v>29</v>
      </c>
      <c r="C1800" s="24" t="s">
        <v>168</v>
      </c>
      <c r="D1800" s="25" t="s">
        <v>189</v>
      </c>
      <c r="E1800" s="26" t="s">
        <v>196</v>
      </c>
      <c r="F1800" s="27" t="str">
        <f>VLOOKUP(표1[[#This Row],[품번]],[1]!품번구분[#Data],2,0)</f>
        <v>G</v>
      </c>
      <c r="G1800" s="28">
        <v>4</v>
      </c>
      <c r="H1800" s="28">
        <v>96</v>
      </c>
      <c r="I1800" s="28"/>
      <c r="J1800" s="29">
        <f>표1[[#This Row],[C/V]]*표1[[#This Row],[판수]]-표1[[#This Row],[불량수량]]</f>
        <v>384</v>
      </c>
      <c r="K1800" s="28" t="s">
        <v>177</v>
      </c>
      <c r="L1800" s="28" t="s">
        <v>117</v>
      </c>
      <c r="M1800" s="30">
        <v>0.83333333333333337</v>
      </c>
      <c r="N1800" s="30">
        <v>0.33333333333333331</v>
      </c>
      <c r="O1800" s="31">
        <v>659.99999999999989</v>
      </c>
      <c r="P1800" s="31">
        <v>0</v>
      </c>
      <c r="Q1800" s="32"/>
      <c r="R1800" s="33">
        <f t="shared" si="135"/>
        <v>8.7272727272727284</v>
      </c>
      <c r="S1800" s="34">
        <f t="shared" si="140"/>
        <v>177</v>
      </c>
      <c r="T1800" s="35">
        <f>IF(L1800="비가동",0,VLOOKUP(E1800,[1]단가!$D$4:$G$1048576,4,0))</f>
        <v>673</v>
      </c>
      <c r="U1800" s="35">
        <f t="shared" si="141"/>
        <v>258432</v>
      </c>
      <c r="V1800" s="36" t="str">
        <f>IF($L1800="비가동",0,IF($B1800="in",VLOOKUP($E1800,[1]투입량!$M:$T,3,FALSE),VLOOKUP($E1800,[1]투입량!$D:$I,3,FALSE)))</f>
        <v>SI5027</v>
      </c>
      <c r="W1800" s="35">
        <f>IF($L1800="비가동",0,IF($B1800="in",VLOOKUP($E1800,[1]투입량!$M:$T,6,FALSE),VLOOKUP($E1800,[1]투입량!$D:$I,5,FALSE)))</f>
        <v>48</v>
      </c>
      <c r="X1800" s="35">
        <f t="shared" si="142"/>
        <v>5068.8</v>
      </c>
      <c r="Y1800" s="37">
        <f>IF(V1800=0,0,VLOOKUP(V1800,[1]원재료!C:H,3,0)*0.001)</f>
        <v>0</v>
      </c>
      <c r="Z1800" s="35">
        <f t="shared" si="143"/>
        <v>0</v>
      </c>
      <c r="AA1800" s="49"/>
      <c r="AB1800" s="39"/>
      <c r="AC1800" s="40"/>
    </row>
    <row r="1801" spans="1:29" ht="19.5" customHeight="1" x14ac:dyDescent="0.45">
      <c r="A1801" s="22">
        <v>46164</v>
      </c>
      <c r="B1801" s="23" t="s">
        <v>29</v>
      </c>
      <c r="C1801" s="24" t="s">
        <v>168</v>
      </c>
      <c r="D1801" s="25" t="s">
        <v>169</v>
      </c>
      <c r="E1801" s="26" t="s">
        <v>211</v>
      </c>
      <c r="F1801" s="27" t="str">
        <f>VLOOKUP(표1[[#This Row],[품번]],[1]!품번구분[#Data],2,0)</f>
        <v>G</v>
      </c>
      <c r="G1801" s="28">
        <v>2</v>
      </c>
      <c r="H1801" s="28">
        <v>111</v>
      </c>
      <c r="I1801" s="28"/>
      <c r="J1801" s="29">
        <f>표1[[#This Row],[C/V]]*표1[[#This Row],[판수]]-표1[[#This Row],[불량수량]]</f>
        <v>222</v>
      </c>
      <c r="K1801" s="28" t="s">
        <v>171</v>
      </c>
      <c r="L1801" s="28" t="s">
        <v>116</v>
      </c>
      <c r="M1801" s="30">
        <v>0.33333333333333331</v>
      </c>
      <c r="N1801" s="30">
        <v>0.83333333333333337</v>
      </c>
      <c r="O1801" s="31">
        <v>620</v>
      </c>
      <c r="P1801" s="31">
        <v>0</v>
      </c>
      <c r="Q1801" s="32"/>
      <c r="R1801" s="33">
        <f t="shared" si="135"/>
        <v>10.741935483870968</v>
      </c>
      <c r="S1801" s="34">
        <f t="shared" si="140"/>
        <v>111</v>
      </c>
      <c r="T1801" s="35">
        <f>IF(L1801="비가동",0,VLOOKUP(E1801,[1]단가!$D$4:$G$1048576,4,0))</f>
        <v>1402</v>
      </c>
      <c r="U1801" s="35">
        <f t="shared" si="141"/>
        <v>311244</v>
      </c>
      <c r="V1801" s="36" t="str">
        <f>IF($L1801="비가동",0,IF($B1801="in",VLOOKUP($E1801,[1]투입량!$M:$T,3,FALSE),VLOOKUP($E1801,[1]투입량!$D:$I,3,FALSE)))</f>
        <v>SI5013</v>
      </c>
      <c r="W1801" s="35">
        <f>IF($L1801="비가동",0,IF($B1801="in",VLOOKUP($E1801,[1]투입량!$M:$T,6,FALSE),VLOOKUP($E1801,[1]투입량!$D:$I,5,FALSE)))</f>
        <v>0</v>
      </c>
      <c r="X1801" s="35">
        <f t="shared" si="142"/>
        <v>0</v>
      </c>
      <c r="Y1801" s="37">
        <f>IF(V1801=0,0,VLOOKUP(V1801,[1]원재료!C:H,3,0)*0.001)</f>
        <v>8.6</v>
      </c>
      <c r="Z1801" s="35">
        <f t="shared" si="143"/>
        <v>0</v>
      </c>
      <c r="AA1801" s="49"/>
      <c r="AB1801" s="39"/>
      <c r="AC1801" s="40"/>
    </row>
    <row r="1802" spans="1:29" ht="19.5" hidden="1" customHeight="1" x14ac:dyDescent="0.45">
      <c r="A1802" s="22">
        <v>46164</v>
      </c>
      <c r="B1802" s="23" t="s">
        <v>29</v>
      </c>
      <c r="C1802" s="24" t="s">
        <v>168</v>
      </c>
      <c r="D1802" s="25" t="s">
        <v>172</v>
      </c>
      <c r="E1802" s="26" t="s">
        <v>206</v>
      </c>
      <c r="F1802" s="27" t="str">
        <f>VLOOKUP(표1[[#This Row],[품번]],[1]!품번구분[#Data],2,0)</f>
        <v>G</v>
      </c>
      <c r="G1802" s="28">
        <v>140</v>
      </c>
      <c r="H1802" s="28">
        <v>6</v>
      </c>
      <c r="I1802" s="28"/>
      <c r="J1802" s="29">
        <f>표1[[#This Row],[C/V]]*표1[[#This Row],[판수]]-표1[[#This Row],[불량수량]]</f>
        <v>840</v>
      </c>
      <c r="K1802" s="28" t="s">
        <v>171</v>
      </c>
      <c r="L1802" s="28" t="s">
        <v>116</v>
      </c>
      <c r="M1802" s="30">
        <v>0.33333333333333331</v>
      </c>
      <c r="N1802" s="30">
        <v>0.39583333333333331</v>
      </c>
      <c r="O1802" s="31">
        <v>55</v>
      </c>
      <c r="P1802" s="31">
        <v>145.00000000000006</v>
      </c>
      <c r="Q1802" s="32" t="s">
        <v>100</v>
      </c>
      <c r="R1802" s="33">
        <f t="shared" si="135"/>
        <v>6.545454545454545</v>
      </c>
      <c r="S1802" s="34">
        <f t="shared" si="140"/>
        <v>9</v>
      </c>
      <c r="T1802" s="35">
        <f>IF(L1802="비가동",0,VLOOKUP(E1802,[1]단가!$D$4:$G$1048576,4,0))</f>
        <v>79.56</v>
      </c>
      <c r="U1802" s="35">
        <f t="shared" si="141"/>
        <v>66830.400000000009</v>
      </c>
      <c r="V1802" s="36" t="str">
        <f>IF($L1802="비가동",0,IF($B1802="in",VLOOKUP($E1802,[1]투입량!$M:$T,3,FALSE),VLOOKUP($E1802,[1]투입량!$D:$I,3,FALSE)))</f>
        <v>E7002</v>
      </c>
      <c r="W1802" s="35">
        <f>IF($L1802="비가동",0,IF($B1802="in",VLOOKUP($E1802,[1]투입량!$M:$T,6,FALSE),VLOOKUP($E1802,[1]투입량!$D:$I,5,FALSE)))</f>
        <v>0</v>
      </c>
      <c r="X1802" s="35">
        <f t="shared" si="142"/>
        <v>0</v>
      </c>
      <c r="Y1802" s="37">
        <f>IF(V1802=0,0,VLOOKUP(V1802,[1]원재료!C:H,3,0)*0.001)</f>
        <v>3.02</v>
      </c>
      <c r="Z1802" s="35">
        <f t="shared" si="143"/>
        <v>0</v>
      </c>
      <c r="AA1802" s="49"/>
      <c r="AB1802" s="39"/>
      <c r="AC1802" s="40"/>
    </row>
    <row r="1803" spans="1:29" ht="19.5" hidden="1" customHeight="1" x14ac:dyDescent="0.45">
      <c r="A1803" s="22">
        <v>46164</v>
      </c>
      <c r="B1803" s="23" t="s">
        <v>29</v>
      </c>
      <c r="C1803" s="24" t="s">
        <v>168</v>
      </c>
      <c r="D1803" s="25" t="s">
        <v>172</v>
      </c>
      <c r="E1803" s="26" t="s">
        <v>206</v>
      </c>
      <c r="F1803" s="27" t="str">
        <f>VLOOKUP(표1[[#This Row],[품번]],[1]!품번구분[#Data],2,0)</f>
        <v>G</v>
      </c>
      <c r="G1803" s="28"/>
      <c r="H1803" s="28"/>
      <c r="I1803" s="28"/>
      <c r="J1803" s="29">
        <f>표1[[#This Row],[C/V]]*표1[[#This Row],[판수]]-표1[[#This Row],[불량수량]]</f>
        <v>0</v>
      </c>
      <c r="K1803" s="28" t="s">
        <v>171</v>
      </c>
      <c r="L1803" s="28" t="s">
        <v>36</v>
      </c>
      <c r="M1803" s="30">
        <v>0.3520833333333333</v>
      </c>
      <c r="N1803" s="30">
        <v>0.39583333333333331</v>
      </c>
      <c r="O1803" s="31">
        <v>63.000000000000014</v>
      </c>
      <c r="P1803" s="31">
        <v>0</v>
      </c>
      <c r="Q1803" s="32"/>
      <c r="R1803" s="33" t="str">
        <f t="shared" si="135"/>
        <v/>
      </c>
      <c r="S1803" s="34">
        <f t="shared" si="140"/>
        <v>9</v>
      </c>
      <c r="T1803" s="35">
        <f>IF(L1803="비가동",0,VLOOKUP(E1803,[1]단가!$D$4:$G$1048576,4,0))</f>
        <v>0</v>
      </c>
      <c r="U1803" s="35">
        <f t="shared" si="141"/>
        <v>0</v>
      </c>
      <c r="V1803" s="36">
        <f>IF($L1803="비가동",0,IF($B1803="in",VLOOKUP($E1803,[1]투입량!$M:$T,3,FALSE),VLOOKUP($E1803,[1]투입량!$D:$I,3,FALSE)))</f>
        <v>0</v>
      </c>
      <c r="W1803" s="35">
        <f>IF($L1803="비가동",0,IF($B1803="in",VLOOKUP($E1803,[1]투입량!$M:$T,6,FALSE),VLOOKUP($E1803,[1]투입량!$D:$I,5,FALSE)))</f>
        <v>0</v>
      </c>
      <c r="X1803" s="35">
        <f t="shared" si="142"/>
        <v>0</v>
      </c>
      <c r="Y1803" s="37">
        <f>IF(V1803=0,0,VLOOKUP(V1803,[1]원재료!C:H,3,0)*0.001)</f>
        <v>0</v>
      </c>
      <c r="Z1803" s="35">
        <f t="shared" si="143"/>
        <v>0</v>
      </c>
      <c r="AA1803" s="49"/>
      <c r="AB1803" s="39"/>
      <c r="AC1803" s="40"/>
    </row>
    <row r="1804" spans="1:29" ht="19.5" customHeight="1" x14ac:dyDescent="0.45">
      <c r="A1804" s="22">
        <v>46164</v>
      </c>
      <c r="B1804" s="23" t="s">
        <v>29</v>
      </c>
      <c r="C1804" s="24" t="s">
        <v>168</v>
      </c>
      <c r="D1804" s="25" t="s">
        <v>172</v>
      </c>
      <c r="E1804" s="26" t="s">
        <v>214</v>
      </c>
      <c r="F1804" s="27" t="str">
        <f>VLOOKUP(표1[[#This Row],[품번]],[1]!품번구분[#Data],2,0)</f>
        <v>G</v>
      </c>
      <c r="G1804" s="28">
        <v>1</v>
      </c>
      <c r="H1804" s="28">
        <v>75</v>
      </c>
      <c r="I1804" s="28"/>
      <c r="J1804" s="29">
        <f>표1[[#This Row],[C/V]]*표1[[#This Row],[판수]]-표1[[#This Row],[불량수량]]</f>
        <v>75</v>
      </c>
      <c r="K1804" s="28" t="s">
        <v>171</v>
      </c>
      <c r="L1804" s="28" t="s">
        <v>116</v>
      </c>
      <c r="M1804" s="30">
        <v>0.39583333333333331</v>
      </c>
      <c r="N1804" s="30">
        <v>0.81041666666666667</v>
      </c>
      <c r="O1804" s="31">
        <v>497</v>
      </c>
      <c r="P1804" s="31">
        <v>0</v>
      </c>
      <c r="Q1804" s="32"/>
      <c r="R1804" s="33">
        <f t="shared" si="135"/>
        <v>9.0543259557344058</v>
      </c>
      <c r="S1804" s="34">
        <f t="shared" si="140"/>
        <v>75</v>
      </c>
      <c r="T1804" s="35">
        <f>IF(L1804="비가동",0,VLOOKUP(E1804,[1]단가!$D$4:$G$1048576,4,0))</f>
        <v>1000</v>
      </c>
      <c r="U1804" s="35">
        <f t="shared" si="141"/>
        <v>75000</v>
      </c>
      <c r="V1804" s="36" t="str">
        <f>IF($L1804="비가동",0,IF($B1804="in",VLOOKUP($E1804,[1]투입량!$M:$T,3,FALSE),VLOOKUP($E1804,[1]투입량!$D:$I,3,FALSE)))</f>
        <v>Q5009</v>
      </c>
      <c r="W1804" s="35">
        <f>IF($L1804="비가동",0,IF($B1804="in",VLOOKUP($E1804,[1]투입량!$M:$T,6,FALSE),VLOOKUP($E1804,[1]투입량!$D:$I,5,FALSE)))</f>
        <v>0</v>
      </c>
      <c r="X1804" s="35">
        <f t="shared" si="142"/>
        <v>0</v>
      </c>
      <c r="Y1804" s="37">
        <f>IF(V1804=0,0,VLOOKUP(V1804,[1]원재료!C:H,3,0)*0.001)</f>
        <v>8.14</v>
      </c>
      <c r="Z1804" s="35">
        <f t="shared" si="143"/>
        <v>0</v>
      </c>
      <c r="AA1804" s="49"/>
      <c r="AB1804" s="39"/>
      <c r="AC1804" s="40"/>
    </row>
    <row r="1805" spans="1:29" ht="19.5" hidden="1" customHeight="1" x14ac:dyDescent="0.45">
      <c r="A1805" s="22">
        <v>46164</v>
      </c>
      <c r="B1805" s="23" t="s">
        <v>29</v>
      </c>
      <c r="C1805" s="24" t="s">
        <v>168</v>
      </c>
      <c r="D1805" s="25" t="s">
        <v>172</v>
      </c>
      <c r="E1805" s="26" t="s">
        <v>206</v>
      </c>
      <c r="F1805" s="27" t="str">
        <f>VLOOKUP(표1[[#This Row],[품번]],[1]!품번구분[#Data],2,0)</f>
        <v>G</v>
      </c>
      <c r="G1805" s="28"/>
      <c r="H1805" s="28"/>
      <c r="I1805" s="28"/>
      <c r="J1805" s="29">
        <f>표1[[#This Row],[C/V]]*표1[[#This Row],[판수]]-표1[[#This Row],[불량수량]]</f>
        <v>0</v>
      </c>
      <c r="K1805" s="28" t="s">
        <v>171</v>
      </c>
      <c r="L1805" s="28" t="s">
        <v>36</v>
      </c>
      <c r="M1805" s="30">
        <v>0.75347222222222221</v>
      </c>
      <c r="N1805" s="30">
        <v>0.81041666666666667</v>
      </c>
      <c r="O1805" s="31">
        <v>82.000000000000028</v>
      </c>
      <c r="P1805" s="31">
        <v>72</v>
      </c>
      <c r="Q1805" s="32" t="s">
        <v>100</v>
      </c>
      <c r="R1805" s="33" t="str">
        <f t="shared" si="135"/>
        <v/>
      </c>
      <c r="S1805" s="34">
        <f t="shared" si="140"/>
        <v>9</v>
      </c>
      <c r="T1805" s="35">
        <f>IF(L1805="비가동",0,VLOOKUP(E1805,[1]단가!$D$4:$G$1048576,4,0))</f>
        <v>0</v>
      </c>
      <c r="U1805" s="35">
        <f t="shared" si="141"/>
        <v>0</v>
      </c>
      <c r="V1805" s="36">
        <f>IF($L1805="비가동",0,IF($B1805="in",VLOOKUP($E1805,[1]투입량!$M:$T,3,FALSE),VLOOKUP($E1805,[1]투입량!$D:$I,3,FALSE)))</f>
        <v>0</v>
      </c>
      <c r="W1805" s="35">
        <f>IF($L1805="비가동",0,IF($B1805="in",VLOOKUP($E1805,[1]투입량!$M:$T,6,FALSE),VLOOKUP($E1805,[1]투입량!$D:$I,5,FALSE)))</f>
        <v>0</v>
      </c>
      <c r="X1805" s="35">
        <f t="shared" si="142"/>
        <v>0</v>
      </c>
      <c r="Y1805" s="37">
        <f>IF(V1805=0,0,VLOOKUP(V1805,[1]원재료!C:H,3,0)*0.001)</f>
        <v>0</v>
      </c>
      <c r="Z1805" s="35">
        <f t="shared" si="143"/>
        <v>0</v>
      </c>
      <c r="AA1805" s="49"/>
      <c r="AB1805" s="39"/>
      <c r="AC1805" s="40"/>
    </row>
    <row r="1806" spans="1:29" ht="19.5" customHeight="1" x14ac:dyDescent="0.45">
      <c r="A1806" s="22">
        <v>46164</v>
      </c>
      <c r="B1806" s="23" t="s">
        <v>29</v>
      </c>
      <c r="C1806" s="24" t="s">
        <v>168</v>
      </c>
      <c r="D1806" s="25" t="s">
        <v>172</v>
      </c>
      <c r="E1806" s="26" t="s">
        <v>206</v>
      </c>
      <c r="F1806" s="27" t="str">
        <f>VLOOKUP(표1[[#This Row],[품번]],[1]!품번구분[#Data],2,0)</f>
        <v>G</v>
      </c>
      <c r="G1806" s="28">
        <v>140</v>
      </c>
      <c r="H1806" s="28">
        <v>3</v>
      </c>
      <c r="I1806" s="28"/>
      <c r="J1806" s="29">
        <f>표1[[#This Row],[C/V]]*표1[[#This Row],[판수]]-표1[[#This Row],[불량수량]]</f>
        <v>420</v>
      </c>
      <c r="K1806" s="28" t="s">
        <v>171</v>
      </c>
      <c r="L1806" s="28" t="s">
        <v>116</v>
      </c>
      <c r="M1806" s="30">
        <v>0.81041666666666667</v>
      </c>
      <c r="N1806" s="30">
        <v>0.83333333333333337</v>
      </c>
      <c r="O1806" s="31">
        <v>112</v>
      </c>
      <c r="P1806" s="31">
        <v>0</v>
      </c>
      <c r="Q1806" s="32"/>
      <c r="R1806" s="33">
        <f t="shared" si="135"/>
        <v>1.607142857142857</v>
      </c>
      <c r="S1806" s="34">
        <f t="shared" si="140"/>
        <v>9</v>
      </c>
      <c r="T1806" s="35">
        <f>IF(L1806="비가동",0,VLOOKUP(E1806,[1]단가!$D$4:$G$1048576,4,0))</f>
        <v>79.56</v>
      </c>
      <c r="U1806" s="35">
        <f t="shared" si="141"/>
        <v>33415.200000000004</v>
      </c>
      <c r="V1806" s="36" t="str">
        <f>IF($L1806="비가동",0,IF($B1806="in",VLOOKUP($E1806,[1]투입량!$M:$T,3,FALSE),VLOOKUP($E1806,[1]투입량!$D:$I,3,FALSE)))</f>
        <v>E7002</v>
      </c>
      <c r="W1806" s="35">
        <f>IF($L1806="비가동",0,IF($B1806="in",VLOOKUP($E1806,[1]투입량!$M:$T,6,FALSE),VLOOKUP($E1806,[1]투입량!$D:$I,5,FALSE)))</f>
        <v>0</v>
      </c>
      <c r="X1806" s="35">
        <f t="shared" si="142"/>
        <v>0</v>
      </c>
      <c r="Y1806" s="37">
        <f>IF(V1806=0,0,VLOOKUP(V1806,[1]원재료!C:H,3,0)*0.001)</f>
        <v>3.02</v>
      </c>
      <c r="Z1806" s="35">
        <f t="shared" si="143"/>
        <v>0</v>
      </c>
      <c r="AA1806" s="49"/>
      <c r="AB1806" s="39"/>
      <c r="AC1806" s="40"/>
    </row>
    <row r="1807" spans="1:29" ht="19.5" customHeight="1" x14ac:dyDescent="0.45">
      <c r="A1807" s="22">
        <v>46164</v>
      </c>
      <c r="B1807" s="23" t="s">
        <v>29</v>
      </c>
      <c r="C1807" s="24" t="s">
        <v>168</v>
      </c>
      <c r="D1807" s="25" t="s">
        <v>192</v>
      </c>
      <c r="E1807" s="26" t="s">
        <v>174</v>
      </c>
      <c r="F1807" s="27" t="str">
        <f>VLOOKUP(표1[[#This Row],[품번]],[1]!품번구분[#Data],2,0)</f>
        <v>G</v>
      </c>
      <c r="G1807" s="28">
        <v>72</v>
      </c>
      <c r="H1807" s="28">
        <v>111</v>
      </c>
      <c r="I1807" s="28"/>
      <c r="J1807" s="29">
        <f>표1[[#This Row],[C/V]]*표1[[#This Row],[판수]]-표1[[#This Row],[불량수량]]</f>
        <v>7992</v>
      </c>
      <c r="K1807" s="28" t="s">
        <v>171</v>
      </c>
      <c r="L1807" s="28" t="s">
        <v>116</v>
      </c>
      <c r="M1807" s="30">
        <v>0.33333333333333331</v>
      </c>
      <c r="N1807" s="30">
        <v>0.83333333333333337</v>
      </c>
      <c r="O1807" s="31">
        <v>620</v>
      </c>
      <c r="P1807" s="31">
        <v>0</v>
      </c>
      <c r="Q1807" s="32"/>
      <c r="R1807" s="33">
        <f t="shared" si="135"/>
        <v>10.741935483870968</v>
      </c>
      <c r="S1807" s="34">
        <f t="shared" si="140"/>
        <v>111</v>
      </c>
      <c r="T1807" s="35">
        <f>IF(L1807="비가동",0,VLOOKUP(E1807,[1]단가!$D$4:$G$1048576,4,0))</f>
        <v>0</v>
      </c>
      <c r="U1807" s="35">
        <f t="shared" si="141"/>
        <v>0</v>
      </c>
      <c r="V1807" s="36" t="str">
        <f>IF($L1807="비가동",0,IF($B1807="in",VLOOKUP($E1807,[1]투입량!$M:$T,3,FALSE),VLOOKUP($E1807,[1]투입량!$D:$I,3,FALSE)))</f>
        <v>Q4020</v>
      </c>
      <c r="W1807" s="35">
        <f>IF($L1807="비가동",0,IF($B1807="in",VLOOKUP($E1807,[1]투입량!$M:$T,6,FALSE),VLOOKUP($E1807,[1]투입량!$D:$I,5,FALSE)))</f>
        <v>87</v>
      </c>
      <c r="X1807" s="35">
        <f t="shared" si="142"/>
        <v>10622.7</v>
      </c>
      <c r="Y1807" s="37">
        <f>IF(V1807=0,0,VLOOKUP(V1807,[1]원재료!C:H,3,0)*0.001)</f>
        <v>10.450000000000001</v>
      </c>
      <c r="Z1807" s="35">
        <f t="shared" si="143"/>
        <v>111007.21500000003</v>
      </c>
      <c r="AA1807" s="49"/>
      <c r="AB1807" s="39"/>
      <c r="AC1807" s="40"/>
    </row>
    <row r="1808" spans="1:29" ht="19.5" customHeight="1" x14ac:dyDescent="0.45">
      <c r="A1808" s="22">
        <v>46164</v>
      </c>
      <c r="B1808" s="23" t="s">
        <v>29</v>
      </c>
      <c r="C1808" s="24" t="s">
        <v>168</v>
      </c>
      <c r="D1808" s="25" t="s">
        <v>183</v>
      </c>
      <c r="E1808" s="26" t="s">
        <v>176</v>
      </c>
      <c r="F1808" s="27" t="str">
        <f>VLOOKUP(표1[[#This Row],[품번]],[1]!품번구분[#Data],2,0)</f>
        <v>G</v>
      </c>
      <c r="G1808" s="28">
        <v>8</v>
      </c>
      <c r="H1808" s="28">
        <v>101</v>
      </c>
      <c r="I1808" s="28"/>
      <c r="J1808" s="29">
        <f>표1[[#This Row],[C/V]]*표1[[#This Row],[판수]]-표1[[#This Row],[불량수량]]</f>
        <v>808</v>
      </c>
      <c r="K1808" s="28" t="s">
        <v>184</v>
      </c>
      <c r="L1808" s="28" t="s">
        <v>116</v>
      </c>
      <c r="M1808" s="30">
        <v>0.33333333333333331</v>
      </c>
      <c r="N1808" s="30">
        <v>0.83333333333333337</v>
      </c>
      <c r="O1808" s="31">
        <v>620</v>
      </c>
      <c r="P1808" s="31">
        <v>0</v>
      </c>
      <c r="Q1808" s="32"/>
      <c r="R1808" s="33">
        <f t="shared" si="135"/>
        <v>9.7741935483870961</v>
      </c>
      <c r="S1808" s="34">
        <f t="shared" si="140"/>
        <v>203</v>
      </c>
      <c r="T1808" s="35">
        <f>IF(L1808="비가동",0,VLOOKUP(E1808,[1]단가!$D$4:$G$1048576,4,0))</f>
        <v>420.5</v>
      </c>
      <c r="U1808" s="35">
        <f t="shared" si="141"/>
        <v>339764</v>
      </c>
      <c r="V1808" s="36" t="str">
        <f>IF($L1808="비가동",0,IF($B1808="in",VLOOKUP($E1808,[1]투입량!$M:$T,3,FALSE),VLOOKUP($E1808,[1]투입량!$D:$I,3,FALSE)))</f>
        <v>Q4021</v>
      </c>
      <c r="W1808" s="35">
        <f>IF($L1808="비가동",0,IF($B1808="in",VLOOKUP($E1808,[1]투입량!$M:$T,6,FALSE),VLOOKUP($E1808,[1]투입량!$D:$I,5,FALSE)))</f>
        <v>22.4</v>
      </c>
      <c r="X1808" s="35">
        <f t="shared" si="142"/>
        <v>2488.64</v>
      </c>
      <c r="Y1808" s="37">
        <f>IF(V1808=0,0,VLOOKUP(V1808,[1]원재료!C:H,3,0)*0.001)</f>
        <v>8.9</v>
      </c>
      <c r="Z1808" s="35">
        <f t="shared" si="143"/>
        <v>22148.896000000001</v>
      </c>
      <c r="AA1808" s="49"/>
      <c r="AB1808" s="39"/>
      <c r="AC1808" s="40"/>
    </row>
    <row r="1809" spans="1:29" ht="19.5" customHeight="1" x14ac:dyDescent="0.45">
      <c r="A1809" s="22">
        <v>46164</v>
      </c>
      <c r="B1809" s="23" t="s">
        <v>29</v>
      </c>
      <c r="C1809" s="24" t="s">
        <v>168</v>
      </c>
      <c r="D1809" s="25" t="s">
        <v>179</v>
      </c>
      <c r="E1809" s="26" t="s">
        <v>180</v>
      </c>
      <c r="F1809" s="27" t="str">
        <f>VLOOKUP(표1[[#This Row],[품번]],[1]!품번구분[#Data],2,0)</f>
        <v>G</v>
      </c>
      <c r="G1809" s="28">
        <v>96</v>
      </c>
      <c r="H1809" s="28">
        <v>101</v>
      </c>
      <c r="I1809" s="28"/>
      <c r="J1809" s="29">
        <f>표1[[#This Row],[C/V]]*표1[[#This Row],[판수]]-표1[[#This Row],[불량수량]]</f>
        <v>9696</v>
      </c>
      <c r="K1809" s="28" t="s">
        <v>184</v>
      </c>
      <c r="L1809" s="28" t="s">
        <v>116</v>
      </c>
      <c r="M1809" s="30">
        <v>0.33333333333333331</v>
      </c>
      <c r="N1809" s="30">
        <v>0.83333333333333337</v>
      </c>
      <c r="O1809" s="31">
        <v>620</v>
      </c>
      <c r="P1809" s="31">
        <v>0</v>
      </c>
      <c r="Q1809" s="32"/>
      <c r="R1809" s="33">
        <f t="shared" si="135"/>
        <v>9.7741935483870961</v>
      </c>
      <c r="S1809" s="34">
        <f t="shared" si="140"/>
        <v>203</v>
      </c>
      <c r="T1809" s="35">
        <f>IF(L1809="비가동",0,VLOOKUP(E1809,[1]단가!$D$4:$G$1048576,4,0))</f>
        <v>55</v>
      </c>
      <c r="U1809" s="35">
        <f t="shared" si="141"/>
        <v>533280</v>
      </c>
      <c r="V1809" s="36" t="str">
        <f>IF($L1809="비가동",0,IF($B1809="in",VLOOKUP($E1809,[1]투입량!$M:$T,3,FALSE),VLOOKUP($E1809,[1]투입량!$D:$I,3,FALSE)))</f>
        <v>Q4020</v>
      </c>
      <c r="W1809" s="35">
        <f>IF($L1809="비가동",0,IF($B1809="in",VLOOKUP($E1809,[1]투입량!$M:$T,6,FALSE),VLOOKUP($E1809,[1]투입량!$D:$I,5,FALSE)))</f>
        <v>120</v>
      </c>
      <c r="X1809" s="35">
        <f t="shared" si="142"/>
        <v>13332</v>
      </c>
      <c r="Y1809" s="37">
        <f>IF(V1809=0,0,VLOOKUP(V1809,[1]원재료!C:H,3,0)*0.001)</f>
        <v>10.450000000000001</v>
      </c>
      <c r="Z1809" s="35">
        <f t="shared" si="143"/>
        <v>139319.40000000002</v>
      </c>
      <c r="AA1809" s="49"/>
      <c r="AB1809" s="39"/>
      <c r="AC1809" s="40"/>
    </row>
    <row r="1810" spans="1:29" ht="19.5" customHeight="1" x14ac:dyDescent="0.45">
      <c r="A1810" s="22">
        <v>46164</v>
      </c>
      <c r="B1810" s="23" t="s">
        <v>29</v>
      </c>
      <c r="C1810" s="24" t="s">
        <v>168</v>
      </c>
      <c r="D1810" s="25" t="s">
        <v>181</v>
      </c>
      <c r="E1810" s="26" t="s">
        <v>188</v>
      </c>
      <c r="F1810" s="27" t="str">
        <f>VLOOKUP(표1[[#This Row],[품번]],[1]!품번구분[#Data],2,0)</f>
        <v>G</v>
      </c>
      <c r="G1810" s="28">
        <v>21</v>
      </c>
      <c r="H1810" s="28">
        <v>101</v>
      </c>
      <c r="I1810" s="28"/>
      <c r="J1810" s="29">
        <f>표1[[#This Row],[C/V]]*표1[[#This Row],[판수]]-표1[[#This Row],[불량수량]]</f>
        <v>2121</v>
      </c>
      <c r="K1810" s="28" t="s">
        <v>184</v>
      </c>
      <c r="L1810" s="28" t="s">
        <v>116</v>
      </c>
      <c r="M1810" s="30">
        <v>0.33333333333333331</v>
      </c>
      <c r="N1810" s="30">
        <v>0.83333333333333337</v>
      </c>
      <c r="O1810" s="31">
        <v>620</v>
      </c>
      <c r="P1810" s="31">
        <v>0</v>
      </c>
      <c r="Q1810" s="32"/>
      <c r="R1810" s="33">
        <f t="shared" si="135"/>
        <v>9.7741935483870961</v>
      </c>
      <c r="S1810" s="34">
        <f t="shared" si="140"/>
        <v>203</v>
      </c>
      <c r="T1810" s="35">
        <f>IF(L1810="비가동",0,VLOOKUP(E1810,[1]단가!$D$4:$G$1048576,4,0))</f>
        <v>383.7</v>
      </c>
      <c r="U1810" s="35">
        <f t="shared" si="141"/>
        <v>813827.7</v>
      </c>
      <c r="V1810" s="36" t="str">
        <f>IF($L1810="비가동",0,IF($B1810="in",VLOOKUP($E1810,[1]투입량!$M:$T,3,FALSE),VLOOKUP($E1810,[1]투입량!$D:$I,3,FALSE)))</f>
        <v>SI5027</v>
      </c>
      <c r="W1810" s="35">
        <f>IF($L1810="비가동",0,IF($B1810="in",VLOOKUP($E1810,[1]투입량!$M:$T,6,FALSE),VLOOKUP($E1810,[1]투입량!$D:$I,5,FALSE)))</f>
        <v>5</v>
      </c>
      <c r="X1810" s="35">
        <f t="shared" si="142"/>
        <v>555.5</v>
      </c>
      <c r="Y1810" s="37">
        <f>IF(V1810=0,0,VLOOKUP(V1810,[1]원재료!C:H,3,0)*0.001)</f>
        <v>0</v>
      </c>
      <c r="Z1810" s="35">
        <f t="shared" si="143"/>
        <v>0</v>
      </c>
      <c r="AA1810" s="49"/>
      <c r="AB1810" s="39"/>
      <c r="AC1810" s="40"/>
    </row>
    <row r="1811" spans="1:29" ht="19.5" customHeight="1" x14ac:dyDescent="0.45">
      <c r="A1811" s="22">
        <v>46164</v>
      </c>
      <c r="B1811" s="23" t="s">
        <v>29</v>
      </c>
      <c r="C1811" s="24" t="s">
        <v>168</v>
      </c>
      <c r="D1811" s="25" t="s">
        <v>183</v>
      </c>
      <c r="E1811" s="26" t="s">
        <v>176</v>
      </c>
      <c r="F1811" s="27" t="str">
        <f>VLOOKUP(표1[[#This Row],[품번]],[1]!품번구분[#Data],2,0)</f>
        <v>G</v>
      </c>
      <c r="G1811" s="28">
        <v>8</v>
      </c>
      <c r="H1811" s="28">
        <v>102</v>
      </c>
      <c r="I1811" s="28"/>
      <c r="J1811" s="29">
        <f>표1[[#This Row],[C/V]]*표1[[#This Row],[판수]]-표1[[#This Row],[불량수량]]</f>
        <v>816</v>
      </c>
      <c r="K1811" s="28" t="s">
        <v>191</v>
      </c>
      <c r="L1811" s="28" t="s">
        <v>117</v>
      </c>
      <c r="M1811" s="30">
        <v>0.83333333333333337</v>
      </c>
      <c r="N1811" s="30">
        <v>0.33333333333333331</v>
      </c>
      <c r="O1811" s="31">
        <v>659.99999999999989</v>
      </c>
      <c r="P1811" s="31">
        <v>0</v>
      </c>
      <c r="Q1811" s="32"/>
      <c r="R1811" s="33">
        <f t="shared" si="135"/>
        <v>9.2727272727272734</v>
      </c>
      <c r="S1811" s="34">
        <f t="shared" si="140"/>
        <v>203</v>
      </c>
      <c r="T1811" s="35">
        <f>IF(L1811="비가동",0,VLOOKUP(E1811,[1]단가!$D$4:$G$1048576,4,0))</f>
        <v>420.5</v>
      </c>
      <c r="U1811" s="35">
        <f t="shared" si="141"/>
        <v>343128</v>
      </c>
      <c r="V1811" s="36" t="str">
        <f>IF($L1811="비가동",0,IF($B1811="in",VLOOKUP($E1811,[1]투입량!$M:$T,3,FALSE),VLOOKUP($E1811,[1]투입량!$D:$I,3,FALSE)))</f>
        <v>Q4021</v>
      </c>
      <c r="W1811" s="35">
        <f>IF($L1811="비가동",0,IF($B1811="in",VLOOKUP($E1811,[1]투입량!$M:$T,6,FALSE),VLOOKUP($E1811,[1]투입량!$D:$I,5,FALSE)))</f>
        <v>22.4</v>
      </c>
      <c r="X1811" s="35">
        <f t="shared" si="142"/>
        <v>2513.2800000000002</v>
      </c>
      <c r="Y1811" s="37">
        <f>IF(V1811=0,0,VLOOKUP(V1811,[1]원재료!C:H,3,0)*0.001)</f>
        <v>8.9</v>
      </c>
      <c r="Z1811" s="35">
        <f t="shared" si="143"/>
        <v>22368.192000000003</v>
      </c>
      <c r="AA1811" s="49"/>
      <c r="AB1811" s="39"/>
      <c r="AC1811" s="40"/>
    </row>
    <row r="1812" spans="1:29" ht="19.5" customHeight="1" x14ac:dyDescent="0.45">
      <c r="A1812" s="22">
        <v>46164</v>
      </c>
      <c r="B1812" s="23" t="s">
        <v>29</v>
      </c>
      <c r="C1812" s="24" t="s">
        <v>168</v>
      </c>
      <c r="D1812" s="25" t="s">
        <v>179</v>
      </c>
      <c r="E1812" s="26" t="s">
        <v>180</v>
      </c>
      <c r="F1812" s="27" t="str">
        <f>VLOOKUP(표1[[#This Row],[품번]],[1]!품번구분[#Data],2,0)</f>
        <v>G</v>
      </c>
      <c r="G1812" s="28">
        <v>96</v>
      </c>
      <c r="H1812" s="28">
        <v>102</v>
      </c>
      <c r="I1812" s="28"/>
      <c r="J1812" s="29">
        <f>표1[[#This Row],[C/V]]*표1[[#This Row],[판수]]-표1[[#This Row],[불량수량]]</f>
        <v>9792</v>
      </c>
      <c r="K1812" s="28" t="s">
        <v>191</v>
      </c>
      <c r="L1812" s="28" t="s">
        <v>117</v>
      </c>
      <c r="M1812" s="30">
        <v>0.83333333333333337</v>
      </c>
      <c r="N1812" s="30">
        <v>0.33333333333333331</v>
      </c>
      <c r="O1812" s="31">
        <v>659.99999999999989</v>
      </c>
      <c r="P1812" s="31">
        <v>0</v>
      </c>
      <c r="Q1812" s="32"/>
      <c r="R1812" s="33">
        <f t="shared" si="135"/>
        <v>9.2727272727272734</v>
      </c>
      <c r="S1812" s="34">
        <f t="shared" si="140"/>
        <v>203</v>
      </c>
      <c r="T1812" s="35">
        <f>IF(L1812="비가동",0,VLOOKUP(E1812,[1]단가!$D$4:$G$1048576,4,0))</f>
        <v>55</v>
      </c>
      <c r="U1812" s="35">
        <f t="shared" si="141"/>
        <v>538560</v>
      </c>
      <c r="V1812" s="36" t="str">
        <f>IF($L1812="비가동",0,IF($B1812="in",VLOOKUP($E1812,[1]투입량!$M:$T,3,FALSE),VLOOKUP($E1812,[1]투입량!$D:$I,3,FALSE)))</f>
        <v>Q4020</v>
      </c>
      <c r="W1812" s="35">
        <f>IF($L1812="비가동",0,IF($B1812="in",VLOOKUP($E1812,[1]투입량!$M:$T,6,FALSE),VLOOKUP($E1812,[1]투입량!$D:$I,5,FALSE)))</f>
        <v>120</v>
      </c>
      <c r="X1812" s="35">
        <f t="shared" si="142"/>
        <v>13464</v>
      </c>
      <c r="Y1812" s="37">
        <f>IF(V1812=0,0,VLOOKUP(V1812,[1]원재료!C:H,3,0)*0.001)</f>
        <v>10.450000000000001</v>
      </c>
      <c r="Z1812" s="35">
        <f t="shared" si="143"/>
        <v>140698.80000000002</v>
      </c>
      <c r="AA1812" s="49"/>
      <c r="AB1812" s="39"/>
      <c r="AC1812" s="40"/>
    </row>
    <row r="1813" spans="1:29" ht="19.5" customHeight="1" x14ac:dyDescent="0.45">
      <c r="A1813" s="22">
        <v>46164</v>
      </c>
      <c r="B1813" s="23" t="s">
        <v>29</v>
      </c>
      <c r="C1813" s="24" t="s">
        <v>168</v>
      </c>
      <c r="D1813" s="25" t="s">
        <v>181</v>
      </c>
      <c r="E1813" s="26" t="s">
        <v>188</v>
      </c>
      <c r="F1813" s="27" t="str">
        <f>VLOOKUP(표1[[#This Row],[품번]],[1]!품번구분[#Data],2,0)</f>
        <v>G</v>
      </c>
      <c r="G1813" s="28">
        <v>21</v>
      </c>
      <c r="H1813" s="28">
        <v>102</v>
      </c>
      <c r="I1813" s="28"/>
      <c r="J1813" s="29">
        <f>표1[[#This Row],[C/V]]*표1[[#This Row],[판수]]-표1[[#This Row],[불량수량]]</f>
        <v>2142</v>
      </c>
      <c r="K1813" s="28" t="s">
        <v>191</v>
      </c>
      <c r="L1813" s="28" t="s">
        <v>117</v>
      </c>
      <c r="M1813" s="30">
        <v>0.83333333333333337</v>
      </c>
      <c r="N1813" s="30">
        <v>0.33333333333333331</v>
      </c>
      <c r="O1813" s="31">
        <v>659.99999999999989</v>
      </c>
      <c r="P1813" s="31">
        <v>0</v>
      </c>
      <c r="Q1813" s="32"/>
      <c r="R1813" s="33">
        <f t="shared" si="135"/>
        <v>9.2727272727272734</v>
      </c>
      <c r="S1813" s="34">
        <f t="shared" si="140"/>
        <v>203</v>
      </c>
      <c r="T1813" s="35">
        <f>IF(L1813="비가동",0,VLOOKUP(E1813,[1]단가!$D$4:$G$1048576,4,0))</f>
        <v>383.7</v>
      </c>
      <c r="U1813" s="35">
        <f t="shared" si="141"/>
        <v>821885.4</v>
      </c>
      <c r="V1813" s="36" t="str">
        <f>IF($L1813="비가동",0,IF($B1813="in",VLOOKUP($E1813,[1]투입량!$M:$T,3,FALSE),VLOOKUP($E1813,[1]투입량!$D:$I,3,FALSE)))</f>
        <v>SI5027</v>
      </c>
      <c r="W1813" s="35">
        <f>IF($L1813="비가동",0,IF($B1813="in",VLOOKUP($E1813,[1]투입량!$M:$T,6,FALSE),VLOOKUP($E1813,[1]투입량!$D:$I,5,FALSE)))</f>
        <v>5</v>
      </c>
      <c r="X1813" s="35">
        <f t="shared" si="142"/>
        <v>561</v>
      </c>
      <c r="Y1813" s="37">
        <f>IF(V1813=0,0,VLOOKUP(V1813,[1]원재료!C:H,3,0)*0.001)</f>
        <v>0</v>
      </c>
      <c r="Z1813" s="35">
        <f t="shared" si="143"/>
        <v>0</v>
      </c>
      <c r="AA1813" s="49"/>
      <c r="AB1813" s="39"/>
      <c r="AC1813" s="40"/>
    </row>
    <row r="1814" spans="1:29" ht="19.5" customHeight="1" x14ac:dyDescent="0.45">
      <c r="A1814" s="22">
        <v>46164</v>
      </c>
      <c r="B1814" s="23" t="s">
        <v>29</v>
      </c>
      <c r="C1814" s="24" t="s">
        <v>168</v>
      </c>
      <c r="D1814" s="25" t="s">
        <v>185</v>
      </c>
      <c r="E1814" s="26" t="s">
        <v>194</v>
      </c>
      <c r="F1814" s="27" t="str">
        <f>VLOOKUP(표1[[#This Row],[품번]],[1]!품번구분[#Data],2,0)</f>
        <v>G</v>
      </c>
      <c r="G1814" s="28">
        <v>20</v>
      </c>
      <c r="H1814" s="28">
        <v>78</v>
      </c>
      <c r="I1814" s="28"/>
      <c r="J1814" s="29">
        <f>표1[[#This Row],[C/V]]*표1[[#This Row],[판수]]-표1[[#This Row],[불량수량]]</f>
        <v>1560</v>
      </c>
      <c r="K1814" s="28" t="s">
        <v>186</v>
      </c>
      <c r="L1814" s="28" t="s">
        <v>116</v>
      </c>
      <c r="M1814" s="30">
        <v>0.33333333333333331</v>
      </c>
      <c r="N1814" s="30">
        <v>0.83333333333333337</v>
      </c>
      <c r="O1814" s="31">
        <v>620</v>
      </c>
      <c r="P1814" s="31">
        <v>0</v>
      </c>
      <c r="Q1814" s="32"/>
      <c r="R1814" s="33">
        <f t="shared" si="135"/>
        <v>7.5483870967741931</v>
      </c>
      <c r="S1814" s="34">
        <f t="shared" si="140"/>
        <v>173</v>
      </c>
      <c r="T1814" s="35">
        <f>IF(L1814="비가동",0,VLOOKUP(E1814,[1]단가!$D$4:$G$1048576,4,0))</f>
        <v>405</v>
      </c>
      <c r="U1814" s="35">
        <f t="shared" si="141"/>
        <v>631800</v>
      </c>
      <c r="V1814" s="36" t="str">
        <f>IF($L1814="비가동",0,IF($B1814="in",VLOOKUP($E1814,[1]투입량!$M:$T,3,FALSE),VLOOKUP($E1814,[1]투입량!$D:$I,3,FALSE)))</f>
        <v>H-N7001</v>
      </c>
      <c r="W1814" s="35">
        <f>IF($L1814="비가동",0,IF($B1814="in",VLOOKUP($E1814,[1]투입량!$M:$T,6,FALSE),VLOOKUP($E1814,[1]투입량!$D:$I,5,FALSE)))</f>
        <v>0</v>
      </c>
      <c r="X1814" s="35">
        <f t="shared" si="142"/>
        <v>0</v>
      </c>
      <c r="Y1814" s="37">
        <f>IF(V1814=0,0,VLOOKUP(V1814,[1]원재료!C:H,3,0)*0.001)</f>
        <v>22.900000000000002</v>
      </c>
      <c r="Z1814" s="35">
        <f t="shared" si="143"/>
        <v>0</v>
      </c>
      <c r="AA1814" s="49"/>
      <c r="AB1814" s="39"/>
      <c r="AC1814" s="40"/>
    </row>
    <row r="1815" spans="1:29" ht="19.5" customHeight="1" x14ac:dyDescent="0.45">
      <c r="A1815" s="22">
        <v>46164</v>
      </c>
      <c r="B1815" s="23" t="s">
        <v>29</v>
      </c>
      <c r="C1815" s="24" t="s">
        <v>168</v>
      </c>
      <c r="D1815" s="25" t="s">
        <v>187</v>
      </c>
      <c r="E1815" s="26" t="s">
        <v>208</v>
      </c>
      <c r="F1815" s="27" t="str">
        <f>VLOOKUP(표1[[#This Row],[품번]],[1]!품번구분[#Data],2,0)</f>
        <v>G</v>
      </c>
      <c r="G1815" s="28">
        <v>28</v>
      </c>
      <c r="H1815" s="28">
        <v>81</v>
      </c>
      <c r="I1815" s="28"/>
      <c r="J1815" s="29">
        <f>표1[[#This Row],[C/V]]*표1[[#This Row],[판수]]-표1[[#This Row],[불량수량]]</f>
        <v>2268</v>
      </c>
      <c r="K1815" s="28" t="s">
        <v>186</v>
      </c>
      <c r="L1815" s="28" t="s">
        <v>116</v>
      </c>
      <c r="M1815" s="30">
        <v>0.33333333333333331</v>
      </c>
      <c r="N1815" s="30">
        <v>0.83333333333333337</v>
      </c>
      <c r="O1815" s="31">
        <v>620</v>
      </c>
      <c r="P1815" s="31">
        <v>0</v>
      </c>
      <c r="Q1815" s="32"/>
      <c r="R1815" s="33">
        <f t="shared" si="135"/>
        <v>7.838709677419355</v>
      </c>
      <c r="S1815" s="34">
        <f t="shared" si="140"/>
        <v>177</v>
      </c>
      <c r="T1815" s="35">
        <f>IF(L1815="비가동",0,VLOOKUP(E1815,[1]단가!$D$4:$G$1048576,4,0))</f>
        <v>270</v>
      </c>
      <c r="U1815" s="35">
        <f t="shared" si="141"/>
        <v>612360</v>
      </c>
      <c r="V1815" s="36" t="str">
        <f>IF($L1815="비가동",0,IF($B1815="in",VLOOKUP($E1815,[1]투입량!$M:$T,3,FALSE),VLOOKUP($E1815,[1]투입량!$D:$I,3,FALSE)))</f>
        <v>Q5011</v>
      </c>
      <c r="W1815" s="35">
        <f>IF($L1815="비가동",0,IF($B1815="in",VLOOKUP($E1815,[1]투입량!$M:$T,6,FALSE),VLOOKUP($E1815,[1]투입량!$D:$I,5,FALSE)))</f>
        <v>76</v>
      </c>
      <c r="X1815" s="35">
        <f t="shared" si="142"/>
        <v>6771.6</v>
      </c>
      <c r="Y1815" s="37">
        <f>IF(V1815=0,0,VLOOKUP(V1815,[1]원재료!C:H,3,0)*0.001)</f>
        <v>9.01</v>
      </c>
      <c r="Z1815" s="35">
        <f t="shared" si="143"/>
        <v>61012.116000000002</v>
      </c>
      <c r="AA1815" s="49"/>
      <c r="AB1815" s="39"/>
      <c r="AC1815" s="40"/>
    </row>
    <row r="1816" spans="1:29" ht="19.5" customHeight="1" x14ac:dyDescent="0.45">
      <c r="A1816" s="22">
        <v>46164</v>
      </c>
      <c r="B1816" s="23" t="s">
        <v>29</v>
      </c>
      <c r="C1816" s="24" t="s">
        <v>168</v>
      </c>
      <c r="D1816" s="25" t="s">
        <v>189</v>
      </c>
      <c r="E1816" s="26" t="s">
        <v>196</v>
      </c>
      <c r="F1816" s="27" t="str">
        <f>VLOOKUP(표1[[#This Row],[품번]],[1]!품번구분[#Data],2,0)</f>
        <v>G</v>
      </c>
      <c r="G1816" s="28">
        <v>4</v>
      </c>
      <c r="H1816" s="28">
        <v>81</v>
      </c>
      <c r="I1816" s="28"/>
      <c r="J1816" s="29">
        <f>표1[[#This Row],[C/V]]*표1[[#This Row],[판수]]-표1[[#This Row],[불량수량]]</f>
        <v>324</v>
      </c>
      <c r="K1816" s="28" t="s">
        <v>186</v>
      </c>
      <c r="L1816" s="28" t="s">
        <v>116</v>
      </c>
      <c r="M1816" s="30">
        <v>0.33333333333333331</v>
      </c>
      <c r="N1816" s="30">
        <v>0.83333333333333337</v>
      </c>
      <c r="O1816" s="31">
        <v>620</v>
      </c>
      <c r="P1816" s="31">
        <v>0</v>
      </c>
      <c r="Q1816" s="32"/>
      <c r="R1816" s="33">
        <f t="shared" si="135"/>
        <v>7.838709677419355</v>
      </c>
      <c r="S1816" s="34">
        <f t="shared" si="140"/>
        <v>177</v>
      </c>
      <c r="T1816" s="35">
        <f>IF(L1816="비가동",0,VLOOKUP(E1816,[1]단가!$D$4:$G$1048576,4,0))</f>
        <v>673</v>
      </c>
      <c r="U1816" s="35">
        <f t="shared" si="141"/>
        <v>218052</v>
      </c>
      <c r="V1816" s="36" t="str">
        <f>IF($L1816="비가동",0,IF($B1816="in",VLOOKUP($E1816,[1]투입량!$M:$T,3,FALSE),VLOOKUP($E1816,[1]투입량!$D:$I,3,FALSE)))</f>
        <v>SI5027</v>
      </c>
      <c r="W1816" s="35">
        <f>IF($L1816="비가동",0,IF($B1816="in",VLOOKUP($E1816,[1]투입량!$M:$T,6,FALSE),VLOOKUP($E1816,[1]투입량!$D:$I,5,FALSE)))</f>
        <v>48</v>
      </c>
      <c r="X1816" s="35">
        <f t="shared" si="142"/>
        <v>4276.8</v>
      </c>
      <c r="Y1816" s="37">
        <f>IF(V1816=0,0,VLOOKUP(V1816,[1]원재료!C:H,3,0)*0.001)</f>
        <v>0</v>
      </c>
      <c r="Z1816" s="35">
        <f t="shared" si="143"/>
        <v>0</v>
      </c>
      <c r="AA1816" s="49"/>
      <c r="AB1816" s="39"/>
      <c r="AC1816" s="40"/>
    </row>
    <row r="1817" spans="1:29" ht="19.5" customHeight="1" x14ac:dyDescent="0.45">
      <c r="A1817" s="22">
        <v>46164</v>
      </c>
      <c r="B1817" s="23" t="s">
        <v>29</v>
      </c>
      <c r="C1817" s="24" t="s">
        <v>168</v>
      </c>
      <c r="D1817" s="25" t="s">
        <v>185</v>
      </c>
      <c r="E1817" s="26" t="s">
        <v>194</v>
      </c>
      <c r="F1817" s="27" t="str">
        <f>VLOOKUP(표1[[#This Row],[품번]],[1]!품번구분[#Data],2,0)</f>
        <v>G</v>
      </c>
      <c r="G1817" s="28">
        <v>20</v>
      </c>
      <c r="H1817" s="28">
        <v>95</v>
      </c>
      <c r="I1817" s="28"/>
      <c r="J1817" s="29">
        <f>표1[[#This Row],[C/V]]*표1[[#This Row],[판수]]-표1[[#This Row],[불량수량]]</f>
        <v>1900</v>
      </c>
      <c r="K1817" s="28" t="s">
        <v>177</v>
      </c>
      <c r="L1817" s="28" t="s">
        <v>117</v>
      </c>
      <c r="M1817" s="30">
        <v>0.83333333333333337</v>
      </c>
      <c r="N1817" s="30">
        <v>0.33333333333333331</v>
      </c>
      <c r="O1817" s="31">
        <v>659.99999999999989</v>
      </c>
      <c r="P1817" s="31">
        <v>0</v>
      </c>
      <c r="Q1817" s="32"/>
      <c r="R1817" s="33">
        <f t="shared" si="135"/>
        <v>8.6363636363636367</v>
      </c>
      <c r="S1817" s="34">
        <f t="shared" si="140"/>
        <v>173</v>
      </c>
      <c r="T1817" s="35">
        <f>IF(L1817="비가동",0,VLOOKUP(E1817,[1]단가!$D$4:$G$1048576,4,0))</f>
        <v>405</v>
      </c>
      <c r="U1817" s="35">
        <f t="shared" si="141"/>
        <v>769500</v>
      </c>
      <c r="V1817" s="36" t="str">
        <f>IF($L1817="비가동",0,IF($B1817="in",VLOOKUP($E1817,[1]투입량!$M:$T,3,FALSE),VLOOKUP($E1817,[1]투입량!$D:$I,3,FALSE)))</f>
        <v>H-N7001</v>
      </c>
      <c r="W1817" s="35">
        <f>IF($L1817="비가동",0,IF($B1817="in",VLOOKUP($E1817,[1]투입량!$M:$T,6,FALSE),VLOOKUP($E1817,[1]투입량!$D:$I,5,FALSE)))</f>
        <v>0</v>
      </c>
      <c r="X1817" s="35">
        <f t="shared" si="142"/>
        <v>0</v>
      </c>
      <c r="Y1817" s="37">
        <f>IF(V1817=0,0,VLOOKUP(V1817,[1]원재료!C:H,3,0)*0.001)</f>
        <v>22.900000000000002</v>
      </c>
      <c r="Z1817" s="35">
        <f t="shared" si="143"/>
        <v>0</v>
      </c>
      <c r="AA1817" s="49"/>
      <c r="AB1817" s="39"/>
      <c r="AC1817" s="40"/>
    </row>
    <row r="1818" spans="1:29" ht="19.5" customHeight="1" x14ac:dyDescent="0.45">
      <c r="A1818" s="22">
        <v>46164</v>
      </c>
      <c r="B1818" s="23" t="s">
        <v>29</v>
      </c>
      <c r="C1818" s="24" t="s">
        <v>168</v>
      </c>
      <c r="D1818" s="25" t="s">
        <v>187</v>
      </c>
      <c r="E1818" s="26" t="s">
        <v>208</v>
      </c>
      <c r="F1818" s="27" t="str">
        <f>VLOOKUP(표1[[#This Row],[품번]],[1]!품번구분[#Data],2,0)</f>
        <v>G</v>
      </c>
      <c r="G1818" s="28">
        <v>28</v>
      </c>
      <c r="H1818" s="28">
        <v>96</v>
      </c>
      <c r="I1818" s="28"/>
      <c r="J1818" s="29">
        <f>표1[[#This Row],[C/V]]*표1[[#This Row],[판수]]-표1[[#This Row],[불량수량]]</f>
        <v>2688</v>
      </c>
      <c r="K1818" s="28" t="s">
        <v>177</v>
      </c>
      <c r="L1818" s="28" t="s">
        <v>117</v>
      </c>
      <c r="M1818" s="30">
        <v>0.83333333333333337</v>
      </c>
      <c r="N1818" s="30">
        <v>0.33333333333333331</v>
      </c>
      <c r="O1818" s="31">
        <v>659.99999999999989</v>
      </c>
      <c r="P1818" s="31">
        <v>0</v>
      </c>
      <c r="Q1818" s="32"/>
      <c r="R1818" s="33">
        <f t="shared" si="135"/>
        <v>8.7272727272727284</v>
      </c>
      <c r="S1818" s="34">
        <f t="shared" si="140"/>
        <v>177</v>
      </c>
      <c r="T1818" s="35">
        <f>IF(L1818="비가동",0,VLOOKUP(E1818,[1]단가!$D$4:$G$1048576,4,0))</f>
        <v>270</v>
      </c>
      <c r="U1818" s="35">
        <f t="shared" si="141"/>
        <v>725760</v>
      </c>
      <c r="V1818" s="36" t="str">
        <f>IF($L1818="비가동",0,IF($B1818="in",VLOOKUP($E1818,[1]투입량!$M:$T,3,FALSE),VLOOKUP($E1818,[1]투입량!$D:$I,3,FALSE)))</f>
        <v>Q5011</v>
      </c>
      <c r="W1818" s="35">
        <f>IF($L1818="비가동",0,IF($B1818="in",VLOOKUP($E1818,[1]투입량!$M:$T,6,FALSE),VLOOKUP($E1818,[1]투입량!$D:$I,5,FALSE)))</f>
        <v>76</v>
      </c>
      <c r="X1818" s="35">
        <f t="shared" si="142"/>
        <v>8025.6</v>
      </c>
      <c r="Y1818" s="37">
        <f>IF(V1818=0,0,VLOOKUP(V1818,[1]원재료!C:H,3,0)*0.001)</f>
        <v>9.01</v>
      </c>
      <c r="Z1818" s="35">
        <f t="shared" si="143"/>
        <v>72310.656000000003</v>
      </c>
      <c r="AA1818" s="49"/>
      <c r="AB1818" s="39"/>
      <c r="AC1818" s="40"/>
    </row>
    <row r="1819" spans="1:29" ht="19.5" customHeight="1" x14ac:dyDescent="0.45">
      <c r="A1819" s="22">
        <v>46165</v>
      </c>
      <c r="B1819" s="23" t="s">
        <v>29</v>
      </c>
      <c r="C1819" s="24" t="s">
        <v>168</v>
      </c>
      <c r="D1819" s="25" t="s">
        <v>189</v>
      </c>
      <c r="E1819" s="26" t="s">
        <v>196</v>
      </c>
      <c r="F1819" s="27" t="str">
        <f>VLOOKUP(표1[[#This Row],[품번]],[1]!품번구분[#Data],2,0)</f>
        <v>G</v>
      </c>
      <c r="G1819" s="28">
        <v>4</v>
      </c>
      <c r="H1819" s="28">
        <v>95</v>
      </c>
      <c r="I1819" s="28"/>
      <c r="J1819" s="29">
        <f>표1[[#This Row],[C/V]]*표1[[#This Row],[판수]]-표1[[#This Row],[불량수량]]</f>
        <v>380</v>
      </c>
      <c r="K1819" s="28" t="s">
        <v>177</v>
      </c>
      <c r="L1819" s="28" t="s">
        <v>117</v>
      </c>
      <c r="M1819" s="30">
        <v>0.83333333333333337</v>
      </c>
      <c r="N1819" s="30">
        <v>0.33333333333333331</v>
      </c>
      <c r="O1819" s="31">
        <v>659.99999999999989</v>
      </c>
      <c r="P1819" s="31">
        <v>0</v>
      </c>
      <c r="Q1819" s="32"/>
      <c r="R1819" s="33">
        <f t="shared" si="135"/>
        <v>8.6363636363636367</v>
      </c>
      <c r="S1819" s="34">
        <f t="shared" si="140"/>
        <v>164</v>
      </c>
      <c r="T1819" s="35">
        <f>IF(L1819="비가동",0,VLOOKUP(E1819,[1]단가!$D$4:$G$1048576,4,0))</f>
        <v>673</v>
      </c>
      <c r="U1819" s="35">
        <f t="shared" si="141"/>
        <v>255740</v>
      </c>
      <c r="V1819" s="36" t="str">
        <f>IF($L1819="비가동",0,IF($B1819="in",VLOOKUP($E1819,[1]투입량!$M:$T,3,FALSE),VLOOKUP($E1819,[1]투입량!$D:$I,3,FALSE)))</f>
        <v>SI5027</v>
      </c>
      <c r="W1819" s="35">
        <f>IF($L1819="비가동",0,IF($B1819="in",VLOOKUP($E1819,[1]투입량!$M:$T,6,FALSE),VLOOKUP($E1819,[1]투입량!$D:$I,5,FALSE)))</f>
        <v>48</v>
      </c>
      <c r="X1819" s="35">
        <f t="shared" si="142"/>
        <v>5016</v>
      </c>
      <c r="Y1819" s="37">
        <f>IF(V1819=0,0,VLOOKUP(V1819,[1]원재료!C:H,3,0)*0.001)</f>
        <v>0</v>
      </c>
      <c r="Z1819" s="35">
        <f t="shared" si="143"/>
        <v>0</v>
      </c>
      <c r="AA1819" s="49"/>
      <c r="AB1819" s="39"/>
      <c r="AC1819" s="40"/>
    </row>
    <row r="1820" spans="1:29" ht="19.5" customHeight="1" x14ac:dyDescent="0.45">
      <c r="A1820" s="22">
        <v>46165</v>
      </c>
      <c r="B1820" s="23" t="s">
        <v>29</v>
      </c>
      <c r="C1820" s="24" t="s">
        <v>168</v>
      </c>
      <c r="D1820" s="25" t="s">
        <v>169</v>
      </c>
      <c r="E1820" s="26" t="s">
        <v>211</v>
      </c>
      <c r="F1820" s="27" t="str">
        <f>VLOOKUP(표1[[#This Row],[품번]],[1]!품번구분[#Data],2,0)</f>
        <v>G</v>
      </c>
      <c r="G1820" s="28">
        <v>2</v>
      </c>
      <c r="H1820" s="28">
        <v>96</v>
      </c>
      <c r="I1820" s="28"/>
      <c r="J1820" s="29">
        <f>표1[[#This Row],[C/V]]*표1[[#This Row],[판수]]-표1[[#This Row],[불량수량]]</f>
        <v>192</v>
      </c>
      <c r="K1820" s="28" t="s">
        <v>171</v>
      </c>
      <c r="L1820" s="28" t="s">
        <v>34</v>
      </c>
      <c r="M1820" s="30">
        <v>0.33333333333333331</v>
      </c>
      <c r="N1820" s="30">
        <v>0.75</v>
      </c>
      <c r="O1820" s="31">
        <v>540</v>
      </c>
      <c r="P1820" s="31">
        <v>0</v>
      </c>
      <c r="Q1820" s="32"/>
      <c r="R1820" s="33">
        <f t="shared" si="135"/>
        <v>10.666666666666668</v>
      </c>
      <c r="S1820" s="34">
        <f t="shared" si="140"/>
        <v>96</v>
      </c>
      <c r="T1820" s="35">
        <f>IF(L1820="비가동",0,VLOOKUP(E1820,[1]단가!$D$4:$G$1048576,4,0))</f>
        <v>1402</v>
      </c>
      <c r="U1820" s="35">
        <f t="shared" si="141"/>
        <v>269184</v>
      </c>
      <c r="V1820" s="36" t="str">
        <f>IF($L1820="비가동",0,IF($B1820="in",VLOOKUP($E1820,[1]투입량!$M:$T,3,FALSE),VLOOKUP($E1820,[1]투입량!$D:$I,3,FALSE)))</f>
        <v>SI5013</v>
      </c>
      <c r="W1820" s="35">
        <f>IF($L1820="비가동",0,IF($B1820="in",VLOOKUP($E1820,[1]투입량!$M:$T,6,FALSE),VLOOKUP($E1820,[1]투입량!$D:$I,5,FALSE)))</f>
        <v>0</v>
      </c>
      <c r="X1820" s="35">
        <f t="shared" si="142"/>
        <v>0</v>
      </c>
      <c r="Y1820" s="37">
        <f>IF(V1820=0,0,VLOOKUP(V1820,[1]원재료!C:H,3,0)*0.001)</f>
        <v>8.6</v>
      </c>
      <c r="Z1820" s="35">
        <f t="shared" si="143"/>
        <v>0</v>
      </c>
      <c r="AA1820" s="49"/>
      <c r="AB1820" s="39"/>
      <c r="AC1820" s="40"/>
    </row>
    <row r="1821" spans="1:29" ht="19.5" customHeight="1" x14ac:dyDescent="0.45">
      <c r="A1821" s="22">
        <v>46165</v>
      </c>
      <c r="B1821" s="23" t="s">
        <v>29</v>
      </c>
      <c r="C1821" s="24" t="s">
        <v>168</v>
      </c>
      <c r="D1821" s="25" t="s">
        <v>172</v>
      </c>
      <c r="E1821" s="26" t="s">
        <v>206</v>
      </c>
      <c r="F1821" s="27" t="str">
        <f>VLOOKUP(표1[[#This Row],[품번]],[1]!품번구분[#Data],2,0)</f>
        <v>G</v>
      </c>
      <c r="G1821" s="28">
        <v>140</v>
      </c>
      <c r="H1821" s="28">
        <v>96</v>
      </c>
      <c r="I1821" s="28"/>
      <c r="J1821" s="29">
        <f>표1[[#This Row],[C/V]]*표1[[#This Row],[판수]]-표1[[#This Row],[불량수량]]</f>
        <v>13440</v>
      </c>
      <c r="K1821" s="28" t="s">
        <v>171</v>
      </c>
      <c r="L1821" s="28" t="s">
        <v>34</v>
      </c>
      <c r="M1821" s="30">
        <v>0.33333333333333331</v>
      </c>
      <c r="N1821" s="30">
        <v>0.75</v>
      </c>
      <c r="O1821" s="31">
        <v>540</v>
      </c>
      <c r="P1821" s="31">
        <v>0</v>
      </c>
      <c r="Q1821" s="32"/>
      <c r="R1821" s="33">
        <f t="shared" si="135"/>
        <v>10.666666666666668</v>
      </c>
      <c r="S1821" s="34">
        <f t="shared" si="140"/>
        <v>96</v>
      </c>
      <c r="T1821" s="35">
        <f>IF(L1821="비가동",0,VLOOKUP(E1821,[1]단가!$D$4:$G$1048576,4,0))</f>
        <v>79.56</v>
      </c>
      <c r="U1821" s="35">
        <f t="shared" si="141"/>
        <v>1069286.4000000001</v>
      </c>
      <c r="V1821" s="36" t="str">
        <f>IF($L1821="비가동",0,IF($B1821="in",VLOOKUP($E1821,[1]투입량!$M:$T,3,FALSE),VLOOKUP($E1821,[1]투입량!$D:$I,3,FALSE)))</f>
        <v>E7002</v>
      </c>
      <c r="W1821" s="35">
        <f>IF($L1821="비가동",0,IF($B1821="in",VLOOKUP($E1821,[1]투입량!$M:$T,6,FALSE),VLOOKUP($E1821,[1]투입량!$D:$I,5,FALSE)))</f>
        <v>0</v>
      </c>
      <c r="X1821" s="35">
        <f t="shared" si="142"/>
        <v>0</v>
      </c>
      <c r="Y1821" s="37">
        <f>IF(V1821=0,0,VLOOKUP(V1821,[1]원재료!C:H,3,0)*0.001)</f>
        <v>3.02</v>
      </c>
      <c r="Z1821" s="35">
        <f t="shared" si="143"/>
        <v>0</v>
      </c>
      <c r="AA1821" s="49"/>
      <c r="AB1821" s="39"/>
      <c r="AC1821" s="40"/>
    </row>
    <row r="1822" spans="1:29" ht="19.5" customHeight="1" x14ac:dyDescent="0.45">
      <c r="A1822" s="22">
        <v>46165</v>
      </c>
      <c r="B1822" s="23" t="s">
        <v>29</v>
      </c>
      <c r="C1822" s="24" t="s">
        <v>168</v>
      </c>
      <c r="D1822" s="25" t="s">
        <v>192</v>
      </c>
      <c r="E1822" s="26" t="s">
        <v>174</v>
      </c>
      <c r="F1822" s="27" t="str">
        <f>VLOOKUP(표1[[#This Row],[품번]],[1]!품번구분[#Data],2,0)</f>
        <v>G</v>
      </c>
      <c r="G1822" s="28">
        <v>72</v>
      </c>
      <c r="H1822" s="28">
        <v>96</v>
      </c>
      <c r="I1822" s="28"/>
      <c r="J1822" s="29">
        <f>표1[[#This Row],[C/V]]*표1[[#This Row],[판수]]-표1[[#This Row],[불량수량]]</f>
        <v>6912</v>
      </c>
      <c r="K1822" s="28" t="s">
        <v>171</v>
      </c>
      <c r="L1822" s="28" t="s">
        <v>34</v>
      </c>
      <c r="M1822" s="30">
        <v>0.33333333333333331</v>
      </c>
      <c r="N1822" s="30">
        <v>0.75</v>
      </c>
      <c r="O1822" s="31">
        <v>540</v>
      </c>
      <c r="P1822" s="31">
        <v>0</v>
      </c>
      <c r="Q1822" s="32"/>
      <c r="R1822" s="33">
        <f t="shared" si="135"/>
        <v>10.666666666666668</v>
      </c>
      <c r="S1822" s="34">
        <f t="shared" si="140"/>
        <v>96</v>
      </c>
      <c r="T1822" s="35">
        <f>IF(L1822="비가동",0,VLOOKUP(E1822,[1]단가!$D$4:$G$1048576,4,0))</f>
        <v>0</v>
      </c>
      <c r="U1822" s="35">
        <f t="shared" si="141"/>
        <v>0</v>
      </c>
      <c r="V1822" s="36" t="str">
        <f>IF($L1822="비가동",0,IF($B1822="in",VLOOKUP($E1822,[1]투입량!$M:$T,3,FALSE),VLOOKUP($E1822,[1]투입량!$D:$I,3,FALSE)))</f>
        <v>Q4020</v>
      </c>
      <c r="W1822" s="35">
        <f>IF($L1822="비가동",0,IF($B1822="in",VLOOKUP($E1822,[1]투입량!$M:$T,6,FALSE),VLOOKUP($E1822,[1]투입량!$D:$I,5,FALSE)))</f>
        <v>87</v>
      </c>
      <c r="X1822" s="35">
        <f t="shared" si="142"/>
        <v>9187.2000000000007</v>
      </c>
      <c r="Y1822" s="37">
        <f>IF(V1822=0,0,VLOOKUP(V1822,[1]원재료!C:H,3,0)*0.001)</f>
        <v>10.450000000000001</v>
      </c>
      <c r="Z1822" s="35">
        <f t="shared" si="143"/>
        <v>96006.24000000002</v>
      </c>
      <c r="AA1822" s="49"/>
      <c r="AB1822" s="39"/>
      <c r="AC1822" s="40"/>
    </row>
    <row r="1823" spans="1:29" ht="19.5" customHeight="1" x14ac:dyDescent="0.45">
      <c r="A1823" s="22">
        <v>46165</v>
      </c>
      <c r="B1823" s="23" t="s">
        <v>29</v>
      </c>
      <c r="C1823" s="24" t="s">
        <v>168</v>
      </c>
      <c r="D1823" s="25" t="s">
        <v>183</v>
      </c>
      <c r="E1823" s="26" t="s">
        <v>176</v>
      </c>
      <c r="F1823" s="27" t="str">
        <f>VLOOKUP(표1[[#This Row],[품번]],[1]!품번구분[#Data],2,0)</f>
        <v>G</v>
      </c>
      <c r="G1823" s="28">
        <v>8</v>
      </c>
      <c r="H1823" s="28">
        <v>87</v>
      </c>
      <c r="I1823" s="28"/>
      <c r="J1823" s="29">
        <f>표1[[#This Row],[C/V]]*표1[[#This Row],[판수]]-표1[[#This Row],[불량수량]]</f>
        <v>696</v>
      </c>
      <c r="K1823" s="28" t="s">
        <v>184</v>
      </c>
      <c r="L1823" s="28" t="s">
        <v>34</v>
      </c>
      <c r="M1823" s="30">
        <v>0.33333333333333331</v>
      </c>
      <c r="N1823" s="30">
        <v>0.75</v>
      </c>
      <c r="O1823" s="31">
        <v>540</v>
      </c>
      <c r="P1823" s="31">
        <v>0</v>
      </c>
      <c r="Q1823" s="32"/>
      <c r="R1823" s="33">
        <f t="shared" si="135"/>
        <v>9.6666666666666679</v>
      </c>
      <c r="S1823" s="34">
        <f t="shared" si="140"/>
        <v>204</v>
      </c>
      <c r="T1823" s="35">
        <f>IF(L1823="비가동",0,VLOOKUP(E1823,[1]단가!$D$4:$G$1048576,4,0))</f>
        <v>420.5</v>
      </c>
      <c r="U1823" s="35">
        <f t="shared" si="141"/>
        <v>292668</v>
      </c>
      <c r="V1823" s="36" t="str">
        <f>IF($L1823="비가동",0,IF($B1823="in",VLOOKUP($E1823,[1]투입량!$M:$T,3,FALSE),VLOOKUP($E1823,[1]투입량!$D:$I,3,FALSE)))</f>
        <v>Q4021</v>
      </c>
      <c r="W1823" s="35">
        <f>IF($L1823="비가동",0,IF($B1823="in",VLOOKUP($E1823,[1]투입량!$M:$T,6,FALSE),VLOOKUP($E1823,[1]투입량!$D:$I,5,FALSE)))</f>
        <v>22.4</v>
      </c>
      <c r="X1823" s="35">
        <f t="shared" si="142"/>
        <v>2143.6799999999998</v>
      </c>
      <c r="Y1823" s="37">
        <f>IF(V1823=0,0,VLOOKUP(V1823,[1]원재료!C:H,3,0)*0.001)</f>
        <v>8.9</v>
      </c>
      <c r="Z1823" s="35">
        <f t="shared" si="143"/>
        <v>19078.752</v>
      </c>
      <c r="AA1823" s="49"/>
      <c r="AB1823" s="39"/>
      <c r="AC1823" s="40"/>
    </row>
    <row r="1824" spans="1:29" ht="19.5" hidden="1" customHeight="1" x14ac:dyDescent="0.45">
      <c r="A1824" s="22">
        <v>46165</v>
      </c>
      <c r="B1824" s="23" t="s">
        <v>29</v>
      </c>
      <c r="C1824" s="24" t="s">
        <v>168</v>
      </c>
      <c r="D1824" s="25" t="s">
        <v>179</v>
      </c>
      <c r="E1824" s="26" t="s">
        <v>180</v>
      </c>
      <c r="F1824" s="27" t="str">
        <f>VLOOKUP(표1[[#This Row],[품번]],[1]!품번구분[#Data],2,0)</f>
        <v>G</v>
      </c>
      <c r="G1824" s="28">
        <v>96</v>
      </c>
      <c r="H1824" s="28">
        <v>19</v>
      </c>
      <c r="I1824" s="28"/>
      <c r="J1824" s="29">
        <f>표1[[#This Row],[C/V]]*표1[[#This Row],[판수]]-표1[[#This Row],[불량수량]]</f>
        <v>1824</v>
      </c>
      <c r="K1824" s="28" t="s">
        <v>184</v>
      </c>
      <c r="L1824" s="28" t="s">
        <v>34</v>
      </c>
      <c r="M1824" s="30">
        <v>0.33333333333333331</v>
      </c>
      <c r="N1824" s="30">
        <v>0.44444444444444442</v>
      </c>
      <c r="O1824" s="31">
        <v>99.999999999999972</v>
      </c>
      <c r="P1824" s="31">
        <v>60.000000000000028</v>
      </c>
      <c r="Q1824" s="32" t="s">
        <v>100</v>
      </c>
      <c r="R1824" s="33">
        <f t="shared" si="135"/>
        <v>11.400000000000004</v>
      </c>
      <c r="S1824" s="34">
        <f t="shared" si="140"/>
        <v>19</v>
      </c>
      <c r="T1824" s="35">
        <f>IF(L1824="비가동",0,VLOOKUP(E1824,[1]단가!$D$4:$G$1048576,4,0))</f>
        <v>55</v>
      </c>
      <c r="U1824" s="35">
        <f t="shared" si="141"/>
        <v>100320</v>
      </c>
      <c r="V1824" s="36" t="str">
        <f>IF($L1824="비가동",0,IF($B1824="in",VLOOKUP($E1824,[1]투입량!$M:$T,3,FALSE),VLOOKUP($E1824,[1]투입량!$D:$I,3,FALSE)))</f>
        <v>Q4020</v>
      </c>
      <c r="W1824" s="35">
        <f>IF($L1824="비가동",0,IF($B1824="in",VLOOKUP($E1824,[1]투입량!$M:$T,6,FALSE),VLOOKUP($E1824,[1]투입량!$D:$I,5,FALSE)))</f>
        <v>120</v>
      </c>
      <c r="X1824" s="35">
        <f t="shared" si="142"/>
        <v>2508</v>
      </c>
      <c r="Y1824" s="37">
        <f>IF(V1824=0,0,VLOOKUP(V1824,[1]원재료!C:H,3,0)*0.001)</f>
        <v>10.450000000000001</v>
      </c>
      <c r="Z1824" s="35">
        <f t="shared" si="143"/>
        <v>26208.600000000002</v>
      </c>
      <c r="AA1824" s="49"/>
      <c r="AB1824" s="39"/>
      <c r="AC1824" s="40"/>
    </row>
    <row r="1825" spans="1:29" ht="19.5" hidden="1" customHeight="1" x14ac:dyDescent="0.45">
      <c r="A1825" s="22">
        <v>46165</v>
      </c>
      <c r="B1825" s="23" t="s">
        <v>29</v>
      </c>
      <c r="C1825" s="24" t="s">
        <v>168</v>
      </c>
      <c r="D1825" s="25" t="s">
        <v>179</v>
      </c>
      <c r="E1825" s="26" t="s">
        <v>180</v>
      </c>
      <c r="F1825" s="27" t="str">
        <f>VLOOKUP(표1[[#This Row],[품번]],[1]!품번구분[#Data],2,0)</f>
        <v>G</v>
      </c>
      <c r="G1825" s="28"/>
      <c r="H1825" s="28"/>
      <c r="I1825" s="28"/>
      <c r="J1825" s="29">
        <f>표1[[#This Row],[C/V]]*표1[[#This Row],[판수]]-표1[[#This Row],[불량수량]]</f>
        <v>0</v>
      </c>
      <c r="K1825" s="28" t="s">
        <v>184</v>
      </c>
      <c r="L1825" s="28" t="s">
        <v>36</v>
      </c>
      <c r="M1825" s="30">
        <v>0.40277777777777773</v>
      </c>
      <c r="N1825" s="30">
        <v>0.44444444444444442</v>
      </c>
      <c r="O1825" s="31">
        <v>60.000000000000028</v>
      </c>
      <c r="P1825" s="31">
        <v>0</v>
      </c>
      <c r="Q1825" s="32"/>
      <c r="R1825" s="33" t="str">
        <f t="shared" si="135"/>
        <v/>
      </c>
      <c r="S1825" s="34">
        <f t="shared" si="140"/>
        <v>19</v>
      </c>
      <c r="T1825" s="35">
        <f>IF(L1825="비가동",0,VLOOKUP(E1825,[1]단가!$D$4:$G$1048576,4,0))</f>
        <v>0</v>
      </c>
      <c r="U1825" s="35">
        <f t="shared" si="141"/>
        <v>0</v>
      </c>
      <c r="V1825" s="36">
        <f>IF($L1825="비가동",0,IF($B1825="in",VLOOKUP($E1825,[1]투입량!$M:$T,3,FALSE),VLOOKUP($E1825,[1]투입량!$D:$I,3,FALSE)))</f>
        <v>0</v>
      </c>
      <c r="W1825" s="35">
        <f>IF($L1825="비가동",0,IF($B1825="in",VLOOKUP($E1825,[1]투입량!$M:$T,6,FALSE),VLOOKUP($E1825,[1]투입량!$D:$I,5,FALSE)))</f>
        <v>0</v>
      </c>
      <c r="X1825" s="35">
        <f t="shared" si="142"/>
        <v>0</v>
      </c>
      <c r="Y1825" s="37">
        <f>IF(V1825=0,0,VLOOKUP(V1825,[1]원재료!C:H,3,0)*0.001)</f>
        <v>0</v>
      </c>
      <c r="Z1825" s="35">
        <f t="shared" si="143"/>
        <v>0</v>
      </c>
      <c r="AA1825" s="49"/>
      <c r="AB1825" s="39"/>
      <c r="AC1825" s="40"/>
    </row>
    <row r="1826" spans="1:29" ht="19.5" customHeight="1" x14ac:dyDescent="0.45">
      <c r="A1826" s="22">
        <v>46165</v>
      </c>
      <c r="B1826" s="23" t="s">
        <v>29</v>
      </c>
      <c r="C1826" s="24" t="s">
        <v>168</v>
      </c>
      <c r="D1826" s="25" t="s">
        <v>179</v>
      </c>
      <c r="E1826" s="26" t="s">
        <v>215</v>
      </c>
      <c r="F1826" s="27" t="str">
        <f>VLOOKUP(표1[[#This Row],[품번]],[1]!품번구분[#Data],2,0)</f>
        <v>G</v>
      </c>
      <c r="G1826" s="28">
        <v>140</v>
      </c>
      <c r="H1826" s="28">
        <v>29</v>
      </c>
      <c r="I1826" s="28"/>
      <c r="J1826" s="29">
        <f>표1[[#This Row],[C/V]]*표1[[#This Row],[판수]]-표1[[#This Row],[불량수량]]</f>
        <v>4060</v>
      </c>
      <c r="K1826" s="28" t="s">
        <v>184</v>
      </c>
      <c r="L1826" s="28" t="s">
        <v>34</v>
      </c>
      <c r="M1826" s="30">
        <v>0.44444444444444442</v>
      </c>
      <c r="N1826" s="30">
        <v>0.75</v>
      </c>
      <c r="O1826" s="31">
        <v>380.00000000000006</v>
      </c>
      <c r="P1826" s="31">
        <v>0</v>
      </c>
      <c r="Q1826" s="32"/>
      <c r="R1826" s="33">
        <f t="shared" si="135"/>
        <v>4.5789473684210522</v>
      </c>
      <c r="S1826" s="34">
        <f t="shared" si="140"/>
        <v>88</v>
      </c>
      <c r="T1826" s="35">
        <f>IF(L1826="비가동",0,VLOOKUP(E1826,[1]단가!$D$4:$G$1048576,4,0))</f>
        <v>0</v>
      </c>
      <c r="U1826" s="35">
        <f t="shared" si="141"/>
        <v>0</v>
      </c>
      <c r="V1826" s="36" t="str">
        <f>IF($L1826="비가동",0,IF($B1826="in",VLOOKUP($E1826,[1]투입량!$M:$T,3,FALSE),VLOOKUP($E1826,[1]투입량!$D:$I,3,FALSE)))</f>
        <v>E7008</v>
      </c>
      <c r="W1826" s="35">
        <f>IF($L1826="비가동",0,IF($B1826="in",VLOOKUP($E1826,[1]투입량!$M:$T,6,FALSE),VLOOKUP($E1826,[1]투입량!$D:$I,5,FALSE)))</f>
        <v>0</v>
      </c>
      <c r="X1826" s="35">
        <f t="shared" si="142"/>
        <v>0</v>
      </c>
      <c r="Y1826" s="37">
        <f>IF(V1826=0,0,VLOOKUP(V1826,[1]원재료!C:H,3,0)*0.001)</f>
        <v>0</v>
      </c>
      <c r="Z1826" s="35">
        <f t="shared" si="143"/>
        <v>0</v>
      </c>
      <c r="AA1826" s="49"/>
      <c r="AB1826" s="39"/>
      <c r="AC1826" s="40"/>
    </row>
    <row r="1827" spans="1:29" ht="19.5" customHeight="1" x14ac:dyDescent="0.45">
      <c r="A1827" s="22">
        <v>46165</v>
      </c>
      <c r="B1827" s="23" t="s">
        <v>29</v>
      </c>
      <c r="C1827" s="24" t="s">
        <v>168</v>
      </c>
      <c r="D1827" s="25" t="s">
        <v>181</v>
      </c>
      <c r="E1827" s="26" t="s">
        <v>188</v>
      </c>
      <c r="F1827" s="27" t="str">
        <f>VLOOKUP(표1[[#This Row],[품번]],[1]!품번구분[#Data],2,0)</f>
        <v>G</v>
      </c>
      <c r="G1827" s="28">
        <v>21</v>
      </c>
      <c r="H1827" s="28">
        <v>87</v>
      </c>
      <c r="I1827" s="28"/>
      <c r="J1827" s="29">
        <f>표1[[#This Row],[C/V]]*표1[[#This Row],[판수]]-표1[[#This Row],[불량수량]]</f>
        <v>1827</v>
      </c>
      <c r="K1827" s="28" t="s">
        <v>184</v>
      </c>
      <c r="L1827" s="28" t="s">
        <v>34</v>
      </c>
      <c r="M1827" s="30">
        <v>0.33333333333333331</v>
      </c>
      <c r="N1827" s="30">
        <v>0.75</v>
      </c>
      <c r="O1827" s="31">
        <v>540</v>
      </c>
      <c r="P1827" s="31">
        <v>0</v>
      </c>
      <c r="Q1827" s="32"/>
      <c r="R1827" s="33">
        <f t="shared" si="135"/>
        <v>9.6666666666666679</v>
      </c>
      <c r="S1827" s="34">
        <f t="shared" si="140"/>
        <v>204</v>
      </c>
      <c r="T1827" s="35">
        <f>IF(L1827="비가동",0,VLOOKUP(E1827,[1]단가!$D$4:$G$1048576,4,0))</f>
        <v>383.7</v>
      </c>
      <c r="U1827" s="35">
        <f t="shared" si="141"/>
        <v>701019.9</v>
      </c>
      <c r="V1827" s="36" t="str">
        <f>IF($L1827="비가동",0,IF($B1827="in",VLOOKUP($E1827,[1]투입량!$M:$T,3,FALSE),VLOOKUP($E1827,[1]투입량!$D:$I,3,FALSE)))</f>
        <v>SI5027</v>
      </c>
      <c r="W1827" s="35">
        <f>IF($L1827="비가동",0,IF($B1827="in",VLOOKUP($E1827,[1]투입량!$M:$T,6,FALSE),VLOOKUP($E1827,[1]투입량!$D:$I,5,FALSE)))</f>
        <v>5</v>
      </c>
      <c r="X1827" s="35">
        <f t="shared" si="142"/>
        <v>478.5</v>
      </c>
      <c r="Y1827" s="37">
        <f>IF(V1827=0,0,VLOOKUP(V1827,[1]원재료!C:H,3,0)*0.001)</f>
        <v>0</v>
      </c>
      <c r="Z1827" s="35">
        <f t="shared" si="143"/>
        <v>0</v>
      </c>
      <c r="AA1827" s="49"/>
      <c r="AB1827" s="39"/>
      <c r="AC1827" s="40"/>
    </row>
    <row r="1828" spans="1:29" ht="19.5" customHeight="1" x14ac:dyDescent="0.45">
      <c r="A1828" s="22">
        <v>46165</v>
      </c>
      <c r="B1828" s="23" t="s">
        <v>29</v>
      </c>
      <c r="C1828" s="24" t="s">
        <v>168</v>
      </c>
      <c r="D1828" s="25" t="s">
        <v>183</v>
      </c>
      <c r="E1828" s="26" t="s">
        <v>176</v>
      </c>
      <c r="F1828" s="27" t="str">
        <f>VLOOKUP(표1[[#This Row],[품번]],[1]!품번구분[#Data],2,0)</f>
        <v>G</v>
      </c>
      <c r="G1828" s="28">
        <v>8</v>
      </c>
      <c r="H1828" s="28">
        <v>117</v>
      </c>
      <c r="I1828" s="28"/>
      <c r="J1828" s="29">
        <f>표1[[#This Row],[C/V]]*표1[[#This Row],[판수]]-표1[[#This Row],[불량수량]]</f>
        <v>936</v>
      </c>
      <c r="K1828" s="28" t="s">
        <v>191</v>
      </c>
      <c r="L1828" s="28" t="s">
        <v>44</v>
      </c>
      <c r="M1828" s="30">
        <v>0.75</v>
      </c>
      <c r="N1828" s="30">
        <v>0.33333333333333331</v>
      </c>
      <c r="O1828" s="31">
        <v>749.99999999999989</v>
      </c>
      <c r="P1828" s="31">
        <v>0</v>
      </c>
      <c r="Q1828" s="32"/>
      <c r="R1828" s="33">
        <f t="shared" si="135"/>
        <v>9.3600000000000012</v>
      </c>
      <c r="S1828" s="34">
        <f t="shared" si="140"/>
        <v>204</v>
      </c>
      <c r="T1828" s="35">
        <f>IF(L1828="비가동",0,VLOOKUP(E1828,[1]단가!$D$4:$G$1048576,4,0))</f>
        <v>420.5</v>
      </c>
      <c r="U1828" s="35">
        <f t="shared" si="141"/>
        <v>393588</v>
      </c>
      <c r="V1828" s="36" t="str">
        <f>IF($L1828="비가동",0,IF($B1828="in",VLOOKUP($E1828,[1]투입량!$M:$T,3,FALSE),VLOOKUP($E1828,[1]투입량!$D:$I,3,FALSE)))</f>
        <v>Q4021</v>
      </c>
      <c r="W1828" s="35">
        <f>IF($L1828="비가동",0,IF($B1828="in",VLOOKUP($E1828,[1]투입량!$M:$T,6,FALSE),VLOOKUP($E1828,[1]투입량!$D:$I,5,FALSE)))</f>
        <v>22.4</v>
      </c>
      <c r="X1828" s="35">
        <f t="shared" si="142"/>
        <v>2882.88</v>
      </c>
      <c r="Y1828" s="37">
        <f>IF(V1828=0,0,VLOOKUP(V1828,[1]원재료!C:H,3,0)*0.001)</f>
        <v>8.9</v>
      </c>
      <c r="Z1828" s="35">
        <f t="shared" si="143"/>
        <v>25657.632000000001</v>
      </c>
      <c r="AA1828" s="49"/>
      <c r="AB1828" s="39"/>
      <c r="AC1828" s="40"/>
    </row>
    <row r="1829" spans="1:29" ht="19.5" customHeight="1" x14ac:dyDescent="0.45">
      <c r="A1829" s="22">
        <v>46165</v>
      </c>
      <c r="B1829" s="23" t="s">
        <v>29</v>
      </c>
      <c r="C1829" s="24" t="s">
        <v>168</v>
      </c>
      <c r="D1829" s="25" t="s">
        <v>179</v>
      </c>
      <c r="E1829" s="26" t="s">
        <v>215</v>
      </c>
      <c r="F1829" s="27" t="str">
        <f>VLOOKUP(표1[[#This Row],[품번]],[1]!품번구분[#Data],2,0)</f>
        <v>G</v>
      </c>
      <c r="G1829" s="28">
        <v>140</v>
      </c>
      <c r="H1829" s="28">
        <v>59</v>
      </c>
      <c r="I1829" s="28"/>
      <c r="J1829" s="29">
        <f>표1[[#This Row],[C/V]]*표1[[#This Row],[판수]]-표1[[#This Row],[불량수량]]</f>
        <v>8260</v>
      </c>
      <c r="K1829" s="28" t="s">
        <v>191</v>
      </c>
      <c r="L1829" s="28" t="s">
        <v>44</v>
      </c>
      <c r="M1829" s="30">
        <v>0.75</v>
      </c>
      <c r="N1829" s="30">
        <v>0.33333333333333331</v>
      </c>
      <c r="O1829" s="31">
        <v>749.99999999999989</v>
      </c>
      <c r="P1829" s="31">
        <v>0</v>
      </c>
      <c r="Q1829" s="32"/>
      <c r="R1829" s="33">
        <f t="shared" si="135"/>
        <v>4.7200000000000006</v>
      </c>
      <c r="S1829" s="34">
        <f t="shared" si="140"/>
        <v>88</v>
      </c>
      <c r="T1829" s="35">
        <f>IF(L1829="비가동",0,VLOOKUP(E1829,[1]단가!$D$4:$G$1048576,4,0))</f>
        <v>0</v>
      </c>
      <c r="U1829" s="35">
        <f t="shared" si="141"/>
        <v>0</v>
      </c>
      <c r="V1829" s="36" t="str">
        <f>IF($L1829="비가동",0,IF($B1829="in",VLOOKUP($E1829,[1]투입량!$M:$T,3,FALSE),VLOOKUP($E1829,[1]투입량!$D:$I,3,FALSE)))</f>
        <v>E7008</v>
      </c>
      <c r="W1829" s="35">
        <f>IF($L1829="비가동",0,IF($B1829="in",VLOOKUP($E1829,[1]투입량!$M:$T,6,FALSE),VLOOKUP($E1829,[1]투입량!$D:$I,5,FALSE)))</f>
        <v>0</v>
      </c>
      <c r="X1829" s="35">
        <f t="shared" si="142"/>
        <v>0</v>
      </c>
      <c r="Y1829" s="37">
        <f>IF(V1829=0,0,VLOOKUP(V1829,[1]원재료!C:H,3,0)*0.001)</f>
        <v>0</v>
      </c>
      <c r="Z1829" s="35">
        <f t="shared" si="143"/>
        <v>0</v>
      </c>
      <c r="AA1829" s="49"/>
      <c r="AB1829" s="39"/>
      <c r="AC1829" s="40"/>
    </row>
    <row r="1830" spans="1:29" ht="19.5" customHeight="1" x14ac:dyDescent="0.45">
      <c r="A1830" s="22">
        <v>46165</v>
      </c>
      <c r="B1830" s="23" t="s">
        <v>29</v>
      </c>
      <c r="C1830" s="24" t="s">
        <v>168</v>
      </c>
      <c r="D1830" s="25" t="s">
        <v>181</v>
      </c>
      <c r="E1830" s="26" t="s">
        <v>188</v>
      </c>
      <c r="F1830" s="27" t="str">
        <f>VLOOKUP(표1[[#This Row],[품번]],[1]!품번구분[#Data],2,0)</f>
        <v>G</v>
      </c>
      <c r="G1830" s="28">
        <v>21</v>
      </c>
      <c r="H1830" s="28">
        <v>117</v>
      </c>
      <c r="I1830" s="28"/>
      <c r="J1830" s="29">
        <f>표1[[#This Row],[C/V]]*표1[[#This Row],[판수]]-표1[[#This Row],[불량수량]]</f>
        <v>2457</v>
      </c>
      <c r="K1830" s="28" t="s">
        <v>191</v>
      </c>
      <c r="L1830" s="28" t="s">
        <v>44</v>
      </c>
      <c r="M1830" s="30">
        <v>0.75</v>
      </c>
      <c r="N1830" s="30">
        <v>0.33333333333333331</v>
      </c>
      <c r="O1830" s="31">
        <v>749.99999999999989</v>
      </c>
      <c r="P1830" s="31">
        <v>0</v>
      </c>
      <c r="Q1830" s="32"/>
      <c r="R1830" s="33">
        <f t="shared" si="135"/>
        <v>9.3600000000000012</v>
      </c>
      <c r="S1830" s="34">
        <f t="shared" si="140"/>
        <v>204</v>
      </c>
      <c r="T1830" s="35">
        <f>IF(L1830="비가동",0,VLOOKUP(E1830,[1]단가!$D$4:$G$1048576,4,0))</f>
        <v>383.7</v>
      </c>
      <c r="U1830" s="35">
        <f t="shared" si="141"/>
        <v>942750.9</v>
      </c>
      <c r="V1830" s="36" t="str">
        <f>IF($L1830="비가동",0,IF($B1830="in",VLOOKUP($E1830,[1]투입량!$M:$T,3,FALSE),VLOOKUP($E1830,[1]투입량!$D:$I,3,FALSE)))</f>
        <v>SI5027</v>
      </c>
      <c r="W1830" s="35">
        <f>IF($L1830="비가동",0,IF($B1830="in",VLOOKUP($E1830,[1]투입량!$M:$T,6,FALSE),VLOOKUP($E1830,[1]투입량!$D:$I,5,FALSE)))</f>
        <v>5</v>
      </c>
      <c r="X1830" s="35">
        <f t="shared" si="142"/>
        <v>643.5</v>
      </c>
      <c r="Y1830" s="37">
        <f>IF(V1830=0,0,VLOOKUP(V1830,[1]원재료!C:H,3,0)*0.001)</f>
        <v>0</v>
      </c>
      <c r="Z1830" s="35">
        <f t="shared" si="143"/>
        <v>0</v>
      </c>
      <c r="AA1830" s="49"/>
      <c r="AB1830" s="39"/>
      <c r="AC1830" s="40"/>
    </row>
    <row r="1831" spans="1:29" ht="19.5" customHeight="1" x14ac:dyDescent="0.45">
      <c r="A1831" s="22">
        <v>46165</v>
      </c>
      <c r="B1831" s="23" t="s">
        <v>29</v>
      </c>
      <c r="C1831" s="24" t="s">
        <v>168</v>
      </c>
      <c r="D1831" s="25" t="s">
        <v>185</v>
      </c>
      <c r="E1831" s="26" t="s">
        <v>194</v>
      </c>
      <c r="F1831" s="27" t="str">
        <f>VLOOKUP(표1[[#This Row],[품번]],[1]!품번구분[#Data],2,0)</f>
        <v>G</v>
      </c>
      <c r="G1831" s="28">
        <v>20</v>
      </c>
      <c r="H1831" s="28">
        <v>67</v>
      </c>
      <c r="I1831" s="28"/>
      <c r="J1831" s="29">
        <f>표1[[#This Row],[C/V]]*표1[[#This Row],[판수]]-표1[[#This Row],[불량수량]]</f>
        <v>1340</v>
      </c>
      <c r="K1831" s="28" t="s">
        <v>186</v>
      </c>
      <c r="L1831" s="28" t="s">
        <v>34</v>
      </c>
      <c r="M1831" s="30">
        <v>0.33333333333333331</v>
      </c>
      <c r="N1831" s="30">
        <v>0.75</v>
      </c>
      <c r="O1831" s="31">
        <v>540</v>
      </c>
      <c r="P1831" s="31">
        <v>0</v>
      </c>
      <c r="Q1831" s="32"/>
      <c r="R1831" s="33">
        <f t="shared" si="135"/>
        <v>7.4444444444444446</v>
      </c>
      <c r="S1831" s="34">
        <f t="shared" si="140"/>
        <v>177</v>
      </c>
      <c r="T1831" s="35">
        <f>IF(L1831="비가동",0,VLOOKUP(E1831,[1]단가!$D$4:$G$1048576,4,0))</f>
        <v>405</v>
      </c>
      <c r="U1831" s="35">
        <f t="shared" si="141"/>
        <v>542700</v>
      </c>
      <c r="V1831" s="36" t="str">
        <f>IF($L1831="비가동",0,IF($B1831="in",VLOOKUP($E1831,[1]투입량!$M:$T,3,FALSE),VLOOKUP($E1831,[1]투입량!$D:$I,3,FALSE)))</f>
        <v>H-N7001</v>
      </c>
      <c r="W1831" s="35">
        <f>IF($L1831="비가동",0,IF($B1831="in",VLOOKUP($E1831,[1]투입량!$M:$T,6,FALSE),VLOOKUP($E1831,[1]투입량!$D:$I,5,FALSE)))</f>
        <v>0</v>
      </c>
      <c r="X1831" s="35">
        <f t="shared" si="142"/>
        <v>0</v>
      </c>
      <c r="Y1831" s="37">
        <f>IF(V1831=0,0,VLOOKUP(V1831,[1]원재료!C:H,3,0)*0.001)</f>
        <v>22.900000000000002</v>
      </c>
      <c r="Z1831" s="35">
        <f t="shared" si="143"/>
        <v>0</v>
      </c>
      <c r="AA1831" s="49"/>
      <c r="AB1831" s="39"/>
      <c r="AC1831" s="40"/>
    </row>
    <row r="1832" spans="1:29" ht="19.5" customHeight="1" x14ac:dyDescent="0.45">
      <c r="A1832" s="22">
        <v>46165</v>
      </c>
      <c r="B1832" s="23" t="s">
        <v>29</v>
      </c>
      <c r="C1832" s="24" t="s">
        <v>168</v>
      </c>
      <c r="D1832" s="25" t="s">
        <v>187</v>
      </c>
      <c r="E1832" s="26" t="s">
        <v>208</v>
      </c>
      <c r="F1832" s="27" t="str">
        <f>VLOOKUP(표1[[#This Row],[품번]],[1]!품번구분[#Data],2,0)</f>
        <v>G</v>
      </c>
      <c r="G1832" s="28">
        <v>28</v>
      </c>
      <c r="H1832" s="28">
        <v>69</v>
      </c>
      <c r="I1832" s="28"/>
      <c r="J1832" s="29">
        <f>표1[[#This Row],[C/V]]*표1[[#This Row],[판수]]-표1[[#This Row],[불량수량]]</f>
        <v>1932</v>
      </c>
      <c r="K1832" s="28" t="s">
        <v>186</v>
      </c>
      <c r="L1832" s="28" t="s">
        <v>34</v>
      </c>
      <c r="M1832" s="30">
        <v>0.33333333333333331</v>
      </c>
      <c r="N1832" s="30">
        <v>0.75</v>
      </c>
      <c r="O1832" s="31">
        <v>540</v>
      </c>
      <c r="P1832" s="31">
        <v>0</v>
      </c>
      <c r="Q1832" s="32"/>
      <c r="R1832" s="33">
        <f t="shared" si="135"/>
        <v>7.6666666666666661</v>
      </c>
      <c r="S1832" s="34">
        <f t="shared" si="140"/>
        <v>179</v>
      </c>
      <c r="T1832" s="35">
        <f>IF(L1832="비가동",0,VLOOKUP(E1832,[1]단가!$D$4:$G$1048576,4,0))</f>
        <v>270</v>
      </c>
      <c r="U1832" s="35">
        <f t="shared" si="141"/>
        <v>521640</v>
      </c>
      <c r="V1832" s="36" t="str">
        <f>IF($L1832="비가동",0,IF($B1832="in",VLOOKUP($E1832,[1]투입량!$M:$T,3,FALSE),VLOOKUP($E1832,[1]투입량!$D:$I,3,FALSE)))</f>
        <v>Q5011</v>
      </c>
      <c r="W1832" s="35">
        <f>IF($L1832="비가동",0,IF($B1832="in",VLOOKUP($E1832,[1]투입량!$M:$T,6,FALSE),VLOOKUP($E1832,[1]투입량!$D:$I,5,FALSE)))</f>
        <v>76</v>
      </c>
      <c r="X1832" s="35">
        <f t="shared" si="142"/>
        <v>5768.4000000000005</v>
      </c>
      <c r="Y1832" s="37">
        <f>IF(V1832=0,0,VLOOKUP(V1832,[1]원재료!C:H,3,0)*0.001)</f>
        <v>9.01</v>
      </c>
      <c r="Z1832" s="35">
        <f t="shared" si="143"/>
        <v>51973.284000000007</v>
      </c>
      <c r="AA1832" s="49"/>
      <c r="AB1832" s="39"/>
      <c r="AC1832" s="40"/>
    </row>
    <row r="1833" spans="1:29" ht="19.5" customHeight="1" x14ac:dyDescent="0.45">
      <c r="A1833" s="22">
        <v>46165</v>
      </c>
      <c r="B1833" s="23" t="s">
        <v>29</v>
      </c>
      <c r="C1833" s="24" t="s">
        <v>168</v>
      </c>
      <c r="D1833" s="25" t="s">
        <v>189</v>
      </c>
      <c r="E1833" s="26" t="s">
        <v>196</v>
      </c>
      <c r="F1833" s="27" t="str">
        <f>VLOOKUP(표1[[#This Row],[품번]],[1]!품번구분[#Data],2,0)</f>
        <v>G</v>
      </c>
      <c r="G1833" s="28">
        <v>4</v>
      </c>
      <c r="H1833" s="28">
        <v>69</v>
      </c>
      <c r="I1833" s="28"/>
      <c r="J1833" s="29">
        <f>표1[[#This Row],[C/V]]*표1[[#This Row],[판수]]-표1[[#This Row],[불량수량]]</f>
        <v>276</v>
      </c>
      <c r="K1833" s="28" t="s">
        <v>186</v>
      </c>
      <c r="L1833" s="28" t="s">
        <v>34</v>
      </c>
      <c r="M1833" s="30">
        <v>0.33333333333333331</v>
      </c>
      <c r="N1833" s="30">
        <v>0.75</v>
      </c>
      <c r="O1833" s="31">
        <v>540</v>
      </c>
      <c r="P1833" s="31">
        <v>0</v>
      </c>
      <c r="Q1833" s="32"/>
      <c r="R1833" s="33">
        <f t="shared" si="135"/>
        <v>7.6666666666666661</v>
      </c>
      <c r="S1833" s="34">
        <f t="shared" si="140"/>
        <v>164</v>
      </c>
      <c r="T1833" s="35">
        <f>IF(L1833="비가동",0,VLOOKUP(E1833,[1]단가!$D$4:$G$1048576,4,0))</f>
        <v>673</v>
      </c>
      <c r="U1833" s="35">
        <f t="shared" si="141"/>
        <v>185748</v>
      </c>
      <c r="V1833" s="36" t="str">
        <f>IF($L1833="비가동",0,IF($B1833="in",VLOOKUP($E1833,[1]투입량!$M:$T,3,FALSE),VLOOKUP($E1833,[1]투입량!$D:$I,3,FALSE)))</f>
        <v>SI5027</v>
      </c>
      <c r="W1833" s="35">
        <f>IF($L1833="비가동",0,IF($B1833="in",VLOOKUP($E1833,[1]투입량!$M:$T,6,FALSE),VLOOKUP($E1833,[1]투입량!$D:$I,5,FALSE)))</f>
        <v>48</v>
      </c>
      <c r="X1833" s="35">
        <f t="shared" si="142"/>
        <v>3643.2000000000003</v>
      </c>
      <c r="Y1833" s="37">
        <f>IF(V1833=0,0,VLOOKUP(V1833,[1]원재료!C:H,3,0)*0.001)</f>
        <v>0</v>
      </c>
      <c r="Z1833" s="35">
        <f t="shared" si="143"/>
        <v>0</v>
      </c>
      <c r="AA1833" s="49"/>
      <c r="AB1833" s="39"/>
      <c r="AC1833" s="40"/>
    </row>
    <row r="1834" spans="1:29" ht="19.5" customHeight="1" x14ac:dyDescent="0.45">
      <c r="A1834" s="22">
        <v>46165</v>
      </c>
      <c r="B1834" s="23" t="s">
        <v>29</v>
      </c>
      <c r="C1834" s="24" t="s">
        <v>168</v>
      </c>
      <c r="D1834" s="25" t="s">
        <v>185</v>
      </c>
      <c r="E1834" s="26" t="s">
        <v>194</v>
      </c>
      <c r="F1834" s="27" t="str">
        <f>VLOOKUP(표1[[#This Row],[품번]],[1]!품번구분[#Data],2,0)</f>
        <v>G</v>
      </c>
      <c r="G1834" s="28">
        <v>20</v>
      </c>
      <c r="H1834" s="28">
        <v>110</v>
      </c>
      <c r="I1834" s="28"/>
      <c r="J1834" s="29">
        <f>표1[[#This Row],[C/V]]*표1[[#This Row],[판수]]-표1[[#This Row],[불량수량]]</f>
        <v>2200</v>
      </c>
      <c r="K1834" s="28" t="s">
        <v>177</v>
      </c>
      <c r="L1834" s="28" t="s">
        <v>44</v>
      </c>
      <c r="M1834" s="30">
        <v>0.75</v>
      </c>
      <c r="N1834" s="30">
        <v>0.33333333333333331</v>
      </c>
      <c r="O1834" s="31">
        <v>749.99999999999989</v>
      </c>
      <c r="P1834" s="31">
        <v>0</v>
      </c>
      <c r="Q1834" s="32"/>
      <c r="R1834" s="33">
        <f t="shared" si="135"/>
        <v>8.8000000000000025</v>
      </c>
      <c r="S1834" s="34">
        <f t="shared" si="140"/>
        <v>177</v>
      </c>
      <c r="T1834" s="35">
        <f>IF(L1834="비가동",0,VLOOKUP(E1834,[1]단가!$D$4:$G$1048576,4,0))</f>
        <v>405</v>
      </c>
      <c r="U1834" s="35">
        <f t="shared" si="141"/>
        <v>891000</v>
      </c>
      <c r="V1834" s="36" t="str">
        <f>IF($L1834="비가동",0,IF($B1834="in",VLOOKUP($E1834,[1]투입량!$M:$T,3,FALSE),VLOOKUP($E1834,[1]투입량!$D:$I,3,FALSE)))</f>
        <v>H-N7001</v>
      </c>
      <c r="W1834" s="35">
        <f>IF($L1834="비가동",0,IF($B1834="in",VLOOKUP($E1834,[1]투입량!$M:$T,6,FALSE),VLOOKUP($E1834,[1]투입량!$D:$I,5,FALSE)))</f>
        <v>0</v>
      </c>
      <c r="X1834" s="35">
        <f t="shared" si="142"/>
        <v>0</v>
      </c>
      <c r="Y1834" s="37">
        <f>IF(V1834=0,0,VLOOKUP(V1834,[1]원재료!C:H,3,0)*0.001)</f>
        <v>22.900000000000002</v>
      </c>
      <c r="Z1834" s="35">
        <f t="shared" si="143"/>
        <v>0</v>
      </c>
      <c r="AA1834" s="49"/>
      <c r="AB1834" s="39"/>
      <c r="AC1834" s="40"/>
    </row>
    <row r="1835" spans="1:29" ht="19.5" customHeight="1" x14ac:dyDescent="0.45">
      <c r="A1835" s="22">
        <v>46165</v>
      </c>
      <c r="B1835" s="23" t="s">
        <v>29</v>
      </c>
      <c r="C1835" s="24" t="s">
        <v>168</v>
      </c>
      <c r="D1835" s="25" t="s">
        <v>187</v>
      </c>
      <c r="E1835" s="26" t="s">
        <v>208</v>
      </c>
      <c r="F1835" s="27" t="str">
        <f>VLOOKUP(표1[[#This Row],[품번]],[1]!품번구분[#Data],2,0)</f>
        <v>G</v>
      </c>
      <c r="G1835" s="28">
        <v>28</v>
      </c>
      <c r="H1835" s="28">
        <v>110</v>
      </c>
      <c r="I1835" s="28"/>
      <c r="J1835" s="29">
        <f>표1[[#This Row],[C/V]]*표1[[#This Row],[판수]]-표1[[#This Row],[불량수량]]</f>
        <v>3080</v>
      </c>
      <c r="K1835" s="28" t="s">
        <v>177</v>
      </c>
      <c r="L1835" s="28" t="s">
        <v>44</v>
      </c>
      <c r="M1835" s="30">
        <v>0.75</v>
      </c>
      <c r="N1835" s="30">
        <v>0.33333333333333331</v>
      </c>
      <c r="O1835" s="31">
        <v>749.99999999999989</v>
      </c>
      <c r="P1835" s="31">
        <v>0</v>
      </c>
      <c r="Q1835" s="32"/>
      <c r="R1835" s="33">
        <f t="shared" si="135"/>
        <v>8.8000000000000025</v>
      </c>
      <c r="S1835" s="34">
        <f t="shared" si="140"/>
        <v>179</v>
      </c>
      <c r="T1835" s="35">
        <f>IF(L1835="비가동",0,VLOOKUP(E1835,[1]단가!$D$4:$G$1048576,4,0))</f>
        <v>270</v>
      </c>
      <c r="U1835" s="35">
        <f t="shared" si="141"/>
        <v>831600</v>
      </c>
      <c r="V1835" s="36" t="str">
        <f>IF($L1835="비가동",0,IF($B1835="in",VLOOKUP($E1835,[1]투입량!$M:$T,3,FALSE),VLOOKUP($E1835,[1]투입량!$D:$I,3,FALSE)))</f>
        <v>Q5011</v>
      </c>
      <c r="W1835" s="35">
        <f>IF($L1835="비가동",0,IF($B1835="in",VLOOKUP($E1835,[1]투입량!$M:$T,6,FALSE),VLOOKUP($E1835,[1]투입량!$D:$I,5,FALSE)))</f>
        <v>76</v>
      </c>
      <c r="X1835" s="35">
        <f t="shared" si="142"/>
        <v>9196.0000000000018</v>
      </c>
      <c r="Y1835" s="37">
        <f>IF(V1835=0,0,VLOOKUP(V1835,[1]원재료!C:H,3,0)*0.001)</f>
        <v>9.01</v>
      </c>
      <c r="Z1835" s="35">
        <f t="shared" si="143"/>
        <v>82855.960000000021</v>
      </c>
      <c r="AA1835" s="49"/>
      <c r="AB1835" s="39"/>
      <c r="AC1835" s="40"/>
    </row>
    <row r="1836" spans="1:29" ht="19.5" customHeight="1" x14ac:dyDescent="0.45">
      <c r="A1836" s="22">
        <v>46166</v>
      </c>
      <c r="B1836" s="23" t="s">
        <v>29</v>
      </c>
      <c r="C1836" s="24" t="s">
        <v>168</v>
      </c>
      <c r="D1836" s="25" t="s">
        <v>189</v>
      </c>
      <c r="E1836" s="26" t="s">
        <v>196</v>
      </c>
      <c r="F1836" s="27" t="str">
        <f>VLOOKUP(표1[[#This Row],[품번]],[1]!품번구분[#Data],2,0)</f>
        <v>G</v>
      </c>
      <c r="G1836" s="28">
        <v>4</v>
      </c>
      <c r="H1836" s="28">
        <v>110</v>
      </c>
      <c r="I1836" s="28"/>
      <c r="J1836" s="29">
        <f>표1[[#This Row],[C/V]]*표1[[#This Row],[판수]]-표1[[#This Row],[불량수량]]</f>
        <v>440</v>
      </c>
      <c r="K1836" s="28" t="s">
        <v>177</v>
      </c>
      <c r="L1836" s="28" t="s">
        <v>44</v>
      </c>
      <c r="M1836" s="30">
        <v>0.75</v>
      </c>
      <c r="N1836" s="30">
        <v>0.33333333333333331</v>
      </c>
      <c r="O1836" s="31">
        <v>749.99999999999989</v>
      </c>
      <c r="P1836" s="31">
        <v>0</v>
      </c>
      <c r="Q1836" s="32"/>
      <c r="R1836" s="33">
        <f t="shared" si="135"/>
        <v>8.8000000000000025</v>
      </c>
      <c r="S1836" s="34">
        <f t="shared" si="140"/>
        <v>110</v>
      </c>
      <c r="T1836" s="35">
        <f>IF(L1836="비가동",0,VLOOKUP(E1836,[1]단가!$D$4:$G$1048576,4,0))</f>
        <v>673</v>
      </c>
      <c r="U1836" s="35">
        <f t="shared" si="141"/>
        <v>296120</v>
      </c>
      <c r="V1836" s="36" t="str">
        <f>IF($L1836="비가동",0,IF($B1836="in",VLOOKUP($E1836,[1]투입량!$M:$T,3,FALSE),VLOOKUP($E1836,[1]투입량!$D:$I,3,FALSE)))</f>
        <v>SI5027</v>
      </c>
      <c r="W1836" s="35">
        <f>IF($L1836="비가동",0,IF($B1836="in",VLOOKUP($E1836,[1]투입량!$M:$T,6,FALSE),VLOOKUP($E1836,[1]투입량!$D:$I,5,FALSE)))</f>
        <v>48</v>
      </c>
      <c r="X1836" s="35">
        <f t="shared" si="142"/>
        <v>5808.0000000000009</v>
      </c>
      <c r="Y1836" s="37">
        <f>IF(V1836=0,0,VLOOKUP(V1836,[1]원재료!C:H,3,0)*0.001)</f>
        <v>0</v>
      </c>
      <c r="Z1836" s="35">
        <f t="shared" si="143"/>
        <v>0</v>
      </c>
      <c r="AA1836" s="49"/>
      <c r="AB1836" s="39"/>
      <c r="AC1836" s="40"/>
    </row>
    <row r="1837" spans="1:29" ht="19.5" customHeight="1" x14ac:dyDescent="0.45">
      <c r="A1837" s="22">
        <v>46166</v>
      </c>
      <c r="B1837" s="23" t="s">
        <v>29</v>
      </c>
      <c r="C1837" s="24" t="s">
        <v>168</v>
      </c>
      <c r="D1837" s="25" t="s">
        <v>169</v>
      </c>
      <c r="E1837" s="26" t="s">
        <v>211</v>
      </c>
      <c r="F1837" s="27" t="str">
        <f>VLOOKUP(표1[[#This Row],[품번]],[1]!품번구분[#Data],2,0)</f>
        <v>G</v>
      </c>
      <c r="G1837" s="28">
        <v>2</v>
      </c>
      <c r="H1837" s="28">
        <v>94</v>
      </c>
      <c r="I1837" s="28"/>
      <c r="J1837" s="29">
        <f>표1[[#This Row],[C/V]]*표1[[#This Row],[판수]]-표1[[#This Row],[불량수량]]</f>
        <v>188</v>
      </c>
      <c r="K1837" s="28" t="s">
        <v>171</v>
      </c>
      <c r="L1837" s="28" t="s">
        <v>34</v>
      </c>
      <c r="M1837" s="30">
        <v>0.33333333333333331</v>
      </c>
      <c r="N1837" s="30">
        <v>0.75</v>
      </c>
      <c r="O1837" s="31">
        <v>540</v>
      </c>
      <c r="P1837" s="31">
        <v>0</v>
      </c>
      <c r="Q1837" s="32"/>
      <c r="R1837" s="33">
        <f t="shared" si="135"/>
        <v>10.444444444444445</v>
      </c>
      <c r="S1837" s="34">
        <f t="shared" si="140"/>
        <v>219</v>
      </c>
      <c r="T1837" s="35">
        <f>IF(L1837="비가동",0,VLOOKUP(E1837,[1]단가!$D$4:$G$1048576,4,0))</f>
        <v>1402</v>
      </c>
      <c r="U1837" s="35">
        <f t="shared" si="141"/>
        <v>263576</v>
      </c>
      <c r="V1837" s="36" t="str">
        <f>IF($L1837="비가동",0,IF($B1837="in",VLOOKUP($E1837,[1]투입량!$M:$T,3,FALSE),VLOOKUP($E1837,[1]투입량!$D:$I,3,FALSE)))</f>
        <v>SI5013</v>
      </c>
      <c r="W1837" s="35">
        <f>IF($L1837="비가동",0,IF($B1837="in",VLOOKUP($E1837,[1]투입량!$M:$T,6,FALSE),VLOOKUP($E1837,[1]투입량!$D:$I,5,FALSE)))</f>
        <v>0</v>
      </c>
      <c r="X1837" s="35">
        <f t="shared" si="142"/>
        <v>0</v>
      </c>
      <c r="Y1837" s="37">
        <f>IF(V1837=0,0,VLOOKUP(V1837,[1]원재료!C:H,3,0)*0.001)</f>
        <v>8.6</v>
      </c>
      <c r="Z1837" s="35">
        <f t="shared" si="143"/>
        <v>0</v>
      </c>
      <c r="AA1837" s="49"/>
      <c r="AB1837" s="39"/>
      <c r="AC1837" s="40"/>
    </row>
    <row r="1838" spans="1:29" ht="19.5" customHeight="1" x14ac:dyDescent="0.45">
      <c r="A1838" s="22">
        <v>46166</v>
      </c>
      <c r="B1838" s="23" t="s">
        <v>29</v>
      </c>
      <c r="C1838" s="24" t="s">
        <v>168</v>
      </c>
      <c r="D1838" s="25" t="s">
        <v>172</v>
      </c>
      <c r="E1838" s="26" t="s">
        <v>206</v>
      </c>
      <c r="F1838" s="27" t="str">
        <f>VLOOKUP(표1[[#This Row],[품번]],[1]!품번구분[#Data],2,0)</f>
        <v>G</v>
      </c>
      <c r="G1838" s="28">
        <v>140</v>
      </c>
      <c r="H1838" s="28">
        <v>94</v>
      </c>
      <c r="I1838" s="28"/>
      <c r="J1838" s="29">
        <f>표1[[#This Row],[C/V]]*표1[[#This Row],[판수]]-표1[[#This Row],[불량수량]]</f>
        <v>13160</v>
      </c>
      <c r="K1838" s="28" t="s">
        <v>171</v>
      </c>
      <c r="L1838" s="28" t="s">
        <v>34</v>
      </c>
      <c r="M1838" s="30">
        <v>0.33333333333333331</v>
      </c>
      <c r="N1838" s="30">
        <v>0.75</v>
      </c>
      <c r="O1838" s="31">
        <v>540</v>
      </c>
      <c r="P1838" s="31">
        <v>0</v>
      </c>
      <c r="Q1838" s="32"/>
      <c r="R1838" s="33">
        <f t="shared" si="135"/>
        <v>10.444444444444445</v>
      </c>
      <c r="S1838" s="34">
        <f t="shared" si="140"/>
        <v>197</v>
      </c>
      <c r="T1838" s="35">
        <f>IF(L1838="비가동",0,VLOOKUP(E1838,[1]단가!$D$4:$G$1048576,4,0))</f>
        <v>79.56</v>
      </c>
      <c r="U1838" s="35">
        <f t="shared" si="141"/>
        <v>1047009.6</v>
      </c>
      <c r="V1838" s="36" t="str">
        <f>IF($L1838="비가동",0,IF($B1838="in",VLOOKUP($E1838,[1]투입량!$M:$T,3,FALSE),VLOOKUP($E1838,[1]투입량!$D:$I,3,FALSE)))</f>
        <v>E7002</v>
      </c>
      <c r="W1838" s="35">
        <f>IF($L1838="비가동",0,IF($B1838="in",VLOOKUP($E1838,[1]투입량!$M:$T,6,FALSE),VLOOKUP($E1838,[1]투입량!$D:$I,5,FALSE)))</f>
        <v>0</v>
      </c>
      <c r="X1838" s="35">
        <f t="shared" si="142"/>
        <v>0</v>
      </c>
      <c r="Y1838" s="37">
        <f>IF(V1838=0,0,VLOOKUP(V1838,[1]원재료!C:H,3,0)*0.001)</f>
        <v>3.02</v>
      </c>
      <c r="Z1838" s="35">
        <f t="shared" si="143"/>
        <v>0</v>
      </c>
      <c r="AA1838" s="49"/>
      <c r="AB1838" s="39"/>
      <c r="AC1838" s="40"/>
    </row>
    <row r="1839" spans="1:29" ht="19.5" customHeight="1" x14ac:dyDescent="0.45">
      <c r="A1839" s="22">
        <v>46166</v>
      </c>
      <c r="B1839" s="23" t="s">
        <v>29</v>
      </c>
      <c r="C1839" s="24" t="s">
        <v>168</v>
      </c>
      <c r="D1839" s="25" t="s">
        <v>192</v>
      </c>
      <c r="E1839" s="26" t="s">
        <v>174</v>
      </c>
      <c r="F1839" s="27" t="str">
        <f>VLOOKUP(표1[[#This Row],[품번]],[1]!품번구분[#Data],2,0)</f>
        <v>G</v>
      </c>
      <c r="G1839" s="28">
        <v>72</v>
      </c>
      <c r="H1839" s="28">
        <v>94</v>
      </c>
      <c r="I1839" s="28"/>
      <c r="J1839" s="29">
        <f>표1[[#This Row],[C/V]]*표1[[#This Row],[판수]]-표1[[#This Row],[불량수량]]</f>
        <v>6768</v>
      </c>
      <c r="K1839" s="28" t="s">
        <v>171</v>
      </c>
      <c r="L1839" s="28" t="s">
        <v>34</v>
      </c>
      <c r="M1839" s="30">
        <v>0.33333333333333331</v>
      </c>
      <c r="N1839" s="30">
        <v>0.75</v>
      </c>
      <c r="O1839" s="31">
        <v>540</v>
      </c>
      <c r="P1839" s="31">
        <v>0</v>
      </c>
      <c r="Q1839" s="32"/>
      <c r="R1839" s="33">
        <f t="shared" si="135"/>
        <v>10.444444444444445</v>
      </c>
      <c r="S1839" s="34">
        <f t="shared" si="140"/>
        <v>219</v>
      </c>
      <c r="T1839" s="35">
        <f>IF(L1839="비가동",0,VLOOKUP(E1839,[1]단가!$D$4:$G$1048576,4,0))</f>
        <v>0</v>
      </c>
      <c r="U1839" s="35">
        <f t="shared" si="141"/>
        <v>0</v>
      </c>
      <c r="V1839" s="36" t="str">
        <f>IF($L1839="비가동",0,IF($B1839="in",VLOOKUP($E1839,[1]투입량!$M:$T,3,FALSE),VLOOKUP($E1839,[1]투입량!$D:$I,3,FALSE)))</f>
        <v>Q4020</v>
      </c>
      <c r="W1839" s="35">
        <f>IF($L1839="비가동",0,IF($B1839="in",VLOOKUP($E1839,[1]투입량!$M:$T,6,FALSE),VLOOKUP($E1839,[1]투입량!$D:$I,5,FALSE)))</f>
        <v>87</v>
      </c>
      <c r="X1839" s="35">
        <f t="shared" si="142"/>
        <v>8995.8000000000011</v>
      </c>
      <c r="Y1839" s="37">
        <f>IF(V1839=0,0,VLOOKUP(V1839,[1]원재료!C:H,3,0)*0.001)</f>
        <v>10.450000000000001</v>
      </c>
      <c r="Z1839" s="35">
        <f t="shared" si="143"/>
        <v>94006.110000000015</v>
      </c>
      <c r="AA1839" s="49"/>
      <c r="AB1839" s="39"/>
      <c r="AC1839" s="40"/>
    </row>
    <row r="1840" spans="1:29" ht="19.5" customHeight="1" x14ac:dyDescent="0.45">
      <c r="A1840" s="22">
        <v>46166</v>
      </c>
      <c r="B1840" s="23" t="s">
        <v>29</v>
      </c>
      <c r="C1840" s="24" t="s">
        <v>168</v>
      </c>
      <c r="D1840" s="25" t="s">
        <v>169</v>
      </c>
      <c r="E1840" s="26" t="s">
        <v>211</v>
      </c>
      <c r="F1840" s="27" t="str">
        <f>VLOOKUP(표1[[#This Row],[품번]],[1]!품번구분[#Data],2,0)</f>
        <v>G</v>
      </c>
      <c r="G1840" s="28">
        <v>2</v>
      </c>
      <c r="H1840" s="28">
        <v>125</v>
      </c>
      <c r="I1840" s="28"/>
      <c r="J1840" s="29">
        <f>표1[[#This Row],[C/V]]*표1[[#This Row],[판수]]-표1[[#This Row],[불량수량]]</f>
        <v>250</v>
      </c>
      <c r="K1840" s="28" t="s">
        <v>184</v>
      </c>
      <c r="L1840" s="28" t="s">
        <v>44</v>
      </c>
      <c r="M1840" s="30">
        <v>0.75</v>
      </c>
      <c r="N1840" s="30">
        <v>0.33333333333333331</v>
      </c>
      <c r="O1840" s="31">
        <v>749.99999999999989</v>
      </c>
      <c r="P1840" s="31">
        <v>0</v>
      </c>
      <c r="Q1840" s="32"/>
      <c r="R1840" s="33">
        <f t="shared" si="135"/>
        <v>10.000000000000002</v>
      </c>
      <c r="S1840" s="34">
        <f t="shared" si="140"/>
        <v>219</v>
      </c>
      <c r="T1840" s="35">
        <f>IF(L1840="비가동",0,VLOOKUP(E1840,[1]단가!$D$4:$G$1048576,4,0))</f>
        <v>1402</v>
      </c>
      <c r="U1840" s="35">
        <f t="shared" si="141"/>
        <v>350500</v>
      </c>
      <c r="V1840" s="36" t="str">
        <f>IF($L1840="비가동",0,IF($B1840="in",VLOOKUP($E1840,[1]투입량!$M:$T,3,FALSE),VLOOKUP($E1840,[1]투입량!$D:$I,3,FALSE)))</f>
        <v>SI5013</v>
      </c>
      <c r="W1840" s="35">
        <f>IF($L1840="비가동",0,IF($B1840="in",VLOOKUP($E1840,[1]투입량!$M:$T,6,FALSE),VLOOKUP($E1840,[1]투입량!$D:$I,5,FALSE)))</f>
        <v>0</v>
      </c>
      <c r="X1840" s="35">
        <f t="shared" si="142"/>
        <v>0</v>
      </c>
      <c r="Y1840" s="37">
        <f>IF(V1840=0,0,VLOOKUP(V1840,[1]원재료!C:H,3,0)*0.001)</f>
        <v>8.6</v>
      </c>
      <c r="Z1840" s="35">
        <f t="shared" si="143"/>
        <v>0</v>
      </c>
      <c r="AA1840" s="49"/>
      <c r="AB1840" s="39"/>
      <c r="AC1840" s="40"/>
    </row>
    <row r="1841" spans="1:29" ht="19.5" hidden="1" customHeight="1" x14ac:dyDescent="0.45">
      <c r="A1841" s="22">
        <v>46166</v>
      </c>
      <c r="B1841" s="23" t="s">
        <v>29</v>
      </c>
      <c r="C1841" s="24" t="s">
        <v>168</v>
      </c>
      <c r="D1841" s="25" t="s">
        <v>172</v>
      </c>
      <c r="E1841" s="26" t="s">
        <v>206</v>
      </c>
      <c r="F1841" s="27" t="str">
        <f>VLOOKUP(표1[[#This Row],[품번]],[1]!품번구분[#Data],2,0)</f>
        <v>G</v>
      </c>
      <c r="G1841" s="28">
        <v>140</v>
      </c>
      <c r="H1841" s="28">
        <v>103</v>
      </c>
      <c r="I1841" s="28"/>
      <c r="J1841" s="29">
        <f>표1[[#This Row],[C/V]]*표1[[#This Row],[판수]]-표1[[#This Row],[불량수량]]</f>
        <v>14420</v>
      </c>
      <c r="K1841" s="28" t="s">
        <v>184</v>
      </c>
      <c r="L1841" s="28" t="s">
        <v>44</v>
      </c>
      <c r="M1841" s="30">
        <v>0.75</v>
      </c>
      <c r="N1841" s="30">
        <v>0.28472222222222221</v>
      </c>
      <c r="O1841" s="31">
        <v>580.00000000000011</v>
      </c>
      <c r="P1841" s="31">
        <v>99.999999999999972</v>
      </c>
      <c r="Q1841" s="32" t="s">
        <v>100</v>
      </c>
      <c r="R1841" s="33">
        <f t="shared" si="135"/>
        <v>10.655172413793101</v>
      </c>
      <c r="S1841" s="34">
        <f t="shared" si="140"/>
        <v>197</v>
      </c>
      <c r="T1841" s="35">
        <f>IF(L1841="비가동",0,VLOOKUP(E1841,[1]단가!$D$4:$G$1048576,4,0))</f>
        <v>79.56</v>
      </c>
      <c r="U1841" s="35">
        <f t="shared" si="141"/>
        <v>1147255.2</v>
      </c>
      <c r="V1841" s="36" t="str">
        <f>IF($L1841="비가동",0,IF($B1841="in",VLOOKUP($E1841,[1]투입량!$M:$T,3,FALSE),VLOOKUP($E1841,[1]투입량!$D:$I,3,FALSE)))</f>
        <v>E7002</v>
      </c>
      <c r="W1841" s="35">
        <f>IF($L1841="비가동",0,IF($B1841="in",VLOOKUP($E1841,[1]투입량!$M:$T,6,FALSE),VLOOKUP($E1841,[1]투입량!$D:$I,5,FALSE)))</f>
        <v>0</v>
      </c>
      <c r="X1841" s="35">
        <f t="shared" si="142"/>
        <v>0</v>
      </c>
      <c r="Y1841" s="37">
        <f>IF(V1841=0,0,VLOOKUP(V1841,[1]원재료!C:H,3,0)*0.001)</f>
        <v>3.02</v>
      </c>
      <c r="Z1841" s="35">
        <f t="shared" si="143"/>
        <v>0</v>
      </c>
      <c r="AA1841" s="49"/>
      <c r="AB1841" s="39"/>
      <c r="AC1841" s="40"/>
    </row>
    <row r="1842" spans="1:29" ht="19.5" hidden="1" customHeight="1" x14ac:dyDescent="0.45">
      <c r="A1842" s="22">
        <v>46166</v>
      </c>
      <c r="B1842" s="23" t="s">
        <v>29</v>
      </c>
      <c r="C1842" s="24" t="s">
        <v>168</v>
      </c>
      <c r="D1842" s="25" t="s">
        <v>172</v>
      </c>
      <c r="E1842" s="26" t="s">
        <v>206</v>
      </c>
      <c r="F1842" s="27" t="str">
        <f>VLOOKUP(표1[[#This Row],[품번]],[1]!품번구분[#Data],2,0)</f>
        <v>G</v>
      </c>
      <c r="G1842" s="28"/>
      <c r="H1842" s="28"/>
      <c r="I1842" s="28"/>
      <c r="J1842" s="29">
        <f>표1[[#This Row],[C/V]]*표1[[#This Row],[판수]]-표1[[#This Row],[불량수량]]</f>
        <v>0</v>
      </c>
      <c r="K1842" s="28" t="s">
        <v>184</v>
      </c>
      <c r="L1842" s="28" t="s">
        <v>36</v>
      </c>
      <c r="M1842" s="30">
        <v>0.21527777777777779</v>
      </c>
      <c r="N1842" s="30">
        <v>0.28472222222222221</v>
      </c>
      <c r="O1842" s="31">
        <v>99.999999999999972</v>
      </c>
      <c r="P1842" s="31">
        <v>0</v>
      </c>
      <c r="Q1842" s="32"/>
      <c r="R1842" s="33" t="str">
        <f t="shared" si="135"/>
        <v/>
      </c>
      <c r="S1842" s="34">
        <f t="shared" si="140"/>
        <v>197</v>
      </c>
      <c r="T1842" s="35">
        <f>IF(L1842="비가동",0,VLOOKUP(E1842,[1]단가!$D$4:$G$1048576,4,0))</f>
        <v>0</v>
      </c>
      <c r="U1842" s="35">
        <f t="shared" si="141"/>
        <v>0</v>
      </c>
      <c r="V1842" s="36">
        <f>IF($L1842="비가동",0,IF($B1842="in",VLOOKUP($E1842,[1]투입량!$M:$T,3,FALSE),VLOOKUP($E1842,[1]투입량!$D:$I,3,FALSE)))</f>
        <v>0</v>
      </c>
      <c r="W1842" s="35">
        <f>IF($L1842="비가동",0,IF($B1842="in",VLOOKUP($E1842,[1]투입량!$M:$T,6,FALSE),VLOOKUP($E1842,[1]투입량!$D:$I,5,FALSE)))</f>
        <v>0</v>
      </c>
      <c r="X1842" s="35">
        <f t="shared" si="142"/>
        <v>0</v>
      </c>
      <c r="Y1842" s="37">
        <f>IF(V1842=0,0,VLOOKUP(V1842,[1]원재료!C:H,3,0)*0.001)</f>
        <v>0</v>
      </c>
      <c r="Z1842" s="35">
        <f t="shared" si="143"/>
        <v>0</v>
      </c>
      <c r="AA1842" s="49"/>
      <c r="AB1842" s="39"/>
      <c r="AC1842" s="40"/>
    </row>
    <row r="1843" spans="1:29" ht="19.5" customHeight="1" x14ac:dyDescent="0.45">
      <c r="A1843" s="22">
        <v>46166</v>
      </c>
      <c r="B1843" s="23" t="s">
        <v>29</v>
      </c>
      <c r="C1843" s="24" t="s">
        <v>168</v>
      </c>
      <c r="D1843" s="25" t="s">
        <v>172</v>
      </c>
      <c r="E1843" s="26">
        <v>440009</v>
      </c>
      <c r="F1843" s="27" t="str">
        <f>VLOOKUP(표1[[#This Row],[품번]],[1]!품번구분[#Data],2,0)</f>
        <v>G</v>
      </c>
      <c r="G1843" s="28">
        <v>80</v>
      </c>
      <c r="H1843" s="28">
        <v>5</v>
      </c>
      <c r="I1843" s="28"/>
      <c r="J1843" s="29">
        <f>표1[[#This Row],[C/V]]*표1[[#This Row],[판수]]-표1[[#This Row],[불량수량]]</f>
        <v>400</v>
      </c>
      <c r="K1843" s="28" t="s">
        <v>184</v>
      </c>
      <c r="L1843" s="28" t="s">
        <v>44</v>
      </c>
      <c r="M1843" s="30">
        <v>0.28472222222222221</v>
      </c>
      <c r="N1843" s="30">
        <v>0.33333333333333331</v>
      </c>
      <c r="O1843" s="31">
        <v>69.999999999999986</v>
      </c>
      <c r="P1843" s="31">
        <v>0</v>
      </c>
      <c r="Q1843" s="32"/>
      <c r="R1843" s="33">
        <f t="shared" si="135"/>
        <v>4.2857142857142865</v>
      </c>
      <c r="S1843" s="34">
        <f t="shared" si="140"/>
        <v>5</v>
      </c>
      <c r="T1843" s="35">
        <f>IF(L1843="비가동",0,VLOOKUP(E1843,[1]단가!$D$4:$G$1048576,4,0))</f>
        <v>30</v>
      </c>
      <c r="U1843" s="35">
        <f t="shared" si="141"/>
        <v>12000</v>
      </c>
      <c r="V1843" s="36" t="str">
        <f>IF($L1843="비가동",0,IF($B1843="in",VLOOKUP($E1843,[1]투입량!$M:$T,3,FALSE),VLOOKUP($E1843,[1]투입량!$D:$I,3,FALSE)))</f>
        <v>Q4004-1</v>
      </c>
      <c r="W1843" s="35">
        <f>IF($L1843="비가동",0,IF($B1843="in",VLOOKUP($E1843,[1]투입량!$M:$T,6,FALSE),VLOOKUP($E1843,[1]투입량!$D:$I,5,FALSE)))</f>
        <v>50</v>
      </c>
      <c r="X1843" s="35">
        <f t="shared" si="142"/>
        <v>275.00000000000006</v>
      </c>
      <c r="Y1843" s="37">
        <f>IF(V1843=0,0,VLOOKUP(V1843,[1]원재료!C:H,3,0)*0.001)</f>
        <v>10.83</v>
      </c>
      <c r="Z1843" s="35">
        <f t="shared" si="143"/>
        <v>2978.2500000000005</v>
      </c>
      <c r="AA1843" s="49"/>
      <c r="AB1843" s="39"/>
      <c r="AC1843" s="40"/>
    </row>
    <row r="1844" spans="1:29" ht="19.5" customHeight="1" x14ac:dyDescent="0.45">
      <c r="A1844" s="22">
        <v>46166</v>
      </c>
      <c r="B1844" s="23" t="s">
        <v>29</v>
      </c>
      <c r="C1844" s="24" t="s">
        <v>168</v>
      </c>
      <c r="D1844" s="25" t="s">
        <v>192</v>
      </c>
      <c r="E1844" s="26" t="s">
        <v>174</v>
      </c>
      <c r="F1844" s="27" t="str">
        <f>VLOOKUP(표1[[#This Row],[품번]],[1]!품번구분[#Data],2,0)</f>
        <v>G</v>
      </c>
      <c r="G1844" s="28">
        <v>72</v>
      </c>
      <c r="H1844" s="28">
        <v>125</v>
      </c>
      <c r="I1844" s="28"/>
      <c r="J1844" s="29">
        <f>표1[[#This Row],[C/V]]*표1[[#This Row],[판수]]-표1[[#This Row],[불량수량]]</f>
        <v>9000</v>
      </c>
      <c r="K1844" s="28" t="s">
        <v>184</v>
      </c>
      <c r="L1844" s="28" t="s">
        <v>44</v>
      </c>
      <c r="M1844" s="30">
        <v>0.75</v>
      </c>
      <c r="N1844" s="30">
        <v>0.33333333333333331</v>
      </c>
      <c r="O1844" s="31">
        <v>749.99999999999989</v>
      </c>
      <c r="P1844" s="31">
        <v>0</v>
      </c>
      <c r="Q1844" s="32"/>
      <c r="R1844" s="33">
        <f t="shared" si="135"/>
        <v>10.000000000000002</v>
      </c>
      <c r="S1844" s="34">
        <f t="shared" si="140"/>
        <v>219</v>
      </c>
      <c r="T1844" s="35">
        <f>IF(L1844="비가동",0,VLOOKUP(E1844,[1]단가!$D$4:$G$1048576,4,0))</f>
        <v>0</v>
      </c>
      <c r="U1844" s="35">
        <f t="shared" si="141"/>
        <v>0</v>
      </c>
      <c r="V1844" s="36" t="str">
        <f>IF($L1844="비가동",0,IF($B1844="in",VLOOKUP($E1844,[1]투입량!$M:$T,3,FALSE),VLOOKUP($E1844,[1]투입량!$D:$I,3,FALSE)))</f>
        <v>Q4020</v>
      </c>
      <c r="W1844" s="35">
        <f>IF($L1844="비가동",0,IF($B1844="in",VLOOKUP($E1844,[1]투입량!$M:$T,6,FALSE),VLOOKUP($E1844,[1]투입량!$D:$I,5,FALSE)))</f>
        <v>87</v>
      </c>
      <c r="X1844" s="35">
        <f t="shared" si="142"/>
        <v>11962.5</v>
      </c>
      <c r="Y1844" s="37">
        <f>IF(V1844=0,0,VLOOKUP(V1844,[1]원재료!C:H,3,0)*0.001)</f>
        <v>10.450000000000001</v>
      </c>
      <c r="Z1844" s="35">
        <f t="shared" si="143"/>
        <v>125008.12500000001</v>
      </c>
      <c r="AA1844" s="49"/>
      <c r="AB1844" s="39"/>
      <c r="AC1844" s="40"/>
    </row>
    <row r="1845" spans="1:29" ht="19.5" customHeight="1" x14ac:dyDescent="0.45">
      <c r="A1845" s="22">
        <v>46167</v>
      </c>
      <c r="B1845" s="23" t="s">
        <v>29</v>
      </c>
      <c r="C1845" s="24" t="s">
        <v>168</v>
      </c>
      <c r="D1845" s="25" t="s">
        <v>181</v>
      </c>
      <c r="E1845" s="26" t="s">
        <v>157</v>
      </c>
      <c r="F1845" s="27" t="str">
        <f>VLOOKUP(표1[[#This Row],[품번]],[1]!품번구분[#Data],2,0)</f>
        <v>G</v>
      </c>
      <c r="G1845" s="28">
        <v>16</v>
      </c>
      <c r="H1845" s="28">
        <v>19</v>
      </c>
      <c r="I1845" s="28"/>
      <c r="J1845" s="29">
        <f>표1[[#This Row],[C/V]]*표1[[#This Row],[판수]]-표1[[#This Row],[불량수량]]</f>
        <v>304</v>
      </c>
      <c r="K1845" s="28" t="s">
        <v>46</v>
      </c>
      <c r="L1845" s="28" t="s">
        <v>44</v>
      </c>
      <c r="M1845" s="30">
        <v>0.83333333333333337</v>
      </c>
      <c r="N1845" s="30">
        <v>0.10416666666666667</v>
      </c>
      <c r="O1845" s="31">
        <v>360.00000000000006</v>
      </c>
      <c r="P1845" s="31">
        <v>0</v>
      </c>
      <c r="Q1845" s="32"/>
      <c r="R1845" s="33">
        <f t="shared" si="135"/>
        <v>3.1666666666666661</v>
      </c>
      <c r="S1845" s="34">
        <f t="shared" si="140"/>
        <v>19</v>
      </c>
      <c r="T1845" s="35">
        <f>IF(L1845="비가동",0,VLOOKUP(E1845,[1]단가!$D$4:$G$1048576,4,0))</f>
        <v>266</v>
      </c>
      <c r="U1845" s="35">
        <f t="shared" si="141"/>
        <v>80864</v>
      </c>
      <c r="V1845" s="36" t="str">
        <f>IF($L1845="비가동",0,IF($B1845="in",VLOOKUP($E1845,[1]투입량!$M:$T,3,FALSE),VLOOKUP($E1845,[1]투입량!$D:$I,3,FALSE)))</f>
        <v>SI5027</v>
      </c>
      <c r="W1845" s="35">
        <f>IF($L1845="비가동",0,IF($B1845="in",VLOOKUP($E1845,[1]투입량!$M:$T,6,FALSE),VLOOKUP($E1845,[1]투입량!$D:$I,5,FALSE)))</f>
        <v>154</v>
      </c>
      <c r="X1845" s="35">
        <f t="shared" si="142"/>
        <v>3218.6</v>
      </c>
      <c r="Y1845" s="37">
        <f>IF(V1845=0,0,VLOOKUP(V1845,[1]원재료!C:H,3,0)*0.001)</f>
        <v>0</v>
      </c>
      <c r="Z1845" s="35">
        <f t="shared" si="143"/>
        <v>0</v>
      </c>
      <c r="AA1845" s="49"/>
      <c r="AB1845" s="39"/>
      <c r="AC1845" s="40"/>
    </row>
    <row r="1846" spans="1:29" ht="19.5" customHeight="1" x14ac:dyDescent="0.45">
      <c r="A1846" s="22">
        <v>46167</v>
      </c>
      <c r="B1846" s="23" t="s">
        <v>29</v>
      </c>
      <c r="C1846" s="24" t="s">
        <v>168</v>
      </c>
      <c r="D1846" s="25" t="s">
        <v>169</v>
      </c>
      <c r="E1846" s="26" t="s">
        <v>211</v>
      </c>
      <c r="F1846" s="27" t="str">
        <f>VLOOKUP(표1[[#This Row],[품번]],[1]!품번구분[#Data],2,0)</f>
        <v>G</v>
      </c>
      <c r="G1846" s="28">
        <v>2</v>
      </c>
      <c r="H1846" s="28">
        <v>111</v>
      </c>
      <c r="I1846" s="28"/>
      <c r="J1846" s="29">
        <f>표1[[#This Row],[C/V]]*표1[[#This Row],[판수]]-표1[[#This Row],[불량수량]]</f>
        <v>222</v>
      </c>
      <c r="K1846" s="28" t="s">
        <v>191</v>
      </c>
      <c r="L1846" s="28" t="s">
        <v>116</v>
      </c>
      <c r="M1846" s="30">
        <v>0.33333333333333331</v>
      </c>
      <c r="N1846" s="30">
        <v>0.83333333333333337</v>
      </c>
      <c r="O1846" s="31">
        <v>620</v>
      </c>
      <c r="P1846" s="31">
        <v>0</v>
      </c>
      <c r="Q1846" s="32"/>
      <c r="R1846" s="33">
        <f t="shared" si="135"/>
        <v>10.741935483870968</v>
      </c>
      <c r="S1846" s="34">
        <f t="shared" si="140"/>
        <v>111</v>
      </c>
      <c r="T1846" s="35">
        <f>IF(L1846="비가동",0,VLOOKUP(E1846,[1]단가!$D$4:$G$1048576,4,0))</f>
        <v>1402</v>
      </c>
      <c r="U1846" s="35">
        <f t="shared" si="141"/>
        <v>311244</v>
      </c>
      <c r="V1846" s="36" t="str">
        <f>IF($L1846="비가동",0,IF($B1846="in",VLOOKUP($E1846,[1]투입량!$M:$T,3,FALSE),VLOOKUP($E1846,[1]투입량!$D:$I,3,FALSE)))</f>
        <v>SI5013</v>
      </c>
      <c r="W1846" s="35">
        <f>IF($L1846="비가동",0,IF($B1846="in",VLOOKUP($E1846,[1]투입량!$M:$T,6,FALSE),VLOOKUP($E1846,[1]투입량!$D:$I,5,FALSE)))</f>
        <v>0</v>
      </c>
      <c r="X1846" s="35">
        <f t="shared" si="142"/>
        <v>0</v>
      </c>
      <c r="Y1846" s="37">
        <f>IF(V1846=0,0,VLOOKUP(V1846,[1]원재료!C:H,3,0)*0.001)</f>
        <v>8.6</v>
      </c>
      <c r="Z1846" s="35">
        <f t="shared" si="143"/>
        <v>0</v>
      </c>
      <c r="AA1846" s="49"/>
      <c r="AB1846" s="39"/>
      <c r="AC1846" s="40"/>
    </row>
    <row r="1847" spans="1:29" ht="19.5" customHeight="1" x14ac:dyDescent="0.45">
      <c r="A1847" s="22">
        <v>46167</v>
      </c>
      <c r="B1847" s="23" t="s">
        <v>29</v>
      </c>
      <c r="C1847" s="24" t="s">
        <v>168</v>
      </c>
      <c r="D1847" s="25" t="s">
        <v>172</v>
      </c>
      <c r="E1847" s="26">
        <v>440009</v>
      </c>
      <c r="F1847" s="27" t="str">
        <f>VLOOKUP(표1[[#This Row],[품번]],[1]!품번구분[#Data],2,0)</f>
        <v>G</v>
      </c>
      <c r="G1847" s="28">
        <v>80</v>
      </c>
      <c r="H1847" s="28">
        <v>111</v>
      </c>
      <c r="I1847" s="28">
        <v>111</v>
      </c>
      <c r="J1847" s="29">
        <f>표1[[#This Row],[C/V]]*표1[[#This Row],[판수]]-표1[[#This Row],[불량수량]]</f>
        <v>8769</v>
      </c>
      <c r="K1847" s="28" t="s">
        <v>191</v>
      </c>
      <c r="L1847" s="28" t="s">
        <v>116</v>
      </c>
      <c r="M1847" s="30">
        <v>0.33333333333333331</v>
      </c>
      <c r="N1847" s="30">
        <v>0.83333333333333337</v>
      </c>
      <c r="O1847" s="31">
        <v>620</v>
      </c>
      <c r="P1847" s="31">
        <v>0</v>
      </c>
      <c r="Q1847" s="32"/>
      <c r="R1847" s="33">
        <f t="shared" si="135"/>
        <v>10.741935483870968</v>
      </c>
      <c r="S1847" s="34">
        <f t="shared" si="140"/>
        <v>111</v>
      </c>
      <c r="T1847" s="35">
        <f>IF(L1847="비가동",0,VLOOKUP(E1847,[1]단가!$D$4:$G$1048576,4,0))</f>
        <v>30</v>
      </c>
      <c r="U1847" s="35">
        <f t="shared" si="141"/>
        <v>263070</v>
      </c>
      <c r="V1847" s="36" t="str">
        <f>IF($L1847="비가동",0,IF($B1847="in",VLOOKUP($E1847,[1]투입량!$M:$T,3,FALSE),VLOOKUP($E1847,[1]투입량!$D:$I,3,FALSE)))</f>
        <v>Q4004-1</v>
      </c>
      <c r="W1847" s="35">
        <f>IF($L1847="비가동",0,IF($B1847="in",VLOOKUP($E1847,[1]투입량!$M:$T,6,FALSE),VLOOKUP($E1847,[1]투입량!$D:$I,5,FALSE)))</f>
        <v>50</v>
      </c>
      <c r="X1847" s="35">
        <f t="shared" si="142"/>
        <v>6105.0000000000009</v>
      </c>
      <c r="Y1847" s="37">
        <f>IF(V1847=0,0,VLOOKUP(V1847,[1]원재료!C:H,3,0)*0.001)</f>
        <v>10.83</v>
      </c>
      <c r="Z1847" s="35">
        <f t="shared" si="143"/>
        <v>66117.150000000009</v>
      </c>
      <c r="AA1847" s="49"/>
      <c r="AB1847" s="39"/>
      <c r="AC1847" s="40"/>
    </row>
    <row r="1848" spans="1:29" ht="19.5" customHeight="1" x14ac:dyDescent="0.45">
      <c r="A1848" s="22">
        <v>46167</v>
      </c>
      <c r="B1848" s="23" t="s">
        <v>29</v>
      </c>
      <c r="C1848" s="24" t="s">
        <v>168</v>
      </c>
      <c r="D1848" s="25" t="s">
        <v>192</v>
      </c>
      <c r="E1848" s="26" t="s">
        <v>174</v>
      </c>
      <c r="F1848" s="27" t="str">
        <f>VLOOKUP(표1[[#This Row],[품번]],[1]!품번구분[#Data],2,0)</f>
        <v>G</v>
      </c>
      <c r="G1848" s="28">
        <v>72</v>
      </c>
      <c r="H1848" s="28">
        <v>111</v>
      </c>
      <c r="I1848" s="28"/>
      <c r="J1848" s="29">
        <f>표1[[#This Row],[C/V]]*표1[[#This Row],[판수]]-표1[[#This Row],[불량수량]]</f>
        <v>7992</v>
      </c>
      <c r="K1848" s="28" t="s">
        <v>191</v>
      </c>
      <c r="L1848" s="28" t="s">
        <v>116</v>
      </c>
      <c r="M1848" s="30">
        <v>0.33333333333333331</v>
      </c>
      <c r="N1848" s="30">
        <v>0.83333333333333337</v>
      </c>
      <c r="O1848" s="31">
        <v>620</v>
      </c>
      <c r="P1848" s="31">
        <v>0</v>
      </c>
      <c r="Q1848" s="32"/>
      <c r="R1848" s="33">
        <f t="shared" si="135"/>
        <v>10.741935483870968</v>
      </c>
      <c r="S1848" s="34">
        <f t="shared" si="140"/>
        <v>111</v>
      </c>
      <c r="T1848" s="35">
        <f>IF(L1848="비가동",0,VLOOKUP(E1848,[1]단가!$D$4:$G$1048576,4,0))</f>
        <v>0</v>
      </c>
      <c r="U1848" s="35">
        <f t="shared" si="141"/>
        <v>0</v>
      </c>
      <c r="V1848" s="36" t="str">
        <f>IF($L1848="비가동",0,IF($B1848="in",VLOOKUP($E1848,[1]투입량!$M:$T,3,FALSE),VLOOKUP($E1848,[1]투입량!$D:$I,3,FALSE)))</f>
        <v>Q4020</v>
      </c>
      <c r="W1848" s="35">
        <f>IF($L1848="비가동",0,IF($B1848="in",VLOOKUP($E1848,[1]투입량!$M:$T,6,FALSE),VLOOKUP($E1848,[1]투입량!$D:$I,5,FALSE)))</f>
        <v>87</v>
      </c>
      <c r="X1848" s="35">
        <f t="shared" si="142"/>
        <v>10622.7</v>
      </c>
      <c r="Y1848" s="37">
        <f>IF(V1848=0,0,VLOOKUP(V1848,[1]원재료!C:H,3,0)*0.001)</f>
        <v>10.450000000000001</v>
      </c>
      <c r="Z1848" s="35">
        <f t="shared" si="143"/>
        <v>111007.21500000003</v>
      </c>
      <c r="AA1848" s="49"/>
      <c r="AB1848" s="39"/>
      <c r="AC1848" s="40"/>
    </row>
    <row r="1849" spans="1:29" ht="19.5" customHeight="1" x14ac:dyDescent="0.45">
      <c r="A1849" s="22">
        <v>46167</v>
      </c>
      <c r="B1849" s="23" t="s">
        <v>29</v>
      </c>
      <c r="C1849" s="24" t="s">
        <v>168</v>
      </c>
      <c r="D1849" s="25" t="s">
        <v>183</v>
      </c>
      <c r="E1849" s="26" t="s">
        <v>176</v>
      </c>
      <c r="F1849" s="27" t="str">
        <f>VLOOKUP(표1[[#This Row],[품번]],[1]!품번구분[#Data],2,0)</f>
        <v>G</v>
      </c>
      <c r="G1849" s="28">
        <v>8</v>
      </c>
      <c r="H1849" s="28">
        <v>170</v>
      </c>
      <c r="I1849" s="28"/>
      <c r="J1849" s="29">
        <f>표1[[#This Row],[C/V]]*표1[[#This Row],[판수]]-표1[[#This Row],[불량수량]]</f>
        <v>1360</v>
      </c>
      <c r="K1849" s="28" t="s">
        <v>177</v>
      </c>
      <c r="L1849" s="28" t="s">
        <v>116</v>
      </c>
      <c r="M1849" s="30">
        <v>0.33333333333333331</v>
      </c>
      <c r="N1849" s="30">
        <v>0.83333333333333337</v>
      </c>
      <c r="O1849" s="31">
        <v>620</v>
      </c>
      <c r="P1849" s="31">
        <v>0</v>
      </c>
      <c r="Q1849" s="32"/>
      <c r="R1849" s="33">
        <f t="shared" si="135"/>
        <v>16.451612903225804</v>
      </c>
      <c r="S1849" s="34">
        <f t="shared" si="140"/>
        <v>285</v>
      </c>
      <c r="T1849" s="35">
        <f>IF(L1849="비가동",0,VLOOKUP(E1849,[1]단가!$D$4:$G$1048576,4,0))</f>
        <v>420.5</v>
      </c>
      <c r="U1849" s="35">
        <f t="shared" si="141"/>
        <v>571880</v>
      </c>
      <c r="V1849" s="36" t="str">
        <f>IF($L1849="비가동",0,IF($B1849="in",VLOOKUP($E1849,[1]투입량!$M:$T,3,FALSE),VLOOKUP($E1849,[1]투입량!$D:$I,3,FALSE)))</f>
        <v>Q4021</v>
      </c>
      <c r="W1849" s="35">
        <f>IF($L1849="비가동",0,IF($B1849="in",VLOOKUP($E1849,[1]투입량!$M:$T,6,FALSE),VLOOKUP($E1849,[1]투입량!$D:$I,5,FALSE)))</f>
        <v>22.4</v>
      </c>
      <c r="X1849" s="35">
        <f t="shared" si="142"/>
        <v>4188.8</v>
      </c>
      <c r="Y1849" s="37">
        <f>IF(V1849=0,0,VLOOKUP(V1849,[1]원재료!C:H,3,0)*0.001)</f>
        <v>8.9</v>
      </c>
      <c r="Z1849" s="35">
        <f t="shared" si="143"/>
        <v>37280.32</v>
      </c>
      <c r="AA1849" s="49"/>
      <c r="AB1849" s="39"/>
      <c r="AC1849" s="40"/>
    </row>
    <row r="1850" spans="1:29" ht="19.5" customHeight="1" x14ac:dyDescent="0.45">
      <c r="A1850" s="22">
        <v>46167</v>
      </c>
      <c r="B1850" s="23" t="s">
        <v>29</v>
      </c>
      <c r="C1850" s="24" t="s">
        <v>168</v>
      </c>
      <c r="D1850" s="25" t="s">
        <v>179</v>
      </c>
      <c r="E1850" s="26" t="s">
        <v>215</v>
      </c>
      <c r="F1850" s="27" t="str">
        <f>VLOOKUP(표1[[#This Row],[품번]],[1]!품번구분[#Data],2,0)</f>
        <v>G</v>
      </c>
      <c r="G1850" s="28">
        <v>140</v>
      </c>
      <c r="H1850" s="28">
        <v>53</v>
      </c>
      <c r="I1850" s="28"/>
      <c r="J1850" s="29">
        <f>표1[[#This Row],[C/V]]*표1[[#This Row],[판수]]-표1[[#This Row],[불량수량]]</f>
        <v>7420</v>
      </c>
      <c r="K1850" s="28" t="s">
        <v>177</v>
      </c>
      <c r="L1850" s="28" t="s">
        <v>116</v>
      </c>
      <c r="M1850" s="30">
        <v>0.33333333333333331</v>
      </c>
      <c r="N1850" s="30">
        <v>0.83333333333333337</v>
      </c>
      <c r="O1850" s="31">
        <v>620</v>
      </c>
      <c r="P1850" s="31">
        <v>0</v>
      </c>
      <c r="Q1850" s="32"/>
      <c r="R1850" s="33">
        <f t="shared" si="135"/>
        <v>5.129032258064516</v>
      </c>
      <c r="S1850" s="34">
        <f t="shared" si="140"/>
        <v>110</v>
      </c>
      <c r="T1850" s="35">
        <f>IF(L1850="비가동",0,VLOOKUP(E1850,[1]단가!$D$4:$G$1048576,4,0))</f>
        <v>0</v>
      </c>
      <c r="U1850" s="35">
        <f t="shared" si="141"/>
        <v>0</v>
      </c>
      <c r="V1850" s="36" t="str">
        <f>IF($L1850="비가동",0,IF($B1850="in",VLOOKUP($E1850,[1]투입량!$M:$T,3,FALSE),VLOOKUP($E1850,[1]투입량!$D:$I,3,FALSE)))</f>
        <v>E7008</v>
      </c>
      <c r="W1850" s="35">
        <f>IF($L1850="비가동",0,IF($B1850="in",VLOOKUP($E1850,[1]투입량!$M:$T,6,FALSE),VLOOKUP($E1850,[1]투입량!$D:$I,5,FALSE)))</f>
        <v>0</v>
      </c>
      <c r="X1850" s="35">
        <f t="shared" si="142"/>
        <v>0</v>
      </c>
      <c r="Y1850" s="37">
        <f>IF(V1850=0,0,VLOOKUP(V1850,[1]원재료!C:H,3,0)*0.001)</f>
        <v>0</v>
      </c>
      <c r="Z1850" s="35">
        <f t="shared" si="143"/>
        <v>0</v>
      </c>
      <c r="AA1850" s="49"/>
      <c r="AB1850" s="39"/>
      <c r="AC1850" s="40"/>
    </row>
    <row r="1851" spans="1:29" ht="19.5" customHeight="1" x14ac:dyDescent="0.45">
      <c r="A1851" s="22">
        <v>46167</v>
      </c>
      <c r="B1851" s="23" t="s">
        <v>29</v>
      </c>
      <c r="C1851" s="24" t="s">
        <v>168</v>
      </c>
      <c r="D1851" s="25" t="s">
        <v>181</v>
      </c>
      <c r="E1851" s="26" t="s">
        <v>216</v>
      </c>
      <c r="F1851" s="27" t="str">
        <f>VLOOKUP(표1[[#This Row],[품번]],[1]!품번구분[#Data],2,0)</f>
        <v>G</v>
      </c>
      <c r="G1851" s="28">
        <v>2</v>
      </c>
      <c r="H1851" s="28">
        <v>107</v>
      </c>
      <c r="I1851" s="28"/>
      <c r="J1851" s="29">
        <f>표1[[#This Row],[C/V]]*표1[[#This Row],[판수]]-표1[[#This Row],[불량수량]]</f>
        <v>214</v>
      </c>
      <c r="K1851" s="28" t="s">
        <v>177</v>
      </c>
      <c r="L1851" s="28" t="s">
        <v>116</v>
      </c>
      <c r="M1851" s="30">
        <v>0.33333333333333331</v>
      </c>
      <c r="N1851" s="30">
        <v>0.83333333333333337</v>
      </c>
      <c r="O1851" s="31">
        <v>620</v>
      </c>
      <c r="P1851" s="31">
        <v>0</v>
      </c>
      <c r="Q1851" s="32"/>
      <c r="R1851" s="33">
        <f t="shared" si="135"/>
        <v>10.35483870967742</v>
      </c>
      <c r="S1851" s="34">
        <f t="shared" si="140"/>
        <v>222</v>
      </c>
      <c r="T1851" s="35">
        <f>IF(L1851="비가동",0,VLOOKUP(E1851,[1]단가!$D$4:$G$1048576,4,0))</f>
        <v>2250.9</v>
      </c>
      <c r="U1851" s="35">
        <f t="shared" si="141"/>
        <v>481692.60000000003</v>
      </c>
      <c r="V1851" s="36" t="str">
        <f>IF($L1851="비가동",0,IF($B1851="in",VLOOKUP($E1851,[1]투입량!$M:$T,3,FALSE),VLOOKUP($E1851,[1]투입량!$D:$I,3,FALSE)))</f>
        <v>SI4023</v>
      </c>
      <c r="W1851" s="35">
        <f>IF($L1851="비가동",0,IF($B1851="in",VLOOKUP($E1851,[1]투입량!$M:$T,6,FALSE),VLOOKUP($E1851,[1]투입량!$D:$I,5,FALSE)))</f>
        <v>54</v>
      </c>
      <c r="X1851" s="35">
        <f t="shared" si="142"/>
        <v>6355.8</v>
      </c>
      <c r="Y1851" s="37">
        <f>IF(V1851=0,0,VLOOKUP(V1851,[1]원재료!C:H,3,0)*0.001)</f>
        <v>9.3000000000000007</v>
      </c>
      <c r="Z1851" s="35">
        <f t="shared" si="143"/>
        <v>59108.94000000001</v>
      </c>
      <c r="AA1851" s="49"/>
      <c r="AB1851" s="39"/>
      <c r="AC1851" s="40"/>
    </row>
    <row r="1852" spans="1:29" ht="19.5" customHeight="1" x14ac:dyDescent="0.45">
      <c r="A1852" s="22">
        <v>46167</v>
      </c>
      <c r="B1852" s="23" t="s">
        <v>29</v>
      </c>
      <c r="C1852" s="24" t="s">
        <v>168</v>
      </c>
      <c r="D1852" s="25" t="s">
        <v>183</v>
      </c>
      <c r="E1852" s="26" t="s">
        <v>176</v>
      </c>
      <c r="F1852" s="27" t="str">
        <f>VLOOKUP(표1[[#This Row],[품번]],[1]!품번구분[#Data],2,0)</f>
        <v>G</v>
      </c>
      <c r="G1852" s="28">
        <v>8</v>
      </c>
      <c r="H1852" s="28">
        <v>115</v>
      </c>
      <c r="I1852" s="28"/>
      <c r="J1852" s="29">
        <f>표1[[#This Row],[C/V]]*표1[[#This Row],[판수]]-표1[[#This Row],[불량수량]]</f>
        <v>920</v>
      </c>
      <c r="K1852" s="28" t="s">
        <v>184</v>
      </c>
      <c r="L1852" s="28" t="s">
        <v>117</v>
      </c>
      <c r="M1852" s="30">
        <v>0.83333333333333337</v>
      </c>
      <c r="N1852" s="30">
        <v>0.33333333333333331</v>
      </c>
      <c r="O1852" s="31">
        <v>659.99999999999989</v>
      </c>
      <c r="P1852" s="31">
        <v>0</v>
      </c>
      <c r="Q1852" s="32"/>
      <c r="R1852" s="33">
        <f t="shared" si="135"/>
        <v>10.454545454545457</v>
      </c>
      <c r="S1852" s="34">
        <f t="shared" si="140"/>
        <v>285</v>
      </c>
      <c r="T1852" s="35">
        <f>IF(L1852="비가동",0,VLOOKUP(E1852,[1]단가!$D$4:$G$1048576,4,0))</f>
        <v>420.5</v>
      </c>
      <c r="U1852" s="35">
        <f t="shared" si="141"/>
        <v>386860</v>
      </c>
      <c r="V1852" s="36" t="str">
        <f>IF($L1852="비가동",0,IF($B1852="in",VLOOKUP($E1852,[1]투입량!$M:$T,3,FALSE),VLOOKUP($E1852,[1]투입량!$D:$I,3,FALSE)))</f>
        <v>Q4021</v>
      </c>
      <c r="W1852" s="35">
        <f>IF($L1852="비가동",0,IF($B1852="in",VLOOKUP($E1852,[1]투입량!$M:$T,6,FALSE),VLOOKUP($E1852,[1]투입량!$D:$I,5,FALSE)))</f>
        <v>22.4</v>
      </c>
      <c r="X1852" s="35">
        <f t="shared" si="142"/>
        <v>2833.6</v>
      </c>
      <c r="Y1852" s="37">
        <f>IF(V1852=0,0,VLOOKUP(V1852,[1]원재료!C:H,3,0)*0.001)</f>
        <v>8.9</v>
      </c>
      <c r="Z1852" s="35">
        <f t="shared" si="143"/>
        <v>25219.040000000001</v>
      </c>
      <c r="AA1852" s="49"/>
      <c r="AB1852" s="39"/>
      <c r="AC1852" s="40"/>
    </row>
    <row r="1853" spans="1:29" ht="19.5" customHeight="1" x14ac:dyDescent="0.45">
      <c r="A1853" s="22">
        <v>46167</v>
      </c>
      <c r="B1853" s="23" t="s">
        <v>29</v>
      </c>
      <c r="C1853" s="24" t="s">
        <v>168</v>
      </c>
      <c r="D1853" s="25" t="s">
        <v>179</v>
      </c>
      <c r="E1853" s="26" t="s">
        <v>215</v>
      </c>
      <c r="F1853" s="27" t="str">
        <f>VLOOKUP(표1[[#This Row],[품번]],[1]!품번구분[#Data],2,0)</f>
        <v>G</v>
      </c>
      <c r="G1853" s="28">
        <v>140</v>
      </c>
      <c r="H1853" s="28">
        <v>57</v>
      </c>
      <c r="I1853" s="28"/>
      <c r="J1853" s="29">
        <f>표1[[#This Row],[C/V]]*표1[[#This Row],[판수]]-표1[[#This Row],[불량수량]]</f>
        <v>7980</v>
      </c>
      <c r="K1853" s="28" t="s">
        <v>184</v>
      </c>
      <c r="L1853" s="28" t="s">
        <v>117</v>
      </c>
      <c r="M1853" s="30">
        <v>0.83333333333333337</v>
      </c>
      <c r="N1853" s="30">
        <v>0.33333333333333331</v>
      </c>
      <c r="O1853" s="31">
        <v>659.99999999999989</v>
      </c>
      <c r="P1853" s="31">
        <v>0</v>
      </c>
      <c r="Q1853" s="32"/>
      <c r="R1853" s="33">
        <f t="shared" si="135"/>
        <v>5.1818181818181825</v>
      </c>
      <c r="S1853" s="34">
        <f t="shared" si="140"/>
        <v>110</v>
      </c>
      <c r="T1853" s="35">
        <f>IF(L1853="비가동",0,VLOOKUP(E1853,[1]단가!$D$4:$G$1048576,4,0))</f>
        <v>0</v>
      </c>
      <c r="U1853" s="35">
        <f t="shared" si="141"/>
        <v>0</v>
      </c>
      <c r="V1853" s="36" t="str">
        <f>IF($L1853="비가동",0,IF($B1853="in",VLOOKUP($E1853,[1]투입량!$M:$T,3,FALSE),VLOOKUP($E1853,[1]투입량!$D:$I,3,FALSE)))</f>
        <v>E7008</v>
      </c>
      <c r="W1853" s="35">
        <f>IF($L1853="비가동",0,IF($B1853="in",VLOOKUP($E1853,[1]투입량!$M:$T,6,FALSE),VLOOKUP($E1853,[1]투입량!$D:$I,5,FALSE)))</f>
        <v>0</v>
      </c>
      <c r="X1853" s="35">
        <f t="shared" si="142"/>
        <v>0</v>
      </c>
      <c r="Y1853" s="37">
        <f>IF(V1853=0,0,VLOOKUP(V1853,[1]원재료!C:H,3,0)*0.001)</f>
        <v>0</v>
      </c>
      <c r="Z1853" s="35">
        <f t="shared" si="143"/>
        <v>0</v>
      </c>
      <c r="AA1853" s="49"/>
      <c r="AB1853" s="39"/>
      <c r="AC1853" s="40"/>
    </row>
    <row r="1854" spans="1:29" ht="19.5" customHeight="1" x14ac:dyDescent="0.45">
      <c r="A1854" s="22">
        <v>46167</v>
      </c>
      <c r="B1854" s="23" t="s">
        <v>29</v>
      </c>
      <c r="C1854" s="24" t="s">
        <v>168</v>
      </c>
      <c r="D1854" s="25" t="s">
        <v>181</v>
      </c>
      <c r="E1854" s="26" t="s">
        <v>216</v>
      </c>
      <c r="F1854" s="27" t="str">
        <f>VLOOKUP(표1[[#This Row],[품번]],[1]!품번구분[#Data],2,0)</f>
        <v>G</v>
      </c>
      <c r="G1854" s="28">
        <v>2</v>
      </c>
      <c r="H1854" s="28">
        <v>115</v>
      </c>
      <c r="I1854" s="28"/>
      <c r="J1854" s="29">
        <f>표1[[#This Row],[C/V]]*표1[[#This Row],[판수]]-표1[[#This Row],[불량수량]]</f>
        <v>230</v>
      </c>
      <c r="K1854" s="28" t="s">
        <v>184</v>
      </c>
      <c r="L1854" s="28" t="s">
        <v>117</v>
      </c>
      <c r="M1854" s="30">
        <v>0.83333333333333337</v>
      </c>
      <c r="N1854" s="30">
        <v>0.33333333333333331</v>
      </c>
      <c r="O1854" s="31">
        <v>659.99999999999989</v>
      </c>
      <c r="P1854" s="31">
        <v>0</v>
      </c>
      <c r="Q1854" s="32"/>
      <c r="R1854" s="33">
        <f t="shared" si="135"/>
        <v>10.454545454545457</v>
      </c>
      <c r="S1854" s="34">
        <f t="shared" si="140"/>
        <v>222</v>
      </c>
      <c r="T1854" s="35">
        <f>IF(L1854="비가동",0,VLOOKUP(E1854,[1]단가!$D$4:$G$1048576,4,0))</f>
        <v>2250.9</v>
      </c>
      <c r="U1854" s="35">
        <f t="shared" si="141"/>
        <v>517707</v>
      </c>
      <c r="V1854" s="36" t="str">
        <f>IF($L1854="비가동",0,IF($B1854="in",VLOOKUP($E1854,[1]투입량!$M:$T,3,FALSE),VLOOKUP($E1854,[1]투입량!$D:$I,3,FALSE)))</f>
        <v>SI4023</v>
      </c>
      <c r="W1854" s="35">
        <f>IF($L1854="비가동",0,IF($B1854="in",VLOOKUP($E1854,[1]투입량!$M:$T,6,FALSE),VLOOKUP($E1854,[1]투입량!$D:$I,5,FALSE)))</f>
        <v>54</v>
      </c>
      <c r="X1854" s="35">
        <f t="shared" si="142"/>
        <v>6831.0000000000009</v>
      </c>
      <c r="Y1854" s="37">
        <f>IF(V1854=0,0,VLOOKUP(V1854,[1]원재료!C:H,3,0)*0.001)</f>
        <v>9.3000000000000007</v>
      </c>
      <c r="Z1854" s="35">
        <f t="shared" si="143"/>
        <v>63528.30000000001</v>
      </c>
      <c r="AA1854" s="49"/>
      <c r="AB1854" s="39"/>
      <c r="AC1854" s="40"/>
    </row>
    <row r="1855" spans="1:29" ht="19.5" hidden="1" customHeight="1" x14ac:dyDescent="0.45">
      <c r="A1855" s="22">
        <v>46167</v>
      </c>
      <c r="B1855" s="23" t="s">
        <v>29</v>
      </c>
      <c r="C1855" s="24" t="s">
        <v>168</v>
      </c>
      <c r="D1855" s="25" t="s">
        <v>185</v>
      </c>
      <c r="E1855" s="26" t="s">
        <v>194</v>
      </c>
      <c r="F1855" s="27" t="str">
        <f>VLOOKUP(표1[[#This Row],[품번]],[1]!품번구분[#Data],2,0)</f>
        <v>G</v>
      </c>
      <c r="G1855" s="28">
        <v>20</v>
      </c>
      <c r="H1855" s="28">
        <v>58</v>
      </c>
      <c r="I1855" s="28"/>
      <c r="J1855" s="29">
        <f>표1[[#This Row],[C/V]]*표1[[#This Row],[판수]]-표1[[#This Row],[불량수량]]</f>
        <v>1160</v>
      </c>
      <c r="K1855" s="28" t="s">
        <v>186</v>
      </c>
      <c r="L1855" s="28" t="s">
        <v>116</v>
      </c>
      <c r="M1855" s="30">
        <v>0.33333333333333331</v>
      </c>
      <c r="N1855" s="30">
        <v>0.83333333333333337</v>
      </c>
      <c r="O1855" s="31">
        <v>600.00000000000011</v>
      </c>
      <c r="P1855" s="31">
        <v>19.999999999999929</v>
      </c>
      <c r="Q1855" s="32" t="s">
        <v>140</v>
      </c>
      <c r="R1855" s="33">
        <f t="shared" si="135"/>
        <v>5.7999999999999989</v>
      </c>
      <c r="S1855" s="34">
        <f t="shared" si="140"/>
        <v>127</v>
      </c>
      <c r="T1855" s="35">
        <f>IF(L1855="비가동",0,VLOOKUP(E1855,[1]단가!$D$4:$G$1048576,4,0))</f>
        <v>405</v>
      </c>
      <c r="U1855" s="35">
        <f t="shared" si="141"/>
        <v>469800</v>
      </c>
      <c r="V1855" s="36" t="str">
        <f>IF($L1855="비가동",0,IF($B1855="in",VLOOKUP($E1855,[1]투입량!$M:$T,3,FALSE),VLOOKUP($E1855,[1]투입량!$D:$I,3,FALSE)))</f>
        <v>H-N7001</v>
      </c>
      <c r="W1855" s="35">
        <f>IF($L1855="비가동",0,IF($B1855="in",VLOOKUP($E1855,[1]투입량!$M:$T,6,FALSE),VLOOKUP($E1855,[1]투입량!$D:$I,5,FALSE)))</f>
        <v>0</v>
      </c>
      <c r="X1855" s="35">
        <f t="shared" si="142"/>
        <v>0</v>
      </c>
      <c r="Y1855" s="37">
        <f>IF(V1855=0,0,VLOOKUP(V1855,[1]원재료!C:H,3,0)*0.001)</f>
        <v>22.900000000000002</v>
      </c>
      <c r="Z1855" s="35">
        <f t="shared" si="143"/>
        <v>0</v>
      </c>
      <c r="AA1855" s="49"/>
      <c r="AB1855" s="39"/>
      <c r="AC1855" s="40"/>
    </row>
    <row r="1856" spans="1:29" ht="19.5" hidden="1" customHeight="1" x14ac:dyDescent="0.45">
      <c r="A1856" s="22">
        <v>46167</v>
      </c>
      <c r="B1856" s="23" t="s">
        <v>29</v>
      </c>
      <c r="C1856" s="24" t="s">
        <v>168</v>
      </c>
      <c r="D1856" s="25" t="s">
        <v>185</v>
      </c>
      <c r="E1856" s="26" t="s">
        <v>194</v>
      </c>
      <c r="F1856" s="27" t="str">
        <f>VLOOKUP(표1[[#This Row],[품번]],[1]!품번구분[#Data],2,0)</f>
        <v>G</v>
      </c>
      <c r="G1856" s="28"/>
      <c r="H1856" s="28"/>
      <c r="I1856" s="28"/>
      <c r="J1856" s="29">
        <f>표1[[#This Row],[C/V]]*표1[[#This Row],[판수]]-표1[[#This Row],[불량수량]]</f>
        <v>0</v>
      </c>
      <c r="K1856" s="28" t="s">
        <v>186</v>
      </c>
      <c r="L1856" s="28" t="s">
        <v>36</v>
      </c>
      <c r="M1856" s="30">
        <v>0.64930555555555558</v>
      </c>
      <c r="N1856" s="30">
        <v>0.66319444444444442</v>
      </c>
      <c r="O1856" s="31">
        <v>19.999999999999929</v>
      </c>
      <c r="P1856" s="31">
        <v>0</v>
      </c>
      <c r="Q1856" s="32"/>
      <c r="R1856" s="33" t="str">
        <f t="shared" si="135"/>
        <v/>
      </c>
      <c r="S1856" s="34">
        <f t="shared" si="140"/>
        <v>127</v>
      </c>
      <c r="T1856" s="35">
        <f>IF(L1856="비가동",0,VLOOKUP(E1856,[1]단가!$D$4:$G$1048576,4,0))</f>
        <v>0</v>
      </c>
      <c r="U1856" s="35">
        <f t="shared" si="141"/>
        <v>0</v>
      </c>
      <c r="V1856" s="36">
        <f>IF($L1856="비가동",0,IF($B1856="in",VLOOKUP($E1856,[1]투입량!$M:$T,3,FALSE),VLOOKUP($E1856,[1]투입량!$D:$I,3,FALSE)))</f>
        <v>0</v>
      </c>
      <c r="W1856" s="35">
        <f>IF($L1856="비가동",0,IF($B1856="in",VLOOKUP($E1856,[1]투입량!$M:$T,6,FALSE),VLOOKUP($E1856,[1]투입량!$D:$I,5,FALSE)))</f>
        <v>0</v>
      </c>
      <c r="X1856" s="35">
        <f t="shared" si="142"/>
        <v>0</v>
      </c>
      <c r="Y1856" s="37">
        <f>IF(V1856=0,0,VLOOKUP(V1856,[1]원재료!C:H,3,0)*0.001)</f>
        <v>0</v>
      </c>
      <c r="Z1856" s="35">
        <f t="shared" si="143"/>
        <v>0</v>
      </c>
      <c r="AA1856" s="49"/>
      <c r="AB1856" s="39"/>
      <c r="AC1856" s="40"/>
    </row>
    <row r="1857" spans="1:29" ht="19.5" customHeight="1" x14ac:dyDescent="0.45">
      <c r="A1857" s="22">
        <v>46167</v>
      </c>
      <c r="B1857" s="23" t="s">
        <v>29</v>
      </c>
      <c r="C1857" s="24" t="s">
        <v>168</v>
      </c>
      <c r="D1857" s="25" t="s">
        <v>187</v>
      </c>
      <c r="E1857" s="26" t="s">
        <v>208</v>
      </c>
      <c r="F1857" s="27" t="str">
        <f>VLOOKUP(표1[[#This Row],[품번]],[1]!품번구분[#Data],2,0)</f>
        <v>G</v>
      </c>
      <c r="G1857" s="28">
        <v>28</v>
      </c>
      <c r="H1857" s="28">
        <v>63</v>
      </c>
      <c r="I1857" s="28"/>
      <c r="J1857" s="29">
        <f>표1[[#This Row],[C/V]]*표1[[#This Row],[판수]]-표1[[#This Row],[불량수량]]</f>
        <v>1764</v>
      </c>
      <c r="K1857" s="28" t="s">
        <v>186</v>
      </c>
      <c r="L1857" s="28" t="s">
        <v>116</v>
      </c>
      <c r="M1857" s="30">
        <v>0.33333333333333331</v>
      </c>
      <c r="N1857" s="30">
        <v>0.83333333333333337</v>
      </c>
      <c r="O1857" s="31">
        <v>620</v>
      </c>
      <c r="P1857" s="31">
        <v>0</v>
      </c>
      <c r="Q1857" s="32"/>
      <c r="R1857" s="33">
        <f t="shared" si="135"/>
        <v>6.096774193548387</v>
      </c>
      <c r="S1857" s="34">
        <f t="shared" si="140"/>
        <v>158</v>
      </c>
      <c r="T1857" s="35">
        <f>IF(L1857="비가동",0,VLOOKUP(E1857,[1]단가!$D$4:$G$1048576,4,0))</f>
        <v>270</v>
      </c>
      <c r="U1857" s="35">
        <f t="shared" si="141"/>
        <v>476280</v>
      </c>
      <c r="V1857" s="36" t="str">
        <f>IF($L1857="비가동",0,IF($B1857="in",VLOOKUP($E1857,[1]투입량!$M:$T,3,FALSE),VLOOKUP($E1857,[1]투입량!$D:$I,3,FALSE)))</f>
        <v>Q5011</v>
      </c>
      <c r="W1857" s="35">
        <f>IF($L1857="비가동",0,IF($B1857="in",VLOOKUP($E1857,[1]투입량!$M:$T,6,FALSE),VLOOKUP($E1857,[1]투입량!$D:$I,5,FALSE)))</f>
        <v>76</v>
      </c>
      <c r="X1857" s="35">
        <f t="shared" si="142"/>
        <v>5266.8</v>
      </c>
      <c r="Y1857" s="37">
        <f>IF(V1857=0,0,VLOOKUP(V1857,[1]원재료!C:H,3,0)*0.001)</f>
        <v>9.01</v>
      </c>
      <c r="Z1857" s="35">
        <f t="shared" si="143"/>
        <v>47453.868000000002</v>
      </c>
      <c r="AA1857" s="49"/>
      <c r="AB1857" s="39"/>
      <c r="AC1857" s="40"/>
    </row>
    <row r="1858" spans="1:29" ht="19.5" customHeight="1" x14ac:dyDescent="0.45">
      <c r="A1858" s="22">
        <v>46167</v>
      </c>
      <c r="B1858" s="23" t="s">
        <v>29</v>
      </c>
      <c r="C1858" s="24" t="s">
        <v>168</v>
      </c>
      <c r="D1858" s="25" t="s">
        <v>189</v>
      </c>
      <c r="E1858" s="26" t="s">
        <v>196</v>
      </c>
      <c r="F1858" s="27" t="str">
        <f>VLOOKUP(표1[[#This Row],[품번]],[1]!품번구분[#Data],2,0)</f>
        <v>G</v>
      </c>
      <c r="G1858" s="28">
        <v>4</v>
      </c>
      <c r="H1858" s="28">
        <v>63</v>
      </c>
      <c r="I1858" s="28"/>
      <c r="J1858" s="29">
        <f>표1[[#This Row],[C/V]]*표1[[#This Row],[판수]]-표1[[#This Row],[불량수량]]</f>
        <v>252</v>
      </c>
      <c r="K1858" s="28" t="s">
        <v>186</v>
      </c>
      <c r="L1858" s="28" t="s">
        <v>116</v>
      </c>
      <c r="M1858" s="30">
        <v>0.33333333333333331</v>
      </c>
      <c r="N1858" s="30">
        <v>0.83333333333333337</v>
      </c>
      <c r="O1858" s="31">
        <v>620</v>
      </c>
      <c r="P1858" s="31">
        <v>0</v>
      </c>
      <c r="Q1858" s="32"/>
      <c r="R1858" s="33">
        <f t="shared" si="135"/>
        <v>6.096774193548387</v>
      </c>
      <c r="S1858" s="34">
        <f t="shared" si="140"/>
        <v>63</v>
      </c>
      <c r="T1858" s="35">
        <f>IF(L1858="비가동",0,VLOOKUP(E1858,[1]단가!$D$4:$G$1048576,4,0))</f>
        <v>673</v>
      </c>
      <c r="U1858" s="35">
        <f t="shared" si="141"/>
        <v>169596</v>
      </c>
      <c r="V1858" s="36" t="str">
        <f>IF($L1858="비가동",0,IF($B1858="in",VLOOKUP($E1858,[1]투입량!$M:$T,3,FALSE),VLOOKUP($E1858,[1]투입량!$D:$I,3,FALSE)))</f>
        <v>SI5027</v>
      </c>
      <c r="W1858" s="35">
        <f>IF($L1858="비가동",0,IF($B1858="in",VLOOKUP($E1858,[1]투입량!$M:$T,6,FALSE),VLOOKUP($E1858,[1]투입량!$D:$I,5,FALSE)))</f>
        <v>48</v>
      </c>
      <c r="X1858" s="35">
        <f t="shared" si="142"/>
        <v>3326.4</v>
      </c>
      <c r="Y1858" s="37">
        <f>IF(V1858=0,0,VLOOKUP(V1858,[1]원재료!C:H,3,0)*0.001)</f>
        <v>0</v>
      </c>
      <c r="Z1858" s="35">
        <f t="shared" si="143"/>
        <v>0</v>
      </c>
      <c r="AA1858" s="49"/>
      <c r="AB1858" s="39"/>
      <c r="AC1858" s="40"/>
    </row>
    <row r="1859" spans="1:29" ht="19.5" hidden="1" customHeight="1" x14ac:dyDescent="0.45">
      <c r="A1859" s="22">
        <v>46167</v>
      </c>
      <c r="B1859" s="23" t="s">
        <v>29</v>
      </c>
      <c r="C1859" s="24" t="s">
        <v>168</v>
      </c>
      <c r="D1859" s="25" t="s">
        <v>185</v>
      </c>
      <c r="E1859" s="26" t="s">
        <v>194</v>
      </c>
      <c r="F1859" s="27" t="str">
        <f>VLOOKUP(표1[[#This Row],[품번]],[1]!품번구분[#Data],2,0)</f>
        <v>G</v>
      </c>
      <c r="G1859" s="28">
        <v>20</v>
      </c>
      <c r="H1859" s="28">
        <v>69</v>
      </c>
      <c r="I1859" s="28"/>
      <c r="J1859" s="29">
        <f>표1[[#This Row],[C/V]]*표1[[#This Row],[판수]]-표1[[#This Row],[불량수량]]</f>
        <v>1380</v>
      </c>
      <c r="K1859" s="28" t="s">
        <v>171</v>
      </c>
      <c r="L1859" s="28" t="s">
        <v>117</v>
      </c>
      <c r="M1859" s="30">
        <v>0.83333333333333337</v>
      </c>
      <c r="N1859" s="30">
        <v>0.33333333333333331</v>
      </c>
      <c r="O1859" s="31">
        <v>509.99999999999994</v>
      </c>
      <c r="P1859" s="31">
        <v>149.99999999999994</v>
      </c>
      <c r="Q1859" s="32" t="s">
        <v>140</v>
      </c>
      <c r="R1859" s="33">
        <f t="shared" si="135"/>
        <v>8.1176470588235308</v>
      </c>
      <c r="S1859" s="34">
        <f t="shared" ref="S1859:S1922" si="144">SUMIFS(H:H,$A:$A,A1859,$D:$D,D1859,$E:$E,E1859)</f>
        <v>127</v>
      </c>
      <c r="T1859" s="35">
        <f>IF(L1859="비가동",0,VLOOKUP(E1859,[1]단가!$D$4:$G$1048576,4,0))</f>
        <v>405</v>
      </c>
      <c r="U1859" s="35">
        <f t="shared" ref="U1859:U1922" si="145">IF(L1859="비가동",0,T1859*J1859)</f>
        <v>558900</v>
      </c>
      <c r="V1859" s="36" t="str">
        <f>IF($L1859="비가동",0,IF($B1859="in",VLOOKUP($E1859,[1]투입량!$M:$T,3,FALSE),VLOOKUP($E1859,[1]투입량!$D:$I,3,FALSE)))</f>
        <v>H-N7001</v>
      </c>
      <c r="W1859" s="35">
        <f>IF($L1859="비가동",0,IF($B1859="in",VLOOKUP($E1859,[1]투입량!$M:$T,6,FALSE),VLOOKUP($E1859,[1]투입량!$D:$I,5,FALSE)))</f>
        <v>0</v>
      </c>
      <c r="X1859" s="35">
        <f t="shared" ref="X1859:X1922" si="146">IF(L1859="비가동",0,(W1859*1.1)*H1859)</f>
        <v>0</v>
      </c>
      <c r="Y1859" s="37">
        <f>IF(V1859=0,0,VLOOKUP(V1859,[1]원재료!C:H,3,0)*0.001)</f>
        <v>22.900000000000002</v>
      </c>
      <c r="Z1859" s="35">
        <f t="shared" ref="Z1859:Z1922" si="147">Y1859*X1859</f>
        <v>0</v>
      </c>
      <c r="AA1859" s="49"/>
      <c r="AB1859" s="39"/>
      <c r="AC1859" s="40"/>
    </row>
    <row r="1860" spans="1:29" ht="19.5" hidden="1" customHeight="1" x14ac:dyDescent="0.45">
      <c r="A1860" s="22">
        <v>46167</v>
      </c>
      <c r="B1860" s="23" t="s">
        <v>29</v>
      </c>
      <c r="C1860" s="24" t="s">
        <v>168</v>
      </c>
      <c r="D1860" s="25" t="s">
        <v>185</v>
      </c>
      <c r="E1860" s="26" t="s">
        <v>194</v>
      </c>
      <c r="F1860" s="27" t="str">
        <f>VLOOKUP(표1[[#This Row],[품번]],[1]!품번구분[#Data],2,0)</f>
        <v>G</v>
      </c>
      <c r="G1860" s="28"/>
      <c r="H1860" s="28"/>
      <c r="I1860" s="28"/>
      <c r="J1860" s="29">
        <f>표1[[#This Row],[C/V]]*표1[[#This Row],[판수]]-표1[[#This Row],[불량수량]]</f>
        <v>0</v>
      </c>
      <c r="K1860" s="28" t="s">
        <v>171</v>
      </c>
      <c r="L1860" s="28" t="s">
        <v>36</v>
      </c>
      <c r="M1860" s="30">
        <v>0.83819444444444446</v>
      </c>
      <c r="N1860" s="30">
        <v>0.94236111111111109</v>
      </c>
      <c r="O1860" s="31">
        <v>149.99999999999994</v>
      </c>
      <c r="P1860" s="31">
        <v>0</v>
      </c>
      <c r="Q1860" s="32"/>
      <c r="R1860" s="33" t="str">
        <f t="shared" si="135"/>
        <v/>
      </c>
      <c r="S1860" s="34">
        <f t="shared" si="144"/>
        <v>127</v>
      </c>
      <c r="T1860" s="35">
        <f>IF(L1860="비가동",0,VLOOKUP(E1860,[1]단가!$D$4:$G$1048576,4,0))</f>
        <v>0</v>
      </c>
      <c r="U1860" s="35">
        <f t="shared" si="145"/>
        <v>0</v>
      </c>
      <c r="V1860" s="36">
        <f>IF($L1860="비가동",0,IF($B1860="in",VLOOKUP($E1860,[1]투입량!$M:$T,3,FALSE),VLOOKUP($E1860,[1]투입량!$D:$I,3,FALSE)))</f>
        <v>0</v>
      </c>
      <c r="W1860" s="35">
        <f>IF($L1860="비가동",0,IF($B1860="in",VLOOKUP($E1860,[1]투입량!$M:$T,6,FALSE),VLOOKUP($E1860,[1]투입량!$D:$I,5,FALSE)))</f>
        <v>0</v>
      </c>
      <c r="X1860" s="35">
        <f t="shared" si="146"/>
        <v>0</v>
      </c>
      <c r="Y1860" s="37">
        <f>IF(V1860=0,0,VLOOKUP(V1860,[1]원재료!C:H,3,0)*0.001)</f>
        <v>0</v>
      </c>
      <c r="Z1860" s="35">
        <f t="shared" si="147"/>
        <v>0</v>
      </c>
      <c r="AA1860" s="49"/>
      <c r="AB1860" s="39"/>
      <c r="AC1860" s="40"/>
    </row>
    <row r="1861" spans="1:29" ht="19.5" customHeight="1" x14ac:dyDescent="0.45">
      <c r="A1861" s="22">
        <v>46167</v>
      </c>
      <c r="B1861" s="23" t="s">
        <v>29</v>
      </c>
      <c r="C1861" s="24" t="s">
        <v>168</v>
      </c>
      <c r="D1861" s="25" t="s">
        <v>187</v>
      </c>
      <c r="E1861" s="26" t="s">
        <v>208</v>
      </c>
      <c r="F1861" s="27" t="str">
        <f>VLOOKUP(표1[[#This Row],[품번]],[1]!품번구분[#Data],2,0)</f>
        <v>G</v>
      </c>
      <c r="G1861" s="28">
        <v>28</v>
      </c>
      <c r="H1861" s="28">
        <v>95</v>
      </c>
      <c r="I1861" s="28"/>
      <c r="J1861" s="29">
        <f>표1[[#This Row],[C/V]]*표1[[#This Row],[판수]]-표1[[#This Row],[불량수량]]</f>
        <v>2660</v>
      </c>
      <c r="K1861" s="28" t="s">
        <v>171</v>
      </c>
      <c r="L1861" s="28" t="s">
        <v>117</v>
      </c>
      <c r="M1861" s="30">
        <v>0.83333333333333337</v>
      </c>
      <c r="N1861" s="30">
        <v>0.33333333333333331</v>
      </c>
      <c r="O1861" s="31">
        <v>659.99999999999989</v>
      </c>
      <c r="P1861" s="31">
        <v>0</v>
      </c>
      <c r="Q1861" s="32"/>
      <c r="R1861" s="33">
        <f t="shared" si="135"/>
        <v>8.6363636363636367</v>
      </c>
      <c r="S1861" s="34">
        <f t="shared" si="144"/>
        <v>158</v>
      </c>
      <c r="T1861" s="35">
        <f>IF(L1861="비가동",0,VLOOKUP(E1861,[1]단가!$D$4:$G$1048576,4,0))</f>
        <v>270</v>
      </c>
      <c r="U1861" s="35">
        <f t="shared" si="145"/>
        <v>718200</v>
      </c>
      <c r="V1861" s="36" t="str">
        <f>IF($L1861="비가동",0,IF($B1861="in",VLOOKUP($E1861,[1]투입량!$M:$T,3,FALSE),VLOOKUP($E1861,[1]투입량!$D:$I,3,FALSE)))</f>
        <v>Q5011</v>
      </c>
      <c r="W1861" s="35">
        <f>IF($L1861="비가동",0,IF($B1861="in",VLOOKUP($E1861,[1]투입량!$M:$T,6,FALSE),VLOOKUP($E1861,[1]투입량!$D:$I,5,FALSE)))</f>
        <v>76</v>
      </c>
      <c r="X1861" s="35">
        <f t="shared" si="146"/>
        <v>7942.0000000000009</v>
      </c>
      <c r="Y1861" s="37">
        <f>IF(V1861=0,0,VLOOKUP(V1861,[1]원재료!C:H,3,0)*0.001)</f>
        <v>9.01</v>
      </c>
      <c r="Z1861" s="35">
        <f t="shared" si="147"/>
        <v>71557.420000000013</v>
      </c>
      <c r="AA1861" s="49"/>
      <c r="AB1861" s="39"/>
      <c r="AC1861" s="40"/>
    </row>
    <row r="1862" spans="1:29" ht="19.5" customHeight="1" x14ac:dyDescent="0.45">
      <c r="A1862" s="22">
        <v>46168</v>
      </c>
      <c r="B1862" s="23" t="s">
        <v>29</v>
      </c>
      <c r="C1862" s="24" t="s">
        <v>168</v>
      </c>
      <c r="D1862" s="25" t="s">
        <v>189</v>
      </c>
      <c r="E1862" s="26" t="s">
        <v>196</v>
      </c>
      <c r="F1862" s="27" t="str">
        <f>VLOOKUP(표1[[#This Row],[품번]],[1]!품번구분[#Data],2,0)</f>
        <v>G</v>
      </c>
      <c r="G1862" s="28">
        <v>4</v>
      </c>
      <c r="H1862" s="28">
        <v>95</v>
      </c>
      <c r="I1862" s="28"/>
      <c r="J1862" s="29">
        <f>표1[[#This Row],[C/V]]*표1[[#This Row],[판수]]-표1[[#This Row],[불량수량]]</f>
        <v>380</v>
      </c>
      <c r="K1862" s="28" t="s">
        <v>171</v>
      </c>
      <c r="L1862" s="28" t="s">
        <v>117</v>
      </c>
      <c r="M1862" s="30">
        <v>0.83333333333333337</v>
      </c>
      <c r="N1862" s="30">
        <v>0.33333333333333331</v>
      </c>
      <c r="O1862" s="31">
        <v>659.99999999999989</v>
      </c>
      <c r="P1862" s="31">
        <v>0</v>
      </c>
      <c r="Q1862" s="32"/>
      <c r="R1862" s="33">
        <f t="shared" si="135"/>
        <v>8.6363636363636367</v>
      </c>
      <c r="S1862" s="34">
        <f t="shared" si="144"/>
        <v>174</v>
      </c>
      <c r="T1862" s="35">
        <f>IF(L1862="비가동",0,VLOOKUP(E1862,[1]단가!$D$4:$G$1048576,4,0))</f>
        <v>673</v>
      </c>
      <c r="U1862" s="35">
        <f t="shared" si="145"/>
        <v>255740</v>
      </c>
      <c r="V1862" s="36" t="str">
        <f>IF($L1862="비가동",0,IF($B1862="in",VLOOKUP($E1862,[1]투입량!$M:$T,3,FALSE),VLOOKUP($E1862,[1]투입량!$D:$I,3,FALSE)))</f>
        <v>SI5027</v>
      </c>
      <c r="W1862" s="35">
        <f>IF($L1862="비가동",0,IF($B1862="in",VLOOKUP($E1862,[1]투입량!$M:$T,6,FALSE),VLOOKUP($E1862,[1]투입량!$D:$I,5,FALSE)))</f>
        <v>48</v>
      </c>
      <c r="X1862" s="35">
        <f t="shared" si="146"/>
        <v>5016</v>
      </c>
      <c r="Y1862" s="37">
        <f>IF(V1862=0,0,VLOOKUP(V1862,[1]원재료!C:H,3,0)*0.001)</f>
        <v>0</v>
      </c>
      <c r="Z1862" s="35">
        <f t="shared" si="147"/>
        <v>0</v>
      </c>
      <c r="AA1862" s="49"/>
      <c r="AB1862" s="39"/>
      <c r="AC1862" s="40"/>
    </row>
    <row r="1863" spans="1:29" ht="19.5" customHeight="1" x14ac:dyDescent="0.45">
      <c r="A1863" s="22">
        <v>46168</v>
      </c>
      <c r="B1863" s="23" t="s">
        <v>29</v>
      </c>
      <c r="C1863" s="24" t="s">
        <v>168</v>
      </c>
      <c r="D1863" s="25" t="s">
        <v>169</v>
      </c>
      <c r="E1863" s="26" t="s">
        <v>217</v>
      </c>
      <c r="F1863" s="27" t="str">
        <f>VLOOKUP(표1[[#This Row],[품번]],[1]!품번구분[#Data],2,0)</f>
        <v>G</v>
      </c>
      <c r="G1863" s="28">
        <v>25</v>
      </c>
      <c r="H1863" s="28">
        <v>108</v>
      </c>
      <c r="I1863" s="28"/>
      <c r="J1863" s="29">
        <f>표1[[#This Row],[C/V]]*표1[[#This Row],[판수]]-표1[[#This Row],[불량수량]]</f>
        <v>2700</v>
      </c>
      <c r="K1863" s="28" t="s">
        <v>191</v>
      </c>
      <c r="L1863" s="28" t="s">
        <v>116</v>
      </c>
      <c r="M1863" s="30">
        <v>0.33333333333333331</v>
      </c>
      <c r="N1863" s="30">
        <v>0.83333333333333337</v>
      </c>
      <c r="O1863" s="31">
        <v>620</v>
      </c>
      <c r="P1863" s="31">
        <v>0</v>
      </c>
      <c r="Q1863" s="32"/>
      <c r="R1863" s="33">
        <f t="shared" si="135"/>
        <v>10.451612903225806</v>
      </c>
      <c r="S1863" s="34">
        <f t="shared" si="144"/>
        <v>108</v>
      </c>
      <c r="T1863" s="35">
        <f>IF(L1863="비가동",0,VLOOKUP(E1863,[1]단가!$D$4:$G$1048576,4,0))</f>
        <v>141.30000000000001</v>
      </c>
      <c r="U1863" s="35">
        <f t="shared" si="145"/>
        <v>381510.00000000006</v>
      </c>
      <c r="V1863" s="36" t="str">
        <f>IF($L1863="비가동",0,IF($B1863="in",VLOOKUP($E1863,[1]투입량!$M:$T,3,FALSE),VLOOKUP($E1863,[1]투입량!$D:$I,3,FALSE)))</f>
        <v>SI4033K</v>
      </c>
      <c r="W1863" s="35">
        <f>IF($L1863="비가동",0,IF($B1863="in",VLOOKUP($E1863,[1]투입량!$M:$T,6,FALSE),VLOOKUP($E1863,[1]투입량!$D:$I,5,FALSE)))</f>
        <v>35</v>
      </c>
      <c r="X1863" s="35">
        <f t="shared" si="146"/>
        <v>4158</v>
      </c>
      <c r="Y1863" s="37">
        <f>IF(V1863=0,0,VLOOKUP(V1863,[1]원재료!C:H,3,0)*0.001)</f>
        <v>0</v>
      </c>
      <c r="Z1863" s="35">
        <f t="shared" si="147"/>
        <v>0</v>
      </c>
      <c r="AA1863" s="49"/>
      <c r="AB1863" s="39"/>
      <c r="AC1863" s="40"/>
    </row>
    <row r="1864" spans="1:29" ht="19.5" customHeight="1" x14ac:dyDescent="0.45">
      <c r="A1864" s="22">
        <v>46168</v>
      </c>
      <c r="B1864" s="23" t="s">
        <v>29</v>
      </c>
      <c r="C1864" s="24" t="s">
        <v>168</v>
      </c>
      <c r="D1864" s="25" t="s">
        <v>172</v>
      </c>
      <c r="E1864" s="26">
        <v>440009</v>
      </c>
      <c r="F1864" s="27" t="str">
        <f>VLOOKUP(표1[[#This Row],[품번]],[1]!품번구분[#Data],2,0)</f>
        <v>G</v>
      </c>
      <c r="G1864" s="28">
        <v>80</v>
      </c>
      <c r="H1864" s="28">
        <v>107</v>
      </c>
      <c r="I1864" s="28">
        <v>107</v>
      </c>
      <c r="J1864" s="29">
        <f>표1[[#This Row],[C/V]]*표1[[#This Row],[판수]]-표1[[#This Row],[불량수량]]</f>
        <v>8453</v>
      </c>
      <c r="K1864" s="28" t="s">
        <v>191</v>
      </c>
      <c r="L1864" s="28" t="s">
        <v>116</v>
      </c>
      <c r="M1864" s="30">
        <v>0.33333333333333331</v>
      </c>
      <c r="N1864" s="30">
        <v>0.83333333333333337</v>
      </c>
      <c r="O1864" s="31">
        <v>620</v>
      </c>
      <c r="P1864" s="31">
        <v>0</v>
      </c>
      <c r="Q1864" s="32"/>
      <c r="R1864" s="33">
        <f t="shared" si="135"/>
        <v>10.35483870967742</v>
      </c>
      <c r="S1864" s="34">
        <f t="shared" si="144"/>
        <v>107</v>
      </c>
      <c r="T1864" s="35">
        <f>IF(L1864="비가동",0,VLOOKUP(E1864,[1]단가!$D$4:$G$1048576,4,0))</f>
        <v>30</v>
      </c>
      <c r="U1864" s="35">
        <f t="shared" si="145"/>
        <v>253590</v>
      </c>
      <c r="V1864" s="36" t="str">
        <f>IF($L1864="비가동",0,IF($B1864="in",VLOOKUP($E1864,[1]투입량!$M:$T,3,FALSE),VLOOKUP($E1864,[1]투입량!$D:$I,3,FALSE)))</f>
        <v>Q4004-1</v>
      </c>
      <c r="W1864" s="35">
        <f>IF($L1864="비가동",0,IF($B1864="in",VLOOKUP($E1864,[1]투입량!$M:$T,6,FALSE),VLOOKUP($E1864,[1]투입량!$D:$I,5,FALSE)))</f>
        <v>50</v>
      </c>
      <c r="X1864" s="35">
        <f t="shared" si="146"/>
        <v>5885.0000000000009</v>
      </c>
      <c r="Y1864" s="37">
        <f>IF(V1864=0,0,VLOOKUP(V1864,[1]원재료!C:H,3,0)*0.001)</f>
        <v>10.83</v>
      </c>
      <c r="Z1864" s="35">
        <f t="shared" si="147"/>
        <v>63734.55000000001</v>
      </c>
      <c r="AA1864" s="49"/>
      <c r="AB1864" s="39"/>
      <c r="AC1864" s="40"/>
    </row>
    <row r="1865" spans="1:29" ht="19.5" customHeight="1" x14ac:dyDescent="0.45">
      <c r="A1865" s="22">
        <v>46168</v>
      </c>
      <c r="B1865" s="23" t="s">
        <v>29</v>
      </c>
      <c r="C1865" s="24" t="s">
        <v>168</v>
      </c>
      <c r="D1865" s="25" t="s">
        <v>192</v>
      </c>
      <c r="E1865" s="26" t="s">
        <v>174</v>
      </c>
      <c r="F1865" s="27" t="str">
        <f>VLOOKUP(표1[[#This Row],[품번]],[1]!품번구분[#Data],2,0)</f>
        <v>G</v>
      </c>
      <c r="G1865" s="28">
        <v>72</v>
      </c>
      <c r="H1865" s="28">
        <v>107</v>
      </c>
      <c r="I1865" s="28"/>
      <c r="J1865" s="29">
        <f>표1[[#This Row],[C/V]]*표1[[#This Row],[판수]]-표1[[#This Row],[불량수량]]</f>
        <v>7704</v>
      </c>
      <c r="K1865" s="28" t="s">
        <v>191</v>
      </c>
      <c r="L1865" s="28" t="s">
        <v>116</v>
      </c>
      <c r="M1865" s="30">
        <v>0.33333333333333331</v>
      </c>
      <c r="N1865" s="30">
        <v>0.83333333333333337</v>
      </c>
      <c r="O1865" s="31">
        <v>620</v>
      </c>
      <c r="P1865" s="31">
        <v>0</v>
      </c>
      <c r="Q1865" s="32"/>
      <c r="R1865" s="33">
        <f t="shared" si="135"/>
        <v>10.35483870967742</v>
      </c>
      <c r="S1865" s="34">
        <f t="shared" si="144"/>
        <v>107</v>
      </c>
      <c r="T1865" s="35">
        <f>IF(L1865="비가동",0,VLOOKUP(E1865,[1]단가!$D$4:$G$1048576,4,0))</f>
        <v>0</v>
      </c>
      <c r="U1865" s="35">
        <f t="shared" si="145"/>
        <v>0</v>
      </c>
      <c r="V1865" s="36" t="str">
        <f>IF($L1865="비가동",0,IF($B1865="in",VLOOKUP($E1865,[1]투입량!$M:$T,3,FALSE),VLOOKUP($E1865,[1]투입량!$D:$I,3,FALSE)))</f>
        <v>Q4020</v>
      </c>
      <c r="W1865" s="35">
        <f>IF($L1865="비가동",0,IF($B1865="in",VLOOKUP($E1865,[1]투입량!$M:$T,6,FALSE),VLOOKUP($E1865,[1]투입량!$D:$I,5,FALSE)))</f>
        <v>87</v>
      </c>
      <c r="X1865" s="35">
        <f t="shared" si="146"/>
        <v>10239.9</v>
      </c>
      <c r="Y1865" s="37">
        <f>IF(V1865=0,0,VLOOKUP(V1865,[1]원재료!C:H,3,0)*0.001)</f>
        <v>10.450000000000001</v>
      </c>
      <c r="Z1865" s="35">
        <f t="shared" si="147"/>
        <v>107006.955</v>
      </c>
      <c r="AA1865" s="49"/>
      <c r="AB1865" s="39"/>
      <c r="AC1865" s="40"/>
    </row>
    <row r="1866" spans="1:29" ht="19.5" customHeight="1" x14ac:dyDescent="0.45">
      <c r="A1866" s="22">
        <v>46168</v>
      </c>
      <c r="B1866" s="23" t="s">
        <v>29</v>
      </c>
      <c r="C1866" s="24" t="s">
        <v>168</v>
      </c>
      <c r="D1866" s="25" t="s">
        <v>183</v>
      </c>
      <c r="E1866" s="26" t="s">
        <v>176</v>
      </c>
      <c r="F1866" s="27" t="str">
        <f>VLOOKUP(표1[[#This Row],[품번]],[1]!품번구분[#Data],2,0)</f>
        <v>G</v>
      </c>
      <c r="G1866" s="28">
        <v>8</v>
      </c>
      <c r="H1866" s="28">
        <v>96</v>
      </c>
      <c r="I1866" s="28"/>
      <c r="J1866" s="29">
        <f>표1[[#This Row],[C/V]]*표1[[#This Row],[판수]]-표1[[#This Row],[불량수량]]</f>
        <v>768</v>
      </c>
      <c r="K1866" s="28" t="s">
        <v>177</v>
      </c>
      <c r="L1866" s="28" t="s">
        <v>116</v>
      </c>
      <c r="M1866" s="30">
        <v>0.33333333333333331</v>
      </c>
      <c r="N1866" s="30">
        <v>0.83333333333333337</v>
      </c>
      <c r="O1866" s="31">
        <v>620</v>
      </c>
      <c r="P1866" s="31">
        <v>0</v>
      </c>
      <c r="Q1866" s="32"/>
      <c r="R1866" s="33">
        <f t="shared" si="135"/>
        <v>9.2903225806451619</v>
      </c>
      <c r="S1866" s="34">
        <f t="shared" si="144"/>
        <v>210</v>
      </c>
      <c r="T1866" s="35">
        <f>IF(L1866="비가동",0,VLOOKUP(E1866,[1]단가!$D$4:$G$1048576,4,0))</f>
        <v>420.5</v>
      </c>
      <c r="U1866" s="35">
        <f t="shared" si="145"/>
        <v>322944</v>
      </c>
      <c r="V1866" s="36" t="str">
        <f>IF($L1866="비가동",0,IF($B1866="in",VLOOKUP($E1866,[1]투입량!$M:$T,3,FALSE),VLOOKUP($E1866,[1]투입량!$D:$I,3,FALSE)))</f>
        <v>Q4021</v>
      </c>
      <c r="W1866" s="35">
        <f>IF($L1866="비가동",0,IF($B1866="in",VLOOKUP($E1866,[1]투입량!$M:$T,6,FALSE),VLOOKUP($E1866,[1]투입량!$D:$I,5,FALSE)))</f>
        <v>22.4</v>
      </c>
      <c r="X1866" s="35">
        <f t="shared" si="146"/>
        <v>2365.44</v>
      </c>
      <c r="Y1866" s="37">
        <f>IF(V1866=0,0,VLOOKUP(V1866,[1]원재료!C:H,3,0)*0.001)</f>
        <v>8.9</v>
      </c>
      <c r="Z1866" s="35">
        <f t="shared" si="147"/>
        <v>21052.416000000001</v>
      </c>
      <c r="AA1866" s="49"/>
      <c r="AB1866" s="39"/>
      <c r="AC1866" s="40"/>
    </row>
    <row r="1867" spans="1:29" ht="19.5" customHeight="1" x14ac:dyDescent="0.45">
      <c r="A1867" s="22">
        <v>46168</v>
      </c>
      <c r="B1867" s="23" t="s">
        <v>29</v>
      </c>
      <c r="C1867" s="24" t="s">
        <v>168</v>
      </c>
      <c r="D1867" s="25" t="s">
        <v>179</v>
      </c>
      <c r="E1867" s="26" t="s">
        <v>215</v>
      </c>
      <c r="F1867" s="27" t="str">
        <f>VLOOKUP(표1[[#This Row],[품번]],[1]!품번구분[#Data],2,0)</f>
        <v>G</v>
      </c>
      <c r="G1867" s="28">
        <v>140</v>
      </c>
      <c r="H1867" s="28">
        <v>46</v>
      </c>
      <c r="I1867" s="28"/>
      <c r="J1867" s="29">
        <f>표1[[#This Row],[C/V]]*표1[[#This Row],[판수]]-표1[[#This Row],[불량수량]]</f>
        <v>6440</v>
      </c>
      <c r="K1867" s="28" t="s">
        <v>177</v>
      </c>
      <c r="L1867" s="28" t="s">
        <v>116</v>
      </c>
      <c r="M1867" s="30">
        <v>0.33333333333333331</v>
      </c>
      <c r="N1867" s="30">
        <v>0.83333333333333337</v>
      </c>
      <c r="O1867" s="31">
        <v>620</v>
      </c>
      <c r="P1867" s="31">
        <v>0</v>
      </c>
      <c r="Q1867" s="32"/>
      <c r="R1867" s="33">
        <f t="shared" si="135"/>
        <v>4.4516129032258061</v>
      </c>
      <c r="S1867" s="34">
        <f t="shared" si="144"/>
        <v>49</v>
      </c>
      <c r="T1867" s="35">
        <f>IF(L1867="비가동",0,VLOOKUP(E1867,[1]단가!$D$4:$G$1048576,4,0))</f>
        <v>0</v>
      </c>
      <c r="U1867" s="35">
        <f t="shared" si="145"/>
        <v>0</v>
      </c>
      <c r="V1867" s="36" t="str">
        <f>IF($L1867="비가동",0,IF($B1867="in",VLOOKUP($E1867,[1]투입량!$M:$T,3,FALSE),VLOOKUP($E1867,[1]투입량!$D:$I,3,FALSE)))</f>
        <v>E7008</v>
      </c>
      <c r="W1867" s="35">
        <f>IF($L1867="비가동",0,IF($B1867="in",VLOOKUP($E1867,[1]투입량!$M:$T,6,FALSE),VLOOKUP($E1867,[1]투입량!$D:$I,5,FALSE)))</f>
        <v>0</v>
      </c>
      <c r="X1867" s="35">
        <f t="shared" si="146"/>
        <v>0</v>
      </c>
      <c r="Y1867" s="37">
        <f>IF(V1867=0,0,VLOOKUP(V1867,[1]원재료!C:H,3,0)*0.001)</f>
        <v>0</v>
      </c>
      <c r="Z1867" s="35">
        <f t="shared" si="147"/>
        <v>0</v>
      </c>
      <c r="AA1867" s="49"/>
      <c r="AB1867" s="39"/>
      <c r="AC1867" s="40"/>
    </row>
    <row r="1868" spans="1:29" ht="19.5" customHeight="1" x14ac:dyDescent="0.45">
      <c r="A1868" s="22">
        <v>46168</v>
      </c>
      <c r="B1868" s="23" t="s">
        <v>29</v>
      </c>
      <c r="C1868" s="24" t="s">
        <v>168</v>
      </c>
      <c r="D1868" s="25" t="s">
        <v>181</v>
      </c>
      <c r="E1868" s="26" t="s">
        <v>216</v>
      </c>
      <c r="F1868" s="27" t="str">
        <f>VLOOKUP(표1[[#This Row],[품번]],[1]!품번구분[#Data],2,0)</f>
        <v>G</v>
      </c>
      <c r="G1868" s="28">
        <v>2</v>
      </c>
      <c r="H1868" s="28">
        <v>96</v>
      </c>
      <c r="I1868" s="28"/>
      <c r="J1868" s="29">
        <f>표1[[#This Row],[C/V]]*표1[[#This Row],[판수]]-표1[[#This Row],[불량수량]]</f>
        <v>192</v>
      </c>
      <c r="K1868" s="28" t="s">
        <v>177</v>
      </c>
      <c r="L1868" s="28" t="s">
        <v>116</v>
      </c>
      <c r="M1868" s="30">
        <v>0.33333333333333331</v>
      </c>
      <c r="N1868" s="30">
        <v>0.83333333333333337</v>
      </c>
      <c r="O1868" s="31">
        <v>620</v>
      </c>
      <c r="P1868" s="31">
        <v>0</v>
      </c>
      <c r="Q1868" s="32"/>
      <c r="R1868" s="33">
        <f t="shared" si="135"/>
        <v>9.2903225806451619</v>
      </c>
      <c r="S1868" s="34">
        <f t="shared" si="144"/>
        <v>210</v>
      </c>
      <c r="T1868" s="35">
        <f>IF(L1868="비가동",0,VLOOKUP(E1868,[1]단가!$D$4:$G$1048576,4,0))</f>
        <v>2250.9</v>
      </c>
      <c r="U1868" s="35">
        <f t="shared" si="145"/>
        <v>432172.80000000005</v>
      </c>
      <c r="V1868" s="36" t="str">
        <f>IF($L1868="비가동",0,IF($B1868="in",VLOOKUP($E1868,[1]투입량!$M:$T,3,FALSE),VLOOKUP($E1868,[1]투입량!$D:$I,3,FALSE)))</f>
        <v>SI4023</v>
      </c>
      <c r="W1868" s="35">
        <f>IF($L1868="비가동",0,IF($B1868="in",VLOOKUP($E1868,[1]투입량!$M:$T,6,FALSE),VLOOKUP($E1868,[1]투입량!$D:$I,5,FALSE)))</f>
        <v>54</v>
      </c>
      <c r="X1868" s="35">
        <f t="shared" si="146"/>
        <v>5702.4000000000005</v>
      </c>
      <c r="Y1868" s="37">
        <f>IF(V1868=0,0,VLOOKUP(V1868,[1]원재료!C:H,3,0)*0.001)</f>
        <v>9.3000000000000007</v>
      </c>
      <c r="Z1868" s="35">
        <f t="shared" si="147"/>
        <v>53032.320000000007</v>
      </c>
      <c r="AA1868" s="49"/>
      <c r="AB1868" s="39"/>
      <c r="AC1868" s="40"/>
    </row>
    <row r="1869" spans="1:29" ht="19.5" customHeight="1" x14ac:dyDescent="0.45">
      <c r="A1869" s="22">
        <v>46168</v>
      </c>
      <c r="B1869" s="23" t="s">
        <v>29</v>
      </c>
      <c r="C1869" s="24" t="s">
        <v>168</v>
      </c>
      <c r="D1869" s="25" t="s">
        <v>183</v>
      </c>
      <c r="E1869" s="26" t="s">
        <v>176</v>
      </c>
      <c r="F1869" s="27" t="str">
        <f>VLOOKUP(표1[[#This Row],[품번]],[1]!품번구분[#Data],2,0)</f>
        <v>G</v>
      </c>
      <c r="G1869" s="28">
        <v>8</v>
      </c>
      <c r="H1869" s="28">
        <v>114</v>
      </c>
      <c r="I1869" s="28"/>
      <c r="J1869" s="29">
        <f>표1[[#This Row],[C/V]]*표1[[#This Row],[판수]]-표1[[#This Row],[불량수량]]</f>
        <v>912</v>
      </c>
      <c r="K1869" s="28" t="s">
        <v>184</v>
      </c>
      <c r="L1869" s="28" t="s">
        <v>117</v>
      </c>
      <c r="M1869" s="30">
        <v>0.83333333333333337</v>
      </c>
      <c r="N1869" s="30">
        <v>0.33333333333333331</v>
      </c>
      <c r="O1869" s="31">
        <v>659.99999999999989</v>
      </c>
      <c r="P1869" s="31">
        <v>0</v>
      </c>
      <c r="Q1869" s="32"/>
      <c r="R1869" s="33">
        <f t="shared" si="135"/>
        <v>10.363636363636365</v>
      </c>
      <c r="S1869" s="34">
        <f t="shared" si="144"/>
        <v>210</v>
      </c>
      <c r="T1869" s="35">
        <f>IF(L1869="비가동",0,VLOOKUP(E1869,[1]단가!$D$4:$G$1048576,4,0))</f>
        <v>420.5</v>
      </c>
      <c r="U1869" s="35">
        <f t="shared" si="145"/>
        <v>383496</v>
      </c>
      <c r="V1869" s="36" t="str">
        <f>IF($L1869="비가동",0,IF($B1869="in",VLOOKUP($E1869,[1]투입량!$M:$T,3,FALSE),VLOOKUP($E1869,[1]투입량!$D:$I,3,FALSE)))</f>
        <v>Q4021</v>
      </c>
      <c r="W1869" s="35">
        <f>IF($L1869="비가동",0,IF($B1869="in",VLOOKUP($E1869,[1]투입량!$M:$T,6,FALSE),VLOOKUP($E1869,[1]투입량!$D:$I,5,FALSE)))</f>
        <v>22.4</v>
      </c>
      <c r="X1869" s="35">
        <f t="shared" si="146"/>
        <v>2808.96</v>
      </c>
      <c r="Y1869" s="37">
        <f>IF(V1869=0,0,VLOOKUP(V1869,[1]원재료!C:H,3,0)*0.001)</f>
        <v>8.9</v>
      </c>
      <c r="Z1869" s="35">
        <f t="shared" si="147"/>
        <v>24999.744000000002</v>
      </c>
      <c r="AA1869" s="49"/>
      <c r="AB1869" s="39"/>
      <c r="AC1869" s="40"/>
    </row>
    <row r="1870" spans="1:29" ht="19.5" hidden="1" customHeight="1" x14ac:dyDescent="0.45">
      <c r="A1870" s="22">
        <v>46168</v>
      </c>
      <c r="B1870" s="23" t="s">
        <v>29</v>
      </c>
      <c r="C1870" s="24" t="s">
        <v>168</v>
      </c>
      <c r="D1870" s="25" t="s">
        <v>179</v>
      </c>
      <c r="E1870" s="26" t="s">
        <v>215</v>
      </c>
      <c r="F1870" s="27" t="str">
        <f>VLOOKUP(표1[[#This Row],[품번]],[1]!품번구분[#Data],2,0)</f>
        <v>G</v>
      </c>
      <c r="G1870" s="28">
        <v>140</v>
      </c>
      <c r="H1870" s="28">
        <v>3</v>
      </c>
      <c r="I1870" s="28"/>
      <c r="J1870" s="29">
        <f>표1[[#This Row],[C/V]]*표1[[#This Row],[판수]]-표1[[#This Row],[불량수량]]</f>
        <v>420</v>
      </c>
      <c r="K1870" s="28" t="s">
        <v>184</v>
      </c>
      <c r="L1870" s="28" t="s">
        <v>117</v>
      </c>
      <c r="M1870" s="30">
        <v>0.83333333333333337</v>
      </c>
      <c r="N1870" s="30">
        <v>0.89583333333333337</v>
      </c>
      <c r="O1870" s="31">
        <v>19.999999999999929</v>
      </c>
      <c r="P1870" s="31">
        <v>70.000000000000071</v>
      </c>
      <c r="Q1870" s="32" t="s">
        <v>100</v>
      </c>
      <c r="R1870" s="33">
        <f t="shared" si="135"/>
        <v>9.000000000000032</v>
      </c>
      <c r="S1870" s="34">
        <f t="shared" si="144"/>
        <v>49</v>
      </c>
      <c r="T1870" s="35">
        <f>IF(L1870="비가동",0,VLOOKUP(E1870,[1]단가!$D$4:$G$1048576,4,0))</f>
        <v>0</v>
      </c>
      <c r="U1870" s="35">
        <f t="shared" si="145"/>
        <v>0</v>
      </c>
      <c r="V1870" s="36" t="str">
        <f>IF($L1870="비가동",0,IF($B1870="in",VLOOKUP($E1870,[1]투입량!$M:$T,3,FALSE),VLOOKUP($E1870,[1]투입량!$D:$I,3,FALSE)))</f>
        <v>E7008</v>
      </c>
      <c r="W1870" s="35">
        <f>IF($L1870="비가동",0,IF($B1870="in",VLOOKUP($E1870,[1]투입량!$M:$T,6,FALSE),VLOOKUP($E1870,[1]투입량!$D:$I,5,FALSE)))</f>
        <v>0</v>
      </c>
      <c r="X1870" s="35">
        <f t="shared" si="146"/>
        <v>0</v>
      </c>
      <c r="Y1870" s="37">
        <f>IF(V1870=0,0,VLOOKUP(V1870,[1]원재료!C:H,3,0)*0.001)</f>
        <v>0</v>
      </c>
      <c r="Z1870" s="35">
        <f t="shared" si="147"/>
        <v>0</v>
      </c>
      <c r="AA1870" s="49"/>
      <c r="AB1870" s="39"/>
      <c r="AC1870" s="40"/>
    </row>
    <row r="1871" spans="1:29" ht="19.5" hidden="1" customHeight="1" x14ac:dyDescent="0.45">
      <c r="A1871" s="22">
        <v>46168</v>
      </c>
      <c r="B1871" s="23" t="s">
        <v>29</v>
      </c>
      <c r="C1871" s="24" t="s">
        <v>168</v>
      </c>
      <c r="D1871" s="25" t="s">
        <v>179</v>
      </c>
      <c r="E1871" s="26" t="s">
        <v>215</v>
      </c>
      <c r="F1871" s="27" t="str">
        <f>VLOOKUP(표1[[#This Row],[품번]],[1]!품번구분[#Data],2,0)</f>
        <v>G</v>
      </c>
      <c r="G1871" s="28"/>
      <c r="H1871" s="28"/>
      <c r="I1871" s="28"/>
      <c r="J1871" s="29">
        <f>표1[[#This Row],[C/V]]*표1[[#This Row],[판수]]-표1[[#This Row],[불량수량]]</f>
        <v>0</v>
      </c>
      <c r="K1871" s="28" t="s">
        <v>184</v>
      </c>
      <c r="L1871" s="28" t="s">
        <v>36</v>
      </c>
      <c r="M1871" s="30">
        <v>0.84722222222222221</v>
      </c>
      <c r="N1871" s="30">
        <v>0.89583333333333337</v>
      </c>
      <c r="O1871" s="31">
        <v>70.000000000000071</v>
      </c>
      <c r="P1871" s="31">
        <v>0</v>
      </c>
      <c r="Q1871" s="32"/>
      <c r="R1871" s="33" t="str">
        <f t="shared" si="135"/>
        <v/>
      </c>
      <c r="S1871" s="34">
        <f t="shared" si="144"/>
        <v>49</v>
      </c>
      <c r="T1871" s="35">
        <f>IF(L1871="비가동",0,VLOOKUP(E1871,[1]단가!$D$4:$G$1048576,4,0))</f>
        <v>0</v>
      </c>
      <c r="U1871" s="35">
        <f t="shared" si="145"/>
        <v>0</v>
      </c>
      <c r="V1871" s="36">
        <f>IF($L1871="비가동",0,IF($B1871="in",VLOOKUP($E1871,[1]투입량!$M:$T,3,FALSE),VLOOKUP($E1871,[1]투입량!$D:$I,3,FALSE)))</f>
        <v>0</v>
      </c>
      <c r="W1871" s="35">
        <f>IF($L1871="비가동",0,IF($B1871="in",VLOOKUP($E1871,[1]투입량!$M:$T,6,FALSE),VLOOKUP($E1871,[1]투입량!$D:$I,5,FALSE)))</f>
        <v>0</v>
      </c>
      <c r="X1871" s="35">
        <f t="shared" si="146"/>
        <v>0</v>
      </c>
      <c r="Y1871" s="37">
        <f>IF(V1871=0,0,VLOOKUP(V1871,[1]원재료!C:H,3,0)*0.001)</f>
        <v>0</v>
      </c>
      <c r="Z1871" s="35">
        <f t="shared" si="147"/>
        <v>0</v>
      </c>
      <c r="AA1871" s="49"/>
      <c r="AB1871" s="39"/>
      <c r="AC1871" s="40"/>
    </row>
    <row r="1872" spans="1:29" ht="19.5" customHeight="1" x14ac:dyDescent="0.45">
      <c r="A1872" s="22">
        <v>46168</v>
      </c>
      <c r="B1872" s="23" t="s">
        <v>29</v>
      </c>
      <c r="C1872" s="24" t="s">
        <v>168</v>
      </c>
      <c r="D1872" s="25" t="s">
        <v>179</v>
      </c>
      <c r="E1872" s="26" t="s">
        <v>180</v>
      </c>
      <c r="F1872" s="27" t="str">
        <f>VLOOKUP(표1[[#This Row],[품번]],[1]!품번구분[#Data],2,0)</f>
        <v>G</v>
      </c>
      <c r="G1872" s="28">
        <v>96</v>
      </c>
      <c r="H1872" s="28">
        <v>93</v>
      </c>
      <c r="I1872" s="28"/>
      <c r="J1872" s="29">
        <f>표1[[#This Row],[C/V]]*표1[[#This Row],[판수]]-표1[[#This Row],[불량수량]]</f>
        <v>8928</v>
      </c>
      <c r="K1872" s="28" t="s">
        <v>184</v>
      </c>
      <c r="L1872" s="28" t="s">
        <v>117</v>
      </c>
      <c r="M1872" s="30">
        <v>0.89583333333333337</v>
      </c>
      <c r="N1872" s="30">
        <v>0.33333333333333331</v>
      </c>
      <c r="O1872" s="31">
        <v>569.99999999999989</v>
      </c>
      <c r="P1872" s="31">
        <v>0</v>
      </c>
      <c r="Q1872" s="32"/>
      <c r="R1872" s="33">
        <f t="shared" si="135"/>
        <v>9.7894736842105292</v>
      </c>
      <c r="S1872" s="34">
        <f t="shared" si="144"/>
        <v>93</v>
      </c>
      <c r="T1872" s="35">
        <f>IF(L1872="비가동",0,VLOOKUP(E1872,[1]단가!$D$4:$G$1048576,4,0))</f>
        <v>55</v>
      </c>
      <c r="U1872" s="35">
        <f t="shared" si="145"/>
        <v>491040</v>
      </c>
      <c r="V1872" s="36" t="str">
        <f>IF($L1872="비가동",0,IF($B1872="in",VLOOKUP($E1872,[1]투입량!$M:$T,3,FALSE),VLOOKUP($E1872,[1]투입량!$D:$I,3,FALSE)))</f>
        <v>Q4020</v>
      </c>
      <c r="W1872" s="35">
        <f>IF($L1872="비가동",0,IF($B1872="in",VLOOKUP($E1872,[1]투입량!$M:$T,6,FALSE),VLOOKUP($E1872,[1]투입량!$D:$I,5,FALSE)))</f>
        <v>120</v>
      </c>
      <c r="X1872" s="35">
        <f t="shared" si="146"/>
        <v>12276</v>
      </c>
      <c r="Y1872" s="37">
        <f>IF(V1872=0,0,VLOOKUP(V1872,[1]원재료!C:H,3,0)*0.001)</f>
        <v>10.450000000000001</v>
      </c>
      <c r="Z1872" s="35">
        <f t="shared" si="147"/>
        <v>128284.20000000001</v>
      </c>
      <c r="AA1872" s="49"/>
      <c r="AB1872" s="39"/>
      <c r="AC1872" s="40"/>
    </row>
    <row r="1873" spans="1:29" ht="19.5" customHeight="1" x14ac:dyDescent="0.45">
      <c r="A1873" s="22">
        <v>46168</v>
      </c>
      <c r="B1873" s="23" t="s">
        <v>29</v>
      </c>
      <c r="C1873" s="24" t="s">
        <v>168</v>
      </c>
      <c r="D1873" s="25" t="s">
        <v>181</v>
      </c>
      <c r="E1873" s="26" t="s">
        <v>216</v>
      </c>
      <c r="F1873" s="27" t="str">
        <f>VLOOKUP(표1[[#This Row],[품번]],[1]!품번구분[#Data],2,0)</f>
        <v>G</v>
      </c>
      <c r="G1873" s="28">
        <v>2</v>
      </c>
      <c r="H1873" s="28">
        <v>114</v>
      </c>
      <c r="I1873" s="28"/>
      <c r="J1873" s="29">
        <f>표1[[#This Row],[C/V]]*표1[[#This Row],[판수]]-표1[[#This Row],[불량수량]]</f>
        <v>228</v>
      </c>
      <c r="K1873" s="28" t="s">
        <v>184</v>
      </c>
      <c r="L1873" s="28" t="s">
        <v>117</v>
      </c>
      <c r="M1873" s="30">
        <v>0.83333333333333337</v>
      </c>
      <c r="N1873" s="30">
        <v>0.33333333333333331</v>
      </c>
      <c r="O1873" s="31">
        <v>659.99999999999989</v>
      </c>
      <c r="P1873" s="31">
        <v>0</v>
      </c>
      <c r="Q1873" s="32"/>
      <c r="R1873" s="33">
        <f t="shared" si="135"/>
        <v>10.363636363636365</v>
      </c>
      <c r="S1873" s="34">
        <f t="shared" si="144"/>
        <v>210</v>
      </c>
      <c r="T1873" s="35">
        <f>IF(L1873="비가동",0,VLOOKUP(E1873,[1]단가!$D$4:$G$1048576,4,0))</f>
        <v>2250.9</v>
      </c>
      <c r="U1873" s="35">
        <f t="shared" si="145"/>
        <v>513205.2</v>
      </c>
      <c r="V1873" s="36" t="str">
        <f>IF($L1873="비가동",0,IF($B1873="in",VLOOKUP($E1873,[1]투입량!$M:$T,3,FALSE),VLOOKUP($E1873,[1]투입량!$D:$I,3,FALSE)))</f>
        <v>SI4023</v>
      </c>
      <c r="W1873" s="35">
        <f>IF($L1873="비가동",0,IF($B1873="in",VLOOKUP($E1873,[1]투입량!$M:$T,6,FALSE),VLOOKUP($E1873,[1]투입량!$D:$I,5,FALSE)))</f>
        <v>54</v>
      </c>
      <c r="X1873" s="35">
        <f t="shared" si="146"/>
        <v>6771.6</v>
      </c>
      <c r="Y1873" s="37">
        <f>IF(V1873=0,0,VLOOKUP(V1873,[1]원재료!C:H,3,0)*0.001)</f>
        <v>9.3000000000000007</v>
      </c>
      <c r="Z1873" s="35">
        <f t="shared" si="147"/>
        <v>62975.880000000005</v>
      </c>
      <c r="AA1873" s="49"/>
      <c r="AB1873" s="39"/>
      <c r="AC1873" s="40"/>
    </row>
    <row r="1874" spans="1:29" ht="19.5" customHeight="1" x14ac:dyDescent="0.45">
      <c r="A1874" s="22">
        <v>46168</v>
      </c>
      <c r="B1874" s="23" t="s">
        <v>29</v>
      </c>
      <c r="C1874" s="24" t="s">
        <v>168</v>
      </c>
      <c r="D1874" s="25" t="s">
        <v>185</v>
      </c>
      <c r="E1874" s="26" t="s">
        <v>194</v>
      </c>
      <c r="F1874" s="27" t="str">
        <f>VLOOKUP(표1[[#This Row],[품번]],[1]!품번구분[#Data],2,0)</f>
        <v>G</v>
      </c>
      <c r="G1874" s="28">
        <v>20</v>
      </c>
      <c r="H1874" s="28">
        <v>72</v>
      </c>
      <c r="I1874" s="28"/>
      <c r="J1874" s="29">
        <f>표1[[#This Row],[C/V]]*표1[[#This Row],[판수]]-표1[[#This Row],[불량수량]]</f>
        <v>1440</v>
      </c>
      <c r="K1874" s="28" t="s">
        <v>186</v>
      </c>
      <c r="L1874" s="28" t="s">
        <v>116</v>
      </c>
      <c r="M1874" s="30">
        <v>0.33333333333333331</v>
      </c>
      <c r="N1874" s="30">
        <v>0.83333333333333337</v>
      </c>
      <c r="O1874" s="31">
        <v>620</v>
      </c>
      <c r="P1874" s="31">
        <v>0</v>
      </c>
      <c r="Q1874" s="32"/>
      <c r="R1874" s="33">
        <f t="shared" si="135"/>
        <v>6.967741935483871</v>
      </c>
      <c r="S1874" s="34">
        <f t="shared" si="144"/>
        <v>166</v>
      </c>
      <c r="T1874" s="35">
        <f>IF(L1874="비가동",0,VLOOKUP(E1874,[1]단가!$D$4:$G$1048576,4,0))</f>
        <v>405</v>
      </c>
      <c r="U1874" s="35">
        <f t="shared" si="145"/>
        <v>583200</v>
      </c>
      <c r="V1874" s="36" t="str">
        <f>IF($L1874="비가동",0,IF($B1874="in",VLOOKUP($E1874,[1]투입량!$M:$T,3,FALSE),VLOOKUP($E1874,[1]투입량!$D:$I,3,FALSE)))</f>
        <v>H-N7001</v>
      </c>
      <c r="W1874" s="35">
        <f>IF($L1874="비가동",0,IF($B1874="in",VLOOKUP($E1874,[1]투입량!$M:$T,6,FALSE),VLOOKUP($E1874,[1]투입량!$D:$I,5,FALSE)))</f>
        <v>0</v>
      </c>
      <c r="X1874" s="35">
        <f t="shared" si="146"/>
        <v>0</v>
      </c>
      <c r="Y1874" s="37">
        <f>IF(V1874=0,0,VLOOKUP(V1874,[1]원재료!C:H,3,0)*0.001)</f>
        <v>22.900000000000002</v>
      </c>
      <c r="Z1874" s="35">
        <f t="shared" si="147"/>
        <v>0</v>
      </c>
      <c r="AA1874" s="49"/>
      <c r="AB1874" s="39"/>
      <c r="AC1874" s="40"/>
    </row>
    <row r="1875" spans="1:29" ht="19.5" customHeight="1" x14ac:dyDescent="0.45">
      <c r="A1875" s="22">
        <v>46168</v>
      </c>
      <c r="B1875" s="23" t="s">
        <v>29</v>
      </c>
      <c r="C1875" s="24" t="s">
        <v>168</v>
      </c>
      <c r="D1875" s="25" t="s">
        <v>187</v>
      </c>
      <c r="E1875" s="26" t="s">
        <v>208</v>
      </c>
      <c r="F1875" s="27" t="str">
        <f>VLOOKUP(표1[[#This Row],[품번]],[1]!품번구분[#Data],2,0)</f>
        <v>G</v>
      </c>
      <c r="G1875" s="28">
        <v>28</v>
      </c>
      <c r="H1875" s="28">
        <v>79</v>
      </c>
      <c r="I1875" s="28"/>
      <c r="J1875" s="29">
        <f>표1[[#This Row],[C/V]]*표1[[#This Row],[판수]]-표1[[#This Row],[불량수량]]</f>
        <v>2212</v>
      </c>
      <c r="K1875" s="28" t="s">
        <v>186</v>
      </c>
      <c r="L1875" s="28" t="s">
        <v>116</v>
      </c>
      <c r="M1875" s="30">
        <v>0.33333333333333331</v>
      </c>
      <c r="N1875" s="30">
        <v>0.83333333333333337</v>
      </c>
      <c r="O1875" s="31">
        <v>620</v>
      </c>
      <c r="P1875" s="31">
        <v>0</v>
      </c>
      <c r="Q1875" s="32"/>
      <c r="R1875" s="33">
        <f t="shared" si="135"/>
        <v>7.6451612903225801</v>
      </c>
      <c r="S1875" s="34">
        <f t="shared" si="144"/>
        <v>173</v>
      </c>
      <c r="T1875" s="35">
        <f>IF(L1875="비가동",0,VLOOKUP(E1875,[1]단가!$D$4:$G$1048576,4,0))</f>
        <v>270</v>
      </c>
      <c r="U1875" s="35">
        <f t="shared" si="145"/>
        <v>597240</v>
      </c>
      <c r="V1875" s="36" t="str">
        <f>IF($L1875="비가동",0,IF($B1875="in",VLOOKUP($E1875,[1]투입량!$M:$T,3,FALSE),VLOOKUP($E1875,[1]투입량!$D:$I,3,FALSE)))</f>
        <v>Q5011</v>
      </c>
      <c r="W1875" s="35">
        <f>IF($L1875="비가동",0,IF($B1875="in",VLOOKUP($E1875,[1]투입량!$M:$T,6,FALSE),VLOOKUP($E1875,[1]투입량!$D:$I,5,FALSE)))</f>
        <v>76</v>
      </c>
      <c r="X1875" s="35">
        <f t="shared" si="146"/>
        <v>6604.4000000000005</v>
      </c>
      <c r="Y1875" s="37">
        <f>IF(V1875=0,0,VLOOKUP(V1875,[1]원재료!C:H,3,0)*0.001)</f>
        <v>9.01</v>
      </c>
      <c r="Z1875" s="35">
        <f t="shared" si="147"/>
        <v>59505.644</v>
      </c>
      <c r="AA1875" s="49"/>
      <c r="AB1875" s="39"/>
      <c r="AC1875" s="40"/>
    </row>
    <row r="1876" spans="1:29" ht="19.5" customHeight="1" x14ac:dyDescent="0.45">
      <c r="A1876" s="22">
        <v>46168</v>
      </c>
      <c r="B1876" s="23" t="s">
        <v>29</v>
      </c>
      <c r="C1876" s="24" t="s">
        <v>168</v>
      </c>
      <c r="D1876" s="25" t="s">
        <v>189</v>
      </c>
      <c r="E1876" s="26" t="s">
        <v>196</v>
      </c>
      <c r="F1876" s="27" t="str">
        <f>VLOOKUP(표1[[#This Row],[품번]],[1]!품번구분[#Data],2,0)</f>
        <v>G</v>
      </c>
      <c r="G1876" s="28">
        <v>4</v>
      </c>
      <c r="H1876" s="28">
        <v>79</v>
      </c>
      <c r="I1876" s="28"/>
      <c r="J1876" s="29">
        <f>표1[[#This Row],[C/V]]*표1[[#This Row],[판수]]-표1[[#This Row],[불량수량]]</f>
        <v>316</v>
      </c>
      <c r="K1876" s="28" t="s">
        <v>186</v>
      </c>
      <c r="L1876" s="28" t="s">
        <v>116</v>
      </c>
      <c r="M1876" s="30">
        <v>0.33333333333333331</v>
      </c>
      <c r="N1876" s="30">
        <v>0.83333333333333337</v>
      </c>
      <c r="O1876" s="31">
        <v>620</v>
      </c>
      <c r="P1876" s="31">
        <v>0</v>
      </c>
      <c r="Q1876" s="32"/>
      <c r="R1876" s="33">
        <f t="shared" si="135"/>
        <v>7.6451612903225801</v>
      </c>
      <c r="S1876" s="34">
        <f t="shared" si="144"/>
        <v>174</v>
      </c>
      <c r="T1876" s="35">
        <f>IF(L1876="비가동",0,VLOOKUP(E1876,[1]단가!$D$4:$G$1048576,4,0))</f>
        <v>673</v>
      </c>
      <c r="U1876" s="35">
        <f t="shared" si="145"/>
        <v>212668</v>
      </c>
      <c r="V1876" s="36" t="str">
        <f>IF($L1876="비가동",0,IF($B1876="in",VLOOKUP($E1876,[1]투입량!$M:$T,3,FALSE),VLOOKUP($E1876,[1]투입량!$D:$I,3,FALSE)))</f>
        <v>SI5027</v>
      </c>
      <c r="W1876" s="35">
        <f>IF($L1876="비가동",0,IF($B1876="in",VLOOKUP($E1876,[1]투입량!$M:$T,6,FALSE),VLOOKUP($E1876,[1]투입량!$D:$I,5,FALSE)))</f>
        <v>48</v>
      </c>
      <c r="X1876" s="35">
        <f t="shared" si="146"/>
        <v>4171.2000000000007</v>
      </c>
      <c r="Y1876" s="37">
        <f>IF(V1876=0,0,VLOOKUP(V1876,[1]원재료!C:H,3,0)*0.001)</f>
        <v>0</v>
      </c>
      <c r="Z1876" s="35">
        <f t="shared" si="147"/>
        <v>0</v>
      </c>
      <c r="AA1876" s="49"/>
      <c r="AB1876" s="39"/>
      <c r="AC1876" s="40"/>
    </row>
    <row r="1877" spans="1:29" ht="19.5" customHeight="1" x14ac:dyDescent="0.45">
      <c r="A1877" s="22">
        <v>46168</v>
      </c>
      <c r="B1877" s="23" t="s">
        <v>29</v>
      </c>
      <c r="C1877" s="24" t="s">
        <v>168</v>
      </c>
      <c r="D1877" s="25" t="s">
        <v>185</v>
      </c>
      <c r="E1877" s="26" t="s">
        <v>194</v>
      </c>
      <c r="F1877" s="27" t="str">
        <f>VLOOKUP(표1[[#This Row],[품번]],[1]!품번구분[#Data],2,0)</f>
        <v>G</v>
      </c>
      <c r="G1877" s="28">
        <v>20</v>
      </c>
      <c r="H1877" s="28">
        <v>94</v>
      </c>
      <c r="I1877" s="28"/>
      <c r="J1877" s="29">
        <f>표1[[#This Row],[C/V]]*표1[[#This Row],[판수]]-표1[[#This Row],[불량수량]]</f>
        <v>1880</v>
      </c>
      <c r="K1877" s="28" t="s">
        <v>171</v>
      </c>
      <c r="L1877" s="28" t="s">
        <v>117</v>
      </c>
      <c r="M1877" s="30">
        <v>0.83333333333333337</v>
      </c>
      <c r="N1877" s="30">
        <v>0.33333333333333331</v>
      </c>
      <c r="O1877" s="31">
        <v>659.99999999999989</v>
      </c>
      <c r="P1877" s="31">
        <v>0</v>
      </c>
      <c r="Q1877" s="32"/>
      <c r="R1877" s="33">
        <f t="shared" si="135"/>
        <v>8.5454545454545467</v>
      </c>
      <c r="S1877" s="34">
        <f t="shared" si="144"/>
        <v>166</v>
      </c>
      <c r="T1877" s="35">
        <f>IF(L1877="비가동",0,VLOOKUP(E1877,[1]단가!$D$4:$G$1048576,4,0))</f>
        <v>405</v>
      </c>
      <c r="U1877" s="35">
        <f t="shared" si="145"/>
        <v>761400</v>
      </c>
      <c r="V1877" s="36" t="str">
        <f>IF($L1877="비가동",0,IF($B1877="in",VLOOKUP($E1877,[1]투입량!$M:$T,3,FALSE),VLOOKUP($E1877,[1]투입량!$D:$I,3,FALSE)))</f>
        <v>H-N7001</v>
      </c>
      <c r="W1877" s="35">
        <f>IF($L1877="비가동",0,IF($B1877="in",VLOOKUP($E1877,[1]투입량!$M:$T,6,FALSE),VLOOKUP($E1877,[1]투입량!$D:$I,5,FALSE)))</f>
        <v>0</v>
      </c>
      <c r="X1877" s="35">
        <f t="shared" si="146"/>
        <v>0</v>
      </c>
      <c r="Y1877" s="37">
        <f>IF(V1877=0,0,VLOOKUP(V1877,[1]원재료!C:H,3,0)*0.001)</f>
        <v>22.900000000000002</v>
      </c>
      <c r="Z1877" s="35">
        <f t="shared" si="147"/>
        <v>0</v>
      </c>
      <c r="AA1877" s="49"/>
      <c r="AB1877" s="39"/>
      <c r="AC1877" s="40"/>
    </row>
    <row r="1878" spans="1:29" ht="19.5" customHeight="1" x14ac:dyDescent="0.45">
      <c r="A1878" s="22">
        <v>46168</v>
      </c>
      <c r="B1878" s="23" t="s">
        <v>29</v>
      </c>
      <c r="C1878" s="24" t="s">
        <v>168</v>
      </c>
      <c r="D1878" s="25" t="s">
        <v>187</v>
      </c>
      <c r="E1878" s="26" t="s">
        <v>208</v>
      </c>
      <c r="F1878" s="27" t="str">
        <f>VLOOKUP(표1[[#This Row],[품번]],[1]!품번구분[#Data],2,0)</f>
        <v>G</v>
      </c>
      <c r="G1878" s="28">
        <v>28</v>
      </c>
      <c r="H1878" s="28">
        <v>94</v>
      </c>
      <c r="I1878" s="28"/>
      <c r="J1878" s="29">
        <f>표1[[#This Row],[C/V]]*표1[[#This Row],[판수]]-표1[[#This Row],[불량수량]]</f>
        <v>2632</v>
      </c>
      <c r="K1878" s="28" t="s">
        <v>171</v>
      </c>
      <c r="L1878" s="28" t="s">
        <v>117</v>
      </c>
      <c r="M1878" s="30">
        <v>0.83333333333333337</v>
      </c>
      <c r="N1878" s="30">
        <v>0.33333333333333331</v>
      </c>
      <c r="O1878" s="31">
        <v>659.99999999999989</v>
      </c>
      <c r="P1878" s="31">
        <v>0</v>
      </c>
      <c r="Q1878" s="32"/>
      <c r="R1878" s="33">
        <f t="shared" si="135"/>
        <v>8.5454545454545467</v>
      </c>
      <c r="S1878" s="34">
        <f t="shared" si="144"/>
        <v>173</v>
      </c>
      <c r="T1878" s="35">
        <f>IF(L1878="비가동",0,VLOOKUP(E1878,[1]단가!$D$4:$G$1048576,4,0))</f>
        <v>270</v>
      </c>
      <c r="U1878" s="35">
        <f t="shared" si="145"/>
        <v>710640</v>
      </c>
      <c r="V1878" s="36" t="str">
        <f>IF($L1878="비가동",0,IF($B1878="in",VLOOKUP($E1878,[1]투입량!$M:$T,3,FALSE),VLOOKUP($E1878,[1]투입량!$D:$I,3,FALSE)))</f>
        <v>Q5011</v>
      </c>
      <c r="W1878" s="35">
        <f>IF($L1878="비가동",0,IF($B1878="in",VLOOKUP($E1878,[1]투입량!$M:$T,6,FALSE),VLOOKUP($E1878,[1]투입량!$D:$I,5,FALSE)))</f>
        <v>76</v>
      </c>
      <c r="X1878" s="35">
        <f t="shared" si="146"/>
        <v>7858.4000000000005</v>
      </c>
      <c r="Y1878" s="37">
        <f>IF(V1878=0,0,VLOOKUP(V1878,[1]원재료!C:H,3,0)*0.001)</f>
        <v>9.01</v>
      </c>
      <c r="Z1878" s="35">
        <f t="shared" si="147"/>
        <v>70804.184000000008</v>
      </c>
      <c r="AA1878" s="49"/>
      <c r="AB1878" s="39"/>
      <c r="AC1878" s="40"/>
    </row>
    <row r="1879" spans="1:29" ht="19.5" customHeight="1" x14ac:dyDescent="0.45">
      <c r="A1879" s="22">
        <v>46169</v>
      </c>
      <c r="B1879" s="23" t="s">
        <v>29</v>
      </c>
      <c r="C1879" s="24" t="s">
        <v>168</v>
      </c>
      <c r="D1879" s="25" t="s">
        <v>189</v>
      </c>
      <c r="E1879" s="26" t="s">
        <v>196</v>
      </c>
      <c r="F1879" s="27" t="str">
        <f>VLOOKUP(표1[[#This Row],[품번]],[1]!품번구분[#Data],2,0)</f>
        <v>G</v>
      </c>
      <c r="G1879" s="28">
        <v>4</v>
      </c>
      <c r="H1879" s="28">
        <v>93</v>
      </c>
      <c r="I1879" s="28"/>
      <c r="J1879" s="29">
        <f>표1[[#This Row],[C/V]]*표1[[#This Row],[판수]]-표1[[#This Row],[불량수량]]</f>
        <v>372</v>
      </c>
      <c r="K1879" s="28" t="s">
        <v>171</v>
      </c>
      <c r="L1879" s="28" t="s">
        <v>117</v>
      </c>
      <c r="M1879" s="30">
        <v>0.83333333333333337</v>
      </c>
      <c r="N1879" s="30">
        <v>0.33333333333333331</v>
      </c>
      <c r="O1879" s="31">
        <v>659.99999999999989</v>
      </c>
      <c r="P1879" s="31">
        <v>0</v>
      </c>
      <c r="Q1879" s="32"/>
      <c r="R1879" s="33">
        <f t="shared" si="135"/>
        <v>8.454545454545455</v>
      </c>
      <c r="S1879" s="34">
        <f t="shared" si="144"/>
        <v>172</v>
      </c>
      <c r="T1879" s="35">
        <f>IF(L1879="비가동",0,VLOOKUP(E1879,[1]단가!$D$4:$G$1048576,4,0))</f>
        <v>673</v>
      </c>
      <c r="U1879" s="35">
        <f t="shared" si="145"/>
        <v>250356</v>
      </c>
      <c r="V1879" s="36" t="str">
        <f>IF($L1879="비가동",0,IF($B1879="in",VLOOKUP($E1879,[1]투입량!$M:$T,3,FALSE),VLOOKUP($E1879,[1]투입량!$D:$I,3,FALSE)))</f>
        <v>SI5027</v>
      </c>
      <c r="W1879" s="35">
        <f>IF($L1879="비가동",0,IF($B1879="in",VLOOKUP($E1879,[1]투입량!$M:$T,6,FALSE),VLOOKUP($E1879,[1]투입량!$D:$I,5,FALSE)))</f>
        <v>48</v>
      </c>
      <c r="X1879" s="35">
        <f t="shared" si="146"/>
        <v>4910.4000000000005</v>
      </c>
      <c r="Y1879" s="37">
        <f>IF(V1879=0,0,VLOOKUP(V1879,[1]원재료!C:H,3,0)*0.001)</f>
        <v>0</v>
      </c>
      <c r="Z1879" s="35">
        <f t="shared" si="147"/>
        <v>0</v>
      </c>
      <c r="AA1879" s="49"/>
      <c r="AB1879" s="39"/>
      <c r="AC1879" s="40"/>
    </row>
    <row r="1880" spans="1:29" ht="19.5" customHeight="1" x14ac:dyDescent="0.45">
      <c r="A1880" s="22">
        <v>46169</v>
      </c>
      <c r="B1880" s="23" t="s">
        <v>29</v>
      </c>
      <c r="C1880" s="24" t="s">
        <v>168</v>
      </c>
      <c r="D1880" s="25" t="s">
        <v>169</v>
      </c>
      <c r="E1880" s="26" t="s">
        <v>217</v>
      </c>
      <c r="F1880" s="27" t="str">
        <f>VLOOKUP(표1[[#This Row],[품번]],[1]!품번구분[#Data],2,0)</f>
        <v>G</v>
      </c>
      <c r="G1880" s="28">
        <v>25</v>
      </c>
      <c r="H1880" s="28">
        <v>108</v>
      </c>
      <c r="I1880" s="28"/>
      <c r="J1880" s="29">
        <f>표1[[#This Row],[C/V]]*표1[[#This Row],[판수]]-표1[[#This Row],[불량수량]]</f>
        <v>2700</v>
      </c>
      <c r="K1880" s="28" t="s">
        <v>191</v>
      </c>
      <c r="L1880" s="28" t="s">
        <v>116</v>
      </c>
      <c r="M1880" s="30">
        <v>0.33333333333333331</v>
      </c>
      <c r="N1880" s="30">
        <v>0.83333333333333337</v>
      </c>
      <c r="O1880" s="31">
        <v>620</v>
      </c>
      <c r="P1880" s="31">
        <v>0</v>
      </c>
      <c r="Q1880" s="32"/>
      <c r="R1880" s="33">
        <f t="shared" si="135"/>
        <v>10.451612903225806</v>
      </c>
      <c r="S1880" s="34">
        <f t="shared" si="144"/>
        <v>108</v>
      </c>
      <c r="T1880" s="35">
        <f>IF(L1880="비가동",0,VLOOKUP(E1880,[1]단가!$D$4:$G$1048576,4,0))</f>
        <v>141.30000000000001</v>
      </c>
      <c r="U1880" s="35">
        <f t="shared" si="145"/>
        <v>381510.00000000006</v>
      </c>
      <c r="V1880" s="36" t="str">
        <f>IF($L1880="비가동",0,IF($B1880="in",VLOOKUP($E1880,[1]투입량!$M:$T,3,FALSE),VLOOKUP($E1880,[1]투입량!$D:$I,3,FALSE)))</f>
        <v>SI4033K</v>
      </c>
      <c r="W1880" s="35">
        <f>IF($L1880="비가동",0,IF($B1880="in",VLOOKUP($E1880,[1]투입량!$M:$T,6,FALSE),VLOOKUP($E1880,[1]투입량!$D:$I,5,FALSE)))</f>
        <v>35</v>
      </c>
      <c r="X1880" s="35">
        <f t="shared" si="146"/>
        <v>4158</v>
      </c>
      <c r="Y1880" s="37">
        <f>IF(V1880=0,0,VLOOKUP(V1880,[1]원재료!C:H,3,0)*0.001)</f>
        <v>0</v>
      </c>
      <c r="Z1880" s="35">
        <f t="shared" si="147"/>
        <v>0</v>
      </c>
      <c r="AA1880" s="49"/>
      <c r="AB1880" s="39"/>
      <c r="AC1880" s="40"/>
    </row>
    <row r="1881" spans="1:29" ht="19.5" customHeight="1" x14ac:dyDescent="0.45">
      <c r="A1881" s="22">
        <v>46169</v>
      </c>
      <c r="B1881" s="23" t="s">
        <v>29</v>
      </c>
      <c r="C1881" s="24" t="s">
        <v>168</v>
      </c>
      <c r="D1881" s="25" t="s">
        <v>172</v>
      </c>
      <c r="E1881" s="26">
        <v>440009</v>
      </c>
      <c r="F1881" s="27" t="str">
        <f>VLOOKUP(표1[[#This Row],[품번]],[1]!품번구분[#Data],2,0)</f>
        <v>G</v>
      </c>
      <c r="G1881" s="28">
        <v>80</v>
      </c>
      <c r="H1881" s="28">
        <v>108</v>
      </c>
      <c r="I1881" s="28">
        <v>108</v>
      </c>
      <c r="J1881" s="29">
        <f>표1[[#This Row],[C/V]]*표1[[#This Row],[판수]]-표1[[#This Row],[불량수량]]</f>
        <v>8532</v>
      </c>
      <c r="K1881" s="28" t="s">
        <v>191</v>
      </c>
      <c r="L1881" s="28" t="s">
        <v>116</v>
      </c>
      <c r="M1881" s="30">
        <v>0.33333333333333331</v>
      </c>
      <c r="N1881" s="30">
        <v>0.83333333333333337</v>
      </c>
      <c r="O1881" s="31">
        <v>620</v>
      </c>
      <c r="P1881" s="31">
        <v>0</v>
      </c>
      <c r="Q1881" s="32"/>
      <c r="R1881" s="33">
        <f t="shared" si="135"/>
        <v>10.451612903225806</v>
      </c>
      <c r="S1881" s="34">
        <f t="shared" si="144"/>
        <v>108</v>
      </c>
      <c r="T1881" s="35">
        <f>IF(L1881="비가동",0,VLOOKUP(E1881,[1]단가!$D$4:$G$1048576,4,0))</f>
        <v>30</v>
      </c>
      <c r="U1881" s="35">
        <f t="shared" si="145"/>
        <v>255960</v>
      </c>
      <c r="V1881" s="36" t="str">
        <f>IF($L1881="비가동",0,IF($B1881="in",VLOOKUP($E1881,[1]투입량!$M:$T,3,FALSE),VLOOKUP($E1881,[1]투입량!$D:$I,3,FALSE)))</f>
        <v>Q4004-1</v>
      </c>
      <c r="W1881" s="35">
        <f>IF($L1881="비가동",0,IF($B1881="in",VLOOKUP($E1881,[1]투입량!$M:$T,6,FALSE),VLOOKUP($E1881,[1]투입량!$D:$I,5,FALSE)))</f>
        <v>50</v>
      </c>
      <c r="X1881" s="35">
        <f t="shared" si="146"/>
        <v>5940.0000000000009</v>
      </c>
      <c r="Y1881" s="37">
        <f>IF(V1881=0,0,VLOOKUP(V1881,[1]원재료!C:H,3,0)*0.001)</f>
        <v>10.83</v>
      </c>
      <c r="Z1881" s="35">
        <f t="shared" si="147"/>
        <v>64330.200000000012</v>
      </c>
      <c r="AA1881" s="49"/>
      <c r="AB1881" s="39"/>
      <c r="AC1881" s="40"/>
    </row>
    <row r="1882" spans="1:29" ht="19.5" customHeight="1" x14ac:dyDescent="0.45">
      <c r="A1882" s="22">
        <v>46169</v>
      </c>
      <c r="B1882" s="23" t="s">
        <v>29</v>
      </c>
      <c r="C1882" s="24" t="s">
        <v>168</v>
      </c>
      <c r="D1882" s="25" t="s">
        <v>192</v>
      </c>
      <c r="E1882" s="26" t="s">
        <v>174</v>
      </c>
      <c r="F1882" s="27" t="str">
        <f>VLOOKUP(표1[[#This Row],[품번]],[1]!품번구분[#Data],2,0)</f>
        <v>G</v>
      </c>
      <c r="G1882" s="28">
        <v>72</v>
      </c>
      <c r="H1882" s="28">
        <v>108</v>
      </c>
      <c r="I1882" s="28"/>
      <c r="J1882" s="29">
        <f>표1[[#This Row],[C/V]]*표1[[#This Row],[판수]]-표1[[#This Row],[불량수량]]</f>
        <v>7776</v>
      </c>
      <c r="K1882" s="28" t="s">
        <v>191</v>
      </c>
      <c r="L1882" s="28" t="s">
        <v>116</v>
      </c>
      <c r="M1882" s="30">
        <v>0.33333333333333331</v>
      </c>
      <c r="N1882" s="30">
        <v>0.83333333333333337</v>
      </c>
      <c r="O1882" s="31">
        <v>620</v>
      </c>
      <c r="P1882" s="31">
        <v>0</v>
      </c>
      <c r="Q1882" s="32"/>
      <c r="R1882" s="33">
        <f t="shared" si="135"/>
        <v>10.451612903225806</v>
      </c>
      <c r="S1882" s="34">
        <f t="shared" si="144"/>
        <v>108</v>
      </c>
      <c r="T1882" s="35">
        <f>IF(L1882="비가동",0,VLOOKUP(E1882,[1]단가!$D$4:$G$1048576,4,0))</f>
        <v>0</v>
      </c>
      <c r="U1882" s="35">
        <f t="shared" si="145"/>
        <v>0</v>
      </c>
      <c r="V1882" s="36" t="str">
        <f>IF($L1882="비가동",0,IF($B1882="in",VLOOKUP($E1882,[1]투입량!$M:$T,3,FALSE),VLOOKUP($E1882,[1]투입량!$D:$I,3,FALSE)))</f>
        <v>Q4020</v>
      </c>
      <c r="W1882" s="35">
        <f>IF($L1882="비가동",0,IF($B1882="in",VLOOKUP($E1882,[1]투입량!$M:$T,6,FALSE),VLOOKUP($E1882,[1]투입량!$D:$I,5,FALSE)))</f>
        <v>87</v>
      </c>
      <c r="X1882" s="35">
        <f t="shared" si="146"/>
        <v>10335.6</v>
      </c>
      <c r="Y1882" s="37">
        <f>IF(V1882=0,0,VLOOKUP(V1882,[1]원재료!C:H,3,0)*0.001)</f>
        <v>10.450000000000001</v>
      </c>
      <c r="Z1882" s="35">
        <f t="shared" si="147"/>
        <v>108007.02000000002</v>
      </c>
      <c r="AA1882" s="49"/>
      <c r="AB1882" s="39"/>
      <c r="AC1882" s="40"/>
    </row>
    <row r="1883" spans="1:29" ht="19.5" customHeight="1" x14ac:dyDescent="0.45">
      <c r="A1883" s="22">
        <v>46169</v>
      </c>
      <c r="B1883" s="23" t="s">
        <v>29</v>
      </c>
      <c r="C1883" s="24" t="s">
        <v>168</v>
      </c>
      <c r="D1883" s="25" t="s">
        <v>183</v>
      </c>
      <c r="E1883" s="26" t="s">
        <v>176</v>
      </c>
      <c r="F1883" s="27" t="str">
        <f>VLOOKUP(표1[[#This Row],[품번]],[1]!품번구분[#Data],2,0)</f>
        <v>G</v>
      </c>
      <c r="G1883" s="28">
        <v>8</v>
      </c>
      <c r="H1883" s="28">
        <v>95</v>
      </c>
      <c r="I1883" s="28"/>
      <c r="J1883" s="29">
        <f>표1[[#This Row],[C/V]]*표1[[#This Row],[판수]]-표1[[#This Row],[불량수량]]</f>
        <v>760</v>
      </c>
      <c r="K1883" s="28" t="s">
        <v>177</v>
      </c>
      <c r="L1883" s="28" t="s">
        <v>116</v>
      </c>
      <c r="M1883" s="30">
        <v>0.33333333333333331</v>
      </c>
      <c r="N1883" s="30">
        <v>0.83333333333333337</v>
      </c>
      <c r="O1883" s="31">
        <v>620</v>
      </c>
      <c r="P1883" s="31">
        <v>0</v>
      </c>
      <c r="Q1883" s="32"/>
      <c r="R1883" s="33">
        <f t="shared" si="135"/>
        <v>9.193548387096774</v>
      </c>
      <c r="S1883" s="34">
        <f t="shared" si="144"/>
        <v>181</v>
      </c>
      <c r="T1883" s="35">
        <f>IF(L1883="비가동",0,VLOOKUP(E1883,[1]단가!$D$4:$G$1048576,4,0))</f>
        <v>420.5</v>
      </c>
      <c r="U1883" s="35">
        <f t="shared" si="145"/>
        <v>319580</v>
      </c>
      <c r="V1883" s="36" t="str">
        <f>IF($L1883="비가동",0,IF($B1883="in",VLOOKUP($E1883,[1]투입량!$M:$T,3,FALSE),VLOOKUP($E1883,[1]투입량!$D:$I,3,FALSE)))</f>
        <v>Q4021</v>
      </c>
      <c r="W1883" s="35">
        <f>IF($L1883="비가동",0,IF($B1883="in",VLOOKUP($E1883,[1]투입량!$M:$T,6,FALSE),VLOOKUP($E1883,[1]투입량!$D:$I,5,FALSE)))</f>
        <v>22.4</v>
      </c>
      <c r="X1883" s="35">
        <f t="shared" si="146"/>
        <v>2340.8000000000002</v>
      </c>
      <c r="Y1883" s="37">
        <f>IF(V1883=0,0,VLOOKUP(V1883,[1]원재료!C:H,3,0)*0.001)</f>
        <v>8.9</v>
      </c>
      <c r="Z1883" s="35">
        <f t="shared" si="147"/>
        <v>20833.120000000003</v>
      </c>
      <c r="AA1883" s="49"/>
      <c r="AB1883" s="39"/>
      <c r="AC1883" s="40"/>
    </row>
    <row r="1884" spans="1:29" ht="19.5" customHeight="1" x14ac:dyDescent="0.45">
      <c r="A1884" s="22">
        <v>46169</v>
      </c>
      <c r="B1884" s="23" t="s">
        <v>29</v>
      </c>
      <c r="C1884" s="24" t="s">
        <v>168</v>
      </c>
      <c r="D1884" s="25" t="s">
        <v>179</v>
      </c>
      <c r="E1884" s="26" t="s">
        <v>215</v>
      </c>
      <c r="F1884" s="27" t="str">
        <f>VLOOKUP(표1[[#This Row],[품번]],[1]!품번구분[#Data],2,0)</f>
        <v>G</v>
      </c>
      <c r="G1884" s="28">
        <v>140</v>
      </c>
      <c r="H1884" s="28">
        <v>96</v>
      </c>
      <c r="I1884" s="28"/>
      <c r="J1884" s="29">
        <f>표1[[#This Row],[C/V]]*표1[[#This Row],[판수]]-표1[[#This Row],[불량수량]]</f>
        <v>13440</v>
      </c>
      <c r="K1884" s="28" t="s">
        <v>177</v>
      </c>
      <c r="L1884" s="28" t="s">
        <v>116</v>
      </c>
      <c r="M1884" s="30">
        <v>0.33333333333333331</v>
      </c>
      <c r="N1884" s="30">
        <v>0.83333333333333337</v>
      </c>
      <c r="O1884" s="31">
        <v>620</v>
      </c>
      <c r="P1884" s="31">
        <v>0</v>
      </c>
      <c r="Q1884" s="32"/>
      <c r="R1884" s="33">
        <f t="shared" si="135"/>
        <v>9.2903225806451619</v>
      </c>
      <c r="S1884" s="34">
        <f t="shared" si="144"/>
        <v>140</v>
      </c>
      <c r="T1884" s="35">
        <f>IF(L1884="비가동",0,VLOOKUP(E1884,[1]단가!$D$4:$G$1048576,4,0))</f>
        <v>0</v>
      </c>
      <c r="U1884" s="35">
        <f t="shared" si="145"/>
        <v>0</v>
      </c>
      <c r="V1884" s="36" t="str">
        <f>IF($L1884="비가동",0,IF($B1884="in",VLOOKUP($E1884,[1]투입량!$M:$T,3,FALSE),VLOOKUP($E1884,[1]투입량!$D:$I,3,FALSE)))</f>
        <v>E7008</v>
      </c>
      <c r="W1884" s="35">
        <f>IF($L1884="비가동",0,IF($B1884="in",VLOOKUP($E1884,[1]투입량!$M:$T,6,FALSE),VLOOKUP($E1884,[1]투입량!$D:$I,5,FALSE)))</f>
        <v>0</v>
      </c>
      <c r="X1884" s="35">
        <f t="shared" si="146"/>
        <v>0</v>
      </c>
      <c r="Y1884" s="37">
        <f>IF(V1884=0,0,VLOOKUP(V1884,[1]원재료!C:H,3,0)*0.001)</f>
        <v>0</v>
      </c>
      <c r="Z1884" s="35">
        <f t="shared" si="147"/>
        <v>0</v>
      </c>
      <c r="AA1884" s="49"/>
      <c r="AB1884" s="39"/>
      <c r="AC1884" s="40"/>
    </row>
    <row r="1885" spans="1:29" ht="19.5" customHeight="1" x14ac:dyDescent="0.45">
      <c r="A1885" s="22">
        <v>46169</v>
      </c>
      <c r="B1885" s="23" t="s">
        <v>29</v>
      </c>
      <c r="C1885" s="24" t="s">
        <v>168</v>
      </c>
      <c r="D1885" s="25" t="s">
        <v>181</v>
      </c>
      <c r="E1885" s="26" t="s">
        <v>216</v>
      </c>
      <c r="F1885" s="27" t="str">
        <f>VLOOKUP(표1[[#This Row],[품번]],[1]!품번구분[#Data],2,0)</f>
        <v>G</v>
      </c>
      <c r="G1885" s="28">
        <v>2</v>
      </c>
      <c r="H1885" s="28">
        <v>97</v>
      </c>
      <c r="I1885" s="28"/>
      <c r="J1885" s="29">
        <f>표1[[#This Row],[C/V]]*표1[[#This Row],[판수]]-표1[[#This Row],[불량수량]]</f>
        <v>194</v>
      </c>
      <c r="K1885" s="28" t="s">
        <v>177</v>
      </c>
      <c r="L1885" s="28" t="s">
        <v>116</v>
      </c>
      <c r="M1885" s="30">
        <v>0.33333333333333331</v>
      </c>
      <c r="N1885" s="30">
        <v>0.83333333333333337</v>
      </c>
      <c r="O1885" s="31">
        <v>620</v>
      </c>
      <c r="P1885" s="31">
        <v>0</v>
      </c>
      <c r="Q1885" s="32"/>
      <c r="R1885" s="33">
        <f t="shared" si="135"/>
        <v>9.3870967741935498</v>
      </c>
      <c r="S1885" s="34">
        <f t="shared" si="144"/>
        <v>115</v>
      </c>
      <c r="T1885" s="35">
        <f>IF(L1885="비가동",0,VLOOKUP(E1885,[1]단가!$D$4:$G$1048576,4,0))</f>
        <v>2250.9</v>
      </c>
      <c r="U1885" s="35">
        <f t="shared" si="145"/>
        <v>436674.60000000003</v>
      </c>
      <c r="V1885" s="36" t="str">
        <f>IF($L1885="비가동",0,IF($B1885="in",VLOOKUP($E1885,[1]투입량!$M:$T,3,FALSE),VLOOKUP($E1885,[1]투입량!$D:$I,3,FALSE)))</f>
        <v>SI4023</v>
      </c>
      <c r="W1885" s="35">
        <f>IF($L1885="비가동",0,IF($B1885="in",VLOOKUP($E1885,[1]투입량!$M:$T,6,FALSE),VLOOKUP($E1885,[1]투입량!$D:$I,5,FALSE)))</f>
        <v>54</v>
      </c>
      <c r="X1885" s="35">
        <f t="shared" si="146"/>
        <v>5761.8</v>
      </c>
      <c r="Y1885" s="37">
        <f>IF(V1885=0,0,VLOOKUP(V1885,[1]원재료!C:H,3,0)*0.001)</f>
        <v>9.3000000000000007</v>
      </c>
      <c r="Z1885" s="35">
        <f t="shared" si="147"/>
        <v>53584.740000000005</v>
      </c>
      <c r="AA1885" s="49"/>
      <c r="AB1885" s="39"/>
      <c r="AC1885" s="40"/>
    </row>
    <row r="1886" spans="1:29" ht="19.5" hidden="1" customHeight="1" x14ac:dyDescent="0.45">
      <c r="A1886" s="22">
        <v>46169</v>
      </c>
      <c r="B1886" s="23" t="s">
        <v>29</v>
      </c>
      <c r="C1886" s="24" t="s">
        <v>168</v>
      </c>
      <c r="D1886" s="25" t="s">
        <v>183</v>
      </c>
      <c r="E1886" s="26" t="s">
        <v>176</v>
      </c>
      <c r="F1886" s="27" t="str">
        <f>VLOOKUP(표1[[#This Row],[품번]],[1]!품번구분[#Data],2,0)</f>
        <v>G</v>
      </c>
      <c r="G1886" s="28">
        <v>8</v>
      </c>
      <c r="H1886" s="28">
        <v>86</v>
      </c>
      <c r="I1886" s="28"/>
      <c r="J1886" s="29">
        <f>표1[[#This Row],[C/V]]*표1[[#This Row],[판수]]-표1[[#This Row],[불량수량]]</f>
        <v>688</v>
      </c>
      <c r="K1886" s="28" t="s">
        <v>184</v>
      </c>
      <c r="L1886" s="28" t="s">
        <v>117</v>
      </c>
      <c r="M1886" s="30">
        <v>0.83333333333333337</v>
      </c>
      <c r="N1886" s="30">
        <v>0.29166666666666669</v>
      </c>
      <c r="O1886" s="31">
        <v>490</v>
      </c>
      <c r="P1886" s="31">
        <v>110.00000000000001</v>
      </c>
      <c r="Q1886" s="32" t="s">
        <v>100</v>
      </c>
      <c r="R1886" s="33">
        <f t="shared" si="135"/>
        <v>10.530612244897959</v>
      </c>
      <c r="S1886" s="34">
        <f t="shared" si="144"/>
        <v>181</v>
      </c>
      <c r="T1886" s="35">
        <f>IF(L1886="비가동",0,VLOOKUP(E1886,[1]단가!$D$4:$G$1048576,4,0))</f>
        <v>420.5</v>
      </c>
      <c r="U1886" s="35">
        <f t="shared" si="145"/>
        <v>289304</v>
      </c>
      <c r="V1886" s="36" t="str">
        <f>IF($L1886="비가동",0,IF($B1886="in",VLOOKUP($E1886,[1]투입량!$M:$T,3,FALSE),VLOOKUP($E1886,[1]투입량!$D:$I,3,FALSE)))</f>
        <v>Q4021</v>
      </c>
      <c r="W1886" s="35">
        <f>IF($L1886="비가동",0,IF($B1886="in",VLOOKUP($E1886,[1]투입량!$M:$T,6,FALSE),VLOOKUP($E1886,[1]투입량!$D:$I,5,FALSE)))</f>
        <v>22.4</v>
      </c>
      <c r="X1886" s="35">
        <f t="shared" si="146"/>
        <v>2119.04</v>
      </c>
      <c r="Y1886" s="37">
        <f>IF(V1886=0,0,VLOOKUP(V1886,[1]원재료!C:H,3,0)*0.001)</f>
        <v>8.9</v>
      </c>
      <c r="Z1886" s="35">
        <f t="shared" si="147"/>
        <v>18859.456000000002</v>
      </c>
      <c r="AA1886" s="49"/>
      <c r="AB1886" s="39"/>
      <c r="AC1886" s="40"/>
    </row>
    <row r="1887" spans="1:29" ht="19.5" hidden="1" customHeight="1" x14ac:dyDescent="0.45">
      <c r="A1887" s="22">
        <v>46169</v>
      </c>
      <c r="B1887" s="23" t="s">
        <v>29</v>
      </c>
      <c r="C1887" s="24" t="s">
        <v>168</v>
      </c>
      <c r="D1887" s="25" t="s">
        <v>183</v>
      </c>
      <c r="E1887" s="26" t="s">
        <v>176</v>
      </c>
      <c r="F1887" s="27" t="str">
        <f>VLOOKUP(표1[[#This Row],[품번]],[1]!품번구분[#Data],2,0)</f>
        <v>G</v>
      </c>
      <c r="G1887" s="28"/>
      <c r="H1887" s="28"/>
      <c r="I1887" s="28"/>
      <c r="J1887" s="29">
        <f>표1[[#This Row],[C/V]]*표1[[#This Row],[판수]]-표1[[#This Row],[불량수량]]</f>
        <v>0</v>
      </c>
      <c r="K1887" s="28" t="s">
        <v>184</v>
      </c>
      <c r="L1887" s="28" t="s">
        <v>36</v>
      </c>
      <c r="M1887" s="30">
        <v>0.21527777777777779</v>
      </c>
      <c r="N1887" s="30">
        <v>0.29166666666666669</v>
      </c>
      <c r="O1887" s="31">
        <v>110.00000000000001</v>
      </c>
      <c r="P1887" s="31">
        <v>0</v>
      </c>
      <c r="Q1887" s="32"/>
      <c r="R1887" s="33" t="str">
        <f t="shared" si="135"/>
        <v/>
      </c>
      <c r="S1887" s="34">
        <f t="shared" si="144"/>
        <v>181</v>
      </c>
      <c r="T1887" s="35">
        <f>IF(L1887="비가동",0,VLOOKUP(E1887,[1]단가!$D$4:$G$1048576,4,0))</f>
        <v>0</v>
      </c>
      <c r="U1887" s="35">
        <f t="shared" si="145"/>
        <v>0</v>
      </c>
      <c r="V1887" s="36">
        <f>IF($L1887="비가동",0,IF($B1887="in",VLOOKUP($E1887,[1]투입량!$M:$T,3,FALSE),VLOOKUP($E1887,[1]투입량!$D:$I,3,FALSE)))</f>
        <v>0</v>
      </c>
      <c r="W1887" s="35">
        <f>IF($L1887="비가동",0,IF($B1887="in",VLOOKUP($E1887,[1]투입량!$M:$T,6,FALSE),VLOOKUP($E1887,[1]투입량!$D:$I,5,FALSE)))</f>
        <v>0</v>
      </c>
      <c r="X1887" s="35">
        <f t="shared" si="146"/>
        <v>0</v>
      </c>
      <c r="Y1887" s="37">
        <f>IF(V1887=0,0,VLOOKUP(V1887,[1]원재료!C:H,3,0)*0.001)</f>
        <v>0</v>
      </c>
      <c r="Z1887" s="35">
        <f t="shared" si="147"/>
        <v>0</v>
      </c>
      <c r="AA1887" s="49"/>
      <c r="AB1887" s="39"/>
      <c r="AC1887" s="40"/>
    </row>
    <row r="1888" spans="1:29" ht="19.5" customHeight="1" x14ac:dyDescent="0.45">
      <c r="A1888" s="22">
        <v>46169</v>
      </c>
      <c r="B1888" s="23" t="s">
        <v>29</v>
      </c>
      <c r="C1888" s="24" t="s">
        <v>168</v>
      </c>
      <c r="D1888" s="25" t="s">
        <v>183</v>
      </c>
      <c r="E1888" s="26" t="s">
        <v>218</v>
      </c>
      <c r="F1888" s="27" t="str">
        <f>VLOOKUP(표1[[#This Row],[품번]],[1]!품번구분[#Data],2,0)</f>
        <v>G</v>
      </c>
      <c r="G1888" s="28">
        <v>65</v>
      </c>
      <c r="H1888" s="28">
        <v>5</v>
      </c>
      <c r="I1888" s="28"/>
      <c r="J1888" s="29">
        <f>표1[[#This Row],[C/V]]*표1[[#This Row],[판수]]-표1[[#This Row],[불량수량]]</f>
        <v>325</v>
      </c>
      <c r="K1888" s="28" t="s">
        <v>184</v>
      </c>
      <c r="L1888" s="28" t="s">
        <v>117</v>
      </c>
      <c r="M1888" s="30">
        <v>0.29166666666666669</v>
      </c>
      <c r="N1888" s="30">
        <v>0.33333333333333331</v>
      </c>
      <c r="O1888" s="31">
        <v>59.999999999999943</v>
      </c>
      <c r="P1888" s="31">
        <v>0</v>
      </c>
      <c r="Q1888" s="32"/>
      <c r="R1888" s="33">
        <f t="shared" si="135"/>
        <v>5.0000000000000044</v>
      </c>
      <c r="S1888" s="34">
        <f t="shared" si="144"/>
        <v>5</v>
      </c>
      <c r="T1888" s="35">
        <f>IF(L1888="비가동",0,VLOOKUP(E1888,[1]단가!$D$4:$G$1048576,4,0))</f>
        <v>130</v>
      </c>
      <c r="U1888" s="35">
        <f t="shared" si="145"/>
        <v>42250</v>
      </c>
      <c r="V1888" s="36" t="str">
        <f>IF($L1888="비가동",0,IF($B1888="in",VLOOKUP($E1888,[1]투입량!$M:$T,3,FALSE),VLOOKUP($E1888,[1]투입량!$D:$I,3,FALSE)))</f>
        <v>SI5027</v>
      </c>
      <c r="W1888" s="35">
        <f>IF($L1888="비가동",0,IF($B1888="in",VLOOKUP($E1888,[1]투입량!$M:$T,6,FALSE),VLOOKUP($E1888,[1]투입량!$D:$I,5,FALSE)))</f>
        <v>300</v>
      </c>
      <c r="X1888" s="35">
        <f t="shared" si="146"/>
        <v>1650</v>
      </c>
      <c r="Y1888" s="37">
        <f>IF(V1888=0,0,VLOOKUP(V1888,[1]원재료!C:H,3,0)*0.001)</f>
        <v>0</v>
      </c>
      <c r="Z1888" s="35">
        <f t="shared" si="147"/>
        <v>0</v>
      </c>
      <c r="AA1888" s="49"/>
      <c r="AB1888" s="39"/>
      <c r="AC1888" s="40"/>
    </row>
    <row r="1889" spans="1:29" ht="19.5" hidden="1" customHeight="1" x14ac:dyDescent="0.45">
      <c r="A1889" s="22">
        <v>46169</v>
      </c>
      <c r="B1889" s="23" t="s">
        <v>29</v>
      </c>
      <c r="C1889" s="24" t="s">
        <v>168</v>
      </c>
      <c r="D1889" s="25" t="s">
        <v>179</v>
      </c>
      <c r="E1889" s="26" t="s">
        <v>180</v>
      </c>
      <c r="F1889" s="27" t="str">
        <f>VLOOKUP(표1[[#This Row],[품번]],[1]!품번구분[#Data],2,0)</f>
        <v>G</v>
      </c>
      <c r="G1889" s="28">
        <v>96</v>
      </c>
      <c r="H1889" s="28">
        <v>5</v>
      </c>
      <c r="I1889" s="28"/>
      <c r="J1889" s="29">
        <f>표1[[#This Row],[C/V]]*표1[[#This Row],[판수]]-표1[[#This Row],[불량수량]]</f>
        <v>480</v>
      </c>
      <c r="K1889" s="28" t="s">
        <v>184</v>
      </c>
      <c r="L1889" s="28" t="s">
        <v>117</v>
      </c>
      <c r="M1889" s="30">
        <v>0.83333333333333337</v>
      </c>
      <c r="N1889" s="30">
        <v>0.88888888888888884</v>
      </c>
      <c r="O1889" s="31">
        <v>9.9999999999999574</v>
      </c>
      <c r="P1889" s="31">
        <v>69.999999999999915</v>
      </c>
      <c r="Q1889" s="32" t="s">
        <v>100</v>
      </c>
      <c r="R1889" s="33">
        <f t="shared" si="135"/>
        <v>30.000000000000128</v>
      </c>
      <c r="S1889" s="34">
        <f t="shared" si="144"/>
        <v>5</v>
      </c>
      <c r="T1889" s="35">
        <f>IF(L1889="비가동",0,VLOOKUP(E1889,[1]단가!$D$4:$G$1048576,4,0))</f>
        <v>55</v>
      </c>
      <c r="U1889" s="35">
        <f t="shared" si="145"/>
        <v>26400</v>
      </c>
      <c r="V1889" s="36" t="str">
        <f>IF($L1889="비가동",0,IF($B1889="in",VLOOKUP($E1889,[1]투입량!$M:$T,3,FALSE),VLOOKUP($E1889,[1]투입량!$D:$I,3,FALSE)))</f>
        <v>Q4020</v>
      </c>
      <c r="W1889" s="35">
        <f>IF($L1889="비가동",0,IF($B1889="in",VLOOKUP($E1889,[1]투입량!$M:$T,6,FALSE),VLOOKUP($E1889,[1]투입량!$D:$I,5,FALSE)))</f>
        <v>120</v>
      </c>
      <c r="X1889" s="35">
        <f t="shared" si="146"/>
        <v>660</v>
      </c>
      <c r="Y1889" s="37">
        <f>IF(V1889=0,0,VLOOKUP(V1889,[1]원재료!C:H,3,0)*0.001)</f>
        <v>10.450000000000001</v>
      </c>
      <c r="Z1889" s="35">
        <f t="shared" si="147"/>
        <v>6897.0000000000009</v>
      </c>
      <c r="AA1889" s="49"/>
      <c r="AB1889" s="39"/>
      <c r="AC1889" s="40"/>
    </row>
    <row r="1890" spans="1:29" ht="19.5" hidden="1" customHeight="1" x14ac:dyDescent="0.45">
      <c r="A1890" s="22">
        <v>46169</v>
      </c>
      <c r="B1890" s="23" t="s">
        <v>29</v>
      </c>
      <c r="C1890" s="24" t="s">
        <v>168</v>
      </c>
      <c r="D1890" s="25" t="s">
        <v>179</v>
      </c>
      <c r="E1890" s="26" t="s">
        <v>180</v>
      </c>
      <c r="F1890" s="27" t="str">
        <f>VLOOKUP(표1[[#This Row],[품번]],[1]!품번구분[#Data],2,0)</f>
        <v>G</v>
      </c>
      <c r="G1890" s="28"/>
      <c r="H1890" s="28"/>
      <c r="I1890" s="28"/>
      <c r="J1890" s="29">
        <f>표1[[#This Row],[C/V]]*표1[[#This Row],[판수]]-표1[[#This Row],[불량수량]]</f>
        <v>0</v>
      </c>
      <c r="K1890" s="28" t="s">
        <v>184</v>
      </c>
      <c r="L1890" s="28" t="s">
        <v>36</v>
      </c>
      <c r="M1890" s="30">
        <v>0.84027777777777779</v>
      </c>
      <c r="N1890" s="30">
        <v>0.88888888888888884</v>
      </c>
      <c r="O1890" s="31">
        <v>69.999999999999915</v>
      </c>
      <c r="P1890" s="31">
        <v>0</v>
      </c>
      <c r="Q1890" s="32"/>
      <c r="R1890" s="33" t="str">
        <f t="shared" si="135"/>
        <v/>
      </c>
      <c r="S1890" s="34">
        <f t="shared" si="144"/>
        <v>5</v>
      </c>
      <c r="T1890" s="35">
        <f>IF(L1890="비가동",0,VLOOKUP(E1890,[1]단가!$D$4:$G$1048576,4,0))</f>
        <v>0</v>
      </c>
      <c r="U1890" s="35">
        <f t="shared" si="145"/>
        <v>0</v>
      </c>
      <c r="V1890" s="36">
        <f>IF($L1890="비가동",0,IF($B1890="in",VLOOKUP($E1890,[1]투입량!$M:$T,3,FALSE),VLOOKUP($E1890,[1]투입량!$D:$I,3,FALSE)))</f>
        <v>0</v>
      </c>
      <c r="W1890" s="35">
        <f>IF($L1890="비가동",0,IF($B1890="in",VLOOKUP($E1890,[1]투입량!$M:$T,6,FALSE),VLOOKUP($E1890,[1]투입량!$D:$I,5,FALSE)))</f>
        <v>0</v>
      </c>
      <c r="X1890" s="35">
        <f t="shared" si="146"/>
        <v>0</v>
      </c>
      <c r="Y1890" s="37">
        <f>IF(V1890=0,0,VLOOKUP(V1890,[1]원재료!C:H,3,0)*0.001)</f>
        <v>0</v>
      </c>
      <c r="Z1890" s="35">
        <f t="shared" si="147"/>
        <v>0</v>
      </c>
      <c r="AA1890" s="49"/>
      <c r="AB1890" s="39"/>
      <c r="AC1890" s="40"/>
    </row>
    <row r="1891" spans="1:29" ht="19.5" customHeight="1" x14ac:dyDescent="0.45">
      <c r="A1891" s="22">
        <v>46169</v>
      </c>
      <c r="B1891" s="23" t="s">
        <v>29</v>
      </c>
      <c r="C1891" s="24" t="s">
        <v>168</v>
      </c>
      <c r="D1891" s="25" t="s">
        <v>179</v>
      </c>
      <c r="E1891" s="26" t="s">
        <v>215</v>
      </c>
      <c r="F1891" s="27" t="str">
        <f>VLOOKUP(표1[[#This Row],[품번]],[1]!품번구분[#Data],2,0)</f>
        <v>G</v>
      </c>
      <c r="G1891" s="28">
        <v>140</v>
      </c>
      <c r="H1891" s="28">
        <v>44</v>
      </c>
      <c r="I1891" s="28"/>
      <c r="J1891" s="29">
        <f>표1[[#This Row],[C/V]]*표1[[#This Row],[판수]]-표1[[#This Row],[불량수량]]</f>
        <v>6160</v>
      </c>
      <c r="K1891" s="28" t="s">
        <v>184</v>
      </c>
      <c r="L1891" s="28" t="s">
        <v>117</v>
      </c>
      <c r="M1891" s="30">
        <v>0.88888888888888884</v>
      </c>
      <c r="N1891" s="30">
        <v>0.33333333333333331</v>
      </c>
      <c r="O1891" s="31">
        <v>580</v>
      </c>
      <c r="P1891" s="31">
        <v>0</v>
      </c>
      <c r="Q1891" s="32"/>
      <c r="R1891" s="33">
        <f t="shared" si="135"/>
        <v>4.5517241379310347</v>
      </c>
      <c r="S1891" s="34">
        <f t="shared" si="144"/>
        <v>140</v>
      </c>
      <c r="T1891" s="35">
        <f>IF(L1891="비가동",0,VLOOKUP(E1891,[1]단가!$D$4:$G$1048576,4,0))</f>
        <v>0</v>
      </c>
      <c r="U1891" s="35">
        <f t="shared" si="145"/>
        <v>0</v>
      </c>
      <c r="V1891" s="36" t="str">
        <f>IF($L1891="비가동",0,IF($B1891="in",VLOOKUP($E1891,[1]투입량!$M:$T,3,FALSE),VLOOKUP($E1891,[1]투입량!$D:$I,3,FALSE)))</f>
        <v>E7008</v>
      </c>
      <c r="W1891" s="35">
        <f>IF($L1891="비가동",0,IF($B1891="in",VLOOKUP($E1891,[1]투입량!$M:$T,6,FALSE),VLOOKUP($E1891,[1]투입량!$D:$I,5,FALSE)))</f>
        <v>0</v>
      </c>
      <c r="X1891" s="35">
        <f t="shared" si="146"/>
        <v>0</v>
      </c>
      <c r="Y1891" s="37">
        <f>IF(V1891=0,0,VLOOKUP(V1891,[1]원재료!C:H,3,0)*0.001)</f>
        <v>0</v>
      </c>
      <c r="Z1891" s="35">
        <f t="shared" si="147"/>
        <v>0</v>
      </c>
      <c r="AA1891" s="49"/>
      <c r="AB1891" s="39"/>
      <c r="AC1891" s="40"/>
    </row>
    <row r="1892" spans="1:29" ht="19.5" hidden="1" customHeight="1" x14ac:dyDescent="0.45">
      <c r="A1892" s="22">
        <v>46169</v>
      </c>
      <c r="B1892" s="23" t="s">
        <v>29</v>
      </c>
      <c r="C1892" s="24" t="s">
        <v>168</v>
      </c>
      <c r="D1892" s="25" t="s">
        <v>181</v>
      </c>
      <c r="E1892" s="26" t="s">
        <v>216</v>
      </c>
      <c r="F1892" s="27" t="str">
        <f>VLOOKUP(표1[[#This Row],[품번]],[1]!품번구분[#Data],2,0)</f>
        <v>G</v>
      </c>
      <c r="G1892" s="28">
        <v>2</v>
      </c>
      <c r="H1892" s="28">
        <v>18</v>
      </c>
      <c r="I1892" s="28"/>
      <c r="J1892" s="29">
        <f>표1[[#This Row],[C/V]]*표1[[#This Row],[판수]]-표1[[#This Row],[불량수량]]</f>
        <v>36</v>
      </c>
      <c r="K1892" s="28" t="s">
        <v>184</v>
      </c>
      <c r="L1892" s="28" t="s">
        <v>117</v>
      </c>
      <c r="M1892" s="30">
        <v>0.83333333333333337</v>
      </c>
      <c r="N1892" s="30">
        <v>0.93055555555555547</v>
      </c>
      <c r="O1892" s="31">
        <v>79.999999999999886</v>
      </c>
      <c r="P1892" s="31">
        <v>59.999999999999943</v>
      </c>
      <c r="Q1892" s="32" t="s">
        <v>100</v>
      </c>
      <c r="R1892" s="33">
        <f t="shared" si="135"/>
        <v>13.500000000000018</v>
      </c>
      <c r="S1892" s="34">
        <f t="shared" si="144"/>
        <v>115</v>
      </c>
      <c r="T1892" s="35">
        <f>IF(L1892="비가동",0,VLOOKUP(E1892,[1]단가!$D$4:$G$1048576,4,0))</f>
        <v>2250.9</v>
      </c>
      <c r="U1892" s="35">
        <f t="shared" si="145"/>
        <v>81032.400000000009</v>
      </c>
      <c r="V1892" s="36" t="str">
        <f>IF($L1892="비가동",0,IF($B1892="in",VLOOKUP($E1892,[1]투입량!$M:$T,3,FALSE),VLOOKUP($E1892,[1]투입량!$D:$I,3,FALSE)))</f>
        <v>SI4023</v>
      </c>
      <c r="W1892" s="35">
        <f>IF($L1892="비가동",0,IF($B1892="in",VLOOKUP($E1892,[1]투입량!$M:$T,6,FALSE),VLOOKUP($E1892,[1]투입량!$D:$I,5,FALSE)))</f>
        <v>54</v>
      </c>
      <c r="X1892" s="35">
        <f t="shared" si="146"/>
        <v>1069.2</v>
      </c>
      <c r="Y1892" s="37">
        <f>IF(V1892=0,0,VLOOKUP(V1892,[1]원재료!C:H,3,0)*0.001)</f>
        <v>9.3000000000000007</v>
      </c>
      <c r="Z1892" s="35">
        <f t="shared" si="147"/>
        <v>9943.5600000000013</v>
      </c>
      <c r="AA1892" s="49"/>
      <c r="AB1892" s="39"/>
      <c r="AC1892" s="40"/>
    </row>
    <row r="1893" spans="1:29" ht="19.5" hidden="1" customHeight="1" x14ac:dyDescent="0.45">
      <c r="A1893" s="22">
        <v>46169</v>
      </c>
      <c r="B1893" s="23" t="s">
        <v>29</v>
      </c>
      <c r="C1893" s="24" t="s">
        <v>168</v>
      </c>
      <c r="D1893" s="25" t="s">
        <v>181</v>
      </c>
      <c r="E1893" s="26" t="s">
        <v>216</v>
      </c>
      <c r="F1893" s="27" t="str">
        <f>VLOOKUP(표1[[#This Row],[품번]],[1]!품번구분[#Data],2,0)</f>
        <v>G</v>
      </c>
      <c r="G1893" s="28"/>
      <c r="H1893" s="28"/>
      <c r="I1893" s="28"/>
      <c r="J1893" s="29">
        <f>표1[[#This Row],[C/V]]*표1[[#This Row],[판수]]-표1[[#This Row],[불량수량]]</f>
        <v>0</v>
      </c>
      <c r="K1893" s="28" t="s">
        <v>184</v>
      </c>
      <c r="L1893" s="28" t="s">
        <v>36</v>
      </c>
      <c r="M1893" s="30">
        <v>0.88888888888888884</v>
      </c>
      <c r="N1893" s="30">
        <v>0.93055555555555547</v>
      </c>
      <c r="O1893" s="31">
        <v>59.999999999999943</v>
      </c>
      <c r="P1893" s="31">
        <v>0</v>
      </c>
      <c r="Q1893" s="32"/>
      <c r="R1893" s="33" t="str">
        <f t="shared" si="135"/>
        <v/>
      </c>
      <c r="S1893" s="34">
        <f t="shared" si="144"/>
        <v>115</v>
      </c>
      <c r="T1893" s="35">
        <f>IF(L1893="비가동",0,VLOOKUP(E1893,[1]단가!$D$4:$G$1048576,4,0))</f>
        <v>0</v>
      </c>
      <c r="U1893" s="35">
        <f t="shared" si="145"/>
        <v>0</v>
      </c>
      <c r="V1893" s="36">
        <f>IF($L1893="비가동",0,IF($B1893="in",VLOOKUP($E1893,[1]투입량!$M:$T,3,FALSE),VLOOKUP($E1893,[1]투입량!$D:$I,3,FALSE)))</f>
        <v>0</v>
      </c>
      <c r="W1893" s="35">
        <f>IF($L1893="비가동",0,IF($B1893="in",VLOOKUP($E1893,[1]투입량!$M:$T,6,FALSE),VLOOKUP($E1893,[1]투입량!$D:$I,5,FALSE)))</f>
        <v>0</v>
      </c>
      <c r="X1893" s="35">
        <f t="shared" si="146"/>
        <v>0</v>
      </c>
      <c r="Y1893" s="37">
        <f>IF(V1893=0,0,VLOOKUP(V1893,[1]원재료!C:H,3,0)*0.001)</f>
        <v>0</v>
      </c>
      <c r="Z1893" s="35">
        <f t="shared" si="147"/>
        <v>0</v>
      </c>
      <c r="AA1893" s="49"/>
      <c r="AB1893" s="39"/>
      <c r="AC1893" s="40"/>
    </row>
    <row r="1894" spans="1:29" ht="19.5" customHeight="1" x14ac:dyDescent="0.45">
      <c r="A1894" s="22">
        <v>46169</v>
      </c>
      <c r="B1894" s="23" t="s">
        <v>29</v>
      </c>
      <c r="C1894" s="24" t="s">
        <v>168</v>
      </c>
      <c r="D1894" s="25" t="s">
        <v>181</v>
      </c>
      <c r="E1894" s="26" t="s">
        <v>219</v>
      </c>
      <c r="F1894" s="27" t="str">
        <f>VLOOKUP(표1[[#This Row],[품번]],[1]!품번구분[#Data],2,0)</f>
        <v>G</v>
      </c>
      <c r="G1894" s="28">
        <v>40</v>
      </c>
      <c r="H1894" s="28">
        <v>77</v>
      </c>
      <c r="I1894" s="28"/>
      <c r="J1894" s="29">
        <f>표1[[#This Row],[C/V]]*표1[[#This Row],[판수]]-표1[[#This Row],[불량수량]]</f>
        <v>3080</v>
      </c>
      <c r="K1894" s="28" t="s">
        <v>184</v>
      </c>
      <c r="L1894" s="28" t="s">
        <v>117</v>
      </c>
      <c r="M1894" s="30">
        <v>0.93055555555555547</v>
      </c>
      <c r="N1894" s="30">
        <v>0.33333333333333331</v>
      </c>
      <c r="O1894" s="31">
        <v>520</v>
      </c>
      <c r="P1894" s="31">
        <v>0</v>
      </c>
      <c r="Q1894" s="32"/>
      <c r="R1894" s="33">
        <f t="shared" si="135"/>
        <v>8.884615384615385</v>
      </c>
      <c r="S1894" s="34">
        <f t="shared" si="144"/>
        <v>77</v>
      </c>
      <c r="T1894" s="35">
        <f>IF(L1894="비가동",0,VLOOKUP(E1894,[1]단가!$D$4:$G$1048576,4,0))</f>
        <v>669</v>
      </c>
      <c r="U1894" s="35">
        <f t="shared" si="145"/>
        <v>2060520</v>
      </c>
      <c r="V1894" s="36" t="str">
        <f>IF($L1894="비가동",0,IF($B1894="in",VLOOKUP($E1894,[1]투입량!$M:$T,3,FALSE),VLOOKUP($E1894,[1]투입량!$D:$I,3,FALSE)))</f>
        <v>SI4010</v>
      </c>
      <c r="W1894" s="35">
        <f>IF($L1894="비가동",0,IF($B1894="in",VLOOKUP($E1894,[1]투입량!$M:$T,6,FALSE),VLOOKUP($E1894,[1]투입량!$D:$I,5,FALSE)))</f>
        <v>205</v>
      </c>
      <c r="X1894" s="35">
        <f t="shared" si="146"/>
        <v>17363.500000000004</v>
      </c>
      <c r="Y1894" s="37">
        <f>IF(V1894=0,0,VLOOKUP(V1894,[1]원재료!C:H,3,0)*0.001)</f>
        <v>0</v>
      </c>
      <c r="Z1894" s="35">
        <f t="shared" si="147"/>
        <v>0</v>
      </c>
      <c r="AA1894" s="49"/>
      <c r="AB1894" s="39"/>
      <c r="AC1894" s="40"/>
    </row>
    <row r="1895" spans="1:29" ht="19.5" customHeight="1" x14ac:dyDescent="0.45">
      <c r="A1895" s="22">
        <v>46169</v>
      </c>
      <c r="B1895" s="23" t="s">
        <v>29</v>
      </c>
      <c r="C1895" s="24" t="s">
        <v>168</v>
      </c>
      <c r="D1895" s="25" t="s">
        <v>185</v>
      </c>
      <c r="E1895" s="26" t="s">
        <v>194</v>
      </c>
      <c r="F1895" s="27" t="str">
        <f>VLOOKUP(표1[[#This Row],[품번]],[1]!품번구분[#Data],2,0)</f>
        <v>G</v>
      </c>
      <c r="G1895" s="28">
        <v>20</v>
      </c>
      <c r="H1895" s="28">
        <v>76</v>
      </c>
      <c r="I1895" s="28"/>
      <c r="J1895" s="29">
        <f>표1[[#This Row],[C/V]]*표1[[#This Row],[판수]]-표1[[#This Row],[불량수량]]</f>
        <v>1520</v>
      </c>
      <c r="K1895" s="28" t="s">
        <v>186</v>
      </c>
      <c r="L1895" s="28" t="s">
        <v>116</v>
      </c>
      <c r="M1895" s="30">
        <v>0.33333333333333331</v>
      </c>
      <c r="N1895" s="30">
        <v>0.83333333333333337</v>
      </c>
      <c r="O1895" s="31">
        <v>620</v>
      </c>
      <c r="P1895" s="31">
        <v>0</v>
      </c>
      <c r="Q1895" s="32"/>
      <c r="R1895" s="33">
        <f t="shared" si="135"/>
        <v>7.354838709677419</v>
      </c>
      <c r="S1895" s="34">
        <f t="shared" si="144"/>
        <v>171</v>
      </c>
      <c r="T1895" s="35">
        <f>IF(L1895="비가동",0,VLOOKUP(E1895,[1]단가!$D$4:$G$1048576,4,0))</f>
        <v>405</v>
      </c>
      <c r="U1895" s="35">
        <f t="shared" si="145"/>
        <v>615600</v>
      </c>
      <c r="V1895" s="36" t="str">
        <f>IF($L1895="비가동",0,IF($B1895="in",VLOOKUP($E1895,[1]투입량!$M:$T,3,FALSE),VLOOKUP($E1895,[1]투입량!$D:$I,3,FALSE)))</f>
        <v>H-N7001</v>
      </c>
      <c r="W1895" s="35">
        <f>IF($L1895="비가동",0,IF($B1895="in",VLOOKUP($E1895,[1]투입량!$M:$T,6,FALSE),VLOOKUP($E1895,[1]투입량!$D:$I,5,FALSE)))</f>
        <v>0</v>
      </c>
      <c r="X1895" s="35">
        <f t="shared" si="146"/>
        <v>0</v>
      </c>
      <c r="Y1895" s="37">
        <f>IF(V1895=0,0,VLOOKUP(V1895,[1]원재료!C:H,3,0)*0.001)</f>
        <v>22.900000000000002</v>
      </c>
      <c r="Z1895" s="35">
        <f t="shared" si="147"/>
        <v>0</v>
      </c>
      <c r="AA1895" s="49"/>
      <c r="AB1895" s="39"/>
      <c r="AC1895" s="40"/>
    </row>
    <row r="1896" spans="1:29" ht="19.5" customHeight="1" x14ac:dyDescent="0.45">
      <c r="A1896" s="22">
        <v>46169</v>
      </c>
      <c r="B1896" s="23" t="s">
        <v>29</v>
      </c>
      <c r="C1896" s="24" t="s">
        <v>168</v>
      </c>
      <c r="D1896" s="25" t="s">
        <v>187</v>
      </c>
      <c r="E1896" s="26" t="s">
        <v>208</v>
      </c>
      <c r="F1896" s="27" t="str">
        <f>VLOOKUP(표1[[#This Row],[품번]],[1]!품번구분[#Data],2,0)</f>
        <v>G</v>
      </c>
      <c r="G1896" s="28">
        <v>28</v>
      </c>
      <c r="H1896" s="28">
        <v>79</v>
      </c>
      <c r="I1896" s="28"/>
      <c r="J1896" s="29">
        <f>표1[[#This Row],[C/V]]*표1[[#This Row],[판수]]-표1[[#This Row],[불량수량]]</f>
        <v>2212</v>
      </c>
      <c r="K1896" s="28" t="s">
        <v>186</v>
      </c>
      <c r="L1896" s="28" t="s">
        <v>116</v>
      </c>
      <c r="M1896" s="30">
        <v>0.33333333333333331</v>
      </c>
      <c r="N1896" s="30">
        <v>0.83333333333333337</v>
      </c>
      <c r="O1896" s="31">
        <v>620</v>
      </c>
      <c r="P1896" s="31">
        <v>0</v>
      </c>
      <c r="Q1896" s="32"/>
      <c r="R1896" s="33">
        <f t="shared" si="135"/>
        <v>7.6451612903225801</v>
      </c>
      <c r="S1896" s="34">
        <f t="shared" si="144"/>
        <v>174</v>
      </c>
      <c r="T1896" s="35">
        <f>IF(L1896="비가동",0,VLOOKUP(E1896,[1]단가!$D$4:$G$1048576,4,0))</f>
        <v>270</v>
      </c>
      <c r="U1896" s="35">
        <f t="shared" si="145"/>
        <v>597240</v>
      </c>
      <c r="V1896" s="36" t="str">
        <f>IF($L1896="비가동",0,IF($B1896="in",VLOOKUP($E1896,[1]투입량!$M:$T,3,FALSE),VLOOKUP($E1896,[1]투입량!$D:$I,3,FALSE)))</f>
        <v>Q5011</v>
      </c>
      <c r="W1896" s="35">
        <f>IF($L1896="비가동",0,IF($B1896="in",VLOOKUP($E1896,[1]투입량!$M:$T,6,FALSE),VLOOKUP($E1896,[1]투입량!$D:$I,5,FALSE)))</f>
        <v>76</v>
      </c>
      <c r="X1896" s="35">
        <f t="shared" si="146"/>
        <v>6604.4000000000005</v>
      </c>
      <c r="Y1896" s="37">
        <f>IF(V1896=0,0,VLOOKUP(V1896,[1]원재료!C:H,3,0)*0.001)</f>
        <v>9.01</v>
      </c>
      <c r="Z1896" s="35">
        <f t="shared" si="147"/>
        <v>59505.644</v>
      </c>
      <c r="AA1896" s="49"/>
      <c r="AB1896" s="39"/>
      <c r="AC1896" s="40"/>
    </row>
    <row r="1897" spans="1:29" ht="19.5" customHeight="1" x14ac:dyDescent="0.45">
      <c r="A1897" s="22">
        <v>46169</v>
      </c>
      <c r="B1897" s="23" t="s">
        <v>29</v>
      </c>
      <c r="C1897" s="24" t="s">
        <v>168</v>
      </c>
      <c r="D1897" s="25" t="s">
        <v>189</v>
      </c>
      <c r="E1897" s="26" t="s">
        <v>196</v>
      </c>
      <c r="F1897" s="27" t="str">
        <f>VLOOKUP(표1[[#This Row],[품번]],[1]!품번구분[#Data],2,0)</f>
        <v>G</v>
      </c>
      <c r="G1897" s="28">
        <v>4</v>
      </c>
      <c r="H1897" s="28">
        <v>79</v>
      </c>
      <c r="I1897" s="28"/>
      <c r="J1897" s="29">
        <f>표1[[#This Row],[C/V]]*표1[[#This Row],[판수]]-표1[[#This Row],[불량수량]]</f>
        <v>316</v>
      </c>
      <c r="K1897" s="28" t="s">
        <v>186</v>
      </c>
      <c r="L1897" s="28" t="s">
        <v>116</v>
      </c>
      <c r="M1897" s="30">
        <v>0.33333333333333331</v>
      </c>
      <c r="N1897" s="30">
        <v>0.83333333333333337</v>
      </c>
      <c r="O1897" s="31">
        <v>620</v>
      </c>
      <c r="P1897" s="31">
        <v>0</v>
      </c>
      <c r="Q1897" s="32"/>
      <c r="R1897" s="33">
        <f t="shared" si="135"/>
        <v>7.6451612903225801</v>
      </c>
      <c r="S1897" s="34">
        <f t="shared" si="144"/>
        <v>172</v>
      </c>
      <c r="T1897" s="35">
        <f>IF(L1897="비가동",0,VLOOKUP(E1897,[1]단가!$D$4:$G$1048576,4,0))</f>
        <v>673</v>
      </c>
      <c r="U1897" s="35">
        <f t="shared" si="145"/>
        <v>212668</v>
      </c>
      <c r="V1897" s="36" t="str">
        <f>IF($L1897="비가동",0,IF($B1897="in",VLOOKUP($E1897,[1]투입량!$M:$T,3,FALSE),VLOOKUP($E1897,[1]투입량!$D:$I,3,FALSE)))</f>
        <v>SI5027</v>
      </c>
      <c r="W1897" s="35">
        <f>IF($L1897="비가동",0,IF($B1897="in",VLOOKUP($E1897,[1]투입량!$M:$T,6,FALSE),VLOOKUP($E1897,[1]투입량!$D:$I,5,FALSE)))</f>
        <v>48</v>
      </c>
      <c r="X1897" s="35">
        <f t="shared" si="146"/>
        <v>4171.2000000000007</v>
      </c>
      <c r="Y1897" s="37">
        <f>IF(V1897=0,0,VLOOKUP(V1897,[1]원재료!C:H,3,0)*0.001)</f>
        <v>0</v>
      </c>
      <c r="Z1897" s="35">
        <f t="shared" si="147"/>
        <v>0</v>
      </c>
      <c r="AA1897" s="49"/>
      <c r="AB1897" s="39"/>
      <c r="AC1897" s="40"/>
    </row>
    <row r="1898" spans="1:29" ht="19.5" customHeight="1" x14ac:dyDescent="0.45">
      <c r="A1898" s="22">
        <v>46169</v>
      </c>
      <c r="B1898" s="23" t="s">
        <v>29</v>
      </c>
      <c r="C1898" s="24" t="s">
        <v>168</v>
      </c>
      <c r="D1898" s="25" t="s">
        <v>185</v>
      </c>
      <c r="E1898" s="26" t="s">
        <v>194</v>
      </c>
      <c r="F1898" s="27" t="str">
        <f>VLOOKUP(표1[[#This Row],[품번]],[1]!품번구분[#Data],2,0)</f>
        <v>G</v>
      </c>
      <c r="G1898" s="28">
        <v>20</v>
      </c>
      <c r="H1898" s="28">
        <v>95</v>
      </c>
      <c r="I1898" s="28"/>
      <c r="J1898" s="29">
        <f>표1[[#This Row],[C/V]]*표1[[#This Row],[판수]]-표1[[#This Row],[불량수량]]</f>
        <v>1900</v>
      </c>
      <c r="K1898" s="28" t="s">
        <v>171</v>
      </c>
      <c r="L1898" s="28" t="s">
        <v>117</v>
      </c>
      <c r="M1898" s="30">
        <v>0.83333333333333337</v>
      </c>
      <c r="N1898" s="30">
        <v>0.33333333333333331</v>
      </c>
      <c r="O1898" s="31">
        <v>659.99999999999989</v>
      </c>
      <c r="P1898" s="31">
        <v>0</v>
      </c>
      <c r="Q1898" s="32"/>
      <c r="R1898" s="33">
        <f t="shared" si="135"/>
        <v>8.6363636363636367</v>
      </c>
      <c r="S1898" s="34">
        <f t="shared" si="144"/>
        <v>171</v>
      </c>
      <c r="T1898" s="35">
        <f>IF(L1898="비가동",0,VLOOKUP(E1898,[1]단가!$D$4:$G$1048576,4,0))</f>
        <v>405</v>
      </c>
      <c r="U1898" s="35">
        <f t="shared" si="145"/>
        <v>769500</v>
      </c>
      <c r="V1898" s="36" t="str">
        <f>IF($L1898="비가동",0,IF($B1898="in",VLOOKUP($E1898,[1]투입량!$M:$T,3,FALSE),VLOOKUP($E1898,[1]투입량!$D:$I,3,FALSE)))</f>
        <v>H-N7001</v>
      </c>
      <c r="W1898" s="35">
        <f>IF($L1898="비가동",0,IF($B1898="in",VLOOKUP($E1898,[1]투입량!$M:$T,6,FALSE),VLOOKUP($E1898,[1]투입량!$D:$I,5,FALSE)))</f>
        <v>0</v>
      </c>
      <c r="X1898" s="35">
        <f t="shared" si="146"/>
        <v>0</v>
      </c>
      <c r="Y1898" s="37">
        <f>IF(V1898=0,0,VLOOKUP(V1898,[1]원재료!C:H,3,0)*0.001)</f>
        <v>22.900000000000002</v>
      </c>
      <c r="Z1898" s="35">
        <f t="shared" si="147"/>
        <v>0</v>
      </c>
      <c r="AA1898" s="49"/>
      <c r="AB1898" s="39"/>
      <c r="AC1898" s="40"/>
    </row>
    <row r="1899" spans="1:29" ht="19.5" customHeight="1" x14ac:dyDescent="0.45">
      <c r="A1899" s="22">
        <v>46169</v>
      </c>
      <c r="B1899" s="23" t="s">
        <v>29</v>
      </c>
      <c r="C1899" s="24" t="s">
        <v>168</v>
      </c>
      <c r="D1899" s="25" t="s">
        <v>187</v>
      </c>
      <c r="E1899" s="26" t="s">
        <v>208</v>
      </c>
      <c r="F1899" s="27" t="str">
        <f>VLOOKUP(표1[[#This Row],[품번]],[1]!품번구분[#Data],2,0)</f>
        <v>G</v>
      </c>
      <c r="G1899" s="28">
        <v>28</v>
      </c>
      <c r="H1899" s="28">
        <v>95</v>
      </c>
      <c r="I1899" s="28"/>
      <c r="J1899" s="29">
        <f>표1[[#This Row],[C/V]]*표1[[#This Row],[판수]]-표1[[#This Row],[불량수량]]</f>
        <v>2660</v>
      </c>
      <c r="K1899" s="28" t="s">
        <v>171</v>
      </c>
      <c r="L1899" s="28" t="s">
        <v>117</v>
      </c>
      <c r="M1899" s="30">
        <v>0.83333333333333337</v>
      </c>
      <c r="N1899" s="30">
        <v>0.33333333333333331</v>
      </c>
      <c r="O1899" s="31">
        <v>659.99999999999989</v>
      </c>
      <c r="P1899" s="31">
        <v>0</v>
      </c>
      <c r="Q1899" s="32"/>
      <c r="R1899" s="33">
        <f t="shared" si="135"/>
        <v>8.6363636363636367</v>
      </c>
      <c r="S1899" s="34">
        <f t="shared" si="144"/>
        <v>174</v>
      </c>
      <c r="T1899" s="35">
        <f>IF(L1899="비가동",0,VLOOKUP(E1899,[1]단가!$D$4:$G$1048576,4,0))</f>
        <v>270</v>
      </c>
      <c r="U1899" s="35">
        <f t="shared" si="145"/>
        <v>718200</v>
      </c>
      <c r="V1899" s="36" t="str">
        <f>IF($L1899="비가동",0,IF($B1899="in",VLOOKUP($E1899,[1]투입량!$M:$T,3,FALSE),VLOOKUP($E1899,[1]투입량!$D:$I,3,FALSE)))</f>
        <v>Q5011</v>
      </c>
      <c r="W1899" s="35">
        <f>IF($L1899="비가동",0,IF($B1899="in",VLOOKUP($E1899,[1]투입량!$M:$T,6,FALSE),VLOOKUP($E1899,[1]투입량!$D:$I,5,FALSE)))</f>
        <v>76</v>
      </c>
      <c r="X1899" s="35">
        <f t="shared" si="146"/>
        <v>7942.0000000000009</v>
      </c>
      <c r="Y1899" s="37">
        <f>IF(V1899=0,0,VLOOKUP(V1899,[1]원재료!C:H,3,0)*0.001)</f>
        <v>9.01</v>
      </c>
      <c r="Z1899" s="35">
        <f t="shared" si="147"/>
        <v>71557.420000000013</v>
      </c>
      <c r="AA1899" s="49"/>
      <c r="AB1899" s="39"/>
      <c r="AC1899" s="40"/>
    </row>
    <row r="1900" spans="1:29" ht="19.5" customHeight="1" x14ac:dyDescent="0.45">
      <c r="A1900" s="22">
        <v>46170</v>
      </c>
      <c r="B1900" s="23" t="s">
        <v>29</v>
      </c>
      <c r="C1900" s="24" t="s">
        <v>168</v>
      </c>
      <c r="D1900" s="25" t="s">
        <v>189</v>
      </c>
      <c r="E1900" s="26" t="s">
        <v>196</v>
      </c>
      <c r="F1900" s="27" t="str">
        <f>VLOOKUP(표1[[#This Row],[품번]],[1]!품번구분[#Data],2,0)</f>
        <v>G</v>
      </c>
      <c r="G1900" s="28">
        <v>4</v>
      </c>
      <c r="H1900" s="28">
        <v>95</v>
      </c>
      <c r="I1900" s="28"/>
      <c r="J1900" s="29">
        <f>표1[[#This Row],[C/V]]*표1[[#This Row],[판수]]-표1[[#This Row],[불량수량]]</f>
        <v>380</v>
      </c>
      <c r="K1900" s="28" t="s">
        <v>171</v>
      </c>
      <c r="L1900" s="28" t="s">
        <v>117</v>
      </c>
      <c r="M1900" s="30">
        <v>0.83333333333333337</v>
      </c>
      <c r="N1900" s="30">
        <v>0.33333333333333331</v>
      </c>
      <c r="O1900" s="31">
        <v>659.99999999999989</v>
      </c>
      <c r="P1900" s="31">
        <v>0</v>
      </c>
      <c r="Q1900" s="32"/>
      <c r="R1900" s="33">
        <f t="shared" si="135"/>
        <v>8.6363636363636367</v>
      </c>
      <c r="S1900" s="34">
        <f t="shared" si="144"/>
        <v>175</v>
      </c>
      <c r="T1900" s="35">
        <f>IF(L1900="비가동",0,VLOOKUP(E1900,[1]단가!$D$4:$G$1048576,4,0))</f>
        <v>673</v>
      </c>
      <c r="U1900" s="35">
        <f t="shared" si="145"/>
        <v>255740</v>
      </c>
      <c r="V1900" s="36" t="str">
        <f>IF($L1900="비가동",0,IF($B1900="in",VLOOKUP($E1900,[1]투입량!$M:$T,3,FALSE),VLOOKUP($E1900,[1]투입량!$D:$I,3,FALSE)))</f>
        <v>SI5027</v>
      </c>
      <c r="W1900" s="35">
        <f>IF($L1900="비가동",0,IF($B1900="in",VLOOKUP($E1900,[1]투입량!$M:$T,6,FALSE),VLOOKUP($E1900,[1]투입량!$D:$I,5,FALSE)))</f>
        <v>48</v>
      </c>
      <c r="X1900" s="35">
        <f t="shared" si="146"/>
        <v>5016</v>
      </c>
      <c r="Y1900" s="37">
        <f>IF(V1900=0,0,VLOOKUP(V1900,[1]원재료!C:H,3,0)*0.001)</f>
        <v>0</v>
      </c>
      <c r="Z1900" s="35">
        <f t="shared" si="147"/>
        <v>0</v>
      </c>
      <c r="AA1900" s="49"/>
      <c r="AB1900" s="39"/>
      <c r="AC1900" s="40"/>
    </row>
    <row r="1901" spans="1:29" ht="19.5" customHeight="1" x14ac:dyDescent="0.45">
      <c r="A1901" s="22">
        <v>46170</v>
      </c>
      <c r="B1901" s="23" t="s">
        <v>29</v>
      </c>
      <c r="C1901" s="24" t="s">
        <v>168</v>
      </c>
      <c r="D1901" s="25" t="s">
        <v>169</v>
      </c>
      <c r="E1901" s="26" t="s">
        <v>217</v>
      </c>
      <c r="F1901" s="27" t="str">
        <f>VLOOKUP(표1[[#This Row],[품번]],[1]!품번구분[#Data],2,0)</f>
        <v>G</v>
      </c>
      <c r="G1901" s="28">
        <v>25</v>
      </c>
      <c r="H1901" s="28">
        <v>109</v>
      </c>
      <c r="I1901" s="28"/>
      <c r="J1901" s="29">
        <f>표1[[#This Row],[C/V]]*표1[[#This Row],[판수]]-표1[[#This Row],[불량수량]]</f>
        <v>2725</v>
      </c>
      <c r="K1901" s="28" t="s">
        <v>191</v>
      </c>
      <c r="L1901" s="28" t="s">
        <v>116</v>
      </c>
      <c r="M1901" s="30">
        <v>0.33333333333333331</v>
      </c>
      <c r="N1901" s="30">
        <v>0.83333333333333337</v>
      </c>
      <c r="O1901" s="31">
        <v>620</v>
      </c>
      <c r="P1901" s="31">
        <v>0</v>
      </c>
      <c r="Q1901" s="32"/>
      <c r="R1901" s="33">
        <f t="shared" si="135"/>
        <v>10.548387096774194</v>
      </c>
      <c r="S1901" s="34">
        <f t="shared" si="144"/>
        <v>109</v>
      </c>
      <c r="T1901" s="35">
        <f>IF(L1901="비가동",0,VLOOKUP(E1901,[1]단가!$D$4:$G$1048576,4,0))</f>
        <v>141.30000000000001</v>
      </c>
      <c r="U1901" s="35">
        <f t="shared" si="145"/>
        <v>385042.50000000006</v>
      </c>
      <c r="V1901" s="36" t="str">
        <f>IF($L1901="비가동",0,IF($B1901="in",VLOOKUP($E1901,[1]투입량!$M:$T,3,FALSE),VLOOKUP($E1901,[1]투입량!$D:$I,3,FALSE)))</f>
        <v>SI4033K</v>
      </c>
      <c r="W1901" s="35">
        <f>IF($L1901="비가동",0,IF($B1901="in",VLOOKUP($E1901,[1]투입량!$M:$T,6,FALSE),VLOOKUP($E1901,[1]투입량!$D:$I,5,FALSE)))</f>
        <v>35</v>
      </c>
      <c r="X1901" s="35">
        <f t="shared" si="146"/>
        <v>4196.5</v>
      </c>
      <c r="Y1901" s="37">
        <f>IF(V1901=0,0,VLOOKUP(V1901,[1]원재료!C:H,3,0)*0.001)</f>
        <v>0</v>
      </c>
      <c r="Z1901" s="35">
        <f t="shared" si="147"/>
        <v>0</v>
      </c>
      <c r="AA1901" s="49"/>
      <c r="AB1901" s="39"/>
      <c r="AC1901" s="40"/>
    </row>
    <row r="1902" spans="1:29" ht="19.5" customHeight="1" x14ac:dyDescent="0.45">
      <c r="A1902" s="22">
        <v>46170</v>
      </c>
      <c r="B1902" s="23" t="s">
        <v>29</v>
      </c>
      <c r="C1902" s="24" t="s">
        <v>168</v>
      </c>
      <c r="D1902" s="25" t="s">
        <v>172</v>
      </c>
      <c r="E1902" s="26">
        <v>440009</v>
      </c>
      <c r="F1902" s="27" t="str">
        <f>VLOOKUP(표1[[#This Row],[품번]],[1]!품번구분[#Data],2,0)</f>
        <v>G</v>
      </c>
      <c r="G1902" s="28">
        <v>80</v>
      </c>
      <c r="H1902" s="28">
        <v>109</v>
      </c>
      <c r="I1902" s="28">
        <v>109</v>
      </c>
      <c r="J1902" s="29">
        <f>표1[[#This Row],[C/V]]*표1[[#This Row],[판수]]-표1[[#This Row],[불량수량]]</f>
        <v>8611</v>
      </c>
      <c r="K1902" s="28" t="s">
        <v>191</v>
      </c>
      <c r="L1902" s="28" t="s">
        <v>116</v>
      </c>
      <c r="M1902" s="30">
        <v>0.33333333333333331</v>
      </c>
      <c r="N1902" s="30">
        <v>0.83333333333333337</v>
      </c>
      <c r="O1902" s="31">
        <v>620</v>
      </c>
      <c r="P1902" s="31">
        <v>0</v>
      </c>
      <c r="Q1902" s="32"/>
      <c r="R1902" s="33">
        <f t="shared" si="135"/>
        <v>10.548387096774194</v>
      </c>
      <c r="S1902" s="34">
        <f t="shared" si="144"/>
        <v>109</v>
      </c>
      <c r="T1902" s="35">
        <f>IF(L1902="비가동",0,VLOOKUP(E1902,[1]단가!$D$4:$G$1048576,4,0))</f>
        <v>30</v>
      </c>
      <c r="U1902" s="35">
        <f t="shared" si="145"/>
        <v>258330</v>
      </c>
      <c r="V1902" s="36" t="str">
        <f>IF($L1902="비가동",0,IF($B1902="in",VLOOKUP($E1902,[1]투입량!$M:$T,3,FALSE),VLOOKUP($E1902,[1]투입량!$D:$I,3,FALSE)))</f>
        <v>Q4004-1</v>
      </c>
      <c r="W1902" s="35">
        <f>IF($L1902="비가동",0,IF($B1902="in",VLOOKUP($E1902,[1]투입량!$M:$T,6,FALSE),VLOOKUP($E1902,[1]투입량!$D:$I,5,FALSE)))</f>
        <v>50</v>
      </c>
      <c r="X1902" s="35">
        <f t="shared" si="146"/>
        <v>5995.0000000000009</v>
      </c>
      <c r="Y1902" s="37">
        <f>IF(V1902=0,0,VLOOKUP(V1902,[1]원재료!C:H,3,0)*0.001)</f>
        <v>10.83</v>
      </c>
      <c r="Z1902" s="35">
        <f t="shared" si="147"/>
        <v>64925.850000000013</v>
      </c>
      <c r="AA1902" s="49"/>
      <c r="AB1902" s="39"/>
      <c r="AC1902" s="40"/>
    </row>
    <row r="1903" spans="1:29" ht="19.5" customHeight="1" x14ac:dyDescent="0.45">
      <c r="A1903" s="22">
        <v>46170</v>
      </c>
      <c r="B1903" s="23" t="s">
        <v>29</v>
      </c>
      <c r="C1903" s="24" t="s">
        <v>168</v>
      </c>
      <c r="D1903" s="25" t="s">
        <v>192</v>
      </c>
      <c r="E1903" s="26" t="s">
        <v>174</v>
      </c>
      <c r="F1903" s="27" t="str">
        <f>VLOOKUP(표1[[#This Row],[품번]],[1]!품번구분[#Data],2,0)</f>
        <v>G</v>
      </c>
      <c r="G1903" s="28">
        <v>72</v>
      </c>
      <c r="H1903" s="28">
        <v>109</v>
      </c>
      <c r="I1903" s="28"/>
      <c r="J1903" s="29">
        <f>표1[[#This Row],[C/V]]*표1[[#This Row],[판수]]-표1[[#This Row],[불량수량]]</f>
        <v>7848</v>
      </c>
      <c r="K1903" s="28" t="s">
        <v>191</v>
      </c>
      <c r="L1903" s="28" t="s">
        <v>116</v>
      </c>
      <c r="M1903" s="30">
        <v>0.33333333333333331</v>
      </c>
      <c r="N1903" s="30">
        <v>0.83333333333333337</v>
      </c>
      <c r="O1903" s="31">
        <v>620</v>
      </c>
      <c r="P1903" s="31">
        <v>0</v>
      </c>
      <c r="Q1903" s="32"/>
      <c r="R1903" s="33">
        <f t="shared" si="135"/>
        <v>10.548387096774194</v>
      </c>
      <c r="S1903" s="34">
        <f t="shared" si="144"/>
        <v>109</v>
      </c>
      <c r="T1903" s="35">
        <f>IF(L1903="비가동",0,VLOOKUP(E1903,[1]단가!$D$4:$G$1048576,4,0))</f>
        <v>0</v>
      </c>
      <c r="U1903" s="35">
        <f t="shared" si="145"/>
        <v>0</v>
      </c>
      <c r="V1903" s="36" t="str">
        <f>IF($L1903="비가동",0,IF($B1903="in",VLOOKUP($E1903,[1]투입량!$M:$T,3,FALSE),VLOOKUP($E1903,[1]투입량!$D:$I,3,FALSE)))</f>
        <v>Q4020</v>
      </c>
      <c r="W1903" s="35">
        <f>IF($L1903="비가동",0,IF($B1903="in",VLOOKUP($E1903,[1]투입량!$M:$T,6,FALSE),VLOOKUP($E1903,[1]투입량!$D:$I,5,FALSE)))</f>
        <v>87</v>
      </c>
      <c r="X1903" s="35">
        <f t="shared" si="146"/>
        <v>10431.300000000001</v>
      </c>
      <c r="Y1903" s="37">
        <f>IF(V1903=0,0,VLOOKUP(V1903,[1]원재료!C:H,3,0)*0.001)</f>
        <v>10.450000000000001</v>
      </c>
      <c r="Z1903" s="35">
        <f t="shared" si="147"/>
        <v>109007.08500000002</v>
      </c>
      <c r="AA1903" s="49"/>
      <c r="AB1903" s="39"/>
      <c r="AC1903" s="40"/>
    </row>
    <row r="1904" spans="1:29" ht="19.5" customHeight="1" x14ac:dyDescent="0.45">
      <c r="A1904" s="22">
        <v>46170</v>
      </c>
      <c r="B1904" s="23" t="s">
        <v>29</v>
      </c>
      <c r="C1904" s="24" t="s">
        <v>168</v>
      </c>
      <c r="D1904" s="25" t="s">
        <v>183</v>
      </c>
      <c r="E1904" s="26" t="s">
        <v>176</v>
      </c>
      <c r="F1904" s="27" t="str">
        <f>VLOOKUP(표1[[#This Row],[품번]],[1]!품번구분[#Data],2,0)</f>
        <v>G</v>
      </c>
      <c r="G1904" s="28">
        <v>8</v>
      </c>
      <c r="H1904" s="28">
        <v>86</v>
      </c>
      <c r="I1904" s="28"/>
      <c r="J1904" s="29">
        <f>표1[[#This Row],[C/V]]*표1[[#This Row],[판수]]-표1[[#This Row],[불량수량]]</f>
        <v>688</v>
      </c>
      <c r="K1904" s="28" t="s">
        <v>177</v>
      </c>
      <c r="L1904" s="28" t="s">
        <v>116</v>
      </c>
      <c r="M1904" s="30">
        <v>0.33333333333333331</v>
      </c>
      <c r="N1904" s="30">
        <v>0.83333333333333337</v>
      </c>
      <c r="O1904" s="31">
        <v>620</v>
      </c>
      <c r="P1904" s="31">
        <v>0</v>
      </c>
      <c r="Q1904" s="32"/>
      <c r="R1904" s="33">
        <f t="shared" si="135"/>
        <v>8.32258064516129</v>
      </c>
      <c r="S1904" s="34">
        <f t="shared" si="144"/>
        <v>174</v>
      </c>
      <c r="T1904" s="35">
        <f>IF(L1904="비가동",0,VLOOKUP(E1904,[1]단가!$D$4:$G$1048576,4,0))</f>
        <v>420.5</v>
      </c>
      <c r="U1904" s="35">
        <f t="shared" si="145"/>
        <v>289304</v>
      </c>
      <c r="V1904" s="36" t="str">
        <f>IF($L1904="비가동",0,IF($B1904="in",VLOOKUP($E1904,[1]투입량!$M:$T,3,FALSE),VLOOKUP($E1904,[1]투입량!$D:$I,3,FALSE)))</f>
        <v>Q4021</v>
      </c>
      <c r="W1904" s="35">
        <f>IF($L1904="비가동",0,IF($B1904="in",VLOOKUP($E1904,[1]투입량!$M:$T,6,FALSE),VLOOKUP($E1904,[1]투입량!$D:$I,5,FALSE)))</f>
        <v>22.4</v>
      </c>
      <c r="X1904" s="35">
        <f t="shared" si="146"/>
        <v>2119.04</v>
      </c>
      <c r="Y1904" s="37">
        <f>IF(V1904=0,0,VLOOKUP(V1904,[1]원재료!C:H,3,0)*0.001)</f>
        <v>8.9</v>
      </c>
      <c r="Z1904" s="35">
        <f t="shared" si="147"/>
        <v>18859.456000000002</v>
      </c>
      <c r="AA1904" s="49"/>
      <c r="AB1904" s="39"/>
      <c r="AC1904" s="40"/>
    </row>
    <row r="1905" spans="1:29" ht="19.5" customHeight="1" x14ac:dyDescent="0.45">
      <c r="A1905" s="22">
        <v>46170</v>
      </c>
      <c r="B1905" s="23" t="s">
        <v>29</v>
      </c>
      <c r="C1905" s="24" t="s">
        <v>168</v>
      </c>
      <c r="D1905" s="25" t="s">
        <v>179</v>
      </c>
      <c r="E1905" s="26" t="s">
        <v>215</v>
      </c>
      <c r="F1905" s="27" t="str">
        <f>VLOOKUP(표1[[#This Row],[품번]],[1]!품번구분[#Data],2,0)</f>
        <v>G</v>
      </c>
      <c r="G1905" s="28">
        <v>140</v>
      </c>
      <c r="H1905" s="28">
        <v>41</v>
      </c>
      <c r="I1905" s="28"/>
      <c r="J1905" s="29">
        <f>표1[[#This Row],[C/V]]*표1[[#This Row],[판수]]-표1[[#This Row],[불량수량]]</f>
        <v>5740</v>
      </c>
      <c r="K1905" s="28" t="s">
        <v>177</v>
      </c>
      <c r="L1905" s="28" t="s">
        <v>116</v>
      </c>
      <c r="M1905" s="30">
        <v>0.33333333333333331</v>
      </c>
      <c r="N1905" s="30">
        <v>0.83333333333333337</v>
      </c>
      <c r="O1905" s="31">
        <v>620</v>
      </c>
      <c r="P1905" s="31">
        <v>0</v>
      </c>
      <c r="Q1905" s="32"/>
      <c r="R1905" s="33">
        <f t="shared" si="135"/>
        <v>3.967741935483871</v>
      </c>
      <c r="S1905" s="34">
        <f t="shared" si="144"/>
        <v>95</v>
      </c>
      <c r="T1905" s="35">
        <f>IF(L1905="비가동",0,VLOOKUP(E1905,[1]단가!$D$4:$G$1048576,4,0))</f>
        <v>0</v>
      </c>
      <c r="U1905" s="35">
        <f t="shared" si="145"/>
        <v>0</v>
      </c>
      <c r="V1905" s="36" t="str">
        <f>IF($L1905="비가동",0,IF($B1905="in",VLOOKUP($E1905,[1]투입량!$M:$T,3,FALSE),VLOOKUP($E1905,[1]투입량!$D:$I,3,FALSE)))</f>
        <v>E7008</v>
      </c>
      <c r="W1905" s="35">
        <f>IF($L1905="비가동",0,IF($B1905="in",VLOOKUP($E1905,[1]투입량!$M:$T,6,FALSE),VLOOKUP($E1905,[1]투입량!$D:$I,5,FALSE)))</f>
        <v>0</v>
      </c>
      <c r="X1905" s="35">
        <f t="shared" si="146"/>
        <v>0</v>
      </c>
      <c r="Y1905" s="37">
        <f>IF(V1905=0,0,VLOOKUP(V1905,[1]원재료!C:H,3,0)*0.001)</f>
        <v>0</v>
      </c>
      <c r="Z1905" s="35">
        <f t="shared" si="147"/>
        <v>0</v>
      </c>
      <c r="AA1905" s="49"/>
      <c r="AB1905" s="39"/>
      <c r="AC1905" s="40"/>
    </row>
    <row r="1906" spans="1:29" ht="19.5" customHeight="1" x14ac:dyDescent="0.45">
      <c r="A1906" s="22">
        <v>46170</v>
      </c>
      <c r="B1906" s="23" t="s">
        <v>29</v>
      </c>
      <c r="C1906" s="24" t="s">
        <v>168</v>
      </c>
      <c r="D1906" s="25" t="s">
        <v>181</v>
      </c>
      <c r="E1906" s="26" t="s">
        <v>216</v>
      </c>
      <c r="F1906" s="27" t="str">
        <f>VLOOKUP(표1[[#This Row],[품번]],[1]!품번구분[#Data],2,0)</f>
        <v>G</v>
      </c>
      <c r="G1906" s="28">
        <v>2</v>
      </c>
      <c r="H1906" s="28">
        <v>83</v>
      </c>
      <c r="I1906" s="28"/>
      <c r="J1906" s="29">
        <f>표1[[#This Row],[C/V]]*표1[[#This Row],[판수]]-표1[[#This Row],[불량수량]]</f>
        <v>166</v>
      </c>
      <c r="K1906" s="28" t="s">
        <v>177</v>
      </c>
      <c r="L1906" s="28" t="s">
        <v>116</v>
      </c>
      <c r="M1906" s="30">
        <v>0.33333333333333331</v>
      </c>
      <c r="N1906" s="30">
        <v>0.83333333333333337</v>
      </c>
      <c r="O1906" s="31">
        <v>620</v>
      </c>
      <c r="P1906" s="31">
        <v>0</v>
      </c>
      <c r="Q1906" s="32"/>
      <c r="R1906" s="33">
        <f t="shared" si="135"/>
        <v>8.0322580645161299</v>
      </c>
      <c r="S1906" s="34">
        <f t="shared" si="144"/>
        <v>83</v>
      </c>
      <c r="T1906" s="35">
        <f>IF(L1906="비가동",0,VLOOKUP(E1906,[1]단가!$D$4:$G$1048576,4,0))</f>
        <v>2250.9</v>
      </c>
      <c r="U1906" s="35">
        <f t="shared" si="145"/>
        <v>373649.4</v>
      </c>
      <c r="V1906" s="36" t="str">
        <f>IF($L1906="비가동",0,IF($B1906="in",VLOOKUP($E1906,[1]투입량!$M:$T,3,FALSE),VLOOKUP($E1906,[1]투입량!$D:$I,3,FALSE)))</f>
        <v>SI4023</v>
      </c>
      <c r="W1906" s="35">
        <f>IF($L1906="비가동",0,IF($B1906="in",VLOOKUP($E1906,[1]투입량!$M:$T,6,FALSE),VLOOKUP($E1906,[1]투입량!$D:$I,5,FALSE)))</f>
        <v>54</v>
      </c>
      <c r="X1906" s="35">
        <f t="shared" si="146"/>
        <v>4930.2000000000007</v>
      </c>
      <c r="Y1906" s="37">
        <f>IF(V1906=0,0,VLOOKUP(V1906,[1]원재료!C:H,3,0)*0.001)</f>
        <v>9.3000000000000007</v>
      </c>
      <c r="Z1906" s="35">
        <f t="shared" si="147"/>
        <v>45850.860000000008</v>
      </c>
      <c r="AA1906" s="49"/>
      <c r="AB1906" s="39"/>
      <c r="AC1906" s="40"/>
    </row>
    <row r="1907" spans="1:29" ht="19.5" hidden="1" customHeight="1" x14ac:dyDescent="0.45">
      <c r="A1907" s="22">
        <v>46170</v>
      </c>
      <c r="B1907" s="23" t="s">
        <v>29</v>
      </c>
      <c r="C1907" s="24" t="s">
        <v>168</v>
      </c>
      <c r="D1907" s="25" t="s">
        <v>183</v>
      </c>
      <c r="E1907" s="26" t="s">
        <v>218</v>
      </c>
      <c r="F1907" s="27" t="str">
        <f>VLOOKUP(표1[[#This Row],[품번]],[1]!품번구분[#Data],2,0)</f>
        <v>G</v>
      </c>
      <c r="G1907" s="28">
        <v>65</v>
      </c>
      <c r="H1907" s="28">
        <v>9</v>
      </c>
      <c r="I1907" s="28"/>
      <c r="J1907" s="29">
        <f>표1[[#This Row],[C/V]]*표1[[#This Row],[판수]]-표1[[#This Row],[불량수량]]</f>
        <v>585</v>
      </c>
      <c r="K1907" s="28" t="s">
        <v>184</v>
      </c>
      <c r="L1907" s="28" t="s">
        <v>117</v>
      </c>
      <c r="M1907" s="30">
        <v>0.83333333333333337</v>
      </c>
      <c r="N1907" s="30">
        <v>0.90277777777777779</v>
      </c>
      <c r="O1907" s="31">
        <v>40.000000000000028</v>
      </c>
      <c r="P1907" s="31">
        <v>59.999999999999943</v>
      </c>
      <c r="Q1907" s="32" t="s">
        <v>100</v>
      </c>
      <c r="R1907" s="33">
        <f t="shared" si="135"/>
        <v>13.499999999999991</v>
      </c>
      <c r="S1907" s="34">
        <f t="shared" si="144"/>
        <v>9</v>
      </c>
      <c r="T1907" s="35">
        <f>IF(L1907="비가동",0,VLOOKUP(E1907,[1]단가!$D$4:$G$1048576,4,0))</f>
        <v>130</v>
      </c>
      <c r="U1907" s="35">
        <f t="shared" si="145"/>
        <v>76050</v>
      </c>
      <c r="V1907" s="36" t="str">
        <f>IF($L1907="비가동",0,IF($B1907="in",VLOOKUP($E1907,[1]투입량!$M:$T,3,FALSE),VLOOKUP($E1907,[1]투입량!$D:$I,3,FALSE)))</f>
        <v>SI5027</v>
      </c>
      <c r="W1907" s="35">
        <f>IF($L1907="비가동",0,IF($B1907="in",VLOOKUP($E1907,[1]투입량!$M:$T,6,FALSE),VLOOKUP($E1907,[1]투입량!$D:$I,5,FALSE)))</f>
        <v>300</v>
      </c>
      <c r="X1907" s="35">
        <f t="shared" si="146"/>
        <v>2970</v>
      </c>
      <c r="Y1907" s="37">
        <f>IF(V1907=0,0,VLOOKUP(V1907,[1]원재료!C:H,3,0)*0.001)</f>
        <v>0</v>
      </c>
      <c r="Z1907" s="35">
        <f t="shared" si="147"/>
        <v>0</v>
      </c>
      <c r="AA1907" s="49"/>
      <c r="AB1907" s="39"/>
      <c r="AC1907" s="40"/>
    </row>
    <row r="1908" spans="1:29" ht="19.5" hidden="1" customHeight="1" x14ac:dyDescent="0.45">
      <c r="A1908" s="22">
        <v>46170</v>
      </c>
      <c r="B1908" s="23" t="s">
        <v>29</v>
      </c>
      <c r="C1908" s="24" t="s">
        <v>168</v>
      </c>
      <c r="D1908" s="25" t="s">
        <v>183</v>
      </c>
      <c r="E1908" s="26" t="s">
        <v>218</v>
      </c>
      <c r="F1908" s="27" t="str">
        <f>VLOOKUP(표1[[#This Row],[품번]],[1]!품번구분[#Data],2,0)</f>
        <v>G</v>
      </c>
      <c r="G1908" s="28"/>
      <c r="H1908" s="28"/>
      <c r="I1908" s="28"/>
      <c r="J1908" s="29">
        <f>표1[[#This Row],[C/V]]*표1[[#This Row],[판수]]-표1[[#This Row],[불량수량]]</f>
        <v>0</v>
      </c>
      <c r="K1908" s="28" t="s">
        <v>184</v>
      </c>
      <c r="L1908" s="28" t="s">
        <v>36</v>
      </c>
      <c r="M1908" s="30">
        <v>0.86111111111111116</v>
      </c>
      <c r="N1908" s="30">
        <v>0.90277777777777779</v>
      </c>
      <c r="O1908" s="31">
        <v>59.999999999999943</v>
      </c>
      <c r="P1908" s="31">
        <v>0</v>
      </c>
      <c r="Q1908" s="32"/>
      <c r="R1908" s="33" t="str">
        <f t="shared" si="135"/>
        <v/>
      </c>
      <c r="S1908" s="34">
        <f t="shared" si="144"/>
        <v>9</v>
      </c>
      <c r="T1908" s="35">
        <f>IF(L1908="비가동",0,VLOOKUP(E1908,[1]단가!$D$4:$G$1048576,4,0))</f>
        <v>0</v>
      </c>
      <c r="U1908" s="35">
        <f t="shared" si="145"/>
        <v>0</v>
      </c>
      <c r="V1908" s="36">
        <f>IF($L1908="비가동",0,IF($B1908="in",VLOOKUP($E1908,[1]투입량!$M:$T,3,FALSE),VLOOKUP($E1908,[1]투입량!$D:$I,3,FALSE)))</f>
        <v>0</v>
      </c>
      <c r="W1908" s="35">
        <f>IF($L1908="비가동",0,IF($B1908="in",VLOOKUP($E1908,[1]투입량!$M:$T,6,FALSE),VLOOKUP($E1908,[1]투입량!$D:$I,5,FALSE)))</f>
        <v>0</v>
      </c>
      <c r="X1908" s="35">
        <f t="shared" si="146"/>
        <v>0</v>
      </c>
      <c r="Y1908" s="37">
        <f>IF(V1908=0,0,VLOOKUP(V1908,[1]원재료!C:H,3,0)*0.001)</f>
        <v>0</v>
      </c>
      <c r="Z1908" s="35">
        <f t="shared" si="147"/>
        <v>0</v>
      </c>
      <c r="AA1908" s="49"/>
      <c r="AB1908" s="39"/>
      <c r="AC1908" s="40"/>
    </row>
    <row r="1909" spans="1:29" ht="19.5" customHeight="1" x14ac:dyDescent="0.45">
      <c r="A1909" s="22">
        <v>46170</v>
      </c>
      <c r="B1909" s="23" t="s">
        <v>29</v>
      </c>
      <c r="C1909" s="24" t="s">
        <v>168</v>
      </c>
      <c r="D1909" s="25" t="s">
        <v>183</v>
      </c>
      <c r="E1909" s="26" t="s">
        <v>176</v>
      </c>
      <c r="F1909" s="27" t="str">
        <f>VLOOKUP(표1[[#This Row],[품번]],[1]!품번구분[#Data],2,0)</f>
        <v>G</v>
      </c>
      <c r="G1909" s="28">
        <v>8</v>
      </c>
      <c r="H1909" s="28">
        <v>88</v>
      </c>
      <c r="I1909" s="28"/>
      <c r="J1909" s="29">
        <f>표1[[#This Row],[C/V]]*표1[[#This Row],[판수]]-표1[[#This Row],[불량수량]]</f>
        <v>704</v>
      </c>
      <c r="K1909" s="28" t="s">
        <v>184</v>
      </c>
      <c r="L1909" s="28" t="s">
        <v>117</v>
      </c>
      <c r="M1909" s="30">
        <v>0.90277777777777779</v>
      </c>
      <c r="N1909" s="30">
        <v>0.33333333333333331</v>
      </c>
      <c r="O1909" s="31">
        <v>559.99999999999989</v>
      </c>
      <c r="P1909" s="31">
        <v>0</v>
      </c>
      <c r="Q1909" s="32"/>
      <c r="R1909" s="33">
        <f t="shared" si="135"/>
        <v>9.4285714285714306</v>
      </c>
      <c r="S1909" s="34">
        <f t="shared" si="144"/>
        <v>174</v>
      </c>
      <c r="T1909" s="35">
        <f>IF(L1909="비가동",0,VLOOKUP(E1909,[1]단가!$D$4:$G$1048576,4,0))</f>
        <v>420.5</v>
      </c>
      <c r="U1909" s="35">
        <f t="shared" si="145"/>
        <v>296032</v>
      </c>
      <c r="V1909" s="36" t="str">
        <f>IF($L1909="비가동",0,IF($B1909="in",VLOOKUP($E1909,[1]투입량!$M:$T,3,FALSE),VLOOKUP($E1909,[1]투입량!$D:$I,3,FALSE)))</f>
        <v>Q4021</v>
      </c>
      <c r="W1909" s="35">
        <f>IF($L1909="비가동",0,IF($B1909="in",VLOOKUP($E1909,[1]투입량!$M:$T,6,FALSE),VLOOKUP($E1909,[1]투입량!$D:$I,5,FALSE)))</f>
        <v>22.4</v>
      </c>
      <c r="X1909" s="35">
        <f t="shared" si="146"/>
        <v>2168.3200000000002</v>
      </c>
      <c r="Y1909" s="37">
        <f>IF(V1909=0,0,VLOOKUP(V1909,[1]원재료!C:H,3,0)*0.001)</f>
        <v>8.9</v>
      </c>
      <c r="Z1909" s="35">
        <f t="shared" si="147"/>
        <v>19298.048000000003</v>
      </c>
      <c r="AA1909" s="49"/>
      <c r="AB1909" s="39"/>
      <c r="AC1909" s="40"/>
    </row>
    <row r="1910" spans="1:29" ht="19.5" customHeight="1" x14ac:dyDescent="0.45">
      <c r="A1910" s="22">
        <v>46170</v>
      </c>
      <c r="B1910" s="23" t="s">
        <v>29</v>
      </c>
      <c r="C1910" s="24" t="s">
        <v>168</v>
      </c>
      <c r="D1910" s="25" t="s">
        <v>179</v>
      </c>
      <c r="E1910" s="26" t="s">
        <v>215</v>
      </c>
      <c r="F1910" s="27" t="str">
        <f>VLOOKUP(표1[[#This Row],[품번]],[1]!품번구분[#Data],2,0)</f>
        <v>G</v>
      </c>
      <c r="G1910" s="28">
        <v>140</v>
      </c>
      <c r="H1910" s="28">
        <v>54</v>
      </c>
      <c r="I1910" s="28"/>
      <c r="J1910" s="29">
        <f>표1[[#This Row],[C/V]]*표1[[#This Row],[판수]]-표1[[#This Row],[불량수량]]</f>
        <v>7560</v>
      </c>
      <c r="K1910" s="28" t="s">
        <v>184</v>
      </c>
      <c r="L1910" s="28" t="s">
        <v>117</v>
      </c>
      <c r="M1910" s="30">
        <v>0.83333333333333337</v>
      </c>
      <c r="N1910" s="30">
        <v>0.33333333333333331</v>
      </c>
      <c r="O1910" s="31">
        <v>659.99999999999989</v>
      </c>
      <c r="P1910" s="31">
        <v>0</v>
      </c>
      <c r="Q1910" s="32"/>
      <c r="R1910" s="33">
        <f t="shared" si="135"/>
        <v>4.9090909090909101</v>
      </c>
      <c r="S1910" s="34">
        <f t="shared" si="144"/>
        <v>95</v>
      </c>
      <c r="T1910" s="35">
        <f>IF(L1910="비가동",0,VLOOKUP(E1910,[1]단가!$D$4:$G$1048576,4,0))</f>
        <v>0</v>
      </c>
      <c r="U1910" s="35">
        <f t="shared" si="145"/>
        <v>0</v>
      </c>
      <c r="V1910" s="36" t="str">
        <f>IF($L1910="비가동",0,IF($B1910="in",VLOOKUP($E1910,[1]투입량!$M:$T,3,FALSE),VLOOKUP($E1910,[1]투입량!$D:$I,3,FALSE)))</f>
        <v>E7008</v>
      </c>
      <c r="W1910" s="35">
        <f>IF($L1910="비가동",0,IF($B1910="in",VLOOKUP($E1910,[1]투입량!$M:$T,6,FALSE),VLOOKUP($E1910,[1]투입량!$D:$I,5,FALSE)))</f>
        <v>0</v>
      </c>
      <c r="X1910" s="35">
        <f t="shared" si="146"/>
        <v>0</v>
      </c>
      <c r="Y1910" s="37">
        <f>IF(V1910=0,0,VLOOKUP(V1910,[1]원재료!C:H,3,0)*0.001)</f>
        <v>0</v>
      </c>
      <c r="Z1910" s="35">
        <f t="shared" si="147"/>
        <v>0</v>
      </c>
      <c r="AA1910" s="49"/>
      <c r="AB1910" s="39"/>
      <c r="AC1910" s="40"/>
    </row>
    <row r="1911" spans="1:29" ht="19.5" hidden="1" customHeight="1" x14ac:dyDescent="0.45">
      <c r="A1911" s="22">
        <v>46170</v>
      </c>
      <c r="B1911" s="23" t="s">
        <v>29</v>
      </c>
      <c r="C1911" s="24" t="s">
        <v>168</v>
      </c>
      <c r="D1911" s="25" t="s">
        <v>181</v>
      </c>
      <c r="E1911" s="26" t="s">
        <v>219</v>
      </c>
      <c r="F1911" s="27" t="str">
        <f>VLOOKUP(표1[[#This Row],[품번]],[1]!품번구분[#Data],2,0)</f>
        <v>G</v>
      </c>
      <c r="G1911" s="28">
        <v>40</v>
      </c>
      <c r="H1911" s="28">
        <v>97</v>
      </c>
      <c r="I1911" s="28"/>
      <c r="J1911" s="29">
        <f>표1[[#This Row],[C/V]]*표1[[#This Row],[판수]]-표1[[#This Row],[불량수량]]</f>
        <v>3880</v>
      </c>
      <c r="K1911" s="28" t="s">
        <v>184</v>
      </c>
      <c r="L1911" s="28" t="s">
        <v>117</v>
      </c>
      <c r="M1911" s="30">
        <v>0.83333333333333337</v>
      </c>
      <c r="N1911" s="30">
        <v>0.33333333333333331</v>
      </c>
      <c r="O1911" s="31">
        <v>569.99999999999989</v>
      </c>
      <c r="P1911" s="31">
        <v>90</v>
      </c>
      <c r="Q1911" s="32" t="s">
        <v>100</v>
      </c>
      <c r="R1911" s="33">
        <f t="shared" si="135"/>
        <v>10.210526315789476</v>
      </c>
      <c r="S1911" s="34">
        <f t="shared" si="144"/>
        <v>97</v>
      </c>
      <c r="T1911" s="35">
        <f>IF(L1911="비가동",0,VLOOKUP(E1911,[1]단가!$D$4:$G$1048576,4,0))</f>
        <v>669</v>
      </c>
      <c r="U1911" s="35">
        <f t="shared" si="145"/>
        <v>2595720</v>
      </c>
      <c r="V1911" s="36" t="str">
        <f>IF($L1911="비가동",0,IF($B1911="in",VLOOKUP($E1911,[1]투입량!$M:$T,3,FALSE),VLOOKUP($E1911,[1]투입량!$D:$I,3,FALSE)))</f>
        <v>SI4010</v>
      </c>
      <c r="W1911" s="35">
        <f>IF($L1911="비가동",0,IF($B1911="in",VLOOKUP($E1911,[1]투입량!$M:$T,6,FALSE),VLOOKUP($E1911,[1]투입량!$D:$I,5,FALSE)))</f>
        <v>205</v>
      </c>
      <c r="X1911" s="35">
        <f t="shared" si="146"/>
        <v>21873.500000000004</v>
      </c>
      <c r="Y1911" s="37">
        <f>IF(V1911=0,0,VLOOKUP(V1911,[1]원재료!C:H,3,0)*0.001)</f>
        <v>0</v>
      </c>
      <c r="Z1911" s="35">
        <f t="shared" si="147"/>
        <v>0</v>
      </c>
      <c r="AA1911" s="49"/>
      <c r="AB1911" s="39"/>
      <c r="AC1911" s="40"/>
    </row>
    <row r="1912" spans="1:29" ht="19.5" hidden="1" customHeight="1" x14ac:dyDescent="0.45">
      <c r="A1912" s="22">
        <v>46170</v>
      </c>
      <c r="B1912" s="23" t="s">
        <v>29</v>
      </c>
      <c r="C1912" s="24" t="s">
        <v>168</v>
      </c>
      <c r="D1912" s="25" t="s">
        <v>181</v>
      </c>
      <c r="E1912" s="26" t="s">
        <v>219</v>
      </c>
      <c r="F1912" s="27" t="str">
        <f>VLOOKUP(표1[[#This Row],[품번]],[1]!품번구분[#Data],2,0)</f>
        <v>G</v>
      </c>
      <c r="G1912" s="28"/>
      <c r="H1912" s="28"/>
      <c r="I1912" s="28"/>
      <c r="J1912" s="29">
        <f>표1[[#This Row],[C/V]]*표1[[#This Row],[판수]]-표1[[#This Row],[불량수량]]</f>
        <v>0</v>
      </c>
      <c r="K1912" s="28" t="s">
        <v>184</v>
      </c>
      <c r="L1912" s="28" t="s">
        <v>36</v>
      </c>
      <c r="M1912" s="30">
        <v>0.27083333333333331</v>
      </c>
      <c r="N1912" s="30">
        <v>0.33333333333333331</v>
      </c>
      <c r="O1912" s="31">
        <v>90</v>
      </c>
      <c r="P1912" s="31">
        <v>0</v>
      </c>
      <c r="Q1912" s="32"/>
      <c r="R1912" s="33" t="str">
        <f t="shared" si="135"/>
        <v/>
      </c>
      <c r="S1912" s="34">
        <f t="shared" si="144"/>
        <v>97</v>
      </c>
      <c r="T1912" s="35">
        <f>IF(L1912="비가동",0,VLOOKUP(E1912,[1]단가!$D$4:$G$1048576,4,0))</f>
        <v>0</v>
      </c>
      <c r="U1912" s="35">
        <f t="shared" si="145"/>
        <v>0</v>
      </c>
      <c r="V1912" s="36">
        <f>IF($L1912="비가동",0,IF($B1912="in",VLOOKUP($E1912,[1]투입량!$M:$T,3,FALSE),VLOOKUP($E1912,[1]투입량!$D:$I,3,FALSE)))</f>
        <v>0</v>
      </c>
      <c r="W1912" s="35">
        <f>IF($L1912="비가동",0,IF($B1912="in",VLOOKUP($E1912,[1]투입량!$M:$T,6,FALSE),VLOOKUP($E1912,[1]투입량!$D:$I,5,FALSE)))</f>
        <v>0</v>
      </c>
      <c r="X1912" s="35">
        <f t="shared" si="146"/>
        <v>0</v>
      </c>
      <c r="Y1912" s="37">
        <f>IF(V1912=0,0,VLOOKUP(V1912,[1]원재료!C:H,3,0)*0.001)</f>
        <v>0</v>
      </c>
      <c r="Z1912" s="35">
        <f t="shared" si="147"/>
        <v>0</v>
      </c>
      <c r="AA1912" s="49"/>
      <c r="AB1912" s="39"/>
      <c r="AC1912" s="40"/>
    </row>
    <row r="1913" spans="1:29" ht="19.5" customHeight="1" x14ac:dyDescent="0.45">
      <c r="A1913" s="22">
        <v>46170</v>
      </c>
      <c r="B1913" s="23" t="s">
        <v>29</v>
      </c>
      <c r="C1913" s="24" t="s">
        <v>168</v>
      </c>
      <c r="D1913" s="25" t="s">
        <v>181</v>
      </c>
      <c r="E1913" s="26" t="s">
        <v>220</v>
      </c>
      <c r="F1913" s="27" t="str">
        <f>VLOOKUP(표1[[#This Row],[품번]],[1]!품번구분[#Data],2,0)</f>
        <v>G</v>
      </c>
      <c r="G1913" s="28">
        <v>2</v>
      </c>
      <c r="H1913" s="28">
        <v>0</v>
      </c>
      <c r="I1913" s="28"/>
      <c r="J1913" s="29">
        <f>표1[[#This Row],[C/V]]*표1[[#This Row],[판수]]-표1[[#This Row],[불량수량]]</f>
        <v>0</v>
      </c>
      <c r="K1913" s="28" t="s">
        <v>184</v>
      </c>
      <c r="L1913" s="28" t="s">
        <v>117</v>
      </c>
      <c r="M1913" s="30">
        <v>0.33333333333333331</v>
      </c>
      <c r="N1913" s="30">
        <v>0.33333333333333331</v>
      </c>
      <c r="O1913" s="31">
        <v>0</v>
      </c>
      <c r="P1913" s="31">
        <v>0</v>
      </c>
      <c r="Q1913" s="32"/>
      <c r="R1913" s="33" t="str">
        <f t="shared" si="135"/>
        <v/>
      </c>
      <c r="S1913" s="34">
        <f t="shared" si="144"/>
        <v>0</v>
      </c>
      <c r="T1913" s="35">
        <f>IF(L1913="비가동",0,VLOOKUP(E1913,[1]단가!$D$4:$G$1048576,4,0))</f>
        <v>1200</v>
      </c>
      <c r="U1913" s="35">
        <f t="shared" si="145"/>
        <v>0</v>
      </c>
      <c r="V1913" s="36" t="str">
        <f>IF($L1913="비가동",0,IF($B1913="in",VLOOKUP($E1913,[1]투입량!$M:$T,3,FALSE),VLOOKUP($E1913,[1]투입량!$D:$I,3,FALSE)))</f>
        <v>SI5027</v>
      </c>
      <c r="W1913" s="35">
        <f>IF($L1913="비가동",0,IF($B1913="in",VLOOKUP($E1913,[1]투입량!$M:$T,6,FALSE),VLOOKUP($E1913,[1]투입량!$D:$I,5,FALSE)))</f>
        <v>69</v>
      </c>
      <c r="X1913" s="35">
        <f t="shared" si="146"/>
        <v>0</v>
      </c>
      <c r="Y1913" s="37">
        <f>IF(V1913=0,0,VLOOKUP(V1913,[1]원재료!C:H,3,0)*0.001)</f>
        <v>0</v>
      </c>
      <c r="Z1913" s="35">
        <f t="shared" si="147"/>
        <v>0</v>
      </c>
      <c r="AA1913" s="49"/>
      <c r="AB1913" s="39"/>
      <c r="AC1913" s="40"/>
    </row>
    <row r="1914" spans="1:29" ht="19.5" customHeight="1" x14ac:dyDescent="0.45">
      <c r="A1914" s="22">
        <v>46170</v>
      </c>
      <c r="B1914" s="23" t="s">
        <v>29</v>
      </c>
      <c r="C1914" s="24" t="s">
        <v>168</v>
      </c>
      <c r="D1914" s="25" t="s">
        <v>185</v>
      </c>
      <c r="E1914" s="26" t="s">
        <v>194</v>
      </c>
      <c r="F1914" s="27" t="str">
        <f>VLOOKUP(표1[[#This Row],[품번]],[1]!품번구분[#Data],2,0)</f>
        <v>G</v>
      </c>
      <c r="G1914" s="28">
        <v>20</v>
      </c>
      <c r="H1914" s="28">
        <v>75</v>
      </c>
      <c r="I1914" s="28"/>
      <c r="J1914" s="29">
        <f>표1[[#This Row],[C/V]]*표1[[#This Row],[판수]]-표1[[#This Row],[불량수량]]</f>
        <v>1500</v>
      </c>
      <c r="K1914" s="28" t="s">
        <v>186</v>
      </c>
      <c r="L1914" s="28" t="s">
        <v>116</v>
      </c>
      <c r="M1914" s="30">
        <v>0.33333333333333331</v>
      </c>
      <c r="N1914" s="30">
        <v>0.83333333333333337</v>
      </c>
      <c r="O1914" s="31">
        <v>620</v>
      </c>
      <c r="P1914" s="31">
        <v>0</v>
      </c>
      <c r="Q1914" s="32"/>
      <c r="R1914" s="33">
        <f t="shared" si="135"/>
        <v>7.258064516129032</v>
      </c>
      <c r="S1914" s="34">
        <f t="shared" si="144"/>
        <v>170</v>
      </c>
      <c r="T1914" s="35">
        <f>IF(L1914="비가동",0,VLOOKUP(E1914,[1]단가!$D$4:$G$1048576,4,0))</f>
        <v>405</v>
      </c>
      <c r="U1914" s="35">
        <f t="shared" si="145"/>
        <v>607500</v>
      </c>
      <c r="V1914" s="36" t="str">
        <f>IF($L1914="비가동",0,IF($B1914="in",VLOOKUP($E1914,[1]투입량!$M:$T,3,FALSE),VLOOKUP($E1914,[1]투입량!$D:$I,3,FALSE)))</f>
        <v>H-N7001</v>
      </c>
      <c r="W1914" s="35">
        <f>IF($L1914="비가동",0,IF($B1914="in",VLOOKUP($E1914,[1]투입량!$M:$T,6,FALSE),VLOOKUP($E1914,[1]투입량!$D:$I,5,FALSE)))</f>
        <v>0</v>
      </c>
      <c r="X1914" s="35">
        <f t="shared" si="146"/>
        <v>0</v>
      </c>
      <c r="Y1914" s="37">
        <f>IF(V1914=0,0,VLOOKUP(V1914,[1]원재료!C:H,3,0)*0.001)</f>
        <v>22.900000000000002</v>
      </c>
      <c r="Z1914" s="35">
        <f t="shared" si="147"/>
        <v>0</v>
      </c>
      <c r="AA1914" s="49"/>
      <c r="AB1914" s="39"/>
      <c r="AC1914" s="40"/>
    </row>
    <row r="1915" spans="1:29" ht="19.5" customHeight="1" x14ac:dyDescent="0.45">
      <c r="A1915" s="22">
        <v>46170</v>
      </c>
      <c r="B1915" s="23" t="s">
        <v>29</v>
      </c>
      <c r="C1915" s="24" t="s">
        <v>168</v>
      </c>
      <c r="D1915" s="25" t="s">
        <v>187</v>
      </c>
      <c r="E1915" s="26" t="s">
        <v>208</v>
      </c>
      <c r="F1915" s="27" t="str">
        <f>VLOOKUP(표1[[#This Row],[품번]],[1]!품번구분[#Data],2,0)</f>
        <v>G</v>
      </c>
      <c r="G1915" s="28">
        <v>28</v>
      </c>
      <c r="H1915" s="28">
        <v>80</v>
      </c>
      <c r="I1915" s="28"/>
      <c r="J1915" s="29">
        <f>표1[[#This Row],[C/V]]*표1[[#This Row],[판수]]-표1[[#This Row],[불량수량]]</f>
        <v>2240</v>
      </c>
      <c r="K1915" s="28" t="s">
        <v>186</v>
      </c>
      <c r="L1915" s="28" t="s">
        <v>116</v>
      </c>
      <c r="M1915" s="30">
        <v>0.33333333333333331</v>
      </c>
      <c r="N1915" s="30">
        <v>0.83333333333333337</v>
      </c>
      <c r="O1915" s="31">
        <v>620</v>
      </c>
      <c r="P1915" s="31">
        <v>0</v>
      </c>
      <c r="Q1915" s="32"/>
      <c r="R1915" s="33">
        <f t="shared" si="135"/>
        <v>7.741935483870968</v>
      </c>
      <c r="S1915" s="34">
        <f t="shared" si="144"/>
        <v>175</v>
      </c>
      <c r="T1915" s="35">
        <f>IF(L1915="비가동",0,VLOOKUP(E1915,[1]단가!$D$4:$G$1048576,4,0))</f>
        <v>270</v>
      </c>
      <c r="U1915" s="35">
        <f t="shared" si="145"/>
        <v>604800</v>
      </c>
      <c r="V1915" s="36" t="str">
        <f>IF($L1915="비가동",0,IF($B1915="in",VLOOKUP($E1915,[1]투입량!$M:$T,3,FALSE),VLOOKUP($E1915,[1]투입량!$D:$I,3,FALSE)))</f>
        <v>Q5011</v>
      </c>
      <c r="W1915" s="35">
        <f>IF($L1915="비가동",0,IF($B1915="in",VLOOKUP($E1915,[1]투입량!$M:$T,6,FALSE),VLOOKUP($E1915,[1]투입량!$D:$I,5,FALSE)))</f>
        <v>76</v>
      </c>
      <c r="X1915" s="35">
        <f t="shared" si="146"/>
        <v>6688.0000000000009</v>
      </c>
      <c r="Y1915" s="37">
        <f>IF(V1915=0,0,VLOOKUP(V1915,[1]원재료!C:H,3,0)*0.001)</f>
        <v>9.01</v>
      </c>
      <c r="Z1915" s="35">
        <f t="shared" si="147"/>
        <v>60258.880000000005</v>
      </c>
      <c r="AA1915" s="49"/>
      <c r="AB1915" s="39"/>
      <c r="AC1915" s="40"/>
    </row>
    <row r="1916" spans="1:29" ht="19.5" customHeight="1" x14ac:dyDescent="0.45">
      <c r="A1916" s="22">
        <v>46170</v>
      </c>
      <c r="B1916" s="23" t="s">
        <v>29</v>
      </c>
      <c r="C1916" s="24" t="s">
        <v>168</v>
      </c>
      <c r="D1916" s="25" t="s">
        <v>189</v>
      </c>
      <c r="E1916" s="26" t="s">
        <v>196</v>
      </c>
      <c r="F1916" s="27" t="str">
        <f>VLOOKUP(표1[[#This Row],[품번]],[1]!품번구분[#Data],2,0)</f>
        <v>G</v>
      </c>
      <c r="G1916" s="28">
        <v>4</v>
      </c>
      <c r="H1916" s="28">
        <v>80</v>
      </c>
      <c r="I1916" s="28"/>
      <c r="J1916" s="29">
        <f>표1[[#This Row],[C/V]]*표1[[#This Row],[판수]]-표1[[#This Row],[불량수량]]</f>
        <v>320</v>
      </c>
      <c r="K1916" s="28" t="s">
        <v>186</v>
      </c>
      <c r="L1916" s="28" t="s">
        <v>116</v>
      </c>
      <c r="M1916" s="30">
        <v>0.33333333333333331</v>
      </c>
      <c r="N1916" s="30">
        <v>0.83333333333333337</v>
      </c>
      <c r="O1916" s="31">
        <v>620</v>
      </c>
      <c r="P1916" s="31">
        <v>0</v>
      </c>
      <c r="Q1916" s="32"/>
      <c r="R1916" s="33">
        <f t="shared" si="135"/>
        <v>7.741935483870968</v>
      </c>
      <c r="S1916" s="34">
        <f t="shared" si="144"/>
        <v>175</v>
      </c>
      <c r="T1916" s="35">
        <f>IF(L1916="비가동",0,VLOOKUP(E1916,[1]단가!$D$4:$G$1048576,4,0))</f>
        <v>673</v>
      </c>
      <c r="U1916" s="35">
        <f t="shared" si="145"/>
        <v>215360</v>
      </c>
      <c r="V1916" s="36" t="str">
        <f>IF($L1916="비가동",0,IF($B1916="in",VLOOKUP($E1916,[1]투입량!$M:$T,3,FALSE),VLOOKUP($E1916,[1]투입량!$D:$I,3,FALSE)))</f>
        <v>SI5027</v>
      </c>
      <c r="W1916" s="35">
        <f>IF($L1916="비가동",0,IF($B1916="in",VLOOKUP($E1916,[1]투입량!$M:$T,6,FALSE),VLOOKUP($E1916,[1]투입량!$D:$I,5,FALSE)))</f>
        <v>48</v>
      </c>
      <c r="X1916" s="35">
        <f t="shared" si="146"/>
        <v>4224</v>
      </c>
      <c r="Y1916" s="37">
        <f>IF(V1916=0,0,VLOOKUP(V1916,[1]원재료!C:H,3,0)*0.001)</f>
        <v>0</v>
      </c>
      <c r="Z1916" s="35">
        <f t="shared" si="147"/>
        <v>0</v>
      </c>
      <c r="AA1916" s="49"/>
      <c r="AB1916" s="39"/>
      <c r="AC1916" s="40"/>
    </row>
    <row r="1917" spans="1:29" ht="19.5" customHeight="1" x14ac:dyDescent="0.45">
      <c r="A1917" s="22">
        <v>46170</v>
      </c>
      <c r="B1917" s="23" t="s">
        <v>29</v>
      </c>
      <c r="C1917" s="24" t="s">
        <v>168</v>
      </c>
      <c r="D1917" s="25" t="s">
        <v>185</v>
      </c>
      <c r="E1917" s="26" t="s">
        <v>194</v>
      </c>
      <c r="F1917" s="27" t="str">
        <f>VLOOKUP(표1[[#This Row],[품번]],[1]!품번구분[#Data],2,0)</f>
        <v>G</v>
      </c>
      <c r="G1917" s="28">
        <v>20</v>
      </c>
      <c r="H1917" s="28">
        <v>95</v>
      </c>
      <c r="I1917" s="28"/>
      <c r="J1917" s="29">
        <f>표1[[#This Row],[C/V]]*표1[[#This Row],[판수]]-표1[[#This Row],[불량수량]]</f>
        <v>1900</v>
      </c>
      <c r="K1917" s="28" t="s">
        <v>171</v>
      </c>
      <c r="L1917" s="28" t="s">
        <v>117</v>
      </c>
      <c r="M1917" s="30">
        <v>0.83333333333333337</v>
      </c>
      <c r="N1917" s="30">
        <v>0.33333333333333331</v>
      </c>
      <c r="O1917" s="31">
        <v>659.99999999999989</v>
      </c>
      <c r="P1917" s="31">
        <v>0</v>
      </c>
      <c r="Q1917" s="32"/>
      <c r="R1917" s="33">
        <f t="shared" si="135"/>
        <v>8.6363636363636367</v>
      </c>
      <c r="S1917" s="34">
        <f t="shared" si="144"/>
        <v>170</v>
      </c>
      <c r="T1917" s="35">
        <f>IF(L1917="비가동",0,VLOOKUP(E1917,[1]단가!$D$4:$G$1048576,4,0))</f>
        <v>405</v>
      </c>
      <c r="U1917" s="35">
        <f t="shared" si="145"/>
        <v>769500</v>
      </c>
      <c r="V1917" s="36" t="str">
        <f>IF($L1917="비가동",0,IF($B1917="in",VLOOKUP($E1917,[1]투입량!$M:$T,3,FALSE),VLOOKUP($E1917,[1]투입량!$D:$I,3,FALSE)))</f>
        <v>H-N7001</v>
      </c>
      <c r="W1917" s="35">
        <f>IF($L1917="비가동",0,IF($B1917="in",VLOOKUP($E1917,[1]투입량!$M:$T,6,FALSE),VLOOKUP($E1917,[1]투입량!$D:$I,5,FALSE)))</f>
        <v>0</v>
      </c>
      <c r="X1917" s="35">
        <f t="shared" si="146"/>
        <v>0</v>
      </c>
      <c r="Y1917" s="37">
        <f>IF(V1917=0,0,VLOOKUP(V1917,[1]원재료!C:H,3,0)*0.001)</f>
        <v>22.900000000000002</v>
      </c>
      <c r="Z1917" s="35">
        <f t="shared" si="147"/>
        <v>0</v>
      </c>
      <c r="AA1917" s="49"/>
      <c r="AB1917" s="39"/>
      <c r="AC1917" s="40"/>
    </row>
    <row r="1918" spans="1:29" ht="19.5" customHeight="1" x14ac:dyDescent="0.45">
      <c r="A1918" s="22">
        <v>46170</v>
      </c>
      <c r="B1918" s="23" t="s">
        <v>29</v>
      </c>
      <c r="C1918" s="24" t="s">
        <v>168</v>
      </c>
      <c r="D1918" s="25" t="s">
        <v>187</v>
      </c>
      <c r="E1918" s="26" t="s">
        <v>208</v>
      </c>
      <c r="F1918" s="27" t="str">
        <f>VLOOKUP(표1[[#This Row],[품번]],[1]!품번구분[#Data],2,0)</f>
        <v>G</v>
      </c>
      <c r="G1918" s="28">
        <v>28</v>
      </c>
      <c r="H1918" s="28">
        <v>95</v>
      </c>
      <c r="I1918" s="28"/>
      <c r="J1918" s="29">
        <f>표1[[#This Row],[C/V]]*표1[[#This Row],[판수]]-표1[[#This Row],[불량수량]]</f>
        <v>2660</v>
      </c>
      <c r="K1918" s="28" t="s">
        <v>171</v>
      </c>
      <c r="L1918" s="28" t="s">
        <v>117</v>
      </c>
      <c r="M1918" s="30">
        <v>0.83333333333333337</v>
      </c>
      <c r="N1918" s="30">
        <v>0.33333333333333331</v>
      </c>
      <c r="O1918" s="31">
        <v>659.99999999999989</v>
      </c>
      <c r="P1918" s="31">
        <v>0</v>
      </c>
      <c r="Q1918" s="32"/>
      <c r="R1918" s="33">
        <f t="shared" si="135"/>
        <v>8.6363636363636367</v>
      </c>
      <c r="S1918" s="34">
        <f t="shared" si="144"/>
        <v>175</v>
      </c>
      <c r="T1918" s="35">
        <f>IF(L1918="비가동",0,VLOOKUP(E1918,[1]단가!$D$4:$G$1048576,4,0))</f>
        <v>270</v>
      </c>
      <c r="U1918" s="35">
        <f t="shared" si="145"/>
        <v>718200</v>
      </c>
      <c r="V1918" s="36" t="str">
        <f>IF($L1918="비가동",0,IF($B1918="in",VLOOKUP($E1918,[1]투입량!$M:$T,3,FALSE),VLOOKUP($E1918,[1]투입량!$D:$I,3,FALSE)))</f>
        <v>Q5011</v>
      </c>
      <c r="W1918" s="35">
        <f>IF($L1918="비가동",0,IF($B1918="in",VLOOKUP($E1918,[1]투입량!$M:$T,6,FALSE),VLOOKUP($E1918,[1]투입량!$D:$I,5,FALSE)))</f>
        <v>76</v>
      </c>
      <c r="X1918" s="35">
        <f t="shared" si="146"/>
        <v>7942.0000000000009</v>
      </c>
      <c r="Y1918" s="37">
        <f>IF(V1918=0,0,VLOOKUP(V1918,[1]원재료!C:H,3,0)*0.001)</f>
        <v>9.01</v>
      </c>
      <c r="Z1918" s="35">
        <f t="shared" si="147"/>
        <v>71557.420000000013</v>
      </c>
      <c r="AA1918" s="49"/>
      <c r="AB1918" s="39"/>
      <c r="AC1918" s="40"/>
    </row>
    <row r="1919" spans="1:29" ht="19.5" customHeight="1" x14ac:dyDescent="0.45">
      <c r="A1919" s="22">
        <v>46171</v>
      </c>
      <c r="B1919" s="23" t="s">
        <v>29</v>
      </c>
      <c r="C1919" s="24" t="s">
        <v>168</v>
      </c>
      <c r="D1919" s="25" t="s">
        <v>189</v>
      </c>
      <c r="E1919" s="26" t="s">
        <v>196</v>
      </c>
      <c r="F1919" s="27" t="str">
        <f>VLOOKUP(표1[[#This Row],[품번]],[1]!품번구분[#Data],2,0)</f>
        <v>G</v>
      </c>
      <c r="G1919" s="28">
        <v>4</v>
      </c>
      <c r="H1919" s="28">
        <v>95</v>
      </c>
      <c r="I1919" s="28"/>
      <c r="J1919" s="29">
        <f>표1[[#This Row],[C/V]]*표1[[#This Row],[판수]]-표1[[#This Row],[불량수량]]</f>
        <v>380</v>
      </c>
      <c r="K1919" s="28" t="s">
        <v>171</v>
      </c>
      <c r="L1919" s="28" t="s">
        <v>117</v>
      </c>
      <c r="M1919" s="30">
        <v>0.83333333333333337</v>
      </c>
      <c r="N1919" s="30">
        <v>0.33333333333333331</v>
      </c>
      <c r="O1919" s="31">
        <v>659.99999999999989</v>
      </c>
      <c r="P1919" s="31">
        <v>0</v>
      </c>
      <c r="Q1919" s="32"/>
      <c r="R1919" s="33">
        <f t="shared" si="135"/>
        <v>8.6363636363636367</v>
      </c>
      <c r="S1919" s="34">
        <f t="shared" si="144"/>
        <v>175</v>
      </c>
      <c r="T1919" s="35">
        <f>IF(L1919="비가동",0,VLOOKUP(E1919,[1]단가!$D$4:$G$1048576,4,0))</f>
        <v>673</v>
      </c>
      <c r="U1919" s="35">
        <f t="shared" si="145"/>
        <v>255740</v>
      </c>
      <c r="V1919" s="36" t="str">
        <f>IF($L1919="비가동",0,IF($B1919="in",VLOOKUP($E1919,[1]투입량!$M:$T,3,FALSE),VLOOKUP($E1919,[1]투입량!$D:$I,3,FALSE)))</f>
        <v>SI5027</v>
      </c>
      <c r="W1919" s="35">
        <f>IF($L1919="비가동",0,IF($B1919="in",VLOOKUP($E1919,[1]투입량!$M:$T,6,FALSE),VLOOKUP($E1919,[1]투입량!$D:$I,5,FALSE)))</f>
        <v>48</v>
      </c>
      <c r="X1919" s="35">
        <f t="shared" si="146"/>
        <v>5016</v>
      </c>
      <c r="Y1919" s="37">
        <f>IF(V1919=0,0,VLOOKUP(V1919,[1]원재료!C:H,3,0)*0.001)</f>
        <v>0</v>
      </c>
      <c r="Z1919" s="35">
        <f t="shared" si="147"/>
        <v>0</v>
      </c>
      <c r="AA1919" s="49"/>
      <c r="AB1919" s="39"/>
      <c r="AC1919" s="40"/>
    </row>
    <row r="1920" spans="1:29" ht="19.5" customHeight="1" x14ac:dyDescent="0.45">
      <c r="A1920" s="22">
        <v>46171</v>
      </c>
      <c r="B1920" s="23" t="s">
        <v>29</v>
      </c>
      <c r="C1920" s="24" t="s">
        <v>168</v>
      </c>
      <c r="D1920" s="25" t="s">
        <v>169</v>
      </c>
      <c r="E1920" s="26" t="s">
        <v>217</v>
      </c>
      <c r="F1920" s="27" t="str">
        <f>VLOOKUP(표1[[#This Row],[품번]],[1]!품번구분[#Data],2,0)</f>
        <v>G</v>
      </c>
      <c r="G1920" s="28">
        <v>25</v>
      </c>
      <c r="H1920" s="28">
        <v>107</v>
      </c>
      <c r="I1920" s="28"/>
      <c r="J1920" s="29">
        <f>표1[[#This Row],[C/V]]*표1[[#This Row],[판수]]-표1[[#This Row],[불량수량]]</f>
        <v>2675</v>
      </c>
      <c r="K1920" s="28" t="s">
        <v>191</v>
      </c>
      <c r="L1920" s="28" t="s">
        <v>116</v>
      </c>
      <c r="M1920" s="30">
        <v>0.33333333333333331</v>
      </c>
      <c r="N1920" s="30">
        <v>0.83333333333333337</v>
      </c>
      <c r="O1920" s="31">
        <v>620</v>
      </c>
      <c r="P1920" s="31">
        <v>0</v>
      </c>
      <c r="Q1920" s="32"/>
      <c r="R1920" s="33">
        <f t="shared" si="135"/>
        <v>10.35483870967742</v>
      </c>
      <c r="S1920" s="34">
        <f t="shared" si="144"/>
        <v>107</v>
      </c>
      <c r="T1920" s="35">
        <f>IF(L1920="비가동",0,VLOOKUP(E1920,[1]단가!$D$4:$G$1048576,4,0))</f>
        <v>141.30000000000001</v>
      </c>
      <c r="U1920" s="35">
        <f t="shared" si="145"/>
        <v>377977.50000000006</v>
      </c>
      <c r="V1920" s="36" t="str">
        <f>IF($L1920="비가동",0,IF($B1920="in",VLOOKUP($E1920,[1]투입량!$M:$T,3,FALSE),VLOOKUP($E1920,[1]투입량!$D:$I,3,FALSE)))</f>
        <v>SI4033K</v>
      </c>
      <c r="W1920" s="35">
        <f>IF($L1920="비가동",0,IF($B1920="in",VLOOKUP($E1920,[1]투입량!$M:$T,6,FALSE),VLOOKUP($E1920,[1]투입량!$D:$I,5,FALSE)))</f>
        <v>35</v>
      </c>
      <c r="X1920" s="35">
        <f t="shared" si="146"/>
        <v>4119.5</v>
      </c>
      <c r="Y1920" s="37">
        <f>IF(V1920=0,0,VLOOKUP(V1920,[1]원재료!C:H,3,0)*0.001)</f>
        <v>0</v>
      </c>
      <c r="Z1920" s="35">
        <f t="shared" si="147"/>
        <v>0</v>
      </c>
      <c r="AA1920" s="49"/>
      <c r="AB1920" s="39"/>
      <c r="AC1920" s="40"/>
    </row>
    <row r="1921" spans="1:29" ht="19.5" customHeight="1" x14ac:dyDescent="0.45">
      <c r="A1921" s="22">
        <v>46171</v>
      </c>
      <c r="B1921" s="23" t="s">
        <v>29</v>
      </c>
      <c r="C1921" s="24" t="s">
        <v>168</v>
      </c>
      <c r="D1921" s="25" t="s">
        <v>172</v>
      </c>
      <c r="E1921" s="26">
        <v>440009</v>
      </c>
      <c r="F1921" s="27" t="str">
        <f>VLOOKUP(표1[[#This Row],[품번]],[1]!품번구분[#Data],2,0)</f>
        <v>G</v>
      </c>
      <c r="G1921" s="28">
        <v>80</v>
      </c>
      <c r="H1921" s="28">
        <v>109</v>
      </c>
      <c r="I1921" s="28">
        <v>109</v>
      </c>
      <c r="J1921" s="29">
        <f>표1[[#This Row],[C/V]]*표1[[#This Row],[판수]]-표1[[#This Row],[불량수량]]</f>
        <v>8611</v>
      </c>
      <c r="K1921" s="28" t="s">
        <v>191</v>
      </c>
      <c r="L1921" s="28" t="s">
        <v>116</v>
      </c>
      <c r="M1921" s="30">
        <v>0.33333333333333331</v>
      </c>
      <c r="N1921" s="30">
        <v>0.83333333333333337</v>
      </c>
      <c r="O1921" s="31">
        <v>620</v>
      </c>
      <c r="P1921" s="31">
        <v>0</v>
      </c>
      <c r="Q1921" s="32"/>
      <c r="R1921" s="33">
        <f t="shared" si="135"/>
        <v>10.548387096774194</v>
      </c>
      <c r="S1921" s="34">
        <f t="shared" si="144"/>
        <v>109</v>
      </c>
      <c r="T1921" s="35">
        <f>IF(L1921="비가동",0,VLOOKUP(E1921,[1]단가!$D$4:$G$1048576,4,0))</f>
        <v>30</v>
      </c>
      <c r="U1921" s="35">
        <f t="shared" si="145"/>
        <v>258330</v>
      </c>
      <c r="V1921" s="36" t="str">
        <f>IF($L1921="비가동",0,IF($B1921="in",VLOOKUP($E1921,[1]투입량!$M:$T,3,FALSE),VLOOKUP($E1921,[1]투입량!$D:$I,3,FALSE)))</f>
        <v>Q4004-1</v>
      </c>
      <c r="W1921" s="35">
        <f>IF($L1921="비가동",0,IF($B1921="in",VLOOKUP($E1921,[1]투입량!$M:$T,6,FALSE),VLOOKUP($E1921,[1]투입량!$D:$I,5,FALSE)))</f>
        <v>50</v>
      </c>
      <c r="X1921" s="35">
        <f t="shared" si="146"/>
        <v>5995.0000000000009</v>
      </c>
      <c r="Y1921" s="37">
        <f>IF(V1921=0,0,VLOOKUP(V1921,[1]원재료!C:H,3,0)*0.001)</f>
        <v>10.83</v>
      </c>
      <c r="Z1921" s="35">
        <f t="shared" si="147"/>
        <v>64925.850000000013</v>
      </c>
      <c r="AA1921" s="49"/>
      <c r="AB1921" s="39"/>
      <c r="AC1921" s="40"/>
    </row>
    <row r="1922" spans="1:29" ht="19.5" customHeight="1" x14ac:dyDescent="0.45">
      <c r="A1922" s="22">
        <v>46171</v>
      </c>
      <c r="B1922" s="23" t="s">
        <v>29</v>
      </c>
      <c r="C1922" s="24" t="s">
        <v>168</v>
      </c>
      <c r="D1922" s="25" t="s">
        <v>192</v>
      </c>
      <c r="E1922" s="26" t="s">
        <v>174</v>
      </c>
      <c r="F1922" s="27" t="str">
        <f>VLOOKUP(표1[[#This Row],[품번]],[1]!품번구분[#Data],2,0)</f>
        <v>G</v>
      </c>
      <c r="G1922" s="28">
        <v>72</v>
      </c>
      <c r="H1922" s="28">
        <v>107</v>
      </c>
      <c r="I1922" s="28"/>
      <c r="J1922" s="29">
        <f>표1[[#This Row],[C/V]]*표1[[#This Row],[판수]]-표1[[#This Row],[불량수량]]</f>
        <v>7704</v>
      </c>
      <c r="K1922" s="28" t="s">
        <v>191</v>
      </c>
      <c r="L1922" s="28" t="s">
        <v>116</v>
      </c>
      <c r="M1922" s="30">
        <v>0.33333333333333331</v>
      </c>
      <c r="N1922" s="30">
        <v>0.83333333333333337</v>
      </c>
      <c r="O1922" s="31">
        <v>620</v>
      </c>
      <c r="P1922" s="31">
        <v>0</v>
      </c>
      <c r="Q1922" s="32"/>
      <c r="R1922" s="33">
        <f t="shared" si="135"/>
        <v>10.35483870967742</v>
      </c>
      <c r="S1922" s="34">
        <f t="shared" si="144"/>
        <v>107</v>
      </c>
      <c r="T1922" s="35">
        <f>IF(L1922="비가동",0,VLOOKUP(E1922,[1]단가!$D$4:$G$1048576,4,0))</f>
        <v>0</v>
      </c>
      <c r="U1922" s="35">
        <f t="shared" si="145"/>
        <v>0</v>
      </c>
      <c r="V1922" s="36" t="str">
        <f>IF($L1922="비가동",0,IF($B1922="in",VLOOKUP($E1922,[1]투입량!$M:$T,3,FALSE),VLOOKUP($E1922,[1]투입량!$D:$I,3,FALSE)))</f>
        <v>Q4020</v>
      </c>
      <c r="W1922" s="35">
        <f>IF($L1922="비가동",0,IF($B1922="in",VLOOKUP($E1922,[1]투입량!$M:$T,6,FALSE),VLOOKUP($E1922,[1]투입량!$D:$I,5,FALSE)))</f>
        <v>87</v>
      </c>
      <c r="X1922" s="35">
        <f t="shared" si="146"/>
        <v>10239.9</v>
      </c>
      <c r="Y1922" s="37">
        <f>IF(V1922=0,0,VLOOKUP(V1922,[1]원재료!C:H,3,0)*0.001)</f>
        <v>10.450000000000001</v>
      </c>
      <c r="Z1922" s="35">
        <f t="shared" si="147"/>
        <v>107006.955</v>
      </c>
      <c r="AA1922" s="49"/>
      <c r="AB1922" s="39"/>
      <c r="AC1922" s="40"/>
    </row>
    <row r="1923" spans="1:29" ht="19.5" customHeight="1" x14ac:dyDescent="0.45">
      <c r="A1923" s="22">
        <v>46171</v>
      </c>
      <c r="B1923" s="23" t="s">
        <v>29</v>
      </c>
      <c r="C1923" s="24" t="s">
        <v>168</v>
      </c>
      <c r="D1923" s="25" t="s">
        <v>183</v>
      </c>
      <c r="E1923" s="26" t="s">
        <v>176</v>
      </c>
      <c r="F1923" s="27" t="str">
        <f>VLOOKUP(표1[[#This Row],[품번]],[1]!품번구분[#Data],2,0)</f>
        <v>G</v>
      </c>
      <c r="G1923" s="28">
        <v>8</v>
      </c>
      <c r="H1923" s="28">
        <v>107</v>
      </c>
      <c r="I1923" s="28"/>
      <c r="J1923" s="29">
        <f>표1[[#This Row],[C/V]]*표1[[#This Row],[판수]]-표1[[#This Row],[불량수량]]</f>
        <v>856</v>
      </c>
      <c r="K1923" s="28" t="s">
        <v>177</v>
      </c>
      <c r="L1923" s="28" t="s">
        <v>116</v>
      </c>
      <c r="M1923" s="30">
        <v>0.33333333333333331</v>
      </c>
      <c r="N1923" s="30">
        <v>0.83333333333333337</v>
      </c>
      <c r="O1923" s="31">
        <v>620</v>
      </c>
      <c r="P1923" s="31">
        <v>0</v>
      </c>
      <c r="Q1923" s="32"/>
      <c r="R1923" s="33">
        <f t="shared" si="135"/>
        <v>10.35483870967742</v>
      </c>
      <c r="S1923" s="34">
        <f t="shared" ref="S1923:S1986" si="148">SUMIFS(H:H,$A:$A,A1923,$D:$D,D1923,$E:$E,E1923)</f>
        <v>227</v>
      </c>
      <c r="T1923" s="35">
        <f>IF(L1923="비가동",0,VLOOKUP(E1923,[1]단가!$D$4:$G$1048576,4,0))</f>
        <v>420.5</v>
      </c>
      <c r="U1923" s="35">
        <f t="shared" ref="U1923:U1986" si="149">IF(L1923="비가동",0,T1923*J1923)</f>
        <v>359948</v>
      </c>
      <c r="V1923" s="36" t="str">
        <f>IF($L1923="비가동",0,IF($B1923="in",VLOOKUP($E1923,[1]투입량!$M:$T,3,FALSE),VLOOKUP($E1923,[1]투입량!$D:$I,3,FALSE)))</f>
        <v>Q4021</v>
      </c>
      <c r="W1923" s="35">
        <f>IF($L1923="비가동",0,IF($B1923="in",VLOOKUP($E1923,[1]투입량!$M:$T,6,FALSE),VLOOKUP($E1923,[1]투입량!$D:$I,5,FALSE)))</f>
        <v>22.4</v>
      </c>
      <c r="X1923" s="35">
        <f t="shared" ref="X1923:X1986" si="150">IF(L1923="비가동",0,(W1923*1.1)*H1923)</f>
        <v>2636.48</v>
      </c>
      <c r="Y1923" s="37">
        <f>IF(V1923=0,0,VLOOKUP(V1923,[1]원재료!C:H,3,0)*0.001)</f>
        <v>8.9</v>
      </c>
      <c r="Z1923" s="35">
        <f t="shared" ref="Z1923:Z1986" si="151">Y1923*X1923</f>
        <v>23464.672000000002</v>
      </c>
      <c r="AA1923" s="52"/>
      <c r="AB1923" s="39"/>
      <c r="AC1923" s="40"/>
    </row>
    <row r="1924" spans="1:29" ht="19.5" customHeight="1" x14ac:dyDescent="0.45">
      <c r="A1924" s="22">
        <v>46171</v>
      </c>
      <c r="B1924" s="23" t="s">
        <v>29</v>
      </c>
      <c r="C1924" s="24" t="s">
        <v>168</v>
      </c>
      <c r="D1924" s="25" t="s">
        <v>179</v>
      </c>
      <c r="E1924" s="26" t="s">
        <v>215</v>
      </c>
      <c r="F1924" s="27" t="str">
        <f>VLOOKUP(표1[[#This Row],[품번]],[1]!품번구분[#Data],2,0)</f>
        <v>G</v>
      </c>
      <c r="G1924" s="28">
        <v>140</v>
      </c>
      <c r="H1924" s="28">
        <v>53</v>
      </c>
      <c r="I1924" s="28"/>
      <c r="J1924" s="29">
        <f>표1[[#This Row],[C/V]]*표1[[#This Row],[판수]]-표1[[#This Row],[불량수량]]</f>
        <v>7420</v>
      </c>
      <c r="K1924" s="28" t="s">
        <v>177</v>
      </c>
      <c r="L1924" s="28" t="s">
        <v>116</v>
      </c>
      <c r="M1924" s="30">
        <v>0.33333333333333331</v>
      </c>
      <c r="N1924" s="30">
        <v>0.83333333333333337</v>
      </c>
      <c r="O1924" s="31">
        <v>620</v>
      </c>
      <c r="P1924" s="31">
        <v>0</v>
      </c>
      <c r="Q1924" s="32"/>
      <c r="R1924" s="33">
        <f t="shared" si="135"/>
        <v>5.129032258064516</v>
      </c>
      <c r="S1924" s="34">
        <f t="shared" si="148"/>
        <v>113</v>
      </c>
      <c r="T1924" s="35">
        <f>IF(L1924="비가동",0,VLOOKUP(E1924,[1]단가!$D$4:$G$1048576,4,0))</f>
        <v>0</v>
      </c>
      <c r="U1924" s="35">
        <f t="shared" si="149"/>
        <v>0</v>
      </c>
      <c r="V1924" s="36" t="str">
        <f>IF($L1924="비가동",0,IF($B1924="in",VLOOKUP($E1924,[1]투입량!$M:$T,3,FALSE),VLOOKUP($E1924,[1]투입량!$D:$I,3,FALSE)))</f>
        <v>E7008</v>
      </c>
      <c r="W1924" s="35">
        <f>IF($L1924="비가동",0,IF($B1924="in",VLOOKUP($E1924,[1]투입량!$M:$T,6,FALSE),VLOOKUP($E1924,[1]투입량!$D:$I,5,FALSE)))</f>
        <v>0</v>
      </c>
      <c r="X1924" s="35">
        <f t="shared" si="150"/>
        <v>0</v>
      </c>
      <c r="Y1924" s="37">
        <f>IF(V1924=0,0,VLOOKUP(V1924,[1]원재료!C:H,3,0)*0.001)</f>
        <v>0</v>
      </c>
      <c r="Z1924" s="35">
        <f t="shared" si="151"/>
        <v>0</v>
      </c>
      <c r="AA1924" s="49"/>
      <c r="AB1924" s="39"/>
      <c r="AC1924" s="40"/>
    </row>
    <row r="1925" spans="1:29" ht="19.5" customHeight="1" x14ac:dyDescent="0.45">
      <c r="A1925" s="22">
        <v>46171</v>
      </c>
      <c r="B1925" s="23" t="s">
        <v>29</v>
      </c>
      <c r="C1925" s="24" t="s">
        <v>168</v>
      </c>
      <c r="D1925" s="25" t="s">
        <v>181</v>
      </c>
      <c r="E1925" s="26" t="s">
        <v>220</v>
      </c>
      <c r="F1925" s="27" t="str">
        <f>VLOOKUP(표1[[#This Row],[품번]],[1]!품번구분[#Data],2,0)</f>
        <v>G</v>
      </c>
      <c r="G1925" s="28">
        <v>2</v>
      </c>
      <c r="H1925" s="28">
        <v>108</v>
      </c>
      <c r="I1925" s="28"/>
      <c r="J1925" s="29">
        <f>표1[[#This Row],[C/V]]*표1[[#This Row],[판수]]-표1[[#This Row],[불량수량]]</f>
        <v>216</v>
      </c>
      <c r="K1925" s="28" t="s">
        <v>177</v>
      </c>
      <c r="L1925" s="28" t="s">
        <v>116</v>
      </c>
      <c r="M1925" s="30">
        <v>0.33333333333333331</v>
      </c>
      <c r="N1925" s="30">
        <v>0.83333333333333337</v>
      </c>
      <c r="O1925" s="31">
        <v>620</v>
      </c>
      <c r="P1925" s="31">
        <v>0</v>
      </c>
      <c r="Q1925" s="32"/>
      <c r="R1925" s="33">
        <f t="shared" si="135"/>
        <v>10.451612903225806</v>
      </c>
      <c r="S1925" s="34">
        <f t="shared" si="148"/>
        <v>228</v>
      </c>
      <c r="T1925" s="35">
        <f>IF(L1925="비가동",0,VLOOKUP(E1925,[1]단가!$D$4:$G$1048576,4,0))</f>
        <v>1200</v>
      </c>
      <c r="U1925" s="35">
        <f t="shared" si="149"/>
        <v>259200</v>
      </c>
      <c r="V1925" s="36" t="str">
        <f>IF($L1925="비가동",0,IF($B1925="in",VLOOKUP($E1925,[1]투입량!$M:$T,3,FALSE),VLOOKUP($E1925,[1]투입량!$D:$I,3,FALSE)))</f>
        <v>SI5027</v>
      </c>
      <c r="W1925" s="35">
        <f>IF($L1925="비가동",0,IF($B1925="in",VLOOKUP($E1925,[1]투입량!$M:$T,6,FALSE),VLOOKUP($E1925,[1]투입량!$D:$I,5,FALSE)))</f>
        <v>69</v>
      </c>
      <c r="X1925" s="35">
        <f t="shared" si="150"/>
        <v>8197.2000000000007</v>
      </c>
      <c r="Y1925" s="37">
        <f>IF(V1925=0,0,VLOOKUP(V1925,[1]원재료!C:H,3,0)*0.001)</f>
        <v>0</v>
      </c>
      <c r="Z1925" s="35">
        <f t="shared" si="151"/>
        <v>0</v>
      </c>
      <c r="AA1925" s="49"/>
      <c r="AB1925" s="39"/>
      <c r="AC1925" s="40"/>
    </row>
    <row r="1926" spans="1:29" ht="19.5" customHeight="1" x14ac:dyDescent="0.45">
      <c r="A1926" s="22">
        <v>46171</v>
      </c>
      <c r="B1926" s="23" t="s">
        <v>29</v>
      </c>
      <c r="C1926" s="24" t="s">
        <v>168</v>
      </c>
      <c r="D1926" s="25" t="s">
        <v>183</v>
      </c>
      <c r="E1926" s="26" t="s">
        <v>176</v>
      </c>
      <c r="F1926" s="27" t="str">
        <f>VLOOKUP(표1[[#This Row],[품번]],[1]!품번구분[#Data],2,0)</f>
        <v>G</v>
      </c>
      <c r="G1926" s="28">
        <v>8</v>
      </c>
      <c r="H1926" s="28">
        <v>120</v>
      </c>
      <c r="I1926" s="28"/>
      <c r="J1926" s="29">
        <f>표1[[#This Row],[C/V]]*표1[[#This Row],[판수]]-표1[[#This Row],[불량수량]]</f>
        <v>960</v>
      </c>
      <c r="K1926" s="28" t="s">
        <v>184</v>
      </c>
      <c r="L1926" s="28" t="s">
        <v>117</v>
      </c>
      <c r="M1926" s="30">
        <v>0.83333333333333337</v>
      </c>
      <c r="N1926" s="30">
        <v>0.33333333333333331</v>
      </c>
      <c r="O1926" s="31">
        <v>659.99999999999989</v>
      </c>
      <c r="P1926" s="31">
        <v>0</v>
      </c>
      <c r="Q1926" s="32"/>
      <c r="R1926" s="33">
        <f t="shared" si="135"/>
        <v>10.909090909090912</v>
      </c>
      <c r="S1926" s="34">
        <f t="shared" si="148"/>
        <v>227</v>
      </c>
      <c r="T1926" s="35">
        <f>IF(L1926="비가동",0,VLOOKUP(E1926,[1]단가!$D$4:$G$1048576,4,0))</f>
        <v>420.5</v>
      </c>
      <c r="U1926" s="35">
        <f t="shared" si="149"/>
        <v>403680</v>
      </c>
      <c r="V1926" s="36" t="str">
        <f>IF($L1926="비가동",0,IF($B1926="in",VLOOKUP($E1926,[1]투입량!$M:$T,3,FALSE),VLOOKUP($E1926,[1]투입량!$D:$I,3,FALSE)))</f>
        <v>Q4021</v>
      </c>
      <c r="W1926" s="35">
        <f>IF($L1926="비가동",0,IF($B1926="in",VLOOKUP($E1926,[1]투입량!$M:$T,6,FALSE),VLOOKUP($E1926,[1]투입량!$D:$I,5,FALSE)))</f>
        <v>22.4</v>
      </c>
      <c r="X1926" s="35">
        <f t="shared" si="150"/>
        <v>2956.8</v>
      </c>
      <c r="Y1926" s="37">
        <f>IF(V1926=0,0,VLOOKUP(V1926,[1]원재료!C:H,3,0)*0.001)</f>
        <v>8.9</v>
      </c>
      <c r="Z1926" s="35">
        <f t="shared" si="151"/>
        <v>26315.520000000004</v>
      </c>
      <c r="AA1926" s="49"/>
      <c r="AB1926" s="39"/>
      <c r="AC1926" s="40"/>
    </row>
    <row r="1927" spans="1:29" ht="19.5" customHeight="1" x14ac:dyDescent="0.45">
      <c r="A1927" s="22">
        <v>46171</v>
      </c>
      <c r="B1927" s="23" t="s">
        <v>29</v>
      </c>
      <c r="C1927" s="24" t="s">
        <v>168</v>
      </c>
      <c r="D1927" s="25" t="s">
        <v>179</v>
      </c>
      <c r="E1927" s="26" t="s">
        <v>215</v>
      </c>
      <c r="F1927" s="27" t="str">
        <f>VLOOKUP(표1[[#This Row],[품번]],[1]!품번구분[#Data],2,0)</f>
        <v>G</v>
      </c>
      <c r="G1927" s="28">
        <v>140</v>
      </c>
      <c r="H1927" s="28">
        <v>60</v>
      </c>
      <c r="I1927" s="28"/>
      <c r="J1927" s="29">
        <f>표1[[#This Row],[C/V]]*표1[[#This Row],[판수]]-표1[[#This Row],[불량수량]]</f>
        <v>8400</v>
      </c>
      <c r="K1927" s="28" t="s">
        <v>184</v>
      </c>
      <c r="L1927" s="28" t="s">
        <v>117</v>
      </c>
      <c r="M1927" s="30">
        <v>0.83333333333333337</v>
      </c>
      <c r="N1927" s="30">
        <v>0.33333333333333331</v>
      </c>
      <c r="O1927" s="31">
        <v>659.99999999999989</v>
      </c>
      <c r="P1927" s="31">
        <v>0</v>
      </c>
      <c r="Q1927" s="32"/>
      <c r="R1927" s="33">
        <f t="shared" si="135"/>
        <v>5.4545454545454559</v>
      </c>
      <c r="S1927" s="34">
        <f t="shared" si="148"/>
        <v>113</v>
      </c>
      <c r="T1927" s="35">
        <f>IF(L1927="비가동",0,VLOOKUP(E1927,[1]단가!$D$4:$G$1048576,4,0))</f>
        <v>0</v>
      </c>
      <c r="U1927" s="35">
        <f t="shared" si="149"/>
        <v>0</v>
      </c>
      <c r="V1927" s="36" t="str">
        <f>IF($L1927="비가동",0,IF($B1927="in",VLOOKUP($E1927,[1]투입량!$M:$T,3,FALSE),VLOOKUP($E1927,[1]투입량!$D:$I,3,FALSE)))</f>
        <v>E7008</v>
      </c>
      <c r="W1927" s="35">
        <f>IF($L1927="비가동",0,IF($B1927="in",VLOOKUP($E1927,[1]투입량!$M:$T,6,FALSE),VLOOKUP($E1927,[1]투입량!$D:$I,5,FALSE)))</f>
        <v>0</v>
      </c>
      <c r="X1927" s="35">
        <f t="shared" si="150"/>
        <v>0</v>
      </c>
      <c r="Y1927" s="37">
        <f>IF(V1927=0,0,VLOOKUP(V1927,[1]원재료!C:H,3,0)*0.001)</f>
        <v>0</v>
      </c>
      <c r="Z1927" s="35">
        <f t="shared" si="151"/>
        <v>0</v>
      </c>
      <c r="AA1927" s="49"/>
      <c r="AB1927" s="39"/>
      <c r="AC1927" s="40"/>
    </row>
    <row r="1928" spans="1:29" ht="19.5" customHeight="1" x14ac:dyDescent="0.45">
      <c r="A1928" s="22">
        <v>46171</v>
      </c>
      <c r="B1928" s="23" t="s">
        <v>29</v>
      </c>
      <c r="C1928" s="24" t="s">
        <v>168</v>
      </c>
      <c r="D1928" s="25" t="s">
        <v>181</v>
      </c>
      <c r="E1928" s="26" t="s">
        <v>220</v>
      </c>
      <c r="F1928" s="27" t="str">
        <f>VLOOKUP(표1[[#This Row],[품번]],[1]!품번구분[#Data],2,0)</f>
        <v>G</v>
      </c>
      <c r="G1928" s="28">
        <v>2</v>
      </c>
      <c r="H1928" s="28">
        <v>120</v>
      </c>
      <c r="I1928" s="28"/>
      <c r="J1928" s="29">
        <f>표1[[#This Row],[C/V]]*표1[[#This Row],[판수]]-표1[[#This Row],[불량수량]]</f>
        <v>240</v>
      </c>
      <c r="K1928" s="28" t="s">
        <v>184</v>
      </c>
      <c r="L1928" s="28" t="s">
        <v>117</v>
      </c>
      <c r="M1928" s="30">
        <v>0.83333333333333337</v>
      </c>
      <c r="N1928" s="30">
        <v>0.33333333333333331</v>
      </c>
      <c r="O1928" s="31">
        <v>659.99999999999989</v>
      </c>
      <c r="P1928" s="31">
        <v>0</v>
      </c>
      <c r="Q1928" s="32"/>
      <c r="R1928" s="33">
        <f t="shared" si="135"/>
        <v>10.909090909090912</v>
      </c>
      <c r="S1928" s="34">
        <f t="shared" si="148"/>
        <v>228</v>
      </c>
      <c r="T1928" s="35">
        <f>IF(L1928="비가동",0,VLOOKUP(E1928,[1]단가!$D$4:$G$1048576,4,0))</f>
        <v>1200</v>
      </c>
      <c r="U1928" s="35">
        <f t="shared" si="149"/>
        <v>288000</v>
      </c>
      <c r="V1928" s="36" t="str">
        <f>IF($L1928="비가동",0,IF($B1928="in",VLOOKUP($E1928,[1]투입량!$M:$T,3,FALSE),VLOOKUP($E1928,[1]투입량!$D:$I,3,FALSE)))</f>
        <v>SI5027</v>
      </c>
      <c r="W1928" s="35">
        <f>IF($L1928="비가동",0,IF($B1928="in",VLOOKUP($E1928,[1]투입량!$M:$T,6,FALSE),VLOOKUP($E1928,[1]투입량!$D:$I,5,FALSE)))</f>
        <v>69</v>
      </c>
      <c r="X1928" s="35">
        <f t="shared" si="150"/>
        <v>9108</v>
      </c>
      <c r="Y1928" s="37">
        <f>IF(V1928=0,0,VLOOKUP(V1928,[1]원재료!C:H,3,0)*0.001)</f>
        <v>0</v>
      </c>
      <c r="Z1928" s="35">
        <f t="shared" si="151"/>
        <v>0</v>
      </c>
      <c r="AA1928" s="49"/>
      <c r="AB1928" s="39"/>
      <c r="AC1928" s="40"/>
    </row>
    <row r="1929" spans="1:29" ht="19.5" customHeight="1" x14ac:dyDescent="0.45">
      <c r="A1929" s="22">
        <v>46171</v>
      </c>
      <c r="B1929" s="23" t="s">
        <v>29</v>
      </c>
      <c r="C1929" s="24" t="s">
        <v>168</v>
      </c>
      <c r="D1929" s="25" t="s">
        <v>185</v>
      </c>
      <c r="E1929" s="26" t="s">
        <v>194</v>
      </c>
      <c r="F1929" s="27" t="str">
        <f>VLOOKUP(표1[[#This Row],[품번]],[1]!품번구분[#Data],2,0)</f>
        <v>G</v>
      </c>
      <c r="G1929" s="28">
        <v>20</v>
      </c>
      <c r="H1929" s="28">
        <v>76</v>
      </c>
      <c r="I1929" s="28"/>
      <c r="J1929" s="29">
        <f>표1[[#This Row],[C/V]]*표1[[#This Row],[판수]]-표1[[#This Row],[불량수량]]</f>
        <v>1520</v>
      </c>
      <c r="K1929" s="28" t="s">
        <v>186</v>
      </c>
      <c r="L1929" s="28" t="s">
        <v>116</v>
      </c>
      <c r="M1929" s="30">
        <v>0.33333333333333331</v>
      </c>
      <c r="N1929" s="30">
        <v>0.83333333333333337</v>
      </c>
      <c r="O1929" s="31">
        <v>620</v>
      </c>
      <c r="P1929" s="31">
        <v>0</v>
      </c>
      <c r="Q1929" s="32"/>
      <c r="R1929" s="33">
        <f t="shared" si="135"/>
        <v>7.354838709677419</v>
      </c>
      <c r="S1929" s="34">
        <f t="shared" si="148"/>
        <v>171</v>
      </c>
      <c r="T1929" s="35">
        <f>IF(L1929="비가동",0,VLOOKUP(E1929,[1]단가!$D$4:$G$1048576,4,0))</f>
        <v>405</v>
      </c>
      <c r="U1929" s="35">
        <f t="shared" si="149"/>
        <v>615600</v>
      </c>
      <c r="V1929" s="36" t="str">
        <f>IF($L1929="비가동",0,IF($B1929="in",VLOOKUP($E1929,[1]투입량!$M:$T,3,FALSE),VLOOKUP($E1929,[1]투입량!$D:$I,3,FALSE)))</f>
        <v>H-N7001</v>
      </c>
      <c r="W1929" s="35">
        <f>IF($L1929="비가동",0,IF($B1929="in",VLOOKUP($E1929,[1]투입량!$M:$T,6,FALSE),VLOOKUP($E1929,[1]투입량!$D:$I,5,FALSE)))</f>
        <v>0</v>
      </c>
      <c r="X1929" s="35">
        <f t="shared" si="150"/>
        <v>0</v>
      </c>
      <c r="Y1929" s="37">
        <f>IF(V1929=0,0,VLOOKUP(V1929,[1]원재료!C:H,3,0)*0.001)</f>
        <v>22.900000000000002</v>
      </c>
      <c r="Z1929" s="35">
        <f t="shared" si="151"/>
        <v>0</v>
      </c>
      <c r="AA1929" s="49"/>
      <c r="AB1929" s="39"/>
      <c r="AC1929" s="40"/>
    </row>
    <row r="1930" spans="1:29" ht="19.5" customHeight="1" x14ac:dyDescent="0.45">
      <c r="A1930" s="22">
        <v>46171</v>
      </c>
      <c r="B1930" s="23" t="s">
        <v>29</v>
      </c>
      <c r="C1930" s="24" t="s">
        <v>168</v>
      </c>
      <c r="D1930" s="25" t="s">
        <v>187</v>
      </c>
      <c r="E1930" s="26" t="s">
        <v>208</v>
      </c>
      <c r="F1930" s="27" t="str">
        <f>VLOOKUP(표1[[#This Row],[품번]],[1]!품번구분[#Data],2,0)</f>
        <v>G</v>
      </c>
      <c r="G1930" s="28">
        <v>28</v>
      </c>
      <c r="H1930" s="28">
        <v>80</v>
      </c>
      <c r="I1930" s="28"/>
      <c r="J1930" s="29">
        <f>표1[[#This Row],[C/V]]*표1[[#This Row],[판수]]-표1[[#This Row],[불량수량]]</f>
        <v>2240</v>
      </c>
      <c r="K1930" s="28" t="s">
        <v>186</v>
      </c>
      <c r="L1930" s="28" t="s">
        <v>116</v>
      </c>
      <c r="M1930" s="30">
        <v>0.33333333333333331</v>
      </c>
      <c r="N1930" s="30">
        <v>0.83333333333333337</v>
      </c>
      <c r="O1930" s="31">
        <v>620</v>
      </c>
      <c r="P1930" s="31">
        <v>0</v>
      </c>
      <c r="Q1930" s="32"/>
      <c r="R1930" s="33">
        <f t="shared" si="135"/>
        <v>7.741935483870968</v>
      </c>
      <c r="S1930" s="34">
        <f t="shared" si="148"/>
        <v>175</v>
      </c>
      <c r="T1930" s="35">
        <f>IF(L1930="비가동",0,VLOOKUP(E1930,[1]단가!$D$4:$G$1048576,4,0))</f>
        <v>270</v>
      </c>
      <c r="U1930" s="35">
        <f t="shared" si="149"/>
        <v>604800</v>
      </c>
      <c r="V1930" s="36" t="str">
        <f>IF($L1930="비가동",0,IF($B1930="in",VLOOKUP($E1930,[1]투입량!$M:$T,3,FALSE),VLOOKUP($E1930,[1]투입량!$D:$I,3,FALSE)))</f>
        <v>Q5011</v>
      </c>
      <c r="W1930" s="35">
        <f>IF($L1930="비가동",0,IF($B1930="in",VLOOKUP($E1930,[1]투입량!$M:$T,6,FALSE),VLOOKUP($E1930,[1]투입량!$D:$I,5,FALSE)))</f>
        <v>76</v>
      </c>
      <c r="X1930" s="35">
        <f t="shared" si="150"/>
        <v>6688.0000000000009</v>
      </c>
      <c r="Y1930" s="37">
        <f>IF(V1930=0,0,VLOOKUP(V1930,[1]원재료!C:H,3,0)*0.001)</f>
        <v>9.01</v>
      </c>
      <c r="Z1930" s="35">
        <f t="shared" si="151"/>
        <v>60258.880000000005</v>
      </c>
      <c r="AA1930" s="49"/>
      <c r="AB1930" s="39"/>
      <c r="AC1930" s="40"/>
    </row>
    <row r="1931" spans="1:29" ht="19.5" customHeight="1" x14ac:dyDescent="0.45">
      <c r="A1931" s="22">
        <v>46171</v>
      </c>
      <c r="B1931" s="23" t="s">
        <v>29</v>
      </c>
      <c r="C1931" s="24" t="s">
        <v>168</v>
      </c>
      <c r="D1931" s="25" t="s">
        <v>189</v>
      </c>
      <c r="E1931" s="26" t="s">
        <v>196</v>
      </c>
      <c r="F1931" s="27" t="str">
        <f>VLOOKUP(표1[[#This Row],[품번]],[1]!품번구분[#Data],2,0)</f>
        <v>G</v>
      </c>
      <c r="G1931" s="28">
        <v>4</v>
      </c>
      <c r="H1931" s="28">
        <v>80</v>
      </c>
      <c r="I1931" s="28"/>
      <c r="J1931" s="29">
        <f>표1[[#This Row],[C/V]]*표1[[#This Row],[판수]]-표1[[#This Row],[불량수량]]</f>
        <v>320</v>
      </c>
      <c r="K1931" s="28" t="s">
        <v>186</v>
      </c>
      <c r="L1931" s="28" t="s">
        <v>116</v>
      </c>
      <c r="M1931" s="30">
        <v>0.33333333333333331</v>
      </c>
      <c r="N1931" s="30">
        <v>0.83333333333333337</v>
      </c>
      <c r="O1931" s="31">
        <v>620</v>
      </c>
      <c r="P1931" s="31">
        <v>0</v>
      </c>
      <c r="Q1931" s="32"/>
      <c r="R1931" s="33">
        <f t="shared" si="135"/>
        <v>7.741935483870968</v>
      </c>
      <c r="S1931" s="34">
        <f t="shared" si="148"/>
        <v>175</v>
      </c>
      <c r="T1931" s="35">
        <f>IF(L1931="비가동",0,VLOOKUP(E1931,[1]단가!$D$4:$G$1048576,4,0))</f>
        <v>673</v>
      </c>
      <c r="U1931" s="35">
        <f t="shared" si="149"/>
        <v>215360</v>
      </c>
      <c r="V1931" s="36" t="str">
        <f>IF($L1931="비가동",0,IF($B1931="in",VLOOKUP($E1931,[1]투입량!$M:$T,3,FALSE),VLOOKUP($E1931,[1]투입량!$D:$I,3,FALSE)))</f>
        <v>SI5027</v>
      </c>
      <c r="W1931" s="35">
        <f>IF($L1931="비가동",0,IF($B1931="in",VLOOKUP($E1931,[1]투입량!$M:$T,6,FALSE),VLOOKUP($E1931,[1]투입량!$D:$I,5,FALSE)))</f>
        <v>48</v>
      </c>
      <c r="X1931" s="35">
        <f t="shared" si="150"/>
        <v>4224</v>
      </c>
      <c r="Y1931" s="37">
        <f>IF(V1931=0,0,VLOOKUP(V1931,[1]원재료!C:H,3,0)*0.001)</f>
        <v>0</v>
      </c>
      <c r="Z1931" s="35">
        <f t="shared" si="151"/>
        <v>0</v>
      </c>
      <c r="AA1931" s="49"/>
      <c r="AB1931" s="39"/>
      <c r="AC1931" s="40"/>
    </row>
    <row r="1932" spans="1:29" ht="19.5" customHeight="1" x14ac:dyDescent="0.45">
      <c r="A1932" s="22">
        <v>46171</v>
      </c>
      <c r="B1932" s="23" t="s">
        <v>29</v>
      </c>
      <c r="C1932" s="24" t="s">
        <v>168</v>
      </c>
      <c r="D1932" s="25" t="s">
        <v>185</v>
      </c>
      <c r="E1932" s="26" t="s">
        <v>194</v>
      </c>
      <c r="F1932" s="27" t="str">
        <f>VLOOKUP(표1[[#This Row],[품번]],[1]!품번구분[#Data],2,0)</f>
        <v>G</v>
      </c>
      <c r="G1932" s="28">
        <v>20</v>
      </c>
      <c r="H1932" s="28">
        <v>95</v>
      </c>
      <c r="I1932" s="28"/>
      <c r="J1932" s="29">
        <f>표1[[#This Row],[C/V]]*표1[[#This Row],[판수]]-표1[[#This Row],[불량수량]]</f>
        <v>1900</v>
      </c>
      <c r="K1932" s="28" t="s">
        <v>171</v>
      </c>
      <c r="L1932" s="28" t="s">
        <v>117</v>
      </c>
      <c r="M1932" s="30">
        <v>0.83333333333333337</v>
      </c>
      <c r="N1932" s="30">
        <v>0.33333333333333331</v>
      </c>
      <c r="O1932" s="31">
        <v>659.99999999999989</v>
      </c>
      <c r="P1932" s="31">
        <v>0</v>
      </c>
      <c r="Q1932" s="32"/>
      <c r="R1932" s="33">
        <f t="shared" si="135"/>
        <v>8.6363636363636367</v>
      </c>
      <c r="S1932" s="34">
        <f t="shared" si="148"/>
        <v>171</v>
      </c>
      <c r="T1932" s="35">
        <f>IF(L1932="비가동",0,VLOOKUP(E1932,[1]단가!$D$4:$G$1048576,4,0))</f>
        <v>405</v>
      </c>
      <c r="U1932" s="35">
        <f t="shared" si="149"/>
        <v>769500</v>
      </c>
      <c r="V1932" s="36" t="str">
        <f>IF($L1932="비가동",0,IF($B1932="in",VLOOKUP($E1932,[1]투입량!$M:$T,3,FALSE),VLOOKUP($E1932,[1]투입량!$D:$I,3,FALSE)))</f>
        <v>H-N7001</v>
      </c>
      <c r="W1932" s="35">
        <f>IF($L1932="비가동",0,IF($B1932="in",VLOOKUP($E1932,[1]투입량!$M:$T,6,FALSE),VLOOKUP($E1932,[1]투입량!$D:$I,5,FALSE)))</f>
        <v>0</v>
      </c>
      <c r="X1932" s="35">
        <f t="shared" si="150"/>
        <v>0</v>
      </c>
      <c r="Y1932" s="37">
        <f>IF(V1932=0,0,VLOOKUP(V1932,[1]원재료!C:H,3,0)*0.001)</f>
        <v>22.900000000000002</v>
      </c>
      <c r="Z1932" s="35">
        <f t="shared" si="151"/>
        <v>0</v>
      </c>
      <c r="AA1932" s="49"/>
      <c r="AB1932" s="39"/>
      <c r="AC1932" s="40"/>
    </row>
    <row r="1933" spans="1:29" ht="19.5" customHeight="1" x14ac:dyDescent="0.45">
      <c r="A1933" s="22">
        <v>46171</v>
      </c>
      <c r="B1933" s="23" t="s">
        <v>29</v>
      </c>
      <c r="C1933" s="24" t="s">
        <v>168</v>
      </c>
      <c r="D1933" s="25" t="s">
        <v>187</v>
      </c>
      <c r="E1933" s="26" t="s">
        <v>208</v>
      </c>
      <c r="F1933" s="27" t="str">
        <f>VLOOKUP(표1[[#This Row],[품번]],[1]!품번구분[#Data],2,0)</f>
        <v>G</v>
      </c>
      <c r="G1933" s="28">
        <v>28</v>
      </c>
      <c r="H1933" s="28">
        <v>95</v>
      </c>
      <c r="I1933" s="28"/>
      <c r="J1933" s="29">
        <f>표1[[#This Row],[C/V]]*표1[[#This Row],[판수]]-표1[[#This Row],[불량수량]]</f>
        <v>2660</v>
      </c>
      <c r="K1933" s="28" t="s">
        <v>171</v>
      </c>
      <c r="L1933" s="28" t="s">
        <v>117</v>
      </c>
      <c r="M1933" s="30">
        <v>0.83333333333333337</v>
      </c>
      <c r="N1933" s="30">
        <v>0.33333333333333331</v>
      </c>
      <c r="O1933" s="31">
        <v>659.99999999999989</v>
      </c>
      <c r="P1933" s="31">
        <v>0</v>
      </c>
      <c r="Q1933" s="32"/>
      <c r="R1933" s="33">
        <f t="shared" si="135"/>
        <v>8.6363636363636367</v>
      </c>
      <c r="S1933" s="34">
        <f t="shared" si="148"/>
        <v>175</v>
      </c>
      <c r="T1933" s="35">
        <f>IF(L1933="비가동",0,VLOOKUP(E1933,[1]단가!$D$4:$G$1048576,4,0))</f>
        <v>270</v>
      </c>
      <c r="U1933" s="35">
        <f t="shared" si="149"/>
        <v>718200</v>
      </c>
      <c r="V1933" s="36" t="str">
        <f>IF($L1933="비가동",0,IF($B1933="in",VLOOKUP($E1933,[1]투입량!$M:$T,3,FALSE),VLOOKUP($E1933,[1]투입량!$D:$I,3,FALSE)))</f>
        <v>Q5011</v>
      </c>
      <c r="W1933" s="35">
        <f>IF($L1933="비가동",0,IF($B1933="in",VLOOKUP($E1933,[1]투입량!$M:$T,6,FALSE),VLOOKUP($E1933,[1]투입량!$D:$I,5,FALSE)))</f>
        <v>76</v>
      </c>
      <c r="X1933" s="35">
        <f t="shared" si="150"/>
        <v>7942.0000000000009</v>
      </c>
      <c r="Y1933" s="37">
        <f>IF(V1933=0,0,VLOOKUP(V1933,[1]원재료!C:H,3,0)*0.001)</f>
        <v>9.01</v>
      </c>
      <c r="Z1933" s="35">
        <f t="shared" si="151"/>
        <v>71557.420000000013</v>
      </c>
      <c r="AA1933" s="49"/>
      <c r="AB1933" s="39"/>
      <c r="AC1933" s="40"/>
    </row>
    <row r="1934" spans="1:29" ht="19.5" customHeight="1" x14ac:dyDescent="0.45">
      <c r="A1934" s="22">
        <v>46172</v>
      </c>
      <c r="B1934" s="23" t="s">
        <v>29</v>
      </c>
      <c r="C1934" s="24" t="s">
        <v>168</v>
      </c>
      <c r="D1934" s="25" t="s">
        <v>189</v>
      </c>
      <c r="E1934" s="26" t="s">
        <v>196</v>
      </c>
      <c r="F1934" s="27" t="str">
        <f>VLOOKUP(표1[[#This Row],[품번]],[1]!품번구분[#Data],2,0)</f>
        <v>G</v>
      </c>
      <c r="G1934" s="28">
        <v>4</v>
      </c>
      <c r="H1934" s="28">
        <v>94</v>
      </c>
      <c r="I1934" s="28"/>
      <c r="J1934" s="29">
        <f>표1[[#This Row],[C/V]]*표1[[#This Row],[판수]]-표1[[#This Row],[불량수량]]</f>
        <v>376</v>
      </c>
      <c r="K1934" s="28" t="s">
        <v>171</v>
      </c>
      <c r="L1934" s="28" t="s">
        <v>117</v>
      </c>
      <c r="M1934" s="30">
        <v>0.83333333333333337</v>
      </c>
      <c r="N1934" s="30">
        <v>0.33333333333333331</v>
      </c>
      <c r="O1934" s="31">
        <v>659.99999999999989</v>
      </c>
      <c r="P1934" s="31">
        <v>0</v>
      </c>
      <c r="Q1934" s="32"/>
      <c r="R1934" s="33">
        <f t="shared" si="135"/>
        <v>8.5454545454545467</v>
      </c>
      <c r="S1934" s="34">
        <f t="shared" si="148"/>
        <v>164</v>
      </c>
      <c r="T1934" s="35">
        <f>IF(L1934="비가동",0,VLOOKUP(E1934,[1]단가!$D$4:$G$1048576,4,0))</f>
        <v>673</v>
      </c>
      <c r="U1934" s="35">
        <f t="shared" si="149"/>
        <v>253048</v>
      </c>
      <c r="V1934" s="36" t="str">
        <f>IF($L1934="비가동",0,IF($B1934="in",VLOOKUP($E1934,[1]투입량!$M:$T,3,FALSE),VLOOKUP($E1934,[1]투입량!$D:$I,3,FALSE)))</f>
        <v>SI5027</v>
      </c>
      <c r="W1934" s="35">
        <f>IF($L1934="비가동",0,IF($B1934="in",VLOOKUP($E1934,[1]투입량!$M:$T,6,FALSE),VLOOKUP($E1934,[1]투입량!$D:$I,5,FALSE)))</f>
        <v>48</v>
      </c>
      <c r="X1934" s="35">
        <f t="shared" si="150"/>
        <v>4963.2000000000007</v>
      </c>
      <c r="Y1934" s="37">
        <f>IF(V1934=0,0,VLOOKUP(V1934,[1]원재료!C:H,3,0)*0.001)</f>
        <v>0</v>
      </c>
      <c r="Z1934" s="35">
        <f t="shared" si="151"/>
        <v>0</v>
      </c>
      <c r="AA1934" s="49"/>
      <c r="AB1934" s="39"/>
      <c r="AC1934" s="40"/>
    </row>
    <row r="1935" spans="1:29" ht="19.5" customHeight="1" x14ac:dyDescent="0.45">
      <c r="A1935" s="22">
        <v>46172</v>
      </c>
      <c r="B1935" s="23" t="s">
        <v>29</v>
      </c>
      <c r="C1935" s="24" t="s">
        <v>168</v>
      </c>
      <c r="D1935" s="25" t="s">
        <v>169</v>
      </c>
      <c r="E1935" s="26" t="s">
        <v>211</v>
      </c>
      <c r="F1935" s="27" t="str">
        <f>VLOOKUP(표1[[#This Row],[품번]],[1]!품번구분[#Data],2,0)</f>
        <v>G</v>
      </c>
      <c r="G1935" s="28">
        <v>2</v>
      </c>
      <c r="H1935" s="28">
        <v>92</v>
      </c>
      <c r="I1935" s="28"/>
      <c r="J1935" s="29">
        <f>표1[[#This Row],[C/V]]*표1[[#This Row],[판수]]-표1[[#This Row],[불량수량]]</f>
        <v>184</v>
      </c>
      <c r="K1935" s="28" t="s">
        <v>191</v>
      </c>
      <c r="L1935" s="28" t="s">
        <v>34</v>
      </c>
      <c r="M1935" s="30">
        <v>0.33333333333333331</v>
      </c>
      <c r="N1935" s="30">
        <v>0.75</v>
      </c>
      <c r="O1935" s="31">
        <v>540</v>
      </c>
      <c r="P1935" s="31">
        <v>0</v>
      </c>
      <c r="Q1935" s="32"/>
      <c r="R1935" s="33">
        <f t="shared" si="135"/>
        <v>10.222222222222221</v>
      </c>
      <c r="S1935" s="34">
        <f t="shared" si="148"/>
        <v>220</v>
      </c>
      <c r="T1935" s="35">
        <f>IF(L1935="비가동",0,VLOOKUP(E1935,[1]단가!$D$4:$G$1048576,4,0))</f>
        <v>1402</v>
      </c>
      <c r="U1935" s="35">
        <f t="shared" si="149"/>
        <v>257968</v>
      </c>
      <c r="V1935" s="36" t="str">
        <f>IF($L1935="비가동",0,IF($B1935="in",VLOOKUP($E1935,[1]투입량!$M:$T,3,FALSE),VLOOKUP($E1935,[1]투입량!$D:$I,3,FALSE)))</f>
        <v>SI5013</v>
      </c>
      <c r="W1935" s="35">
        <f>IF($L1935="비가동",0,IF($B1935="in",VLOOKUP($E1935,[1]투입량!$M:$T,6,FALSE),VLOOKUP($E1935,[1]투입량!$D:$I,5,FALSE)))</f>
        <v>0</v>
      </c>
      <c r="X1935" s="35">
        <f t="shared" si="150"/>
        <v>0</v>
      </c>
      <c r="Y1935" s="37">
        <f>IF(V1935=0,0,VLOOKUP(V1935,[1]원재료!C:H,3,0)*0.001)</f>
        <v>8.6</v>
      </c>
      <c r="Z1935" s="35">
        <f t="shared" si="151"/>
        <v>0</v>
      </c>
      <c r="AA1935" s="49"/>
      <c r="AB1935" s="39"/>
      <c r="AC1935" s="40"/>
    </row>
    <row r="1936" spans="1:29" ht="19.5" customHeight="1" x14ac:dyDescent="0.45">
      <c r="A1936" s="22">
        <v>46172</v>
      </c>
      <c r="B1936" s="23" t="s">
        <v>29</v>
      </c>
      <c r="C1936" s="24" t="s">
        <v>168</v>
      </c>
      <c r="D1936" s="25" t="s">
        <v>172</v>
      </c>
      <c r="E1936" s="26" t="s">
        <v>221</v>
      </c>
      <c r="F1936" s="27" t="str">
        <f>VLOOKUP(표1[[#This Row],[품번]],[1]!품번구분[#Data],2,0)</f>
        <v>G</v>
      </c>
      <c r="G1936" s="28">
        <v>180</v>
      </c>
      <c r="H1936" s="28">
        <v>93</v>
      </c>
      <c r="I1936" s="28"/>
      <c r="J1936" s="29">
        <f>표1[[#This Row],[C/V]]*표1[[#This Row],[판수]]-표1[[#This Row],[불량수량]]</f>
        <v>16740</v>
      </c>
      <c r="K1936" s="28" t="s">
        <v>191</v>
      </c>
      <c r="L1936" s="28" t="s">
        <v>34</v>
      </c>
      <c r="M1936" s="30">
        <v>0.33333333333333331</v>
      </c>
      <c r="N1936" s="30">
        <v>0.75</v>
      </c>
      <c r="O1936" s="31">
        <v>540</v>
      </c>
      <c r="P1936" s="31">
        <v>0</v>
      </c>
      <c r="Q1936" s="32"/>
      <c r="R1936" s="33">
        <f t="shared" si="135"/>
        <v>10.333333333333334</v>
      </c>
      <c r="S1936" s="34">
        <f t="shared" si="148"/>
        <v>181</v>
      </c>
      <c r="T1936" s="35">
        <f>IF(L1936="비가동",0,VLOOKUP(E1936,[1]단가!$D$4:$G$1048576,4,0))</f>
        <v>87.4</v>
      </c>
      <c r="U1936" s="35">
        <f t="shared" si="149"/>
        <v>1463076</v>
      </c>
      <c r="V1936" s="36" t="str">
        <f>IF($L1936="비가동",0,IF($B1936="in",VLOOKUP($E1936,[1]투입량!$M:$T,3,FALSE),VLOOKUP($E1936,[1]투입량!$D:$I,3,FALSE)))</f>
        <v>SI4033</v>
      </c>
      <c r="W1936" s="35">
        <f>IF($L1936="비가동",0,IF($B1936="in",VLOOKUP($E1936,[1]투입량!$M:$T,6,FALSE),VLOOKUP($E1936,[1]투입량!$D:$I,5,FALSE)))</f>
        <v>0</v>
      </c>
      <c r="X1936" s="35">
        <f t="shared" si="150"/>
        <v>0</v>
      </c>
      <c r="Y1936" s="37">
        <f>IF(V1936=0,0,VLOOKUP(V1936,[1]원재료!C:H,3,0)*0.001)</f>
        <v>9</v>
      </c>
      <c r="Z1936" s="35">
        <f t="shared" si="151"/>
        <v>0</v>
      </c>
      <c r="AA1936" s="49"/>
      <c r="AB1936" s="39"/>
      <c r="AC1936" s="40"/>
    </row>
    <row r="1937" spans="1:29" ht="19.5" customHeight="1" x14ac:dyDescent="0.45">
      <c r="A1937" s="22">
        <v>46172</v>
      </c>
      <c r="B1937" s="23" t="s">
        <v>29</v>
      </c>
      <c r="C1937" s="24" t="s">
        <v>168</v>
      </c>
      <c r="D1937" s="25" t="s">
        <v>192</v>
      </c>
      <c r="E1937" s="26" t="s">
        <v>174</v>
      </c>
      <c r="F1937" s="27" t="str">
        <f>VLOOKUP(표1[[#This Row],[품번]],[1]!품번구분[#Data],2,0)</f>
        <v>G</v>
      </c>
      <c r="G1937" s="28">
        <v>72</v>
      </c>
      <c r="H1937" s="28">
        <v>97</v>
      </c>
      <c r="I1937" s="28"/>
      <c r="J1937" s="29">
        <f>표1[[#This Row],[C/V]]*표1[[#This Row],[판수]]-표1[[#This Row],[불량수량]]</f>
        <v>6984</v>
      </c>
      <c r="K1937" s="28" t="s">
        <v>191</v>
      </c>
      <c r="L1937" s="28" t="s">
        <v>34</v>
      </c>
      <c r="M1937" s="30">
        <v>0.33333333333333331</v>
      </c>
      <c r="N1937" s="30">
        <v>0.75</v>
      </c>
      <c r="O1937" s="31">
        <v>540</v>
      </c>
      <c r="P1937" s="31">
        <v>0</v>
      </c>
      <c r="Q1937" s="32"/>
      <c r="R1937" s="33">
        <f t="shared" si="135"/>
        <v>10.777777777777779</v>
      </c>
      <c r="S1937" s="34">
        <f t="shared" si="148"/>
        <v>97</v>
      </c>
      <c r="T1937" s="35">
        <f>IF(L1937="비가동",0,VLOOKUP(E1937,[1]단가!$D$4:$G$1048576,4,0))</f>
        <v>0</v>
      </c>
      <c r="U1937" s="35">
        <f t="shared" si="149"/>
        <v>0</v>
      </c>
      <c r="V1937" s="36" t="str">
        <f>IF($L1937="비가동",0,IF($B1937="in",VLOOKUP($E1937,[1]투입량!$M:$T,3,FALSE),VLOOKUP($E1937,[1]투입량!$D:$I,3,FALSE)))</f>
        <v>Q4020</v>
      </c>
      <c r="W1937" s="35">
        <f>IF($L1937="비가동",0,IF($B1937="in",VLOOKUP($E1937,[1]투입량!$M:$T,6,FALSE),VLOOKUP($E1937,[1]투입량!$D:$I,5,FALSE)))</f>
        <v>87</v>
      </c>
      <c r="X1937" s="35">
        <f t="shared" si="150"/>
        <v>9282.9</v>
      </c>
      <c r="Y1937" s="37">
        <f>IF(V1937=0,0,VLOOKUP(V1937,[1]원재료!C:H,3,0)*0.001)</f>
        <v>10.450000000000001</v>
      </c>
      <c r="Z1937" s="35">
        <f t="shared" si="151"/>
        <v>97006.305000000008</v>
      </c>
      <c r="AA1937" s="49"/>
      <c r="AB1937" s="39"/>
      <c r="AC1937" s="40"/>
    </row>
    <row r="1938" spans="1:29" ht="19.5" hidden="1" customHeight="1" x14ac:dyDescent="0.45">
      <c r="A1938" s="22">
        <v>46172</v>
      </c>
      <c r="B1938" s="23" t="s">
        <v>29</v>
      </c>
      <c r="C1938" s="24" t="s">
        <v>168</v>
      </c>
      <c r="D1938" s="25" t="s">
        <v>169</v>
      </c>
      <c r="E1938" s="26" t="s">
        <v>211</v>
      </c>
      <c r="F1938" s="27" t="str">
        <f>VLOOKUP(표1[[#This Row],[품번]],[1]!품번구분[#Data],2,0)</f>
        <v>G</v>
      </c>
      <c r="G1938" s="28">
        <v>2</v>
      </c>
      <c r="H1938" s="28">
        <v>128</v>
      </c>
      <c r="I1938" s="28"/>
      <c r="J1938" s="29">
        <f>표1[[#This Row],[C/V]]*표1[[#This Row],[판수]]-표1[[#This Row],[불량수량]]</f>
        <v>256</v>
      </c>
      <c r="K1938" s="28" t="s">
        <v>43</v>
      </c>
      <c r="L1938" s="28" t="s">
        <v>44</v>
      </c>
      <c r="M1938" s="30">
        <v>0.75</v>
      </c>
      <c r="N1938" s="30">
        <v>0.29166666666666669</v>
      </c>
      <c r="O1938" s="31">
        <v>635.00000000000011</v>
      </c>
      <c r="P1938" s="31">
        <v>55.000000000000043</v>
      </c>
      <c r="Q1938" s="32" t="s">
        <v>100</v>
      </c>
      <c r="R1938" s="33">
        <f t="shared" si="135"/>
        <v>12.094488188976376</v>
      </c>
      <c r="S1938" s="34">
        <f t="shared" si="148"/>
        <v>220</v>
      </c>
      <c r="T1938" s="35">
        <f>IF(L1938="비가동",0,VLOOKUP(E1938,[1]단가!$D$4:$G$1048576,4,0))</f>
        <v>1402</v>
      </c>
      <c r="U1938" s="35">
        <f t="shared" si="149"/>
        <v>358912</v>
      </c>
      <c r="V1938" s="36" t="str">
        <f>IF($L1938="비가동",0,IF($B1938="in",VLOOKUP($E1938,[1]투입량!$M:$T,3,FALSE),VLOOKUP($E1938,[1]투입량!$D:$I,3,FALSE)))</f>
        <v>SI5013</v>
      </c>
      <c r="W1938" s="35">
        <f>IF($L1938="비가동",0,IF($B1938="in",VLOOKUP($E1938,[1]투입량!$M:$T,6,FALSE),VLOOKUP($E1938,[1]투입량!$D:$I,5,FALSE)))</f>
        <v>0</v>
      </c>
      <c r="X1938" s="35">
        <f t="shared" si="150"/>
        <v>0</v>
      </c>
      <c r="Y1938" s="37">
        <f>IF(V1938=0,0,VLOOKUP(V1938,[1]원재료!C:H,3,0)*0.001)</f>
        <v>8.6</v>
      </c>
      <c r="Z1938" s="35">
        <f t="shared" si="151"/>
        <v>0</v>
      </c>
      <c r="AA1938" s="49"/>
      <c r="AB1938" s="39"/>
      <c r="AC1938" s="40"/>
    </row>
    <row r="1939" spans="1:29" ht="19.5" hidden="1" customHeight="1" x14ac:dyDescent="0.45">
      <c r="A1939" s="22">
        <v>46172</v>
      </c>
      <c r="B1939" s="23" t="s">
        <v>29</v>
      </c>
      <c r="C1939" s="24" t="s">
        <v>168</v>
      </c>
      <c r="D1939" s="25" t="s">
        <v>169</v>
      </c>
      <c r="E1939" s="26" t="s">
        <v>211</v>
      </c>
      <c r="F1939" s="27" t="str">
        <f>VLOOKUP(표1[[#This Row],[품번]],[1]!품번구분[#Data],2,0)</f>
        <v>G</v>
      </c>
      <c r="G1939" s="28"/>
      <c r="H1939" s="28"/>
      <c r="I1939" s="28"/>
      <c r="J1939" s="29">
        <f>표1[[#This Row],[C/V]]*표1[[#This Row],[판수]]-표1[[#This Row],[불량수량]]</f>
        <v>0</v>
      </c>
      <c r="K1939" s="28" t="s">
        <v>43</v>
      </c>
      <c r="L1939" s="28" t="s">
        <v>36</v>
      </c>
      <c r="M1939" s="30">
        <v>0.25347222222222221</v>
      </c>
      <c r="N1939" s="30">
        <v>0.29166666666666669</v>
      </c>
      <c r="O1939" s="31">
        <v>55.000000000000043</v>
      </c>
      <c r="P1939" s="31">
        <v>0</v>
      </c>
      <c r="Q1939" s="32"/>
      <c r="R1939" s="33" t="str">
        <f t="shared" si="135"/>
        <v/>
      </c>
      <c r="S1939" s="34">
        <f t="shared" si="148"/>
        <v>220</v>
      </c>
      <c r="T1939" s="35">
        <f>IF(L1939="비가동",0,VLOOKUP(E1939,[1]단가!$D$4:$G$1048576,4,0))</f>
        <v>0</v>
      </c>
      <c r="U1939" s="35">
        <f t="shared" si="149"/>
        <v>0</v>
      </c>
      <c r="V1939" s="36">
        <f>IF($L1939="비가동",0,IF($B1939="in",VLOOKUP($E1939,[1]투입량!$M:$T,3,FALSE),VLOOKUP($E1939,[1]투입량!$D:$I,3,FALSE)))</f>
        <v>0</v>
      </c>
      <c r="W1939" s="35">
        <f>IF($L1939="비가동",0,IF($B1939="in",VLOOKUP($E1939,[1]투입량!$M:$T,6,FALSE),VLOOKUP($E1939,[1]투입량!$D:$I,5,FALSE)))</f>
        <v>0</v>
      </c>
      <c r="X1939" s="35">
        <f t="shared" si="150"/>
        <v>0</v>
      </c>
      <c r="Y1939" s="37">
        <f>IF(V1939=0,0,VLOOKUP(V1939,[1]원재료!C:H,3,0)*0.001)</f>
        <v>0</v>
      </c>
      <c r="Z1939" s="35">
        <f t="shared" si="151"/>
        <v>0</v>
      </c>
      <c r="AA1939" s="49"/>
      <c r="AB1939" s="39"/>
      <c r="AC1939" s="40"/>
    </row>
    <row r="1940" spans="1:29" ht="19.5" customHeight="1" x14ac:dyDescent="0.45">
      <c r="A1940" s="22">
        <v>46172</v>
      </c>
      <c r="B1940" s="23" t="s">
        <v>29</v>
      </c>
      <c r="C1940" s="24" t="s">
        <v>168</v>
      </c>
      <c r="D1940" s="25" t="s">
        <v>169</v>
      </c>
      <c r="E1940" s="26">
        <v>480131</v>
      </c>
      <c r="F1940" s="27" t="str">
        <f>VLOOKUP(표1[[#This Row],[품번]],[1]!품번구분[#Data],2,0)</f>
        <v>G</v>
      </c>
      <c r="G1940" s="28">
        <v>12</v>
      </c>
      <c r="H1940" s="28">
        <v>5</v>
      </c>
      <c r="I1940" s="28"/>
      <c r="J1940" s="29">
        <f>표1[[#This Row],[C/V]]*표1[[#This Row],[판수]]-표1[[#This Row],[불량수량]]</f>
        <v>60</v>
      </c>
      <c r="K1940" s="28" t="s">
        <v>43</v>
      </c>
      <c r="L1940" s="28" t="s">
        <v>44</v>
      </c>
      <c r="M1940" s="30">
        <v>0.29166666666666669</v>
      </c>
      <c r="N1940" s="30">
        <v>0.33333333333333331</v>
      </c>
      <c r="O1940" s="31">
        <v>59.999999999999943</v>
      </c>
      <c r="P1940" s="31">
        <v>0</v>
      </c>
      <c r="Q1940" s="32"/>
      <c r="R1940" s="33">
        <f t="shared" si="135"/>
        <v>5.0000000000000044</v>
      </c>
      <c r="S1940" s="34">
        <f t="shared" si="148"/>
        <v>5</v>
      </c>
      <c r="T1940" s="35">
        <f>IF(L1940="비가동",0,VLOOKUP(E1940,[1]단가!$D$4:$G$1048576,4,0))</f>
        <v>160.9</v>
      </c>
      <c r="U1940" s="35">
        <f t="shared" si="149"/>
        <v>9654</v>
      </c>
      <c r="V1940" s="36" t="str">
        <f>IF($L1940="비가동",0,IF($B1940="in",VLOOKUP($E1940,[1]투입량!$M:$T,3,FALSE),VLOOKUP($E1940,[1]투입량!$D:$I,3,FALSE)))</f>
        <v>Q4020</v>
      </c>
      <c r="W1940" s="35">
        <f>IF($L1940="비가동",0,IF($B1940="in",VLOOKUP($E1940,[1]투입량!$M:$T,6,FALSE),VLOOKUP($E1940,[1]투입량!$D:$I,5,FALSE)))</f>
        <v>21.6</v>
      </c>
      <c r="X1940" s="35">
        <f t="shared" si="150"/>
        <v>118.80000000000003</v>
      </c>
      <c r="Y1940" s="37">
        <f>IF(V1940=0,0,VLOOKUP(V1940,[1]원재료!C:H,3,0)*0.001)</f>
        <v>10.450000000000001</v>
      </c>
      <c r="Z1940" s="35">
        <f t="shared" si="151"/>
        <v>1241.4600000000005</v>
      </c>
      <c r="AA1940" s="49"/>
      <c r="AB1940" s="39"/>
      <c r="AC1940" s="40"/>
    </row>
    <row r="1941" spans="1:29" ht="19.5" hidden="1" customHeight="1" x14ac:dyDescent="0.45">
      <c r="A1941" s="22">
        <v>46172</v>
      </c>
      <c r="B1941" s="23" t="s">
        <v>29</v>
      </c>
      <c r="C1941" s="24" t="s">
        <v>168</v>
      </c>
      <c r="D1941" s="25" t="s">
        <v>172</v>
      </c>
      <c r="E1941" s="26" t="s">
        <v>221</v>
      </c>
      <c r="F1941" s="27" t="str">
        <f>VLOOKUP(표1[[#This Row],[품번]],[1]!품번구분[#Data],2,0)</f>
        <v>G</v>
      </c>
      <c r="G1941" s="28">
        <v>180</v>
      </c>
      <c r="H1941" s="28">
        <v>88</v>
      </c>
      <c r="I1941" s="28"/>
      <c r="J1941" s="29">
        <f>표1[[#This Row],[C/V]]*표1[[#This Row],[판수]]-표1[[#This Row],[불량수량]]</f>
        <v>15840</v>
      </c>
      <c r="K1941" s="28" t="s">
        <v>43</v>
      </c>
      <c r="L1941" s="28" t="s">
        <v>44</v>
      </c>
      <c r="M1941" s="30">
        <v>0.75</v>
      </c>
      <c r="N1941" s="30">
        <v>0.12847222222222224</v>
      </c>
      <c r="O1941" s="31">
        <v>390.00000000000011</v>
      </c>
      <c r="P1941" s="31">
        <v>125.00000000000003</v>
      </c>
      <c r="Q1941" s="32" t="s">
        <v>100</v>
      </c>
      <c r="R1941" s="33">
        <f t="shared" si="135"/>
        <v>13.538461538461535</v>
      </c>
      <c r="S1941" s="34">
        <f t="shared" si="148"/>
        <v>181</v>
      </c>
      <c r="T1941" s="35">
        <f>IF(L1941="비가동",0,VLOOKUP(E1941,[1]단가!$D$4:$G$1048576,4,0))</f>
        <v>87.4</v>
      </c>
      <c r="U1941" s="35">
        <f t="shared" si="149"/>
        <v>1384416</v>
      </c>
      <c r="V1941" s="36" t="str">
        <f>IF($L1941="비가동",0,IF($B1941="in",VLOOKUP($E1941,[1]투입량!$M:$T,3,FALSE),VLOOKUP($E1941,[1]투입량!$D:$I,3,FALSE)))</f>
        <v>SI4033</v>
      </c>
      <c r="W1941" s="35">
        <f>IF($L1941="비가동",0,IF($B1941="in",VLOOKUP($E1941,[1]투입량!$M:$T,6,FALSE),VLOOKUP($E1941,[1]투입량!$D:$I,5,FALSE)))</f>
        <v>0</v>
      </c>
      <c r="X1941" s="35">
        <f t="shared" si="150"/>
        <v>0</v>
      </c>
      <c r="Y1941" s="37">
        <f>IF(V1941=0,0,VLOOKUP(V1941,[1]원재료!C:H,3,0)*0.001)</f>
        <v>9</v>
      </c>
      <c r="Z1941" s="35">
        <f t="shared" si="151"/>
        <v>0</v>
      </c>
      <c r="AA1941" s="49"/>
      <c r="AB1941" s="39"/>
      <c r="AC1941" s="40"/>
    </row>
    <row r="1942" spans="1:29" ht="19.5" hidden="1" customHeight="1" x14ac:dyDescent="0.45">
      <c r="A1942" s="22">
        <v>46172</v>
      </c>
      <c r="B1942" s="23" t="s">
        <v>29</v>
      </c>
      <c r="C1942" s="24" t="s">
        <v>168</v>
      </c>
      <c r="D1942" s="25" t="s">
        <v>172</v>
      </c>
      <c r="E1942" s="26" t="s">
        <v>221</v>
      </c>
      <c r="F1942" s="27" t="str">
        <f>VLOOKUP(표1[[#This Row],[품번]],[1]!품번구분[#Data],2,0)</f>
        <v>G</v>
      </c>
      <c r="G1942" s="28"/>
      <c r="H1942" s="28"/>
      <c r="I1942" s="28"/>
      <c r="J1942" s="29">
        <f>표1[[#This Row],[C/V]]*표1[[#This Row],[판수]]-표1[[#This Row],[불량수량]]</f>
        <v>0</v>
      </c>
      <c r="K1942" s="28" t="s">
        <v>43</v>
      </c>
      <c r="L1942" s="28" t="s">
        <v>36</v>
      </c>
      <c r="M1942" s="30">
        <v>4.1666666666666664E-2</v>
      </c>
      <c r="N1942" s="30">
        <v>0.12847222222222224</v>
      </c>
      <c r="O1942" s="31">
        <v>125.00000000000003</v>
      </c>
      <c r="P1942" s="31">
        <v>0</v>
      </c>
      <c r="Q1942" s="32"/>
      <c r="R1942" s="33" t="str">
        <f t="shared" si="135"/>
        <v/>
      </c>
      <c r="S1942" s="34">
        <f t="shared" si="148"/>
        <v>181</v>
      </c>
      <c r="T1942" s="35">
        <f>IF(L1942="비가동",0,VLOOKUP(E1942,[1]단가!$D$4:$G$1048576,4,0))</f>
        <v>0</v>
      </c>
      <c r="U1942" s="35">
        <f t="shared" si="149"/>
        <v>0</v>
      </c>
      <c r="V1942" s="36">
        <f>IF($L1942="비가동",0,IF($B1942="in",VLOOKUP($E1942,[1]투입량!$M:$T,3,FALSE),VLOOKUP($E1942,[1]투입량!$D:$I,3,FALSE)))</f>
        <v>0</v>
      </c>
      <c r="W1942" s="35">
        <f>IF($L1942="비가동",0,IF($B1942="in",VLOOKUP($E1942,[1]투입량!$M:$T,6,FALSE),VLOOKUP($E1942,[1]투입량!$D:$I,5,FALSE)))</f>
        <v>0</v>
      </c>
      <c r="X1942" s="35">
        <f t="shared" si="150"/>
        <v>0</v>
      </c>
      <c r="Y1942" s="37">
        <f>IF(V1942=0,0,VLOOKUP(V1942,[1]원재료!C:H,3,0)*0.001)</f>
        <v>0</v>
      </c>
      <c r="Z1942" s="35">
        <f t="shared" si="151"/>
        <v>0</v>
      </c>
      <c r="AA1942" s="49"/>
      <c r="AB1942" s="39"/>
      <c r="AC1942" s="40"/>
    </row>
    <row r="1943" spans="1:29" ht="19.5" customHeight="1" x14ac:dyDescent="0.45">
      <c r="A1943" s="22">
        <v>46172</v>
      </c>
      <c r="B1943" s="23" t="s">
        <v>29</v>
      </c>
      <c r="C1943" s="24" t="s">
        <v>168</v>
      </c>
      <c r="D1943" s="25" t="s">
        <v>172</v>
      </c>
      <c r="E1943" s="26">
        <v>440009</v>
      </c>
      <c r="F1943" s="27" t="str">
        <f>VLOOKUP(표1[[#This Row],[품번]],[1]!품번구분[#Data],2,0)</f>
        <v>G</v>
      </c>
      <c r="G1943" s="28">
        <v>80</v>
      </c>
      <c r="H1943" s="28">
        <v>52</v>
      </c>
      <c r="I1943" s="28">
        <v>52</v>
      </c>
      <c r="J1943" s="29">
        <f>표1[[#This Row],[C/V]]*표1[[#This Row],[판수]]-표1[[#This Row],[불량수량]]</f>
        <v>4108</v>
      </c>
      <c r="K1943" s="28" t="s">
        <v>43</v>
      </c>
      <c r="L1943" s="28" t="s">
        <v>44</v>
      </c>
      <c r="M1943" s="30">
        <v>0.12847222222222224</v>
      </c>
      <c r="N1943" s="30">
        <v>0.33333333333333331</v>
      </c>
      <c r="O1943" s="31">
        <v>294.99999999999994</v>
      </c>
      <c r="P1943" s="31">
        <v>0</v>
      </c>
      <c r="Q1943" s="32"/>
      <c r="R1943" s="33">
        <f t="shared" si="135"/>
        <v>10.57627118644068</v>
      </c>
      <c r="S1943" s="34">
        <f t="shared" si="148"/>
        <v>52</v>
      </c>
      <c r="T1943" s="35">
        <f>IF(L1943="비가동",0,VLOOKUP(E1943,[1]단가!$D$4:$G$1048576,4,0))</f>
        <v>30</v>
      </c>
      <c r="U1943" s="35">
        <f t="shared" si="149"/>
        <v>123240</v>
      </c>
      <c r="V1943" s="36" t="str">
        <f>IF($L1943="비가동",0,IF($B1943="in",VLOOKUP($E1943,[1]투입량!$M:$T,3,FALSE),VLOOKUP($E1943,[1]투입량!$D:$I,3,FALSE)))</f>
        <v>Q4004-1</v>
      </c>
      <c r="W1943" s="35">
        <f>IF($L1943="비가동",0,IF($B1943="in",VLOOKUP($E1943,[1]투입량!$M:$T,6,FALSE),VLOOKUP($E1943,[1]투입량!$D:$I,5,FALSE)))</f>
        <v>50</v>
      </c>
      <c r="X1943" s="35">
        <f t="shared" si="150"/>
        <v>2860.0000000000005</v>
      </c>
      <c r="Y1943" s="37">
        <f>IF(V1943=0,0,VLOOKUP(V1943,[1]원재료!C:H,3,0)*0.001)</f>
        <v>10.83</v>
      </c>
      <c r="Z1943" s="35">
        <f t="shared" si="151"/>
        <v>30973.800000000007</v>
      </c>
      <c r="AA1943" s="49"/>
      <c r="AB1943" s="39"/>
      <c r="AC1943" s="40"/>
    </row>
    <row r="1944" spans="1:29" ht="19.5" hidden="1" customHeight="1" x14ac:dyDescent="0.45">
      <c r="A1944" s="22">
        <v>46172</v>
      </c>
      <c r="B1944" s="23" t="s">
        <v>29</v>
      </c>
      <c r="C1944" s="24" t="s">
        <v>168</v>
      </c>
      <c r="D1944" s="25" t="s">
        <v>192</v>
      </c>
      <c r="E1944" s="26" t="s">
        <v>174</v>
      </c>
      <c r="F1944" s="27" t="str">
        <f>VLOOKUP(표1[[#This Row],[품번]],[1]!품번구분[#Data],2,0)</f>
        <v>G</v>
      </c>
      <c r="G1944" s="28">
        <v>72</v>
      </c>
      <c r="H1944" s="28">
        <v>0</v>
      </c>
      <c r="I1944" s="28"/>
      <c r="J1944" s="29">
        <f>표1[[#This Row],[C/V]]*표1[[#This Row],[판수]]-표1[[#This Row],[불량수량]]</f>
        <v>0</v>
      </c>
      <c r="K1944" s="28" t="s">
        <v>43</v>
      </c>
      <c r="L1944" s="28" t="s">
        <v>44</v>
      </c>
      <c r="M1944" s="30">
        <v>0.75</v>
      </c>
      <c r="N1944" s="30">
        <v>0.79861111111111116</v>
      </c>
      <c r="O1944" s="31">
        <v>0</v>
      </c>
      <c r="P1944" s="31">
        <v>70</v>
      </c>
      <c r="Q1944" s="32" t="s">
        <v>100</v>
      </c>
      <c r="R1944" s="33" t="str">
        <f t="shared" si="135"/>
        <v/>
      </c>
      <c r="S1944" s="34">
        <f t="shared" si="148"/>
        <v>97</v>
      </c>
      <c r="T1944" s="35">
        <f>IF(L1944="비가동",0,VLOOKUP(E1944,[1]단가!$D$4:$G$1048576,4,0))</f>
        <v>0</v>
      </c>
      <c r="U1944" s="35">
        <f t="shared" si="149"/>
        <v>0</v>
      </c>
      <c r="V1944" s="36" t="str">
        <f>IF($L1944="비가동",0,IF($B1944="in",VLOOKUP($E1944,[1]투입량!$M:$T,3,FALSE),VLOOKUP($E1944,[1]투입량!$D:$I,3,FALSE)))</f>
        <v>Q4020</v>
      </c>
      <c r="W1944" s="35">
        <f>IF($L1944="비가동",0,IF($B1944="in",VLOOKUP($E1944,[1]투입량!$M:$T,6,FALSE),VLOOKUP($E1944,[1]투입량!$D:$I,5,FALSE)))</f>
        <v>87</v>
      </c>
      <c r="X1944" s="35">
        <f t="shared" si="150"/>
        <v>0</v>
      </c>
      <c r="Y1944" s="37">
        <f>IF(V1944=0,0,VLOOKUP(V1944,[1]원재료!C:H,3,0)*0.001)</f>
        <v>10.450000000000001</v>
      </c>
      <c r="Z1944" s="35">
        <f t="shared" si="151"/>
        <v>0</v>
      </c>
      <c r="AA1944" s="49"/>
      <c r="AB1944" s="39"/>
      <c r="AC1944" s="40"/>
    </row>
    <row r="1945" spans="1:29" ht="19.5" hidden="1" customHeight="1" x14ac:dyDescent="0.45">
      <c r="A1945" s="22">
        <v>46172</v>
      </c>
      <c r="B1945" s="23" t="s">
        <v>29</v>
      </c>
      <c r="C1945" s="24" t="s">
        <v>168</v>
      </c>
      <c r="D1945" s="25" t="s">
        <v>192</v>
      </c>
      <c r="E1945" s="26" t="s">
        <v>174</v>
      </c>
      <c r="F1945" s="27" t="str">
        <f>VLOOKUP(표1[[#This Row],[품번]],[1]!품번구분[#Data],2,0)</f>
        <v>G</v>
      </c>
      <c r="G1945" s="28"/>
      <c r="H1945" s="28"/>
      <c r="I1945" s="28"/>
      <c r="J1945" s="29">
        <f>표1[[#This Row],[C/V]]*표1[[#This Row],[판수]]-표1[[#This Row],[불량수량]]</f>
        <v>0</v>
      </c>
      <c r="K1945" s="28" t="s">
        <v>43</v>
      </c>
      <c r="L1945" s="28" t="s">
        <v>36</v>
      </c>
      <c r="M1945" s="30">
        <v>0.75</v>
      </c>
      <c r="N1945" s="30">
        <v>0.79861111111111116</v>
      </c>
      <c r="O1945" s="31">
        <v>70</v>
      </c>
      <c r="P1945" s="31">
        <v>0</v>
      </c>
      <c r="Q1945" s="32"/>
      <c r="R1945" s="33" t="str">
        <f t="shared" si="135"/>
        <v/>
      </c>
      <c r="S1945" s="34">
        <f t="shared" si="148"/>
        <v>97</v>
      </c>
      <c r="T1945" s="35">
        <f>IF(L1945="비가동",0,VLOOKUP(E1945,[1]단가!$D$4:$G$1048576,4,0))</f>
        <v>0</v>
      </c>
      <c r="U1945" s="35">
        <f t="shared" si="149"/>
        <v>0</v>
      </c>
      <c r="V1945" s="36">
        <f>IF($L1945="비가동",0,IF($B1945="in",VLOOKUP($E1945,[1]투입량!$M:$T,3,FALSE),VLOOKUP($E1945,[1]투입량!$D:$I,3,FALSE)))</f>
        <v>0</v>
      </c>
      <c r="W1945" s="35">
        <f>IF($L1945="비가동",0,IF($B1945="in",VLOOKUP($E1945,[1]투입량!$M:$T,6,FALSE),VLOOKUP($E1945,[1]투입량!$D:$I,5,FALSE)))</f>
        <v>0</v>
      </c>
      <c r="X1945" s="35">
        <f t="shared" si="150"/>
        <v>0</v>
      </c>
      <c r="Y1945" s="37">
        <f>IF(V1945=0,0,VLOOKUP(V1945,[1]원재료!C:H,3,0)*0.001)</f>
        <v>0</v>
      </c>
      <c r="Z1945" s="35">
        <f t="shared" si="151"/>
        <v>0</v>
      </c>
      <c r="AA1945" s="49"/>
      <c r="AB1945" s="39"/>
      <c r="AC1945" s="40"/>
    </row>
    <row r="1946" spans="1:29" ht="19.5" hidden="1" customHeight="1" x14ac:dyDescent="0.45">
      <c r="A1946" s="22">
        <v>46172</v>
      </c>
      <c r="B1946" s="23" t="s">
        <v>29</v>
      </c>
      <c r="C1946" s="24" t="s">
        <v>168</v>
      </c>
      <c r="D1946" s="25" t="s">
        <v>192</v>
      </c>
      <c r="E1946" s="26">
        <v>440224</v>
      </c>
      <c r="F1946" s="27" t="str">
        <f>VLOOKUP(표1[[#This Row],[품번]],[1]!품번구분[#Data],2,0)</f>
        <v>G</v>
      </c>
      <c r="G1946" s="28">
        <v>96</v>
      </c>
      <c r="H1946" s="28">
        <v>83</v>
      </c>
      <c r="I1946" s="28"/>
      <c r="J1946" s="29">
        <f>표1[[#This Row],[C/V]]*표1[[#This Row],[판수]]-표1[[#This Row],[불량수량]]</f>
        <v>7968</v>
      </c>
      <c r="K1946" s="28" t="s">
        <v>43</v>
      </c>
      <c r="L1946" s="28" t="s">
        <v>44</v>
      </c>
      <c r="M1946" s="30">
        <v>0.79861111111111116</v>
      </c>
      <c r="N1946" s="30">
        <v>0.29166666666666669</v>
      </c>
      <c r="O1946" s="31">
        <v>565</v>
      </c>
      <c r="P1946" s="31">
        <v>55.000000000000043</v>
      </c>
      <c r="Q1946" s="32" t="s">
        <v>100</v>
      </c>
      <c r="R1946" s="33">
        <f t="shared" si="135"/>
        <v>8.8141592920353986</v>
      </c>
      <c r="S1946" s="34">
        <f t="shared" si="148"/>
        <v>83</v>
      </c>
      <c r="T1946" s="35">
        <f>IF(L1946="비가동",0,VLOOKUP(E1946,[1]단가!$D$4:$G$1048576,4,0))</f>
        <v>0</v>
      </c>
      <c r="U1946" s="35">
        <f t="shared" si="149"/>
        <v>0</v>
      </c>
      <c r="V1946" s="36">
        <f>IF($L1946="비가동",0,IF($B1946="in",VLOOKUP($E1946,[1]투입량!$M:$T,3,FALSE),VLOOKUP($E1946,[1]투입량!$D:$I,3,FALSE)))</f>
        <v>0</v>
      </c>
      <c r="W1946" s="35">
        <f>IF($L1946="비가동",0,IF($B1946="in",VLOOKUP($E1946,[1]투입량!$M:$T,6,FALSE),VLOOKUP($E1946,[1]투입량!$D:$I,5,FALSE)))</f>
        <v>0</v>
      </c>
      <c r="X1946" s="35">
        <f t="shared" si="150"/>
        <v>0</v>
      </c>
      <c r="Y1946" s="37">
        <f>IF(V1946=0,0,VLOOKUP(V1946,[1]원재료!C:H,3,0)*0.001)</f>
        <v>0</v>
      </c>
      <c r="Z1946" s="35">
        <f t="shared" si="151"/>
        <v>0</v>
      </c>
      <c r="AA1946" s="49"/>
      <c r="AB1946" s="39"/>
      <c r="AC1946" s="40"/>
    </row>
    <row r="1947" spans="1:29" ht="19.5" hidden="1" customHeight="1" x14ac:dyDescent="0.45">
      <c r="A1947" s="22">
        <v>46172</v>
      </c>
      <c r="B1947" s="23" t="s">
        <v>29</v>
      </c>
      <c r="C1947" s="24" t="s">
        <v>168</v>
      </c>
      <c r="D1947" s="25" t="s">
        <v>192</v>
      </c>
      <c r="E1947" s="26">
        <v>440224</v>
      </c>
      <c r="F1947" s="27" t="str">
        <f>VLOOKUP(표1[[#This Row],[품번]],[1]!품번구분[#Data],2,0)</f>
        <v>G</v>
      </c>
      <c r="G1947" s="28"/>
      <c r="H1947" s="28"/>
      <c r="I1947" s="28"/>
      <c r="J1947" s="29">
        <f>표1[[#This Row],[C/V]]*표1[[#This Row],[판수]]-표1[[#This Row],[불량수량]]</f>
        <v>0</v>
      </c>
      <c r="K1947" s="28" t="s">
        <v>43</v>
      </c>
      <c r="L1947" s="28" t="s">
        <v>36</v>
      </c>
      <c r="M1947" s="30">
        <v>0.25347222222222221</v>
      </c>
      <c r="N1947" s="30">
        <v>0.29166666666666669</v>
      </c>
      <c r="O1947" s="31">
        <v>55.000000000000043</v>
      </c>
      <c r="P1947" s="31">
        <v>0</v>
      </c>
      <c r="Q1947" s="32"/>
      <c r="R1947" s="33" t="str">
        <f t="shared" si="135"/>
        <v/>
      </c>
      <c r="S1947" s="34">
        <f t="shared" si="148"/>
        <v>83</v>
      </c>
      <c r="T1947" s="35">
        <f>IF(L1947="비가동",0,VLOOKUP(E1947,[1]단가!$D$4:$G$1048576,4,0))</f>
        <v>0</v>
      </c>
      <c r="U1947" s="35">
        <f t="shared" si="149"/>
        <v>0</v>
      </c>
      <c r="V1947" s="36">
        <f>IF($L1947="비가동",0,IF($B1947="in",VLOOKUP($E1947,[1]투입량!$M:$T,3,FALSE),VLOOKUP($E1947,[1]투입량!$D:$I,3,FALSE)))</f>
        <v>0</v>
      </c>
      <c r="W1947" s="35">
        <f>IF($L1947="비가동",0,IF($B1947="in",VLOOKUP($E1947,[1]투입량!$M:$T,6,FALSE),VLOOKUP($E1947,[1]투입량!$D:$I,5,FALSE)))</f>
        <v>0</v>
      </c>
      <c r="X1947" s="35">
        <f t="shared" si="150"/>
        <v>0</v>
      </c>
      <c r="Y1947" s="37">
        <f>IF(V1947=0,0,VLOOKUP(V1947,[1]원재료!C:H,3,0)*0.001)</f>
        <v>0</v>
      </c>
      <c r="Z1947" s="35">
        <f t="shared" si="151"/>
        <v>0</v>
      </c>
      <c r="AA1947" s="49"/>
      <c r="AB1947" s="39"/>
      <c r="AC1947" s="40"/>
    </row>
    <row r="1948" spans="1:29" ht="19.5" customHeight="1" x14ac:dyDescent="0.45">
      <c r="A1948" s="22">
        <v>46172</v>
      </c>
      <c r="B1948" s="23" t="s">
        <v>29</v>
      </c>
      <c r="C1948" s="24" t="s">
        <v>168</v>
      </c>
      <c r="D1948" s="25" t="s">
        <v>192</v>
      </c>
      <c r="E1948" s="26" t="s">
        <v>222</v>
      </c>
      <c r="F1948" s="27" t="str">
        <f>VLOOKUP(표1[[#This Row],[품번]],[1]!품번구분[#Data],2,0)</f>
        <v>G</v>
      </c>
      <c r="G1948" s="28">
        <v>2</v>
      </c>
      <c r="H1948" s="28">
        <v>0</v>
      </c>
      <c r="I1948" s="28"/>
      <c r="J1948" s="29">
        <f>표1[[#This Row],[C/V]]*표1[[#This Row],[판수]]-표1[[#This Row],[불량수량]]</f>
        <v>0</v>
      </c>
      <c r="K1948" s="28" t="s">
        <v>43</v>
      </c>
      <c r="L1948" s="28" t="s">
        <v>44</v>
      </c>
      <c r="M1948" s="30">
        <v>0.29166666666666669</v>
      </c>
      <c r="N1948" s="30">
        <v>0.33333333333333331</v>
      </c>
      <c r="O1948" s="31">
        <v>59.999999999999943</v>
      </c>
      <c r="P1948" s="31">
        <v>0</v>
      </c>
      <c r="Q1948" s="32"/>
      <c r="R1948" s="33" t="str">
        <f t="shared" si="135"/>
        <v/>
      </c>
      <c r="S1948" s="34">
        <f t="shared" si="148"/>
        <v>0</v>
      </c>
      <c r="T1948" s="35">
        <f>IF(L1948="비가동",0,VLOOKUP(E1948,[1]단가!$D$4:$G$1048576,4,0))</f>
        <v>0</v>
      </c>
      <c r="U1948" s="35">
        <f t="shared" si="149"/>
        <v>0</v>
      </c>
      <c r="V1948" s="36" t="str">
        <f>IF($L1948="비가동",0,IF($B1948="in",VLOOKUP($E1948,[1]투입량!$M:$T,3,FALSE),VLOOKUP($E1948,[1]투입량!$D:$I,3,FALSE)))</f>
        <v>Q5011</v>
      </c>
      <c r="W1948" s="35">
        <f>IF($L1948="비가동",0,IF($B1948="in",VLOOKUP($E1948,[1]투입량!$M:$T,6,FALSE),VLOOKUP($E1948,[1]투입량!$D:$I,5,FALSE)))</f>
        <v>20</v>
      </c>
      <c r="X1948" s="35">
        <f t="shared" si="150"/>
        <v>0</v>
      </c>
      <c r="Y1948" s="37">
        <f>IF(V1948=0,0,VLOOKUP(V1948,[1]원재료!C:H,3,0)*0.001)</f>
        <v>9.01</v>
      </c>
      <c r="Z1948" s="35">
        <f t="shared" si="151"/>
        <v>0</v>
      </c>
      <c r="AA1948" s="49"/>
      <c r="AB1948" s="39"/>
      <c r="AC1948" s="40"/>
    </row>
    <row r="1949" spans="1:29" ht="19.5" customHeight="1" x14ac:dyDescent="0.45">
      <c r="A1949" s="22">
        <v>46172</v>
      </c>
      <c r="B1949" s="23" t="s">
        <v>29</v>
      </c>
      <c r="C1949" s="24" t="s">
        <v>168</v>
      </c>
      <c r="D1949" s="25" t="s">
        <v>183</v>
      </c>
      <c r="E1949" s="26" t="s">
        <v>176</v>
      </c>
      <c r="F1949" s="27" t="str">
        <f>VLOOKUP(표1[[#This Row],[품번]],[1]!품번구분[#Data],2,0)</f>
        <v>G</v>
      </c>
      <c r="G1949" s="28">
        <v>8</v>
      </c>
      <c r="H1949" s="28">
        <v>101</v>
      </c>
      <c r="I1949" s="28"/>
      <c r="J1949" s="29">
        <f>표1[[#This Row],[C/V]]*표1[[#This Row],[판수]]-표1[[#This Row],[불량수량]]</f>
        <v>808</v>
      </c>
      <c r="K1949" s="28" t="s">
        <v>177</v>
      </c>
      <c r="L1949" s="28" t="s">
        <v>34</v>
      </c>
      <c r="M1949" s="30">
        <v>0.33333333333333331</v>
      </c>
      <c r="N1949" s="30">
        <v>0.75</v>
      </c>
      <c r="O1949" s="31">
        <v>540</v>
      </c>
      <c r="P1949" s="31">
        <v>0</v>
      </c>
      <c r="Q1949" s="32"/>
      <c r="R1949" s="33">
        <f t="shared" si="135"/>
        <v>11.222222222222221</v>
      </c>
      <c r="S1949" s="34">
        <f t="shared" si="148"/>
        <v>241</v>
      </c>
      <c r="T1949" s="35">
        <f>IF(L1949="비가동",0,VLOOKUP(E1949,[1]단가!$D$4:$G$1048576,4,0))</f>
        <v>420.5</v>
      </c>
      <c r="U1949" s="35">
        <f t="shared" si="149"/>
        <v>339764</v>
      </c>
      <c r="V1949" s="36" t="str">
        <f>IF($L1949="비가동",0,IF($B1949="in",VLOOKUP($E1949,[1]투입량!$M:$T,3,FALSE),VLOOKUP($E1949,[1]투입량!$D:$I,3,FALSE)))</f>
        <v>Q4021</v>
      </c>
      <c r="W1949" s="35">
        <f>IF($L1949="비가동",0,IF($B1949="in",VLOOKUP($E1949,[1]투입량!$M:$T,6,FALSE),VLOOKUP($E1949,[1]투입량!$D:$I,5,FALSE)))</f>
        <v>22.4</v>
      </c>
      <c r="X1949" s="35">
        <f t="shared" si="150"/>
        <v>2488.64</v>
      </c>
      <c r="Y1949" s="37">
        <f>IF(V1949=0,0,VLOOKUP(V1949,[1]원재료!C:H,3,0)*0.001)</f>
        <v>8.9</v>
      </c>
      <c r="Z1949" s="35">
        <f t="shared" si="151"/>
        <v>22148.896000000001</v>
      </c>
      <c r="AA1949" s="49"/>
      <c r="AB1949" s="39"/>
      <c r="AC1949" s="40"/>
    </row>
    <row r="1950" spans="1:29" ht="19.5" customHeight="1" x14ac:dyDescent="0.45">
      <c r="A1950" s="22">
        <v>46172</v>
      </c>
      <c r="B1950" s="23" t="s">
        <v>29</v>
      </c>
      <c r="C1950" s="24" t="s">
        <v>168</v>
      </c>
      <c r="D1950" s="25" t="s">
        <v>179</v>
      </c>
      <c r="E1950" s="26" t="s">
        <v>215</v>
      </c>
      <c r="F1950" s="27" t="str">
        <f>VLOOKUP(표1[[#This Row],[품번]],[1]!품번구분[#Data],2,0)</f>
        <v>G</v>
      </c>
      <c r="G1950" s="28">
        <v>140</v>
      </c>
      <c r="H1950" s="28">
        <v>49</v>
      </c>
      <c r="I1950" s="28"/>
      <c r="J1950" s="29">
        <f>표1[[#This Row],[C/V]]*표1[[#This Row],[판수]]-표1[[#This Row],[불량수량]]</f>
        <v>6860</v>
      </c>
      <c r="K1950" s="28" t="s">
        <v>177</v>
      </c>
      <c r="L1950" s="28" t="s">
        <v>34</v>
      </c>
      <c r="M1950" s="30">
        <v>0.33333333333333331</v>
      </c>
      <c r="N1950" s="30">
        <v>0.75</v>
      </c>
      <c r="O1950" s="31">
        <v>540</v>
      </c>
      <c r="P1950" s="31">
        <v>0</v>
      </c>
      <c r="Q1950" s="32"/>
      <c r="R1950" s="33">
        <f t="shared" si="135"/>
        <v>5.4444444444444446</v>
      </c>
      <c r="S1950" s="34">
        <f t="shared" si="148"/>
        <v>118</v>
      </c>
      <c r="T1950" s="35">
        <f>IF(L1950="비가동",0,VLOOKUP(E1950,[1]단가!$D$4:$G$1048576,4,0))</f>
        <v>0</v>
      </c>
      <c r="U1950" s="35">
        <f t="shared" si="149"/>
        <v>0</v>
      </c>
      <c r="V1950" s="36" t="str">
        <f>IF($L1950="비가동",0,IF($B1950="in",VLOOKUP($E1950,[1]투입량!$M:$T,3,FALSE),VLOOKUP($E1950,[1]투입량!$D:$I,3,FALSE)))</f>
        <v>E7008</v>
      </c>
      <c r="W1950" s="35">
        <f>IF($L1950="비가동",0,IF($B1950="in",VLOOKUP($E1950,[1]투입량!$M:$T,6,FALSE),VLOOKUP($E1950,[1]투입량!$D:$I,5,FALSE)))</f>
        <v>0</v>
      </c>
      <c r="X1950" s="35">
        <f t="shared" si="150"/>
        <v>0</v>
      </c>
      <c r="Y1950" s="37">
        <f>IF(V1950=0,0,VLOOKUP(V1950,[1]원재료!C:H,3,0)*0.001)</f>
        <v>0</v>
      </c>
      <c r="Z1950" s="35">
        <f t="shared" si="151"/>
        <v>0</v>
      </c>
      <c r="AA1950" s="49"/>
      <c r="AB1950" s="39"/>
      <c r="AC1950" s="40"/>
    </row>
    <row r="1951" spans="1:29" ht="19.5" customHeight="1" x14ac:dyDescent="0.45">
      <c r="A1951" s="22">
        <v>46172</v>
      </c>
      <c r="B1951" s="23" t="s">
        <v>29</v>
      </c>
      <c r="C1951" s="24" t="s">
        <v>168</v>
      </c>
      <c r="D1951" s="25" t="s">
        <v>181</v>
      </c>
      <c r="E1951" s="26" t="s">
        <v>220</v>
      </c>
      <c r="F1951" s="27" t="str">
        <f>VLOOKUP(표1[[#This Row],[품번]],[1]!품번구분[#Data],2,0)</f>
        <v>G</v>
      </c>
      <c r="G1951" s="28">
        <v>2</v>
      </c>
      <c r="H1951" s="28">
        <v>101</v>
      </c>
      <c r="I1951" s="28"/>
      <c r="J1951" s="29">
        <f>표1[[#This Row],[C/V]]*표1[[#This Row],[판수]]-표1[[#This Row],[불량수량]]</f>
        <v>202</v>
      </c>
      <c r="K1951" s="28" t="s">
        <v>177</v>
      </c>
      <c r="L1951" s="28" t="s">
        <v>34</v>
      </c>
      <c r="M1951" s="30">
        <v>0.33333333333333331</v>
      </c>
      <c r="N1951" s="30">
        <v>0.75</v>
      </c>
      <c r="O1951" s="31">
        <v>540</v>
      </c>
      <c r="P1951" s="31">
        <v>0</v>
      </c>
      <c r="Q1951" s="32"/>
      <c r="R1951" s="33">
        <f t="shared" si="135"/>
        <v>11.222222222222221</v>
      </c>
      <c r="S1951" s="34">
        <f t="shared" si="148"/>
        <v>241</v>
      </c>
      <c r="T1951" s="35">
        <f>IF(L1951="비가동",0,VLOOKUP(E1951,[1]단가!$D$4:$G$1048576,4,0))</f>
        <v>1200</v>
      </c>
      <c r="U1951" s="35">
        <f t="shared" si="149"/>
        <v>242400</v>
      </c>
      <c r="V1951" s="36" t="str">
        <f>IF($L1951="비가동",0,IF($B1951="in",VLOOKUP($E1951,[1]투입량!$M:$T,3,FALSE),VLOOKUP($E1951,[1]투입량!$D:$I,3,FALSE)))</f>
        <v>SI5027</v>
      </c>
      <c r="W1951" s="35">
        <f>IF($L1951="비가동",0,IF($B1951="in",VLOOKUP($E1951,[1]투입량!$M:$T,6,FALSE),VLOOKUP($E1951,[1]투입량!$D:$I,5,FALSE)))</f>
        <v>69</v>
      </c>
      <c r="X1951" s="35">
        <f t="shared" si="150"/>
        <v>7665.9000000000005</v>
      </c>
      <c r="Y1951" s="37">
        <f>IF(V1951=0,0,VLOOKUP(V1951,[1]원재료!C:H,3,0)*0.001)</f>
        <v>0</v>
      </c>
      <c r="Z1951" s="35">
        <f t="shared" si="151"/>
        <v>0</v>
      </c>
      <c r="AA1951" s="49"/>
      <c r="AB1951" s="39"/>
      <c r="AC1951" s="40"/>
    </row>
    <row r="1952" spans="1:29" ht="19.5" customHeight="1" x14ac:dyDescent="0.45">
      <c r="A1952" s="22">
        <v>46172</v>
      </c>
      <c r="B1952" s="23" t="s">
        <v>29</v>
      </c>
      <c r="C1952" s="24" t="s">
        <v>168</v>
      </c>
      <c r="D1952" s="25" t="s">
        <v>183</v>
      </c>
      <c r="E1952" s="26" t="s">
        <v>176</v>
      </c>
      <c r="F1952" s="27" t="str">
        <f>VLOOKUP(표1[[#This Row],[품번]],[1]!품번구분[#Data],2,0)</f>
        <v>G</v>
      </c>
      <c r="G1952" s="28">
        <v>8</v>
      </c>
      <c r="H1952" s="28">
        <v>140</v>
      </c>
      <c r="I1952" s="28"/>
      <c r="J1952" s="29">
        <f>표1[[#This Row],[C/V]]*표1[[#This Row],[판수]]-표1[[#This Row],[불량수량]]</f>
        <v>1120</v>
      </c>
      <c r="K1952" s="28" t="s">
        <v>184</v>
      </c>
      <c r="L1952" s="28" t="s">
        <v>44</v>
      </c>
      <c r="M1952" s="30">
        <v>0.75</v>
      </c>
      <c r="N1952" s="30">
        <v>0.33333333333333331</v>
      </c>
      <c r="O1952" s="31">
        <v>749.99999999999989</v>
      </c>
      <c r="P1952" s="31">
        <v>0</v>
      </c>
      <c r="Q1952" s="32"/>
      <c r="R1952" s="33">
        <f t="shared" si="135"/>
        <v>11.200000000000003</v>
      </c>
      <c r="S1952" s="34">
        <f t="shared" si="148"/>
        <v>241</v>
      </c>
      <c r="T1952" s="35">
        <f>IF(L1952="비가동",0,VLOOKUP(E1952,[1]단가!$D$4:$G$1048576,4,0))</f>
        <v>420.5</v>
      </c>
      <c r="U1952" s="35">
        <f t="shared" si="149"/>
        <v>470960</v>
      </c>
      <c r="V1952" s="36" t="str">
        <f>IF($L1952="비가동",0,IF($B1952="in",VLOOKUP($E1952,[1]투입량!$M:$T,3,FALSE),VLOOKUP($E1952,[1]투입량!$D:$I,3,FALSE)))</f>
        <v>Q4021</v>
      </c>
      <c r="W1952" s="35">
        <f>IF($L1952="비가동",0,IF($B1952="in",VLOOKUP($E1952,[1]투입량!$M:$T,6,FALSE),VLOOKUP($E1952,[1]투입량!$D:$I,5,FALSE)))</f>
        <v>22.4</v>
      </c>
      <c r="X1952" s="35">
        <f t="shared" si="150"/>
        <v>3449.6</v>
      </c>
      <c r="Y1952" s="37">
        <f>IF(V1952=0,0,VLOOKUP(V1952,[1]원재료!C:H,3,0)*0.001)</f>
        <v>8.9</v>
      </c>
      <c r="Z1952" s="35">
        <f t="shared" si="151"/>
        <v>30701.439999999999</v>
      </c>
      <c r="AA1952" s="49"/>
      <c r="AB1952" s="39"/>
      <c r="AC1952" s="40"/>
    </row>
    <row r="1953" spans="1:29" ht="19.5" customHeight="1" x14ac:dyDescent="0.45">
      <c r="A1953" s="22">
        <v>46172</v>
      </c>
      <c r="B1953" s="23" t="s">
        <v>29</v>
      </c>
      <c r="C1953" s="24" t="s">
        <v>168</v>
      </c>
      <c r="D1953" s="25" t="s">
        <v>179</v>
      </c>
      <c r="E1953" s="26" t="s">
        <v>215</v>
      </c>
      <c r="F1953" s="27" t="str">
        <f>VLOOKUP(표1[[#This Row],[품번]],[1]!품번구분[#Data],2,0)</f>
        <v>G</v>
      </c>
      <c r="G1953" s="28">
        <v>140</v>
      </c>
      <c r="H1953" s="28">
        <v>69</v>
      </c>
      <c r="I1953" s="28"/>
      <c r="J1953" s="29">
        <f>표1[[#This Row],[C/V]]*표1[[#This Row],[판수]]-표1[[#This Row],[불량수량]]</f>
        <v>9660</v>
      </c>
      <c r="K1953" s="28" t="s">
        <v>184</v>
      </c>
      <c r="L1953" s="28" t="s">
        <v>44</v>
      </c>
      <c r="M1953" s="30">
        <v>0.75</v>
      </c>
      <c r="N1953" s="30">
        <v>0.33333333333333331</v>
      </c>
      <c r="O1953" s="31">
        <v>749.99999999999989</v>
      </c>
      <c r="P1953" s="31">
        <v>0</v>
      </c>
      <c r="Q1953" s="32"/>
      <c r="R1953" s="33">
        <f t="shared" si="135"/>
        <v>5.5200000000000005</v>
      </c>
      <c r="S1953" s="34">
        <f t="shared" si="148"/>
        <v>118</v>
      </c>
      <c r="T1953" s="35">
        <f>IF(L1953="비가동",0,VLOOKUP(E1953,[1]단가!$D$4:$G$1048576,4,0))</f>
        <v>0</v>
      </c>
      <c r="U1953" s="35">
        <f t="shared" si="149"/>
        <v>0</v>
      </c>
      <c r="V1953" s="36" t="str">
        <f>IF($L1953="비가동",0,IF($B1953="in",VLOOKUP($E1953,[1]투입량!$M:$T,3,FALSE),VLOOKUP($E1953,[1]투입량!$D:$I,3,FALSE)))</f>
        <v>E7008</v>
      </c>
      <c r="W1953" s="35">
        <f>IF($L1953="비가동",0,IF($B1953="in",VLOOKUP($E1953,[1]투입량!$M:$T,6,FALSE),VLOOKUP($E1953,[1]투입량!$D:$I,5,FALSE)))</f>
        <v>0</v>
      </c>
      <c r="X1953" s="35">
        <f t="shared" si="150"/>
        <v>0</v>
      </c>
      <c r="Y1953" s="37">
        <f>IF(V1953=0,0,VLOOKUP(V1953,[1]원재료!C:H,3,0)*0.001)</f>
        <v>0</v>
      </c>
      <c r="Z1953" s="35">
        <f t="shared" si="151"/>
        <v>0</v>
      </c>
      <c r="AA1953" s="49"/>
      <c r="AB1953" s="39"/>
      <c r="AC1953" s="40"/>
    </row>
    <row r="1954" spans="1:29" ht="19.5" customHeight="1" x14ac:dyDescent="0.45">
      <c r="A1954" s="22">
        <v>46172</v>
      </c>
      <c r="B1954" s="23" t="s">
        <v>29</v>
      </c>
      <c r="C1954" s="24" t="s">
        <v>168</v>
      </c>
      <c r="D1954" s="25" t="s">
        <v>181</v>
      </c>
      <c r="E1954" s="26" t="s">
        <v>220</v>
      </c>
      <c r="F1954" s="27" t="str">
        <f>VLOOKUP(표1[[#This Row],[품번]],[1]!품번구분[#Data],2,0)</f>
        <v>G</v>
      </c>
      <c r="G1954" s="28">
        <v>2</v>
      </c>
      <c r="H1954" s="28">
        <v>140</v>
      </c>
      <c r="I1954" s="28"/>
      <c r="J1954" s="29">
        <f>표1[[#This Row],[C/V]]*표1[[#This Row],[판수]]-표1[[#This Row],[불량수량]]</f>
        <v>280</v>
      </c>
      <c r="K1954" s="28" t="s">
        <v>184</v>
      </c>
      <c r="L1954" s="28" t="s">
        <v>44</v>
      </c>
      <c r="M1954" s="30">
        <v>0.75</v>
      </c>
      <c r="N1954" s="30">
        <v>0.33333333333333331</v>
      </c>
      <c r="O1954" s="31">
        <v>749.99999999999989</v>
      </c>
      <c r="P1954" s="31">
        <v>0</v>
      </c>
      <c r="Q1954" s="32"/>
      <c r="R1954" s="33">
        <f t="shared" si="135"/>
        <v>11.200000000000003</v>
      </c>
      <c r="S1954" s="34">
        <f t="shared" si="148"/>
        <v>241</v>
      </c>
      <c r="T1954" s="35">
        <f>IF(L1954="비가동",0,VLOOKUP(E1954,[1]단가!$D$4:$G$1048576,4,0))</f>
        <v>1200</v>
      </c>
      <c r="U1954" s="35">
        <f t="shared" si="149"/>
        <v>336000</v>
      </c>
      <c r="V1954" s="36" t="str">
        <f>IF($L1954="비가동",0,IF($B1954="in",VLOOKUP($E1954,[1]투입량!$M:$T,3,FALSE),VLOOKUP($E1954,[1]투입량!$D:$I,3,FALSE)))</f>
        <v>SI5027</v>
      </c>
      <c r="W1954" s="35">
        <f>IF($L1954="비가동",0,IF($B1954="in",VLOOKUP($E1954,[1]투입량!$M:$T,6,FALSE),VLOOKUP($E1954,[1]투입량!$D:$I,5,FALSE)))</f>
        <v>69</v>
      </c>
      <c r="X1954" s="35">
        <f t="shared" si="150"/>
        <v>10626</v>
      </c>
      <c r="Y1954" s="37">
        <f>IF(V1954=0,0,VLOOKUP(V1954,[1]원재료!C:H,3,0)*0.001)</f>
        <v>0</v>
      </c>
      <c r="Z1954" s="35">
        <f t="shared" si="151"/>
        <v>0</v>
      </c>
      <c r="AA1954" s="49"/>
      <c r="AB1954" s="39"/>
      <c r="AC1954" s="40"/>
    </row>
    <row r="1955" spans="1:29" ht="19.5" customHeight="1" x14ac:dyDescent="0.45">
      <c r="A1955" s="22">
        <v>46172</v>
      </c>
      <c r="B1955" s="23" t="s">
        <v>29</v>
      </c>
      <c r="C1955" s="24" t="s">
        <v>168</v>
      </c>
      <c r="D1955" s="25" t="s">
        <v>185</v>
      </c>
      <c r="E1955" s="26" t="s">
        <v>194</v>
      </c>
      <c r="F1955" s="27" t="str">
        <f>VLOOKUP(표1[[#This Row],[품번]],[1]!품번구분[#Data],2,0)</f>
        <v>G</v>
      </c>
      <c r="G1955" s="28">
        <v>20</v>
      </c>
      <c r="H1955" s="28">
        <v>67</v>
      </c>
      <c r="I1955" s="28"/>
      <c r="J1955" s="29">
        <f>표1[[#This Row],[C/V]]*표1[[#This Row],[판수]]-표1[[#This Row],[불량수량]]</f>
        <v>1340</v>
      </c>
      <c r="K1955" s="28" t="s">
        <v>186</v>
      </c>
      <c r="L1955" s="28" t="s">
        <v>34</v>
      </c>
      <c r="M1955" s="30">
        <v>0.33333333333333331</v>
      </c>
      <c r="N1955" s="30">
        <v>0.75</v>
      </c>
      <c r="O1955" s="31">
        <v>540</v>
      </c>
      <c r="P1955" s="31">
        <v>0</v>
      </c>
      <c r="Q1955" s="32"/>
      <c r="R1955" s="33">
        <f t="shared" si="135"/>
        <v>7.4444444444444446</v>
      </c>
      <c r="S1955" s="34">
        <f t="shared" si="148"/>
        <v>178</v>
      </c>
      <c r="T1955" s="35">
        <f>IF(L1955="비가동",0,VLOOKUP(E1955,[1]단가!$D$4:$G$1048576,4,0))</f>
        <v>405</v>
      </c>
      <c r="U1955" s="35">
        <f t="shared" si="149"/>
        <v>542700</v>
      </c>
      <c r="V1955" s="36" t="str">
        <f>IF($L1955="비가동",0,IF($B1955="in",VLOOKUP($E1955,[1]투입량!$M:$T,3,FALSE),VLOOKUP($E1955,[1]투입량!$D:$I,3,FALSE)))</f>
        <v>H-N7001</v>
      </c>
      <c r="W1955" s="35">
        <f>IF($L1955="비가동",0,IF($B1955="in",VLOOKUP($E1955,[1]투입량!$M:$T,6,FALSE),VLOOKUP($E1955,[1]투입량!$D:$I,5,FALSE)))</f>
        <v>0</v>
      </c>
      <c r="X1955" s="35">
        <f t="shared" si="150"/>
        <v>0</v>
      </c>
      <c r="Y1955" s="37">
        <f>IF(V1955=0,0,VLOOKUP(V1955,[1]원재료!C:H,3,0)*0.001)</f>
        <v>22.900000000000002</v>
      </c>
      <c r="Z1955" s="35">
        <f t="shared" si="151"/>
        <v>0</v>
      </c>
      <c r="AA1955" s="49"/>
      <c r="AB1955" s="39"/>
      <c r="AC1955" s="40"/>
    </row>
    <row r="1956" spans="1:29" ht="19.5" customHeight="1" x14ac:dyDescent="0.45">
      <c r="A1956" s="22">
        <v>46172</v>
      </c>
      <c r="B1956" s="23" t="s">
        <v>29</v>
      </c>
      <c r="C1956" s="24" t="s">
        <v>168</v>
      </c>
      <c r="D1956" s="25" t="s">
        <v>187</v>
      </c>
      <c r="E1956" s="26" t="s">
        <v>208</v>
      </c>
      <c r="F1956" s="27" t="str">
        <f>VLOOKUP(표1[[#This Row],[품번]],[1]!품번구분[#Data],2,0)</f>
        <v>G</v>
      </c>
      <c r="G1956" s="28">
        <v>28</v>
      </c>
      <c r="H1956" s="28">
        <v>70</v>
      </c>
      <c r="I1956" s="28"/>
      <c r="J1956" s="29">
        <f>표1[[#This Row],[C/V]]*표1[[#This Row],[판수]]-표1[[#This Row],[불량수량]]</f>
        <v>1960</v>
      </c>
      <c r="K1956" s="28" t="s">
        <v>186</v>
      </c>
      <c r="L1956" s="28" t="s">
        <v>34</v>
      </c>
      <c r="M1956" s="30">
        <v>0.33333333333333331</v>
      </c>
      <c r="N1956" s="30">
        <v>0.75</v>
      </c>
      <c r="O1956" s="31">
        <v>540</v>
      </c>
      <c r="P1956" s="31">
        <v>0</v>
      </c>
      <c r="Q1956" s="32"/>
      <c r="R1956" s="33">
        <f t="shared" si="135"/>
        <v>7.7777777777777777</v>
      </c>
      <c r="S1956" s="34">
        <f t="shared" si="148"/>
        <v>181</v>
      </c>
      <c r="T1956" s="35">
        <f>IF(L1956="비가동",0,VLOOKUP(E1956,[1]단가!$D$4:$G$1048576,4,0))</f>
        <v>270</v>
      </c>
      <c r="U1956" s="35">
        <f t="shared" si="149"/>
        <v>529200</v>
      </c>
      <c r="V1956" s="36" t="str">
        <f>IF($L1956="비가동",0,IF($B1956="in",VLOOKUP($E1956,[1]투입량!$M:$T,3,FALSE),VLOOKUP($E1956,[1]투입량!$D:$I,3,FALSE)))</f>
        <v>Q5011</v>
      </c>
      <c r="W1956" s="35">
        <f>IF($L1956="비가동",0,IF($B1956="in",VLOOKUP($E1956,[1]투입량!$M:$T,6,FALSE),VLOOKUP($E1956,[1]투입량!$D:$I,5,FALSE)))</f>
        <v>76</v>
      </c>
      <c r="X1956" s="35">
        <f t="shared" si="150"/>
        <v>5852.0000000000009</v>
      </c>
      <c r="Y1956" s="37">
        <f>IF(V1956=0,0,VLOOKUP(V1956,[1]원재료!C:H,3,0)*0.001)</f>
        <v>9.01</v>
      </c>
      <c r="Z1956" s="35">
        <f t="shared" si="151"/>
        <v>52726.520000000004</v>
      </c>
      <c r="AA1956" s="49"/>
      <c r="AB1956" s="39"/>
      <c r="AC1956" s="40"/>
    </row>
    <row r="1957" spans="1:29" ht="19.5" customHeight="1" x14ac:dyDescent="0.45">
      <c r="A1957" s="22">
        <v>46172</v>
      </c>
      <c r="B1957" s="23" t="s">
        <v>29</v>
      </c>
      <c r="C1957" s="24" t="s">
        <v>168</v>
      </c>
      <c r="D1957" s="25" t="s">
        <v>189</v>
      </c>
      <c r="E1957" s="26" t="s">
        <v>196</v>
      </c>
      <c r="F1957" s="27" t="str">
        <f>VLOOKUP(표1[[#This Row],[품번]],[1]!품번구분[#Data],2,0)</f>
        <v>G</v>
      </c>
      <c r="G1957" s="28">
        <v>4</v>
      </c>
      <c r="H1957" s="28">
        <v>70</v>
      </c>
      <c r="I1957" s="28"/>
      <c r="J1957" s="29">
        <f>표1[[#This Row],[C/V]]*표1[[#This Row],[판수]]-표1[[#This Row],[불량수량]]</f>
        <v>280</v>
      </c>
      <c r="K1957" s="28" t="s">
        <v>186</v>
      </c>
      <c r="L1957" s="28" t="s">
        <v>34</v>
      </c>
      <c r="M1957" s="30">
        <v>0.33333333333333331</v>
      </c>
      <c r="N1957" s="30">
        <v>0.75</v>
      </c>
      <c r="O1957" s="31">
        <v>540</v>
      </c>
      <c r="P1957" s="31">
        <v>0</v>
      </c>
      <c r="Q1957" s="32"/>
      <c r="R1957" s="33">
        <f t="shared" si="135"/>
        <v>7.7777777777777777</v>
      </c>
      <c r="S1957" s="34">
        <f t="shared" si="148"/>
        <v>164</v>
      </c>
      <c r="T1957" s="35">
        <f>IF(L1957="비가동",0,VLOOKUP(E1957,[1]단가!$D$4:$G$1048576,4,0))</f>
        <v>673</v>
      </c>
      <c r="U1957" s="35">
        <f t="shared" si="149"/>
        <v>188440</v>
      </c>
      <c r="V1957" s="36" t="str">
        <f>IF($L1957="비가동",0,IF($B1957="in",VLOOKUP($E1957,[1]투입량!$M:$T,3,FALSE),VLOOKUP($E1957,[1]투입량!$D:$I,3,FALSE)))</f>
        <v>SI5027</v>
      </c>
      <c r="W1957" s="35">
        <f>IF($L1957="비가동",0,IF($B1957="in",VLOOKUP($E1957,[1]투입량!$M:$T,6,FALSE),VLOOKUP($E1957,[1]투입량!$D:$I,5,FALSE)))</f>
        <v>48</v>
      </c>
      <c r="X1957" s="35">
        <f t="shared" si="150"/>
        <v>3696.0000000000005</v>
      </c>
      <c r="Y1957" s="37">
        <f>IF(V1957=0,0,VLOOKUP(V1957,[1]원재료!C:H,3,0)*0.001)</f>
        <v>0</v>
      </c>
      <c r="Z1957" s="35">
        <f t="shared" si="151"/>
        <v>0</v>
      </c>
      <c r="AA1957" s="49"/>
      <c r="AB1957" s="39"/>
      <c r="AC1957" s="40"/>
    </row>
    <row r="1958" spans="1:29" ht="19.5" customHeight="1" x14ac:dyDescent="0.45">
      <c r="A1958" s="22">
        <v>46172</v>
      </c>
      <c r="B1958" s="23" t="s">
        <v>29</v>
      </c>
      <c r="C1958" s="24" t="s">
        <v>168</v>
      </c>
      <c r="D1958" s="25" t="s">
        <v>185</v>
      </c>
      <c r="E1958" s="26" t="s">
        <v>194</v>
      </c>
      <c r="F1958" s="27" t="str">
        <f>VLOOKUP(표1[[#This Row],[품번]],[1]!품번구분[#Data],2,0)</f>
        <v>G</v>
      </c>
      <c r="G1958" s="28">
        <v>20</v>
      </c>
      <c r="H1958" s="28">
        <v>111</v>
      </c>
      <c r="I1958" s="28"/>
      <c r="J1958" s="29">
        <f>표1[[#This Row],[C/V]]*표1[[#This Row],[판수]]-표1[[#This Row],[불량수량]]</f>
        <v>2220</v>
      </c>
      <c r="K1958" s="28" t="s">
        <v>171</v>
      </c>
      <c r="L1958" s="28" t="s">
        <v>44</v>
      </c>
      <c r="M1958" s="30">
        <v>0.75</v>
      </c>
      <c r="N1958" s="30">
        <v>0.33333333333333331</v>
      </c>
      <c r="O1958" s="31">
        <v>749.99999999999989</v>
      </c>
      <c r="P1958" s="31">
        <v>0</v>
      </c>
      <c r="Q1958" s="32"/>
      <c r="R1958" s="33">
        <f t="shared" si="135"/>
        <v>8.8800000000000008</v>
      </c>
      <c r="S1958" s="34">
        <f t="shared" si="148"/>
        <v>178</v>
      </c>
      <c r="T1958" s="35">
        <f>IF(L1958="비가동",0,VLOOKUP(E1958,[1]단가!$D$4:$G$1048576,4,0))</f>
        <v>405</v>
      </c>
      <c r="U1958" s="35">
        <f t="shared" si="149"/>
        <v>899100</v>
      </c>
      <c r="V1958" s="36" t="str">
        <f>IF($L1958="비가동",0,IF($B1958="in",VLOOKUP($E1958,[1]투입량!$M:$T,3,FALSE),VLOOKUP($E1958,[1]투입량!$D:$I,3,FALSE)))</f>
        <v>H-N7001</v>
      </c>
      <c r="W1958" s="35">
        <f>IF($L1958="비가동",0,IF($B1958="in",VLOOKUP($E1958,[1]투입량!$M:$T,6,FALSE),VLOOKUP($E1958,[1]투입량!$D:$I,5,FALSE)))</f>
        <v>0</v>
      </c>
      <c r="X1958" s="35">
        <f t="shared" si="150"/>
        <v>0</v>
      </c>
      <c r="Y1958" s="37">
        <f>IF(V1958=0,0,VLOOKUP(V1958,[1]원재료!C:H,3,0)*0.001)</f>
        <v>22.900000000000002</v>
      </c>
      <c r="Z1958" s="35">
        <f t="shared" si="151"/>
        <v>0</v>
      </c>
      <c r="AA1958" s="49"/>
      <c r="AB1958" s="39"/>
      <c r="AC1958" s="40"/>
    </row>
    <row r="1959" spans="1:29" ht="19.5" customHeight="1" x14ac:dyDescent="0.45">
      <c r="A1959" s="22">
        <v>46172</v>
      </c>
      <c r="B1959" s="23" t="s">
        <v>29</v>
      </c>
      <c r="C1959" s="24" t="s">
        <v>168</v>
      </c>
      <c r="D1959" s="25" t="s">
        <v>187</v>
      </c>
      <c r="E1959" s="26" t="s">
        <v>208</v>
      </c>
      <c r="F1959" s="27" t="str">
        <f>VLOOKUP(표1[[#This Row],[품번]],[1]!품번구분[#Data],2,0)</f>
        <v>G</v>
      </c>
      <c r="G1959" s="28">
        <v>28</v>
      </c>
      <c r="H1959" s="28">
        <v>111</v>
      </c>
      <c r="I1959" s="28"/>
      <c r="J1959" s="29">
        <f>표1[[#This Row],[C/V]]*표1[[#This Row],[판수]]-표1[[#This Row],[불량수량]]</f>
        <v>3108</v>
      </c>
      <c r="K1959" s="28" t="s">
        <v>171</v>
      </c>
      <c r="L1959" s="28" t="s">
        <v>44</v>
      </c>
      <c r="M1959" s="30">
        <v>0.75</v>
      </c>
      <c r="N1959" s="30">
        <v>0.33333333333333331</v>
      </c>
      <c r="O1959" s="31">
        <v>749.99999999999989</v>
      </c>
      <c r="P1959" s="31">
        <v>0</v>
      </c>
      <c r="Q1959" s="32"/>
      <c r="R1959" s="33">
        <f t="shared" si="135"/>
        <v>8.8800000000000008</v>
      </c>
      <c r="S1959" s="34">
        <f t="shared" si="148"/>
        <v>181</v>
      </c>
      <c r="T1959" s="35">
        <f>IF(L1959="비가동",0,VLOOKUP(E1959,[1]단가!$D$4:$G$1048576,4,0))</f>
        <v>270</v>
      </c>
      <c r="U1959" s="35">
        <f t="shared" si="149"/>
        <v>839160</v>
      </c>
      <c r="V1959" s="36" t="str">
        <f>IF($L1959="비가동",0,IF($B1959="in",VLOOKUP($E1959,[1]투입량!$M:$T,3,FALSE),VLOOKUP($E1959,[1]투입량!$D:$I,3,FALSE)))</f>
        <v>Q5011</v>
      </c>
      <c r="W1959" s="35">
        <f>IF($L1959="비가동",0,IF($B1959="in",VLOOKUP($E1959,[1]투입량!$M:$T,6,FALSE),VLOOKUP($E1959,[1]투입량!$D:$I,5,FALSE)))</f>
        <v>76</v>
      </c>
      <c r="X1959" s="35">
        <f t="shared" si="150"/>
        <v>9279.6</v>
      </c>
      <c r="Y1959" s="37">
        <f>IF(V1959=0,0,VLOOKUP(V1959,[1]원재료!C:H,3,0)*0.001)</f>
        <v>9.01</v>
      </c>
      <c r="Z1959" s="35">
        <f t="shared" si="151"/>
        <v>83609.195999999996</v>
      </c>
      <c r="AA1959" s="49"/>
      <c r="AB1959" s="39"/>
      <c r="AC1959" s="40"/>
    </row>
    <row r="1960" spans="1:29" ht="19.5" customHeight="1" x14ac:dyDescent="0.45">
      <c r="A1960" s="22">
        <v>46173</v>
      </c>
      <c r="B1960" s="23" t="s">
        <v>29</v>
      </c>
      <c r="C1960" s="24" t="s">
        <v>168</v>
      </c>
      <c r="D1960" s="25" t="s">
        <v>189</v>
      </c>
      <c r="E1960" s="26" t="s">
        <v>196</v>
      </c>
      <c r="F1960" s="27" t="str">
        <f>VLOOKUP(표1[[#This Row],[품번]],[1]!품번구분[#Data],2,0)</f>
        <v>G</v>
      </c>
      <c r="G1960" s="28">
        <v>4</v>
      </c>
      <c r="H1960" s="28">
        <v>111</v>
      </c>
      <c r="I1960" s="28"/>
      <c r="J1960" s="29">
        <f>표1[[#This Row],[C/V]]*표1[[#This Row],[판수]]-표1[[#This Row],[불량수량]]</f>
        <v>444</v>
      </c>
      <c r="K1960" s="28" t="s">
        <v>171</v>
      </c>
      <c r="L1960" s="28" t="s">
        <v>44</v>
      </c>
      <c r="M1960" s="30">
        <v>0.75</v>
      </c>
      <c r="N1960" s="30">
        <v>0.33333333333333331</v>
      </c>
      <c r="O1960" s="31">
        <v>749.99999999999989</v>
      </c>
      <c r="P1960" s="31">
        <v>0</v>
      </c>
      <c r="Q1960" s="32"/>
      <c r="R1960" s="33">
        <f t="shared" si="135"/>
        <v>8.8800000000000008</v>
      </c>
      <c r="S1960" s="34">
        <f t="shared" si="148"/>
        <v>111</v>
      </c>
      <c r="T1960" s="35">
        <f>IF(L1960="비가동",0,VLOOKUP(E1960,[1]단가!$D$4:$G$1048576,4,0))</f>
        <v>673</v>
      </c>
      <c r="U1960" s="35">
        <f t="shared" si="149"/>
        <v>298812</v>
      </c>
      <c r="V1960" s="36" t="str">
        <f>IF($L1960="비가동",0,IF($B1960="in",VLOOKUP($E1960,[1]투입량!$M:$T,3,FALSE),VLOOKUP($E1960,[1]투입량!$D:$I,3,FALSE)))</f>
        <v>SI5027</v>
      </c>
      <c r="W1960" s="35">
        <f>IF($L1960="비가동",0,IF($B1960="in",VLOOKUP($E1960,[1]투입량!$M:$T,6,FALSE),VLOOKUP($E1960,[1]투입량!$D:$I,5,FALSE)))</f>
        <v>48</v>
      </c>
      <c r="X1960" s="35">
        <f t="shared" si="150"/>
        <v>5860.8</v>
      </c>
      <c r="Y1960" s="37">
        <f>IF(V1960=0,0,VLOOKUP(V1960,[1]원재료!C:H,3,0)*0.001)</f>
        <v>0</v>
      </c>
      <c r="Z1960" s="35">
        <f t="shared" si="151"/>
        <v>0</v>
      </c>
      <c r="AA1960" s="49"/>
      <c r="AB1960" s="39"/>
      <c r="AC1960" s="40"/>
    </row>
    <row r="1961" spans="1:29" ht="19.5" customHeight="1" x14ac:dyDescent="0.45">
      <c r="A1961" s="22">
        <v>46173</v>
      </c>
      <c r="B1961" s="23" t="s">
        <v>29</v>
      </c>
      <c r="C1961" s="24" t="s">
        <v>168</v>
      </c>
      <c r="D1961" s="25" t="s">
        <v>169</v>
      </c>
      <c r="E1961" s="26">
        <v>480131</v>
      </c>
      <c r="F1961" s="27" t="str">
        <f>VLOOKUP(표1[[#This Row],[품번]],[1]!품번구분[#Data],2,0)</f>
        <v>G</v>
      </c>
      <c r="G1961" s="28">
        <v>12</v>
      </c>
      <c r="H1961" s="28">
        <v>102</v>
      </c>
      <c r="I1961" s="28"/>
      <c r="J1961" s="29">
        <f>표1[[#This Row],[C/V]]*표1[[#This Row],[판수]]-표1[[#This Row],[불량수량]]</f>
        <v>1224</v>
      </c>
      <c r="K1961" s="28" t="s">
        <v>191</v>
      </c>
      <c r="L1961" s="28" t="s">
        <v>34</v>
      </c>
      <c r="M1961" s="30">
        <v>0.33333333333333331</v>
      </c>
      <c r="N1961" s="30">
        <v>0.75</v>
      </c>
      <c r="O1961" s="31">
        <v>540</v>
      </c>
      <c r="P1961" s="31">
        <v>0</v>
      </c>
      <c r="Q1961" s="32"/>
      <c r="R1961" s="33">
        <f t="shared" si="135"/>
        <v>11.333333333333332</v>
      </c>
      <c r="S1961" s="34">
        <f t="shared" si="148"/>
        <v>191</v>
      </c>
      <c r="T1961" s="35">
        <f>IF(L1961="비가동",0,VLOOKUP(E1961,[1]단가!$D$4:$G$1048576,4,0))</f>
        <v>160.9</v>
      </c>
      <c r="U1961" s="35">
        <f t="shared" si="149"/>
        <v>196941.6</v>
      </c>
      <c r="V1961" s="36" t="str">
        <f>IF($L1961="비가동",0,IF($B1961="in",VLOOKUP($E1961,[1]투입량!$M:$T,3,FALSE),VLOOKUP($E1961,[1]투입량!$D:$I,3,FALSE)))</f>
        <v>Q4020</v>
      </c>
      <c r="W1961" s="35">
        <f>IF($L1961="비가동",0,IF($B1961="in",VLOOKUP($E1961,[1]투입량!$M:$T,6,FALSE),VLOOKUP($E1961,[1]투입량!$D:$I,5,FALSE)))</f>
        <v>21.6</v>
      </c>
      <c r="X1961" s="35">
        <f t="shared" si="150"/>
        <v>2423.5200000000004</v>
      </c>
      <c r="Y1961" s="37">
        <f>IF(V1961=0,0,VLOOKUP(V1961,[1]원재료!C:H,3,0)*0.001)</f>
        <v>10.450000000000001</v>
      </c>
      <c r="Z1961" s="35">
        <f t="shared" si="151"/>
        <v>25325.784000000007</v>
      </c>
      <c r="AA1961" s="49"/>
      <c r="AB1961" s="39"/>
      <c r="AC1961" s="40"/>
    </row>
    <row r="1962" spans="1:29" ht="19.5" customHeight="1" x14ac:dyDescent="0.45">
      <c r="A1962" s="22">
        <v>46173</v>
      </c>
      <c r="B1962" s="23" t="s">
        <v>29</v>
      </c>
      <c r="C1962" s="24" t="s">
        <v>168</v>
      </c>
      <c r="D1962" s="25" t="s">
        <v>172</v>
      </c>
      <c r="E1962" s="26">
        <v>440009</v>
      </c>
      <c r="F1962" s="27" t="str">
        <f>VLOOKUP(표1[[#This Row],[품번]],[1]!품번구분[#Data],2,0)</f>
        <v>G</v>
      </c>
      <c r="G1962" s="28">
        <v>80</v>
      </c>
      <c r="H1962" s="28">
        <v>102</v>
      </c>
      <c r="I1962" s="28">
        <v>102</v>
      </c>
      <c r="J1962" s="29">
        <f>표1[[#This Row],[C/V]]*표1[[#This Row],[판수]]-표1[[#This Row],[불량수량]]</f>
        <v>8058</v>
      </c>
      <c r="K1962" s="28" t="s">
        <v>191</v>
      </c>
      <c r="L1962" s="28" t="s">
        <v>34</v>
      </c>
      <c r="M1962" s="30">
        <v>0.33333333333333331</v>
      </c>
      <c r="N1962" s="30">
        <v>0.75</v>
      </c>
      <c r="O1962" s="31">
        <v>540</v>
      </c>
      <c r="P1962" s="31">
        <v>0</v>
      </c>
      <c r="Q1962" s="32"/>
      <c r="R1962" s="33">
        <f t="shared" si="135"/>
        <v>11.333333333333332</v>
      </c>
      <c r="S1962" s="34">
        <f t="shared" si="148"/>
        <v>243</v>
      </c>
      <c r="T1962" s="35">
        <f>IF(L1962="비가동",0,VLOOKUP(E1962,[1]단가!$D$4:$G$1048576,4,0))</f>
        <v>30</v>
      </c>
      <c r="U1962" s="35">
        <f t="shared" si="149"/>
        <v>241740</v>
      </c>
      <c r="V1962" s="36" t="str">
        <f>IF($L1962="비가동",0,IF($B1962="in",VLOOKUP($E1962,[1]투입량!$M:$T,3,FALSE),VLOOKUP($E1962,[1]투입량!$D:$I,3,FALSE)))</f>
        <v>Q4004-1</v>
      </c>
      <c r="W1962" s="35">
        <f>IF($L1962="비가동",0,IF($B1962="in",VLOOKUP($E1962,[1]투입량!$M:$T,6,FALSE),VLOOKUP($E1962,[1]투입량!$D:$I,5,FALSE)))</f>
        <v>50</v>
      </c>
      <c r="X1962" s="35">
        <f t="shared" si="150"/>
        <v>5610.0000000000009</v>
      </c>
      <c r="Y1962" s="37">
        <f>IF(V1962=0,0,VLOOKUP(V1962,[1]원재료!C:H,3,0)*0.001)</f>
        <v>10.83</v>
      </c>
      <c r="Z1962" s="35">
        <f t="shared" si="151"/>
        <v>60756.30000000001</v>
      </c>
      <c r="AA1962" s="49"/>
      <c r="AB1962" s="39"/>
      <c r="AC1962" s="40"/>
    </row>
    <row r="1963" spans="1:29" ht="19.5" customHeight="1" x14ac:dyDescent="0.45">
      <c r="A1963" s="22">
        <v>46173</v>
      </c>
      <c r="B1963" s="23" t="s">
        <v>29</v>
      </c>
      <c r="C1963" s="24" t="s">
        <v>168</v>
      </c>
      <c r="D1963" s="25" t="s">
        <v>192</v>
      </c>
      <c r="E1963" s="26" t="s">
        <v>222</v>
      </c>
      <c r="F1963" s="27" t="str">
        <f>VLOOKUP(표1[[#This Row],[품번]],[1]!품번구분[#Data],2,0)</f>
        <v>G</v>
      </c>
      <c r="G1963" s="28">
        <v>2</v>
      </c>
      <c r="H1963" s="28">
        <v>100</v>
      </c>
      <c r="I1963" s="28"/>
      <c r="J1963" s="29">
        <f>표1[[#This Row],[C/V]]*표1[[#This Row],[판수]]-표1[[#This Row],[불량수량]]</f>
        <v>200</v>
      </c>
      <c r="K1963" s="28" t="s">
        <v>191</v>
      </c>
      <c r="L1963" s="28" t="s">
        <v>34</v>
      </c>
      <c r="M1963" s="30">
        <v>0.33333333333333331</v>
      </c>
      <c r="N1963" s="30">
        <v>0.75</v>
      </c>
      <c r="O1963" s="31">
        <v>540</v>
      </c>
      <c r="P1963" s="31">
        <v>0</v>
      </c>
      <c r="Q1963" s="32"/>
      <c r="R1963" s="33">
        <f t="shared" si="135"/>
        <v>11.111111111111111</v>
      </c>
      <c r="S1963" s="34">
        <f t="shared" si="148"/>
        <v>241</v>
      </c>
      <c r="T1963" s="35">
        <f>IF(L1963="비가동",0,VLOOKUP(E1963,[1]단가!$D$4:$G$1048576,4,0))</f>
        <v>0</v>
      </c>
      <c r="U1963" s="35">
        <f t="shared" si="149"/>
        <v>0</v>
      </c>
      <c r="V1963" s="36" t="str">
        <f>IF($L1963="비가동",0,IF($B1963="in",VLOOKUP($E1963,[1]투입량!$M:$T,3,FALSE),VLOOKUP($E1963,[1]투입량!$D:$I,3,FALSE)))</f>
        <v>Q5011</v>
      </c>
      <c r="W1963" s="35">
        <f>IF($L1963="비가동",0,IF($B1963="in",VLOOKUP($E1963,[1]투입량!$M:$T,6,FALSE),VLOOKUP($E1963,[1]투입량!$D:$I,5,FALSE)))</f>
        <v>20</v>
      </c>
      <c r="X1963" s="35">
        <f t="shared" si="150"/>
        <v>2200</v>
      </c>
      <c r="Y1963" s="37">
        <f>IF(V1963=0,0,VLOOKUP(V1963,[1]원재료!C:H,3,0)*0.001)</f>
        <v>9.01</v>
      </c>
      <c r="Z1963" s="35">
        <f t="shared" si="151"/>
        <v>19822</v>
      </c>
      <c r="AA1963" s="49"/>
      <c r="AB1963" s="39"/>
      <c r="AC1963" s="40"/>
    </row>
    <row r="1964" spans="1:29" ht="19.5" hidden="1" customHeight="1" x14ac:dyDescent="0.45">
      <c r="A1964" s="22">
        <v>46173</v>
      </c>
      <c r="B1964" s="23" t="s">
        <v>29</v>
      </c>
      <c r="C1964" s="24" t="s">
        <v>168</v>
      </c>
      <c r="D1964" s="25" t="s">
        <v>169</v>
      </c>
      <c r="E1964" s="26">
        <v>480131</v>
      </c>
      <c r="F1964" s="27" t="str">
        <f>VLOOKUP(표1[[#This Row],[품번]],[1]!품번구분[#Data],2,0)</f>
        <v>G</v>
      </c>
      <c r="G1964" s="28">
        <v>12</v>
      </c>
      <c r="H1964" s="28">
        <v>89</v>
      </c>
      <c r="I1964" s="28"/>
      <c r="J1964" s="29">
        <f>표1[[#This Row],[C/V]]*표1[[#This Row],[판수]]-표1[[#This Row],[불량수량]]</f>
        <v>1068</v>
      </c>
      <c r="K1964" s="28" t="s">
        <v>171</v>
      </c>
      <c r="L1964" s="28" t="s">
        <v>44</v>
      </c>
      <c r="M1964" s="30">
        <v>0.75</v>
      </c>
      <c r="N1964" s="30">
        <v>0.12222222222222223</v>
      </c>
      <c r="O1964" s="31">
        <v>387</v>
      </c>
      <c r="P1964" s="31">
        <v>119.00000000000001</v>
      </c>
      <c r="Q1964" s="32" t="s">
        <v>100</v>
      </c>
      <c r="R1964" s="33">
        <f t="shared" si="135"/>
        <v>13.7984496124031</v>
      </c>
      <c r="S1964" s="34">
        <f t="shared" si="148"/>
        <v>191</v>
      </c>
      <c r="T1964" s="35">
        <f>IF(L1964="비가동",0,VLOOKUP(E1964,[1]단가!$D$4:$G$1048576,4,0))</f>
        <v>160.9</v>
      </c>
      <c r="U1964" s="35">
        <f t="shared" si="149"/>
        <v>171841.2</v>
      </c>
      <c r="V1964" s="36" t="str">
        <f>IF($L1964="비가동",0,IF($B1964="in",VLOOKUP($E1964,[1]투입량!$M:$T,3,FALSE),VLOOKUP($E1964,[1]투입량!$D:$I,3,FALSE)))</f>
        <v>Q4020</v>
      </c>
      <c r="W1964" s="35">
        <f>IF($L1964="비가동",0,IF($B1964="in",VLOOKUP($E1964,[1]투입량!$M:$T,6,FALSE),VLOOKUP($E1964,[1]투입량!$D:$I,5,FALSE)))</f>
        <v>21.6</v>
      </c>
      <c r="X1964" s="35">
        <f t="shared" si="150"/>
        <v>2114.6400000000003</v>
      </c>
      <c r="Y1964" s="37">
        <f>IF(V1964=0,0,VLOOKUP(V1964,[1]원재료!C:H,3,0)*0.001)</f>
        <v>10.450000000000001</v>
      </c>
      <c r="Z1964" s="35">
        <f t="shared" si="151"/>
        <v>22097.988000000005</v>
      </c>
      <c r="AA1964" s="49"/>
      <c r="AB1964" s="39"/>
      <c r="AC1964" s="40"/>
    </row>
    <row r="1965" spans="1:29" ht="19.5" hidden="1" customHeight="1" x14ac:dyDescent="0.45">
      <c r="A1965" s="22">
        <v>46173</v>
      </c>
      <c r="B1965" s="23" t="s">
        <v>29</v>
      </c>
      <c r="C1965" s="24" t="s">
        <v>168</v>
      </c>
      <c r="D1965" s="25" t="s">
        <v>169</v>
      </c>
      <c r="E1965" s="26">
        <v>480131</v>
      </c>
      <c r="F1965" s="27" t="str">
        <f>VLOOKUP(표1[[#This Row],[품번]],[1]!품번구분[#Data],2,0)</f>
        <v>G</v>
      </c>
      <c r="G1965" s="28"/>
      <c r="H1965" s="28"/>
      <c r="I1965" s="28"/>
      <c r="J1965" s="29">
        <f>표1[[#This Row],[C/V]]*표1[[#This Row],[판수]]-표1[[#This Row],[불량수량]]</f>
        <v>0</v>
      </c>
      <c r="K1965" s="28" t="s">
        <v>171</v>
      </c>
      <c r="L1965" s="28" t="s">
        <v>36</v>
      </c>
      <c r="M1965" s="30">
        <v>3.9583333333333331E-2</v>
      </c>
      <c r="N1965" s="30">
        <v>0.12222222222222223</v>
      </c>
      <c r="O1965" s="31">
        <v>119.00000000000001</v>
      </c>
      <c r="P1965" s="31">
        <v>0</v>
      </c>
      <c r="Q1965" s="32"/>
      <c r="R1965" s="33" t="str">
        <f t="shared" si="135"/>
        <v/>
      </c>
      <c r="S1965" s="34">
        <f t="shared" si="148"/>
        <v>191</v>
      </c>
      <c r="T1965" s="35">
        <f>IF(L1965="비가동",0,VLOOKUP(E1965,[1]단가!$D$4:$G$1048576,4,0))</f>
        <v>0</v>
      </c>
      <c r="U1965" s="35">
        <f t="shared" si="149"/>
        <v>0</v>
      </c>
      <c r="V1965" s="36">
        <f>IF($L1965="비가동",0,IF($B1965="in",VLOOKUP($E1965,[1]투입량!$M:$T,3,FALSE),VLOOKUP($E1965,[1]투입량!$D:$I,3,FALSE)))</f>
        <v>0</v>
      </c>
      <c r="W1965" s="35">
        <f>IF($L1965="비가동",0,IF($B1965="in",VLOOKUP($E1965,[1]투입량!$M:$T,6,FALSE),VLOOKUP($E1965,[1]투입량!$D:$I,5,FALSE)))</f>
        <v>0</v>
      </c>
      <c r="X1965" s="35">
        <f t="shared" si="150"/>
        <v>0</v>
      </c>
      <c r="Y1965" s="37">
        <f>IF(V1965=0,0,VLOOKUP(V1965,[1]원재료!C:H,3,0)*0.001)</f>
        <v>0</v>
      </c>
      <c r="Z1965" s="35">
        <f t="shared" si="151"/>
        <v>0</v>
      </c>
      <c r="AA1965" s="49"/>
      <c r="AB1965" s="39"/>
      <c r="AC1965" s="40"/>
    </row>
    <row r="1966" spans="1:29" ht="19.5" customHeight="1" x14ac:dyDescent="0.45">
      <c r="A1966" s="22">
        <v>46173</v>
      </c>
      <c r="B1966" s="23" t="s">
        <v>29</v>
      </c>
      <c r="C1966" s="24" t="s">
        <v>168</v>
      </c>
      <c r="D1966" s="25" t="s">
        <v>169</v>
      </c>
      <c r="E1966" s="26" t="s">
        <v>170</v>
      </c>
      <c r="F1966" s="27" t="str">
        <f>VLOOKUP(표1[[#This Row],[품번]],[1]!품번구분[#Data],2,0)</f>
        <v>G</v>
      </c>
      <c r="G1966" s="28">
        <v>30</v>
      </c>
      <c r="H1966" s="28">
        <v>47</v>
      </c>
      <c r="I1966" s="28"/>
      <c r="J1966" s="29">
        <f>표1[[#This Row],[C/V]]*표1[[#This Row],[판수]]-표1[[#This Row],[불량수량]]</f>
        <v>1410</v>
      </c>
      <c r="K1966" s="28" t="s">
        <v>171</v>
      </c>
      <c r="L1966" s="28" t="s">
        <v>44</v>
      </c>
      <c r="M1966" s="30">
        <v>0.12222222222222223</v>
      </c>
      <c r="N1966" s="30">
        <v>0.33333333333333331</v>
      </c>
      <c r="O1966" s="31">
        <v>243.99999999999994</v>
      </c>
      <c r="P1966" s="31">
        <v>0</v>
      </c>
      <c r="Q1966" s="32"/>
      <c r="R1966" s="33">
        <f t="shared" si="135"/>
        <v>11.557377049180332</v>
      </c>
      <c r="S1966" s="34">
        <f t="shared" si="148"/>
        <v>47</v>
      </c>
      <c r="T1966" s="35">
        <f>IF(L1966="비가동",0,VLOOKUP(E1966,[1]단가!$D$4:$G$1048576,4,0))</f>
        <v>110.9</v>
      </c>
      <c r="U1966" s="35">
        <f t="shared" si="149"/>
        <v>156369</v>
      </c>
      <c r="V1966" s="36" t="str">
        <f>IF($L1966="비가동",0,IF($B1966="in",VLOOKUP($E1966,[1]투입량!$M:$T,3,FALSE),VLOOKUP($E1966,[1]투입량!$D:$I,3,FALSE)))</f>
        <v>SI4028</v>
      </c>
      <c r="W1966" s="35">
        <f>IF($L1966="비가동",0,IF($B1966="in",VLOOKUP($E1966,[1]투입량!$M:$T,6,FALSE),VLOOKUP($E1966,[1]투입량!$D:$I,5,FALSE)))</f>
        <v>32</v>
      </c>
      <c r="X1966" s="35">
        <f t="shared" si="150"/>
        <v>1654.4</v>
      </c>
      <c r="Y1966" s="37">
        <f>IF(V1966=0,0,VLOOKUP(V1966,[1]원재료!C:H,3,0)*0.001)</f>
        <v>9</v>
      </c>
      <c r="Z1966" s="35">
        <f t="shared" si="151"/>
        <v>14889.6</v>
      </c>
      <c r="AA1966" s="49"/>
      <c r="AB1966" s="39"/>
      <c r="AC1966" s="40"/>
    </row>
    <row r="1967" spans="1:29" ht="19.5" customHeight="1" x14ac:dyDescent="0.45">
      <c r="A1967" s="22">
        <v>46173</v>
      </c>
      <c r="B1967" s="23" t="s">
        <v>29</v>
      </c>
      <c r="C1967" s="24" t="s">
        <v>168</v>
      </c>
      <c r="D1967" s="25" t="s">
        <v>172</v>
      </c>
      <c r="E1967" s="26">
        <v>440009</v>
      </c>
      <c r="F1967" s="27" t="str">
        <f>VLOOKUP(표1[[#This Row],[품번]],[1]!품번구분[#Data],2,0)</f>
        <v>G</v>
      </c>
      <c r="G1967" s="28">
        <v>80</v>
      </c>
      <c r="H1967" s="28">
        <v>141</v>
      </c>
      <c r="I1967" s="28">
        <v>141</v>
      </c>
      <c r="J1967" s="29">
        <f>표1[[#This Row],[C/V]]*표1[[#This Row],[판수]]-표1[[#This Row],[불량수량]]</f>
        <v>11139</v>
      </c>
      <c r="K1967" s="28" t="s">
        <v>171</v>
      </c>
      <c r="L1967" s="28" t="s">
        <v>44</v>
      </c>
      <c r="M1967" s="30">
        <v>0.75</v>
      </c>
      <c r="N1967" s="30">
        <v>0.33333333333333331</v>
      </c>
      <c r="O1967" s="31">
        <v>749.99999999999989</v>
      </c>
      <c r="P1967" s="31">
        <v>0</v>
      </c>
      <c r="Q1967" s="32"/>
      <c r="R1967" s="33">
        <f t="shared" si="135"/>
        <v>11.280000000000001</v>
      </c>
      <c r="S1967" s="34">
        <f t="shared" si="148"/>
        <v>243</v>
      </c>
      <c r="T1967" s="35">
        <f>IF(L1967="비가동",0,VLOOKUP(E1967,[1]단가!$D$4:$G$1048576,4,0))</f>
        <v>30</v>
      </c>
      <c r="U1967" s="35">
        <f t="shared" si="149"/>
        <v>334170</v>
      </c>
      <c r="V1967" s="36" t="str">
        <f>IF($L1967="비가동",0,IF($B1967="in",VLOOKUP($E1967,[1]투입량!$M:$T,3,FALSE),VLOOKUP($E1967,[1]투입량!$D:$I,3,FALSE)))</f>
        <v>Q4004-1</v>
      </c>
      <c r="W1967" s="35">
        <f>IF($L1967="비가동",0,IF($B1967="in",VLOOKUP($E1967,[1]투입량!$M:$T,6,FALSE),VLOOKUP($E1967,[1]투입량!$D:$I,5,FALSE)))</f>
        <v>50</v>
      </c>
      <c r="X1967" s="35">
        <f t="shared" si="150"/>
        <v>7755.0000000000009</v>
      </c>
      <c r="Y1967" s="37">
        <f>IF(V1967=0,0,VLOOKUP(V1967,[1]원재료!C:H,3,0)*0.001)</f>
        <v>10.83</v>
      </c>
      <c r="Z1967" s="35">
        <f t="shared" si="151"/>
        <v>83986.650000000009</v>
      </c>
      <c r="AA1967" s="49"/>
      <c r="AB1967" s="39"/>
      <c r="AC1967" s="40"/>
    </row>
    <row r="1968" spans="1:29" ht="19.5" customHeight="1" x14ac:dyDescent="0.45">
      <c r="A1968" s="22">
        <v>46173</v>
      </c>
      <c r="B1968" s="23" t="s">
        <v>29</v>
      </c>
      <c r="C1968" s="24" t="s">
        <v>168</v>
      </c>
      <c r="D1968" s="25" t="s">
        <v>173</v>
      </c>
      <c r="E1968" s="26" t="s">
        <v>223</v>
      </c>
      <c r="F1968" s="27" t="str">
        <f>VLOOKUP(표1[[#This Row],[품번]],[1]!품번구분[#Data],2,0)</f>
        <v>G</v>
      </c>
      <c r="G1968" s="28">
        <v>2</v>
      </c>
      <c r="H1968" s="32">
        <v>141</v>
      </c>
      <c r="I1968" s="28"/>
      <c r="J1968" s="29">
        <f>표1[[#This Row],[C/V]]*표1[[#This Row],[판수]]-표1[[#This Row],[불량수량]]</f>
        <v>282</v>
      </c>
      <c r="K1968" s="28" t="s">
        <v>224</v>
      </c>
      <c r="L1968" s="28" t="s">
        <v>225</v>
      </c>
      <c r="M1968" s="44">
        <v>0.75</v>
      </c>
      <c r="N1968" s="44">
        <v>0.33333333333333331</v>
      </c>
      <c r="O1968" s="31">
        <v>749.99999999999989</v>
      </c>
      <c r="P1968" s="31">
        <f>IF(L1968="비가동",0,SUMIFS(O:O,$A:$A,A1968,$D:$D,D1968,$K:$K,K1968,$L:$L,"비가동",$E:$E,E1968))</f>
        <v>0</v>
      </c>
      <c r="Q1968" s="32"/>
      <c r="R1968" s="33">
        <f>IF(H1968=0,"",H1968/O1968*60)</f>
        <v>11.280000000000001</v>
      </c>
      <c r="S1968" s="34">
        <f t="shared" si="148"/>
        <v>241</v>
      </c>
      <c r="T1968" s="35">
        <f>IF(L1968="비가동",0,VLOOKUP(E1968,[1]단가!$D$4:$G$1048576,4,0))</f>
        <v>0</v>
      </c>
      <c r="U1968" s="35">
        <f>IF(L1968="비가동",0,T1968*J1968)</f>
        <v>0</v>
      </c>
      <c r="V1968" s="36" t="str">
        <f>IF($L1968="비가동",0,IF($B1968="in",VLOOKUP($E1968,[1]투입량!$M:$T,3,FALSE),VLOOKUP($E1968,[1]투입량!$D:$I,3,FALSE)))</f>
        <v>Q5011</v>
      </c>
      <c r="W1968" s="35">
        <f>IF($L1968="비가동",0,IF($B1968="in",VLOOKUP($E1968,[1]투입량!$M:$T,6,FALSE),VLOOKUP($E1968,[1]투입량!$D:$I,5,FALSE)))</f>
        <v>20</v>
      </c>
      <c r="X1968" s="35">
        <f>IF(L1968="비가동",0,(W1968*1.1)*H1968)</f>
        <v>3102</v>
      </c>
      <c r="Y1968" s="37">
        <f>IF(V1968=0,0,VLOOKUP(V1968,[1]원재료!C:H,3,0)*0.001)</f>
        <v>9.01</v>
      </c>
      <c r="Z1968" s="35">
        <f>Y1968*X1968</f>
        <v>27949.02</v>
      </c>
      <c r="AA1968" s="49"/>
      <c r="AB1968" s="39"/>
      <c r="AC1968" s="40"/>
    </row>
    <row r="1969" spans="1:29" ht="19.5" customHeight="1" x14ac:dyDescent="0.45">
      <c r="A1969" s="22">
        <v>46145</v>
      </c>
      <c r="B1969" s="23" t="s">
        <v>226</v>
      </c>
      <c r="C1969" s="24" t="s">
        <v>168</v>
      </c>
      <c r="D1969" s="25" t="s">
        <v>227</v>
      </c>
      <c r="E1969" s="26" t="s">
        <v>228</v>
      </c>
      <c r="F1969" s="27" t="str">
        <f>VLOOKUP(표1[[#This Row],[품번]],[1]!품번구분[#Data],2,0)</f>
        <v>G</v>
      </c>
      <c r="G1969" s="28">
        <v>12</v>
      </c>
      <c r="H1969" s="28">
        <v>72</v>
      </c>
      <c r="I1969" s="28">
        <v>0</v>
      </c>
      <c r="J1969" s="29">
        <f>표1[[#This Row],[C/V]]*표1[[#This Row],[판수]]-표1[[#This Row],[불량수량]]</f>
        <v>864</v>
      </c>
      <c r="K1969" s="28" t="s">
        <v>229</v>
      </c>
      <c r="L1969" s="28" t="s">
        <v>34</v>
      </c>
      <c r="M1969" s="30" t="s">
        <v>230</v>
      </c>
      <c r="N1969" s="30" t="s">
        <v>231</v>
      </c>
      <c r="O1969" s="31">
        <v>540</v>
      </c>
      <c r="P1969" s="31">
        <v>0</v>
      </c>
      <c r="Q1969" s="32"/>
      <c r="R1969" s="33">
        <f t="shared" si="135"/>
        <v>8</v>
      </c>
      <c r="S1969" s="34">
        <f t="shared" si="148"/>
        <v>182</v>
      </c>
      <c r="T1969" s="35">
        <f>IF(L1969="비가동",0,VLOOKUP(E1969,[1]단가!$D$4:$G$1048576,4,0))</f>
        <v>389.7</v>
      </c>
      <c r="U1969" s="35">
        <f t="shared" ref="U1969:U2032" si="152">IF(L1969="비가동",0,T1969*J1969)</f>
        <v>336700.8</v>
      </c>
      <c r="V1969" s="36" t="str">
        <f>IF($L1969="비가동",0,IF($B1969="in",VLOOKUP($E1969,[1]투입량!$M:$T,3,FALSE),VLOOKUP($E1969,[1]투입량!$D:$I,3,FALSE)))</f>
        <v>E5008</v>
      </c>
      <c r="W1969" s="35">
        <f>IF($L1969="비가동",0,IF($B1969="in",VLOOKUP($E1969,[1]투입량!$M:$T,6,FALSE),VLOOKUP($E1969,[1]투입량!$D:$I,5,FALSE)))</f>
        <v>537</v>
      </c>
      <c r="X1969" s="35">
        <f t="shared" ref="X1969:X2032" si="153">IF(L1969="비가동",0,(W1969*1.1)*H1969)</f>
        <v>42530.400000000001</v>
      </c>
      <c r="Y1969" s="37">
        <f>IF(V1969=0,0,VLOOKUP(V1969,[1]원재료!C:H,3,0)*0.001)</f>
        <v>4.5600000000000005</v>
      </c>
      <c r="Z1969" s="35">
        <f t="shared" ref="Z1969:Z2032" si="154">Y1969*X1969</f>
        <v>193938.62400000004</v>
      </c>
      <c r="AA1969" s="38"/>
      <c r="AB1969" s="39" t="s">
        <v>232</v>
      </c>
      <c r="AC1969" s="40"/>
    </row>
    <row r="1970" spans="1:29" ht="19.5" customHeight="1" x14ac:dyDescent="0.45">
      <c r="A1970" s="22">
        <v>46145</v>
      </c>
      <c r="B1970" s="23" t="s">
        <v>226</v>
      </c>
      <c r="C1970" s="24" t="s">
        <v>168</v>
      </c>
      <c r="D1970" s="25" t="s">
        <v>233</v>
      </c>
      <c r="E1970" s="26" t="s">
        <v>234</v>
      </c>
      <c r="F1970" s="27" t="str">
        <f>VLOOKUP(표1[[#This Row],[품번]],[1]!품번구분[#Data],2,0)</f>
        <v>G</v>
      </c>
      <c r="G1970" s="28">
        <v>12</v>
      </c>
      <c r="H1970" s="28">
        <v>73</v>
      </c>
      <c r="I1970" s="28">
        <v>0</v>
      </c>
      <c r="J1970" s="29">
        <f>표1[[#This Row],[C/V]]*표1[[#This Row],[판수]]-표1[[#This Row],[불량수량]]</f>
        <v>876</v>
      </c>
      <c r="K1970" s="28" t="s">
        <v>229</v>
      </c>
      <c r="L1970" s="28" t="s">
        <v>34</v>
      </c>
      <c r="M1970" s="30" t="s">
        <v>230</v>
      </c>
      <c r="N1970" s="30" t="s">
        <v>231</v>
      </c>
      <c r="O1970" s="31">
        <v>540</v>
      </c>
      <c r="P1970" s="31">
        <v>0</v>
      </c>
      <c r="Q1970" s="32"/>
      <c r="R1970" s="33">
        <f t="shared" si="135"/>
        <v>8.1111111111111107</v>
      </c>
      <c r="S1970" s="34">
        <f t="shared" si="148"/>
        <v>183</v>
      </c>
      <c r="T1970" s="35">
        <f>IF(L1970="비가동",0,VLOOKUP(E1970,[1]단가!$D$4:$G$1048576,4,0))</f>
        <v>760.3</v>
      </c>
      <c r="U1970" s="35">
        <f t="shared" si="152"/>
        <v>666022.79999999993</v>
      </c>
      <c r="V1970" s="36" t="str">
        <f>IF($L1970="비가동",0,IF($B1970="in",VLOOKUP($E1970,[1]투입량!$M:$T,3,FALSE),VLOOKUP($E1970,[1]투입량!$D:$I,3,FALSE)))</f>
        <v>E5007</v>
      </c>
      <c r="W1970" s="35">
        <f>IF($L1970="비가동",0,IF($B1970="in",VLOOKUP($E1970,[1]투입량!$M:$T,6,FALSE),VLOOKUP($E1970,[1]투입량!$D:$I,5,FALSE)))</f>
        <v>531</v>
      </c>
      <c r="X1970" s="35">
        <f t="shared" si="153"/>
        <v>42639.3</v>
      </c>
      <c r="Y1970" s="37">
        <f>IF(V1970=0,0,VLOOKUP(V1970,[1]원재료!C:H,3,0)*0.001)</f>
        <v>4.55</v>
      </c>
      <c r="Z1970" s="35">
        <f t="shared" si="154"/>
        <v>194008.815</v>
      </c>
      <c r="AA1970" s="38"/>
      <c r="AB1970" s="39" t="s">
        <v>232</v>
      </c>
      <c r="AC1970" s="40"/>
    </row>
    <row r="1971" spans="1:29" ht="19.5" hidden="1" customHeight="1" x14ac:dyDescent="0.45">
      <c r="A1971" s="22">
        <v>46145</v>
      </c>
      <c r="B1971" s="23" t="s">
        <v>226</v>
      </c>
      <c r="C1971" s="24" t="s">
        <v>168</v>
      </c>
      <c r="D1971" s="25" t="s">
        <v>235</v>
      </c>
      <c r="E1971" s="26" t="s">
        <v>236</v>
      </c>
      <c r="F1971" s="27" t="str">
        <f>VLOOKUP(표1[[#This Row],[품번]],[1]!품번구분[#Data],2,0)</f>
        <v>G</v>
      </c>
      <c r="G1971" s="28">
        <v>16</v>
      </c>
      <c r="H1971" s="28">
        <v>44</v>
      </c>
      <c r="I1971" s="28">
        <v>0</v>
      </c>
      <c r="J1971" s="29">
        <f>표1[[#This Row],[C/V]]*표1[[#This Row],[판수]]-표1[[#This Row],[불량수량]]</f>
        <v>704</v>
      </c>
      <c r="K1971" s="28" t="s">
        <v>237</v>
      </c>
      <c r="L1971" s="28" t="s">
        <v>34</v>
      </c>
      <c r="M1971" s="30" t="s">
        <v>230</v>
      </c>
      <c r="N1971" s="30" t="s">
        <v>231</v>
      </c>
      <c r="O1971" s="31">
        <v>515</v>
      </c>
      <c r="P1971" s="31">
        <v>25</v>
      </c>
      <c r="Q1971" s="32" t="s">
        <v>238</v>
      </c>
      <c r="R1971" s="33">
        <f t="shared" si="135"/>
        <v>5.1262135922330092</v>
      </c>
      <c r="S1971" s="34">
        <f t="shared" si="148"/>
        <v>133</v>
      </c>
      <c r="T1971" s="35">
        <f>IF(L1971="비가동",0,VLOOKUP(E1971,[1]단가!$D$4:$G$1048576,4,0))</f>
        <v>1541.9</v>
      </c>
      <c r="U1971" s="35">
        <f t="shared" si="152"/>
        <v>1085497.6000000001</v>
      </c>
      <c r="V1971" s="36" t="str">
        <f>IF($L1971="비가동",0,IF($B1971="in",VLOOKUP($E1971,[1]투입량!$M:$T,3,FALSE),VLOOKUP($E1971,[1]투입량!$D:$I,3,FALSE)))</f>
        <v>E5005-1</v>
      </c>
      <c r="W1971" s="35">
        <f>IF($L1971="비가동",0,IF($B1971="in",VLOOKUP($E1971,[1]투입량!$M:$T,6,FALSE),VLOOKUP($E1971,[1]투입량!$D:$I,5,FALSE)))</f>
        <v>3102</v>
      </c>
      <c r="X1971" s="35">
        <f t="shared" si="153"/>
        <v>150136.80000000002</v>
      </c>
      <c r="Y1971" s="37">
        <f>IF(V1971=0,0,VLOOKUP(V1971,[1]원재료!C:H,3,0)*0.001)</f>
        <v>3.25</v>
      </c>
      <c r="Z1971" s="35">
        <f t="shared" si="154"/>
        <v>487944.60000000003</v>
      </c>
      <c r="AA1971" s="38"/>
      <c r="AB1971" s="39" t="s">
        <v>232</v>
      </c>
      <c r="AC1971" s="40"/>
    </row>
    <row r="1972" spans="1:29" ht="19.5" hidden="1" customHeight="1" x14ac:dyDescent="0.45">
      <c r="A1972" s="22">
        <v>46145</v>
      </c>
      <c r="B1972" s="23" t="s">
        <v>226</v>
      </c>
      <c r="C1972" s="24" t="s">
        <v>168</v>
      </c>
      <c r="D1972" s="25" t="s">
        <v>239</v>
      </c>
      <c r="E1972" s="26" t="s">
        <v>240</v>
      </c>
      <c r="F1972" s="27" t="str">
        <f>VLOOKUP(표1[[#This Row],[품번]],[1]!품번구분[#Data],2,0)</f>
        <v>G</v>
      </c>
      <c r="G1972" s="28">
        <v>16</v>
      </c>
      <c r="H1972" s="28">
        <v>69</v>
      </c>
      <c r="I1972" s="28">
        <v>0</v>
      </c>
      <c r="J1972" s="29">
        <f>표1[[#This Row],[C/V]]*표1[[#This Row],[판수]]-표1[[#This Row],[불량수량]]</f>
        <v>1104</v>
      </c>
      <c r="K1972" s="28" t="s">
        <v>237</v>
      </c>
      <c r="L1972" s="28" t="s">
        <v>34</v>
      </c>
      <c r="M1972" s="30" t="s">
        <v>230</v>
      </c>
      <c r="N1972" s="30" t="s">
        <v>231</v>
      </c>
      <c r="O1972" s="31">
        <v>370</v>
      </c>
      <c r="P1972" s="31">
        <v>170</v>
      </c>
      <c r="Q1972" s="32" t="s">
        <v>238</v>
      </c>
      <c r="R1972" s="33">
        <f t="shared" si="135"/>
        <v>11.189189189189189</v>
      </c>
      <c r="S1972" s="34">
        <f t="shared" si="148"/>
        <v>167</v>
      </c>
      <c r="T1972" s="35">
        <f>IF(L1972="비가동",0,VLOOKUP(E1972,[1]단가!$D$4:$G$1048576,4,0))</f>
        <v>333.6</v>
      </c>
      <c r="U1972" s="35">
        <f t="shared" si="152"/>
        <v>368294.40000000002</v>
      </c>
      <c r="V1972" s="36" t="str">
        <f>IF($L1972="비가동",0,IF($B1972="in",VLOOKUP($E1972,[1]투입량!$M:$T,3,FALSE),VLOOKUP($E1972,[1]투입량!$D:$I,3,FALSE)))</f>
        <v>E5005-1(리본)</v>
      </c>
      <c r="W1972" s="35">
        <f>IF($L1972="비가동",0,IF($B1972="in",VLOOKUP($E1972,[1]투입량!$M:$T,6,FALSE),VLOOKUP($E1972,[1]투입량!$D:$I,5,FALSE)))</f>
        <v>0</v>
      </c>
      <c r="X1972" s="35">
        <f t="shared" si="153"/>
        <v>0</v>
      </c>
      <c r="Y1972" s="37">
        <f>IF(V1972=0,0,VLOOKUP(V1972,[1]원재료!C:H,3,0)*0.001)</f>
        <v>3.35</v>
      </c>
      <c r="Z1972" s="35">
        <f t="shared" si="154"/>
        <v>0</v>
      </c>
      <c r="AA1972" s="38"/>
      <c r="AB1972" s="39" t="s">
        <v>232</v>
      </c>
      <c r="AC1972" s="40"/>
    </row>
    <row r="1973" spans="1:29" ht="19.5" customHeight="1" x14ac:dyDescent="0.45">
      <c r="A1973" s="22">
        <v>46145</v>
      </c>
      <c r="B1973" s="23" t="s">
        <v>226</v>
      </c>
      <c r="C1973" s="24" t="s">
        <v>168</v>
      </c>
      <c r="D1973" s="25" t="s">
        <v>241</v>
      </c>
      <c r="E1973" s="26" t="s">
        <v>242</v>
      </c>
      <c r="F1973" s="27" t="str">
        <f>VLOOKUP(표1[[#This Row],[품번]],[1]!품번구분[#Data],2,0)</f>
        <v>G</v>
      </c>
      <c r="G1973" s="28">
        <v>16</v>
      </c>
      <c r="H1973" s="28">
        <v>67</v>
      </c>
      <c r="I1973" s="28">
        <v>0</v>
      </c>
      <c r="J1973" s="29">
        <f>표1[[#This Row],[C/V]]*표1[[#This Row],[판수]]-표1[[#This Row],[불량수량]]</f>
        <v>1072</v>
      </c>
      <c r="K1973" s="28" t="s">
        <v>243</v>
      </c>
      <c r="L1973" s="28" t="s">
        <v>34</v>
      </c>
      <c r="M1973" s="30" t="s">
        <v>230</v>
      </c>
      <c r="N1973" s="30" t="s">
        <v>231</v>
      </c>
      <c r="O1973" s="31">
        <v>540</v>
      </c>
      <c r="P1973" s="31">
        <v>0</v>
      </c>
      <c r="Q1973" s="32"/>
      <c r="R1973" s="33">
        <f t="shared" si="135"/>
        <v>7.4444444444444446</v>
      </c>
      <c r="S1973" s="34">
        <f t="shared" si="148"/>
        <v>169</v>
      </c>
      <c r="T1973" s="35">
        <f>IF(L1973="비가동",0,VLOOKUP(E1973,[1]단가!$D$4:$G$1048576,4,0))</f>
        <v>774</v>
      </c>
      <c r="U1973" s="35">
        <f t="shared" si="152"/>
        <v>829728</v>
      </c>
      <c r="V1973" s="36" t="str">
        <f>IF($L1973="비가동",0,IF($B1973="in",VLOOKUP($E1973,[1]투입량!$M:$T,3,FALSE),VLOOKUP($E1973,[1]투입량!$D:$I,3,FALSE)))</f>
        <v>E4701(리본)</v>
      </c>
      <c r="W1973" s="35">
        <f>IF($L1973="비가동",0,IF($B1973="in",VLOOKUP($E1973,[1]투입량!$M:$T,6,FALSE),VLOOKUP($E1973,[1]투입량!$D:$I,5,FALSE)))</f>
        <v>2022.6999999999998</v>
      </c>
      <c r="X1973" s="35">
        <f t="shared" si="153"/>
        <v>149072.99</v>
      </c>
      <c r="Y1973" s="37">
        <f>IF(V1973=0,0,VLOOKUP(V1973,[1]원재료!C:H,3,0)*0.001)</f>
        <v>3.41</v>
      </c>
      <c r="Z1973" s="35">
        <f t="shared" si="154"/>
        <v>508338.8959</v>
      </c>
      <c r="AA1973" s="38"/>
      <c r="AB1973" s="39" t="s">
        <v>232</v>
      </c>
      <c r="AC1973" s="40"/>
    </row>
    <row r="1974" spans="1:29" ht="19.5" customHeight="1" x14ac:dyDescent="0.45">
      <c r="A1974" s="22">
        <v>46145</v>
      </c>
      <c r="B1974" s="23" t="s">
        <v>226</v>
      </c>
      <c r="C1974" s="24" t="s">
        <v>168</v>
      </c>
      <c r="D1974" s="25" t="s">
        <v>244</v>
      </c>
      <c r="E1974" s="26" t="s">
        <v>245</v>
      </c>
      <c r="F1974" s="27" t="str">
        <f>VLOOKUP(표1[[#This Row],[품번]],[1]!품번구분[#Data],2,0)</f>
        <v>G</v>
      </c>
      <c r="G1974" s="28">
        <v>20</v>
      </c>
      <c r="H1974" s="28">
        <v>67</v>
      </c>
      <c r="I1974" s="28">
        <v>0</v>
      </c>
      <c r="J1974" s="29">
        <f>표1[[#This Row],[C/V]]*표1[[#This Row],[판수]]-표1[[#This Row],[불량수량]]</f>
        <v>1340</v>
      </c>
      <c r="K1974" s="28" t="s">
        <v>243</v>
      </c>
      <c r="L1974" s="28" t="s">
        <v>34</v>
      </c>
      <c r="M1974" s="30" t="s">
        <v>230</v>
      </c>
      <c r="N1974" s="30" t="s">
        <v>231</v>
      </c>
      <c r="O1974" s="31">
        <v>540</v>
      </c>
      <c r="P1974" s="31">
        <v>0</v>
      </c>
      <c r="Q1974" s="32"/>
      <c r="R1974" s="33">
        <f t="shared" si="135"/>
        <v>7.4444444444444446</v>
      </c>
      <c r="S1974" s="34">
        <f t="shared" si="148"/>
        <v>169</v>
      </c>
      <c r="T1974" s="35">
        <f>IF(L1974="비가동",0,VLOOKUP(E1974,[1]단가!$D$4:$G$1048576,4,0))</f>
        <v>350</v>
      </c>
      <c r="U1974" s="35">
        <f t="shared" si="152"/>
        <v>469000</v>
      </c>
      <c r="V1974" s="36" t="str">
        <f>IF($L1974="비가동",0,IF($B1974="in",VLOOKUP($E1974,[1]투입량!$M:$T,3,FALSE),VLOOKUP($E1974,[1]투입량!$D:$I,3,FALSE)))</f>
        <v>E5005-1</v>
      </c>
      <c r="W1974" s="35">
        <f>IF($L1974="비가동",0,IF($B1974="in",VLOOKUP($E1974,[1]투입량!$M:$T,6,FALSE),VLOOKUP($E1974,[1]투입량!$D:$I,5,FALSE)))</f>
        <v>1147</v>
      </c>
      <c r="X1974" s="35">
        <f t="shared" si="153"/>
        <v>84533.900000000009</v>
      </c>
      <c r="Y1974" s="37">
        <f>IF(V1974=0,0,VLOOKUP(V1974,[1]원재료!C:H,3,0)*0.001)</f>
        <v>3.25</v>
      </c>
      <c r="Z1974" s="35">
        <f t="shared" si="154"/>
        <v>274735.17500000005</v>
      </c>
      <c r="AA1974" s="46"/>
      <c r="AB1974" s="39" t="s">
        <v>232</v>
      </c>
      <c r="AC1974" s="40"/>
    </row>
    <row r="1975" spans="1:29" ht="19.5" customHeight="1" x14ac:dyDescent="0.45">
      <c r="A1975" s="22">
        <v>46145</v>
      </c>
      <c r="B1975" s="23" t="s">
        <v>226</v>
      </c>
      <c r="C1975" s="24" t="s">
        <v>168</v>
      </c>
      <c r="D1975" s="25" t="s">
        <v>246</v>
      </c>
      <c r="E1975" s="26" t="s">
        <v>247</v>
      </c>
      <c r="F1975" s="27" t="str">
        <f>VLOOKUP(표1[[#This Row],[품번]],[1]!품번구분[#Data],2,0)</f>
        <v>G</v>
      </c>
      <c r="G1975" s="28">
        <v>8</v>
      </c>
      <c r="H1975" s="28">
        <v>11</v>
      </c>
      <c r="I1975" s="28">
        <v>0</v>
      </c>
      <c r="J1975" s="29">
        <f>표1[[#This Row],[C/V]]*표1[[#This Row],[판수]]-표1[[#This Row],[불량수량]]</f>
        <v>88</v>
      </c>
      <c r="K1975" s="28" t="s">
        <v>243</v>
      </c>
      <c r="L1975" s="28" t="s">
        <v>34</v>
      </c>
      <c r="M1975" s="30" t="s">
        <v>230</v>
      </c>
      <c r="N1975" s="30" t="s">
        <v>248</v>
      </c>
      <c r="O1975" s="31">
        <v>123</v>
      </c>
      <c r="P1975" s="31">
        <v>0</v>
      </c>
      <c r="Q1975" s="32"/>
      <c r="R1975" s="33">
        <f t="shared" si="135"/>
        <v>5.3658536585365857</v>
      </c>
      <c r="S1975" s="34">
        <f t="shared" si="148"/>
        <v>11</v>
      </c>
      <c r="T1975" s="35">
        <f>IF(L1975="비가동",0,VLOOKUP(E1975,[1]단가!$D$4:$G$1048576,4,0))</f>
        <v>942.2</v>
      </c>
      <c r="U1975" s="35">
        <f t="shared" si="152"/>
        <v>82913.600000000006</v>
      </c>
      <c r="V1975" s="36" t="str">
        <f>IF($L1975="비가동",0,IF($B1975="in",VLOOKUP($E1975,[1]투입량!$M:$T,3,FALSE),VLOOKUP($E1975,[1]투입량!$D:$I,3,FALSE)))</f>
        <v>E5005-1(리본)</v>
      </c>
      <c r="W1975" s="35">
        <f>IF($L1975="비가동",0,IF($B1975="in",VLOOKUP($E1975,[1]투입량!$M:$T,6,FALSE),VLOOKUP($E1975,[1]투입량!$D:$I,5,FALSE)))</f>
        <v>1090.45</v>
      </c>
      <c r="X1975" s="35">
        <f t="shared" si="153"/>
        <v>13194.445000000002</v>
      </c>
      <c r="Y1975" s="37">
        <f>IF(V1975=0,0,VLOOKUP(V1975,[1]원재료!C:H,3,0)*0.001)</f>
        <v>3.35</v>
      </c>
      <c r="Z1975" s="35">
        <f t="shared" si="154"/>
        <v>44201.390750000006</v>
      </c>
      <c r="AA1975" s="46"/>
      <c r="AB1975" s="39" t="s">
        <v>232</v>
      </c>
      <c r="AC1975" s="40"/>
    </row>
    <row r="1976" spans="1:29" ht="19.5" hidden="1" customHeight="1" x14ac:dyDescent="0.45">
      <c r="A1976" s="22">
        <v>46145</v>
      </c>
      <c r="B1976" s="23" t="s">
        <v>226</v>
      </c>
      <c r="C1976" s="24" t="s">
        <v>168</v>
      </c>
      <c r="D1976" s="25" t="s">
        <v>246</v>
      </c>
      <c r="E1976" s="26" t="s">
        <v>249</v>
      </c>
      <c r="F1976" s="27" t="str">
        <f>VLOOKUP(표1[[#This Row],[품번]],[1]!품번구분[#Data],2,0)</f>
        <v>G</v>
      </c>
      <c r="G1976" s="28">
        <v>8</v>
      </c>
      <c r="H1976" s="28">
        <v>35</v>
      </c>
      <c r="I1976" s="28">
        <v>0</v>
      </c>
      <c r="J1976" s="29">
        <f>표1[[#This Row],[C/V]]*표1[[#This Row],[판수]]-표1[[#This Row],[불량수량]]</f>
        <v>280</v>
      </c>
      <c r="K1976" s="28" t="s">
        <v>243</v>
      </c>
      <c r="L1976" s="28" t="s">
        <v>34</v>
      </c>
      <c r="M1976" s="30" t="s">
        <v>250</v>
      </c>
      <c r="N1976" s="30" t="s">
        <v>231</v>
      </c>
      <c r="O1976" s="31">
        <v>295</v>
      </c>
      <c r="P1976" s="31">
        <v>180</v>
      </c>
      <c r="Q1976" s="32" t="s">
        <v>100</v>
      </c>
      <c r="R1976" s="33">
        <f t="shared" si="135"/>
        <v>7.1186440677966107</v>
      </c>
      <c r="S1976" s="34">
        <f t="shared" si="148"/>
        <v>162</v>
      </c>
      <c r="T1976" s="35">
        <f>IF(L1976="비가동",0,VLOOKUP(E1976,[1]단가!$D$4:$G$1048576,4,0))</f>
        <v>874</v>
      </c>
      <c r="U1976" s="35">
        <f t="shared" si="152"/>
        <v>244720</v>
      </c>
      <c r="V1976" s="36" t="str">
        <f>IF($L1976="비가동",0,IF($B1976="in",VLOOKUP($E1976,[1]투입량!$M:$T,3,FALSE),VLOOKUP($E1976,[1]투입량!$D:$I,3,FALSE)))</f>
        <v>E5005-1(리본)</v>
      </c>
      <c r="W1976" s="35">
        <f>IF($L1976="비가동",0,IF($B1976="in",VLOOKUP($E1976,[1]투입량!$M:$T,6,FALSE),VLOOKUP($E1976,[1]투입량!$D:$I,5,FALSE)))</f>
        <v>1163.9000000000001</v>
      </c>
      <c r="X1976" s="35">
        <f t="shared" si="153"/>
        <v>44810.150000000009</v>
      </c>
      <c r="Y1976" s="37">
        <f>IF(V1976=0,0,VLOOKUP(V1976,[1]원재료!C:H,3,0)*0.001)</f>
        <v>3.35</v>
      </c>
      <c r="Z1976" s="35">
        <f t="shared" si="154"/>
        <v>150114.00250000003</v>
      </c>
      <c r="AA1976" s="38"/>
      <c r="AB1976" s="39" t="s">
        <v>232</v>
      </c>
      <c r="AC1976" s="40"/>
    </row>
    <row r="1977" spans="1:29" ht="19.5" customHeight="1" x14ac:dyDescent="0.45">
      <c r="A1977" s="22">
        <v>46145</v>
      </c>
      <c r="B1977" s="23" t="s">
        <v>226</v>
      </c>
      <c r="C1977" s="24" t="s">
        <v>168</v>
      </c>
      <c r="D1977" s="25" t="s">
        <v>227</v>
      </c>
      <c r="E1977" s="26" t="s">
        <v>228</v>
      </c>
      <c r="F1977" s="27" t="str">
        <f>VLOOKUP(표1[[#This Row],[품번]],[1]!품번구분[#Data],2,0)</f>
        <v>G</v>
      </c>
      <c r="G1977" s="28">
        <v>12</v>
      </c>
      <c r="H1977" s="28">
        <v>110</v>
      </c>
      <c r="I1977" s="28">
        <v>0</v>
      </c>
      <c r="J1977" s="29">
        <f>표1[[#This Row],[C/V]]*표1[[#This Row],[판수]]-표1[[#This Row],[불량수량]]</f>
        <v>1320</v>
      </c>
      <c r="K1977" s="28" t="s">
        <v>251</v>
      </c>
      <c r="L1977" s="28" t="s">
        <v>117</v>
      </c>
      <c r="M1977" s="30" t="s">
        <v>231</v>
      </c>
      <c r="N1977" s="30" t="s">
        <v>230</v>
      </c>
      <c r="O1977" s="31">
        <v>750</v>
      </c>
      <c r="P1977" s="31">
        <v>0</v>
      </c>
      <c r="Q1977" s="32"/>
      <c r="R1977" s="33">
        <f t="shared" si="135"/>
        <v>8.8000000000000007</v>
      </c>
      <c r="S1977" s="34">
        <f t="shared" si="148"/>
        <v>182</v>
      </c>
      <c r="T1977" s="35">
        <f>IF(L1977="비가동",0,VLOOKUP(E1977,[1]단가!$D$4:$G$1048576,4,0))</f>
        <v>389.7</v>
      </c>
      <c r="U1977" s="35">
        <f t="shared" si="152"/>
        <v>514404</v>
      </c>
      <c r="V1977" s="36" t="str">
        <f>IF($L1977="비가동",0,IF($B1977="in",VLOOKUP($E1977,[1]투입량!$M:$T,3,FALSE),VLOOKUP($E1977,[1]투입량!$D:$I,3,FALSE)))</f>
        <v>E5008</v>
      </c>
      <c r="W1977" s="35">
        <f>IF($L1977="비가동",0,IF($B1977="in",VLOOKUP($E1977,[1]투입량!$M:$T,6,FALSE),VLOOKUP($E1977,[1]투입량!$D:$I,5,FALSE)))</f>
        <v>537</v>
      </c>
      <c r="X1977" s="35">
        <f t="shared" si="153"/>
        <v>64977.000000000007</v>
      </c>
      <c r="Y1977" s="37">
        <f>IF(V1977=0,0,VLOOKUP(V1977,[1]원재료!C:H,3,0)*0.001)</f>
        <v>4.5600000000000005</v>
      </c>
      <c r="Z1977" s="35">
        <f t="shared" si="154"/>
        <v>296295.12000000005</v>
      </c>
      <c r="AA1977" s="38"/>
      <c r="AB1977" s="39" t="s">
        <v>232</v>
      </c>
      <c r="AC1977" s="40"/>
    </row>
    <row r="1978" spans="1:29" ht="19.5" customHeight="1" x14ac:dyDescent="0.45">
      <c r="A1978" s="22">
        <v>46145</v>
      </c>
      <c r="B1978" s="23" t="s">
        <v>226</v>
      </c>
      <c r="C1978" s="24" t="s">
        <v>168</v>
      </c>
      <c r="D1978" s="25" t="s">
        <v>233</v>
      </c>
      <c r="E1978" s="26" t="s">
        <v>234</v>
      </c>
      <c r="F1978" s="27" t="str">
        <f>VLOOKUP(표1[[#This Row],[품번]],[1]!품번구분[#Data],2,0)</f>
        <v>G</v>
      </c>
      <c r="G1978" s="28">
        <v>12</v>
      </c>
      <c r="H1978" s="28">
        <v>110</v>
      </c>
      <c r="I1978" s="28">
        <v>0</v>
      </c>
      <c r="J1978" s="29">
        <f>표1[[#This Row],[C/V]]*표1[[#This Row],[판수]]-표1[[#This Row],[불량수량]]</f>
        <v>1320</v>
      </c>
      <c r="K1978" s="28" t="s">
        <v>251</v>
      </c>
      <c r="L1978" s="28" t="s">
        <v>117</v>
      </c>
      <c r="M1978" s="30" t="s">
        <v>231</v>
      </c>
      <c r="N1978" s="30" t="s">
        <v>230</v>
      </c>
      <c r="O1978" s="31">
        <v>750</v>
      </c>
      <c r="P1978" s="31">
        <v>0</v>
      </c>
      <c r="Q1978" s="32"/>
      <c r="R1978" s="33">
        <f t="shared" si="135"/>
        <v>8.8000000000000007</v>
      </c>
      <c r="S1978" s="34">
        <f t="shared" si="148"/>
        <v>183</v>
      </c>
      <c r="T1978" s="35">
        <f>IF(L1978="비가동",0,VLOOKUP(E1978,[1]단가!$D$4:$G$1048576,4,0))</f>
        <v>760.3</v>
      </c>
      <c r="U1978" s="35">
        <f t="shared" si="152"/>
        <v>1003595.9999999999</v>
      </c>
      <c r="V1978" s="36" t="str">
        <f>IF($L1978="비가동",0,IF($B1978="in",VLOOKUP($E1978,[1]투입량!$M:$T,3,FALSE),VLOOKUP($E1978,[1]투입량!$D:$I,3,FALSE)))</f>
        <v>E5007</v>
      </c>
      <c r="W1978" s="35">
        <f>IF($L1978="비가동",0,IF($B1978="in",VLOOKUP($E1978,[1]투입량!$M:$T,6,FALSE),VLOOKUP($E1978,[1]투입량!$D:$I,5,FALSE)))</f>
        <v>531</v>
      </c>
      <c r="X1978" s="35">
        <f t="shared" si="153"/>
        <v>64251</v>
      </c>
      <c r="Y1978" s="37">
        <f>IF(V1978=0,0,VLOOKUP(V1978,[1]원재료!C:H,3,0)*0.001)</f>
        <v>4.55</v>
      </c>
      <c r="Z1978" s="35">
        <f t="shared" si="154"/>
        <v>292342.05</v>
      </c>
      <c r="AA1978" s="38"/>
      <c r="AB1978" s="39" t="s">
        <v>232</v>
      </c>
      <c r="AC1978" s="40"/>
    </row>
    <row r="1979" spans="1:29" ht="19.5" customHeight="1" x14ac:dyDescent="0.45">
      <c r="A1979" s="22">
        <v>46145</v>
      </c>
      <c r="B1979" s="23" t="s">
        <v>226</v>
      </c>
      <c r="C1979" s="24" t="s">
        <v>168</v>
      </c>
      <c r="D1979" s="25" t="s">
        <v>252</v>
      </c>
      <c r="E1979" s="26" t="s">
        <v>253</v>
      </c>
      <c r="F1979" s="27" t="str">
        <f>VLOOKUP(표1[[#This Row],[품번]],[1]!품번구분[#Data],2,0)</f>
        <v>G</v>
      </c>
      <c r="G1979" s="28">
        <v>24</v>
      </c>
      <c r="H1979" s="28">
        <v>94</v>
      </c>
      <c r="I1979" s="28">
        <v>0</v>
      </c>
      <c r="J1979" s="29">
        <f>표1[[#This Row],[C/V]]*표1[[#This Row],[판수]]-표1[[#This Row],[불량수량]]</f>
        <v>2256</v>
      </c>
      <c r="K1979" s="28" t="s">
        <v>254</v>
      </c>
      <c r="L1979" s="28" t="s">
        <v>117</v>
      </c>
      <c r="M1979" s="30" t="s">
        <v>231</v>
      </c>
      <c r="N1979" s="30" t="s">
        <v>230</v>
      </c>
      <c r="O1979" s="31">
        <v>750</v>
      </c>
      <c r="P1979" s="31">
        <v>0</v>
      </c>
      <c r="Q1979" s="32"/>
      <c r="R1979" s="33">
        <f t="shared" si="135"/>
        <v>7.52</v>
      </c>
      <c r="S1979" s="34">
        <f t="shared" si="148"/>
        <v>94</v>
      </c>
      <c r="T1979" s="35">
        <f>IF(L1979="비가동",0,VLOOKUP(E1979,[1]단가!$D$4:$G$1048576,4,0))</f>
        <v>790</v>
      </c>
      <c r="U1979" s="35">
        <f t="shared" si="152"/>
        <v>1782240</v>
      </c>
      <c r="V1979" s="36" t="str">
        <f>IF($L1979="비가동",0,IF($B1979="in",VLOOKUP($E1979,[1]투입량!$M:$T,3,FALSE),VLOOKUP($E1979,[1]투입량!$D:$I,3,FALSE)))</f>
        <v>E5005-1(리본)</v>
      </c>
      <c r="W1979" s="35">
        <f>IF($L1979="비가동",0,IF($B1979="in",VLOOKUP($E1979,[1]투입량!$M:$T,6,FALSE),VLOOKUP($E1979,[1]투입량!$D:$I,5,FALSE)))</f>
        <v>2152.6499999999996</v>
      </c>
      <c r="X1979" s="35">
        <f t="shared" si="153"/>
        <v>222584.01</v>
      </c>
      <c r="Y1979" s="37">
        <f>IF(V1979=0,0,VLOOKUP(V1979,[1]원재료!C:H,3,0)*0.001)</f>
        <v>3.35</v>
      </c>
      <c r="Z1979" s="35">
        <f t="shared" si="154"/>
        <v>745656.43350000004</v>
      </c>
      <c r="AA1979" s="38"/>
      <c r="AB1979" s="39" t="s">
        <v>232</v>
      </c>
      <c r="AC1979" s="40"/>
    </row>
    <row r="1980" spans="1:29" ht="19.5" customHeight="1" x14ac:dyDescent="0.45">
      <c r="A1980" s="22">
        <v>46145</v>
      </c>
      <c r="B1980" s="23" t="s">
        <v>226</v>
      </c>
      <c r="C1980" s="24" t="s">
        <v>168</v>
      </c>
      <c r="D1980" s="25" t="s">
        <v>255</v>
      </c>
      <c r="E1980" s="26" t="s">
        <v>253</v>
      </c>
      <c r="F1980" s="27" t="str">
        <f>VLOOKUP(표1[[#This Row],[품번]],[1]!품번구분[#Data],2,0)</f>
        <v>G</v>
      </c>
      <c r="G1980" s="28">
        <v>24</v>
      </c>
      <c r="H1980" s="28">
        <v>94</v>
      </c>
      <c r="I1980" s="28">
        <v>0</v>
      </c>
      <c r="J1980" s="29">
        <f>표1[[#This Row],[C/V]]*표1[[#This Row],[판수]]-표1[[#This Row],[불량수량]]</f>
        <v>2256</v>
      </c>
      <c r="K1980" s="28" t="s">
        <v>254</v>
      </c>
      <c r="L1980" s="28" t="s">
        <v>117</v>
      </c>
      <c r="M1980" s="30" t="s">
        <v>231</v>
      </c>
      <c r="N1980" s="30" t="s">
        <v>230</v>
      </c>
      <c r="O1980" s="31">
        <v>750</v>
      </c>
      <c r="P1980" s="31">
        <v>0</v>
      </c>
      <c r="Q1980" s="32"/>
      <c r="R1980" s="33">
        <f t="shared" si="135"/>
        <v>7.52</v>
      </c>
      <c r="S1980" s="34">
        <f t="shared" si="148"/>
        <v>94</v>
      </c>
      <c r="T1980" s="35">
        <f>IF(L1980="비가동",0,VLOOKUP(E1980,[1]단가!$D$4:$G$1048576,4,0))</f>
        <v>790</v>
      </c>
      <c r="U1980" s="35">
        <f t="shared" si="152"/>
        <v>1782240</v>
      </c>
      <c r="V1980" s="36" t="str">
        <f>IF($L1980="비가동",0,IF($B1980="in",VLOOKUP($E1980,[1]투입량!$M:$T,3,FALSE),VLOOKUP($E1980,[1]투입량!$D:$I,3,FALSE)))</f>
        <v>E5005-1(리본)</v>
      </c>
      <c r="W1980" s="35">
        <f>IF($L1980="비가동",0,IF($B1980="in",VLOOKUP($E1980,[1]투입량!$M:$T,6,FALSE),VLOOKUP($E1980,[1]투입량!$D:$I,5,FALSE)))</f>
        <v>2152.6499999999996</v>
      </c>
      <c r="X1980" s="35">
        <f t="shared" si="153"/>
        <v>222584.01</v>
      </c>
      <c r="Y1980" s="37">
        <f>IF(V1980=0,0,VLOOKUP(V1980,[1]원재료!C:H,3,0)*0.001)</f>
        <v>3.35</v>
      </c>
      <c r="Z1980" s="35">
        <f t="shared" si="154"/>
        <v>745656.43350000004</v>
      </c>
      <c r="AA1980" s="38"/>
      <c r="AB1980" s="39" t="s">
        <v>232</v>
      </c>
      <c r="AC1980" s="40"/>
    </row>
    <row r="1981" spans="1:29" ht="19.5" customHeight="1" x14ac:dyDescent="0.45">
      <c r="A1981" s="22">
        <v>46145</v>
      </c>
      <c r="B1981" s="23" t="s">
        <v>226</v>
      </c>
      <c r="C1981" s="24" t="s">
        <v>168</v>
      </c>
      <c r="D1981" s="25" t="s">
        <v>256</v>
      </c>
      <c r="E1981" s="26" t="s">
        <v>257</v>
      </c>
      <c r="F1981" s="27" t="str">
        <f>VLOOKUP(표1[[#This Row],[품번]],[1]!품번구분[#Data],2,0)</f>
        <v>G</v>
      </c>
      <c r="G1981" s="28">
        <v>16</v>
      </c>
      <c r="H1981" s="28">
        <v>89</v>
      </c>
      <c r="I1981" s="28">
        <v>0</v>
      </c>
      <c r="J1981" s="29">
        <f>표1[[#This Row],[C/V]]*표1[[#This Row],[판수]]-표1[[#This Row],[불량수량]]</f>
        <v>1424</v>
      </c>
      <c r="K1981" s="28" t="s">
        <v>258</v>
      </c>
      <c r="L1981" s="28" t="s">
        <v>117</v>
      </c>
      <c r="M1981" s="30" t="s">
        <v>231</v>
      </c>
      <c r="N1981" s="30" t="s">
        <v>230</v>
      </c>
      <c r="O1981" s="31">
        <v>750</v>
      </c>
      <c r="P1981" s="31">
        <v>0</v>
      </c>
      <c r="Q1981" s="32"/>
      <c r="R1981" s="33">
        <f t="shared" si="135"/>
        <v>7.12</v>
      </c>
      <c r="S1981" s="34">
        <f t="shared" si="148"/>
        <v>89</v>
      </c>
      <c r="T1981" s="35">
        <f>IF(L1981="비가동",0,VLOOKUP(E1981,[1]단가!$D$4:$G$1048576,4,0))</f>
        <v>730</v>
      </c>
      <c r="U1981" s="35">
        <f t="shared" si="152"/>
        <v>1039520</v>
      </c>
      <c r="V1981" s="36" t="str">
        <f>IF($L1981="비가동",0,IF($B1981="in",VLOOKUP($E1981,[1]투입량!$M:$T,3,FALSE),VLOOKUP($E1981,[1]투입량!$D:$I,3,FALSE)))</f>
        <v>E5005-1</v>
      </c>
      <c r="W1981" s="35">
        <f>IF($L1981="비가동",0,IF($B1981="in",VLOOKUP($E1981,[1]투입량!$M:$T,6,FALSE),VLOOKUP($E1981,[1]투입량!$D:$I,5,FALSE)))</f>
        <v>2497</v>
      </c>
      <c r="X1981" s="35">
        <f t="shared" si="153"/>
        <v>244456.30000000002</v>
      </c>
      <c r="Y1981" s="37">
        <f>IF(V1981=0,0,VLOOKUP(V1981,[1]원재료!C:H,3,0)*0.001)</f>
        <v>3.25</v>
      </c>
      <c r="Z1981" s="35">
        <f t="shared" si="154"/>
        <v>794482.97500000009</v>
      </c>
      <c r="AA1981" s="38"/>
      <c r="AB1981" s="39" t="s">
        <v>232</v>
      </c>
      <c r="AC1981" s="40"/>
    </row>
    <row r="1982" spans="1:29" ht="19.5" customHeight="1" x14ac:dyDescent="0.45">
      <c r="A1982" s="22">
        <v>46145</v>
      </c>
      <c r="B1982" s="23" t="s">
        <v>226</v>
      </c>
      <c r="C1982" s="24" t="s">
        <v>168</v>
      </c>
      <c r="D1982" s="25" t="s">
        <v>235</v>
      </c>
      <c r="E1982" s="26" t="s">
        <v>236</v>
      </c>
      <c r="F1982" s="27" t="str">
        <f>VLOOKUP(표1[[#This Row],[품번]],[1]!품번구분[#Data],2,0)</f>
        <v>G</v>
      </c>
      <c r="G1982" s="28">
        <v>16</v>
      </c>
      <c r="H1982" s="28">
        <v>89</v>
      </c>
      <c r="I1982" s="28">
        <v>0</v>
      </c>
      <c r="J1982" s="29">
        <f>표1[[#This Row],[C/V]]*표1[[#This Row],[판수]]-표1[[#This Row],[불량수량]]</f>
        <v>1424</v>
      </c>
      <c r="K1982" s="28" t="s">
        <v>258</v>
      </c>
      <c r="L1982" s="28" t="s">
        <v>117</v>
      </c>
      <c r="M1982" s="30" t="s">
        <v>231</v>
      </c>
      <c r="N1982" s="30" t="s">
        <v>230</v>
      </c>
      <c r="O1982" s="31">
        <v>750</v>
      </c>
      <c r="P1982" s="31">
        <v>0</v>
      </c>
      <c r="Q1982" s="32"/>
      <c r="R1982" s="33">
        <f t="shared" si="135"/>
        <v>7.12</v>
      </c>
      <c r="S1982" s="34">
        <f t="shared" si="148"/>
        <v>133</v>
      </c>
      <c r="T1982" s="35">
        <f>IF(L1982="비가동",0,VLOOKUP(E1982,[1]단가!$D$4:$G$1048576,4,0))</f>
        <v>1541.9</v>
      </c>
      <c r="U1982" s="35">
        <f t="shared" si="152"/>
        <v>2195665.6</v>
      </c>
      <c r="V1982" s="36" t="str">
        <f>IF($L1982="비가동",0,IF($B1982="in",VLOOKUP($E1982,[1]투입량!$M:$T,3,FALSE),VLOOKUP($E1982,[1]투입량!$D:$I,3,FALSE)))</f>
        <v>E5005-1</v>
      </c>
      <c r="W1982" s="35">
        <f>IF($L1982="비가동",0,IF($B1982="in",VLOOKUP($E1982,[1]투입량!$M:$T,6,FALSE),VLOOKUP($E1982,[1]투입량!$D:$I,5,FALSE)))</f>
        <v>3102</v>
      </c>
      <c r="X1982" s="35">
        <f t="shared" si="153"/>
        <v>303685.80000000005</v>
      </c>
      <c r="Y1982" s="37">
        <f>IF(V1982=0,0,VLOOKUP(V1982,[1]원재료!C:H,3,0)*0.001)</f>
        <v>3.25</v>
      </c>
      <c r="Z1982" s="35">
        <f t="shared" si="154"/>
        <v>986978.85000000009</v>
      </c>
      <c r="AA1982" s="38"/>
      <c r="AB1982" s="39" t="s">
        <v>232</v>
      </c>
      <c r="AC1982" s="40"/>
    </row>
    <row r="1983" spans="1:29" ht="19.5" hidden="1" customHeight="1" x14ac:dyDescent="0.45">
      <c r="A1983" s="22">
        <v>46145</v>
      </c>
      <c r="B1983" s="23" t="s">
        <v>226</v>
      </c>
      <c r="C1983" s="24" t="s">
        <v>168</v>
      </c>
      <c r="D1983" s="25" t="s">
        <v>259</v>
      </c>
      <c r="E1983" s="26" t="s">
        <v>260</v>
      </c>
      <c r="F1983" s="27" t="str">
        <f>VLOOKUP(표1[[#This Row],[품번]],[1]!품번구분[#Data],2,0)</f>
        <v>G</v>
      </c>
      <c r="G1983" s="28">
        <v>24</v>
      </c>
      <c r="H1983" s="28">
        <v>84</v>
      </c>
      <c r="I1983" s="28">
        <v>0</v>
      </c>
      <c r="J1983" s="29">
        <f>표1[[#This Row],[C/V]]*표1[[#This Row],[판수]]-표1[[#This Row],[불량수량]]</f>
        <v>2016</v>
      </c>
      <c r="K1983" s="28" t="s">
        <v>261</v>
      </c>
      <c r="L1983" s="28" t="s">
        <v>117</v>
      </c>
      <c r="M1983" s="30" t="s">
        <v>231</v>
      </c>
      <c r="N1983" s="30" t="s">
        <v>230</v>
      </c>
      <c r="O1983" s="31">
        <v>610</v>
      </c>
      <c r="P1983" s="31">
        <v>140</v>
      </c>
      <c r="Q1983" s="32" t="s">
        <v>238</v>
      </c>
      <c r="R1983" s="33">
        <f t="shared" si="135"/>
        <v>8.2622950819672134</v>
      </c>
      <c r="S1983" s="34">
        <f t="shared" si="148"/>
        <v>84</v>
      </c>
      <c r="T1983" s="35">
        <f>IF(L1983="비가동",0,VLOOKUP(E1983,[1]단가!$D$4:$G$1048576,4,0))</f>
        <v>790</v>
      </c>
      <c r="U1983" s="35">
        <f t="shared" si="152"/>
        <v>1592640</v>
      </c>
      <c r="V1983" s="36" t="str">
        <f>IF($L1983="비가동",0,IF($B1983="in",VLOOKUP($E1983,[1]투입량!$M:$T,3,FALSE),VLOOKUP($E1983,[1]투입량!$D:$I,3,FALSE)))</f>
        <v>E5005-1(리본)</v>
      </c>
      <c r="W1983" s="35">
        <f>IF($L1983="비가동",0,IF($B1983="in",VLOOKUP($E1983,[1]투입량!$M:$T,6,FALSE),VLOOKUP($E1983,[1]투입량!$D:$I,5,FALSE)))</f>
        <v>2152.6499999999996</v>
      </c>
      <c r="X1983" s="35">
        <f t="shared" si="153"/>
        <v>198904.86</v>
      </c>
      <c r="Y1983" s="37">
        <f>IF(V1983=0,0,VLOOKUP(V1983,[1]원재료!C:H,3,0)*0.001)</f>
        <v>3.35</v>
      </c>
      <c r="Z1983" s="35">
        <f t="shared" si="154"/>
        <v>666331.28099999996</v>
      </c>
      <c r="AA1983" s="38"/>
      <c r="AB1983" s="39" t="s">
        <v>232</v>
      </c>
      <c r="AC1983" s="40"/>
    </row>
    <row r="1984" spans="1:29" ht="19.5" customHeight="1" x14ac:dyDescent="0.45">
      <c r="A1984" s="22">
        <v>46145</v>
      </c>
      <c r="B1984" s="23" t="s">
        <v>226</v>
      </c>
      <c r="C1984" s="24" t="s">
        <v>168</v>
      </c>
      <c r="D1984" s="25" t="s">
        <v>239</v>
      </c>
      <c r="E1984" s="26" t="s">
        <v>240</v>
      </c>
      <c r="F1984" s="27" t="str">
        <f>VLOOKUP(표1[[#This Row],[품번]],[1]!품번구분[#Data],2,0)</f>
        <v>G</v>
      </c>
      <c r="G1984" s="28">
        <v>16</v>
      </c>
      <c r="H1984" s="28">
        <v>98</v>
      </c>
      <c r="I1984" s="28">
        <v>0</v>
      </c>
      <c r="J1984" s="29">
        <f>표1[[#This Row],[C/V]]*표1[[#This Row],[판수]]-표1[[#This Row],[불량수량]]</f>
        <v>1568</v>
      </c>
      <c r="K1984" s="28" t="s">
        <v>261</v>
      </c>
      <c r="L1984" s="28" t="s">
        <v>117</v>
      </c>
      <c r="M1984" s="30" t="s">
        <v>231</v>
      </c>
      <c r="N1984" s="30" t="s">
        <v>230</v>
      </c>
      <c r="O1984" s="31">
        <v>750</v>
      </c>
      <c r="P1984" s="31">
        <v>0</v>
      </c>
      <c r="Q1984" s="32"/>
      <c r="R1984" s="33">
        <f t="shared" si="135"/>
        <v>7.839999999999999</v>
      </c>
      <c r="S1984" s="34">
        <f t="shared" si="148"/>
        <v>167</v>
      </c>
      <c r="T1984" s="35">
        <f>IF(L1984="비가동",0,VLOOKUP(E1984,[1]단가!$D$4:$G$1048576,4,0))</f>
        <v>333.6</v>
      </c>
      <c r="U1984" s="35">
        <f t="shared" si="152"/>
        <v>523084.80000000005</v>
      </c>
      <c r="V1984" s="36" t="str">
        <f>IF($L1984="비가동",0,IF($B1984="in",VLOOKUP($E1984,[1]투입량!$M:$T,3,FALSE),VLOOKUP($E1984,[1]투입량!$D:$I,3,FALSE)))</f>
        <v>E5005-1(리본)</v>
      </c>
      <c r="W1984" s="35">
        <f>IF($L1984="비가동",0,IF($B1984="in",VLOOKUP($E1984,[1]투입량!$M:$T,6,FALSE),VLOOKUP($E1984,[1]투입량!$D:$I,5,FALSE)))</f>
        <v>0</v>
      </c>
      <c r="X1984" s="35">
        <f t="shared" si="153"/>
        <v>0</v>
      </c>
      <c r="Y1984" s="37">
        <f>IF(V1984=0,0,VLOOKUP(V1984,[1]원재료!C:H,3,0)*0.001)</f>
        <v>3.35</v>
      </c>
      <c r="Z1984" s="35">
        <f t="shared" si="154"/>
        <v>0</v>
      </c>
      <c r="AA1984" s="38"/>
      <c r="AB1984" s="39" t="s">
        <v>232</v>
      </c>
      <c r="AC1984" s="40"/>
    </row>
    <row r="1985" spans="1:29" ht="19.5" customHeight="1" x14ac:dyDescent="0.45">
      <c r="A1985" s="22">
        <v>46145</v>
      </c>
      <c r="B1985" s="23" t="s">
        <v>226</v>
      </c>
      <c r="C1985" s="24" t="s">
        <v>168</v>
      </c>
      <c r="D1985" s="25" t="s">
        <v>262</v>
      </c>
      <c r="E1985" s="26" t="s">
        <v>260</v>
      </c>
      <c r="F1985" s="27" t="str">
        <f>VLOOKUP(표1[[#This Row],[품번]],[1]!품번구분[#Data],2,0)</f>
        <v>G</v>
      </c>
      <c r="G1985" s="28">
        <v>24</v>
      </c>
      <c r="H1985" s="28">
        <v>82</v>
      </c>
      <c r="I1985" s="28">
        <v>0</v>
      </c>
      <c r="J1985" s="29">
        <f>표1[[#This Row],[C/V]]*표1[[#This Row],[판수]]-표1[[#This Row],[불량수량]]</f>
        <v>1968</v>
      </c>
      <c r="K1985" s="28" t="s">
        <v>263</v>
      </c>
      <c r="L1985" s="28" t="s">
        <v>117</v>
      </c>
      <c r="M1985" s="30" t="s">
        <v>231</v>
      </c>
      <c r="N1985" s="30" t="s">
        <v>230</v>
      </c>
      <c r="O1985" s="31">
        <v>750</v>
      </c>
      <c r="P1985" s="31">
        <v>0</v>
      </c>
      <c r="Q1985" s="32"/>
      <c r="R1985" s="33">
        <f t="shared" si="135"/>
        <v>6.5600000000000005</v>
      </c>
      <c r="S1985" s="34">
        <f t="shared" si="148"/>
        <v>82</v>
      </c>
      <c r="T1985" s="35">
        <f>IF(L1985="비가동",0,VLOOKUP(E1985,[1]단가!$D$4:$G$1048576,4,0))</f>
        <v>790</v>
      </c>
      <c r="U1985" s="35">
        <f t="shared" si="152"/>
        <v>1554720</v>
      </c>
      <c r="V1985" s="36" t="str">
        <f>IF($L1985="비가동",0,IF($B1985="in",VLOOKUP($E1985,[1]투입량!$M:$T,3,FALSE),VLOOKUP($E1985,[1]투입량!$D:$I,3,FALSE)))</f>
        <v>E5005-1(리본)</v>
      </c>
      <c r="W1985" s="35">
        <f>IF($L1985="비가동",0,IF($B1985="in",VLOOKUP($E1985,[1]투입량!$M:$T,6,FALSE),VLOOKUP($E1985,[1]투입량!$D:$I,5,FALSE)))</f>
        <v>2152.6499999999996</v>
      </c>
      <c r="X1985" s="35">
        <f t="shared" si="153"/>
        <v>194169.03</v>
      </c>
      <c r="Y1985" s="37">
        <f>IF(V1985=0,0,VLOOKUP(V1985,[1]원재료!C:H,3,0)*0.001)</f>
        <v>3.35</v>
      </c>
      <c r="Z1985" s="35">
        <f t="shared" si="154"/>
        <v>650466.25049999997</v>
      </c>
      <c r="AA1985" s="38"/>
      <c r="AB1985" s="39" t="s">
        <v>232</v>
      </c>
      <c r="AC1985" s="40"/>
    </row>
    <row r="1986" spans="1:29" ht="19.5" customHeight="1" x14ac:dyDescent="0.45">
      <c r="A1986" s="22">
        <v>46145</v>
      </c>
      <c r="B1986" s="23" t="s">
        <v>226</v>
      </c>
      <c r="C1986" s="24" t="s">
        <v>168</v>
      </c>
      <c r="D1986" s="25" t="s">
        <v>264</v>
      </c>
      <c r="E1986" s="26" t="s">
        <v>265</v>
      </c>
      <c r="F1986" s="27" t="str">
        <f>VLOOKUP(표1[[#This Row],[품번]],[1]!품번구분[#Data],2,0)</f>
        <v>G</v>
      </c>
      <c r="G1986" s="28">
        <v>24</v>
      </c>
      <c r="H1986" s="28">
        <v>81</v>
      </c>
      <c r="I1986" s="28">
        <v>0</v>
      </c>
      <c r="J1986" s="29">
        <f>표1[[#This Row],[C/V]]*표1[[#This Row],[판수]]-표1[[#This Row],[불량수량]]</f>
        <v>1944</v>
      </c>
      <c r="K1986" s="28" t="s">
        <v>263</v>
      </c>
      <c r="L1986" s="28" t="s">
        <v>117</v>
      </c>
      <c r="M1986" s="30" t="s">
        <v>231</v>
      </c>
      <c r="N1986" s="30" t="s">
        <v>230</v>
      </c>
      <c r="O1986" s="31">
        <v>750</v>
      </c>
      <c r="P1986" s="31">
        <v>0</v>
      </c>
      <c r="Q1986" s="32"/>
      <c r="R1986" s="33">
        <f t="shared" si="135"/>
        <v>6.4799999999999995</v>
      </c>
      <c r="S1986" s="34">
        <f t="shared" si="148"/>
        <v>81</v>
      </c>
      <c r="T1986" s="35">
        <f>IF(L1986="비가동",0,VLOOKUP(E1986,[1]단가!$D$4:$G$1048576,4,0))</f>
        <v>473</v>
      </c>
      <c r="U1986" s="35">
        <f t="shared" si="152"/>
        <v>919512</v>
      </c>
      <c r="V1986" s="36" t="str">
        <f>IF($L1986="비가동",0,IF($B1986="in",VLOOKUP($E1986,[1]투입량!$M:$T,3,FALSE),VLOOKUP($E1986,[1]투입량!$D:$I,3,FALSE)))</f>
        <v>E5005-1</v>
      </c>
      <c r="W1986" s="35">
        <f>IF($L1986="비가동",0,IF($B1986="in",VLOOKUP($E1986,[1]투입량!$M:$T,6,FALSE),VLOOKUP($E1986,[1]투입량!$D:$I,5,FALSE)))</f>
        <v>1770</v>
      </c>
      <c r="X1986" s="35">
        <f t="shared" si="153"/>
        <v>157707.00000000003</v>
      </c>
      <c r="Y1986" s="37">
        <f>IF(V1986=0,0,VLOOKUP(V1986,[1]원재료!C:H,3,0)*0.001)</f>
        <v>3.25</v>
      </c>
      <c r="Z1986" s="35">
        <f t="shared" si="154"/>
        <v>512547.75000000012</v>
      </c>
      <c r="AA1986" s="38"/>
      <c r="AB1986" s="39" t="s">
        <v>232</v>
      </c>
      <c r="AC1986" s="40"/>
    </row>
    <row r="1987" spans="1:29" ht="19.5" customHeight="1" x14ac:dyDescent="0.45">
      <c r="A1987" s="22">
        <v>46145</v>
      </c>
      <c r="B1987" s="23" t="s">
        <v>226</v>
      </c>
      <c r="C1987" s="24" t="s">
        <v>168</v>
      </c>
      <c r="D1987" s="25" t="s">
        <v>241</v>
      </c>
      <c r="E1987" s="26" t="s">
        <v>242</v>
      </c>
      <c r="F1987" s="27" t="str">
        <f>VLOOKUP(표1[[#This Row],[품번]],[1]!품번구분[#Data],2,0)</f>
        <v>G</v>
      </c>
      <c r="G1987" s="28">
        <v>16</v>
      </c>
      <c r="H1987" s="28">
        <v>102</v>
      </c>
      <c r="I1987" s="28">
        <v>0</v>
      </c>
      <c r="J1987" s="29">
        <f>표1[[#This Row],[C/V]]*표1[[#This Row],[판수]]-표1[[#This Row],[불량수량]]</f>
        <v>1632</v>
      </c>
      <c r="K1987" s="28" t="s">
        <v>266</v>
      </c>
      <c r="L1987" s="28" t="s">
        <v>117</v>
      </c>
      <c r="M1987" s="30" t="s">
        <v>231</v>
      </c>
      <c r="N1987" s="30" t="s">
        <v>230</v>
      </c>
      <c r="O1987" s="31">
        <v>750</v>
      </c>
      <c r="P1987" s="31">
        <v>0</v>
      </c>
      <c r="Q1987" s="32"/>
      <c r="R1987" s="33">
        <f t="shared" ref="R1987:R2051" si="155">IF(H1987=0,"",H1987/O1987*60)</f>
        <v>8.16</v>
      </c>
      <c r="S1987" s="34">
        <f t="shared" ref="S1987:S2050" si="156">SUMIFS(H:H,$A:$A,A1987,$D:$D,D1987,$E:$E,E1987)</f>
        <v>169</v>
      </c>
      <c r="T1987" s="35">
        <f>IF(L1987="비가동",0,VLOOKUP(E1987,[1]단가!$D$4:$G$1048576,4,0))</f>
        <v>774</v>
      </c>
      <c r="U1987" s="35">
        <f t="shared" si="152"/>
        <v>1263168</v>
      </c>
      <c r="V1987" s="36" t="str">
        <f>IF($L1987="비가동",0,IF($B1987="in",VLOOKUP($E1987,[1]투입량!$M:$T,3,FALSE),VLOOKUP($E1987,[1]투입량!$D:$I,3,FALSE)))</f>
        <v>E4701(리본)</v>
      </c>
      <c r="W1987" s="35">
        <f>IF($L1987="비가동",0,IF($B1987="in",VLOOKUP($E1987,[1]투입량!$M:$T,6,FALSE),VLOOKUP($E1987,[1]투입량!$D:$I,5,FALSE)))</f>
        <v>2022.6999999999998</v>
      </c>
      <c r="X1987" s="35">
        <f t="shared" si="153"/>
        <v>226946.93999999997</v>
      </c>
      <c r="Y1987" s="37">
        <f>IF(V1987=0,0,VLOOKUP(V1987,[1]원재료!C:H,3,0)*0.001)</f>
        <v>3.41</v>
      </c>
      <c r="Z1987" s="35">
        <f t="shared" si="154"/>
        <v>773889.06539999996</v>
      </c>
      <c r="AA1987" s="38"/>
      <c r="AB1987" s="39" t="s">
        <v>232</v>
      </c>
      <c r="AC1987" s="40"/>
    </row>
    <row r="1988" spans="1:29" ht="19.5" customHeight="1" x14ac:dyDescent="0.45">
      <c r="A1988" s="22">
        <v>46145</v>
      </c>
      <c r="B1988" s="23" t="s">
        <v>226</v>
      </c>
      <c r="C1988" s="24" t="s">
        <v>168</v>
      </c>
      <c r="D1988" s="25" t="s">
        <v>244</v>
      </c>
      <c r="E1988" s="26" t="s">
        <v>245</v>
      </c>
      <c r="F1988" s="27" t="str">
        <f>VLOOKUP(표1[[#This Row],[품번]],[1]!품번구분[#Data],2,0)</f>
        <v>G</v>
      </c>
      <c r="G1988" s="28">
        <v>20</v>
      </c>
      <c r="H1988" s="28">
        <v>102</v>
      </c>
      <c r="I1988" s="28">
        <v>0</v>
      </c>
      <c r="J1988" s="29">
        <f>표1[[#This Row],[C/V]]*표1[[#This Row],[판수]]-표1[[#This Row],[불량수량]]</f>
        <v>2040</v>
      </c>
      <c r="K1988" s="28" t="s">
        <v>266</v>
      </c>
      <c r="L1988" s="28" t="s">
        <v>117</v>
      </c>
      <c r="M1988" s="30" t="s">
        <v>231</v>
      </c>
      <c r="N1988" s="30" t="s">
        <v>230</v>
      </c>
      <c r="O1988" s="31">
        <v>750</v>
      </c>
      <c r="P1988" s="31">
        <v>0</v>
      </c>
      <c r="Q1988" s="32"/>
      <c r="R1988" s="33">
        <f t="shared" si="155"/>
        <v>8.16</v>
      </c>
      <c r="S1988" s="34">
        <f t="shared" si="156"/>
        <v>169</v>
      </c>
      <c r="T1988" s="35">
        <f>IF(L1988="비가동",0,VLOOKUP(E1988,[1]단가!$D$4:$G$1048576,4,0))</f>
        <v>350</v>
      </c>
      <c r="U1988" s="35">
        <f t="shared" si="152"/>
        <v>714000</v>
      </c>
      <c r="V1988" s="36" t="str">
        <f>IF($L1988="비가동",0,IF($B1988="in",VLOOKUP($E1988,[1]투입량!$M:$T,3,FALSE),VLOOKUP($E1988,[1]투입량!$D:$I,3,FALSE)))</f>
        <v>E5005-1</v>
      </c>
      <c r="W1988" s="35">
        <f>IF($L1988="비가동",0,IF($B1988="in",VLOOKUP($E1988,[1]투입량!$M:$T,6,FALSE),VLOOKUP($E1988,[1]투입량!$D:$I,5,FALSE)))</f>
        <v>1147</v>
      </c>
      <c r="X1988" s="35">
        <f t="shared" si="153"/>
        <v>128693.40000000001</v>
      </c>
      <c r="Y1988" s="37">
        <f>IF(V1988=0,0,VLOOKUP(V1988,[1]원재료!C:H,3,0)*0.001)</f>
        <v>3.25</v>
      </c>
      <c r="Z1988" s="35">
        <f t="shared" si="154"/>
        <v>418253.55000000005</v>
      </c>
      <c r="AA1988" s="38"/>
      <c r="AB1988" s="39" t="s">
        <v>232</v>
      </c>
      <c r="AC1988" s="40"/>
    </row>
    <row r="1989" spans="1:29" ht="19.5" customHeight="1" x14ac:dyDescent="0.45">
      <c r="A1989" s="22">
        <v>46145</v>
      </c>
      <c r="B1989" s="23" t="s">
        <v>226</v>
      </c>
      <c r="C1989" s="24" t="s">
        <v>168</v>
      </c>
      <c r="D1989" s="25" t="s">
        <v>246</v>
      </c>
      <c r="E1989" s="26" t="s">
        <v>249</v>
      </c>
      <c r="F1989" s="27" t="str">
        <f>VLOOKUP(표1[[#This Row],[품번]],[1]!품번구분[#Data],2,0)</f>
        <v>G</v>
      </c>
      <c r="G1989" s="28">
        <v>8</v>
      </c>
      <c r="H1989" s="28">
        <v>127</v>
      </c>
      <c r="I1989" s="28">
        <v>0</v>
      </c>
      <c r="J1989" s="29">
        <f>표1[[#This Row],[C/V]]*표1[[#This Row],[판수]]-표1[[#This Row],[불량수량]]</f>
        <v>1016</v>
      </c>
      <c r="K1989" s="28" t="s">
        <v>266</v>
      </c>
      <c r="L1989" s="28" t="s">
        <v>117</v>
      </c>
      <c r="M1989" s="30" t="s">
        <v>231</v>
      </c>
      <c r="N1989" s="30" t="s">
        <v>230</v>
      </c>
      <c r="O1989" s="31">
        <v>750</v>
      </c>
      <c r="P1989" s="31">
        <v>0</v>
      </c>
      <c r="Q1989" s="32"/>
      <c r="R1989" s="33">
        <f t="shared" si="155"/>
        <v>10.16</v>
      </c>
      <c r="S1989" s="34">
        <f t="shared" si="156"/>
        <v>162</v>
      </c>
      <c r="T1989" s="35">
        <f>IF(L1989="비가동",0,VLOOKUP(E1989,[1]단가!$D$4:$G$1048576,4,0))</f>
        <v>874</v>
      </c>
      <c r="U1989" s="35">
        <f t="shared" si="152"/>
        <v>887984</v>
      </c>
      <c r="V1989" s="36" t="str">
        <f>IF($L1989="비가동",0,IF($B1989="in",VLOOKUP($E1989,[1]투입량!$M:$T,3,FALSE),VLOOKUP($E1989,[1]투입량!$D:$I,3,FALSE)))</f>
        <v>E5005-1(리본)</v>
      </c>
      <c r="W1989" s="35">
        <f>IF($L1989="비가동",0,IF($B1989="in",VLOOKUP($E1989,[1]투입량!$M:$T,6,FALSE),VLOOKUP($E1989,[1]투입량!$D:$I,5,FALSE)))</f>
        <v>1163.9000000000001</v>
      </c>
      <c r="X1989" s="35">
        <f t="shared" si="153"/>
        <v>162596.83000000002</v>
      </c>
      <c r="Y1989" s="37">
        <f>IF(V1989=0,0,VLOOKUP(V1989,[1]원재료!C:H,3,0)*0.001)</f>
        <v>3.35</v>
      </c>
      <c r="Z1989" s="35">
        <f t="shared" si="154"/>
        <v>544699.38050000009</v>
      </c>
      <c r="AA1989" s="38"/>
      <c r="AB1989" s="39" t="s">
        <v>232</v>
      </c>
      <c r="AC1989" s="40"/>
    </row>
    <row r="1990" spans="1:29" ht="19.5" customHeight="1" x14ac:dyDescent="0.45">
      <c r="A1990" s="22">
        <v>46145</v>
      </c>
      <c r="B1990" s="23" t="s">
        <v>29</v>
      </c>
      <c r="C1990" s="24" t="s">
        <v>168</v>
      </c>
      <c r="D1990" s="25" t="s">
        <v>267</v>
      </c>
      <c r="E1990" s="26" t="s">
        <v>268</v>
      </c>
      <c r="F1990" s="27" t="str">
        <f>VLOOKUP(표1[[#This Row],[품번]],[1]!품번구분[#Data],2,0)</f>
        <v>G</v>
      </c>
      <c r="G1990" s="28">
        <v>12</v>
      </c>
      <c r="H1990" s="28">
        <v>65</v>
      </c>
      <c r="I1990" s="28">
        <v>0</v>
      </c>
      <c r="J1990" s="29">
        <f>표1[[#This Row],[C/V]]*표1[[#This Row],[판수]]-표1[[#This Row],[불량수량]]</f>
        <v>780</v>
      </c>
      <c r="K1990" s="28" t="s">
        <v>269</v>
      </c>
      <c r="L1990" s="28" t="s">
        <v>34</v>
      </c>
      <c r="M1990" s="30" t="s">
        <v>230</v>
      </c>
      <c r="N1990" s="30" t="s">
        <v>231</v>
      </c>
      <c r="O1990" s="31">
        <v>540</v>
      </c>
      <c r="P1990" s="31">
        <v>0</v>
      </c>
      <c r="Q1990" s="32"/>
      <c r="R1990" s="33">
        <f t="shared" si="155"/>
        <v>7.2222222222222214</v>
      </c>
      <c r="S1990" s="34">
        <f t="shared" si="156"/>
        <v>157</v>
      </c>
      <c r="T1990" s="35">
        <f>IF(L1990="비가동",0,VLOOKUP(E1990,[1]단가!$D$4:$G$1048576,4,0))</f>
        <v>660</v>
      </c>
      <c r="U1990" s="35">
        <f t="shared" si="152"/>
        <v>514800</v>
      </c>
      <c r="V1990" s="36" t="str">
        <f>IF($L1990="비가동",0,IF($B1990="in",VLOOKUP($E1990,[1]투입량!$M:$T,3,FALSE),VLOOKUP($E1990,[1]투입량!$D:$I,3,FALSE)))</f>
        <v>E5005-1</v>
      </c>
      <c r="W1990" s="35">
        <f>IF($L1990="비가동",0,IF($B1990="in",VLOOKUP($E1990,[1]투입량!$M:$T,6,FALSE),VLOOKUP($E1990,[1]투입량!$D:$I,5,FALSE)))</f>
        <v>0</v>
      </c>
      <c r="X1990" s="35">
        <f t="shared" si="153"/>
        <v>0</v>
      </c>
      <c r="Y1990" s="37">
        <f>IF(V1990=0,0,VLOOKUP(V1990,[1]원재료!C:H,3,0)*0.001)</f>
        <v>3.25</v>
      </c>
      <c r="Z1990" s="35">
        <f t="shared" si="154"/>
        <v>0</v>
      </c>
      <c r="AA1990" s="38"/>
      <c r="AB1990" s="39" t="s">
        <v>232</v>
      </c>
      <c r="AC1990" s="40"/>
    </row>
    <row r="1991" spans="1:29" ht="19.5" hidden="1" customHeight="1" x14ac:dyDescent="0.45">
      <c r="A1991" s="22">
        <v>46145</v>
      </c>
      <c r="B1991" s="23" t="s">
        <v>29</v>
      </c>
      <c r="C1991" s="24" t="s">
        <v>168</v>
      </c>
      <c r="D1991" s="25" t="s">
        <v>270</v>
      </c>
      <c r="E1991" s="26" t="s">
        <v>271</v>
      </c>
      <c r="F1991" s="27" t="str">
        <f>VLOOKUP(표1[[#This Row],[품번]],[1]!품번구분[#Data],2,0)</f>
        <v>G</v>
      </c>
      <c r="G1991" s="28">
        <v>18</v>
      </c>
      <c r="H1991" s="28">
        <v>42</v>
      </c>
      <c r="I1991" s="28">
        <v>0</v>
      </c>
      <c r="J1991" s="29">
        <f>표1[[#This Row],[C/V]]*표1[[#This Row],[판수]]-표1[[#This Row],[불량수량]]</f>
        <v>756</v>
      </c>
      <c r="K1991" s="28" t="s">
        <v>269</v>
      </c>
      <c r="L1991" s="28" t="s">
        <v>34</v>
      </c>
      <c r="M1991" s="30" t="s">
        <v>230</v>
      </c>
      <c r="N1991" s="30" t="s">
        <v>231</v>
      </c>
      <c r="O1991" s="31">
        <v>427</v>
      </c>
      <c r="P1991" s="31">
        <v>112</v>
      </c>
      <c r="Q1991" s="32" t="s">
        <v>209</v>
      </c>
      <c r="R1991" s="33">
        <f t="shared" si="155"/>
        <v>5.9016393442622945</v>
      </c>
      <c r="S1991" s="34">
        <f t="shared" si="156"/>
        <v>42</v>
      </c>
      <c r="T1991" s="35">
        <f>IF(L1991="비가동",0,VLOOKUP(E1991,[1]단가!$D$4:$G$1048576,4,0))</f>
        <v>564</v>
      </c>
      <c r="U1991" s="35">
        <f t="shared" si="152"/>
        <v>426384</v>
      </c>
      <c r="V1991" s="36" t="str">
        <f>IF($L1991="비가동",0,IF($B1991="in",VLOOKUP($E1991,[1]투입량!$M:$T,3,FALSE),VLOOKUP($E1991,[1]투입량!$D:$I,3,FALSE)))</f>
        <v>E6004</v>
      </c>
      <c r="W1991" s="35">
        <f>IF($L1991="비가동",0,IF($B1991="in",VLOOKUP($E1991,[1]투입량!$M:$T,6,FALSE),VLOOKUP($E1991,[1]투입량!$D:$I,5,FALSE)))</f>
        <v>360</v>
      </c>
      <c r="X1991" s="35">
        <f t="shared" si="153"/>
        <v>16632.000000000004</v>
      </c>
      <c r="Y1991" s="37">
        <f>IF(V1991=0,0,VLOOKUP(V1991,[1]원재료!C:H,3,0)*0.001)</f>
        <v>3.35</v>
      </c>
      <c r="Z1991" s="35">
        <f t="shared" si="154"/>
        <v>55717.200000000012</v>
      </c>
      <c r="AA1991" s="38" t="s">
        <v>272</v>
      </c>
      <c r="AB1991" s="39" t="s">
        <v>232</v>
      </c>
      <c r="AC1991" s="40"/>
    </row>
    <row r="1992" spans="1:29" ht="19.5" customHeight="1" x14ac:dyDescent="0.45">
      <c r="A1992" s="22">
        <v>46145</v>
      </c>
      <c r="B1992" s="23" t="s">
        <v>29</v>
      </c>
      <c r="C1992" s="24" t="s">
        <v>168</v>
      </c>
      <c r="D1992" s="25" t="s">
        <v>273</v>
      </c>
      <c r="E1992" s="26" t="s">
        <v>274</v>
      </c>
      <c r="F1992" s="27" t="str">
        <f>VLOOKUP(표1[[#This Row],[품번]],[1]!품번구분[#Data],2,0)</f>
        <v>G</v>
      </c>
      <c r="G1992" s="28">
        <v>4</v>
      </c>
      <c r="H1992" s="28">
        <v>65</v>
      </c>
      <c r="I1992" s="28">
        <v>0</v>
      </c>
      <c r="J1992" s="29">
        <f>표1[[#This Row],[C/V]]*표1[[#This Row],[판수]]-표1[[#This Row],[불량수량]]</f>
        <v>260</v>
      </c>
      <c r="K1992" s="28" t="s">
        <v>269</v>
      </c>
      <c r="L1992" s="28" t="s">
        <v>34</v>
      </c>
      <c r="M1992" s="30" t="s">
        <v>230</v>
      </c>
      <c r="N1992" s="30" t="s">
        <v>231</v>
      </c>
      <c r="O1992" s="31">
        <v>540</v>
      </c>
      <c r="P1992" s="31">
        <v>0</v>
      </c>
      <c r="Q1992" s="32"/>
      <c r="R1992" s="33">
        <f t="shared" si="155"/>
        <v>7.2222222222222214</v>
      </c>
      <c r="S1992" s="34">
        <f t="shared" si="156"/>
        <v>157</v>
      </c>
      <c r="T1992" s="35">
        <f>IF(L1992="비가동",0,VLOOKUP(E1992,[1]단가!$D$4:$G$1048576,4,0))</f>
        <v>550</v>
      </c>
      <c r="U1992" s="35">
        <f t="shared" si="152"/>
        <v>143000</v>
      </c>
      <c r="V1992" s="36" t="str">
        <f>IF($L1992="비가동",0,IF($B1992="in",VLOOKUP($E1992,[1]투입량!$M:$T,3,FALSE),VLOOKUP($E1992,[1]투입량!$D:$I,3,FALSE)))</f>
        <v>E5005-1</v>
      </c>
      <c r="W1992" s="35">
        <f>IF($L1992="비가동",0,IF($B1992="in",VLOOKUP($E1992,[1]투입량!$M:$T,6,FALSE),VLOOKUP($E1992,[1]투입량!$D:$I,5,FALSE)))</f>
        <v>555</v>
      </c>
      <c r="X1992" s="35">
        <f t="shared" si="153"/>
        <v>39682.5</v>
      </c>
      <c r="Y1992" s="37">
        <f>IF(V1992=0,0,VLOOKUP(V1992,[1]원재료!C:H,3,0)*0.001)</f>
        <v>3.25</v>
      </c>
      <c r="Z1992" s="35">
        <f t="shared" si="154"/>
        <v>128968.125</v>
      </c>
      <c r="AA1992" s="38"/>
      <c r="AB1992" s="39" t="s">
        <v>232</v>
      </c>
      <c r="AC1992" s="40"/>
    </row>
    <row r="1993" spans="1:29" ht="19.5" customHeight="1" x14ac:dyDescent="0.45">
      <c r="A1993" s="22">
        <v>46145</v>
      </c>
      <c r="B1993" s="23" t="s">
        <v>29</v>
      </c>
      <c r="C1993" s="24" t="s">
        <v>168</v>
      </c>
      <c r="D1993" s="25" t="s">
        <v>267</v>
      </c>
      <c r="E1993" s="26" t="s">
        <v>268</v>
      </c>
      <c r="F1993" s="27" t="str">
        <f>VLOOKUP(표1[[#This Row],[품번]],[1]!품번구분[#Data],2,0)</f>
        <v>G</v>
      </c>
      <c r="G1993" s="28">
        <v>12</v>
      </c>
      <c r="H1993" s="28">
        <v>92</v>
      </c>
      <c r="I1993" s="28">
        <v>0</v>
      </c>
      <c r="J1993" s="29">
        <f>표1[[#This Row],[C/V]]*표1[[#This Row],[판수]]-표1[[#This Row],[불량수량]]</f>
        <v>1104</v>
      </c>
      <c r="K1993" s="28" t="s">
        <v>275</v>
      </c>
      <c r="L1993" s="28" t="s">
        <v>117</v>
      </c>
      <c r="M1993" s="30" t="s">
        <v>231</v>
      </c>
      <c r="N1993" s="30" t="s">
        <v>230</v>
      </c>
      <c r="O1993" s="31">
        <v>750</v>
      </c>
      <c r="P1993" s="31">
        <v>0</v>
      </c>
      <c r="Q1993" s="32"/>
      <c r="R1993" s="33">
        <f t="shared" si="155"/>
        <v>7.3599999999999994</v>
      </c>
      <c r="S1993" s="34">
        <f t="shared" si="156"/>
        <v>157</v>
      </c>
      <c r="T1993" s="35">
        <f>IF(L1993="비가동",0,VLOOKUP(E1993,[1]단가!$D$4:$G$1048576,4,0))</f>
        <v>660</v>
      </c>
      <c r="U1993" s="35">
        <f t="shared" si="152"/>
        <v>728640</v>
      </c>
      <c r="V1993" s="36" t="str">
        <f>IF($L1993="비가동",0,IF($B1993="in",VLOOKUP($E1993,[1]투입량!$M:$T,3,FALSE),VLOOKUP($E1993,[1]투입량!$D:$I,3,FALSE)))</f>
        <v>E5005-1</v>
      </c>
      <c r="W1993" s="35">
        <f>IF($L1993="비가동",0,IF($B1993="in",VLOOKUP($E1993,[1]투입량!$M:$T,6,FALSE),VLOOKUP($E1993,[1]투입량!$D:$I,5,FALSE)))</f>
        <v>0</v>
      </c>
      <c r="X1993" s="35">
        <f t="shared" si="153"/>
        <v>0</v>
      </c>
      <c r="Y1993" s="37">
        <f>IF(V1993=0,0,VLOOKUP(V1993,[1]원재료!C:H,3,0)*0.001)</f>
        <v>3.25</v>
      </c>
      <c r="Z1993" s="35">
        <f t="shared" si="154"/>
        <v>0</v>
      </c>
      <c r="AA1993" s="38"/>
      <c r="AB1993" s="39" t="s">
        <v>232</v>
      </c>
      <c r="AC1993" s="40"/>
    </row>
    <row r="1994" spans="1:29" ht="19.5" customHeight="1" x14ac:dyDescent="0.45">
      <c r="A1994" s="22">
        <v>46145</v>
      </c>
      <c r="B1994" s="23" t="s">
        <v>29</v>
      </c>
      <c r="C1994" s="24" t="s">
        <v>168</v>
      </c>
      <c r="D1994" s="25" t="s">
        <v>273</v>
      </c>
      <c r="E1994" s="26" t="s">
        <v>274</v>
      </c>
      <c r="F1994" s="27" t="str">
        <f>VLOOKUP(표1[[#This Row],[품번]],[1]!품번구분[#Data],2,0)</f>
        <v>G</v>
      </c>
      <c r="G1994" s="28">
        <v>4</v>
      </c>
      <c r="H1994" s="28">
        <v>92</v>
      </c>
      <c r="I1994" s="28">
        <v>0</v>
      </c>
      <c r="J1994" s="29">
        <f>표1[[#This Row],[C/V]]*표1[[#This Row],[판수]]-표1[[#This Row],[불량수량]]</f>
        <v>368</v>
      </c>
      <c r="K1994" s="28" t="s">
        <v>275</v>
      </c>
      <c r="L1994" s="28" t="s">
        <v>117</v>
      </c>
      <c r="M1994" s="30" t="s">
        <v>231</v>
      </c>
      <c r="N1994" s="30" t="s">
        <v>230</v>
      </c>
      <c r="O1994" s="31">
        <v>750</v>
      </c>
      <c r="P1994" s="31">
        <v>0</v>
      </c>
      <c r="Q1994" s="32"/>
      <c r="R1994" s="33">
        <f t="shared" si="155"/>
        <v>7.3599999999999994</v>
      </c>
      <c r="S1994" s="34">
        <f t="shared" si="156"/>
        <v>157</v>
      </c>
      <c r="T1994" s="35">
        <f>IF(L1994="비가동",0,VLOOKUP(E1994,[1]단가!$D$4:$G$1048576,4,0))</f>
        <v>550</v>
      </c>
      <c r="U1994" s="35">
        <f t="shared" si="152"/>
        <v>202400</v>
      </c>
      <c r="V1994" s="36" t="str">
        <f>IF($L1994="비가동",0,IF($B1994="in",VLOOKUP($E1994,[1]투입량!$M:$T,3,FALSE),VLOOKUP($E1994,[1]투입량!$D:$I,3,FALSE)))</f>
        <v>E5005-1</v>
      </c>
      <c r="W1994" s="35">
        <f>IF($L1994="비가동",0,IF($B1994="in",VLOOKUP($E1994,[1]투입량!$M:$T,6,FALSE),VLOOKUP($E1994,[1]투입량!$D:$I,5,FALSE)))</f>
        <v>555</v>
      </c>
      <c r="X1994" s="35">
        <f t="shared" si="153"/>
        <v>56166</v>
      </c>
      <c r="Y1994" s="37">
        <f>IF(V1994=0,0,VLOOKUP(V1994,[1]원재료!C:H,3,0)*0.001)</f>
        <v>3.25</v>
      </c>
      <c r="Z1994" s="35">
        <f t="shared" si="154"/>
        <v>182539.5</v>
      </c>
      <c r="AA1994" s="38"/>
      <c r="AB1994" s="39" t="s">
        <v>232</v>
      </c>
      <c r="AC1994" s="40"/>
    </row>
    <row r="1995" spans="1:29" ht="19.5" customHeight="1" x14ac:dyDescent="0.45">
      <c r="A1995" s="22">
        <v>46145</v>
      </c>
      <c r="B1995" s="23" t="s">
        <v>29</v>
      </c>
      <c r="C1995" s="24" t="s">
        <v>168</v>
      </c>
      <c r="D1995" s="25" t="s">
        <v>276</v>
      </c>
      <c r="E1995" s="26" t="s">
        <v>277</v>
      </c>
      <c r="F1995" s="27" t="str">
        <f>VLOOKUP(표1[[#This Row],[품번]],[1]!품번구분[#Data],2,0)</f>
        <v>G</v>
      </c>
      <c r="G1995" s="28">
        <v>4</v>
      </c>
      <c r="H1995" s="28">
        <v>75</v>
      </c>
      <c r="I1995" s="28">
        <v>0</v>
      </c>
      <c r="J1995" s="29">
        <f>표1[[#This Row],[C/V]]*표1[[#This Row],[판수]]-표1[[#This Row],[불량수량]]</f>
        <v>300</v>
      </c>
      <c r="K1995" s="28" t="s">
        <v>278</v>
      </c>
      <c r="L1995" s="28" t="s">
        <v>34</v>
      </c>
      <c r="M1995" s="30" t="s">
        <v>230</v>
      </c>
      <c r="N1995" s="30" t="s">
        <v>231</v>
      </c>
      <c r="O1995" s="31">
        <v>540</v>
      </c>
      <c r="P1995" s="31">
        <v>0</v>
      </c>
      <c r="Q1995" s="32"/>
      <c r="R1995" s="33">
        <f t="shared" si="155"/>
        <v>8.3333333333333339</v>
      </c>
      <c r="S1995" s="34">
        <f t="shared" si="156"/>
        <v>182</v>
      </c>
      <c r="T1995" s="35">
        <f>IF(L1995="비가동",0,VLOOKUP(E1995,[1]단가!$D$4:$G$1048576,4,0))</f>
        <v>832.6</v>
      </c>
      <c r="U1995" s="35">
        <f t="shared" si="152"/>
        <v>249780</v>
      </c>
      <c r="V1995" s="36" t="str">
        <f>IF($L1995="비가동",0,IF($B1995="in",VLOOKUP($E1995,[1]투입량!$M:$T,3,FALSE),VLOOKUP($E1995,[1]투입량!$D:$I,3,FALSE)))</f>
        <v>E5005-1</v>
      </c>
      <c r="W1995" s="35">
        <f>IF($L1995="비가동",0,IF($B1995="in",VLOOKUP($E1995,[1]투입량!$M:$T,6,FALSE),VLOOKUP($E1995,[1]투입량!$D:$I,5,FALSE)))</f>
        <v>0</v>
      </c>
      <c r="X1995" s="35">
        <f t="shared" si="153"/>
        <v>0</v>
      </c>
      <c r="Y1995" s="37">
        <f>IF(V1995=0,0,VLOOKUP(V1995,[1]원재료!C:H,3,0)*0.001)</f>
        <v>3.25</v>
      </c>
      <c r="Z1995" s="35">
        <f t="shared" si="154"/>
        <v>0</v>
      </c>
      <c r="AA1995" s="38"/>
      <c r="AB1995" s="39" t="s">
        <v>232</v>
      </c>
      <c r="AC1995" s="40"/>
    </row>
    <row r="1996" spans="1:29" ht="19.5" customHeight="1" x14ac:dyDescent="0.45">
      <c r="A1996" s="22">
        <v>46145</v>
      </c>
      <c r="B1996" s="23" t="s">
        <v>29</v>
      </c>
      <c r="C1996" s="24" t="s">
        <v>168</v>
      </c>
      <c r="D1996" s="25" t="s">
        <v>279</v>
      </c>
      <c r="E1996" s="26" t="s">
        <v>280</v>
      </c>
      <c r="F1996" s="27" t="str">
        <f>VLOOKUP(표1[[#This Row],[품번]],[1]!품번구분[#Data],2,0)</f>
        <v>G</v>
      </c>
      <c r="G1996" s="28">
        <v>12</v>
      </c>
      <c r="H1996" s="28">
        <v>75</v>
      </c>
      <c r="I1996" s="28">
        <v>0</v>
      </c>
      <c r="J1996" s="29">
        <f>표1[[#This Row],[C/V]]*표1[[#This Row],[판수]]-표1[[#This Row],[불량수량]]</f>
        <v>900</v>
      </c>
      <c r="K1996" s="28" t="s">
        <v>278</v>
      </c>
      <c r="L1996" s="28" t="s">
        <v>34</v>
      </c>
      <c r="M1996" s="30" t="s">
        <v>230</v>
      </c>
      <c r="N1996" s="30" t="s">
        <v>231</v>
      </c>
      <c r="O1996" s="31">
        <v>540</v>
      </c>
      <c r="P1996" s="31">
        <v>0</v>
      </c>
      <c r="Q1996" s="32"/>
      <c r="R1996" s="33">
        <f t="shared" si="155"/>
        <v>8.3333333333333339</v>
      </c>
      <c r="S1996" s="34">
        <f t="shared" si="156"/>
        <v>182</v>
      </c>
      <c r="T1996" s="35">
        <f>IF(L1996="비가동",0,VLOOKUP(E1996,[1]단가!$D$4:$G$1048576,4,0))</f>
        <v>0</v>
      </c>
      <c r="U1996" s="35">
        <f t="shared" si="152"/>
        <v>0</v>
      </c>
      <c r="V1996" s="36" t="str">
        <f>IF($L1996="비가동",0,IF($B1996="in",VLOOKUP($E1996,[1]투입량!$M:$T,3,FALSE),VLOOKUP($E1996,[1]투입량!$D:$I,3,FALSE)))</f>
        <v>E4005-1</v>
      </c>
      <c r="W1996" s="35">
        <f>IF($L1996="비가동",0,IF($B1996="in",VLOOKUP($E1996,[1]투입량!$M:$T,6,FALSE),VLOOKUP($E1996,[1]투입량!$D:$I,5,FALSE)))</f>
        <v>300</v>
      </c>
      <c r="X1996" s="35">
        <f t="shared" si="153"/>
        <v>24750</v>
      </c>
      <c r="Y1996" s="37">
        <f>IF(V1996=0,0,VLOOKUP(V1996,[1]원재료!C:H,3,0)*0.001)</f>
        <v>3.24</v>
      </c>
      <c r="Z1996" s="35">
        <f t="shared" si="154"/>
        <v>80190</v>
      </c>
      <c r="AA1996" s="38"/>
      <c r="AB1996" s="39" t="s">
        <v>232</v>
      </c>
      <c r="AC1996" s="40"/>
    </row>
    <row r="1997" spans="1:29" ht="19.5" customHeight="1" x14ac:dyDescent="0.45">
      <c r="A1997" s="22">
        <v>46145</v>
      </c>
      <c r="B1997" s="23" t="s">
        <v>29</v>
      </c>
      <c r="C1997" s="24" t="s">
        <v>168</v>
      </c>
      <c r="D1997" s="25" t="s">
        <v>281</v>
      </c>
      <c r="E1997" s="26" t="s">
        <v>282</v>
      </c>
      <c r="F1997" s="27" t="str">
        <f>VLOOKUP(표1[[#This Row],[품번]],[1]!품번구분[#Data],2,0)</f>
        <v>G</v>
      </c>
      <c r="G1997" s="28">
        <v>4</v>
      </c>
      <c r="H1997" s="28">
        <v>75</v>
      </c>
      <c r="I1997" s="28">
        <v>0</v>
      </c>
      <c r="J1997" s="29">
        <f>표1[[#This Row],[C/V]]*표1[[#This Row],[판수]]-표1[[#This Row],[불량수량]]</f>
        <v>300</v>
      </c>
      <c r="K1997" s="28" t="s">
        <v>278</v>
      </c>
      <c r="L1997" s="28" t="s">
        <v>34</v>
      </c>
      <c r="M1997" s="30" t="s">
        <v>230</v>
      </c>
      <c r="N1997" s="30" t="s">
        <v>231</v>
      </c>
      <c r="O1997" s="31">
        <v>540</v>
      </c>
      <c r="P1997" s="31">
        <v>0</v>
      </c>
      <c r="Q1997" s="32"/>
      <c r="R1997" s="33">
        <f t="shared" si="155"/>
        <v>8.3333333333333339</v>
      </c>
      <c r="S1997" s="34">
        <f t="shared" si="156"/>
        <v>182</v>
      </c>
      <c r="T1997" s="35">
        <f>IF(L1997="비가동",0,VLOOKUP(E1997,[1]단가!$D$4:$G$1048576,4,0))</f>
        <v>0</v>
      </c>
      <c r="U1997" s="35">
        <f t="shared" si="152"/>
        <v>0</v>
      </c>
      <c r="V1997" s="36" t="str">
        <f>IF($L1997="비가동",0,IF($B1997="in",VLOOKUP($E1997,[1]투입량!$M:$T,3,FALSE),VLOOKUP($E1997,[1]투입량!$D:$I,3,FALSE)))</f>
        <v>E5005-1</v>
      </c>
      <c r="W1997" s="35">
        <f>IF($L1997="비가동",0,IF($B1997="in",VLOOKUP($E1997,[1]투입량!$M:$T,6,FALSE),VLOOKUP($E1997,[1]투입량!$D:$I,5,FALSE)))</f>
        <v>0</v>
      </c>
      <c r="X1997" s="35">
        <f t="shared" si="153"/>
        <v>0</v>
      </c>
      <c r="Y1997" s="37">
        <f>IF(V1997=0,0,VLOOKUP(V1997,[1]원재료!C:H,3,0)*0.001)</f>
        <v>3.25</v>
      </c>
      <c r="Z1997" s="35">
        <f t="shared" si="154"/>
        <v>0</v>
      </c>
      <c r="AA1997" s="38"/>
      <c r="AB1997" s="39" t="s">
        <v>232</v>
      </c>
      <c r="AC1997" s="40"/>
    </row>
    <row r="1998" spans="1:29" ht="19.5" customHeight="1" x14ac:dyDescent="0.45">
      <c r="A1998" s="22">
        <v>46145</v>
      </c>
      <c r="B1998" s="23" t="s">
        <v>29</v>
      </c>
      <c r="C1998" s="24" t="s">
        <v>168</v>
      </c>
      <c r="D1998" s="25" t="s">
        <v>276</v>
      </c>
      <c r="E1998" s="26" t="s">
        <v>277</v>
      </c>
      <c r="F1998" s="27" t="str">
        <f>VLOOKUP(표1[[#This Row],[품번]],[1]!품번구분[#Data],2,0)</f>
        <v>G</v>
      </c>
      <c r="G1998" s="28">
        <v>4</v>
      </c>
      <c r="H1998" s="28">
        <v>107</v>
      </c>
      <c r="I1998" s="28">
        <v>0</v>
      </c>
      <c r="J1998" s="29">
        <f>표1[[#This Row],[C/V]]*표1[[#This Row],[판수]]-표1[[#This Row],[불량수량]]</f>
        <v>428</v>
      </c>
      <c r="K1998" s="28" t="s">
        <v>283</v>
      </c>
      <c r="L1998" s="28" t="s">
        <v>117</v>
      </c>
      <c r="M1998" s="30" t="s">
        <v>231</v>
      </c>
      <c r="N1998" s="30" t="s">
        <v>230</v>
      </c>
      <c r="O1998" s="31">
        <v>750</v>
      </c>
      <c r="P1998" s="31">
        <v>0</v>
      </c>
      <c r="Q1998" s="32"/>
      <c r="R1998" s="33">
        <f t="shared" si="155"/>
        <v>8.56</v>
      </c>
      <c r="S1998" s="34">
        <f t="shared" si="156"/>
        <v>182</v>
      </c>
      <c r="T1998" s="35">
        <f>IF(L1998="비가동",0,VLOOKUP(E1998,[1]단가!$D$4:$G$1048576,4,0))</f>
        <v>832.6</v>
      </c>
      <c r="U1998" s="35">
        <f t="shared" si="152"/>
        <v>356352.8</v>
      </c>
      <c r="V1998" s="36" t="str">
        <f>IF($L1998="비가동",0,IF($B1998="in",VLOOKUP($E1998,[1]투입량!$M:$T,3,FALSE),VLOOKUP($E1998,[1]투입량!$D:$I,3,FALSE)))</f>
        <v>E5005-1</v>
      </c>
      <c r="W1998" s="35">
        <f>IF($L1998="비가동",0,IF($B1998="in",VLOOKUP($E1998,[1]투입량!$M:$T,6,FALSE),VLOOKUP($E1998,[1]투입량!$D:$I,5,FALSE)))</f>
        <v>0</v>
      </c>
      <c r="X1998" s="35">
        <f t="shared" si="153"/>
        <v>0</v>
      </c>
      <c r="Y1998" s="37">
        <f>IF(V1998=0,0,VLOOKUP(V1998,[1]원재료!C:H,3,0)*0.001)</f>
        <v>3.25</v>
      </c>
      <c r="Z1998" s="35">
        <f t="shared" si="154"/>
        <v>0</v>
      </c>
      <c r="AA1998" s="38"/>
      <c r="AB1998" s="39" t="s">
        <v>232</v>
      </c>
      <c r="AC1998" s="40"/>
    </row>
    <row r="1999" spans="1:29" ht="19.5" customHeight="1" x14ac:dyDescent="0.45">
      <c r="A1999" s="22">
        <v>46145</v>
      </c>
      <c r="B1999" s="23" t="s">
        <v>29</v>
      </c>
      <c r="C1999" s="24" t="s">
        <v>168</v>
      </c>
      <c r="D1999" s="25" t="s">
        <v>279</v>
      </c>
      <c r="E1999" s="26" t="s">
        <v>280</v>
      </c>
      <c r="F1999" s="27" t="str">
        <f>VLOOKUP(표1[[#This Row],[품번]],[1]!품번구분[#Data],2,0)</f>
        <v>G</v>
      </c>
      <c r="G1999" s="28">
        <v>12</v>
      </c>
      <c r="H1999" s="28">
        <v>107</v>
      </c>
      <c r="I1999" s="28">
        <v>0</v>
      </c>
      <c r="J1999" s="29">
        <f>표1[[#This Row],[C/V]]*표1[[#This Row],[판수]]-표1[[#This Row],[불량수량]]</f>
        <v>1284</v>
      </c>
      <c r="K1999" s="28" t="s">
        <v>283</v>
      </c>
      <c r="L1999" s="28" t="s">
        <v>117</v>
      </c>
      <c r="M1999" s="30" t="s">
        <v>231</v>
      </c>
      <c r="N1999" s="30" t="s">
        <v>230</v>
      </c>
      <c r="O1999" s="31">
        <v>750</v>
      </c>
      <c r="P1999" s="31">
        <v>0</v>
      </c>
      <c r="Q1999" s="32"/>
      <c r="R1999" s="33">
        <f t="shared" si="155"/>
        <v>8.56</v>
      </c>
      <c r="S1999" s="34">
        <f t="shared" si="156"/>
        <v>182</v>
      </c>
      <c r="T1999" s="35">
        <f>IF(L1999="비가동",0,VLOOKUP(E1999,[1]단가!$D$4:$G$1048576,4,0))</f>
        <v>0</v>
      </c>
      <c r="U1999" s="35">
        <f t="shared" si="152"/>
        <v>0</v>
      </c>
      <c r="V1999" s="36" t="str">
        <f>IF($L1999="비가동",0,IF($B1999="in",VLOOKUP($E1999,[1]투입량!$M:$T,3,FALSE),VLOOKUP($E1999,[1]투입량!$D:$I,3,FALSE)))</f>
        <v>E4005-1</v>
      </c>
      <c r="W1999" s="35">
        <f>IF($L1999="비가동",0,IF($B1999="in",VLOOKUP($E1999,[1]투입량!$M:$T,6,FALSE),VLOOKUP($E1999,[1]투입량!$D:$I,5,FALSE)))</f>
        <v>300</v>
      </c>
      <c r="X1999" s="35">
        <f t="shared" si="153"/>
        <v>35310</v>
      </c>
      <c r="Y1999" s="37">
        <f>IF(V1999=0,0,VLOOKUP(V1999,[1]원재료!C:H,3,0)*0.001)</f>
        <v>3.24</v>
      </c>
      <c r="Z1999" s="35">
        <f t="shared" si="154"/>
        <v>114404.40000000001</v>
      </c>
      <c r="AA1999" s="38"/>
      <c r="AB1999" s="39" t="s">
        <v>232</v>
      </c>
      <c r="AC1999" s="40"/>
    </row>
    <row r="2000" spans="1:29" ht="19.5" customHeight="1" x14ac:dyDescent="0.45">
      <c r="A2000" s="22">
        <v>46145</v>
      </c>
      <c r="B2000" s="23" t="s">
        <v>29</v>
      </c>
      <c r="C2000" s="24" t="s">
        <v>168</v>
      </c>
      <c r="D2000" s="25" t="s">
        <v>281</v>
      </c>
      <c r="E2000" s="26" t="s">
        <v>282</v>
      </c>
      <c r="F2000" s="27" t="str">
        <f>VLOOKUP(표1[[#This Row],[품번]],[1]!품번구분[#Data],2,0)</f>
        <v>G</v>
      </c>
      <c r="G2000" s="28">
        <v>4</v>
      </c>
      <c r="H2000" s="28">
        <v>107</v>
      </c>
      <c r="I2000" s="28">
        <v>0</v>
      </c>
      <c r="J2000" s="29">
        <f>표1[[#This Row],[C/V]]*표1[[#This Row],[판수]]-표1[[#This Row],[불량수량]]</f>
        <v>428</v>
      </c>
      <c r="K2000" s="28" t="s">
        <v>283</v>
      </c>
      <c r="L2000" s="28" t="s">
        <v>117</v>
      </c>
      <c r="M2000" s="30" t="s">
        <v>231</v>
      </c>
      <c r="N2000" s="30" t="s">
        <v>230</v>
      </c>
      <c r="O2000" s="31">
        <v>750</v>
      </c>
      <c r="P2000" s="31">
        <v>0</v>
      </c>
      <c r="Q2000" s="32"/>
      <c r="R2000" s="33">
        <f t="shared" si="155"/>
        <v>8.56</v>
      </c>
      <c r="S2000" s="34">
        <f t="shared" si="156"/>
        <v>182</v>
      </c>
      <c r="T2000" s="35">
        <f>IF(L2000="비가동",0,VLOOKUP(E2000,[1]단가!$D$4:$G$1048576,4,0))</f>
        <v>0</v>
      </c>
      <c r="U2000" s="35">
        <f t="shared" si="152"/>
        <v>0</v>
      </c>
      <c r="V2000" s="36" t="str">
        <f>IF($L2000="비가동",0,IF($B2000="in",VLOOKUP($E2000,[1]투입량!$M:$T,3,FALSE),VLOOKUP($E2000,[1]투입량!$D:$I,3,FALSE)))</f>
        <v>E5005-1</v>
      </c>
      <c r="W2000" s="35">
        <f>IF($L2000="비가동",0,IF($B2000="in",VLOOKUP($E2000,[1]투입량!$M:$T,6,FALSE),VLOOKUP($E2000,[1]투입량!$D:$I,5,FALSE)))</f>
        <v>0</v>
      </c>
      <c r="X2000" s="35">
        <f t="shared" si="153"/>
        <v>0</v>
      </c>
      <c r="Y2000" s="37">
        <f>IF(V2000=0,0,VLOOKUP(V2000,[1]원재료!C:H,3,0)*0.001)</f>
        <v>3.25</v>
      </c>
      <c r="Z2000" s="35">
        <f t="shared" si="154"/>
        <v>0</v>
      </c>
      <c r="AA2000" s="38"/>
      <c r="AB2000" s="39" t="s">
        <v>232</v>
      </c>
      <c r="AC2000" s="40"/>
    </row>
    <row r="2001" spans="1:29" ht="19.5" customHeight="1" x14ac:dyDescent="0.45">
      <c r="A2001" s="22">
        <v>46145</v>
      </c>
      <c r="B2001" s="23" t="s">
        <v>29</v>
      </c>
      <c r="C2001" s="24" t="s">
        <v>168</v>
      </c>
      <c r="D2001" s="25" t="s">
        <v>284</v>
      </c>
      <c r="E2001" s="26" t="s">
        <v>285</v>
      </c>
      <c r="F2001" s="27" t="str">
        <f>VLOOKUP(표1[[#This Row],[품번]],[1]!품번구분[#Data],2,0)</f>
        <v>G</v>
      </c>
      <c r="G2001" s="28">
        <v>104</v>
      </c>
      <c r="H2001" s="28">
        <v>85</v>
      </c>
      <c r="I2001" s="28">
        <v>0</v>
      </c>
      <c r="J2001" s="29">
        <f>표1[[#This Row],[C/V]]*표1[[#This Row],[판수]]-표1[[#This Row],[불량수량]]</f>
        <v>8840</v>
      </c>
      <c r="K2001" s="28" t="s">
        <v>286</v>
      </c>
      <c r="L2001" s="28" t="s">
        <v>34</v>
      </c>
      <c r="M2001" s="30" t="s">
        <v>230</v>
      </c>
      <c r="N2001" s="30" t="s">
        <v>231</v>
      </c>
      <c r="O2001" s="31">
        <v>540</v>
      </c>
      <c r="P2001" s="31">
        <v>0</v>
      </c>
      <c r="Q2001" s="32"/>
      <c r="R2001" s="33">
        <f t="shared" si="155"/>
        <v>9.4444444444444446</v>
      </c>
      <c r="S2001" s="34">
        <f t="shared" si="156"/>
        <v>85</v>
      </c>
      <c r="T2001" s="35">
        <f>IF(L2001="비가동",0,VLOOKUP(E2001,[1]단가!$D$4:$G$1048576,4,0))</f>
        <v>45</v>
      </c>
      <c r="U2001" s="35">
        <f t="shared" si="152"/>
        <v>397800</v>
      </c>
      <c r="V2001" s="36" t="str">
        <f>IF($L2001="비가동",0,IF($B2001="in",VLOOKUP($E2001,[1]투입량!$M:$T,3,FALSE),VLOOKUP($E2001,[1]투입량!$D:$I,3,FALSE)))</f>
        <v>CE5001</v>
      </c>
      <c r="W2001" s="35">
        <f>IF($L2001="비가동",0,IF($B2001="in",VLOOKUP($E2001,[1]투입량!$M:$T,6,FALSE),VLOOKUP($E2001,[1]투입량!$D:$I,5,FALSE)))</f>
        <v>160</v>
      </c>
      <c r="X2001" s="35">
        <f t="shared" si="153"/>
        <v>14960</v>
      </c>
      <c r="Y2001" s="37">
        <f>IF(V2001=0,0,VLOOKUP(V2001,[1]원재료!C:H,3,0)*0.001)</f>
        <v>3.0500000000000003</v>
      </c>
      <c r="Z2001" s="35">
        <f t="shared" si="154"/>
        <v>45628.000000000007</v>
      </c>
      <c r="AA2001" s="38"/>
      <c r="AB2001" s="39" t="s">
        <v>232</v>
      </c>
      <c r="AC2001" s="40"/>
    </row>
    <row r="2002" spans="1:29" ht="19.5" customHeight="1" x14ac:dyDescent="0.45">
      <c r="A2002" s="22">
        <v>46145</v>
      </c>
      <c r="B2002" s="23" t="s">
        <v>29</v>
      </c>
      <c r="C2002" s="24" t="s">
        <v>168</v>
      </c>
      <c r="D2002" s="25" t="s">
        <v>287</v>
      </c>
      <c r="E2002" s="26" t="s">
        <v>288</v>
      </c>
      <c r="F2002" s="27" t="str">
        <f>VLOOKUP(표1[[#This Row],[품번]],[1]!품번구분[#Data],2,0)</f>
        <v>G</v>
      </c>
      <c r="G2002" s="28">
        <v>28</v>
      </c>
      <c r="H2002" s="28">
        <v>60</v>
      </c>
      <c r="I2002" s="28">
        <v>0</v>
      </c>
      <c r="J2002" s="29">
        <f>표1[[#This Row],[C/V]]*표1[[#This Row],[판수]]-표1[[#This Row],[불량수량]]</f>
        <v>1680</v>
      </c>
      <c r="K2002" s="28" t="s">
        <v>286</v>
      </c>
      <c r="L2002" s="28" t="s">
        <v>34</v>
      </c>
      <c r="M2002" s="30" t="s">
        <v>230</v>
      </c>
      <c r="N2002" s="30" t="s">
        <v>231</v>
      </c>
      <c r="O2002" s="31">
        <v>540</v>
      </c>
      <c r="P2002" s="31">
        <v>0</v>
      </c>
      <c r="Q2002" s="32"/>
      <c r="R2002" s="33">
        <f t="shared" si="155"/>
        <v>6.6666666666666661</v>
      </c>
      <c r="S2002" s="34">
        <f t="shared" si="156"/>
        <v>60</v>
      </c>
      <c r="T2002" s="35">
        <f>IF(L2002="비가동",0,VLOOKUP(E2002,[1]단가!$D$4:$G$1048576,4,0))</f>
        <v>223</v>
      </c>
      <c r="U2002" s="35">
        <f t="shared" si="152"/>
        <v>374640</v>
      </c>
      <c r="V2002" s="36" t="str">
        <f>IF($L2002="비가동",0,IF($B2002="in",VLOOKUP($E2002,[1]투입량!$M:$T,3,FALSE),VLOOKUP($E2002,[1]투입량!$D:$I,3,FALSE)))</f>
        <v>E6005</v>
      </c>
      <c r="W2002" s="35">
        <f>IF($L2002="비가동",0,IF($B2002="in",VLOOKUP($E2002,[1]투입량!$M:$T,6,FALSE),VLOOKUP($E2002,[1]투입량!$D:$I,5,FALSE)))</f>
        <v>100</v>
      </c>
      <c r="X2002" s="35">
        <f t="shared" si="153"/>
        <v>6600.0000000000009</v>
      </c>
      <c r="Y2002" s="37">
        <f>IF(V2002=0,0,VLOOKUP(V2002,[1]원재료!C:H,3,0)*0.001)</f>
        <v>4.62</v>
      </c>
      <c r="Z2002" s="35">
        <f t="shared" si="154"/>
        <v>30492.000000000004</v>
      </c>
      <c r="AA2002" s="38"/>
      <c r="AB2002" s="39" t="s">
        <v>232</v>
      </c>
      <c r="AC2002" s="40"/>
    </row>
    <row r="2003" spans="1:29" ht="19.5" customHeight="1" x14ac:dyDescent="0.45">
      <c r="A2003" s="22">
        <v>46145</v>
      </c>
      <c r="B2003" s="23" t="s">
        <v>29</v>
      </c>
      <c r="C2003" s="24" t="s">
        <v>168</v>
      </c>
      <c r="D2003" s="25" t="s">
        <v>289</v>
      </c>
      <c r="E2003" s="26" t="s">
        <v>290</v>
      </c>
      <c r="F2003" s="27" t="str">
        <f>VLOOKUP(표1[[#This Row],[품번]],[1]!품번구분[#Data],2,0)</f>
        <v>G</v>
      </c>
      <c r="G2003" s="28">
        <v>24</v>
      </c>
      <c r="H2003" s="28">
        <v>85</v>
      </c>
      <c r="I2003" s="28">
        <v>0</v>
      </c>
      <c r="J2003" s="29">
        <f>표1[[#This Row],[C/V]]*표1[[#This Row],[판수]]-표1[[#This Row],[불량수량]]</f>
        <v>2040</v>
      </c>
      <c r="K2003" s="28" t="s">
        <v>286</v>
      </c>
      <c r="L2003" s="28" t="s">
        <v>34</v>
      </c>
      <c r="M2003" s="30" t="s">
        <v>230</v>
      </c>
      <c r="N2003" s="30" t="s">
        <v>231</v>
      </c>
      <c r="O2003" s="31">
        <v>540</v>
      </c>
      <c r="P2003" s="31">
        <v>0</v>
      </c>
      <c r="Q2003" s="32"/>
      <c r="R2003" s="33">
        <f t="shared" si="155"/>
        <v>9.4444444444444446</v>
      </c>
      <c r="S2003" s="34">
        <f t="shared" si="156"/>
        <v>85</v>
      </c>
      <c r="T2003" s="35">
        <f>IF(L2003="비가동",0,VLOOKUP(E2003,[1]단가!$D$4:$G$1048576,4,0))</f>
        <v>140</v>
      </c>
      <c r="U2003" s="35">
        <f t="shared" si="152"/>
        <v>285600</v>
      </c>
      <c r="V2003" s="36" t="str">
        <f>IF($L2003="비가동",0,IF($B2003="in",VLOOKUP($E2003,[1]투입량!$M:$T,3,FALSE),VLOOKUP($E2003,[1]투입량!$D:$I,3,FALSE)))</f>
        <v>C5001</v>
      </c>
      <c r="W2003" s="35">
        <f>IF($L2003="비가동",0,IF($B2003="in",VLOOKUP($E2003,[1]투입량!$M:$T,6,FALSE),VLOOKUP($E2003,[1]투입량!$D:$I,5,FALSE)))</f>
        <v>0</v>
      </c>
      <c r="X2003" s="35">
        <f t="shared" si="153"/>
        <v>0</v>
      </c>
      <c r="Y2003" s="37">
        <f>IF(V2003=0,0,VLOOKUP(V2003,[1]원재료!C:H,3,0)*0.001)</f>
        <v>7.4</v>
      </c>
      <c r="Z2003" s="35">
        <f t="shared" si="154"/>
        <v>0</v>
      </c>
      <c r="AA2003" s="38"/>
      <c r="AB2003" s="39" t="s">
        <v>232</v>
      </c>
      <c r="AC2003" s="40"/>
    </row>
    <row r="2004" spans="1:29" ht="19.5" customHeight="1" x14ac:dyDescent="0.45">
      <c r="A2004" s="22">
        <v>46145</v>
      </c>
      <c r="B2004" s="23" t="s">
        <v>29</v>
      </c>
      <c r="C2004" s="24" t="s">
        <v>168</v>
      </c>
      <c r="D2004" s="25" t="s">
        <v>291</v>
      </c>
      <c r="E2004" s="26" t="s">
        <v>292</v>
      </c>
      <c r="F2004" s="27" t="str">
        <f>VLOOKUP(표1[[#This Row],[품번]],[1]!품번구분[#Data],2,0)</f>
        <v>G</v>
      </c>
      <c r="G2004" s="28">
        <v>4</v>
      </c>
      <c r="H2004" s="28">
        <v>70</v>
      </c>
      <c r="I2004" s="28">
        <v>0</v>
      </c>
      <c r="J2004" s="29">
        <f>표1[[#This Row],[C/V]]*표1[[#This Row],[판수]]-표1[[#This Row],[불량수량]]</f>
        <v>280</v>
      </c>
      <c r="K2004" s="28" t="s">
        <v>293</v>
      </c>
      <c r="L2004" s="28" t="s">
        <v>34</v>
      </c>
      <c r="M2004" s="30" t="s">
        <v>230</v>
      </c>
      <c r="N2004" s="30" t="s">
        <v>231</v>
      </c>
      <c r="O2004" s="31">
        <v>540</v>
      </c>
      <c r="P2004" s="31">
        <v>0</v>
      </c>
      <c r="Q2004" s="32"/>
      <c r="R2004" s="33">
        <f t="shared" si="155"/>
        <v>7.7777777777777777</v>
      </c>
      <c r="S2004" s="34">
        <f t="shared" si="156"/>
        <v>180</v>
      </c>
      <c r="T2004" s="35">
        <f>IF(L2004="비가동",0,VLOOKUP(E2004,[1]단가!$D$4:$G$1048576,4,0))</f>
        <v>818.9</v>
      </c>
      <c r="U2004" s="35">
        <f t="shared" si="152"/>
        <v>229292</v>
      </c>
      <c r="V2004" s="36" t="str">
        <f>IF($L2004="비가동",0,IF($B2004="in",VLOOKUP($E2004,[1]투입량!$M:$T,3,FALSE),VLOOKUP($E2004,[1]투입량!$D:$I,3,FALSE)))</f>
        <v>E5005-1</v>
      </c>
      <c r="W2004" s="35">
        <f>IF($L2004="비가동",0,IF($B2004="in",VLOOKUP($E2004,[1]투입량!$M:$T,6,FALSE),VLOOKUP($E2004,[1]투입량!$D:$I,5,FALSE)))</f>
        <v>0</v>
      </c>
      <c r="X2004" s="35">
        <f t="shared" si="153"/>
        <v>0</v>
      </c>
      <c r="Y2004" s="37">
        <f>IF(V2004=0,0,VLOOKUP(V2004,[1]원재료!C:H,3,0)*0.001)</f>
        <v>3.25</v>
      </c>
      <c r="Z2004" s="35">
        <f t="shared" si="154"/>
        <v>0</v>
      </c>
      <c r="AA2004" s="38"/>
      <c r="AB2004" s="39" t="s">
        <v>232</v>
      </c>
      <c r="AC2004" s="40"/>
    </row>
    <row r="2005" spans="1:29" ht="19.5" customHeight="1" x14ac:dyDescent="0.45">
      <c r="A2005" s="22">
        <v>46145</v>
      </c>
      <c r="B2005" s="23" t="s">
        <v>29</v>
      </c>
      <c r="C2005" s="24" t="s">
        <v>168</v>
      </c>
      <c r="D2005" s="25" t="s">
        <v>294</v>
      </c>
      <c r="E2005" s="26" t="s">
        <v>295</v>
      </c>
      <c r="F2005" s="27" t="str">
        <f>VLOOKUP(표1[[#This Row],[품번]],[1]!품번구분[#Data],2,0)</f>
        <v>G</v>
      </c>
      <c r="G2005" s="28">
        <v>9</v>
      </c>
      <c r="H2005" s="28">
        <v>70</v>
      </c>
      <c r="I2005" s="28">
        <v>0</v>
      </c>
      <c r="J2005" s="29">
        <f>표1[[#This Row],[C/V]]*표1[[#This Row],[판수]]-표1[[#This Row],[불량수량]]</f>
        <v>630</v>
      </c>
      <c r="K2005" s="28" t="s">
        <v>293</v>
      </c>
      <c r="L2005" s="28" t="s">
        <v>34</v>
      </c>
      <c r="M2005" s="30" t="s">
        <v>230</v>
      </c>
      <c r="N2005" s="30" t="s">
        <v>231</v>
      </c>
      <c r="O2005" s="31">
        <v>540</v>
      </c>
      <c r="P2005" s="31">
        <v>0</v>
      </c>
      <c r="Q2005" s="32"/>
      <c r="R2005" s="33">
        <f t="shared" si="155"/>
        <v>7.7777777777777777</v>
      </c>
      <c r="S2005" s="34">
        <f t="shared" si="156"/>
        <v>180</v>
      </c>
      <c r="T2005" s="35">
        <f>IF(L2005="비가동",0,VLOOKUP(E2005,[1]단가!$D$4:$G$1048576,4,0))</f>
        <v>250</v>
      </c>
      <c r="U2005" s="35">
        <f t="shared" si="152"/>
        <v>157500</v>
      </c>
      <c r="V2005" s="36" t="str">
        <f>IF($L2005="비가동",0,IF($B2005="in",VLOOKUP($E2005,[1]투입량!$M:$T,3,FALSE),VLOOKUP($E2005,[1]투입량!$D:$I,3,FALSE)))</f>
        <v>E5005-1</v>
      </c>
      <c r="W2005" s="35">
        <f>IF($L2005="비가동",0,IF($B2005="in",VLOOKUP($E2005,[1]투입량!$M:$T,6,FALSE),VLOOKUP($E2005,[1]투입량!$D:$I,5,FALSE)))</f>
        <v>302</v>
      </c>
      <c r="X2005" s="35">
        <f t="shared" si="153"/>
        <v>23254.000000000004</v>
      </c>
      <c r="Y2005" s="37">
        <f>IF(V2005=0,0,VLOOKUP(V2005,[1]원재료!C:H,3,0)*0.001)</f>
        <v>3.25</v>
      </c>
      <c r="Z2005" s="35">
        <f t="shared" si="154"/>
        <v>75575.500000000015</v>
      </c>
      <c r="AA2005" s="38"/>
      <c r="AB2005" s="39" t="s">
        <v>232</v>
      </c>
      <c r="AC2005" s="40"/>
    </row>
    <row r="2006" spans="1:29" ht="19.5" customHeight="1" x14ac:dyDescent="0.45">
      <c r="A2006" s="22">
        <v>46145</v>
      </c>
      <c r="B2006" s="23" t="s">
        <v>29</v>
      </c>
      <c r="C2006" s="24" t="s">
        <v>168</v>
      </c>
      <c r="D2006" s="25" t="s">
        <v>296</v>
      </c>
      <c r="E2006" s="26" t="s">
        <v>297</v>
      </c>
      <c r="F2006" s="27" t="str">
        <f>VLOOKUP(표1[[#This Row],[품번]],[1]!품번구분[#Data],2,0)</f>
        <v>G</v>
      </c>
      <c r="G2006" s="28">
        <v>4</v>
      </c>
      <c r="H2006" s="28">
        <v>70</v>
      </c>
      <c r="I2006" s="28">
        <v>0</v>
      </c>
      <c r="J2006" s="29">
        <f>표1[[#This Row],[C/V]]*표1[[#This Row],[판수]]-표1[[#This Row],[불량수량]]</f>
        <v>280</v>
      </c>
      <c r="K2006" s="28" t="s">
        <v>293</v>
      </c>
      <c r="L2006" s="28" t="s">
        <v>34</v>
      </c>
      <c r="M2006" s="30" t="s">
        <v>230</v>
      </c>
      <c r="N2006" s="30" t="s">
        <v>231</v>
      </c>
      <c r="O2006" s="31">
        <v>540</v>
      </c>
      <c r="P2006" s="31">
        <v>0</v>
      </c>
      <c r="Q2006" s="32"/>
      <c r="R2006" s="33">
        <f t="shared" si="155"/>
        <v>7.7777777777777777</v>
      </c>
      <c r="S2006" s="34">
        <f t="shared" si="156"/>
        <v>180</v>
      </c>
      <c r="T2006" s="35">
        <f>IF(L2006="비가동",0,VLOOKUP(E2006,[1]단가!$D$4:$G$1048576,4,0))</f>
        <v>525</v>
      </c>
      <c r="U2006" s="35">
        <f t="shared" si="152"/>
        <v>147000</v>
      </c>
      <c r="V2006" s="36" t="str">
        <f>IF($L2006="비가동",0,IF($B2006="in",VLOOKUP($E2006,[1]투입량!$M:$T,3,FALSE),VLOOKUP($E2006,[1]투입량!$D:$I,3,FALSE)))</f>
        <v>E5005-1</v>
      </c>
      <c r="W2006" s="35">
        <f>IF($L2006="비가동",0,IF($B2006="in",VLOOKUP($E2006,[1]투입량!$M:$T,6,FALSE),VLOOKUP($E2006,[1]투입량!$D:$I,5,FALSE)))</f>
        <v>224</v>
      </c>
      <c r="X2006" s="35">
        <f t="shared" si="153"/>
        <v>17248.000000000004</v>
      </c>
      <c r="Y2006" s="37">
        <f>IF(V2006=0,0,VLOOKUP(V2006,[1]원재료!C:H,3,0)*0.001)</f>
        <v>3.25</v>
      </c>
      <c r="Z2006" s="35">
        <f t="shared" si="154"/>
        <v>56056.000000000015</v>
      </c>
      <c r="AA2006" s="38"/>
      <c r="AB2006" s="39" t="s">
        <v>232</v>
      </c>
      <c r="AC2006" s="40"/>
    </row>
    <row r="2007" spans="1:29" ht="19.5" customHeight="1" x14ac:dyDescent="0.45">
      <c r="A2007" s="22">
        <v>46145</v>
      </c>
      <c r="B2007" s="23" t="s">
        <v>29</v>
      </c>
      <c r="C2007" s="24" t="s">
        <v>168</v>
      </c>
      <c r="D2007" s="25" t="s">
        <v>291</v>
      </c>
      <c r="E2007" s="26" t="s">
        <v>292</v>
      </c>
      <c r="F2007" s="27" t="str">
        <f>VLOOKUP(표1[[#This Row],[품번]],[1]!품번구분[#Data],2,0)</f>
        <v>G</v>
      </c>
      <c r="G2007" s="28">
        <v>4</v>
      </c>
      <c r="H2007" s="28">
        <v>110</v>
      </c>
      <c r="I2007" s="28">
        <v>0</v>
      </c>
      <c r="J2007" s="29">
        <f>표1[[#This Row],[C/V]]*표1[[#This Row],[판수]]-표1[[#This Row],[불량수량]]</f>
        <v>440</v>
      </c>
      <c r="K2007" s="28" t="s">
        <v>298</v>
      </c>
      <c r="L2007" s="28" t="s">
        <v>117</v>
      </c>
      <c r="M2007" s="30" t="s">
        <v>230</v>
      </c>
      <c r="N2007" s="30" t="s">
        <v>231</v>
      </c>
      <c r="O2007" s="31">
        <v>540</v>
      </c>
      <c r="P2007" s="31">
        <v>0</v>
      </c>
      <c r="Q2007" s="32"/>
      <c r="R2007" s="33">
        <f t="shared" si="155"/>
        <v>12.222222222222221</v>
      </c>
      <c r="S2007" s="34">
        <f t="shared" si="156"/>
        <v>180</v>
      </c>
      <c r="T2007" s="35">
        <f>IF(L2007="비가동",0,VLOOKUP(E2007,[1]단가!$D$4:$G$1048576,4,0))</f>
        <v>818.9</v>
      </c>
      <c r="U2007" s="35">
        <f t="shared" si="152"/>
        <v>360316</v>
      </c>
      <c r="V2007" s="36" t="str">
        <f>IF($L2007="비가동",0,IF($B2007="in",VLOOKUP($E2007,[1]투입량!$M:$T,3,FALSE),VLOOKUP($E2007,[1]투입량!$D:$I,3,FALSE)))</f>
        <v>E5005-1</v>
      </c>
      <c r="W2007" s="35">
        <f>IF($L2007="비가동",0,IF($B2007="in",VLOOKUP($E2007,[1]투입량!$M:$T,6,FALSE),VLOOKUP($E2007,[1]투입량!$D:$I,5,FALSE)))</f>
        <v>0</v>
      </c>
      <c r="X2007" s="35">
        <f t="shared" si="153"/>
        <v>0</v>
      </c>
      <c r="Y2007" s="37">
        <f>IF(V2007=0,0,VLOOKUP(V2007,[1]원재료!C:H,3,0)*0.001)</f>
        <v>3.25</v>
      </c>
      <c r="Z2007" s="35">
        <f t="shared" si="154"/>
        <v>0</v>
      </c>
      <c r="AA2007" s="38"/>
      <c r="AB2007" s="39" t="s">
        <v>232</v>
      </c>
      <c r="AC2007" s="40"/>
    </row>
    <row r="2008" spans="1:29" ht="19.5" customHeight="1" x14ac:dyDescent="0.45">
      <c r="A2008" s="22">
        <v>46145</v>
      </c>
      <c r="B2008" s="23" t="s">
        <v>29</v>
      </c>
      <c r="C2008" s="24" t="s">
        <v>168</v>
      </c>
      <c r="D2008" s="25" t="s">
        <v>294</v>
      </c>
      <c r="E2008" s="26" t="s">
        <v>295</v>
      </c>
      <c r="F2008" s="27" t="str">
        <f>VLOOKUP(표1[[#This Row],[품번]],[1]!품번구분[#Data],2,0)</f>
        <v>G</v>
      </c>
      <c r="G2008" s="28">
        <v>9</v>
      </c>
      <c r="H2008" s="28">
        <v>110</v>
      </c>
      <c r="I2008" s="28">
        <v>0</v>
      </c>
      <c r="J2008" s="29">
        <f>표1[[#This Row],[C/V]]*표1[[#This Row],[판수]]-표1[[#This Row],[불량수량]]</f>
        <v>990</v>
      </c>
      <c r="K2008" s="28" t="s">
        <v>298</v>
      </c>
      <c r="L2008" s="28" t="s">
        <v>117</v>
      </c>
      <c r="M2008" s="30" t="s">
        <v>230</v>
      </c>
      <c r="N2008" s="30" t="s">
        <v>231</v>
      </c>
      <c r="O2008" s="31">
        <v>540</v>
      </c>
      <c r="P2008" s="31">
        <v>0</v>
      </c>
      <c r="Q2008" s="32"/>
      <c r="R2008" s="33">
        <f t="shared" si="155"/>
        <v>12.222222222222221</v>
      </c>
      <c r="S2008" s="34">
        <f t="shared" si="156"/>
        <v>180</v>
      </c>
      <c r="T2008" s="35">
        <f>IF(L2008="비가동",0,VLOOKUP(E2008,[1]단가!$D$4:$G$1048576,4,0))</f>
        <v>250</v>
      </c>
      <c r="U2008" s="35">
        <f t="shared" si="152"/>
        <v>247500</v>
      </c>
      <c r="V2008" s="36" t="str">
        <f>IF($L2008="비가동",0,IF($B2008="in",VLOOKUP($E2008,[1]투입량!$M:$T,3,FALSE),VLOOKUP($E2008,[1]투입량!$D:$I,3,FALSE)))</f>
        <v>E5005-1</v>
      </c>
      <c r="W2008" s="35">
        <f>IF($L2008="비가동",0,IF($B2008="in",VLOOKUP($E2008,[1]투입량!$M:$T,6,FALSE),VLOOKUP($E2008,[1]투입량!$D:$I,5,FALSE)))</f>
        <v>302</v>
      </c>
      <c r="X2008" s="35">
        <f t="shared" si="153"/>
        <v>36542.000000000007</v>
      </c>
      <c r="Y2008" s="37">
        <f>IF(V2008=0,0,VLOOKUP(V2008,[1]원재료!C:H,3,0)*0.001)</f>
        <v>3.25</v>
      </c>
      <c r="Z2008" s="35">
        <f t="shared" si="154"/>
        <v>118761.50000000003</v>
      </c>
      <c r="AA2008" s="38"/>
      <c r="AB2008" s="39" t="s">
        <v>232</v>
      </c>
      <c r="AC2008" s="40"/>
    </row>
    <row r="2009" spans="1:29" ht="19.5" customHeight="1" x14ac:dyDescent="0.45">
      <c r="A2009" s="22">
        <v>46145</v>
      </c>
      <c r="B2009" s="23" t="s">
        <v>29</v>
      </c>
      <c r="C2009" s="24" t="s">
        <v>168</v>
      </c>
      <c r="D2009" s="25" t="s">
        <v>296</v>
      </c>
      <c r="E2009" s="26" t="s">
        <v>297</v>
      </c>
      <c r="F2009" s="27" t="str">
        <f>VLOOKUP(표1[[#This Row],[품번]],[1]!품번구분[#Data],2,0)</f>
        <v>G</v>
      </c>
      <c r="G2009" s="28">
        <v>4</v>
      </c>
      <c r="H2009" s="28">
        <v>110</v>
      </c>
      <c r="I2009" s="28">
        <v>0</v>
      </c>
      <c r="J2009" s="29">
        <f>표1[[#This Row],[C/V]]*표1[[#This Row],[판수]]-표1[[#This Row],[불량수량]]</f>
        <v>440</v>
      </c>
      <c r="K2009" s="28" t="s">
        <v>298</v>
      </c>
      <c r="L2009" s="28" t="s">
        <v>117</v>
      </c>
      <c r="M2009" s="30" t="s">
        <v>230</v>
      </c>
      <c r="N2009" s="30" t="s">
        <v>231</v>
      </c>
      <c r="O2009" s="31">
        <v>540</v>
      </c>
      <c r="P2009" s="31">
        <v>0</v>
      </c>
      <c r="Q2009" s="32"/>
      <c r="R2009" s="33">
        <f t="shared" si="155"/>
        <v>12.222222222222221</v>
      </c>
      <c r="S2009" s="34">
        <f t="shared" si="156"/>
        <v>180</v>
      </c>
      <c r="T2009" s="35">
        <f>IF(L2009="비가동",0,VLOOKUP(E2009,[1]단가!$D$4:$G$1048576,4,0))</f>
        <v>525</v>
      </c>
      <c r="U2009" s="35">
        <f t="shared" si="152"/>
        <v>231000</v>
      </c>
      <c r="V2009" s="36" t="str">
        <f>IF($L2009="비가동",0,IF($B2009="in",VLOOKUP($E2009,[1]투입량!$M:$T,3,FALSE),VLOOKUP($E2009,[1]투입량!$D:$I,3,FALSE)))</f>
        <v>E5005-1</v>
      </c>
      <c r="W2009" s="35">
        <f>IF($L2009="비가동",0,IF($B2009="in",VLOOKUP($E2009,[1]투입량!$M:$T,6,FALSE),VLOOKUP($E2009,[1]투입량!$D:$I,5,FALSE)))</f>
        <v>224</v>
      </c>
      <c r="X2009" s="35">
        <f t="shared" si="153"/>
        <v>27104.000000000004</v>
      </c>
      <c r="Y2009" s="37">
        <f>IF(V2009=0,0,VLOOKUP(V2009,[1]원재료!C:H,3,0)*0.001)</f>
        <v>3.25</v>
      </c>
      <c r="Z2009" s="35">
        <f t="shared" si="154"/>
        <v>88088.000000000015</v>
      </c>
      <c r="AA2009" s="38"/>
      <c r="AB2009" s="39" t="s">
        <v>232</v>
      </c>
      <c r="AC2009" s="40"/>
    </row>
    <row r="2010" spans="1:29" ht="19.5" customHeight="1" x14ac:dyDescent="0.45">
      <c r="A2010" s="22">
        <v>46145</v>
      </c>
      <c r="B2010" s="23" t="s">
        <v>29</v>
      </c>
      <c r="C2010" s="24" t="s">
        <v>168</v>
      </c>
      <c r="D2010" s="25" t="s">
        <v>299</v>
      </c>
      <c r="E2010" s="26" t="s">
        <v>300</v>
      </c>
      <c r="F2010" s="27" t="str">
        <f>VLOOKUP(표1[[#This Row],[품번]],[1]!품번구분[#Data],2,0)</f>
        <v>G</v>
      </c>
      <c r="G2010" s="28">
        <v>4</v>
      </c>
      <c r="H2010" s="28">
        <v>88</v>
      </c>
      <c r="I2010" s="28">
        <v>0</v>
      </c>
      <c r="J2010" s="29">
        <f>표1[[#This Row],[C/V]]*표1[[#This Row],[판수]]-표1[[#This Row],[불량수량]]</f>
        <v>352</v>
      </c>
      <c r="K2010" s="28" t="s">
        <v>301</v>
      </c>
      <c r="L2010" s="28" t="s">
        <v>34</v>
      </c>
      <c r="M2010" s="30" t="s">
        <v>231</v>
      </c>
      <c r="N2010" s="30" t="s">
        <v>230</v>
      </c>
      <c r="O2010" s="31">
        <v>750</v>
      </c>
      <c r="P2010" s="31">
        <v>0</v>
      </c>
      <c r="Q2010" s="32"/>
      <c r="R2010" s="33">
        <f t="shared" si="155"/>
        <v>7.04</v>
      </c>
      <c r="S2010" s="34">
        <f t="shared" si="156"/>
        <v>88</v>
      </c>
      <c r="T2010" s="35">
        <f>IF(L2010="비가동",0,VLOOKUP(E2010,[1]단가!$D$4:$G$1048576,4,0))</f>
        <v>710.1</v>
      </c>
      <c r="U2010" s="35">
        <f t="shared" si="152"/>
        <v>249955.20000000001</v>
      </c>
      <c r="V2010" s="36" t="str">
        <f>IF($L2010="비가동",0,IF($B2010="in",VLOOKUP($E2010,[1]투입량!$M:$T,3,FALSE),VLOOKUP($E2010,[1]투입량!$D:$I,3,FALSE)))</f>
        <v>E5005-1</v>
      </c>
      <c r="W2010" s="35">
        <f>IF($L2010="비가동",0,IF($B2010="in",VLOOKUP($E2010,[1]투입량!$M:$T,6,FALSE),VLOOKUP($E2010,[1]투입량!$D:$I,5,FALSE)))</f>
        <v>0</v>
      </c>
      <c r="X2010" s="35">
        <f t="shared" si="153"/>
        <v>0</v>
      </c>
      <c r="Y2010" s="37">
        <f>IF(V2010=0,0,VLOOKUP(V2010,[1]원재료!C:H,3,0)*0.001)</f>
        <v>3.25</v>
      </c>
      <c r="Z2010" s="35">
        <f t="shared" si="154"/>
        <v>0</v>
      </c>
      <c r="AA2010" s="38"/>
      <c r="AB2010" s="39" t="s">
        <v>232</v>
      </c>
      <c r="AC2010" s="40"/>
    </row>
    <row r="2011" spans="1:29" ht="19.5" customHeight="1" x14ac:dyDescent="0.45">
      <c r="A2011" s="22">
        <v>46145</v>
      </c>
      <c r="B2011" s="23" t="s">
        <v>29</v>
      </c>
      <c r="C2011" s="24" t="s">
        <v>168</v>
      </c>
      <c r="D2011" s="25" t="s">
        <v>302</v>
      </c>
      <c r="E2011" s="26" t="s">
        <v>303</v>
      </c>
      <c r="F2011" s="27" t="str">
        <f>VLOOKUP(표1[[#This Row],[품번]],[1]!품번구분[#Data],2,0)</f>
        <v>G</v>
      </c>
      <c r="G2011" s="28">
        <v>4</v>
      </c>
      <c r="H2011" s="28">
        <v>88</v>
      </c>
      <c r="I2011" s="28">
        <v>0</v>
      </c>
      <c r="J2011" s="29">
        <f>표1[[#This Row],[C/V]]*표1[[#This Row],[판수]]-표1[[#This Row],[불량수량]]</f>
        <v>352</v>
      </c>
      <c r="K2011" s="28" t="s">
        <v>301</v>
      </c>
      <c r="L2011" s="28" t="s">
        <v>34</v>
      </c>
      <c r="M2011" s="30" t="s">
        <v>231</v>
      </c>
      <c r="N2011" s="30" t="s">
        <v>230</v>
      </c>
      <c r="O2011" s="31">
        <v>750</v>
      </c>
      <c r="P2011" s="31">
        <v>0</v>
      </c>
      <c r="Q2011" s="32"/>
      <c r="R2011" s="33">
        <f t="shared" si="155"/>
        <v>7.04</v>
      </c>
      <c r="S2011" s="34">
        <f t="shared" si="156"/>
        <v>88</v>
      </c>
      <c r="T2011" s="35">
        <f>IF(L2011="비가동",0,VLOOKUP(E2011,[1]단가!$D$4:$G$1048576,4,0))</f>
        <v>626.70000000000005</v>
      </c>
      <c r="U2011" s="35">
        <f t="shared" si="152"/>
        <v>220598.40000000002</v>
      </c>
      <c r="V2011" s="36" t="str">
        <f>IF($L2011="비가동",0,IF($B2011="in",VLOOKUP($E2011,[1]투입량!$M:$T,3,FALSE),VLOOKUP($E2011,[1]투입량!$D:$I,3,FALSE)))</f>
        <v>E5005-1</v>
      </c>
      <c r="W2011" s="35">
        <f>IF($L2011="비가동",0,IF($B2011="in",VLOOKUP($E2011,[1]투입량!$M:$T,6,FALSE),VLOOKUP($E2011,[1]투입량!$D:$I,5,FALSE)))</f>
        <v>178</v>
      </c>
      <c r="X2011" s="35">
        <f t="shared" si="153"/>
        <v>17230.400000000001</v>
      </c>
      <c r="Y2011" s="37">
        <f>IF(V2011=0,0,VLOOKUP(V2011,[1]원재료!C:H,3,0)*0.001)</f>
        <v>3.25</v>
      </c>
      <c r="Z2011" s="35">
        <f t="shared" si="154"/>
        <v>55998.8</v>
      </c>
      <c r="AA2011" s="38"/>
      <c r="AB2011" s="39" t="s">
        <v>232</v>
      </c>
      <c r="AC2011" s="40"/>
    </row>
    <row r="2012" spans="1:29" ht="19.5" customHeight="1" x14ac:dyDescent="0.45">
      <c r="A2012" s="22">
        <v>46145</v>
      </c>
      <c r="B2012" s="23" t="s">
        <v>29</v>
      </c>
      <c r="C2012" s="24" t="s">
        <v>168</v>
      </c>
      <c r="D2012" s="25" t="s">
        <v>304</v>
      </c>
      <c r="E2012" s="26" t="s">
        <v>305</v>
      </c>
      <c r="F2012" s="27" t="str">
        <f>VLOOKUP(표1[[#This Row],[품번]],[1]!품번구분[#Data],2,0)</f>
        <v>G</v>
      </c>
      <c r="G2012" s="28">
        <v>40</v>
      </c>
      <c r="H2012" s="28">
        <v>70</v>
      </c>
      <c r="I2012" s="28">
        <v>0</v>
      </c>
      <c r="J2012" s="29">
        <f>표1[[#This Row],[C/V]]*표1[[#This Row],[판수]]-표1[[#This Row],[불량수량]]</f>
        <v>2800</v>
      </c>
      <c r="K2012" s="28" t="s">
        <v>306</v>
      </c>
      <c r="L2012" s="28" t="s">
        <v>34</v>
      </c>
      <c r="M2012" s="30" t="s">
        <v>231</v>
      </c>
      <c r="N2012" s="30" t="s">
        <v>230</v>
      </c>
      <c r="O2012" s="31">
        <v>750</v>
      </c>
      <c r="P2012" s="31">
        <v>0</v>
      </c>
      <c r="Q2012" s="32"/>
      <c r="R2012" s="33">
        <f t="shared" si="155"/>
        <v>5.6000000000000005</v>
      </c>
      <c r="S2012" s="34">
        <f t="shared" si="156"/>
        <v>171</v>
      </c>
      <c r="T2012" s="35">
        <f>IF(L2012="비가동",0,VLOOKUP(E2012,[1]단가!$D$4:$G$1048576,4,0))</f>
        <v>95</v>
      </c>
      <c r="U2012" s="35">
        <f t="shared" si="152"/>
        <v>266000</v>
      </c>
      <c r="V2012" s="36" t="str">
        <f>IF($L2012="비가동",0,IF($B2012="in",VLOOKUP($E2012,[1]투입량!$M:$T,3,FALSE),VLOOKUP($E2012,[1]투입량!$D:$I,3,FALSE)))</f>
        <v>E4005-1</v>
      </c>
      <c r="W2012" s="35">
        <f>IF($L2012="비가동",0,IF($B2012="in",VLOOKUP($E2012,[1]투입량!$M:$T,6,FALSE),VLOOKUP($E2012,[1]투입량!$D:$I,5,FALSE)))</f>
        <v>272</v>
      </c>
      <c r="X2012" s="35">
        <f t="shared" si="153"/>
        <v>20944.000000000004</v>
      </c>
      <c r="Y2012" s="37">
        <f>IF(V2012=0,0,VLOOKUP(V2012,[1]원재료!C:H,3,0)*0.001)</f>
        <v>3.24</v>
      </c>
      <c r="Z2012" s="35">
        <f t="shared" si="154"/>
        <v>67858.560000000012</v>
      </c>
      <c r="AA2012" s="38"/>
      <c r="AB2012" s="39" t="s">
        <v>232</v>
      </c>
      <c r="AC2012" s="40"/>
    </row>
    <row r="2013" spans="1:29" ht="19.5" customHeight="1" x14ac:dyDescent="0.45">
      <c r="A2013" s="22">
        <v>46145</v>
      </c>
      <c r="B2013" s="23" t="s">
        <v>29</v>
      </c>
      <c r="C2013" s="24" t="s">
        <v>168</v>
      </c>
      <c r="D2013" s="25" t="s">
        <v>307</v>
      </c>
      <c r="E2013" s="26" t="s">
        <v>308</v>
      </c>
      <c r="F2013" s="27" t="str">
        <f>VLOOKUP(표1[[#This Row],[품번]],[1]!품번구분[#Data],2,0)</f>
        <v>G</v>
      </c>
      <c r="G2013" s="28">
        <v>25</v>
      </c>
      <c r="H2013" s="28">
        <v>70</v>
      </c>
      <c r="I2013" s="28">
        <v>0</v>
      </c>
      <c r="J2013" s="29">
        <f>표1[[#This Row],[C/V]]*표1[[#This Row],[판수]]-표1[[#This Row],[불량수량]]</f>
        <v>1750</v>
      </c>
      <c r="K2013" s="28" t="s">
        <v>306</v>
      </c>
      <c r="L2013" s="28" t="s">
        <v>34</v>
      </c>
      <c r="M2013" s="30" t="s">
        <v>231</v>
      </c>
      <c r="N2013" s="30" t="s">
        <v>230</v>
      </c>
      <c r="O2013" s="31">
        <v>750</v>
      </c>
      <c r="P2013" s="31">
        <v>0</v>
      </c>
      <c r="Q2013" s="32"/>
      <c r="R2013" s="33">
        <f t="shared" si="155"/>
        <v>5.6000000000000005</v>
      </c>
      <c r="S2013" s="34">
        <f t="shared" si="156"/>
        <v>170</v>
      </c>
      <c r="T2013" s="35">
        <f>IF(L2013="비가동",0,VLOOKUP(E2013,[1]단가!$D$4:$G$1048576,4,0))</f>
        <v>270</v>
      </c>
      <c r="U2013" s="35">
        <f t="shared" si="152"/>
        <v>472500</v>
      </c>
      <c r="V2013" s="36" t="str">
        <f>IF($L2013="비가동",0,IF($B2013="in",VLOOKUP($E2013,[1]투입량!$M:$T,3,FALSE),VLOOKUP($E2013,[1]투입량!$D:$I,3,FALSE)))</f>
        <v>E5005-1</v>
      </c>
      <c r="W2013" s="35">
        <f>IF($L2013="비가동",0,IF($B2013="in",VLOOKUP($E2013,[1]투입량!$M:$T,6,FALSE),VLOOKUP($E2013,[1]투입량!$D:$I,5,FALSE)))</f>
        <v>1200</v>
      </c>
      <c r="X2013" s="35">
        <f t="shared" si="153"/>
        <v>92400</v>
      </c>
      <c r="Y2013" s="37">
        <f>IF(V2013=0,0,VLOOKUP(V2013,[1]원재료!C:H,3,0)*0.001)</f>
        <v>3.25</v>
      </c>
      <c r="Z2013" s="35">
        <f t="shared" si="154"/>
        <v>300300</v>
      </c>
      <c r="AA2013" s="38"/>
      <c r="AB2013" s="39" t="s">
        <v>232</v>
      </c>
      <c r="AC2013" s="40"/>
    </row>
    <row r="2014" spans="1:29" ht="19.5" customHeight="1" x14ac:dyDescent="0.45">
      <c r="A2014" s="22">
        <v>46145</v>
      </c>
      <c r="B2014" s="23" t="s">
        <v>29</v>
      </c>
      <c r="C2014" s="24" t="s">
        <v>168</v>
      </c>
      <c r="D2014" s="25" t="s">
        <v>309</v>
      </c>
      <c r="E2014" s="26" t="s">
        <v>310</v>
      </c>
      <c r="F2014" s="27" t="str">
        <f>VLOOKUP(표1[[#This Row],[품번]],[1]!품번구분[#Data],2,0)</f>
        <v>G</v>
      </c>
      <c r="G2014" s="28">
        <v>8</v>
      </c>
      <c r="H2014" s="28">
        <v>70</v>
      </c>
      <c r="I2014" s="28">
        <v>0</v>
      </c>
      <c r="J2014" s="29">
        <f>표1[[#This Row],[C/V]]*표1[[#This Row],[판수]]-표1[[#This Row],[불량수량]]</f>
        <v>560</v>
      </c>
      <c r="K2014" s="28" t="s">
        <v>306</v>
      </c>
      <c r="L2014" s="28" t="s">
        <v>34</v>
      </c>
      <c r="M2014" s="30" t="s">
        <v>231</v>
      </c>
      <c r="N2014" s="30" t="s">
        <v>230</v>
      </c>
      <c r="O2014" s="31">
        <v>750</v>
      </c>
      <c r="P2014" s="31">
        <v>0</v>
      </c>
      <c r="Q2014" s="32"/>
      <c r="R2014" s="33">
        <f t="shared" si="155"/>
        <v>5.6000000000000005</v>
      </c>
      <c r="S2014" s="34">
        <f t="shared" si="156"/>
        <v>171</v>
      </c>
      <c r="T2014" s="35">
        <f>IF(L2014="비가동",0,VLOOKUP(E2014,[1]단가!$D$4:$G$1048576,4,0))</f>
        <v>672.3</v>
      </c>
      <c r="U2014" s="35">
        <f t="shared" si="152"/>
        <v>376488</v>
      </c>
      <c r="V2014" s="36" t="str">
        <f>IF($L2014="비가동",0,IF($B2014="in",VLOOKUP($E2014,[1]투입량!$M:$T,3,FALSE),VLOOKUP($E2014,[1]투입량!$D:$I,3,FALSE)))</f>
        <v>E5005-1</v>
      </c>
      <c r="W2014" s="35">
        <f>IF($L2014="비가동",0,IF($B2014="in",VLOOKUP($E2014,[1]투입량!$M:$T,6,FALSE),VLOOKUP($E2014,[1]투입량!$D:$I,5,FALSE)))</f>
        <v>366</v>
      </c>
      <c r="X2014" s="35">
        <f t="shared" si="153"/>
        <v>28182</v>
      </c>
      <c r="Y2014" s="37">
        <f>IF(V2014=0,0,VLOOKUP(V2014,[1]원재료!C:H,3,0)*0.001)</f>
        <v>3.25</v>
      </c>
      <c r="Z2014" s="35">
        <f t="shared" si="154"/>
        <v>91591.5</v>
      </c>
      <c r="AA2014" s="38"/>
      <c r="AB2014" s="39" t="s">
        <v>232</v>
      </c>
      <c r="AC2014" s="40"/>
    </row>
    <row r="2015" spans="1:29" ht="19.5" customHeight="1" x14ac:dyDescent="0.45">
      <c r="A2015" s="22">
        <v>46145</v>
      </c>
      <c r="B2015" s="23" t="s">
        <v>29</v>
      </c>
      <c r="C2015" s="24" t="s">
        <v>168</v>
      </c>
      <c r="D2015" s="25" t="s">
        <v>304</v>
      </c>
      <c r="E2015" s="26" t="s">
        <v>305</v>
      </c>
      <c r="F2015" s="27" t="str">
        <f>VLOOKUP(표1[[#This Row],[품번]],[1]!품번구분[#Data],2,0)</f>
        <v>G</v>
      </c>
      <c r="G2015" s="28">
        <v>40</v>
      </c>
      <c r="H2015" s="28">
        <v>101</v>
      </c>
      <c r="I2015" s="28">
        <v>0</v>
      </c>
      <c r="J2015" s="29">
        <f>표1[[#This Row],[C/V]]*표1[[#This Row],[판수]]-표1[[#This Row],[불량수량]]</f>
        <v>4040</v>
      </c>
      <c r="K2015" s="28" t="s">
        <v>311</v>
      </c>
      <c r="L2015" s="28" t="s">
        <v>117</v>
      </c>
      <c r="M2015" s="30" t="s">
        <v>231</v>
      </c>
      <c r="N2015" s="30" t="s">
        <v>230</v>
      </c>
      <c r="O2015" s="31">
        <v>750</v>
      </c>
      <c r="P2015" s="31">
        <v>0</v>
      </c>
      <c r="Q2015" s="32"/>
      <c r="R2015" s="33">
        <f t="shared" si="155"/>
        <v>8.08</v>
      </c>
      <c r="S2015" s="34">
        <f t="shared" si="156"/>
        <v>171</v>
      </c>
      <c r="T2015" s="35">
        <f>IF(L2015="비가동",0,VLOOKUP(E2015,[1]단가!$D$4:$G$1048576,4,0))</f>
        <v>95</v>
      </c>
      <c r="U2015" s="35">
        <f t="shared" si="152"/>
        <v>383800</v>
      </c>
      <c r="V2015" s="36" t="str">
        <f>IF($L2015="비가동",0,IF($B2015="in",VLOOKUP($E2015,[1]투입량!$M:$T,3,FALSE),VLOOKUP($E2015,[1]투입량!$D:$I,3,FALSE)))</f>
        <v>E4005-1</v>
      </c>
      <c r="W2015" s="35">
        <f>IF($L2015="비가동",0,IF($B2015="in",VLOOKUP($E2015,[1]투입량!$M:$T,6,FALSE),VLOOKUP($E2015,[1]투입량!$D:$I,5,FALSE)))</f>
        <v>272</v>
      </c>
      <c r="X2015" s="35">
        <f t="shared" si="153"/>
        <v>30219.200000000004</v>
      </c>
      <c r="Y2015" s="37">
        <f>IF(V2015=0,0,VLOOKUP(V2015,[1]원재료!C:H,3,0)*0.001)</f>
        <v>3.24</v>
      </c>
      <c r="Z2015" s="35">
        <f t="shared" si="154"/>
        <v>97910.208000000028</v>
      </c>
      <c r="AA2015" s="38"/>
      <c r="AB2015" s="39" t="s">
        <v>232</v>
      </c>
      <c r="AC2015" s="40"/>
    </row>
    <row r="2016" spans="1:29" ht="19.5" customHeight="1" x14ac:dyDescent="0.45">
      <c r="A2016" s="22">
        <v>46145</v>
      </c>
      <c r="B2016" s="23" t="s">
        <v>29</v>
      </c>
      <c r="C2016" s="24" t="s">
        <v>168</v>
      </c>
      <c r="D2016" s="25" t="s">
        <v>307</v>
      </c>
      <c r="E2016" s="26" t="s">
        <v>308</v>
      </c>
      <c r="F2016" s="27" t="str">
        <f>VLOOKUP(표1[[#This Row],[품번]],[1]!품번구분[#Data],2,0)</f>
        <v>G</v>
      </c>
      <c r="G2016" s="28">
        <v>25</v>
      </c>
      <c r="H2016" s="28">
        <v>100</v>
      </c>
      <c r="I2016" s="28">
        <v>0</v>
      </c>
      <c r="J2016" s="29">
        <f>표1[[#This Row],[C/V]]*표1[[#This Row],[판수]]-표1[[#This Row],[불량수량]]</f>
        <v>2500</v>
      </c>
      <c r="K2016" s="28" t="s">
        <v>311</v>
      </c>
      <c r="L2016" s="28" t="s">
        <v>117</v>
      </c>
      <c r="M2016" s="30" t="s">
        <v>230</v>
      </c>
      <c r="N2016" s="30" t="s">
        <v>231</v>
      </c>
      <c r="O2016" s="31">
        <v>540</v>
      </c>
      <c r="P2016" s="31">
        <v>0</v>
      </c>
      <c r="Q2016" s="32"/>
      <c r="R2016" s="33">
        <f t="shared" si="155"/>
        <v>11.111111111111111</v>
      </c>
      <c r="S2016" s="34">
        <f t="shared" si="156"/>
        <v>170</v>
      </c>
      <c r="T2016" s="35">
        <f>IF(L2016="비가동",0,VLOOKUP(E2016,[1]단가!$D$4:$G$1048576,4,0))</f>
        <v>270</v>
      </c>
      <c r="U2016" s="35">
        <f t="shared" si="152"/>
        <v>675000</v>
      </c>
      <c r="V2016" s="36" t="str">
        <f>IF($L2016="비가동",0,IF($B2016="in",VLOOKUP($E2016,[1]투입량!$M:$T,3,FALSE),VLOOKUP($E2016,[1]투입량!$D:$I,3,FALSE)))</f>
        <v>E5005-1</v>
      </c>
      <c r="W2016" s="35">
        <f>IF($L2016="비가동",0,IF($B2016="in",VLOOKUP($E2016,[1]투입량!$M:$T,6,FALSE),VLOOKUP($E2016,[1]투입량!$D:$I,5,FALSE)))</f>
        <v>1200</v>
      </c>
      <c r="X2016" s="35">
        <f t="shared" si="153"/>
        <v>132000</v>
      </c>
      <c r="Y2016" s="37">
        <f>IF(V2016=0,0,VLOOKUP(V2016,[1]원재료!C:H,3,0)*0.001)</f>
        <v>3.25</v>
      </c>
      <c r="Z2016" s="35">
        <f t="shared" si="154"/>
        <v>429000</v>
      </c>
      <c r="AA2016" s="38"/>
      <c r="AB2016" s="39" t="s">
        <v>232</v>
      </c>
      <c r="AC2016" s="40"/>
    </row>
    <row r="2017" spans="1:29" ht="19.5" customHeight="1" x14ac:dyDescent="0.45">
      <c r="A2017" s="22">
        <v>46145</v>
      </c>
      <c r="B2017" s="23" t="s">
        <v>29</v>
      </c>
      <c r="C2017" s="24" t="s">
        <v>168</v>
      </c>
      <c r="D2017" s="25" t="s">
        <v>309</v>
      </c>
      <c r="E2017" s="26" t="s">
        <v>310</v>
      </c>
      <c r="F2017" s="27" t="str">
        <f>VLOOKUP(표1[[#This Row],[품번]],[1]!품번구분[#Data],2,0)</f>
        <v>G</v>
      </c>
      <c r="G2017" s="28">
        <v>8</v>
      </c>
      <c r="H2017" s="28">
        <v>101</v>
      </c>
      <c r="I2017" s="28">
        <v>0</v>
      </c>
      <c r="J2017" s="29">
        <f>표1[[#This Row],[C/V]]*표1[[#This Row],[판수]]-표1[[#This Row],[불량수량]]</f>
        <v>808</v>
      </c>
      <c r="K2017" s="28" t="s">
        <v>311</v>
      </c>
      <c r="L2017" s="28" t="s">
        <v>117</v>
      </c>
      <c r="M2017" s="30" t="s">
        <v>230</v>
      </c>
      <c r="N2017" s="30" t="s">
        <v>231</v>
      </c>
      <c r="O2017" s="31">
        <v>540</v>
      </c>
      <c r="P2017" s="31">
        <v>0</v>
      </c>
      <c r="Q2017" s="32"/>
      <c r="R2017" s="33">
        <f t="shared" si="155"/>
        <v>11.222222222222221</v>
      </c>
      <c r="S2017" s="34">
        <f t="shared" si="156"/>
        <v>171</v>
      </c>
      <c r="T2017" s="35">
        <f>IF(L2017="비가동",0,VLOOKUP(E2017,[1]단가!$D$4:$G$1048576,4,0))</f>
        <v>672.3</v>
      </c>
      <c r="U2017" s="35">
        <f t="shared" si="152"/>
        <v>543218.39999999991</v>
      </c>
      <c r="V2017" s="36" t="str">
        <f>IF($L2017="비가동",0,IF($B2017="in",VLOOKUP($E2017,[1]투입량!$M:$T,3,FALSE),VLOOKUP($E2017,[1]투입량!$D:$I,3,FALSE)))</f>
        <v>E5005-1</v>
      </c>
      <c r="W2017" s="35">
        <f>IF($L2017="비가동",0,IF($B2017="in",VLOOKUP($E2017,[1]투입량!$M:$T,6,FALSE),VLOOKUP($E2017,[1]투입량!$D:$I,5,FALSE)))</f>
        <v>366</v>
      </c>
      <c r="X2017" s="35">
        <f t="shared" si="153"/>
        <v>40662.600000000006</v>
      </c>
      <c r="Y2017" s="37">
        <f>IF(V2017=0,0,VLOOKUP(V2017,[1]원재료!C:H,3,0)*0.001)</f>
        <v>3.25</v>
      </c>
      <c r="Z2017" s="35">
        <f t="shared" si="154"/>
        <v>132153.45000000001</v>
      </c>
      <c r="AA2017" s="38"/>
      <c r="AB2017" s="39" t="s">
        <v>232</v>
      </c>
      <c r="AC2017" s="40"/>
    </row>
    <row r="2018" spans="1:29" ht="19.5" customHeight="1" x14ac:dyDescent="0.45">
      <c r="A2018" s="22">
        <v>46145</v>
      </c>
      <c r="B2018" s="23" t="s">
        <v>29</v>
      </c>
      <c r="C2018" s="24" t="s">
        <v>168</v>
      </c>
      <c r="D2018" s="25" t="s">
        <v>312</v>
      </c>
      <c r="E2018" s="26" t="s">
        <v>313</v>
      </c>
      <c r="F2018" s="27" t="str">
        <f>VLOOKUP(표1[[#This Row],[품번]],[1]!품번구분[#Data],2,0)</f>
        <v>G</v>
      </c>
      <c r="G2018" s="28">
        <v>6</v>
      </c>
      <c r="H2018" s="28">
        <v>78</v>
      </c>
      <c r="I2018" s="28">
        <v>0</v>
      </c>
      <c r="J2018" s="29">
        <f>표1[[#This Row],[C/V]]*표1[[#This Row],[판수]]-표1[[#This Row],[불량수량]]</f>
        <v>468</v>
      </c>
      <c r="K2018" s="28" t="s">
        <v>314</v>
      </c>
      <c r="L2018" s="28" t="s">
        <v>34</v>
      </c>
      <c r="M2018" s="30" t="s">
        <v>230</v>
      </c>
      <c r="N2018" s="30" t="s">
        <v>231</v>
      </c>
      <c r="O2018" s="31">
        <v>540</v>
      </c>
      <c r="P2018" s="31">
        <v>0</v>
      </c>
      <c r="Q2018" s="32"/>
      <c r="R2018" s="33">
        <f t="shared" si="155"/>
        <v>8.6666666666666661</v>
      </c>
      <c r="S2018" s="34">
        <f t="shared" si="156"/>
        <v>195</v>
      </c>
      <c r="T2018" s="35">
        <f>IF(L2018="비가동",0,VLOOKUP(E2018,[1]단가!$D$4:$G$1048576,4,0))</f>
        <v>408.6</v>
      </c>
      <c r="U2018" s="35">
        <f t="shared" si="152"/>
        <v>191224.80000000002</v>
      </c>
      <c r="V2018" s="36" t="str">
        <f>IF($L2018="비가동",0,IF($B2018="in",VLOOKUP($E2018,[1]투입량!$M:$T,3,FALSE),VLOOKUP($E2018,[1]투입량!$D:$I,3,FALSE)))</f>
        <v>E5005-1</v>
      </c>
      <c r="W2018" s="35">
        <f>IF($L2018="비가동",0,IF($B2018="in",VLOOKUP($E2018,[1]투입량!$M:$T,6,FALSE),VLOOKUP($E2018,[1]투입량!$D:$I,5,FALSE)))</f>
        <v>0</v>
      </c>
      <c r="X2018" s="35">
        <f t="shared" si="153"/>
        <v>0</v>
      </c>
      <c r="Y2018" s="37">
        <f>IF(V2018=0,0,VLOOKUP(V2018,[1]원재료!C:H,3,0)*0.001)</f>
        <v>3.25</v>
      </c>
      <c r="Z2018" s="35">
        <f t="shared" si="154"/>
        <v>0</v>
      </c>
      <c r="AA2018" s="38"/>
      <c r="AB2018" s="39" t="s">
        <v>232</v>
      </c>
      <c r="AC2018" s="40"/>
    </row>
    <row r="2019" spans="1:29" ht="19.5" customHeight="1" x14ac:dyDescent="0.45">
      <c r="A2019" s="22">
        <v>46145</v>
      </c>
      <c r="B2019" s="23" t="s">
        <v>29</v>
      </c>
      <c r="C2019" s="24" t="s">
        <v>168</v>
      </c>
      <c r="D2019" s="25" t="s">
        <v>315</v>
      </c>
      <c r="E2019" s="26" t="s">
        <v>316</v>
      </c>
      <c r="F2019" s="27" t="str">
        <f>VLOOKUP(표1[[#This Row],[품번]],[1]!품번구분[#Data],2,0)</f>
        <v>G</v>
      </c>
      <c r="G2019" s="28">
        <v>4</v>
      </c>
      <c r="H2019" s="28">
        <v>78</v>
      </c>
      <c r="I2019" s="28">
        <v>0</v>
      </c>
      <c r="J2019" s="29">
        <f>표1[[#This Row],[C/V]]*표1[[#This Row],[판수]]-표1[[#This Row],[불량수량]]</f>
        <v>312</v>
      </c>
      <c r="K2019" s="28" t="s">
        <v>314</v>
      </c>
      <c r="L2019" s="28" t="s">
        <v>34</v>
      </c>
      <c r="M2019" s="30" t="s">
        <v>230</v>
      </c>
      <c r="N2019" s="30" t="s">
        <v>231</v>
      </c>
      <c r="O2019" s="31">
        <v>540</v>
      </c>
      <c r="P2019" s="31">
        <v>0</v>
      </c>
      <c r="Q2019" s="32"/>
      <c r="R2019" s="33">
        <f t="shared" si="155"/>
        <v>8.6666666666666661</v>
      </c>
      <c r="S2019" s="34">
        <f t="shared" si="156"/>
        <v>195</v>
      </c>
      <c r="T2019" s="35">
        <f>IF(L2019="비가동",0,VLOOKUP(E2019,[1]단가!$D$4:$G$1048576,4,0))</f>
        <v>670</v>
      </c>
      <c r="U2019" s="35">
        <f t="shared" si="152"/>
        <v>209040</v>
      </c>
      <c r="V2019" s="36" t="str">
        <f>IF($L2019="비가동",0,IF($B2019="in",VLOOKUP($E2019,[1]투입량!$M:$T,3,FALSE),VLOOKUP($E2019,[1]투입량!$D:$I,3,FALSE)))</f>
        <v>E5005-1</v>
      </c>
      <c r="W2019" s="35">
        <f>IF($L2019="비가동",0,IF($B2019="in",VLOOKUP($E2019,[1]투입량!$M:$T,6,FALSE),VLOOKUP($E2019,[1]투입량!$D:$I,5,FALSE)))</f>
        <v>337</v>
      </c>
      <c r="X2019" s="35">
        <f t="shared" si="153"/>
        <v>28914.600000000002</v>
      </c>
      <c r="Y2019" s="37">
        <f>IF(V2019=0,0,VLOOKUP(V2019,[1]원재료!C:H,3,0)*0.001)</f>
        <v>3.25</v>
      </c>
      <c r="Z2019" s="35">
        <f t="shared" si="154"/>
        <v>93972.450000000012</v>
      </c>
      <c r="AA2019" s="38"/>
      <c r="AB2019" s="39" t="s">
        <v>232</v>
      </c>
      <c r="AC2019" s="40"/>
    </row>
    <row r="2020" spans="1:29" ht="19.5" customHeight="1" x14ac:dyDescent="0.45">
      <c r="A2020" s="22">
        <v>46145</v>
      </c>
      <c r="B2020" s="23" t="s">
        <v>29</v>
      </c>
      <c r="C2020" s="24" t="s">
        <v>168</v>
      </c>
      <c r="D2020" s="25" t="s">
        <v>317</v>
      </c>
      <c r="E2020" s="26" t="s">
        <v>318</v>
      </c>
      <c r="F2020" s="27" t="str">
        <f>VLOOKUP(표1[[#This Row],[품번]],[1]!품번구분[#Data],2,0)</f>
        <v>G</v>
      </c>
      <c r="G2020" s="28">
        <v>70</v>
      </c>
      <c r="H2020" s="28">
        <v>43</v>
      </c>
      <c r="I2020" s="28">
        <v>0</v>
      </c>
      <c r="J2020" s="29">
        <f>표1[[#This Row],[C/V]]*표1[[#This Row],[판수]]-표1[[#This Row],[불량수량]]</f>
        <v>3010</v>
      </c>
      <c r="K2020" s="28" t="s">
        <v>314</v>
      </c>
      <c r="L2020" s="28" t="s">
        <v>34</v>
      </c>
      <c r="M2020" s="30" t="s">
        <v>230</v>
      </c>
      <c r="N2020" s="30" t="s">
        <v>231</v>
      </c>
      <c r="O2020" s="31">
        <v>540</v>
      </c>
      <c r="P2020" s="31">
        <v>0</v>
      </c>
      <c r="Q2020" s="32"/>
      <c r="R2020" s="33">
        <f t="shared" si="155"/>
        <v>4.7777777777777777</v>
      </c>
      <c r="S2020" s="34">
        <f t="shared" si="156"/>
        <v>104</v>
      </c>
      <c r="T2020" s="35">
        <f>IF(L2020="비가동",0,VLOOKUP(E2020,[1]단가!$D$4:$G$1048576,4,0))</f>
        <v>172</v>
      </c>
      <c r="U2020" s="35">
        <f t="shared" si="152"/>
        <v>517720</v>
      </c>
      <c r="V2020" s="36" t="str">
        <f>IF($L2020="비가동",0,IF($B2020="in",VLOOKUP($E2020,[1]투입량!$M:$T,3,FALSE),VLOOKUP($E2020,[1]투입량!$D:$I,3,FALSE)))</f>
        <v>E6005</v>
      </c>
      <c r="W2020" s="35">
        <f>IF($L2020="비가동",0,IF($B2020="in",VLOOKUP($E2020,[1]투입량!$M:$T,6,FALSE),VLOOKUP($E2020,[1]투입량!$D:$I,5,FALSE)))</f>
        <v>0</v>
      </c>
      <c r="X2020" s="35">
        <f t="shared" si="153"/>
        <v>0</v>
      </c>
      <c r="Y2020" s="37">
        <f>IF(V2020=0,0,VLOOKUP(V2020,[1]원재료!C:H,3,0)*0.001)</f>
        <v>4.62</v>
      </c>
      <c r="Z2020" s="35">
        <f t="shared" si="154"/>
        <v>0</v>
      </c>
      <c r="AA2020" s="38"/>
      <c r="AB2020" s="39" t="s">
        <v>232</v>
      </c>
      <c r="AC2020" s="40"/>
    </row>
    <row r="2021" spans="1:29" ht="19.5" customHeight="1" x14ac:dyDescent="0.45">
      <c r="A2021" s="22">
        <v>46145</v>
      </c>
      <c r="B2021" s="23" t="s">
        <v>29</v>
      </c>
      <c r="C2021" s="24" t="s">
        <v>168</v>
      </c>
      <c r="D2021" s="25" t="s">
        <v>312</v>
      </c>
      <c r="E2021" s="26" t="s">
        <v>313</v>
      </c>
      <c r="F2021" s="27" t="str">
        <f>VLOOKUP(표1[[#This Row],[품번]],[1]!품번구분[#Data],2,0)</f>
        <v>G</v>
      </c>
      <c r="G2021" s="28">
        <v>6</v>
      </c>
      <c r="H2021" s="28">
        <v>117</v>
      </c>
      <c r="I2021" s="28">
        <v>0</v>
      </c>
      <c r="J2021" s="29">
        <f>표1[[#This Row],[C/V]]*표1[[#This Row],[판수]]-표1[[#This Row],[불량수량]]</f>
        <v>702</v>
      </c>
      <c r="K2021" s="28" t="s">
        <v>319</v>
      </c>
      <c r="L2021" s="28" t="s">
        <v>117</v>
      </c>
      <c r="M2021" s="30" t="s">
        <v>231</v>
      </c>
      <c r="N2021" s="30" t="s">
        <v>230</v>
      </c>
      <c r="O2021" s="31">
        <v>750</v>
      </c>
      <c r="P2021" s="31">
        <v>0</v>
      </c>
      <c r="Q2021" s="32"/>
      <c r="R2021" s="33">
        <f t="shared" si="155"/>
        <v>9.36</v>
      </c>
      <c r="S2021" s="34">
        <f t="shared" si="156"/>
        <v>195</v>
      </c>
      <c r="T2021" s="35">
        <f>IF(L2021="비가동",0,VLOOKUP(E2021,[1]단가!$D$4:$G$1048576,4,0))</f>
        <v>408.6</v>
      </c>
      <c r="U2021" s="35">
        <f t="shared" si="152"/>
        <v>286837.2</v>
      </c>
      <c r="V2021" s="36" t="str">
        <f>IF($L2021="비가동",0,IF($B2021="in",VLOOKUP($E2021,[1]투입량!$M:$T,3,FALSE),VLOOKUP($E2021,[1]투입량!$D:$I,3,FALSE)))</f>
        <v>E5005-1</v>
      </c>
      <c r="W2021" s="35">
        <f>IF($L2021="비가동",0,IF($B2021="in",VLOOKUP($E2021,[1]투입량!$M:$T,6,FALSE),VLOOKUP($E2021,[1]투입량!$D:$I,5,FALSE)))</f>
        <v>0</v>
      </c>
      <c r="X2021" s="35">
        <f t="shared" si="153"/>
        <v>0</v>
      </c>
      <c r="Y2021" s="37">
        <f>IF(V2021=0,0,VLOOKUP(V2021,[1]원재료!C:H,3,0)*0.001)</f>
        <v>3.25</v>
      </c>
      <c r="Z2021" s="35">
        <f t="shared" si="154"/>
        <v>0</v>
      </c>
      <c r="AA2021" s="38"/>
      <c r="AB2021" s="39" t="s">
        <v>232</v>
      </c>
      <c r="AC2021" s="40"/>
    </row>
    <row r="2022" spans="1:29" ht="19.5" customHeight="1" x14ac:dyDescent="0.45">
      <c r="A2022" s="22">
        <v>46145</v>
      </c>
      <c r="B2022" s="23" t="s">
        <v>29</v>
      </c>
      <c r="C2022" s="24" t="s">
        <v>168</v>
      </c>
      <c r="D2022" s="25" t="s">
        <v>315</v>
      </c>
      <c r="E2022" s="26" t="s">
        <v>316</v>
      </c>
      <c r="F2022" s="27" t="str">
        <f>VLOOKUP(표1[[#This Row],[품번]],[1]!품번구분[#Data],2,0)</f>
        <v>G</v>
      </c>
      <c r="G2022" s="28">
        <v>4</v>
      </c>
      <c r="H2022" s="28">
        <v>117</v>
      </c>
      <c r="I2022" s="28">
        <v>0</v>
      </c>
      <c r="J2022" s="29">
        <f>표1[[#This Row],[C/V]]*표1[[#This Row],[판수]]-표1[[#This Row],[불량수량]]</f>
        <v>468</v>
      </c>
      <c r="K2022" s="28" t="s">
        <v>319</v>
      </c>
      <c r="L2022" s="28" t="s">
        <v>117</v>
      </c>
      <c r="M2022" s="30" t="s">
        <v>231</v>
      </c>
      <c r="N2022" s="30" t="s">
        <v>230</v>
      </c>
      <c r="O2022" s="31">
        <v>750</v>
      </c>
      <c r="P2022" s="31">
        <v>0</v>
      </c>
      <c r="Q2022" s="32"/>
      <c r="R2022" s="33">
        <f t="shared" si="155"/>
        <v>9.36</v>
      </c>
      <c r="S2022" s="34">
        <f t="shared" si="156"/>
        <v>195</v>
      </c>
      <c r="T2022" s="35">
        <f>IF(L2022="비가동",0,VLOOKUP(E2022,[1]단가!$D$4:$G$1048576,4,0))</f>
        <v>670</v>
      </c>
      <c r="U2022" s="35">
        <f t="shared" si="152"/>
        <v>313560</v>
      </c>
      <c r="V2022" s="36" t="str">
        <f>IF($L2022="비가동",0,IF($B2022="in",VLOOKUP($E2022,[1]투입량!$M:$T,3,FALSE),VLOOKUP($E2022,[1]투입량!$D:$I,3,FALSE)))</f>
        <v>E5005-1</v>
      </c>
      <c r="W2022" s="35">
        <f>IF($L2022="비가동",0,IF($B2022="in",VLOOKUP($E2022,[1]투입량!$M:$T,6,FALSE),VLOOKUP($E2022,[1]투입량!$D:$I,5,FALSE)))</f>
        <v>337</v>
      </c>
      <c r="X2022" s="35">
        <f t="shared" si="153"/>
        <v>43371.900000000009</v>
      </c>
      <c r="Y2022" s="37">
        <f>IF(V2022=0,0,VLOOKUP(V2022,[1]원재료!C:H,3,0)*0.001)</f>
        <v>3.25</v>
      </c>
      <c r="Z2022" s="35">
        <f t="shared" si="154"/>
        <v>140958.67500000002</v>
      </c>
      <c r="AA2022" s="38"/>
      <c r="AB2022" s="39" t="s">
        <v>232</v>
      </c>
      <c r="AC2022" s="40"/>
    </row>
    <row r="2023" spans="1:29" ht="19.5" customHeight="1" x14ac:dyDescent="0.45">
      <c r="A2023" s="22">
        <v>46145</v>
      </c>
      <c r="B2023" s="23" t="s">
        <v>29</v>
      </c>
      <c r="C2023" s="24" t="s">
        <v>168</v>
      </c>
      <c r="D2023" s="25" t="s">
        <v>317</v>
      </c>
      <c r="E2023" s="26" t="s">
        <v>318</v>
      </c>
      <c r="F2023" s="27" t="str">
        <f>VLOOKUP(표1[[#This Row],[품번]],[1]!품번구분[#Data],2,0)</f>
        <v>G</v>
      </c>
      <c r="G2023" s="28">
        <v>70</v>
      </c>
      <c r="H2023" s="28">
        <v>61</v>
      </c>
      <c r="I2023" s="28">
        <v>0</v>
      </c>
      <c r="J2023" s="29">
        <f>표1[[#This Row],[C/V]]*표1[[#This Row],[판수]]-표1[[#This Row],[불량수량]]</f>
        <v>4270</v>
      </c>
      <c r="K2023" s="28" t="s">
        <v>319</v>
      </c>
      <c r="L2023" s="28" t="s">
        <v>117</v>
      </c>
      <c r="M2023" s="30" t="s">
        <v>231</v>
      </c>
      <c r="N2023" s="30" t="s">
        <v>230</v>
      </c>
      <c r="O2023" s="31">
        <v>750</v>
      </c>
      <c r="P2023" s="31">
        <v>0</v>
      </c>
      <c r="Q2023" s="32"/>
      <c r="R2023" s="33">
        <f t="shared" si="155"/>
        <v>4.88</v>
      </c>
      <c r="S2023" s="34">
        <f t="shared" si="156"/>
        <v>104</v>
      </c>
      <c r="T2023" s="35">
        <f>IF(L2023="비가동",0,VLOOKUP(E2023,[1]단가!$D$4:$G$1048576,4,0))</f>
        <v>172</v>
      </c>
      <c r="U2023" s="35">
        <f t="shared" si="152"/>
        <v>734440</v>
      </c>
      <c r="V2023" s="36" t="str">
        <f>IF($L2023="비가동",0,IF($B2023="in",VLOOKUP($E2023,[1]투입량!$M:$T,3,FALSE),VLOOKUP($E2023,[1]투입량!$D:$I,3,FALSE)))</f>
        <v>E6005</v>
      </c>
      <c r="W2023" s="35">
        <f>IF($L2023="비가동",0,IF($B2023="in",VLOOKUP($E2023,[1]투입량!$M:$T,6,FALSE),VLOOKUP($E2023,[1]투입량!$D:$I,5,FALSE)))</f>
        <v>0</v>
      </c>
      <c r="X2023" s="35">
        <f t="shared" si="153"/>
        <v>0</v>
      </c>
      <c r="Y2023" s="37">
        <f>IF(V2023=0,0,VLOOKUP(V2023,[1]원재료!C:H,3,0)*0.001)</f>
        <v>4.62</v>
      </c>
      <c r="Z2023" s="35">
        <f t="shared" si="154"/>
        <v>0</v>
      </c>
      <c r="AA2023" s="38"/>
      <c r="AB2023" s="39" t="s">
        <v>232</v>
      </c>
      <c r="AC2023" s="40"/>
    </row>
    <row r="2024" spans="1:29" ht="19.5" customHeight="1" x14ac:dyDescent="0.45">
      <c r="A2024" s="22">
        <v>46145</v>
      </c>
      <c r="B2024" s="23" t="s">
        <v>29</v>
      </c>
      <c r="C2024" s="24" t="s">
        <v>168</v>
      </c>
      <c r="D2024" s="25" t="s">
        <v>320</v>
      </c>
      <c r="E2024" s="26" t="s">
        <v>321</v>
      </c>
      <c r="F2024" s="27" t="str">
        <f>VLOOKUP(표1[[#This Row],[품번]],[1]!품번구분[#Data],2,0)</f>
        <v>G</v>
      </c>
      <c r="G2024" s="28">
        <v>2</v>
      </c>
      <c r="H2024" s="28">
        <v>66</v>
      </c>
      <c r="I2024" s="28">
        <v>0</v>
      </c>
      <c r="J2024" s="29">
        <f>표1[[#This Row],[C/V]]*표1[[#This Row],[판수]]-표1[[#This Row],[불량수량]]</f>
        <v>132</v>
      </c>
      <c r="K2024" s="28" t="s">
        <v>322</v>
      </c>
      <c r="L2024" s="28" t="s">
        <v>34</v>
      </c>
      <c r="M2024" s="30" t="s">
        <v>230</v>
      </c>
      <c r="N2024" s="30" t="s">
        <v>231</v>
      </c>
      <c r="O2024" s="31">
        <v>540</v>
      </c>
      <c r="P2024" s="31">
        <v>0</v>
      </c>
      <c r="Q2024" s="32"/>
      <c r="R2024" s="33">
        <f t="shared" si="155"/>
        <v>7.333333333333333</v>
      </c>
      <c r="S2024" s="34">
        <f t="shared" si="156"/>
        <v>159</v>
      </c>
      <c r="T2024" s="35">
        <f>IF(L2024="비가동",0,VLOOKUP(E2024,[1]단가!$D$4:$G$1048576,4,0))</f>
        <v>3380</v>
      </c>
      <c r="U2024" s="35">
        <f t="shared" si="152"/>
        <v>446160</v>
      </c>
      <c r="V2024" s="36" t="str">
        <f>IF($L2024="비가동",0,IF($B2024="in",VLOOKUP($E2024,[1]투입량!$M:$T,3,FALSE),VLOOKUP($E2024,[1]투입량!$D:$I,3,FALSE)))</f>
        <v>E5005-1</v>
      </c>
      <c r="W2024" s="35">
        <f>IF($L2024="비가동",0,IF($B2024="in",VLOOKUP($E2024,[1]투입량!$M:$T,6,FALSE),VLOOKUP($E2024,[1]투입량!$D:$I,5,FALSE)))</f>
        <v>130</v>
      </c>
      <c r="X2024" s="35">
        <f t="shared" si="153"/>
        <v>9438</v>
      </c>
      <c r="Y2024" s="37">
        <f>IF(V2024=0,0,VLOOKUP(V2024,[1]원재료!C:H,3,0)*0.001)</f>
        <v>3.25</v>
      </c>
      <c r="Z2024" s="35">
        <f t="shared" si="154"/>
        <v>30673.5</v>
      </c>
      <c r="AA2024" s="38"/>
      <c r="AB2024" s="39" t="s">
        <v>232</v>
      </c>
      <c r="AC2024" s="40"/>
    </row>
    <row r="2025" spans="1:29" ht="19.5" customHeight="1" x14ac:dyDescent="0.45">
      <c r="A2025" s="22">
        <v>46145</v>
      </c>
      <c r="B2025" s="23" t="s">
        <v>29</v>
      </c>
      <c r="C2025" s="24" t="s">
        <v>168</v>
      </c>
      <c r="D2025" s="25" t="s">
        <v>323</v>
      </c>
      <c r="E2025" s="26" t="s">
        <v>324</v>
      </c>
      <c r="F2025" s="27" t="str">
        <f>VLOOKUP(표1[[#This Row],[품번]],[1]!품번구분[#Data],2,0)</f>
        <v>G</v>
      </c>
      <c r="G2025" s="28">
        <v>40</v>
      </c>
      <c r="H2025" s="28">
        <v>66</v>
      </c>
      <c r="I2025" s="28">
        <v>0</v>
      </c>
      <c r="J2025" s="29">
        <f>표1[[#This Row],[C/V]]*표1[[#This Row],[판수]]-표1[[#This Row],[불량수량]]</f>
        <v>2640</v>
      </c>
      <c r="K2025" s="28" t="s">
        <v>322</v>
      </c>
      <c r="L2025" s="28" t="s">
        <v>34</v>
      </c>
      <c r="M2025" s="30" t="s">
        <v>230</v>
      </c>
      <c r="N2025" s="30" t="s">
        <v>231</v>
      </c>
      <c r="O2025" s="31">
        <v>540</v>
      </c>
      <c r="P2025" s="31">
        <v>0</v>
      </c>
      <c r="Q2025" s="32"/>
      <c r="R2025" s="33">
        <f t="shared" si="155"/>
        <v>7.333333333333333</v>
      </c>
      <c r="S2025" s="34">
        <f t="shared" si="156"/>
        <v>159</v>
      </c>
      <c r="T2025" s="35">
        <f>IF(L2025="비가동",0,VLOOKUP(E2025,[1]단가!$D$4:$G$1048576,4,0))</f>
        <v>65</v>
      </c>
      <c r="U2025" s="35">
        <f t="shared" si="152"/>
        <v>171600</v>
      </c>
      <c r="V2025" s="36" t="str">
        <f>IF($L2025="비가동",0,IF($B2025="in",VLOOKUP($E2025,[1]투입량!$M:$T,3,FALSE),VLOOKUP($E2025,[1]투입량!$D:$I,3,FALSE)))</f>
        <v>E4005</v>
      </c>
      <c r="W2025" s="35">
        <f>IF($L2025="비가동",0,IF($B2025="in",VLOOKUP($E2025,[1]투입량!$M:$T,6,FALSE),VLOOKUP($E2025,[1]투입량!$D:$I,5,FALSE)))</f>
        <v>252</v>
      </c>
      <c r="X2025" s="35">
        <f t="shared" si="153"/>
        <v>18295.200000000004</v>
      </c>
      <c r="Y2025" s="37">
        <f>IF(V2025=0,0,VLOOKUP(V2025,[1]원재료!C:H,3,0)*0.001)</f>
        <v>3.22</v>
      </c>
      <c r="Z2025" s="35">
        <f t="shared" si="154"/>
        <v>58910.544000000016</v>
      </c>
      <c r="AA2025" s="38"/>
      <c r="AB2025" s="39" t="s">
        <v>232</v>
      </c>
      <c r="AC2025" s="40"/>
    </row>
    <row r="2026" spans="1:29" ht="19.5" customHeight="1" x14ac:dyDescent="0.45">
      <c r="A2026" s="22">
        <v>46145</v>
      </c>
      <c r="B2026" s="23" t="s">
        <v>29</v>
      </c>
      <c r="C2026" s="24" t="s">
        <v>168</v>
      </c>
      <c r="D2026" s="25" t="s">
        <v>325</v>
      </c>
      <c r="E2026" s="26" t="s">
        <v>326</v>
      </c>
      <c r="F2026" s="27" t="str">
        <f>VLOOKUP(표1[[#This Row],[품번]],[1]!품번구분[#Data],2,0)</f>
        <v>G</v>
      </c>
      <c r="G2026" s="28">
        <v>30</v>
      </c>
      <c r="H2026" s="28">
        <v>66</v>
      </c>
      <c r="I2026" s="28">
        <v>0</v>
      </c>
      <c r="J2026" s="29">
        <f>표1[[#This Row],[C/V]]*표1[[#This Row],[판수]]-표1[[#This Row],[불량수량]]</f>
        <v>1980</v>
      </c>
      <c r="K2026" s="28" t="s">
        <v>322</v>
      </c>
      <c r="L2026" s="28" t="s">
        <v>34</v>
      </c>
      <c r="M2026" s="30" t="s">
        <v>230</v>
      </c>
      <c r="N2026" s="30" t="s">
        <v>231</v>
      </c>
      <c r="O2026" s="31">
        <v>540</v>
      </c>
      <c r="P2026" s="31">
        <v>0</v>
      </c>
      <c r="Q2026" s="32"/>
      <c r="R2026" s="33">
        <f t="shared" si="155"/>
        <v>7.333333333333333</v>
      </c>
      <c r="S2026" s="34">
        <f t="shared" si="156"/>
        <v>159</v>
      </c>
      <c r="T2026" s="35">
        <f>IF(L2026="비가동",0,VLOOKUP(E2026,[1]단가!$D$4:$G$1048576,4,0))</f>
        <v>340</v>
      </c>
      <c r="U2026" s="35">
        <f t="shared" si="152"/>
        <v>673200</v>
      </c>
      <c r="V2026" s="36" t="str">
        <f>IF($L2026="비가동",0,IF($B2026="in",VLOOKUP($E2026,[1]투입량!$M:$T,3,FALSE),VLOOKUP($E2026,[1]투입량!$D:$I,3,FALSE)))</f>
        <v>E5005-1</v>
      </c>
      <c r="W2026" s="35">
        <f>IF($L2026="비가동",0,IF($B2026="in",VLOOKUP($E2026,[1]투입량!$M:$T,6,FALSE),VLOOKUP($E2026,[1]투입량!$D:$I,5,FALSE)))</f>
        <v>832</v>
      </c>
      <c r="X2026" s="35">
        <f t="shared" si="153"/>
        <v>60403.200000000004</v>
      </c>
      <c r="Y2026" s="37">
        <f>IF(V2026=0,0,VLOOKUP(V2026,[1]원재료!C:H,3,0)*0.001)</f>
        <v>3.25</v>
      </c>
      <c r="Z2026" s="35">
        <f t="shared" si="154"/>
        <v>196310.40000000002</v>
      </c>
      <c r="AA2026" s="38"/>
      <c r="AB2026" s="39" t="s">
        <v>232</v>
      </c>
      <c r="AC2026" s="40"/>
    </row>
    <row r="2027" spans="1:29" ht="19.5" customHeight="1" x14ac:dyDescent="0.45">
      <c r="A2027" s="22">
        <v>46145</v>
      </c>
      <c r="B2027" s="23" t="s">
        <v>29</v>
      </c>
      <c r="C2027" s="24" t="s">
        <v>168</v>
      </c>
      <c r="D2027" s="25" t="s">
        <v>320</v>
      </c>
      <c r="E2027" s="26" t="s">
        <v>321</v>
      </c>
      <c r="F2027" s="27" t="str">
        <f>VLOOKUP(표1[[#This Row],[품번]],[1]!품번구분[#Data],2,0)</f>
        <v>G</v>
      </c>
      <c r="G2027" s="28">
        <v>2</v>
      </c>
      <c r="H2027" s="28">
        <v>93</v>
      </c>
      <c r="I2027" s="28">
        <v>0</v>
      </c>
      <c r="J2027" s="29">
        <f>표1[[#This Row],[C/V]]*표1[[#This Row],[판수]]-표1[[#This Row],[불량수량]]</f>
        <v>186</v>
      </c>
      <c r="K2027" s="28" t="s">
        <v>327</v>
      </c>
      <c r="L2027" s="28" t="s">
        <v>117</v>
      </c>
      <c r="M2027" s="30" t="s">
        <v>231</v>
      </c>
      <c r="N2027" s="30" t="s">
        <v>230</v>
      </c>
      <c r="O2027" s="31">
        <v>750</v>
      </c>
      <c r="P2027" s="31">
        <v>0</v>
      </c>
      <c r="Q2027" s="32"/>
      <c r="R2027" s="33">
        <f t="shared" si="155"/>
        <v>7.4399999999999995</v>
      </c>
      <c r="S2027" s="34">
        <f t="shared" si="156"/>
        <v>159</v>
      </c>
      <c r="T2027" s="35">
        <f>IF(L2027="비가동",0,VLOOKUP(E2027,[1]단가!$D$4:$G$1048576,4,0))</f>
        <v>3380</v>
      </c>
      <c r="U2027" s="35">
        <f t="shared" si="152"/>
        <v>628680</v>
      </c>
      <c r="V2027" s="36" t="str">
        <f>IF($L2027="비가동",0,IF($B2027="in",VLOOKUP($E2027,[1]투입량!$M:$T,3,FALSE),VLOOKUP($E2027,[1]투입량!$D:$I,3,FALSE)))</f>
        <v>E5005-1</v>
      </c>
      <c r="W2027" s="35">
        <f>IF($L2027="비가동",0,IF($B2027="in",VLOOKUP($E2027,[1]투입량!$M:$T,6,FALSE),VLOOKUP($E2027,[1]투입량!$D:$I,5,FALSE)))</f>
        <v>130</v>
      </c>
      <c r="X2027" s="35">
        <f t="shared" si="153"/>
        <v>13299</v>
      </c>
      <c r="Y2027" s="37">
        <f>IF(V2027=0,0,VLOOKUP(V2027,[1]원재료!C:H,3,0)*0.001)</f>
        <v>3.25</v>
      </c>
      <c r="Z2027" s="35">
        <f t="shared" si="154"/>
        <v>43221.75</v>
      </c>
      <c r="AA2027" s="38"/>
      <c r="AB2027" s="39" t="s">
        <v>232</v>
      </c>
      <c r="AC2027" s="40"/>
    </row>
    <row r="2028" spans="1:29" ht="19.5" customHeight="1" x14ac:dyDescent="0.45">
      <c r="A2028" s="22">
        <v>46145</v>
      </c>
      <c r="B2028" s="23" t="s">
        <v>29</v>
      </c>
      <c r="C2028" s="24" t="s">
        <v>168</v>
      </c>
      <c r="D2028" s="25" t="s">
        <v>323</v>
      </c>
      <c r="E2028" s="26" t="s">
        <v>324</v>
      </c>
      <c r="F2028" s="27" t="str">
        <f>VLOOKUP(표1[[#This Row],[품번]],[1]!품번구분[#Data],2,0)</f>
        <v>G</v>
      </c>
      <c r="G2028" s="28">
        <v>40</v>
      </c>
      <c r="H2028" s="28">
        <v>93</v>
      </c>
      <c r="I2028" s="28">
        <v>0</v>
      </c>
      <c r="J2028" s="29">
        <f>표1[[#This Row],[C/V]]*표1[[#This Row],[판수]]-표1[[#This Row],[불량수량]]</f>
        <v>3720</v>
      </c>
      <c r="K2028" s="28" t="s">
        <v>327</v>
      </c>
      <c r="L2028" s="28" t="s">
        <v>117</v>
      </c>
      <c r="M2028" s="30" t="s">
        <v>231</v>
      </c>
      <c r="N2028" s="30" t="s">
        <v>230</v>
      </c>
      <c r="O2028" s="31">
        <v>750</v>
      </c>
      <c r="P2028" s="31">
        <v>0</v>
      </c>
      <c r="Q2028" s="32"/>
      <c r="R2028" s="33">
        <f t="shared" si="155"/>
        <v>7.4399999999999995</v>
      </c>
      <c r="S2028" s="34">
        <f t="shared" si="156"/>
        <v>159</v>
      </c>
      <c r="T2028" s="35">
        <f>IF(L2028="비가동",0,VLOOKUP(E2028,[1]단가!$D$4:$G$1048576,4,0))</f>
        <v>65</v>
      </c>
      <c r="U2028" s="35">
        <f t="shared" si="152"/>
        <v>241800</v>
      </c>
      <c r="V2028" s="36" t="str">
        <f>IF($L2028="비가동",0,IF($B2028="in",VLOOKUP($E2028,[1]투입량!$M:$T,3,FALSE),VLOOKUP($E2028,[1]투입량!$D:$I,3,FALSE)))</f>
        <v>E4005</v>
      </c>
      <c r="W2028" s="35">
        <f>IF($L2028="비가동",0,IF($B2028="in",VLOOKUP($E2028,[1]투입량!$M:$T,6,FALSE),VLOOKUP($E2028,[1]투입량!$D:$I,5,FALSE)))</f>
        <v>252</v>
      </c>
      <c r="X2028" s="35">
        <f t="shared" si="153"/>
        <v>25779.600000000006</v>
      </c>
      <c r="Y2028" s="37">
        <f>IF(V2028=0,0,VLOOKUP(V2028,[1]원재료!C:H,3,0)*0.001)</f>
        <v>3.22</v>
      </c>
      <c r="Z2028" s="35">
        <f t="shared" si="154"/>
        <v>83010.31200000002</v>
      </c>
      <c r="AA2028" s="38"/>
      <c r="AB2028" s="39" t="s">
        <v>232</v>
      </c>
      <c r="AC2028" s="40"/>
    </row>
    <row r="2029" spans="1:29" ht="19.5" customHeight="1" x14ac:dyDescent="0.45">
      <c r="A2029" s="22">
        <v>46145</v>
      </c>
      <c r="B2029" s="23" t="s">
        <v>29</v>
      </c>
      <c r="C2029" s="24" t="s">
        <v>168</v>
      </c>
      <c r="D2029" s="25" t="s">
        <v>325</v>
      </c>
      <c r="E2029" s="26" t="s">
        <v>326</v>
      </c>
      <c r="F2029" s="27" t="str">
        <f>VLOOKUP(표1[[#This Row],[품번]],[1]!품번구분[#Data],2,0)</f>
        <v>G</v>
      </c>
      <c r="G2029" s="28">
        <v>30</v>
      </c>
      <c r="H2029" s="28">
        <v>93</v>
      </c>
      <c r="I2029" s="28">
        <v>0</v>
      </c>
      <c r="J2029" s="29">
        <f>표1[[#This Row],[C/V]]*표1[[#This Row],[판수]]-표1[[#This Row],[불량수량]]</f>
        <v>2790</v>
      </c>
      <c r="K2029" s="28" t="s">
        <v>327</v>
      </c>
      <c r="L2029" s="28" t="s">
        <v>117</v>
      </c>
      <c r="M2029" s="30" t="s">
        <v>231</v>
      </c>
      <c r="N2029" s="30" t="s">
        <v>230</v>
      </c>
      <c r="O2029" s="31">
        <v>750</v>
      </c>
      <c r="P2029" s="31">
        <v>0</v>
      </c>
      <c r="Q2029" s="32"/>
      <c r="R2029" s="33">
        <f t="shared" si="155"/>
        <v>7.4399999999999995</v>
      </c>
      <c r="S2029" s="34">
        <f t="shared" si="156"/>
        <v>159</v>
      </c>
      <c r="T2029" s="35">
        <f>IF(L2029="비가동",0,VLOOKUP(E2029,[1]단가!$D$4:$G$1048576,4,0))</f>
        <v>340</v>
      </c>
      <c r="U2029" s="35">
        <f t="shared" si="152"/>
        <v>948600</v>
      </c>
      <c r="V2029" s="36" t="str">
        <f>IF($L2029="비가동",0,IF($B2029="in",VLOOKUP($E2029,[1]투입량!$M:$T,3,FALSE),VLOOKUP($E2029,[1]투입량!$D:$I,3,FALSE)))</f>
        <v>E5005-1</v>
      </c>
      <c r="W2029" s="35">
        <f>IF($L2029="비가동",0,IF($B2029="in",VLOOKUP($E2029,[1]투입량!$M:$T,6,FALSE),VLOOKUP($E2029,[1]투입량!$D:$I,5,FALSE)))</f>
        <v>832</v>
      </c>
      <c r="X2029" s="35">
        <f t="shared" si="153"/>
        <v>85113.600000000006</v>
      </c>
      <c r="Y2029" s="37">
        <f>IF(V2029=0,0,VLOOKUP(V2029,[1]원재료!C:H,3,0)*0.001)</f>
        <v>3.25</v>
      </c>
      <c r="Z2029" s="35">
        <f t="shared" si="154"/>
        <v>276619.2</v>
      </c>
      <c r="AA2029" s="38"/>
      <c r="AB2029" s="39" t="s">
        <v>232</v>
      </c>
      <c r="AC2029" s="40"/>
    </row>
    <row r="2030" spans="1:29" ht="19.5" hidden="1" customHeight="1" x14ac:dyDescent="0.45">
      <c r="A2030" s="22">
        <v>46145</v>
      </c>
      <c r="B2030" s="23" t="s">
        <v>29</v>
      </c>
      <c r="C2030" s="24" t="s">
        <v>168</v>
      </c>
      <c r="D2030" s="25" t="s">
        <v>328</v>
      </c>
      <c r="E2030" s="26" t="s">
        <v>329</v>
      </c>
      <c r="F2030" s="27" t="str">
        <f>VLOOKUP(표1[[#This Row],[품번]],[1]!품번구분[#Data],2,0)</f>
        <v>G</v>
      </c>
      <c r="G2030" s="28">
        <v>2</v>
      </c>
      <c r="H2030" s="28">
        <v>25</v>
      </c>
      <c r="I2030" s="28">
        <v>0</v>
      </c>
      <c r="J2030" s="29">
        <f>표1[[#This Row],[C/V]]*표1[[#This Row],[판수]]-표1[[#This Row],[불량수량]]</f>
        <v>50</v>
      </c>
      <c r="K2030" s="28" t="s">
        <v>330</v>
      </c>
      <c r="L2030" s="28" t="s">
        <v>34</v>
      </c>
      <c r="M2030" s="30" t="s">
        <v>230</v>
      </c>
      <c r="N2030" s="30" t="s">
        <v>231</v>
      </c>
      <c r="O2030" s="31">
        <v>300</v>
      </c>
      <c r="P2030" s="31">
        <v>240</v>
      </c>
      <c r="Q2030" s="32" t="s">
        <v>209</v>
      </c>
      <c r="R2030" s="33">
        <f t="shared" si="155"/>
        <v>5</v>
      </c>
      <c r="S2030" s="34">
        <f t="shared" si="156"/>
        <v>99</v>
      </c>
      <c r="T2030" s="35">
        <f>IF(L2030="비가동",0,VLOOKUP(E2030,[1]단가!$D$4:$G$1048576,4,0))</f>
        <v>3750</v>
      </c>
      <c r="U2030" s="35">
        <f t="shared" si="152"/>
        <v>187500</v>
      </c>
      <c r="V2030" s="36" t="str">
        <f>IF($L2030="비가동",0,IF($B2030="in",VLOOKUP($E2030,[1]투입량!$M:$T,3,FALSE),VLOOKUP($E2030,[1]투입량!$D:$I,3,FALSE)))</f>
        <v>E6005</v>
      </c>
      <c r="W2030" s="35">
        <f>IF($L2030="비가동",0,IF($B2030="in",VLOOKUP($E2030,[1]투입량!$M:$T,6,FALSE),VLOOKUP($E2030,[1]투입량!$D:$I,5,FALSE)))</f>
        <v>88</v>
      </c>
      <c r="X2030" s="35">
        <f t="shared" si="153"/>
        <v>2420.0000000000005</v>
      </c>
      <c r="Y2030" s="37">
        <f>IF(V2030=0,0,VLOOKUP(V2030,[1]원재료!C:H,3,0)*0.001)</f>
        <v>4.62</v>
      </c>
      <c r="Z2030" s="35">
        <f t="shared" si="154"/>
        <v>11180.400000000001</v>
      </c>
      <c r="AA2030" s="38"/>
      <c r="AB2030" s="39" t="s">
        <v>232</v>
      </c>
      <c r="AC2030" s="40"/>
    </row>
    <row r="2031" spans="1:29" ht="19.5" hidden="1" customHeight="1" x14ac:dyDescent="0.45">
      <c r="A2031" s="22">
        <v>46145</v>
      </c>
      <c r="B2031" s="23" t="s">
        <v>29</v>
      </c>
      <c r="C2031" s="24" t="s">
        <v>168</v>
      </c>
      <c r="D2031" s="25" t="s">
        <v>331</v>
      </c>
      <c r="E2031" s="26" t="s">
        <v>332</v>
      </c>
      <c r="F2031" s="27" t="str">
        <f>VLOOKUP(표1[[#This Row],[품번]],[1]!품번구분[#Data],2,0)</f>
        <v>G</v>
      </c>
      <c r="G2031" s="28">
        <v>16</v>
      </c>
      <c r="H2031" s="28">
        <v>45</v>
      </c>
      <c r="I2031" s="28">
        <v>0</v>
      </c>
      <c r="J2031" s="29">
        <f>표1[[#This Row],[C/V]]*표1[[#This Row],[판수]]-표1[[#This Row],[불량수량]]</f>
        <v>720</v>
      </c>
      <c r="K2031" s="28" t="s">
        <v>330</v>
      </c>
      <c r="L2031" s="28" t="s">
        <v>34</v>
      </c>
      <c r="M2031" s="30" t="s">
        <v>230</v>
      </c>
      <c r="N2031" s="30" t="s">
        <v>231</v>
      </c>
      <c r="O2031" s="31">
        <v>490</v>
      </c>
      <c r="P2031" s="31">
        <v>50</v>
      </c>
      <c r="Q2031" s="32" t="s">
        <v>209</v>
      </c>
      <c r="R2031" s="33">
        <f t="shared" si="155"/>
        <v>5.5102040816326534</v>
      </c>
      <c r="S2031" s="34">
        <f t="shared" si="156"/>
        <v>119</v>
      </c>
      <c r="T2031" s="35">
        <f>IF(L2031="비가동",0,VLOOKUP(E2031,[1]단가!$D$4:$G$1048576,4,0))</f>
        <v>820.4</v>
      </c>
      <c r="U2031" s="35">
        <f t="shared" si="152"/>
        <v>590688</v>
      </c>
      <c r="V2031" s="36" t="str">
        <f>IF($L2031="비가동",0,IF($B2031="in",VLOOKUP($E2031,[1]투입량!$M:$T,3,FALSE),VLOOKUP($E2031,[1]투입량!$D:$I,3,FALSE)))</f>
        <v>E5005-1</v>
      </c>
      <c r="W2031" s="35">
        <f>IF($L2031="비가동",0,IF($B2031="in",VLOOKUP($E2031,[1]투입량!$M:$T,6,FALSE),VLOOKUP($E2031,[1]투입량!$D:$I,5,FALSE)))</f>
        <v>360</v>
      </c>
      <c r="X2031" s="35">
        <f t="shared" si="153"/>
        <v>17820.000000000004</v>
      </c>
      <c r="Y2031" s="37">
        <f>IF(V2031=0,0,VLOOKUP(V2031,[1]원재료!C:H,3,0)*0.001)</f>
        <v>3.25</v>
      </c>
      <c r="Z2031" s="35">
        <f t="shared" si="154"/>
        <v>57915.000000000015</v>
      </c>
      <c r="AA2031" s="38"/>
      <c r="AB2031" s="39" t="s">
        <v>232</v>
      </c>
      <c r="AC2031" s="40"/>
    </row>
    <row r="2032" spans="1:29" ht="19.5" hidden="1" customHeight="1" x14ac:dyDescent="0.45">
      <c r="A2032" s="22">
        <v>46145</v>
      </c>
      <c r="B2032" s="23" t="s">
        <v>29</v>
      </c>
      <c r="C2032" s="24" t="s">
        <v>168</v>
      </c>
      <c r="D2032" s="25" t="s">
        <v>333</v>
      </c>
      <c r="E2032" s="26" t="s">
        <v>332</v>
      </c>
      <c r="F2032" s="27" t="str">
        <f>VLOOKUP(표1[[#This Row],[품번]],[1]!품번구분[#Data],2,0)</f>
        <v>G</v>
      </c>
      <c r="G2032" s="28">
        <v>16</v>
      </c>
      <c r="H2032" s="28">
        <v>45</v>
      </c>
      <c r="I2032" s="28">
        <v>0</v>
      </c>
      <c r="J2032" s="29">
        <f>표1[[#This Row],[C/V]]*표1[[#This Row],[판수]]-표1[[#This Row],[불량수량]]</f>
        <v>720</v>
      </c>
      <c r="K2032" s="28" t="s">
        <v>330</v>
      </c>
      <c r="L2032" s="28" t="s">
        <v>34</v>
      </c>
      <c r="M2032" s="30" t="s">
        <v>230</v>
      </c>
      <c r="N2032" s="30" t="s">
        <v>231</v>
      </c>
      <c r="O2032" s="31">
        <v>490</v>
      </c>
      <c r="P2032" s="31">
        <v>50</v>
      </c>
      <c r="Q2032" s="32" t="s">
        <v>209</v>
      </c>
      <c r="R2032" s="33">
        <f t="shared" si="155"/>
        <v>5.5102040816326534</v>
      </c>
      <c r="S2032" s="34">
        <f t="shared" si="156"/>
        <v>119</v>
      </c>
      <c r="T2032" s="35">
        <f>IF(L2032="비가동",0,VLOOKUP(E2032,[1]단가!$D$4:$G$1048576,4,0))</f>
        <v>820.4</v>
      </c>
      <c r="U2032" s="35">
        <f t="shared" si="152"/>
        <v>590688</v>
      </c>
      <c r="V2032" s="36" t="str">
        <f>IF($L2032="비가동",0,IF($B2032="in",VLOOKUP($E2032,[1]투입량!$M:$T,3,FALSE),VLOOKUP($E2032,[1]투입량!$D:$I,3,FALSE)))</f>
        <v>E5005-1</v>
      </c>
      <c r="W2032" s="35">
        <f>IF($L2032="비가동",0,IF($B2032="in",VLOOKUP($E2032,[1]투입량!$M:$T,6,FALSE),VLOOKUP($E2032,[1]투입량!$D:$I,5,FALSE)))</f>
        <v>360</v>
      </c>
      <c r="X2032" s="35">
        <f t="shared" si="153"/>
        <v>17820.000000000004</v>
      </c>
      <c r="Y2032" s="37">
        <f>IF(V2032=0,0,VLOOKUP(V2032,[1]원재료!C:H,3,0)*0.001)</f>
        <v>3.25</v>
      </c>
      <c r="Z2032" s="35">
        <f t="shared" si="154"/>
        <v>57915.000000000015</v>
      </c>
      <c r="AA2032" s="38"/>
      <c r="AB2032" s="39" t="s">
        <v>232</v>
      </c>
      <c r="AC2032" s="40"/>
    </row>
    <row r="2033" spans="1:29" ht="19.5" customHeight="1" x14ac:dyDescent="0.45">
      <c r="A2033" s="22">
        <v>46145</v>
      </c>
      <c r="B2033" s="23" t="s">
        <v>29</v>
      </c>
      <c r="C2033" s="24" t="s">
        <v>168</v>
      </c>
      <c r="D2033" s="25" t="s">
        <v>328</v>
      </c>
      <c r="E2033" s="26" t="s">
        <v>329</v>
      </c>
      <c r="F2033" s="27" t="str">
        <f>VLOOKUP(표1[[#This Row],[품번]],[1]!품번구분[#Data],2,0)</f>
        <v>G</v>
      </c>
      <c r="G2033" s="28">
        <v>2</v>
      </c>
      <c r="H2033" s="28">
        <v>74</v>
      </c>
      <c r="I2033" s="28">
        <v>0</v>
      </c>
      <c r="J2033" s="29">
        <f>표1[[#This Row],[C/V]]*표1[[#This Row],[판수]]-표1[[#This Row],[불량수량]]</f>
        <v>148</v>
      </c>
      <c r="K2033" s="28" t="s">
        <v>334</v>
      </c>
      <c r="L2033" s="28" t="s">
        <v>117</v>
      </c>
      <c r="M2033" s="30" t="s">
        <v>231</v>
      </c>
      <c r="N2033" s="30" t="s">
        <v>230</v>
      </c>
      <c r="O2033" s="31">
        <v>750</v>
      </c>
      <c r="P2033" s="31">
        <v>0</v>
      </c>
      <c r="Q2033" s="32"/>
      <c r="R2033" s="33">
        <f t="shared" si="155"/>
        <v>5.92</v>
      </c>
      <c r="S2033" s="34">
        <f t="shared" si="156"/>
        <v>99</v>
      </c>
      <c r="T2033" s="35">
        <f>IF(L2033="비가동",0,VLOOKUP(E2033,[1]단가!$D$4:$G$1048576,4,0))</f>
        <v>3750</v>
      </c>
      <c r="U2033" s="35">
        <f t="shared" ref="U2033:U2096" si="157">IF(L2033="비가동",0,T2033*J2033)</f>
        <v>555000</v>
      </c>
      <c r="V2033" s="36" t="str">
        <f>IF($L2033="비가동",0,IF($B2033="in",VLOOKUP($E2033,[1]투입량!$M:$T,3,FALSE),VLOOKUP($E2033,[1]투입량!$D:$I,3,FALSE)))</f>
        <v>E6005</v>
      </c>
      <c r="W2033" s="35">
        <f>IF($L2033="비가동",0,IF($B2033="in",VLOOKUP($E2033,[1]투입량!$M:$T,6,FALSE),VLOOKUP($E2033,[1]투입량!$D:$I,5,FALSE)))</f>
        <v>88</v>
      </c>
      <c r="X2033" s="35">
        <f t="shared" ref="X2033:X2096" si="158">IF(L2033="비가동",0,(W2033*1.1)*H2033)</f>
        <v>7163.2000000000007</v>
      </c>
      <c r="Y2033" s="37">
        <f>IF(V2033=0,0,VLOOKUP(V2033,[1]원재료!C:H,3,0)*0.001)</f>
        <v>4.62</v>
      </c>
      <c r="Z2033" s="35">
        <f t="shared" ref="Z2033:Z2096" si="159">Y2033*X2033</f>
        <v>33093.984000000004</v>
      </c>
      <c r="AA2033" s="38"/>
      <c r="AB2033" s="39" t="s">
        <v>232</v>
      </c>
      <c r="AC2033" s="40"/>
    </row>
    <row r="2034" spans="1:29" ht="19.5" customHeight="1" x14ac:dyDescent="0.45">
      <c r="A2034" s="22">
        <v>46145</v>
      </c>
      <c r="B2034" s="23" t="s">
        <v>29</v>
      </c>
      <c r="C2034" s="24" t="s">
        <v>168</v>
      </c>
      <c r="D2034" s="25" t="s">
        <v>331</v>
      </c>
      <c r="E2034" s="26" t="s">
        <v>332</v>
      </c>
      <c r="F2034" s="27" t="str">
        <f>VLOOKUP(표1[[#This Row],[품번]],[1]!품번구분[#Data],2,0)</f>
        <v>G</v>
      </c>
      <c r="G2034" s="28">
        <v>16</v>
      </c>
      <c r="H2034" s="28">
        <v>74</v>
      </c>
      <c r="I2034" s="28">
        <v>0</v>
      </c>
      <c r="J2034" s="29">
        <f>표1[[#This Row],[C/V]]*표1[[#This Row],[판수]]-표1[[#This Row],[불량수량]]</f>
        <v>1184</v>
      </c>
      <c r="K2034" s="28" t="s">
        <v>334</v>
      </c>
      <c r="L2034" s="28" t="s">
        <v>117</v>
      </c>
      <c r="M2034" s="30" t="s">
        <v>231</v>
      </c>
      <c r="N2034" s="30" t="s">
        <v>230</v>
      </c>
      <c r="O2034" s="31">
        <v>750</v>
      </c>
      <c r="P2034" s="31">
        <v>0</v>
      </c>
      <c r="Q2034" s="32"/>
      <c r="R2034" s="33">
        <f t="shared" si="155"/>
        <v>5.92</v>
      </c>
      <c r="S2034" s="34">
        <f t="shared" si="156"/>
        <v>119</v>
      </c>
      <c r="T2034" s="35">
        <f>IF(L2034="비가동",0,VLOOKUP(E2034,[1]단가!$D$4:$G$1048576,4,0))</f>
        <v>820.4</v>
      </c>
      <c r="U2034" s="35">
        <f t="shared" si="157"/>
        <v>971353.59999999998</v>
      </c>
      <c r="V2034" s="36" t="str">
        <f>IF($L2034="비가동",0,IF($B2034="in",VLOOKUP($E2034,[1]투입량!$M:$T,3,FALSE),VLOOKUP($E2034,[1]투입량!$D:$I,3,FALSE)))</f>
        <v>E5005-1</v>
      </c>
      <c r="W2034" s="35">
        <f>IF($L2034="비가동",0,IF($B2034="in",VLOOKUP($E2034,[1]투입량!$M:$T,6,FALSE),VLOOKUP($E2034,[1]투입량!$D:$I,5,FALSE)))</f>
        <v>360</v>
      </c>
      <c r="X2034" s="35">
        <f t="shared" si="158"/>
        <v>29304.000000000004</v>
      </c>
      <c r="Y2034" s="37">
        <f>IF(V2034=0,0,VLOOKUP(V2034,[1]원재료!C:H,3,0)*0.001)</f>
        <v>3.25</v>
      </c>
      <c r="Z2034" s="35">
        <f t="shared" si="159"/>
        <v>95238.000000000015</v>
      </c>
      <c r="AA2034" s="38"/>
      <c r="AB2034" s="39" t="s">
        <v>232</v>
      </c>
      <c r="AC2034" s="40"/>
    </row>
    <row r="2035" spans="1:29" ht="19.5" customHeight="1" x14ac:dyDescent="0.45">
      <c r="A2035" s="22">
        <v>46145</v>
      </c>
      <c r="B2035" s="23" t="s">
        <v>29</v>
      </c>
      <c r="C2035" s="24" t="s">
        <v>168</v>
      </c>
      <c r="D2035" s="25" t="s">
        <v>333</v>
      </c>
      <c r="E2035" s="26" t="s">
        <v>332</v>
      </c>
      <c r="F2035" s="27" t="str">
        <f>VLOOKUP(표1[[#This Row],[품번]],[1]!품번구분[#Data],2,0)</f>
        <v>G</v>
      </c>
      <c r="G2035" s="28">
        <v>16</v>
      </c>
      <c r="H2035" s="28">
        <v>74</v>
      </c>
      <c r="I2035" s="28">
        <v>0</v>
      </c>
      <c r="J2035" s="29">
        <f>표1[[#This Row],[C/V]]*표1[[#This Row],[판수]]-표1[[#This Row],[불량수량]]</f>
        <v>1184</v>
      </c>
      <c r="K2035" s="28" t="s">
        <v>334</v>
      </c>
      <c r="L2035" s="28" t="s">
        <v>117</v>
      </c>
      <c r="M2035" s="30" t="s">
        <v>231</v>
      </c>
      <c r="N2035" s="30" t="s">
        <v>230</v>
      </c>
      <c r="O2035" s="31">
        <v>750</v>
      </c>
      <c r="P2035" s="31">
        <v>0</v>
      </c>
      <c r="Q2035" s="32"/>
      <c r="R2035" s="33">
        <f t="shared" si="155"/>
        <v>5.92</v>
      </c>
      <c r="S2035" s="34">
        <f t="shared" si="156"/>
        <v>119</v>
      </c>
      <c r="T2035" s="35">
        <f>IF(L2035="비가동",0,VLOOKUP(E2035,[1]단가!$D$4:$G$1048576,4,0))</f>
        <v>820.4</v>
      </c>
      <c r="U2035" s="35">
        <f t="shared" si="157"/>
        <v>971353.59999999998</v>
      </c>
      <c r="V2035" s="36" t="str">
        <f>IF($L2035="비가동",0,IF($B2035="in",VLOOKUP($E2035,[1]투입량!$M:$T,3,FALSE),VLOOKUP($E2035,[1]투입량!$D:$I,3,FALSE)))</f>
        <v>E5005-1</v>
      </c>
      <c r="W2035" s="35">
        <f>IF($L2035="비가동",0,IF($B2035="in",VLOOKUP($E2035,[1]투입량!$M:$T,6,FALSE),VLOOKUP($E2035,[1]투입량!$D:$I,5,FALSE)))</f>
        <v>360</v>
      </c>
      <c r="X2035" s="35">
        <f t="shared" si="158"/>
        <v>29304.000000000004</v>
      </c>
      <c r="Y2035" s="37">
        <f>IF(V2035=0,0,VLOOKUP(V2035,[1]원재료!C:H,3,0)*0.001)</f>
        <v>3.25</v>
      </c>
      <c r="Z2035" s="35">
        <f t="shared" si="159"/>
        <v>95238.000000000015</v>
      </c>
      <c r="AA2035" s="38"/>
      <c r="AB2035" s="39" t="s">
        <v>232</v>
      </c>
      <c r="AC2035" s="40"/>
    </row>
    <row r="2036" spans="1:29" ht="19.5" customHeight="1" x14ac:dyDescent="0.45">
      <c r="A2036" s="22">
        <v>46145</v>
      </c>
      <c r="B2036" s="23" t="s">
        <v>29</v>
      </c>
      <c r="C2036" s="24" t="s">
        <v>168</v>
      </c>
      <c r="D2036" s="25" t="s">
        <v>335</v>
      </c>
      <c r="E2036" s="26" t="s">
        <v>336</v>
      </c>
      <c r="F2036" s="27" t="str">
        <f>VLOOKUP(표1[[#This Row],[품번]],[1]!품번구분[#Data],2,0)</f>
        <v>G</v>
      </c>
      <c r="G2036" s="28">
        <v>12</v>
      </c>
      <c r="H2036" s="28">
        <v>67</v>
      </c>
      <c r="I2036" s="28">
        <v>0</v>
      </c>
      <c r="J2036" s="29">
        <f>표1[[#This Row],[C/V]]*표1[[#This Row],[판수]]-표1[[#This Row],[불량수량]]</f>
        <v>804</v>
      </c>
      <c r="K2036" s="28" t="s">
        <v>337</v>
      </c>
      <c r="L2036" s="28" t="s">
        <v>34</v>
      </c>
      <c r="M2036" s="30" t="s">
        <v>230</v>
      </c>
      <c r="N2036" s="30" t="s">
        <v>231</v>
      </c>
      <c r="O2036" s="31">
        <v>540</v>
      </c>
      <c r="P2036" s="31">
        <v>0</v>
      </c>
      <c r="Q2036" s="32"/>
      <c r="R2036" s="33">
        <f t="shared" si="155"/>
        <v>7.4444444444444446</v>
      </c>
      <c r="S2036" s="34">
        <f t="shared" si="156"/>
        <v>130</v>
      </c>
      <c r="T2036" s="35">
        <f>IF(L2036="비가동",0,VLOOKUP(E2036,[1]단가!$D$4:$G$1048576,4,0))</f>
        <v>382.8</v>
      </c>
      <c r="U2036" s="35">
        <f t="shared" si="157"/>
        <v>307771.2</v>
      </c>
      <c r="V2036" s="36" t="str">
        <f>IF($L2036="비가동",0,IF($B2036="in",VLOOKUP($E2036,[1]투입량!$M:$T,3,FALSE),VLOOKUP($E2036,[1]투입량!$D:$I,3,FALSE)))</f>
        <v>E5007</v>
      </c>
      <c r="W2036" s="35">
        <f>IF($L2036="비가동",0,IF($B2036="in",VLOOKUP($E2036,[1]투입량!$M:$T,6,FALSE),VLOOKUP($E2036,[1]투입량!$D:$I,5,FALSE)))</f>
        <v>480</v>
      </c>
      <c r="X2036" s="35">
        <f t="shared" si="158"/>
        <v>35376</v>
      </c>
      <c r="Y2036" s="37">
        <f>IF(V2036=0,0,VLOOKUP(V2036,[1]원재료!C:H,3,0)*0.001)</f>
        <v>4.55</v>
      </c>
      <c r="Z2036" s="35">
        <f t="shared" si="159"/>
        <v>160960.79999999999</v>
      </c>
      <c r="AA2036" s="38"/>
      <c r="AB2036" s="39" t="s">
        <v>232</v>
      </c>
      <c r="AC2036" s="40"/>
    </row>
    <row r="2037" spans="1:29" ht="19.5" customHeight="1" x14ac:dyDescent="0.45">
      <c r="A2037" s="22">
        <v>46145</v>
      </c>
      <c r="B2037" s="23" t="s">
        <v>29</v>
      </c>
      <c r="C2037" s="24" t="s">
        <v>168</v>
      </c>
      <c r="D2037" s="25" t="s">
        <v>338</v>
      </c>
      <c r="E2037" s="26" t="s">
        <v>339</v>
      </c>
      <c r="F2037" s="27" t="str">
        <f>VLOOKUP(표1[[#This Row],[품번]],[1]!품번구분[#Data],2,0)</f>
        <v>G</v>
      </c>
      <c r="G2037" s="28">
        <v>4</v>
      </c>
      <c r="H2037" s="28">
        <v>67</v>
      </c>
      <c r="I2037" s="28">
        <v>0</v>
      </c>
      <c r="J2037" s="29">
        <f>표1[[#This Row],[C/V]]*표1[[#This Row],[판수]]-표1[[#This Row],[불량수량]]</f>
        <v>268</v>
      </c>
      <c r="K2037" s="28" t="s">
        <v>337</v>
      </c>
      <c r="L2037" s="28" t="s">
        <v>34</v>
      </c>
      <c r="M2037" s="30" t="s">
        <v>230</v>
      </c>
      <c r="N2037" s="30" t="s">
        <v>231</v>
      </c>
      <c r="O2037" s="31">
        <v>540</v>
      </c>
      <c r="P2037" s="31">
        <v>0</v>
      </c>
      <c r="Q2037" s="32"/>
      <c r="R2037" s="33">
        <f t="shared" si="155"/>
        <v>7.4444444444444446</v>
      </c>
      <c r="S2037" s="34">
        <f t="shared" si="156"/>
        <v>130</v>
      </c>
      <c r="T2037" s="35">
        <f>IF(L2037="비가동",0,VLOOKUP(E2037,[1]단가!$D$4:$G$1048576,4,0))</f>
        <v>621.20000000000005</v>
      </c>
      <c r="U2037" s="35">
        <f t="shared" si="157"/>
        <v>166481.60000000001</v>
      </c>
      <c r="V2037" s="36" t="str">
        <f>IF($L2037="비가동",0,IF($B2037="in",VLOOKUP($E2037,[1]투입량!$M:$T,3,FALSE),VLOOKUP($E2037,[1]투입량!$D:$I,3,FALSE)))</f>
        <v>E5005-1</v>
      </c>
      <c r="W2037" s="35">
        <f>IF($L2037="비가동",0,IF($B2037="in",VLOOKUP($E2037,[1]투입량!$M:$T,6,FALSE),VLOOKUP($E2037,[1]투입량!$D:$I,5,FALSE)))</f>
        <v>252</v>
      </c>
      <c r="X2037" s="35">
        <f t="shared" si="158"/>
        <v>18572.400000000001</v>
      </c>
      <c r="Y2037" s="37">
        <f>IF(V2037=0,0,VLOOKUP(V2037,[1]원재료!C:H,3,0)*0.001)</f>
        <v>3.25</v>
      </c>
      <c r="Z2037" s="35">
        <f t="shared" si="159"/>
        <v>60360.3</v>
      </c>
      <c r="AA2037" s="38"/>
      <c r="AB2037" s="39" t="s">
        <v>232</v>
      </c>
      <c r="AC2037" s="40"/>
    </row>
    <row r="2038" spans="1:29" ht="19.5" hidden="1" customHeight="1" x14ac:dyDescent="0.45">
      <c r="A2038" s="22">
        <v>46145</v>
      </c>
      <c r="B2038" s="23" t="s">
        <v>29</v>
      </c>
      <c r="C2038" s="24" t="s">
        <v>168</v>
      </c>
      <c r="D2038" s="25" t="s">
        <v>340</v>
      </c>
      <c r="E2038" s="26" t="s">
        <v>341</v>
      </c>
      <c r="F2038" s="27" t="str">
        <f>VLOOKUP(표1[[#This Row],[품번]],[1]!품번구분[#Data],2,0)</f>
        <v>G</v>
      </c>
      <c r="G2038" s="28">
        <v>24</v>
      </c>
      <c r="H2038" s="28">
        <v>45</v>
      </c>
      <c r="I2038" s="28">
        <v>0</v>
      </c>
      <c r="J2038" s="29">
        <f>표1[[#This Row],[C/V]]*표1[[#This Row],[판수]]-표1[[#This Row],[불량수량]]</f>
        <v>1080</v>
      </c>
      <c r="K2038" s="28" t="s">
        <v>337</v>
      </c>
      <c r="L2038" s="28" t="s">
        <v>34</v>
      </c>
      <c r="M2038" s="30" t="s">
        <v>230</v>
      </c>
      <c r="N2038" s="30" t="s">
        <v>231</v>
      </c>
      <c r="O2038" s="31">
        <v>390</v>
      </c>
      <c r="P2038" s="31">
        <v>150</v>
      </c>
      <c r="Q2038" s="32" t="s">
        <v>238</v>
      </c>
      <c r="R2038" s="33">
        <f t="shared" si="155"/>
        <v>6.9230769230769234</v>
      </c>
      <c r="S2038" s="34">
        <f t="shared" si="156"/>
        <v>108</v>
      </c>
      <c r="T2038" s="35">
        <f>IF(L2038="비가동",0,VLOOKUP(E2038,[1]단가!$D$4:$G$1048576,4,0))</f>
        <v>96</v>
      </c>
      <c r="U2038" s="35">
        <f t="shared" si="157"/>
        <v>103680</v>
      </c>
      <c r="V2038" s="36" t="str">
        <f>IF($L2038="비가동",0,IF($B2038="in",VLOOKUP($E2038,[1]투입량!$M:$T,3,FALSE),VLOOKUP($E2038,[1]투입량!$D:$I,3,FALSE)))</f>
        <v>CE5001</v>
      </c>
      <c r="W2038" s="35">
        <f>IF($L2038="비가동",0,IF($B2038="in",VLOOKUP($E2038,[1]투입량!$M:$T,6,FALSE),VLOOKUP($E2038,[1]투입량!$D:$I,5,FALSE)))</f>
        <v>240</v>
      </c>
      <c r="X2038" s="35">
        <f t="shared" si="158"/>
        <v>11880</v>
      </c>
      <c r="Y2038" s="37">
        <f>IF(V2038=0,0,VLOOKUP(V2038,[1]원재료!C:H,3,0)*0.001)</f>
        <v>3.0500000000000003</v>
      </c>
      <c r="Z2038" s="35">
        <f t="shared" si="159"/>
        <v>36234</v>
      </c>
      <c r="AA2038" s="38"/>
      <c r="AB2038" s="39" t="s">
        <v>232</v>
      </c>
      <c r="AC2038" s="40"/>
    </row>
    <row r="2039" spans="1:29" ht="19.5" hidden="1" customHeight="1" x14ac:dyDescent="0.45">
      <c r="A2039" s="22">
        <v>46145</v>
      </c>
      <c r="B2039" s="23" t="s">
        <v>29</v>
      </c>
      <c r="C2039" s="24" t="s">
        <v>168</v>
      </c>
      <c r="D2039" s="25" t="s">
        <v>335</v>
      </c>
      <c r="E2039" s="26" t="s">
        <v>336</v>
      </c>
      <c r="F2039" s="27" t="str">
        <f>VLOOKUP(표1[[#This Row],[품번]],[1]!품번구분[#Data],2,0)</f>
        <v>G</v>
      </c>
      <c r="G2039" s="28">
        <v>12</v>
      </c>
      <c r="H2039" s="28">
        <v>63</v>
      </c>
      <c r="I2039" s="28">
        <v>0</v>
      </c>
      <c r="J2039" s="29">
        <f>표1[[#This Row],[C/V]]*표1[[#This Row],[판수]]-표1[[#This Row],[불량수량]]</f>
        <v>756</v>
      </c>
      <c r="K2039" s="28" t="s">
        <v>342</v>
      </c>
      <c r="L2039" s="28" t="s">
        <v>117</v>
      </c>
      <c r="M2039" s="30" t="s">
        <v>231</v>
      </c>
      <c r="N2039" s="30" t="s">
        <v>230</v>
      </c>
      <c r="O2039" s="31">
        <v>480</v>
      </c>
      <c r="P2039" s="31">
        <v>270</v>
      </c>
      <c r="Q2039" s="32" t="s">
        <v>343</v>
      </c>
      <c r="R2039" s="33">
        <f t="shared" si="155"/>
        <v>7.875</v>
      </c>
      <c r="S2039" s="34">
        <f t="shared" si="156"/>
        <v>130</v>
      </c>
      <c r="T2039" s="35">
        <f>IF(L2039="비가동",0,VLOOKUP(E2039,[1]단가!$D$4:$G$1048576,4,0))</f>
        <v>382.8</v>
      </c>
      <c r="U2039" s="35">
        <f t="shared" si="157"/>
        <v>289396.8</v>
      </c>
      <c r="V2039" s="36" t="str">
        <f>IF($L2039="비가동",0,IF($B2039="in",VLOOKUP($E2039,[1]투입량!$M:$T,3,FALSE),VLOOKUP($E2039,[1]투입량!$D:$I,3,FALSE)))</f>
        <v>E5007</v>
      </c>
      <c r="W2039" s="35">
        <f>IF($L2039="비가동",0,IF($B2039="in",VLOOKUP($E2039,[1]투입량!$M:$T,6,FALSE),VLOOKUP($E2039,[1]투입량!$D:$I,5,FALSE)))</f>
        <v>480</v>
      </c>
      <c r="X2039" s="35">
        <f t="shared" si="158"/>
        <v>33264</v>
      </c>
      <c r="Y2039" s="37">
        <f>IF(V2039=0,0,VLOOKUP(V2039,[1]원재료!C:H,3,0)*0.001)</f>
        <v>4.55</v>
      </c>
      <c r="Z2039" s="35">
        <f t="shared" si="159"/>
        <v>151351.19999999998</v>
      </c>
      <c r="AA2039" s="38"/>
      <c r="AB2039" s="39" t="s">
        <v>232</v>
      </c>
      <c r="AC2039" s="40"/>
    </row>
    <row r="2040" spans="1:29" ht="19.5" hidden="1" customHeight="1" x14ac:dyDescent="0.45">
      <c r="A2040" s="22">
        <v>46145</v>
      </c>
      <c r="B2040" s="23" t="s">
        <v>29</v>
      </c>
      <c r="C2040" s="24" t="s">
        <v>168</v>
      </c>
      <c r="D2040" s="25" t="s">
        <v>338</v>
      </c>
      <c r="E2040" s="26" t="s">
        <v>339</v>
      </c>
      <c r="F2040" s="27" t="str">
        <f>VLOOKUP(표1[[#This Row],[품번]],[1]!품번구분[#Data],2,0)</f>
        <v>G</v>
      </c>
      <c r="G2040" s="28">
        <v>4</v>
      </c>
      <c r="H2040" s="28">
        <v>63</v>
      </c>
      <c r="I2040" s="28">
        <v>0</v>
      </c>
      <c r="J2040" s="29">
        <f>표1[[#This Row],[C/V]]*표1[[#This Row],[판수]]-표1[[#This Row],[불량수량]]</f>
        <v>252</v>
      </c>
      <c r="K2040" s="28" t="s">
        <v>342</v>
      </c>
      <c r="L2040" s="28" t="s">
        <v>117</v>
      </c>
      <c r="M2040" s="44" t="s">
        <v>231</v>
      </c>
      <c r="N2040" s="44" t="s">
        <v>230</v>
      </c>
      <c r="O2040" s="31">
        <v>480</v>
      </c>
      <c r="P2040" s="31">
        <v>270</v>
      </c>
      <c r="Q2040" s="32" t="s">
        <v>343</v>
      </c>
      <c r="R2040" s="33">
        <f t="shared" si="155"/>
        <v>7.875</v>
      </c>
      <c r="S2040" s="34">
        <f t="shared" si="156"/>
        <v>130</v>
      </c>
      <c r="T2040" s="35">
        <f>IF(L2040="비가동",0,VLOOKUP(E2040,[1]단가!$D$4:$G$1048576,4,0))</f>
        <v>621.20000000000005</v>
      </c>
      <c r="U2040" s="35">
        <f t="shared" si="157"/>
        <v>156542.40000000002</v>
      </c>
      <c r="V2040" s="36" t="str">
        <f>IF($L2040="비가동",0,IF($B2040="in",VLOOKUP($E2040,[1]투입량!$M:$T,3,FALSE),VLOOKUP($E2040,[1]투입량!$D:$I,3,FALSE)))</f>
        <v>E5005-1</v>
      </c>
      <c r="W2040" s="35">
        <f>IF($L2040="비가동",0,IF($B2040="in",VLOOKUP($E2040,[1]투입량!$M:$T,6,FALSE),VLOOKUP($E2040,[1]투입량!$D:$I,5,FALSE)))</f>
        <v>252</v>
      </c>
      <c r="X2040" s="35">
        <f t="shared" si="158"/>
        <v>17463.600000000002</v>
      </c>
      <c r="Y2040" s="37">
        <f>IF(V2040=0,0,VLOOKUP(V2040,[1]원재료!C:H,3,0)*0.001)</f>
        <v>3.25</v>
      </c>
      <c r="Z2040" s="35">
        <f t="shared" si="159"/>
        <v>56756.700000000004</v>
      </c>
      <c r="AA2040" s="38" t="s">
        <v>344</v>
      </c>
      <c r="AB2040" s="39" t="s">
        <v>232</v>
      </c>
      <c r="AC2040" s="40"/>
    </row>
    <row r="2041" spans="1:29" ht="19.5" hidden="1" customHeight="1" x14ac:dyDescent="0.45">
      <c r="A2041" s="22">
        <v>46145</v>
      </c>
      <c r="B2041" s="23" t="s">
        <v>29</v>
      </c>
      <c r="C2041" s="24" t="s">
        <v>168</v>
      </c>
      <c r="D2041" s="25" t="s">
        <v>340</v>
      </c>
      <c r="E2041" s="26" t="s">
        <v>341</v>
      </c>
      <c r="F2041" s="27" t="str">
        <f>VLOOKUP(표1[[#This Row],[품번]],[1]!품번구분[#Data],2,0)</f>
        <v>G</v>
      </c>
      <c r="G2041" s="28">
        <v>24</v>
      </c>
      <c r="H2041" s="28">
        <v>63</v>
      </c>
      <c r="I2041" s="28">
        <v>0</v>
      </c>
      <c r="J2041" s="29">
        <f>표1[[#This Row],[C/V]]*표1[[#This Row],[판수]]-표1[[#This Row],[불량수량]]</f>
        <v>1512</v>
      </c>
      <c r="K2041" s="28" t="s">
        <v>342</v>
      </c>
      <c r="L2041" s="28" t="s">
        <v>117</v>
      </c>
      <c r="M2041" s="44" t="s">
        <v>231</v>
      </c>
      <c r="N2041" s="44" t="s">
        <v>230</v>
      </c>
      <c r="O2041" s="31">
        <v>480</v>
      </c>
      <c r="P2041" s="31">
        <v>270</v>
      </c>
      <c r="Q2041" s="32" t="s">
        <v>343</v>
      </c>
      <c r="R2041" s="33">
        <f t="shared" si="155"/>
        <v>7.875</v>
      </c>
      <c r="S2041" s="34">
        <f t="shared" si="156"/>
        <v>108</v>
      </c>
      <c r="T2041" s="35">
        <f>IF(L2041="비가동",0,VLOOKUP(E2041,[1]단가!$D$4:$G$1048576,4,0))</f>
        <v>96</v>
      </c>
      <c r="U2041" s="35">
        <f t="shared" si="157"/>
        <v>145152</v>
      </c>
      <c r="V2041" s="36" t="str">
        <f>IF($L2041="비가동",0,IF($B2041="in",VLOOKUP($E2041,[1]투입량!$M:$T,3,FALSE),VLOOKUP($E2041,[1]투입량!$D:$I,3,FALSE)))</f>
        <v>CE5001</v>
      </c>
      <c r="W2041" s="35">
        <f>IF($L2041="비가동",0,IF($B2041="in",VLOOKUP($E2041,[1]투입량!$M:$T,6,FALSE),VLOOKUP($E2041,[1]투입량!$D:$I,5,FALSE)))</f>
        <v>240</v>
      </c>
      <c r="X2041" s="35">
        <f t="shared" si="158"/>
        <v>16632</v>
      </c>
      <c r="Y2041" s="37">
        <f>IF(V2041=0,0,VLOOKUP(V2041,[1]원재료!C:H,3,0)*0.001)</f>
        <v>3.0500000000000003</v>
      </c>
      <c r="Z2041" s="35">
        <f t="shared" si="159"/>
        <v>50727.600000000006</v>
      </c>
      <c r="AA2041" s="38"/>
      <c r="AB2041" s="39" t="s">
        <v>232</v>
      </c>
      <c r="AC2041" s="40"/>
    </row>
    <row r="2042" spans="1:29" ht="19.5" customHeight="1" x14ac:dyDescent="0.45">
      <c r="A2042" s="22">
        <v>46145</v>
      </c>
      <c r="B2042" s="23" t="s">
        <v>29</v>
      </c>
      <c r="C2042" s="24" t="s">
        <v>168</v>
      </c>
      <c r="D2042" s="25" t="s">
        <v>345</v>
      </c>
      <c r="E2042" s="26" t="s">
        <v>346</v>
      </c>
      <c r="F2042" s="27" t="str">
        <f>VLOOKUP(표1[[#This Row],[품번]],[1]!품번구분[#Data],2,0)</f>
        <v>G</v>
      </c>
      <c r="G2042" s="28">
        <v>4</v>
      </c>
      <c r="H2042" s="28">
        <v>74</v>
      </c>
      <c r="I2042" s="28">
        <v>0</v>
      </c>
      <c r="J2042" s="29">
        <f>표1[[#This Row],[C/V]]*표1[[#This Row],[판수]]-표1[[#This Row],[불량수량]]</f>
        <v>296</v>
      </c>
      <c r="K2042" s="28" t="s">
        <v>347</v>
      </c>
      <c r="L2042" s="28" t="s">
        <v>34</v>
      </c>
      <c r="M2042" s="30" t="s">
        <v>230</v>
      </c>
      <c r="N2042" s="30" t="s">
        <v>231</v>
      </c>
      <c r="O2042" s="31">
        <v>540</v>
      </c>
      <c r="P2042" s="31">
        <v>0</v>
      </c>
      <c r="Q2042" s="32"/>
      <c r="R2042" s="33">
        <f t="shared" si="155"/>
        <v>8.2222222222222232</v>
      </c>
      <c r="S2042" s="34">
        <f t="shared" si="156"/>
        <v>184</v>
      </c>
      <c r="T2042" s="35">
        <f>IF(L2042="비가동",0,VLOOKUP(E2042,[1]단가!$D$4:$G$1048576,4,0))</f>
        <v>894.6</v>
      </c>
      <c r="U2042" s="35">
        <f t="shared" si="157"/>
        <v>264801.60000000003</v>
      </c>
      <c r="V2042" s="36" t="str">
        <f>IF($L2042="비가동",0,IF($B2042="in",VLOOKUP($E2042,[1]투입량!$M:$T,3,FALSE),VLOOKUP($E2042,[1]투입량!$D:$I,3,FALSE)))</f>
        <v>E5007</v>
      </c>
      <c r="W2042" s="35">
        <f>IF($L2042="비가동",0,IF($B2042="in",VLOOKUP($E2042,[1]투입량!$M:$T,6,FALSE),VLOOKUP($E2042,[1]투입량!$D:$I,5,FALSE)))</f>
        <v>448</v>
      </c>
      <c r="X2042" s="35">
        <f t="shared" si="158"/>
        <v>36467.200000000004</v>
      </c>
      <c r="Y2042" s="37">
        <f>IF(V2042=0,0,VLOOKUP(V2042,[1]원재료!C:H,3,0)*0.001)</f>
        <v>4.55</v>
      </c>
      <c r="Z2042" s="35">
        <f t="shared" si="159"/>
        <v>165925.76000000001</v>
      </c>
      <c r="AA2042" s="38"/>
      <c r="AB2042" s="39" t="s">
        <v>232</v>
      </c>
      <c r="AC2042" s="40"/>
    </row>
    <row r="2043" spans="1:29" ht="19.5" customHeight="1" x14ac:dyDescent="0.45">
      <c r="A2043" s="22">
        <v>46145</v>
      </c>
      <c r="B2043" s="23" t="s">
        <v>29</v>
      </c>
      <c r="C2043" s="24" t="s">
        <v>168</v>
      </c>
      <c r="D2043" s="25" t="s">
        <v>348</v>
      </c>
      <c r="E2043" s="26" t="s">
        <v>349</v>
      </c>
      <c r="F2043" s="27" t="str">
        <f>VLOOKUP(표1[[#This Row],[품번]],[1]!품번구분[#Data],2,0)</f>
        <v>G</v>
      </c>
      <c r="G2043" s="28">
        <v>6</v>
      </c>
      <c r="H2043" s="28">
        <v>74</v>
      </c>
      <c r="I2043" s="28">
        <v>0</v>
      </c>
      <c r="J2043" s="29">
        <f>표1[[#This Row],[C/V]]*표1[[#This Row],[판수]]-표1[[#This Row],[불량수량]]</f>
        <v>444</v>
      </c>
      <c r="K2043" s="28" t="s">
        <v>347</v>
      </c>
      <c r="L2043" s="28" t="s">
        <v>34</v>
      </c>
      <c r="M2043" s="30" t="s">
        <v>230</v>
      </c>
      <c r="N2043" s="30" t="s">
        <v>231</v>
      </c>
      <c r="O2043" s="31">
        <v>540</v>
      </c>
      <c r="P2043" s="31">
        <v>0</v>
      </c>
      <c r="Q2043" s="32"/>
      <c r="R2043" s="33">
        <f t="shared" si="155"/>
        <v>8.2222222222222232</v>
      </c>
      <c r="S2043" s="34">
        <f t="shared" si="156"/>
        <v>187</v>
      </c>
      <c r="T2043" s="35">
        <f>IF(L2043="비가동",0,VLOOKUP(E2043,[1]단가!$D$4:$G$1048576,4,0))</f>
        <v>987.7</v>
      </c>
      <c r="U2043" s="35">
        <f t="shared" si="157"/>
        <v>438538.80000000005</v>
      </c>
      <c r="V2043" s="36" t="str">
        <f>IF($L2043="비가동",0,IF($B2043="in",VLOOKUP($E2043,[1]투입량!$M:$T,3,FALSE),VLOOKUP($E2043,[1]투입량!$D:$I,3,FALSE)))</f>
        <v>E5007</v>
      </c>
      <c r="W2043" s="35">
        <f>IF($L2043="비가동",0,IF($B2043="in",VLOOKUP($E2043,[1]투입량!$M:$T,6,FALSE),VLOOKUP($E2043,[1]투입량!$D:$I,5,FALSE)))</f>
        <v>320</v>
      </c>
      <c r="X2043" s="35">
        <f t="shared" si="158"/>
        <v>26048</v>
      </c>
      <c r="Y2043" s="37">
        <f>IF(V2043=0,0,VLOOKUP(V2043,[1]원재료!C:H,3,0)*0.001)</f>
        <v>4.55</v>
      </c>
      <c r="Z2043" s="35">
        <f t="shared" si="159"/>
        <v>118518.39999999999</v>
      </c>
      <c r="AA2043" s="38"/>
      <c r="AB2043" s="39" t="s">
        <v>232</v>
      </c>
      <c r="AC2043" s="40"/>
    </row>
    <row r="2044" spans="1:29" ht="19.5" hidden="1" customHeight="1" x14ac:dyDescent="0.45">
      <c r="A2044" s="22">
        <v>46145</v>
      </c>
      <c r="B2044" s="23" t="s">
        <v>29</v>
      </c>
      <c r="C2044" s="24" t="s">
        <v>168</v>
      </c>
      <c r="D2044" s="25" t="s">
        <v>350</v>
      </c>
      <c r="E2044" s="26" t="s">
        <v>351</v>
      </c>
      <c r="F2044" s="27" t="str">
        <f>VLOOKUP(표1[[#This Row],[품번]],[1]!품번구분[#Data],2,0)</f>
        <v>G</v>
      </c>
      <c r="G2044" s="28">
        <v>4</v>
      </c>
      <c r="H2044" s="28">
        <v>42</v>
      </c>
      <c r="I2044" s="28">
        <v>0</v>
      </c>
      <c r="J2044" s="29">
        <f>표1[[#This Row],[C/V]]*표1[[#This Row],[판수]]-표1[[#This Row],[불량수량]]</f>
        <v>168</v>
      </c>
      <c r="K2044" s="28" t="s">
        <v>347</v>
      </c>
      <c r="L2044" s="28" t="s">
        <v>34</v>
      </c>
      <c r="M2044" s="30" t="s">
        <v>230</v>
      </c>
      <c r="N2044" s="30" t="s">
        <v>231</v>
      </c>
      <c r="O2044" s="31">
        <v>460</v>
      </c>
      <c r="P2044" s="31">
        <v>80</v>
      </c>
      <c r="Q2044" s="32" t="s">
        <v>178</v>
      </c>
      <c r="R2044" s="33">
        <f t="shared" si="155"/>
        <v>5.4782608695652177</v>
      </c>
      <c r="S2044" s="34">
        <f t="shared" si="156"/>
        <v>114</v>
      </c>
      <c r="T2044" s="35">
        <f>IF(L2044="비가동",0,VLOOKUP(E2044,[1]단가!$D$4:$G$1048576,4,0))</f>
        <v>1328.9</v>
      </c>
      <c r="U2044" s="35">
        <f t="shared" si="157"/>
        <v>223255.2</v>
      </c>
      <c r="V2044" s="36" t="str">
        <f>IF($L2044="비가동",0,IF($B2044="in",VLOOKUP($E2044,[1]투입량!$M:$T,3,FALSE),VLOOKUP($E2044,[1]투입량!$D:$I,3,FALSE)))</f>
        <v>E5007</v>
      </c>
      <c r="W2044" s="35">
        <f>IF($L2044="비가동",0,IF($B2044="in",VLOOKUP($E2044,[1]투입량!$M:$T,6,FALSE),VLOOKUP($E2044,[1]투입량!$D:$I,5,FALSE)))</f>
        <v>644</v>
      </c>
      <c r="X2044" s="35">
        <f t="shared" si="158"/>
        <v>29752.800000000003</v>
      </c>
      <c r="Y2044" s="37">
        <f>IF(V2044=0,0,VLOOKUP(V2044,[1]원재료!C:H,3,0)*0.001)</f>
        <v>4.55</v>
      </c>
      <c r="Z2044" s="35">
        <f t="shared" si="159"/>
        <v>135375.24000000002</v>
      </c>
      <c r="AA2044" s="38"/>
      <c r="AB2044" s="39" t="s">
        <v>232</v>
      </c>
      <c r="AC2044" s="40"/>
    </row>
    <row r="2045" spans="1:29" ht="19.5" customHeight="1" x14ac:dyDescent="0.45">
      <c r="A2045" s="22">
        <v>46145</v>
      </c>
      <c r="B2045" s="23" t="s">
        <v>29</v>
      </c>
      <c r="C2045" s="24" t="s">
        <v>168</v>
      </c>
      <c r="D2045" s="25" t="s">
        <v>345</v>
      </c>
      <c r="E2045" s="26" t="s">
        <v>346</v>
      </c>
      <c r="F2045" s="27" t="str">
        <f>VLOOKUP(표1[[#This Row],[품번]],[1]!품번구분[#Data],2,0)</f>
        <v>G</v>
      </c>
      <c r="G2045" s="28">
        <v>4</v>
      </c>
      <c r="H2045" s="28">
        <v>110</v>
      </c>
      <c r="I2045" s="28">
        <v>0</v>
      </c>
      <c r="J2045" s="29">
        <f>표1[[#This Row],[C/V]]*표1[[#This Row],[판수]]-표1[[#This Row],[불량수량]]</f>
        <v>440</v>
      </c>
      <c r="K2045" s="28" t="s">
        <v>352</v>
      </c>
      <c r="L2045" s="28" t="s">
        <v>117</v>
      </c>
      <c r="M2045" s="30" t="s">
        <v>231</v>
      </c>
      <c r="N2045" s="30" t="s">
        <v>230</v>
      </c>
      <c r="O2045" s="31">
        <v>750</v>
      </c>
      <c r="P2045" s="31">
        <v>0</v>
      </c>
      <c r="Q2045" s="32"/>
      <c r="R2045" s="33">
        <f t="shared" si="155"/>
        <v>8.8000000000000007</v>
      </c>
      <c r="S2045" s="34">
        <f t="shared" si="156"/>
        <v>184</v>
      </c>
      <c r="T2045" s="35">
        <f>IF(L2045="비가동",0,VLOOKUP(E2045,[1]단가!$D$4:$G$1048576,4,0))</f>
        <v>894.6</v>
      </c>
      <c r="U2045" s="35">
        <f t="shared" si="157"/>
        <v>393624</v>
      </c>
      <c r="V2045" s="36" t="str">
        <f>IF($L2045="비가동",0,IF($B2045="in",VLOOKUP($E2045,[1]투입량!$M:$T,3,FALSE),VLOOKUP($E2045,[1]투입량!$D:$I,3,FALSE)))</f>
        <v>E5007</v>
      </c>
      <c r="W2045" s="35">
        <f>IF($L2045="비가동",0,IF($B2045="in",VLOOKUP($E2045,[1]투입량!$M:$T,6,FALSE),VLOOKUP($E2045,[1]투입량!$D:$I,5,FALSE)))</f>
        <v>448</v>
      </c>
      <c r="X2045" s="35">
        <f t="shared" si="158"/>
        <v>54208.000000000007</v>
      </c>
      <c r="Y2045" s="37">
        <f>IF(V2045=0,0,VLOOKUP(V2045,[1]원재료!C:H,3,0)*0.001)</f>
        <v>4.55</v>
      </c>
      <c r="Z2045" s="35">
        <f t="shared" si="159"/>
        <v>246646.40000000002</v>
      </c>
      <c r="AA2045" s="38"/>
      <c r="AB2045" s="39" t="s">
        <v>232</v>
      </c>
      <c r="AC2045" s="40"/>
    </row>
    <row r="2046" spans="1:29" ht="19.5" customHeight="1" x14ac:dyDescent="0.45">
      <c r="A2046" s="22">
        <v>46145</v>
      </c>
      <c r="B2046" s="23" t="s">
        <v>29</v>
      </c>
      <c r="C2046" s="24" t="s">
        <v>168</v>
      </c>
      <c r="D2046" s="25" t="s">
        <v>348</v>
      </c>
      <c r="E2046" s="26" t="s">
        <v>349</v>
      </c>
      <c r="F2046" s="27" t="str">
        <f>VLOOKUP(표1[[#This Row],[품번]],[1]!품번구분[#Data],2,0)</f>
        <v>G</v>
      </c>
      <c r="G2046" s="28">
        <v>6</v>
      </c>
      <c r="H2046" s="28">
        <v>113</v>
      </c>
      <c r="I2046" s="28">
        <v>0</v>
      </c>
      <c r="J2046" s="29">
        <f>표1[[#This Row],[C/V]]*표1[[#This Row],[판수]]-표1[[#This Row],[불량수량]]</f>
        <v>678</v>
      </c>
      <c r="K2046" s="28" t="s">
        <v>352</v>
      </c>
      <c r="L2046" s="28" t="s">
        <v>117</v>
      </c>
      <c r="M2046" s="30" t="s">
        <v>231</v>
      </c>
      <c r="N2046" s="30" t="s">
        <v>230</v>
      </c>
      <c r="O2046" s="31">
        <v>750</v>
      </c>
      <c r="P2046" s="31">
        <v>0</v>
      </c>
      <c r="Q2046" s="32"/>
      <c r="R2046" s="33">
        <f t="shared" si="155"/>
        <v>9.0400000000000009</v>
      </c>
      <c r="S2046" s="34">
        <f t="shared" si="156"/>
        <v>187</v>
      </c>
      <c r="T2046" s="35">
        <f>IF(L2046="비가동",0,VLOOKUP(E2046,[1]단가!$D$4:$G$1048576,4,0))</f>
        <v>987.7</v>
      </c>
      <c r="U2046" s="35">
        <f t="shared" si="157"/>
        <v>669660.6</v>
      </c>
      <c r="V2046" s="36" t="str">
        <f>IF($L2046="비가동",0,IF($B2046="in",VLOOKUP($E2046,[1]투입량!$M:$T,3,FALSE),VLOOKUP($E2046,[1]투입량!$D:$I,3,FALSE)))</f>
        <v>E5007</v>
      </c>
      <c r="W2046" s="35">
        <f>IF($L2046="비가동",0,IF($B2046="in",VLOOKUP($E2046,[1]투입량!$M:$T,6,FALSE),VLOOKUP($E2046,[1]투입량!$D:$I,5,FALSE)))</f>
        <v>320</v>
      </c>
      <c r="X2046" s="35">
        <f t="shared" si="158"/>
        <v>39776</v>
      </c>
      <c r="Y2046" s="37">
        <f>IF(V2046=0,0,VLOOKUP(V2046,[1]원재료!C:H,3,0)*0.001)</f>
        <v>4.55</v>
      </c>
      <c r="Z2046" s="35">
        <f t="shared" si="159"/>
        <v>180980.8</v>
      </c>
      <c r="AA2046" s="38"/>
      <c r="AB2046" s="39" t="s">
        <v>232</v>
      </c>
      <c r="AC2046" s="40"/>
    </row>
    <row r="2047" spans="1:29" ht="19.5" customHeight="1" x14ac:dyDescent="0.45">
      <c r="A2047" s="22">
        <v>46145</v>
      </c>
      <c r="B2047" s="23" t="s">
        <v>29</v>
      </c>
      <c r="C2047" s="24" t="s">
        <v>168</v>
      </c>
      <c r="D2047" s="25" t="s">
        <v>350</v>
      </c>
      <c r="E2047" s="26" t="s">
        <v>351</v>
      </c>
      <c r="F2047" s="27" t="str">
        <f>VLOOKUP(표1[[#This Row],[품번]],[1]!품번구분[#Data],2,0)</f>
        <v>G</v>
      </c>
      <c r="G2047" s="28">
        <v>4</v>
      </c>
      <c r="H2047" s="28">
        <v>72</v>
      </c>
      <c r="I2047" s="28">
        <v>0</v>
      </c>
      <c r="J2047" s="29">
        <f>표1[[#This Row],[C/V]]*표1[[#This Row],[판수]]-표1[[#This Row],[불량수량]]</f>
        <v>288</v>
      </c>
      <c r="K2047" s="28" t="s">
        <v>352</v>
      </c>
      <c r="L2047" s="28" t="s">
        <v>117</v>
      </c>
      <c r="M2047" s="30" t="s">
        <v>231</v>
      </c>
      <c r="N2047" s="30" t="s">
        <v>230</v>
      </c>
      <c r="O2047" s="31">
        <v>750</v>
      </c>
      <c r="P2047" s="31">
        <v>0</v>
      </c>
      <c r="Q2047" s="32"/>
      <c r="R2047" s="33">
        <f t="shared" si="155"/>
        <v>5.76</v>
      </c>
      <c r="S2047" s="34">
        <f t="shared" si="156"/>
        <v>114</v>
      </c>
      <c r="T2047" s="35">
        <f>IF(L2047="비가동",0,VLOOKUP(E2047,[1]단가!$D$4:$G$1048576,4,0))</f>
        <v>1328.9</v>
      </c>
      <c r="U2047" s="35">
        <f t="shared" si="157"/>
        <v>382723.2</v>
      </c>
      <c r="V2047" s="36" t="str">
        <f>IF($L2047="비가동",0,IF($B2047="in",VLOOKUP($E2047,[1]투입량!$M:$T,3,FALSE),VLOOKUP($E2047,[1]투입량!$D:$I,3,FALSE)))</f>
        <v>E5007</v>
      </c>
      <c r="W2047" s="35">
        <f>IF($L2047="비가동",0,IF($B2047="in",VLOOKUP($E2047,[1]투입량!$M:$T,6,FALSE),VLOOKUP($E2047,[1]투입량!$D:$I,5,FALSE)))</f>
        <v>644</v>
      </c>
      <c r="X2047" s="35">
        <f t="shared" si="158"/>
        <v>51004.800000000003</v>
      </c>
      <c r="Y2047" s="37">
        <f>IF(V2047=0,0,VLOOKUP(V2047,'[1]원재료 (2)'!C:H,3,0)*0.001)</f>
        <v>4.45</v>
      </c>
      <c r="Z2047" s="35">
        <f t="shared" si="159"/>
        <v>226971.36000000002</v>
      </c>
      <c r="AA2047" s="38"/>
      <c r="AB2047" s="39" t="s">
        <v>232</v>
      </c>
      <c r="AC2047" s="40"/>
    </row>
    <row r="2048" spans="1:29" ht="19.5" customHeight="1" x14ac:dyDescent="0.45">
      <c r="A2048" s="22">
        <v>46146</v>
      </c>
      <c r="B2048" s="23" t="s">
        <v>226</v>
      </c>
      <c r="C2048" s="24" t="s">
        <v>168</v>
      </c>
      <c r="D2048" s="25" t="s">
        <v>227</v>
      </c>
      <c r="E2048" s="26" t="s">
        <v>228</v>
      </c>
      <c r="F2048" s="27" t="str">
        <f>VLOOKUP(표1[[#This Row],[품번]],[1]!품번구분[#Data],2,0)</f>
        <v>G</v>
      </c>
      <c r="G2048" s="28">
        <v>12</v>
      </c>
      <c r="H2048" s="28">
        <v>88</v>
      </c>
      <c r="I2048" s="28">
        <v>0</v>
      </c>
      <c r="J2048" s="29">
        <f>표1[[#This Row],[C/V]]*표1[[#This Row],[판수]]-표1[[#This Row],[불량수량]]</f>
        <v>1056</v>
      </c>
      <c r="K2048" s="28" t="s">
        <v>229</v>
      </c>
      <c r="L2048" s="28" t="s">
        <v>34</v>
      </c>
      <c r="M2048" s="30" t="s">
        <v>230</v>
      </c>
      <c r="N2048" s="30" t="s">
        <v>353</v>
      </c>
      <c r="O2048" s="31">
        <v>620</v>
      </c>
      <c r="P2048" s="31">
        <v>0</v>
      </c>
      <c r="Q2048" s="32"/>
      <c r="R2048" s="33">
        <f t="shared" si="155"/>
        <v>8.5161290322580641</v>
      </c>
      <c r="S2048" s="34">
        <f t="shared" si="156"/>
        <v>183</v>
      </c>
      <c r="T2048" s="35">
        <f>IF(L2048="비가동",0,VLOOKUP(E2048,[1]단가!$D$4:$G$1048576,4,0))</f>
        <v>389.7</v>
      </c>
      <c r="U2048" s="35">
        <f t="shared" si="157"/>
        <v>411523.2</v>
      </c>
      <c r="V2048" s="36" t="str">
        <f>IF($L2048="비가동",0,IF($B2048="in",VLOOKUP($E2048,[1]투입량!$M:$T,3,FALSE),VLOOKUP($E2048,[1]투입량!$D:$I,3,FALSE)))</f>
        <v>E5008</v>
      </c>
      <c r="W2048" s="35">
        <f>IF($L2048="비가동",0,IF($B2048="in",VLOOKUP($E2048,[1]투입량!$M:$T,6,FALSE),VLOOKUP($E2048,[1]투입량!$D:$I,5,FALSE)))</f>
        <v>537</v>
      </c>
      <c r="X2048" s="35">
        <f t="shared" si="158"/>
        <v>51981.600000000006</v>
      </c>
      <c r="Y2048" s="37">
        <f>IF(V2048=0,0,VLOOKUP(V2048,[1]원재료!C:H,3,0)*0.001)</f>
        <v>4.5600000000000005</v>
      </c>
      <c r="Z2048" s="35">
        <f t="shared" si="159"/>
        <v>237036.09600000005</v>
      </c>
      <c r="AA2048" s="38"/>
      <c r="AB2048" s="39" t="s">
        <v>232</v>
      </c>
      <c r="AC2048" s="40"/>
    </row>
    <row r="2049" spans="1:29" ht="19.5" customHeight="1" x14ac:dyDescent="0.45">
      <c r="A2049" s="22">
        <v>46146</v>
      </c>
      <c r="B2049" s="23" t="s">
        <v>226</v>
      </c>
      <c r="C2049" s="24" t="s">
        <v>168</v>
      </c>
      <c r="D2049" s="25" t="s">
        <v>233</v>
      </c>
      <c r="E2049" s="26" t="s">
        <v>234</v>
      </c>
      <c r="F2049" s="27" t="str">
        <f>VLOOKUP(표1[[#This Row],[품번]],[1]!품번구분[#Data],2,0)</f>
        <v>G</v>
      </c>
      <c r="G2049" s="28">
        <v>12</v>
      </c>
      <c r="H2049" s="28">
        <v>88</v>
      </c>
      <c r="I2049" s="28">
        <v>0</v>
      </c>
      <c r="J2049" s="29">
        <f>표1[[#This Row],[C/V]]*표1[[#This Row],[판수]]-표1[[#This Row],[불량수량]]</f>
        <v>1056</v>
      </c>
      <c r="K2049" s="28" t="s">
        <v>229</v>
      </c>
      <c r="L2049" s="28" t="s">
        <v>34</v>
      </c>
      <c r="M2049" s="30" t="s">
        <v>230</v>
      </c>
      <c r="N2049" s="30" t="s">
        <v>353</v>
      </c>
      <c r="O2049" s="31">
        <v>620</v>
      </c>
      <c r="P2049" s="31">
        <v>0</v>
      </c>
      <c r="Q2049" s="32"/>
      <c r="R2049" s="33">
        <f t="shared" si="155"/>
        <v>8.5161290322580641</v>
      </c>
      <c r="S2049" s="34">
        <f t="shared" si="156"/>
        <v>183</v>
      </c>
      <c r="T2049" s="35">
        <f>IF(L2049="비가동",0,VLOOKUP(E2049,[1]단가!$D$4:$G$1048576,4,0))</f>
        <v>760.3</v>
      </c>
      <c r="U2049" s="35">
        <f t="shared" si="157"/>
        <v>802876.79999999993</v>
      </c>
      <c r="V2049" s="36" t="str">
        <f>IF($L2049="비가동",0,IF($B2049="in",VLOOKUP($E2049,[1]투입량!$M:$T,3,FALSE),VLOOKUP($E2049,[1]투입량!$D:$I,3,FALSE)))</f>
        <v>E5007</v>
      </c>
      <c r="W2049" s="35">
        <f>IF($L2049="비가동",0,IF($B2049="in",VLOOKUP($E2049,[1]투입량!$M:$T,6,FALSE),VLOOKUP($E2049,[1]투입량!$D:$I,5,FALSE)))</f>
        <v>531</v>
      </c>
      <c r="X2049" s="35">
        <f t="shared" si="158"/>
        <v>51400.800000000003</v>
      </c>
      <c r="Y2049" s="37">
        <f>IF(V2049=0,0,VLOOKUP(V2049,[1]원재료!C:H,3,0)*0.001)</f>
        <v>4.55</v>
      </c>
      <c r="Z2049" s="35">
        <f t="shared" si="159"/>
        <v>233873.64</v>
      </c>
      <c r="AA2049" s="38"/>
      <c r="AB2049" s="39" t="s">
        <v>232</v>
      </c>
      <c r="AC2049" s="40"/>
    </row>
    <row r="2050" spans="1:29" ht="19.5" customHeight="1" x14ac:dyDescent="0.45">
      <c r="A2050" s="22">
        <v>46146</v>
      </c>
      <c r="B2050" s="23" t="s">
        <v>226</v>
      </c>
      <c r="C2050" s="24" t="s">
        <v>168</v>
      </c>
      <c r="D2050" s="25" t="s">
        <v>235</v>
      </c>
      <c r="E2050" s="26" t="s">
        <v>236</v>
      </c>
      <c r="F2050" s="27" t="str">
        <f>VLOOKUP(표1[[#This Row],[품번]],[1]!품번구분[#Data],2,0)</f>
        <v>G</v>
      </c>
      <c r="G2050" s="28">
        <v>16</v>
      </c>
      <c r="H2050" s="28">
        <v>76</v>
      </c>
      <c r="I2050" s="28">
        <v>0</v>
      </c>
      <c r="J2050" s="29">
        <f>표1[[#This Row],[C/V]]*표1[[#This Row],[판수]]-표1[[#This Row],[불량수량]]</f>
        <v>1216</v>
      </c>
      <c r="K2050" s="28" t="s">
        <v>237</v>
      </c>
      <c r="L2050" s="32" t="s">
        <v>34</v>
      </c>
      <c r="M2050" s="44" t="s">
        <v>354</v>
      </c>
      <c r="N2050" s="44" t="s">
        <v>353</v>
      </c>
      <c r="O2050" s="47">
        <v>620</v>
      </c>
      <c r="P2050" s="31">
        <v>0</v>
      </c>
      <c r="Q2050" s="32"/>
      <c r="R2050" s="33">
        <f t="shared" si="155"/>
        <v>7.354838709677419</v>
      </c>
      <c r="S2050" s="34">
        <f t="shared" si="156"/>
        <v>154</v>
      </c>
      <c r="T2050" s="35">
        <f>IF(L2050="비가동",0,VLOOKUP(E2050,[1]단가!$D$4:$G$1048576,4,0))</f>
        <v>1541.9</v>
      </c>
      <c r="U2050" s="35">
        <f t="shared" si="157"/>
        <v>1874950.4000000001</v>
      </c>
      <c r="V2050" s="36" t="str">
        <f>IF($L2050="비가동",0,IF($B2050="in",VLOOKUP($E2050,[1]투입량!$M:$T,3,FALSE),VLOOKUP($E2050,[1]투입량!$D:$I,3,FALSE)))</f>
        <v>E5005-1</v>
      </c>
      <c r="W2050" s="35">
        <f>IF($L2050="비가동",0,IF($B2050="in",VLOOKUP($E2050,[1]투입량!$M:$T,6,FALSE),VLOOKUP($E2050,[1]투입량!$D:$I,5,FALSE)))</f>
        <v>3102</v>
      </c>
      <c r="X2050" s="35">
        <f t="shared" si="158"/>
        <v>259327.2</v>
      </c>
      <c r="Y2050" s="37">
        <f>IF(V2050=0,0,VLOOKUP(V2050,[1]원재료!C:H,3,0)*0.001)</f>
        <v>3.25</v>
      </c>
      <c r="Z2050" s="35">
        <f t="shared" si="159"/>
        <v>842813.4</v>
      </c>
      <c r="AA2050" s="38"/>
      <c r="AB2050" s="39" t="s">
        <v>232</v>
      </c>
      <c r="AC2050" s="40"/>
    </row>
    <row r="2051" spans="1:29" ht="19.5" customHeight="1" x14ac:dyDescent="0.45">
      <c r="A2051" s="22">
        <v>46146</v>
      </c>
      <c r="B2051" s="23" t="s">
        <v>226</v>
      </c>
      <c r="C2051" s="24" t="s">
        <v>168</v>
      </c>
      <c r="D2051" s="25" t="s">
        <v>239</v>
      </c>
      <c r="E2051" s="26" t="s">
        <v>240</v>
      </c>
      <c r="F2051" s="27" t="str">
        <f>VLOOKUP(표1[[#This Row],[품번]],[1]!품번구분[#Data],2,0)</f>
        <v>G</v>
      </c>
      <c r="G2051" s="28">
        <v>16</v>
      </c>
      <c r="H2051" s="28">
        <v>76</v>
      </c>
      <c r="I2051" s="28">
        <v>0</v>
      </c>
      <c r="J2051" s="29">
        <f>표1[[#This Row],[C/V]]*표1[[#This Row],[판수]]-표1[[#This Row],[불량수량]]</f>
        <v>1216</v>
      </c>
      <c r="K2051" s="28" t="s">
        <v>237</v>
      </c>
      <c r="L2051" s="32" t="s">
        <v>34</v>
      </c>
      <c r="M2051" s="44" t="s">
        <v>230</v>
      </c>
      <c r="N2051" s="44" t="s">
        <v>353</v>
      </c>
      <c r="O2051" s="47">
        <v>620</v>
      </c>
      <c r="P2051" s="31">
        <v>0</v>
      </c>
      <c r="Q2051" s="32"/>
      <c r="R2051" s="33">
        <f t="shared" si="155"/>
        <v>7.354838709677419</v>
      </c>
      <c r="S2051" s="34">
        <f t="shared" ref="S2051:S2114" si="160">SUMIFS(H:H,$A:$A,A2051,$D:$D,D2051,$E:$E,E2051)</f>
        <v>165</v>
      </c>
      <c r="T2051" s="35">
        <f>IF(L2051="비가동",0,VLOOKUP(E2051,[1]단가!$D$4:$G$1048576,4,0))</f>
        <v>333.6</v>
      </c>
      <c r="U2051" s="35">
        <f t="shared" si="157"/>
        <v>405657.60000000003</v>
      </c>
      <c r="V2051" s="36" t="str">
        <f>IF($L2051="비가동",0,IF($B2051="in",VLOOKUP($E2051,[1]투입량!$M:$T,3,FALSE),VLOOKUP($E2051,[1]투입량!$D:$I,3,FALSE)))</f>
        <v>E5005-1(리본)</v>
      </c>
      <c r="W2051" s="35">
        <f>IF($L2051="비가동",0,IF($B2051="in",VLOOKUP($E2051,[1]투입량!$M:$T,6,FALSE),VLOOKUP($E2051,[1]투입량!$D:$I,5,FALSE)))</f>
        <v>0</v>
      </c>
      <c r="X2051" s="35">
        <f t="shared" si="158"/>
        <v>0</v>
      </c>
      <c r="Y2051" s="37">
        <f>IF(V2051=0,0,VLOOKUP(V2051,[1]원재료!C:H,3,0)*0.001)</f>
        <v>3.35</v>
      </c>
      <c r="Z2051" s="35">
        <f t="shared" si="159"/>
        <v>0</v>
      </c>
      <c r="AA2051" s="38"/>
      <c r="AB2051" s="39" t="s">
        <v>232</v>
      </c>
      <c r="AC2051" s="40"/>
    </row>
    <row r="2052" spans="1:29" ht="19.5" customHeight="1" x14ac:dyDescent="0.45">
      <c r="A2052" s="22">
        <v>46146</v>
      </c>
      <c r="B2052" s="23" t="s">
        <v>226</v>
      </c>
      <c r="C2052" s="24" t="s">
        <v>168</v>
      </c>
      <c r="D2052" s="25" t="s">
        <v>241</v>
      </c>
      <c r="E2052" s="26" t="s">
        <v>242</v>
      </c>
      <c r="F2052" s="27" t="str">
        <f>VLOOKUP(표1[[#This Row],[품번]],[1]!품번구분[#Data],2,0)</f>
        <v>G</v>
      </c>
      <c r="G2052" s="28">
        <v>16</v>
      </c>
      <c r="H2052" s="28">
        <v>80</v>
      </c>
      <c r="I2052" s="28">
        <v>0</v>
      </c>
      <c r="J2052" s="29">
        <f>표1[[#This Row],[C/V]]*표1[[#This Row],[판수]]-표1[[#This Row],[불량수량]]</f>
        <v>1280</v>
      </c>
      <c r="K2052" s="28" t="s">
        <v>243</v>
      </c>
      <c r="L2052" s="32" t="s">
        <v>34</v>
      </c>
      <c r="M2052" s="44" t="s">
        <v>230</v>
      </c>
      <c r="N2052" s="44" t="s">
        <v>353</v>
      </c>
      <c r="O2052" s="47">
        <v>620</v>
      </c>
      <c r="P2052" s="31">
        <v>0</v>
      </c>
      <c r="Q2052" s="32"/>
      <c r="R2052" s="33">
        <f t="shared" ref="R2052:R2115" si="161">IF(H2052=0,"",H2052/O2052*60)</f>
        <v>7.741935483870968</v>
      </c>
      <c r="S2052" s="34">
        <f t="shared" si="160"/>
        <v>170</v>
      </c>
      <c r="T2052" s="35">
        <f>IF(L2052="비가동",0,VLOOKUP(E2052,[1]단가!$D$4:$G$1048576,4,0))</f>
        <v>774</v>
      </c>
      <c r="U2052" s="35">
        <f t="shared" si="157"/>
        <v>990720</v>
      </c>
      <c r="V2052" s="36" t="str">
        <f>IF($L2052="비가동",0,IF($B2052="in",VLOOKUP($E2052,[1]투입량!$M:$T,3,FALSE),VLOOKUP($E2052,[1]투입량!$D:$I,3,FALSE)))</f>
        <v>E4701(리본)</v>
      </c>
      <c r="W2052" s="35">
        <f>IF($L2052="비가동",0,IF($B2052="in",VLOOKUP($E2052,[1]투입량!$M:$T,6,FALSE),VLOOKUP($E2052,[1]투입량!$D:$I,5,FALSE)))</f>
        <v>2022.6999999999998</v>
      </c>
      <c r="X2052" s="35">
        <f t="shared" si="158"/>
        <v>177997.59999999998</v>
      </c>
      <c r="Y2052" s="37">
        <f>IF(V2052=0,0,VLOOKUP(V2052,[1]원재료!C:H,3,0)*0.001)</f>
        <v>3.41</v>
      </c>
      <c r="Z2052" s="35">
        <f t="shared" si="159"/>
        <v>606971.81599999999</v>
      </c>
      <c r="AA2052" s="38"/>
      <c r="AB2052" s="39" t="s">
        <v>232</v>
      </c>
      <c r="AC2052" s="40"/>
    </row>
    <row r="2053" spans="1:29" ht="19.5" customHeight="1" x14ac:dyDescent="0.45">
      <c r="A2053" s="22">
        <v>46146</v>
      </c>
      <c r="B2053" s="23" t="s">
        <v>226</v>
      </c>
      <c r="C2053" s="24" t="s">
        <v>168</v>
      </c>
      <c r="D2053" s="25" t="s">
        <v>244</v>
      </c>
      <c r="E2053" s="26" t="s">
        <v>245</v>
      </c>
      <c r="F2053" s="27" t="str">
        <f>VLOOKUP(표1[[#This Row],[품번]],[1]!품번구분[#Data],2,0)</f>
        <v>G</v>
      </c>
      <c r="G2053" s="28">
        <v>20</v>
      </c>
      <c r="H2053" s="28">
        <v>84</v>
      </c>
      <c r="I2053" s="28">
        <v>0</v>
      </c>
      <c r="J2053" s="29">
        <f>표1[[#This Row],[C/V]]*표1[[#This Row],[판수]]-표1[[#This Row],[불량수량]]</f>
        <v>1680</v>
      </c>
      <c r="K2053" s="28" t="s">
        <v>243</v>
      </c>
      <c r="L2053" s="32" t="s">
        <v>34</v>
      </c>
      <c r="M2053" s="44" t="s">
        <v>230</v>
      </c>
      <c r="N2053" s="44" t="s">
        <v>353</v>
      </c>
      <c r="O2053" s="47">
        <v>620</v>
      </c>
      <c r="P2053" s="31">
        <v>0</v>
      </c>
      <c r="Q2053" s="32"/>
      <c r="R2053" s="33">
        <f t="shared" si="161"/>
        <v>8.129032258064516</v>
      </c>
      <c r="S2053" s="34">
        <f t="shared" si="160"/>
        <v>174</v>
      </c>
      <c r="T2053" s="35">
        <f>IF(L2053="비가동",0,VLOOKUP(E2053,[1]단가!$D$4:$G$1048576,4,0))</f>
        <v>350</v>
      </c>
      <c r="U2053" s="35">
        <f t="shared" si="157"/>
        <v>588000</v>
      </c>
      <c r="V2053" s="36" t="str">
        <f>IF($L2053="비가동",0,IF($B2053="in",VLOOKUP($E2053,[1]투입량!$M:$T,3,FALSE),VLOOKUP($E2053,[1]투입량!$D:$I,3,FALSE)))</f>
        <v>E5005-1</v>
      </c>
      <c r="W2053" s="35">
        <f>IF($L2053="비가동",0,IF($B2053="in",VLOOKUP($E2053,[1]투입량!$M:$T,6,FALSE),VLOOKUP($E2053,[1]투입량!$D:$I,5,FALSE)))</f>
        <v>1147</v>
      </c>
      <c r="X2053" s="35">
        <f t="shared" si="158"/>
        <v>105982.8</v>
      </c>
      <c r="Y2053" s="37">
        <f>IF(V2053=0,0,VLOOKUP(V2053,[1]원재료!C:H,3,0)*0.001)</f>
        <v>3.25</v>
      </c>
      <c r="Z2053" s="35">
        <f t="shared" si="159"/>
        <v>344444.10000000003</v>
      </c>
      <c r="AA2053" s="38"/>
      <c r="AB2053" s="39" t="s">
        <v>232</v>
      </c>
      <c r="AC2053" s="40"/>
    </row>
    <row r="2054" spans="1:29" ht="19.5" customHeight="1" x14ac:dyDescent="0.45">
      <c r="A2054" s="22">
        <v>46146</v>
      </c>
      <c r="B2054" s="23" t="s">
        <v>226</v>
      </c>
      <c r="C2054" s="24" t="s">
        <v>168</v>
      </c>
      <c r="D2054" s="25" t="s">
        <v>246</v>
      </c>
      <c r="E2054" s="26" t="s">
        <v>249</v>
      </c>
      <c r="F2054" s="27" t="str">
        <f>VLOOKUP(표1[[#This Row],[품번]],[1]!품번구분[#Data],2,0)</f>
        <v>G</v>
      </c>
      <c r="G2054" s="28">
        <v>8</v>
      </c>
      <c r="H2054" s="28">
        <v>73</v>
      </c>
      <c r="I2054" s="28">
        <v>0</v>
      </c>
      <c r="J2054" s="29">
        <f>표1[[#This Row],[C/V]]*표1[[#This Row],[판수]]-표1[[#This Row],[불량수량]]</f>
        <v>584</v>
      </c>
      <c r="K2054" s="28" t="s">
        <v>243</v>
      </c>
      <c r="L2054" s="32" t="s">
        <v>34</v>
      </c>
      <c r="M2054" s="44" t="s">
        <v>230</v>
      </c>
      <c r="N2054" s="44" t="s">
        <v>353</v>
      </c>
      <c r="O2054" s="47">
        <v>620</v>
      </c>
      <c r="P2054" s="31">
        <v>0</v>
      </c>
      <c r="Q2054" s="32"/>
      <c r="R2054" s="33">
        <f t="shared" si="161"/>
        <v>7.064516129032258</v>
      </c>
      <c r="S2054" s="34">
        <f t="shared" si="160"/>
        <v>163</v>
      </c>
      <c r="T2054" s="35">
        <f>IF(L2054="비가동",0,VLOOKUP(E2054,[1]단가!$D$4:$G$1048576,4,0))</f>
        <v>874</v>
      </c>
      <c r="U2054" s="35">
        <f t="shared" si="157"/>
        <v>510416</v>
      </c>
      <c r="V2054" s="36" t="str">
        <f>IF($L2054="비가동",0,IF($B2054="in",VLOOKUP($E2054,[1]투입량!$M:$T,3,FALSE),VLOOKUP($E2054,[1]투입량!$D:$I,3,FALSE)))</f>
        <v>E5005-1(리본)</v>
      </c>
      <c r="W2054" s="35">
        <f>IF($L2054="비가동",0,IF($B2054="in",VLOOKUP($E2054,[1]투입량!$M:$T,6,FALSE),VLOOKUP($E2054,[1]투입량!$D:$I,5,FALSE)))</f>
        <v>1163.9000000000001</v>
      </c>
      <c r="X2054" s="35">
        <f t="shared" si="158"/>
        <v>93461.170000000013</v>
      </c>
      <c r="Y2054" s="37">
        <f>IF(V2054=0,0,VLOOKUP(V2054,[1]원재료!C:H,3,0)*0.001)</f>
        <v>3.35</v>
      </c>
      <c r="Z2054" s="35">
        <f t="shared" si="159"/>
        <v>313094.91950000008</v>
      </c>
      <c r="AA2054" s="38"/>
      <c r="AB2054" s="39" t="s">
        <v>232</v>
      </c>
      <c r="AC2054" s="40"/>
    </row>
    <row r="2055" spans="1:29" ht="19.5" customHeight="1" x14ac:dyDescent="0.45">
      <c r="A2055" s="22">
        <v>46146</v>
      </c>
      <c r="B2055" s="23" t="s">
        <v>226</v>
      </c>
      <c r="C2055" s="24" t="s">
        <v>168</v>
      </c>
      <c r="D2055" s="25" t="s">
        <v>227</v>
      </c>
      <c r="E2055" s="26" t="s">
        <v>228</v>
      </c>
      <c r="F2055" s="27" t="str">
        <f>VLOOKUP(표1[[#This Row],[품번]],[1]!품번구분[#Data],2,0)</f>
        <v>G</v>
      </c>
      <c r="G2055" s="28">
        <v>12</v>
      </c>
      <c r="H2055" s="28">
        <v>95</v>
      </c>
      <c r="I2055" s="28">
        <v>0</v>
      </c>
      <c r="J2055" s="29">
        <f>표1[[#This Row],[C/V]]*표1[[#This Row],[판수]]-표1[[#This Row],[불량수량]]</f>
        <v>1140</v>
      </c>
      <c r="K2055" s="28" t="s">
        <v>251</v>
      </c>
      <c r="L2055" s="32" t="s">
        <v>117</v>
      </c>
      <c r="M2055" s="44" t="s">
        <v>353</v>
      </c>
      <c r="N2055" s="44" t="s">
        <v>230</v>
      </c>
      <c r="O2055" s="47">
        <v>660</v>
      </c>
      <c r="P2055" s="31">
        <v>0</v>
      </c>
      <c r="Q2055" s="32"/>
      <c r="R2055" s="33">
        <f t="shared" si="161"/>
        <v>8.6363636363636367</v>
      </c>
      <c r="S2055" s="34">
        <f t="shared" si="160"/>
        <v>183</v>
      </c>
      <c r="T2055" s="35">
        <f>IF(L2055="비가동",0,VLOOKUP(E2055,[1]단가!$D$4:$G$1048576,4,0))</f>
        <v>389.7</v>
      </c>
      <c r="U2055" s="35">
        <f t="shared" si="157"/>
        <v>444258</v>
      </c>
      <c r="V2055" s="36" t="str">
        <f>IF($L2055="비가동",0,IF($B2055="in",VLOOKUP($E2055,[1]투입량!$M:$T,3,FALSE),VLOOKUP($E2055,[1]투입량!$D:$I,3,FALSE)))</f>
        <v>E5008</v>
      </c>
      <c r="W2055" s="35">
        <f>IF($L2055="비가동",0,IF($B2055="in",VLOOKUP($E2055,[1]투입량!$M:$T,6,FALSE),VLOOKUP($E2055,[1]투입량!$D:$I,5,FALSE)))</f>
        <v>537</v>
      </c>
      <c r="X2055" s="35">
        <f t="shared" si="158"/>
        <v>56116.500000000007</v>
      </c>
      <c r="Y2055" s="37">
        <f>IF(V2055=0,0,VLOOKUP(V2055,[1]원재료!C:H,3,0)*0.001)</f>
        <v>4.5600000000000005</v>
      </c>
      <c r="Z2055" s="35">
        <f t="shared" si="159"/>
        <v>255891.24000000005</v>
      </c>
      <c r="AA2055" s="38"/>
      <c r="AB2055" s="39" t="s">
        <v>232</v>
      </c>
      <c r="AC2055" s="40"/>
    </row>
    <row r="2056" spans="1:29" ht="19.5" customHeight="1" x14ac:dyDescent="0.45">
      <c r="A2056" s="22">
        <v>46146</v>
      </c>
      <c r="B2056" s="23" t="s">
        <v>226</v>
      </c>
      <c r="C2056" s="24" t="s">
        <v>168</v>
      </c>
      <c r="D2056" s="25" t="s">
        <v>233</v>
      </c>
      <c r="E2056" s="26" t="s">
        <v>234</v>
      </c>
      <c r="F2056" s="27" t="str">
        <f>VLOOKUP(표1[[#This Row],[품번]],[1]!품번구분[#Data],2,0)</f>
        <v>G</v>
      </c>
      <c r="G2056" s="28">
        <v>12</v>
      </c>
      <c r="H2056" s="28">
        <v>95</v>
      </c>
      <c r="I2056" s="28">
        <v>0</v>
      </c>
      <c r="J2056" s="29">
        <f>표1[[#This Row],[C/V]]*표1[[#This Row],[판수]]-표1[[#This Row],[불량수량]]</f>
        <v>1140</v>
      </c>
      <c r="K2056" s="28" t="s">
        <v>251</v>
      </c>
      <c r="L2056" s="32" t="s">
        <v>117</v>
      </c>
      <c r="M2056" s="44" t="s">
        <v>353</v>
      </c>
      <c r="N2056" s="44" t="s">
        <v>230</v>
      </c>
      <c r="O2056" s="47">
        <v>660</v>
      </c>
      <c r="P2056" s="31">
        <v>0</v>
      </c>
      <c r="Q2056" s="32"/>
      <c r="R2056" s="33">
        <f t="shared" si="161"/>
        <v>8.6363636363636367</v>
      </c>
      <c r="S2056" s="34">
        <f t="shared" si="160"/>
        <v>183</v>
      </c>
      <c r="T2056" s="35">
        <f>IF(L2056="비가동",0,VLOOKUP(E2056,[1]단가!$D$4:$G$1048576,4,0))</f>
        <v>760.3</v>
      </c>
      <c r="U2056" s="35">
        <f t="shared" si="157"/>
        <v>866742</v>
      </c>
      <c r="V2056" s="36" t="str">
        <f>IF($L2056="비가동",0,IF($B2056="in",VLOOKUP($E2056,[1]투입량!$M:$T,3,FALSE),VLOOKUP($E2056,[1]투입량!$D:$I,3,FALSE)))</f>
        <v>E5007</v>
      </c>
      <c r="W2056" s="35">
        <f>IF($L2056="비가동",0,IF($B2056="in",VLOOKUP($E2056,[1]투입량!$M:$T,6,FALSE),VLOOKUP($E2056,[1]투입량!$D:$I,5,FALSE)))</f>
        <v>531</v>
      </c>
      <c r="X2056" s="35">
        <f t="shared" si="158"/>
        <v>55489.5</v>
      </c>
      <c r="Y2056" s="37">
        <f>IF(V2056=0,0,VLOOKUP(V2056,[1]원재료!C:H,3,0)*0.001)</f>
        <v>4.55</v>
      </c>
      <c r="Z2056" s="35">
        <f t="shared" si="159"/>
        <v>252477.22499999998</v>
      </c>
      <c r="AA2056" s="38"/>
      <c r="AB2056" s="39" t="s">
        <v>232</v>
      </c>
      <c r="AC2056" s="40"/>
    </row>
    <row r="2057" spans="1:29" ht="19.5" customHeight="1" x14ac:dyDescent="0.45">
      <c r="A2057" s="22">
        <v>46146</v>
      </c>
      <c r="B2057" s="23" t="s">
        <v>226</v>
      </c>
      <c r="C2057" s="24" t="s">
        <v>168</v>
      </c>
      <c r="D2057" s="25" t="s">
        <v>256</v>
      </c>
      <c r="E2057" s="26" t="s">
        <v>257</v>
      </c>
      <c r="F2057" s="27" t="str">
        <f>VLOOKUP(표1[[#This Row],[품번]],[1]!품번구분[#Data],2,0)</f>
        <v>G</v>
      </c>
      <c r="G2057" s="28">
        <v>16</v>
      </c>
      <c r="H2057" s="28">
        <v>78</v>
      </c>
      <c r="I2057" s="28">
        <v>0</v>
      </c>
      <c r="J2057" s="29">
        <f>표1[[#This Row],[C/V]]*표1[[#This Row],[판수]]-표1[[#This Row],[불량수량]]</f>
        <v>1248</v>
      </c>
      <c r="K2057" s="28" t="s">
        <v>258</v>
      </c>
      <c r="L2057" s="28" t="s">
        <v>117</v>
      </c>
      <c r="M2057" s="30" t="s">
        <v>353</v>
      </c>
      <c r="N2057" s="30" t="s">
        <v>230</v>
      </c>
      <c r="O2057" s="31">
        <v>660</v>
      </c>
      <c r="P2057" s="31">
        <v>0</v>
      </c>
      <c r="Q2057" s="32"/>
      <c r="R2057" s="33">
        <f t="shared" si="161"/>
        <v>7.0909090909090908</v>
      </c>
      <c r="S2057" s="34">
        <f t="shared" si="160"/>
        <v>78</v>
      </c>
      <c r="T2057" s="35">
        <f>IF(L2057="비가동",0,VLOOKUP(E2057,[1]단가!$D$4:$G$1048576,4,0))</f>
        <v>730</v>
      </c>
      <c r="U2057" s="35">
        <f t="shared" si="157"/>
        <v>911040</v>
      </c>
      <c r="V2057" s="36" t="str">
        <f>IF($L2057="비가동",0,IF($B2057="in",VLOOKUP($E2057,[1]투입량!$M:$T,3,FALSE),VLOOKUP($E2057,[1]투입량!$D:$I,3,FALSE)))</f>
        <v>E5005-1</v>
      </c>
      <c r="W2057" s="35">
        <f>IF($L2057="비가동",0,IF($B2057="in",VLOOKUP($E2057,[1]투입량!$M:$T,6,FALSE),VLOOKUP($E2057,[1]투입량!$D:$I,5,FALSE)))</f>
        <v>2497</v>
      </c>
      <c r="X2057" s="35">
        <f t="shared" si="158"/>
        <v>214242.60000000003</v>
      </c>
      <c r="Y2057" s="37">
        <f>IF(V2057=0,0,VLOOKUP(V2057,[1]원재료!C:H,3,0)*0.001)</f>
        <v>3.25</v>
      </c>
      <c r="Z2057" s="35">
        <f t="shared" si="159"/>
        <v>696288.45000000007</v>
      </c>
      <c r="AA2057" s="38"/>
      <c r="AB2057" s="39" t="s">
        <v>232</v>
      </c>
      <c r="AC2057" s="40"/>
    </row>
    <row r="2058" spans="1:29" ht="19.5" customHeight="1" x14ac:dyDescent="0.45">
      <c r="A2058" s="22">
        <v>46146</v>
      </c>
      <c r="B2058" s="23" t="s">
        <v>226</v>
      </c>
      <c r="C2058" s="24" t="s">
        <v>168</v>
      </c>
      <c r="D2058" s="25" t="s">
        <v>235</v>
      </c>
      <c r="E2058" s="26" t="s">
        <v>236</v>
      </c>
      <c r="F2058" s="27" t="str">
        <f>VLOOKUP(표1[[#This Row],[품번]],[1]!품번구분[#Data],2,0)</f>
        <v>G</v>
      </c>
      <c r="G2058" s="28">
        <v>16</v>
      </c>
      <c r="H2058" s="28">
        <v>78</v>
      </c>
      <c r="I2058" s="28">
        <v>0</v>
      </c>
      <c r="J2058" s="29">
        <f>표1[[#This Row],[C/V]]*표1[[#This Row],[판수]]-표1[[#This Row],[불량수량]]</f>
        <v>1248</v>
      </c>
      <c r="K2058" s="28" t="s">
        <v>258</v>
      </c>
      <c r="L2058" s="28" t="s">
        <v>117</v>
      </c>
      <c r="M2058" s="30" t="s">
        <v>353</v>
      </c>
      <c r="N2058" s="30" t="s">
        <v>230</v>
      </c>
      <c r="O2058" s="31">
        <v>660</v>
      </c>
      <c r="P2058" s="31">
        <v>0</v>
      </c>
      <c r="Q2058" s="32"/>
      <c r="R2058" s="33">
        <f t="shared" si="161"/>
        <v>7.0909090909090908</v>
      </c>
      <c r="S2058" s="34">
        <f t="shared" si="160"/>
        <v>154</v>
      </c>
      <c r="T2058" s="35">
        <f>IF(L2058="비가동",0,VLOOKUP(E2058,[1]단가!$D$4:$G$1048576,4,0))</f>
        <v>1541.9</v>
      </c>
      <c r="U2058" s="35">
        <f t="shared" si="157"/>
        <v>1924291.2000000002</v>
      </c>
      <c r="V2058" s="36" t="str">
        <f>IF($L2058="비가동",0,IF($B2058="in",VLOOKUP($E2058,[1]투입량!$M:$T,3,FALSE),VLOOKUP($E2058,[1]투입량!$D:$I,3,FALSE)))</f>
        <v>E5005-1</v>
      </c>
      <c r="W2058" s="35">
        <f>IF($L2058="비가동",0,IF($B2058="in",VLOOKUP($E2058,[1]투입량!$M:$T,6,FALSE),VLOOKUP($E2058,[1]투입량!$D:$I,5,FALSE)))</f>
        <v>3102</v>
      </c>
      <c r="X2058" s="35">
        <f t="shared" si="158"/>
        <v>266151.60000000003</v>
      </c>
      <c r="Y2058" s="37">
        <f>IF(V2058=0,0,VLOOKUP(V2058,[1]원재료!C:H,3,0)*0.001)</f>
        <v>3.25</v>
      </c>
      <c r="Z2058" s="35">
        <f t="shared" si="159"/>
        <v>864992.70000000007</v>
      </c>
      <c r="AA2058" s="38"/>
      <c r="AB2058" s="39" t="s">
        <v>232</v>
      </c>
      <c r="AC2058" s="40"/>
    </row>
    <row r="2059" spans="1:29" ht="19.5" customHeight="1" x14ac:dyDescent="0.45">
      <c r="A2059" s="22">
        <v>46146</v>
      </c>
      <c r="B2059" s="23" t="s">
        <v>226</v>
      </c>
      <c r="C2059" s="24" t="s">
        <v>168</v>
      </c>
      <c r="D2059" s="25" t="s">
        <v>259</v>
      </c>
      <c r="E2059" s="26" t="s">
        <v>260</v>
      </c>
      <c r="F2059" s="27" t="str">
        <f>VLOOKUP(표1[[#This Row],[품번]],[1]!품번구분[#Data],2,0)</f>
        <v>G</v>
      </c>
      <c r="G2059" s="28">
        <v>24</v>
      </c>
      <c r="H2059" s="28">
        <v>87</v>
      </c>
      <c r="I2059" s="28">
        <v>0</v>
      </c>
      <c r="J2059" s="29">
        <f>표1[[#This Row],[C/V]]*표1[[#This Row],[판수]]-표1[[#This Row],[불량수량]]</f>
        <v>2088</v>
      </c>
      <c r="K2059" s="28" t="s">
        <v>261</v>
      </c>
      <c r="L2059" s="28" t="s">
        <v>117</v>
      </c>
      <c r="M2059" s="30" t="s">
        <v>353</v>
      </c>
      <c r="N2059" s="30" t="s">
        <v>230</v>
      </c>
      <c r="O2059" s="31">
        <v>660</v>
      </c>
      <c r="P2059" s="31">
        <v>0</v>
      </c>
      <c r="Q2059" s="32"/>
      <c r="R2059" s="33">
        <f t="shared" si="161"/>
        <v>7.9090909090909083</v>
      </c>
      <c r="S2059" s="34">
        <f t="shared" si="160"/>
        <v>87</v>
      </c>
      <c r="T2059" s="35">
        <f>IF(L2059="비가동",0,VLOOKUP(E2059,[1]단가!$D$4:$G$1048576,4,0))</f>
        <v>790</v>
      </c>
      <c r="U2059" s="35">
        <f t="shared" si="157"/>
        <v>1649520</v>
      </c>
      <c r="V2059" s="36" t="str">
        <f>IF($L2059="비가동",0,IF($B2059="in",VLOOKUP($E2059,[1]투입량!$M:$T,3,FALSE),VLOOKUP($E2059,[1]투입량!$D:$I,3,FALSE)))</f>
        <v>E5005-1(리본)</v>
      </c>
      <c r="W2059" s="35">
        <f>IF($L2059="비가동",0,IF($B2059="in",VLOOKUP($E2059,[1]투입량!$M:$T,6,FALSE),VLOOKUP($E2059,[1]투입량!$D:$I,5,FALSE)))</f>
        <v>2152.6499999999996</v>
      </c>
      <c r="X2059" s="35">
        <f t="shared" si="158"/>
        <v>206008.60500000001</v>
      </c>
      <c r="Y2059" s="37">
        <f>IF(V2059=0,0,VLOOKUP(V2059,[1]원재료!C:H,3,0)*0.001)</f>
        <v>3.35</v>
      </c>
      <c r="Z2059" s="35">
        <f t="shared" si="159"/>
        <v>690128.82675000001</v>
      </c>
      <c r="AA2059" s="38"/>
      <c r="AB2059" s="39" t="s">
        <v>232</v>
      </c>
      <c r="AC2059" s="40"/>
    </row>
    <row r="2060" spans="1:29" ht="19.5" customHeight="1" x14ac:dyDescent="0.45">
      <c r="A2060" s="22">
        <v>46146</v>
      </c>
      <c r="B2060" s="23" t="s">
        <v>226</v>
      </c>
      <c r="C2060" s="24" t="s">
        <v>168</v>
      </c>
      <c r="D2060" s="25" t="s">
        <v>239</v>
      </c>
      <c r="E2060" s="26" t="s">
        <v>240</v>
      </c>
      <c r="F2060" s="27" t="str">
        <f>VLOOKUP(표1[[#This Row],[품번]],[1]!품번구분[#Data],2,0)</f>
        <v>G</v>
      </c>
      <c r="G2060" s="28">
        <v>16</v>
      </c>
      <c r="H2060" s="28">
        <v>89</v>
      </c>
      <c r="I2060" s="28">
        <v>0</v>
      </c>
      <c r="J2060" s="29">
        <f>표1[[#This Row],[C/V]]*표1[[#This Row],[판수]]-표1[[#This Row],[불량수량]]</f>
        <v>1424</v>
      </c>
      <c r="K2060" s="28" t="s">
        <v>261</v>
      </c>
      <c r="L2060" s="28" t="s">
        <v>117</v>
      </c>
      <c r="M2060" s="30" t="s">
        <v>353</v>
      </c>
      <c r="N2060" s="30" t="s">
        <v>230</v>
      </c>
      <c r="O2060" s="31">
        <v>660</v>
      </c>
      <c r="P2060" s="31">
        <v>0</v>
      </c>
      <c r="Q2060" s="32"/>
      <c r="R2060" s="33">
        <f t="shared" si="161"/>
        <v>8.0909090909090917</v>
      </c>
      <c r="S2060" s="34">
        <f t="shared" si="160"/>
        <v>165</v>
      </c>
      <c r="T2060" s="35">
        <f>IF(L2060="비가동",0,VLOOKUP(E2060,[1]단가!$D$4:$G$1048576,4,0))</f>
        <v>333.6</v>
      </c>
      <c r="U2060" s="35">
        <f t="shared" si="157"/>
        <v>475046.40000000002</v>
      </c>
      <c r="V2060" s="36" t="str">
        <f>IF($L2060="비가동",0,IF($B2060="in",VLOOKUP($E2060,[1]투입량!$M:$T,3,FALSE),VLOOKUP($E2060,[1]투입량!$D:$I,3,FALSE)))</f>
        <v>E5005-1(리본)</v>
      </c>
      <c r="W2060" s="35">
        <f>IF($L2060="비가동",0,IF($B2060="in",VLOOKUP($E2060,[1]투입량!$M:$T,6,FALSE),VLOOKUP($E2060,[1]투입량!$D:$I,5,FALSE)))</f>
        <v>0</v>
      </c>
      <c r="X2060" s="35">
        <f t="shared" si="158"/>
        <v>0</v>
      </c>
      <c r="Y2060" s="37">
        <f>IF(V2060=0,0,VLOOKUP(V2060,[1]원재료!C:H,3,0)*0.001)</f>
        <v>3.35</v>
      </c>
      <c r="Z2060" s="35">
        <f t="shared" si="159"/>
        <v>0</v>
      </c>
      <c r="AA2060" s="38"/>
      <c r="AB2060" s="39" t="s">
        <v>232</v>
      </c>
      <c r="AC2060" s="40"/>
    </row>
    <row r="2061" spans="1:29" ht="19.5" customHeight="1" x14ac:dyDescent="0.45">
      <c r="A2061" s="22">
        <v>46146</v>
      </c>
      <c r="B2061" s="23" t="s">
        <v>226</v>
      </c>
      <c r="C2061" s="24" t="s">
        <v>168</v>
      </c>
      <c r="D2061" s="25" t="s">
        <v>262</v>
      </c>
      <c r="E2061" s="26" t="s">
        <v>260</v>
      </c>
      <c r="F2061" s="27" t="str">
        <f>VLOOKUP(표1[[#This Row],[품번]],[1]!품번구분[#Data],2,0)</f>
        <v>G</v>
      </c>
      <c r="G2061" s="28">
        <v>24</v>
      </c>
      <c r="H2061" s="28">
        <v>75</v>
      </c>
      <c r="I2061" s="28">
        <v>0</v>
      </c>
      <c r="J2061" s="29">
        <f>표1[[#This Row],[C/V]]*표1[[#This Row],[판수]]-표1[[#This Row],[불량수량]]</f>
        <v>1800</v>
      </c>
      <c r="K2061" s="28" t="s">
        <v>263</v>
      </c>
      <c r="L2061" s="28" t="s">
        <v>117</v>
      </c>
      <c r="M2061" s="30" t="s">
        <v>353</v>
      </c>
      <c r="N2061" s="30" t="s">
        <v>230</v>
      </c>
      <c r="O2061" s="31">
        <v>660</v>
      </c>
      <c r="P2061" s="31">
        <v>0</v>
      </c>
      <c r="Q2061" s="32"/>
      <c r="R2061" s="33">
        <f t="shared" si="161"/>
        <v>6.8181818181818183</v>
      </c>
      <c r="S2061" s="34">
        <f t="shared" si="160"/>
        <v>75</v>
      </c>
      <c r="T2061" s="35">
        <f>IF(L2061="비가동",0,VLOOKUP(E2061,[1]단가!$D$4:$G$1048576,4,0))</f>
        <v>790</v>
      </c>
      <c r="U2061" s="35">
        <f t="shared" si="157"/>
        <v>1422000</v>
      </c>
      <c r="V2061" s="36" t="str">
        <f>IF($L2061="비가동",0,IF($B2061="in",VLOOKUP($E2061,[1]투입량!$M:$T,3,FALSE),VLOOKUP($E2061,[1]투입량!$D:$I,3,FALSE)))</f>
        <v>E5005-1(리본)</v>
      </c>
      <c r="W2061" s="35">
        <f>IF($L2061="비가동",0,IF($B2061="in",VLOOKUP($E2061,[1]투입량!$M:$T,6,FALSE),VLOOKUP($E2061,[1]투입량!$D:$I,5,FALSE)))</f>
        <v>2152.6499999999996</v>
      </c>
      <c r="X2061" s="35">
        <f t="shared" si="158"/>
        <v>177593.625</v>
      </c>
      <c r="Y2061" s="37">
        <f>IF(V2061=0,0,VLOOKUP(V2061,[1]원재료!C:H,3,0)*0.001)</f>
        <v>3.35</v>
      </c>
      <c r="Z2061" s="35">
        <f t="shared" si="159"/>
        <v>594938.64375000005</v>
      </c>
      <c r="AA2061" s="38"/>
      <c r="AB2061" s="39" t="s">
        <v>232</v>
      </c>
      <c r="AC2061" s="40"/>
    </row>
    <row r="2062" spans="1:29" ht="19.5" customHeight="1" x14ac:dyDescent="0.45">
      <c r="A2062" s="22">
        <v>46146</v>
      </c>
      <c r="B2062" s="23" t="s">
        <v>226</v>
      </c>
      <c r="C2062" s="24" t="s">
        <v>168</v>
      </c>
      <c r="D2062" s="25" t="s">
        <v>264</v>
      </c>
      <c r="E2062" s="26" t="s">
        <v>265</v>
      </c>
      <c r="F2062" s="27" t="str">
        <f>VLOOKUP(표1[[#This Row],[품번]],[1]!품번구분[#Data],2,0)</f>
        <v>G</v>
      </c>
      <c r="G2062" s="28">
        <v>24</v>
      </c>
      <c r="H2062" s="28">
        <v>68</v>
      </c>
      <c r="I2062" s="28">
        <v>0</v>
      </c>
      <c r="J2062" s="29">
        <f>표1[[#This Row],[C/V]]*표1[[#This Row],[판수]]-표1[[#This Row],[불량수량]]</f>
        <v>1632</v>
      </c>
      <c r="K2062" s="28" t="s">
        <v>263</v>
      </c>
      <c r="L2062" s="28" t="s">
        <v>117</v>
      </c>
      <c r="M2062" s="30" t="s">
        <v>353</v>
      </c>
      <c r="N2062" s="30" t="s">
        <v>230</v>
      </c>
      <c r="O2062" s="31">
        <v>660</v>
      </c>
      <c r="P2062" s="31">
        <v>0</v>
      </c>
      <c r="Q2062" s="32"/>
      <c r="R2062" s="33">
        <f t="shared" si="161"/>
        <v>6.1818181818181817</v>
      </c>
      <c r="S2062" s="34">
        <f t="shared" si="160"/>
        <v>68</v>
      </c>
      <c r="T2062" s="35">
        <f>IF(L2062="비가동",0,VLOOKUP(E2062,[1]단가!$D$4:$G$1048576,4,0))</f>
        <v>473</v>
      </c>
      <c r="U2062" s="35">
        <f t="shared" si="157"/>
        <v>771936</v>
      </c>
      <c r="V2062" s="36" t="str">
        <f>IF($L2062="비가동",0,IF($B2062="in",VLOOKUP($E2062,[1]투입량!$M:$T,3,FALSE),VLOOKUP($E2062,[1]투입량!$D:$I,3,FALSE)))</f>
        <v>E5005-1</v>
      </c>
      <c r="W2062" s="35">
        <f>IF($L2062="비가동",0,IF($B2062="in",VLOOKUP($E2062,[1]투입량!$M:$T,6,FALSE),VLOOKUP($E2062,[1]투입량!$D:$I,5,FALSE)))</f>
        <v>1770</v>
      </c>
      <c r="X2062" s="35">
        <f t="shared" si="158"/>
        <v>132396.00000000003</v>
      </c>
      <c r="Y2062" s="37">
        <f>IF(V2062=0,0,VLOOKUP(V2062,[1]원재료!C:H,3,0)*0.001)</f>
        <v>3.25</v>
      </c>
      <c r="Z2062" s="35">
        <f t="shared" si="159"/>
        <v>430287.00000000012</v>
      </c>
      <c r="AA2062" s="38"/>
      <c r="AB2062" s="39" t="s">
        <v>232</v>
      </c>
      <c r="AC2062" s="40"/>
    </row>
    <row r="2063" spans="1:29" ht="19.5" customHeight="1" x14ac:dyDescent="0.45">
      <c r="A2063" s="22">
        <v>46146</v>
      </c>
      <c r="B2063" s="23" t="s">
        <v>226</v>
      </c>
      <c r="C2063" s="24" t="s">
        <v>168</v>
      </c>
      <c r="D2063" s="25" t="s">
        <v>241</v>
      </c>
      <c r="E2063" s="26" t="s">
        <v>242</v>
      </c>
      <c r="F2063" s="27" t="str">
        <f>VLOOKUP(표1[[#This Row],[품번]],[1]!품번구분[#Data],2,0)</f>
        <v>G</v>
      </c>
      <c r="G2063" s="28">
        <v>16</v>
      </c>
      <c r="H2063" s="28">
        <v>90</v>
      </c>
      <c r="I2063" s="28">
        <v>0</v>
      </c>
      <c r="J2063" s="29">
        <f>표1[[#This Row],[C/V]]*표1[[#This Row],[판수]]-표1[[#This Row],[불량수량]]</f>
        <v>1440</v>
      </c>
      <c r="K2063" s="28" t="s">
        <v>266</v>
      </c>
      <c r="L2063" s="28" t="s">
        <v>117</v>
      </c>
      <c r="M2063" s="30" t="s">
        <v>353</v>
      </c>
      <c r="N2063" s="30" t="s">
        <v>230</v>
      </c>
      <c r="O2063" s="31">
        <v>660</v>
      </c>
      <c r="P2063" s="31">
        <v>0</v>
      </c>
      <c r="Q2063" s="32"/>
      <c r="R2063" s="33">
        <f t="shared" si="161"/>
        <v>8.1818181818181817</v>
      </c>
      <c r="S2063" s="34">
        <f t="shared" si="160"/>
        <v>170</v>
      </c>
      <c r="T2063" s="35">
        <f>IF(L2063="비가동",0,VLOOKUP(E2063,[1]단가!$D$4:$G$1048576,4,0))</f>
        <v>774</v>
      </c>
      <c r="U2063" s="35">
        <f t="shared" si="157"/>
        <v>1114560</v>
      </c>
      <c r="V2063" s="36" t="str">
        <f>IF($L2063="비가동",0,IF($B2063="in",VLOOKUP($E2063,[1]투입량!$M:$T,3,FALSE),VLOOKUP($E2063,[1]투입량!$D:$I,3,FALSE)))</f>
        <v>E4701(리본)</v>
      </c>
      <c r="W2063" s="35">
        <f>IF($L2063="비가동",0,IF($B2063="in",VLOOKUP($E2063,[1]투입량!$M:$T,6,FALSE),VLOOKUP($E2063,[1]투입량!$D:$I,5,FALSE)))</f>
        <v>2022.6999999999998</v>
      </c>
      <c r="X2063" s="35">
        <f t="shared" si="158"/>
        <v>200247.3</v>
      </c>
      <c r="Y2063" s="37">
        <f>IF(V2063=0,0,VLOOKUP(V2063,[1]원재료!C:H,3,0)*0.001)</f>
        <v>3.41</v>
      </c>
      <c r="Z2063" s="35">
        <f t="shared" si="159"/>
        <v>682843.29299999995</v>
      </c>
      <c r="AA2063" s="38"/>
      <c r="AB2063" s="39" t="s">
        <v>232</v>
      </c>
      <c r="AC2063" s="40"/>
    </row>
    <row r="2064" spans="1:29" ht="19.5" customHeight="1" x14ac:dyDescent="0.45">
      <c r="A2064" s="22">
        <v>46146</v>
      </c>
      <c r="B2064" s="23" t="s">
        <v>226</v>
      </c>
      <c r="C2064" s="24" t="s">
        <v>168</v>
      </c>
      <c r="D2064" s="25" t="s">
        <v>244</v>
      </c>
      <c r="E2064" s="26" t="s">
        <v>245</v>
      </c>
      <c r="F2064" s="27" t="str">
        <f>VLOOKUP(표1[[#This Row],[품번]],[1]!품번구분[#Data],2,0)</f>
        <v>G</v>
      </c>
      <c r="G2064" s="28">
        <v>20</v>
      </c>
      <c r="H2064" s="28">
        <v>90</v>
      </c>
      <c r="I2064" s="28">
        <v>0</v>
      </c>
      <c r="J2064" s="29">
        <f>표1[[#This Row],[C/V]]*표1[[#This Row],[판수]]-표1[[#This Row],[불량수량]]</f>
        <v>1800</v>
      </c>
      <c r="K2064" s="28" t="s">
        <v>266</v>
      </c>
      <c r="L2064" s="28" t="s">
        <v>117</v>
      </c>
      <c r="M2064" s="30" t="s">
        <v>353</v>
      </c>
      <c r="N2064" s="30" t="s">
        <v>230</v>
      </c>
      <c r="O2064" s="31">
        <v>660</v>
      </c>
      <c r="P2064" s="31">
        <v>0</v>
      </c>
      <c r="Q2064" s="32"/>
      <c r="R2064" s="33">
        <f t="shared" si="161"/>
        <v>8.1818181818181817</v>
      </c>
      <c r="S2064" s="34">
        <f t="shared" si="160"/>
        <v>174</v>
      </c>
      <c r="T2064" s="35">
        <f>IF(L2064="비가동",0,VLOOKUP(E2064,[1]단가!$D$4:$G$1048576,4,0))</f>
        <v>350</v>
      </c>
      <c r="U2064" s="35">
        <f t="shared" si="157"/>
        <v>630000</v>
      </c>
      <c r="V2064" s="36" t="str">
        <f>IF($L2064="비가동",0,IF($B2064="in",VLOOKUP($E2064,[1]투입량!$M:$T,3,FALSE),VLOOKUP($E2064,[1]투입량!$D:$I,3,FALSE)))</f>
        <v>E5005-1</v>
      </c>
      <c r="W2064" s="35">
        <f>IF($L2064="비가동",0,IF($B2064="in",VLOOKUP($E2064,[1]투입량!$M:$T,6,FALSE),VLOOKUP($E2064,[1]투입량!$D:$I,5,FALSE)))</f>
        <v>1147</v>
      </c>
      <c r="X2064" s="35">
        <f t="shared" si="158"/>
        <v>113553</v>
      </c>
      <c r="Y2064" s="37">
        <f>IF(V2064=0,0,VLOOKUP(V2064,[1]원재료!C:H,3,0)*0.001)</f>
        <v>3.25</v>
      </c>
      <c r="Z2064" s="35">
        <f t="shared" si="159"/>
        <v>369047.25</v>
      </c>
      <c r="AA2064" s="38"/>
      <c r="AB2064" s="39" t="s">
        <v>232</v>
      </c>
      <c r="AC2064" s="40"/>
    </row>
    <row r="2065" spans="1:29" ht="19.5" customHeight="1" x14ac:dyDescent="0.45">
      <c r="A2065" s="22">
        <v>46146</v>
      </c>
      <c r="B2065" s="23" t="s">
        <v>226</v>
      </c>
      <c r="C2065" s="24" t="s">
        <v>168</v>
      </c>
      <c r="D2065" s="25" t="s">
        <v>246</v>
      </c>
      <c r="E2065" s="26" t="s">
        <v>249</v>
      </c>
      <c r="F2065" s="27" t="str">
        <f>VLOOKUP(표1[[#This Row],[품번]],[1]!품번구분[#Data],2,0)</f>
        <v>G</v>
      </c>
      <c r="G2065" s="28">
        <v>8</v>
      </c>
      <c r="H2065" s="28">
        <v>90</v>
      </c>
      <c r="I2065" s="28">
        <v>0</v>
      </c>
      <c r="J2065" s="29">
        <f>표1[[#This Row],[C/V]]*표1[[#This Row],[판수]]-표1[[#This Row],[불량수량]]</f>
        <v>720</v>
      </c>
      <c r="K2065" s="28" t="s">
        <v>266</v>
      </c>
      <c r="L2065" s="28" t="s">
        <v>117</v>
      </c>
      <c r="M2065" s="30" t="s">
        <v>353</v>
      </c>
      <c r="N2065" s="30" t="s">
        <v>230</v>
      </c>
      <c r="O2065" s="31">
        <v>660</v>
      </c>
      <c r="P2065" s="31">
        <v>0</v>
      </c>
      <c r="Q2065" s="32"/>
      <c r="R2065" s="33">
        <f t="shared" si="161"/>
        <v>8.1818181818181817</v>
      </c>
      <c r="S2065" s="34">
        <f t="shared" si="160"/>
        <v>163</v>
      </c>
      <c r="T2065" s="35">
        <f>IF(L2065="비가동",0,VLOOKUP(E2065,[1]단가!$D$4:$G$1048576,4,0))</f>
        <v>874</v>
      </c>
      <c r="U2065" s="35">
        <f t="shared" si="157"/>
        <v>629280</v>
      </c>
      <c r="V2065" s="36" t="str">
        <f>IF($L2065="비가동",0,IF($B2065="in",VLOOKUP($E2065,[1]투입량!$M:$T,3,FALSE),VLOOKUP($E2065,[1]투입량!$D:$I,3,FALSE)))</f>
        <v>E5005-1(리본)</v>
      </c>
      <c r="W2065" s="35">
        <f>IF($L2065="비가동",0,IF($B2065="in",VLOOKUP($E2065,[1]투입량!$M:$T,6,FALSE),VLOOKUP($E2065,[1]투입량!$D:$I,5,FALSE)))</f>
        <v>1163.9000000000001</v>
      </c>
      <c r="X2065" s="35">
        <f t="shared" si="158"/>
        <v>115226.10000000002</v>
      </c>
      <c r="Y2065" s="37">
        <f>IF(V2065=0,0,VLOOKUP(V2065,[1]원재료!C:H,3,0)*0.001)</f>
        <v>3.35</v>
      </c>
      <c r="Z2065" s="35">
        <f t="shared" si="159"/>
        <v>386007.43500000006</v>
      </c>
      <c r="AA2065" s="38"/>
      <c r="AB2065" s="39" t="s">
        <v>232</v>
      </c>
      <c r="AC2065" s="40"/>
    </row>
    <row r="2066" spans="1:29" ht="19.5" customHeight="1" x14ac:dyDescent="0.45">
      <c r="A2066" s="22">
        <v>46146</v>
      </c>
      <c r="B2066" s="23" t="s">
        <v>29</v>
      </c>
      <c r="C2066" s="24" t="s">
        <v>168</v>
      </c>
      <c r="D2066" s="25" t="s">
        <v>267</v>
      </c>
      <c r="E2066" s="26" t="s">
        <v>268</v>
      </c>
      <c r="F2066" s="27" t="str">
        <f>VLOOKUP(표1[[#This Row],[품번]],[1]!품번구분[#Data],2,0)</f>
        <v>G</v>
      </c>
      <c r="G2066" s="28">
        <v>12</v>
      </c>
      <c r="H2066" s="28">
        <v>81</v>
      </c>
      <c r="I2066" s="28">
        <v>0</v>
      </c>
      <c r="J2066" s="29">
        <f>표1[[#This Row],[C/V]]*표1[[#This Row],[판수]]-표1[[#This Row],[불량수량]]</f>
        <v>972</v>
      </c>
      <c r="K2066" s="28" t="s">
        <v>269</v>
      </c>
      <c r="L2066" s="28" t="s">
        <v>34</v>
      </c>
      <c r="M2066" s="30" t="s">
        <v>230</v>
      </c>
      <c r="N2066" s="30" t="s">
        <v>353</v>
      </c>
      <c r="O2066" s="31">
        <v>620</v>
      </c>
      <c r="P2066" s="31">
        <v>0</v>
      </c>
      <c r="Q2066" s="32"/>
      <c r="R2066" s="33">
        <f t="shared" si="161"/>
        <v>7.838709677419355</v>
      </c>
      <c r="S2066" s="34">
        <f t="shared" si="160"/>
        <v>161</v>
      </c>
      <c r="T2066" s="35">
        <f>IF(L2066="비가동",0,VLOOKUP(E2066,[1]단가!$D$4:$G$1048576,4,0))</f>
        <v>660</v>
      </c>
      <c r="U2066" s="35">
        <f t="shared" si="157"/>
        <v>641520</v>
      </c>
      <c r="V2066" s="36" t="str">
        <f>IF($L2066="비가동",0,IF($B2066="in",VLOOKUP($E2066,[1]투입량!$M:$T,3,FALSE),VLOOKUP($E2066,[1]투입량!$D:$I,3,FALSE)))</f>
        <v>E5005-1</v>
      </c>
      <c r="W2066" s="35">
        <f>IF($L2066="비가동",0,IF($B2066="in",VLOOKUP($E2066,[1]투입량!$M:$T,6,FALSE),VLOOKUP($E2066,[1]투입량!$D:$I,5,FALSE)))</f>
        <v>0</v>
      </c>
      <c r="X2066" s="35">
        <f t="shared" si="158"/>
        <v>0</v>
      </c>
      <c r="Y2066" s="37">
        <f>IF(V2066=0,0,VLOOKUP(V2066,[1]원재료!C:H,3,0)*0.001)</f>
        <v>3.25</v>
      </c>
      <c r="Z2066" s="35">
        <f t="shared" si="159"/>
        <v>0</v>
      </c>
      <c r="AA2066" s="38"/>
      <c r="AB2066" s="39" t="s">
        <v>232</v>
      </c>
      <c r="AC2066" s="40"/>
    </row>
    <row r="2067" spans="1:29" ht="19.5" hidden="1" customHeight="1" x14ac:dyDescent="0.45">
      <c r="A2067" s="22">
        <v>46146</v>
      </c>
      <c r="B2067" s="23" t="s">
        <v>29</v>
      </c>
      <c r="C2067" s="24" t="s">
        <v>168</v>
      </c>
      <c r="D2067" s="25" t="s">
        <v>270</v>
      </c>
      <c r="E2067" s="26" t="s">
        <v>355</v>
      </c>
      <c r="F2067" s="27" t="str">
        <f>VLOOKUP(표1[[#This Row],[품번]],[1]!품번구분[#Data],2,0)</f>
        <v>G</v>
      </c>
      <c r="G2067" s="28">
        <v>20</v>
      </c>
      <c r="H2067" s="28">
        <v>25</v>
      </c>
      <c r="I2067" s="28">
        <v>0</v>
      </c>
      <c r="J2067" s="29">
        <f>표1[[#This Row],[C/V]]*표1[[#This Row],[판수]]-표1[[#This Row],[불량수량]]</f>
        <v>500</v>
      </c>
      <c r="K2067" s="28" t="s">
        <v>269</v>
      </c>
      <c r="L2067" s="28" t="s">
        <v>34</v>
      </c>
      <c r="M2067" s="30" t="s">
        <v>230</v>
      </c>
      <c r="N2067" s="30" t="s">
        <v>353</v>
      </c>
      <c r="O2067" s="31">
        <v>190</v>
      </c>
      <c r="P2067" s="31">
        <v>430</v>
      </c>
      <c r="Q2067" s="32" t="s">
        <v>100</v>
      </c>
      <c r="R2067" s="33">
        <f t="shared" si="161"/>
        <v>7.8947368421052628</v>
      </c>
      <c r="S2067" s="34">
        <f t="shared" si="160"/>
        <v>103</v>
      </c>
      <c r="T2067" s="35">
        <f>IF(L2067="비가동",0,VLOOKUP(E2067,[1]단가!$D$4:$G$1048576,4,0))</f>
        <v>380</v>
      </c>
      <c r="U2067" s="35">
        <f t="shared" si="157"/>
        <v>190000</v>
      </c>
      <c r="V2067" s="36" t="str">
        <f>IF($L2067="비가동",0,IF($B2067="in",VLOOKUP($E2067,[1]투입량!$M:$T,3,FALSE),VLOOKUP($E2067,[1]투입량!$D:$I,3,FALSE)))</f>
        <v>H-N7001</v>
      </c>
      <c r="W2067" s="35">
        <f>IF($L2067="비가동",0,IF($B2067="in",VLOOKUP($E2067,[1]투입량!$M:$T,6,FALSE),VLOOKUP($E2067,[1]투입량!$D:$I,5,FALSE)))</f>
        <v>84</v>
      </c>
      <c r="X2067" s="35">
        <f t="shared" si="158"/>
        <v>2310</v>
      </c>
      <c r="Y2067" s="37">
        <f>IF(V2067=0,0,VLOOKUP(V2067,[1]원재료!C:H,3,0)*0.001)</f>
        <v>22.900000000000002</v>
      </c>
      <c r="Z2067" s="35">
        <f t="shared" si="159"/>
        <v>52899.000000000007</v>
      </c>
      <c r="AA2067" s="38"/>
      <c r="AB2067" s="39" t="s">
        <v>232</v>
      </c>
      <c r="AC2067" s="40"/>
    </row>
    <row r="2068" spans="1:29" ht="19.5" customHeight="1" x14ac:dyDescent="0.45">
      <c r="A2068" s="22">
        <v>46146</v>
      </c>
      <c r="B2068" s="23" t="s">
        <v>29</v>
      </c>
      <c r="C2068" s="24" t="s">
        <v>168</v>
      </c>
      <c r="D2068" s="25" t="s">
        <v>273</v>
      </c>
      <c r="E2068" s="26" t="s">
        <v>274</v>
      </c>
      <c r="F2068" s="27" t="str">
        <f>VLOOKUP(표1[[#This Row],[품번]],[1]!품번구분[#Data],2,0)</f>
        <v>G</v>
      </c>
      <c r="G2068" s="28">
        <v>4</v>
      </c>
      <c r="H2068" s="28">
        <v>81</v>
      </c>
      <c r="I2068" s="28">
        <v>0</v>
      </c>
      <c r="J2068" s="29">
        <f>표1[[#This Row],[C/V]]*표1[[#This Row],[판수]]-표1[[#This Row],[불량수량]]</f>
        <v>324</v>
      </c>
      <c r="K2068" s="28" t="s">
        <v>269</v>
      </c>
      <c r="L2068" s="28" t="s">
        <v>34</v>
      </c>
      <c r="M2068" s="30" t="s">
        <v>230</v>
      </c>
      <c r="N2068" s="30" t="s">
        <v>353</v>
      </c>
      <c r="O2068" s="31">
        <v>620</v>
      </c>
      <c r="P2068" s="31">
        <v>0</v>
      </c>
      <c r="Q2068" s="32"/>
      <c r="R2068" s="33">
        <f t="shared" si="161"/>
        <v>7.838709677419355</v>
      </c>
      <c r="S2068" s="34">
        <f t="shared" si="160"/>
        <v>159</v>
      </c>
      <c r="T2068" s="35">
        <f>IF(L2068="비가동",0,VLOOKUP(E2068,[1]단가!$D$4:$G$1048576,4,0))</f>
        <v>550</v>
      </c>
      <c r="U2068" s="35">
        <f t="shared" si="157"/>
        <v>178200</v>
      </c>
      <c r="V2068" s="36" t="str">
        <f>IF($L2068="비가동",0,IF($B2068="in",VLOOKUP($E2068,[1]투입량!$M:$T,3,FALSE),VLOOKUP($E2068,[1]투입량!$D:$I,3,FALSE)))</f>
        <v>E5005-1</v>
      </c>
      <c r="W2068" s="35">
        <f>IF($L2068="비가동",0,IF($B2068="in",VLOOKUP($E2068,[1]투입량!$M:$T,6,FALSE),VLOOKUP($E2068,[1]투입량!$D:$I,5,FALSE)))</f>
        <v>555</v>
      </c>
      <c r="X2068" s="35">
        <f t="shared" si="158"/>
        <v>49450.5</v>
      </c>
      <c r="Y2068" s="37">
        <f>IF(V2068=0,0,VLOOKUP(V2068,[1]원재료!C:H,3,0)*0.001)</f>
        <v>3.25</v>
      </c>
      <c r="Z2068" s="35">
        <f t="shared" si="159"/>
        <v>160714.125</v>
      </c>
      <c r="AA2068" s="38"/>
      <c r="AB2068" s="39" t="s">
        <v>232</v>
      </c>
      <c r="AC2068" s="40"/>
    </row>
    <row r="2069" spans="1:29" ht="19.5" customHeight="1" x14ac:dyDescent="0.45">
      <c r="A2069" s="22">
        <v>46146</v>
      </c>
      <c r="B2069" s="23" t="s">
        <v>29</v>
      </c>
      <c r="C2069" s="24" t="s">
        <v>168</v>
      </c>
      <c r="D2069" s="25" t="s">
        <v>267</v>
      </c>
      <c r="E2069" s="26" t="s">
        <v>268</v>
      </c>
      <c r="F2069" s="27" t="str">
        <f>VLOOKUP(표1[[#This Row],[품번]],[1]!품번구분[#Data],2,0)</f>
        <v>G</v>
      </c>
      <c r="G2069" s="28">
        <v>12</v>
      </c>
      <c r="H2069" s="28">
        <v>80</v>
      </c>
      <c r="I2069" s="28">
        <v>0</v>
      </c>
      <c r="J2069" s="29">
        <f>표1[[#This Row],[C/V]]*표1[[#This Row],[판수]]-표1[[#This Row],[불량수량]]</f>
        <v>960</v>
      </c>
      <c r="K2069" s="28" t="s">
        <v>275</v>
      </c>
      <c r="L2069" s="28" t="s">
        <v>117</v>
      </c>
      <c r="M2069" s="30" t="s">
        <v>353</v>
      </c>
      <c r="N2069" s="30" t="s">
        <v>230</v>
      </c>
      <c r="O2069" s="31">
        <v>660</v>
      </c>
      <c r="P2069" s="31">
        <v>0</v>
      </c>
      <c r="Q2069" s="32"/>
      <c r="R2069" s="33">
        <f t="shared" si="161"/>
        <v>7.2727272727272734</v>
      </c>
      <c r="S2069" s="34">
        <f t="shared" si="160"/>
        <v>161</v>
      </c>
      <c r="T2069" s="35">
        <f>IF(L2069="비가동",0,VLOOKUP(E2069,[1]단가!$D$4:$G$1048576,4,0))</f>
        <v>660</v>
      </c>
      <c r="U2069" s="35">
        <f t="shared" si="157"/>
        <v>633600</v>
      </c>
      <c r="V2069" s="36" t="str">
        <f>IF($L2069="비가동",0,IF($B2069="in",VLOOKUP($E2069,[1]투입량!$M:$T,3,FALSE),VLOOKUP($E2069,[1]투입량!$D:$I,3,FALSE)))</f>
        <v>E5005-1</v>
      </c>
      <c r="W2069" s="35">
        <f>IF($L2069="비가동",0,IF($B2069="in",VLOOKUP($E2069,[1]투입량!$M:$T,6,FALSE),VLOOKUP($E2069,[1]투입량!$D:$I,5,FALSE)))</f>
        <v>0</v>
      </c>
      <c r="X2069" s="35">
        <f t="shared" si="158"/>
        <v>0</v>
      </c>
      <c r="Y2069" s="37">
        <f>IF(V2069=0,0,VLOOKUP(V2069,[1]원재료!C:H,3,0)*0.001)</f>
        <v>3.25</v>
      </c>
      <c r="Z2069" s="35">
        <f t="shared" si="159"/>
        <v>0</v>
      </c>
      <c r="AA2069" s="38"/>
      <c r="AB2069" s="39" t="s">
        <v>232</v>
      </c>
      <c r="AC2069" s="40"/>
    </row>
    <row r="2070" spans="1:29" ht="19.5" customHeight="1" x14ac:dyDescent="0.45">
      <c r="A2070" s="22">
        <v>46146</v>
      </c>
      <c r="B2070" s="23" t="s">
        <v>29</v>
      </c>
      <c r="C2070" s="24" t="s">
        <v>168</v>
      </c>
      <c r="D2070" s="25" t="s">
        <v>270</v>
      </c>
      <c r="E2070" s="26" t="s">
        <v>355</v>
      </c>
      <c r="F2070" s="27" t="str">
        <f>VLOOKUP(표1[[#This Row],[품번]],[1]!품번구분[#Data],2,0)</f>
        <v>G</v>
      </c>
      <c r="G2070" s="28">
        <v>20</v>
      </c>
      <c r="H2070" s="28">
        <v>78</v>
      </c>
      <c r="I2070" s="28">
        <v>0</v>
      </c>
      <c r="J2070" s="29">
        <f>표1[[#This Row],[C/V]]*표1[[#This Row],[판수]]-표1[[#This Row],[불량수량]]</f>
        <v>1560</v>
      </c>
      <c r="K2070" s="28" t="s">
        <v>275</v>
      </c>
      <c r="L2070" s="28" t="s">
        <v>117</v>
      </c>
      <c r="M2070" s="30" t="s">
        <v>353</v>
      </c>
      <c r="N2070" s="30" t="s">
        <v>230</v>
      </c>
      <c r="O2070" s="31">
        <v>660</v>
      </c>
      <c r="P2070" s="31">
        <v>0</v>
      </c>
      <c r="Q2070" s="32"/>
      <c r="R2070" s="33">
        <f t="shared" si="161"/>
        <v>7.0909090909090908</v>
      </c>
      <c r="S2070" s="34">
        <f t="shared" si="160"/>
        <v>103</v>
      </c>
      <c r="T2070" s="35">
        <f>IF(L2070="비가동",0,VLOOKUP(E2070,[1]단가!$D$4:$G$1048576,4,0))</f>
        <v>380</v>
      </c>
      <c r="U2070" s="35">
        <f t="shared" si="157"/>
        <v>592800</v>
      </c>
      <c r="V2070" s="36" t="str">
        <f>IF($L2070="비가동",0,IF($B2070="in",VLOOKUP($E2070,[1]투입량!$M:$T,3,FALSE),VLOOKUP($E2070,[1]투입량!$D:$I,3,FALSE)))</f>
        <v>H-N7001</v>
      </c>
      <c r="W2070" s="35">
        <f>IF($L2070="비가동",0,IF($B2070="in",VLOOKUP($E2070,[1]투입량!$M:$T,6,FALSE),VLOOKUP($E2070,[1]투입량!$D:$I,5,FALSE)))</f>
        <v>84</v>
      </c>
      <c r="X2070" s="35">
        <f t="shared" si="158"/>
        <v>7207.2000000000007</v>
      </c>
      <c r="Y2070" s="37">
        <f>IF(V2070=0,0,VLOOKUP(V2070,[1]원재료!C:H,3,0)*0.001)</f>
        <v>22.900000000000002</v>
      </c>
      <c r="Z2070" s="35">
        <f t="shared" si="159"/>
        <v>165044.88000000003</v>
      </c>
      <c r="AA2070" s="38"/>
      <c r="AB2070" s="39" t="s">
        <v>232</v>
      </c>
      <c r="AC2070" s="40"/>
    </row>
    <row r="2071" spans="1:29" ht="19.5" customHeight="1" x14ac:dyDescent="0.45">
      <c r="A2071" s="22">
        <v>46146</v>
      </c>
      <c r="B2071" s="23" t="s">
        <v>29</v>
      </c>
      <c r="C2071" s="24" t="s">
        <v>168</v>
      </c>
      <c r="D2071" s="25" t="s">
        <v>273</v>
      </c>
      <c r="E2071" s="26" t="s">
        <v>274</v>
      </c>
      <c r="F2071" s="27" t="str">
        <f>VLOOKUP(표1[[#This Row],[품번]],[1]!품번구분[#Data],2,0)</f>
        <v>G</v>
      </c>
      <c r="G2071" s="28">
        <v>4</v>
      </c>
      <c r="H2071" s="28">
        <v>78</v>
      </c>
      <c r="I2071" s="28">
        <v>0</v>
      </c>
      <c r="J2071" s="29">
        <f>표1[[#This Row],[C/V]]*표1[[#This Row],[판수]]-표1[[#This Row],[불량수량]]</f>
        <v>312</v>
      </c>
      <c r="K2071" s="28" t="s">
        <v>275</v>
      </c>
      <c r="L2071" s="28" t="s">
        <v>117</v>
      </c>
      <c r="M2071" s="30" t="s">
        <v>353</v>
      </c>
      <c r="N2071" s="30" t="s">
        <v>230</v>
      </c>
      <c r="O2071" s="31">
        <v>660</v>
      </c>
      <c r="P2071" s="31">
        <v>0</v>
      </c>
      <c r="Q2071" s="32"/>
      <c r="R2071" s="33">
        <f t="shared" si="161"/>
        <v>7.0909090909090908</v>
      </c>
      <c r="S2071" s="34">
        <f t="shared" si="160"/>
        <v>159</v>
      </c>
      <c r="T2071" s="35">
        <f>IF(L2071="비가동",0,VLOOKUP(E2071,[1]단가!$D$4:$G$1048576,4,0))</f>
        <v>550</v>
      </c>
      <c r="U2071" s="35">
        <f t="shared" si="157"/>
        <v>171600</v>
      </c>
      <c r="V2071" s="36" t="str">
        <f>IF($L2071="비가동",0,IF($B2071="in",VLOOKUP($E2071,[1]투입량!$M:$T,3,FALSE),VLOOKUP($E2071,[1]투입량!$D:$I,3,FALSE)))</f>
        <v>E5005-1</v>
      </c>
      <c r="W2071" s="35">
        <f>IF($L2071="비가동",0,IF($B2071="in",VLOOKUP($E2071,[1]투입량!$M:$T,6,FALSE),VLOOKUP($E2071,[1]투입량!$D:$I,5,FALSE)))</f>
        <v>555</v>
      </c>
      <c r="X2071" s="35">
        <f t="shared" si="158"/>
        <v>47619</v>
      </c>
      <c r="Y2071" s="37">
        <f>IF(V2071=0,0,VLOOKUP(V2071,[1]원재료!C:H,3,0)*0.001)</f>
        <v>3.25</v>
      </c>
      <c r="Z2071" s="35">
        <f t="shared" si="159"/>
        <v>154761.75</v>
      </c>
      <c r="AA2071" s="38"/>
      <c r="AB2071" s="39" t="s">
        <v>232</v>
      </c>
      <c r="AC2071" s="40"/>
    </row>
    <row r="2072" spans="1:29" ht="19.5" customHeight="1" x14ac:dyDescent="0.45">
      <c r="A2072" s="22">
        <v>46146</v>
      </c>
      <c r="B2072" s="23" t="s">
        <v>29</v>
      </c>
      <c r="C2072" s="24" t="s">
        <v>168</v>
      </c>
      <c r="D2072" s="25" t="s">
        <v>276</v>
      </c>
      <c r="E2072" s="26" t="s">
        <v>277</v>
      </c>
      <c r="F2072" s="27" t="str">
        <f>VLOOKUP(표1[[#This Row],[품번]],[1]!품번구분[#Data],2,0)</f>
        <v>G</v>
      </c>
      <c r="G2072" s="28">
        <v>4</v>
      </c>
      <c r="H2072" s="28">
        <v>67</v>
      </c>
      <c r="I2072" s="28">
        <v>0</v>
      </c>
      <c r="J2072" s="29">
        <f>표1[[#This Row],[C/V]]*표1[[#This Row],[판수]]-표1[[#This Row],[불량수량]]</f>
        <v>268</v>
      </c>
      <c r="K2072" s="28" t="s">
        <v>278</v>
      </c>
      <c r="L2072" s="28" t="s">
        <v>34</v>
      </c>
      <c r="M2072" s="30" t="s">
        <v>230</v>
      </c>
      <c r="N2072" s="30" t="s">
        <v>353</v>
      </c>
      <c r="O2072" s="31">
        <v>620</v>
      </c>
      <c r="P2072" s="31">
        <v>0</v>
      </c>
      <c r="Q2072" s="32"/>
      <c r="R2072" s="33">
        <f t="shared" si="161"/>
        <v>6.4838709677419351</v>
      </c>
      <c r="S2072" s="34">
        <f t="shared" si="160"/>
        <v>155</v>
      </c>
      <c r="T2072" s="35">
        <f>IF(L2072="비가동",0,VLOOKUP(E2072,[1]단가!$D$4:$G$1048576,4,0))</f>
        <v>832.6</v>
      </c>
      <c r="U2072" s="35">
        <f t="shared" si="157"/>
        <v>223136.80000000002</v>
      </c>
      <c r="V2072" s="36" t="str">
        <f>IF($L2072="비가동",0,IF($B2072="in",VLOOKUP($E2072,[1]투입량!$M:$T,3,FALSE),VLOOKUP($E2072,[1]투입량!$D:$I,3,FALSE)))</f>
        <v>E5005-1</v>
      </c>
      <c r="W2072" s="35">
        <f>IF($L2072="비가동",0,IF($B2072="in",VLOOKUP($E2072,[1]투입량!$M:$T,6,FALSE),VLOOKUP($E2072,[1]투입량!$D:$I,5,FALSE)))</f>
        <v>0</v>
      </c>
      <c r="X2072" s="35">
        <f t="shared" si="158"/>
        <v>0</v>
      </c>
      <c r="Y2072" s="37">
        <f>IF(V2072=0,0,VLOOKUP(V2072,[1]원재료!C:H,3,0)*0.001)</f>
        <v>3.25</v>
      </c>
      <c r="Z2072" s="35">
        <f t="shared" si="159"/>
        <v>0</v>
      </c>
      <c r="AA2072" s="38"/>
      <c r="AB2072" s="39" t="s">
        <v>232</v>
      </c>
      <c r="AC2072" s="40"/>
    </row>
    <row r="2073" spans="1:29" ht="19.5" customHeight="1" x14ac:dyDescent="0.45">
      <c r="A2073" s="22">
        <v>46146</v>
      </c>
      <c r="B2073" s="23" t="s">
        <v>29</v>
      </c>
      <c r="C2073" s="24" t="s">
        <v>168</v>
      </c>
      <c r="D2073" s="25" t="s">
        <v>279</v>
      </c>
      <c r="E2073" s="26" t="s">
        <v>280</v>
      </c>
      <c r="F2073" s="27" t="str">
        <f>VLOOKUP(표1[[#This Row],[품번]],[1]!품번구분[#Data],2,0)</f>
        <v>G</v>
      </c>
      <c r="G2073" s="28">
        <v>12</v>
      </c>
      <c r="H2073" s="28">
        <v>88</v>
      </c>
      <c r="I2073" s="28">
        <v>0</v>
      </c>
      <c r="J2073" s="29">
        <f>표1[[#This Row],[C/V]]*표1[[#This Row],[판수]]-표1[[#This Row],[불량수량]]</f>
        <v>1056</v>
      </c>
      <c r="K2073" s="28" t="s">
        <v>278</v>
      </c>
      <c r="L2073" s="28" t="s">
        <v>34</v>
      </c>
      <c r="M2073" s="30" t="s">
        <v>230</v>
      </c>
      <c r="N2073" s="30" t="s">
        <v>353</v>
      </c>
      <c r="O2073" s="31">
        <v>620</v>
      </c>
      <c r="P2073" s="31">
        <v>0</v>
      </c>
      <c r="Q2073" s="32"/>
      <c r="R2073" s="33">
        <f t="shared" si="161"/>
        <v>8.5161290322580641</v>
      </c>
      <c r="S2073" s="34">
        <f t="shared" si="160"/>
        <v>178</v>
      </c>
      <c r="T2073" s="35">
        <f>IF(L2073="비가동",0,VLOOKUP(E2073,[1]단가!$D$4:$G$1048576,4,0))</f>
        <v>0</v>
      </c>
      <c r="U2073" s="35">
        <f t="shared" si="157"/>
        <v>0</v>
      </c>
      <c r="V2073" s="36" t="str">
        <f>IF($L2073="비가동",0,IF($B2073="in",VLOOKUP($E2073,[1]투입량!$M:$T,3,FALSE),VLOOKUP($E2073,[1]투입량!$D:$I,3,FALSE)))</f>
        <v>E4005-1</v>
      </c>
      <c r="W2073" s="35">
        <f>IF($L2073="비가동",0,IF($B2073="in",VLOOKUP($E2073,[1]투입량!$M:$T,6,FALSE),VLOOKUP($E2073,[1]투입량!$D:$I,5,FALSE)))</f>
        <v>300</v>
      </c>
      <c r="X2073" s="35">
        <f t="shared" si="158"/>
        <v>29040</v>
      </c>
      <c r="Y2073" s="37">
        <f>IF(V2073=0,0,VLOOKUP(V2073,[1]원재료!C:H,3,0)*0.001)</f>
        <v>3.24</v>
      </c>
      <c r="Z2073" s="35">
        <f t="shared" si="159"/>
        <v>94089.600000000006</v>
      </c>
      <c r="AA2073" s="38"/>
      <c r="AB2073" s="39" t="s">
        <v>232</v>
      </c>
      <c r="AC2073" s="40"/>
    </row>
    <row r="2074" spans="1:29" ht="19.5" customHeight="1" x14ac:dyDescent="0.45">
      <c r="A2074" s="22">
        <v>46146</v>
      </c>
      <c r="B2074" s="23" t="s">
        <v>29</v>
      </c>
      <c r="C2074" s="24" t="s">
        <v>168</v>
      </c>
      <c r="D2074" s="25" t="s">
        <v>281</v>
      </c>
      <c r="E2074" s="26" t="s">
        <v>282</v>
      </c>
      <c r="F2074" s="27" t="str">
        <f>VLOOKUP(표1[[#This Row],[품번]],[1]!품번구분[#Data],2,0)</f>
        <v>G</v>
      </c>
      <c r="G2074" s="28">
        <v>4</v>
      </c>
      <c r="H2074" s="28">
        <v>87</v>
      </c>
      <c r="I2074" s="28">
        <v>0</v>
      </c>
      <c r="J2074" s="29">
        <f>표1[[#This Row],[C/V]]*표1[[#This Row],[판수]]-표1[[#This Row],[불량수량]]</f>
        <v>348</v>
      </c>
      <c r="K2074" s="28" t="s">
        <v>278</v>
      </c>
      <c r="L2074" s="28" t="s">
        <v>34</v>
      </c>
      <c r="M2074" s="30" t="s">
        <v>230</v>
      </c>
      <c r="N2074" s="30" t="s">
        <v>353</v>
      </c>
      <c r="O2074" s="31">
        <v>620</v>
      </c>
      <c r="P2074" s="31">
        <v>0</v>
      </c>
      <c r="Q2074" s="32"/>
      <c r="R2074" s="33">
        <f t="shared" si="161"/>
        <v>8.4193548387096779</v>
      </c>
      <c r="S2074" s="34">
        <f t="shared" si="160"/>
        <v>182</v>
      </c>
      <c r="T2074" s="35">
        <f>IF(L2074="비가동",0,VLOOKUP(E2074,[1]단가!$D$4:$G$1048576,4,0))</f>
        <v>0</v>
      </c>
      <c r="U2074" s="35">
        <f t="shared" si="157"/>
        <v>0</v>
      </c>
      <c r="V2074" s="36" t="str">
        <f>IF($L2074="비가동",0,IF($B2074="in",VLOOKUP($E2074,[1]투입량!$M:$T,3,FALSE),VLOOKUP($E2074,[1]투입량!$D:$I,3,FALSE)))</f>
        <v>E5005-1</v>
      </c>
      <c r="W2074" s="35">
        <f>IF($L2074="비가동",0,IF($B2074="in",VLOOKUP($E2074,[1]투입량!$M:$T,6,FALSE),VLOOKUP($E2074,[1]투입량!$D:$I,5,FALSE)))</f>
        <v>0</v>
      </c>
      <c r="X2074" s="35">
        <f t="shared" si="158"/>
        <v>0</v>
      </c>
      <c r="Y2074" s="37">
        <f>IF(V2074=0,0,VLOOKUP(V2074,[1]원재료!C:H,3,0)*0.001)</f>
        <v>3.25</v>
      </c>
      <c r="Z2074" s="35">
        <f t="shared" si="159"/>
        <v>0</v>
      </c>
      <c r="AA2074" s="38"/>
      <c r="AB2074" s="39" t="s">
        <v>232</v>
      </c>
      <c r="AC2074" s="40"/>
    </row>
    <row r="2075" spans="1:29" ht="19.5" customHeight="1" x14ac:dyDescent="0.45">
      <c r="A2075" s="22">
        <v>46146</v>
      </c>
      <c r="B2075" s="23" t="s">
        <v>29</v>
      </c>
      <c r="C2075" s="24" t="s">
        <v>168</v>
      </c>
      <c r="D2075" s="25" t="s">
        <v>276</v>
      </c>
      <c r="E2075" s="26" t="s">
        <v>277</v>
      </c>
      <c r="F2075" s="27" t="str">
        <f>VLOOKUP(표1[[#This Row],[품번]],[1]!품번구분[#Data],2,0)</f>
        <v>G</v>
      </c>
      <c r="G2075" s="28">
        <v>4</v>
      </c>
      <c r="H2075" s="28">
        <v>88</v>
      </c>
      <c r="I2075" s="28">
        <v>0</v>
      </c>
      <c r="J2075" s="29">
        <f>표1[[#This Row],[C/V]]*표1[[#This Row],[판수]]-표1[[#This Row],[불량수량]]</f>
        <v>352</v>
      </c>
      <c r="K2075" s="28" t="s">
        <v>283</v>
      </c>
      <c r="L2075" s="28" t="s">
        <v>117</v>
      </c>
      <c r="M2075" s="30" t="s">
        <v>353</v>
      </c>
      <c r="N2075" s="30" t="s">
        <v>230</v>
      </c>
      <c r="O2075" s="31">
        <v>660</v>
      </c>
      <c r="P2075" s="31">
        <v>0</v>
      </c>
      <c r="Q2075" s="32"/>
      <c r="R2075" s="33">
        <f t="shared" si="161"/>
        <v>8</v>
      </c>
      <c r="S2075" s="34">
        <f t="shared" si="160"/>
        <v>155</v>
      </c>
      <c r="T2075" s="35">
        <f>IF(L2075="비가동",0,VLOOKUP(E2075,[1]단가!$D$4:$G$1048576,4,0))</f>
        <v>832.6</v>
      </c>
      <c r="U2075" s="35">
        <f t="shared" si="157"/>
        <v>293075.20000000001</v>
      </c>
      <c r="V2075" s="36" t="str">
        <f>IF($L2075="비가동",0,IF($B2075="in",VLOOKUP($E2075,[1]투입량!$M:$T,3,FALSE),VLOOKUP($E2075,[1]투입량!$D:$I,3,FALSE)))</f>
        <v>E5005-1</v>
      </c>
      <c r="W2075" s="35">
        <f>IF($L2075="비가동",0,IF($B2075="in",VLOOKUP($E2075,[1]투입량!$M:$T,6,FALSE),VLOOKUP($E2075,[1]투입량!$D:$I,5,FALSE)))</f>
        <v>0</v>
      </c>
      <c r="X2075" s="35">
        <f t="shared" si="158"/>
        <v>0</v>
      </c>
      <c r="Y2075" s="37">
        <f>IF(V2075=0,0,VLOOKUP(V2075,[1]원재료!C:H,3,0)*0.001)</f>
        <v>3.25</v>
      </c>
      <c r="Z2075" s="35">
        <f t="shared" si="159"/>
        <v>0</v>
      </c>
      <c r="AA2075" s="38"/>
      <c r="AB2075" s="39" t="s">
        <v>232</v>
      </c>
      <c r="AC2075" s="40"/>
    </row>
    <row r="2076" spans="1:29" ht="19.5" customHeight="1" x14ac:dyDescent="0.45">
      <c r="A2076" s="22">
        <v>46146</v>
      </c>
      <c r="B2076" s="23" t="s">
        <v>29</v>
      </c>
      <c r="C2076" s="24" t="s">
        <v>168</v>
      </c>
      <c r="D2076" s="25" t="s">
        <v>279</v>
      </c>
      <c r="E2076" s="26" t="s">
        <v>280</v>
      </c>
      <c r="F2076" s="27" t="str">
        <f>VLOOKUP(표1[[#This Row],[품번]],[1]!품번구분[#Data],2,0)</f>
        <v>G</v>
      </c>
      <c r="G2076" s="28">
        <v>12</v>
      </c>
      <c r="H2076" s="28">
        <v>90</v>
      </c>
      <c r="I2076" s="28">
        <v>0</v>
      </c>
      <c r="J2076" s="29">
        <f>표1[[#This Row],[C/V]]*표1[[#This Row],[판수]]-표1[[#This Row],[불량수량]]</f>
        <v>1080</v>
      </c>
      <c r="K2076" s="28" t="s">
        <v>283</v>
      </c>
      <c r="L2076" s="28" t="s">
        <v>117</v>
      </c>
      <c r="M2076" s="30" t="s">
        <v>353</v>
      </c>
      <c r="N2076" s="30" t="s">
        <v>230</v>
      </c>
      <c r="O2076" s="31">
        <v>660</v>
      </c>
      <c r="P2076" s="31">
        <v>0</v>
      </c>
      <c r="Q2076" s="32"/>
      <c r="R2076" s="33">
        <f t="shared" si="161"/>
        <v>8.1818181818181817</v>
      </c>
      <c r="S2076" s="34">
        <f t="shared" si="160"/>
        <v>178</v>
      </c>
      <c r="T2076" s="35">
        <f>IF(L2076="비가동",0,VLOOKUP(E2076,[1]단가!$D$4:$G$1048576,4,0))</f>
        <v>0</v>
      </c>
      <c r="U2076" s="35">
        <f t="shared" si="157"/>
        <v>0</v>
      </c>
      <c r="V2076" s="36" t="str">
        <f>IF($L2076="비가동",0,IF($B2076="in",VLOOKUP($E2076,[1]투입량!$M:$T,3,FALSE),VLOOKUP($E2076,[1]투입량!$D:$I,3,FALSE)))</f>
        <v>E4005-1</v>
      </c>
      <c r="W2076" s="35">
        <f>IF($L2076="비가동",0,IF($B2076="in",VLOOKUP($E2076,[1]투입량!$M:$T,6,FALSE),VLOOKUP($E2076,[1]투입량!$D:$I,5,FALSE)))</f>
        <v>300</v>
      </c>
      <c r="X2076" s="35">
        <f t="shared" si="158"/>
        <v>29700</v>
      </c>
      <c r="Y2076" s="37">
        <f>IF(V2076=0,0,VLOOKUP(V2076,[1]원재료!C:H,3,0)*0.001)</f>
        <v>3.24</v>
      </c>
      <c r="Z2076" s="35">
        <f t="shared" si="159"/>
        <v>96228</v>
      </c>
      <c r="AA2076" s="38"/>
      <c r="AB2076" s="39" t="s">
        <v>232</v>
      </c>
      <c r="AC2076" s="40"/>
    </row>
    <row r="2077" spans="1:29" ht="19.5" customHeight="1" x14ac:dyDescent="0.45">
      <c r="A2077" s="22">
        <v>46146</v>
      </c>
      <c r="B2077" s="23" t="s">
        <v>29</v>
      </c>
      <c r="C2077" s="24" t="s">
        <v>168</v>
      </c>
      <c r="D2077" s="25" t="s">
        <v>281</v>
      </c>
      <c r="E2077" s="26" t="s">
        <v>282</v>
      </c>
      <c r="F2077" s="27" t="str">
        <f>VLOOKUP(표1[[#This Row],[품번]],[1]!품번구분[#Data],2,0)</f>
        <v>G</v>
      </c>
      <c r="G2077" s="28">
        <v>4</v>
      </c>
      <c r="H2077" s="28">
        <v>95</v>
      </c>
      <c r="I2077" s="28">
        <v>0</v>
      </c>
      <c r="J2077" s="29">
        <f>표1[[#This Row],[C/V]]*표1[[#This Row],[판수]]-표1[[#This Row],[불량수량]]</f>
        <v>380</v>
      </c>
      <c r="K2077" s="28" t="s">
        <v>283</v>
      </c>
      <c r="L2077" s="28" t="s">
        <v>117</v>
      </c>
      <c r="M2077" s="30" t="s">
        <v>353</v>
      </c>
      <c r="N2077" s="30" t="s">
        <v>230</v>
      </c>
      <c r="O2077" s="31">
        <v>660</v>
      </c>
      <c r="P2077" s="31">
        <v>0</v>
      </c>
      <c r="Q2077" s="32"/>
      <c r="R2077" s="33">
        <f t="shared" si="161"/>
        <v>8.6363636363636367</v>
      </c>
      <c r="S2077" s="34">
        <f t="shared" si="160"/>
        <v>182</v>
      </c>
      <c r="T2077" s="35">
        <f>IF(L2077="비가동",0,VLOOKUP(E2077,[1]단가!$D$4:$G$1048576,4,0))</f>
        <v>0</v>
      </c>
      <c r="U2077" s="35">
        <f t="shared" si="157"/>
        <v>0</v>
      </c>
      <c r="V2077" s="36" t="str">
        <f>IF($L2077="비가동",0,IF($B2077="in",VLOOKUP($E2077,[1]투입량!$M:$T,3,FALSE),VLOOKUP($E2077,[1]투입량!$D:$I,3,FALSE)))</f>
        <v>E5005-1</v>
      </c>
      <c r="W2077" s="35">
        <f>IF($L2077="비가동",0,IF($B2077="in",VLOOKUP($E2077,[1]투입량!$M:$T,6,FALSE),VLOOKUP($E2077,[1]투입량!$D:$I,5,FALSE)))</f>
        <v>0</v>
      </c>
      <c r="X2077" s="35">
        <f t="shared" si="158"/>
        <v>0</v>
      </c>
      <c r="Y2077" s="37">
        <f>IF(V2077=0,0,VLOOKUP(V2077,[1]원재료!C:H,3,0)*0.001)</f>
        <v>3.25</v>
      </c>
      <c r="Z2077" s="35">
        <f t="shared" si="159"/>
        <v>0</v>
      </c>
      <c r="AA2077" s="38"/>
      <c r="AB2077" s="39" t="s">
        <v>232</v>
      </c>
      <c r="AC2077" s="40"/>
    </row>
    <row r="2078" spans="1:29" ht="19.5" customHeight="1" x14ac:dyDescent="0.45">
      <c r="A2078" s="22">
        <v>46146</v>
      </c>
      <c r="B2078" s="23" t="s">
        <v>29</v>
      </c>
      <c r="C2078" s="24" t="s">
        <v>168</v>
      </c>
      <c r="D2078" s="25" t="s">
        <v>291</v>
      </c>
      <c r="E2078" s="26" t="s">
        <v>292</v>
      </c>
      <c r="F2078" s="27" t="str">
        <f>VLOOKUP(표1[[#This Row],[품번]],[1]!품번구분[#Data],2,0)</f>
        <v>G</v>
      </c>
      <c r="G2078" s="28">
        <v>4</v>
      </c>
      <c r="H2078" s="28">
        <v>90</v>
      </c>
      <c r="I2078" s="28">
        <v>0</v>
      </c>
      <c r="J2078" s="29">
        <f>표1[[#This Row],[C/V]]*표1[[#This Row],[판수]]-표1[[#This Row],[불량수량]]</f>
        <v>360</v>
      </c>
      <c r="K2078" s="28" t="s">
        <v>293</v>
      </c>
      <c r="L2078" s="28" t="s">
        <v>34</v>
      </c>
      <c r="M2078" s="30" t="s">
        <v>230</v>
      </c>
      <c r="N2078" s="30" t="s">
        <v>353</v>
      </c>
      <c r="O2078" s="31">
        <v>620</v>
      </c>
      <c r="P2078" s="31">
        <v>0</v>
      </c>
      <c r="Q2078" s="32"/>
      <c r="R2078" s="33">
        <f t="shared" si="161"/>
        <v>8.7096774193548399</v>
      </c>
      <c r="S2078" s="34">
        <f t="shared" si="160"/>
        <v>185</v>
      </c>
      <c r="T2078" s="35">
        <f>IF(L2078="비가동",0,VLOOKUP(E2078,[1]단가!$D$4:$G$1048576,4,0))</f>
        <v>818.9</v>
      </c>
      <c r="U2078" s="35">
        <f t="shared" si="157"/>
        <v>294804</v>
      </c>
      <c r="V2078" s="36" t="str">
        <f>IF($L2078="비가동",0,IF($B2078="in",VLOOKUP($E2078,[1]투입량!$M:$T,3,FALSE),VLOOKUP($E2078,[1]투입량!$D:$I,3,FALSE)))</f>
        <v>E5005-1</v>
      </c>
      <c r="W2078" s="35">
        <f>IF($L2078="비가동",0,IF($B2078="in",VLOOKUP($E2078,[1]투입량!$M:$T,6,FALSE),VLOOKUP($E2078,[1]투입량!$D:$I,5,FALSE)))</f>
        <v>0</v>
      </c>
      <c r="X2078" s="35">
        <f t="shared" si="158"/>
        <v>0</v>
      </c>
      <c r="Y2078" s="37">
        <f>IF(V2078=0,0,VLOOKUP(V2078,[1]원재료!C:H,3,0)*0.001)</f>
        <v>3.25</v>
      </c>
      <c r="Z2078" s="35">
        <f t="shared" si="159"/>
        <v>0</v>
      </c>
      <c r="AA2078" s="38"/>
      <c r="AB2078" s="39" t="s">
        <v>232</v>
      </c>
      <c r="AC2078" s="40"/>
    </row>
    <row r="2079" spans="1:29" ht="19.5" customHeight="1" x14ac:dyDescent="0.45">
      <c r="A2079" s="22">
        <v>46146</v>
      </c>
      <c r="B2079" s="23" t="s">
        <v>29</v>
      </c>
      <c r="C2079" s="24" t="s">
        <v>168</v>
      </c>
      <c r="D2079" s="25" t="s">
        <v>294</v>
      </c>
      <c r="E2079" s="26" t="s">
        <v>295</v>
      </c>
      <c r="F2079" s="27" t="str">
        <f>VLOOKUP(표1[[#This Row],[품번]],[1]!품번구분[#Data],2,0)</f>
        <v>G</v>
      </c>
      <c r="G2079" s="28">
        <v>9</v>
      </c>
      <c r="H2079" s="28">
        <v>90</v>
      </c>
      <c r="I2079" s="28">
        <v>0</v>
      </c>
      <c r="J2079" s="29">
        <f>표1[[#This Row],[C/V]]*표1[[#This Row],[판수]]-표1[[#This Row],[불량수량]]</f>
        <v>810</v>
      </c>
      <c r="K2079" s="28" t="s">
        <v>293</v>
      </c>
      <c r="L2079" s="28" t="s">
        <v>34</v>
      </c>
      <c r="M2079" s="30" t="s">
        <v>230</v>
      </c>
      <c r="N2079" s="30" t="s">
        <v>353</v>
      </c>
      <c r="O2079" s="31">
        <v>620</v>
      </c>
      <c r="P2079" s="31">
        <v>0</v>
      </c>
      <c r="Q2079" s="32"/>
      <c r="R2079" s="33">
        <f t="shared" si="161"/>
        <v>8.7096774193548399</v>
      </c>
      <c r="S2079" s="34">
        <f t="shared" si="160"/>
        <v>185</v>
      </c>
      <c r="T2079" s="35">
        <f>IF(L2079="비가동",0,VLOOKUP(E2079,[1]단가!$D$4:$G$1048576,4,0))</f>
        <v>250</v>
      </c>
      <c r="U2079" s="35">
        <f t="shared" si="157"/>
        <v>202500</v>
      </c>
      <c r="V2079" s="36" t="str">
        <f>IF($L2079="비가동",0,IF($B2079="in",VLOOKUP($E2079,[1]투입량!$M:$T,3,FALSE),VLOOKUP($E2079,[1]투입량!$D:$I,3,FALSE)))</f>
        <v>E5005-1</v>
      </c>
      <c r="W2079" s="35">
        <f>IF($L2079="비가동",0,IF($B2079="in",VLOOKUP($E2079,[1]투입량!$M:$T,6,FALSE),VLOOKUP($E2079,[1]투입량!$D:$I,5,FALSE)))</f>
        <v>302</v>
      </c>
      <c r="X2079" s="35">
        <f t="shared" si="158"/>
        <v>29898.000000000004</v>
      </c>
      <c r="Y2079" s="37">
        <f>IF(V2079=0,0,VLOOKUP(V2079,[1]원재료!C:H,3,0)*0.001)</f>
        <v>3.25</v>
      </c>
      <c r="Z2079" s="35">
        <f t="shared" si="159"/>
        <v>97168.500000000015</v>
      </c>
      <c r="AA2079" s="38"/>
      <c r="AB2079" s="39" t="s">
        <v>232</v>
      </c>
      <c r="AC2079" s="40"/>
    </row>
    <row r="2080" spans="1:29" ht="19.5" customHeight="1" x14ac:dyDescent="0.45">
      <c r="A2080" s="22">
        <v>46146</v>
      </c>
      <c r="B2080" s="23" t="s">
        <v>29</v>
      </c>
      <c r="C2080" s="24" t="s">
        <v>168</v>
      </c>
      <c r="D2080" s="25" t="s">
        <v>296</v>
      </c>
      <c r="E2080" s="26" t="s">
        <v>297</v>
      </c>
      <c r="F2080" s="27" t="str">
        <f>VLOOKUP(표1[[#This Row],[품번]],[1]!품번구분[#Data],2,0)</f>
        <v>G</v>
      </c>
      <c r="G2080" s="28">
        <v>4</v>
      </c>
      <c r="H2080" s="28">
        <v>90</v>
      </c>
      <c r="I2080" s="28">
        <v>0</v>
      </c>
      <c r="J2080" s="29">
        <f>표1[[#This Row],[C/V]]*표1[[#This Row],[판수]]-표1[[#This Row],[불량수량]]</f>
        <v>360</v>
      </c>
      <c r="K2080" s="28" t="s">
        <v>293</v>
      </c>
      <c r="L2080" s="28" t="s">
        <v>34</v>
      </c>
      <c r="M2080" s="30" t="s">
        <v>230</v>
      </c>
      <c r="N2080" s="30" t="s">
        <v>353</v>
      </c>
      <c r="O2080" s="31">
        <v>620</v>
      </c>
      <c r="P2080" s="31">
        <v>0</v>
      </c>
      <c r="Q2080" s="32"/>
      <c r="R2080" s="33">
        <f t="shared" si="161"/>
        <v>8.7096774193548399</v>
      </c>
      <c r="S2080" s="34">
        <f t="shared" si="160"/>
        <v>182</v>
      </c>
      <c r="T2080" s="35">
        <f>IF(L2080="비가동",0,VLOOKUP(E2080,[1]단가!$D$4:$G$1048576,4,0))</f>
        <v>525</v>
      </c>
      <c r="U2080" s="35">
        <f t="shared" si="157"/>
        <v>189000</v>
      </c>
      <c r="V2080" s="36" t="str">
        <f>IF($L2080="비가동",0,IF($B2080="in",VLOOKUP($E2080,[1]투입량!$M:$T,3,FALSE),VLOOKUP($E2080,[1]투입량!$D:$I,3,FALSE)))</f>
        <v>E5005-1</v>
      </c>
      <c r="W2080" s="35">
        <f>IF($L2080="비가동",0,IF($B2080="in",VLOOKUP($E2080,[1]투입량!$M:$T,6,FALSE),VLOOKUP($E2080,[1]투입량!$D:$I,5,FALSE)))</f>
        <v>224</v>
      </c>
      <c r="X2080" s="35">
        <f t="shared" si="158"/>
        <v>22176.000000000004</v>
      </c>
      <c r="Y2080" s="37">
        <f>IF(V2080=0,0,VLOOKUP(V2080,[1]원재료!C:H,3,0)*0.001)</f>
        <v>3.25</v>
      </c>
      <c r="Z2080" s="35">
        <f t="shared" si="159"/>
        <v>72072.000000000015</v>
      </c>
      <c r="AA2080" s="38"/>
      <c r="AB2080" s="39" t="s">
        <v>232</v>
      </c>
      <c r="AC2080" s="40"/>
    </row>
    <row r="2081" spans="1:29" ht="19.5" customHeight="1" x14ac:dyDescent="0.45">
      <c r="A2081" s="22">
        <v>46146</v>
      </c>
      <c r="B2081" s="23" t="s">
        <v>29</v>
      </c>
      <c r="C2081" s="24" t="s">
        <v>168</v>
      </c>
      <c r="D2081" s="25" t="s">
        <v>291</v>
      </c>
      <c r="E2081" s="26" t="s">
        <v>292</v>
      </c>
      <c r="F2081" s="27" t="str">
        <f>VLOOKUP(표1[[#This Row],[품번]],[1]!품번구분[#Data],2,0)</f>
        <v>G</v>
      </c>
      <c r="G2081" s="28">
        <v>4</v>
      </c>
      <c r="H2081" s="28">
        <v>95</v>
      </c>
      <c r="I2081" s="28">
        <v>0</v>
      </c>
      <c r="J2081" s="29">
        <f>표1[[#This Row],[C/V]]*표1[[#This Row],[판수]]-표1[[#This Row],[불량수량]]</f>
        <v>380</v>
      </c>
      <c r="K2081" s="28" t="s">
        <v>298</v>
      </c>
      <c r="L2081" s="28" t="s">
        <v>117</v>
      </c>
      <c r="M2081" s="30" t="s">
        <v>230</v>
      </c>
      <c r="N2081" s="30" t="s">
        <v>353</v>
      </c>
      <c r="O2081" s="31">
        <v>620</v>
      </c>
      <c r="P2081" s="31">
        <v>0</v>
      </c>
      <c r="Q2081" s="32"/>
      <c r="R2081" s="33">
        <f t="shared" si="161"/>
        <v>9.193548387096774</v>
      </c>
      <c r="S2081" s="34">
        <f t="shared" si="160"/>
        <v>185</v>
      </c>
      <c r="T2081" s="35">
        <f>IF(L2081="비가동",0,VLOOKUP(E2081,[1]단가!$D$4:$G$1048576,4,0))</f>
        <v>818.9</v>
      </c>
      <c r="U2081" s="35">
        <f t="shared" si="157"/>
        <v>311182</v>
      </c>
      <c r="V2081" s="36" t="str">
        <f>IF($L2081="비가동",0,IF($B2081="in",VLOOKUP($E2081,[1]투입량!$M:$T,3,FALSE),VLOOKUP($E2081,[1]투입량!$D:$I,3,FALSE)))</f>
        <v>E5005-1</v>
      </c>
      <c r="W2081" s="35">
        <f>IF($L2081="비가동",0,IF($B2081="in",VLOOKUP($E2081,[1]투입량!$M:$T,6,FALSE),VLOOKUP($E2081,[1]투입량!$D:$I,5,FALSE)))</f>
        <v>0</v>
      </c>
      <c r="X2081" s="35">
        <f t="shared" si="158"/>
        <v>0</v>
      </c>
      <c r="Y2081" s="37">
        <f>IF(V2081=0,0,VLOOKUP(V2081,[1]원재료!C:H,3,0)*0.001)</f>
        <v>3.25</v>
      </c>
      <c r="Z2081" s="35">
        <f t="shared" si="159"/>
        <v>0</v>
      </c>
      <c r="AA2081" s="38"/>
      <c r="AB2081" s="39" t="s">
        <v>232</v>
      </c>
      <c r="AC2081" s="40"/>
    </row>
    <row r="2082" spans="1:29" ht="19.5" customHeight="1" x14ac:dyDescent="0.45">
      <c r="A2082" s="22">
        <v>46146</v>
      </c>
      <c r="B2082" s="23" t="s">
        <v>29</v>
      </c>
      <c r="C2082" s="24" t="s">
        <v>168</v>
      </c>
      <c r="D2082" s="25" t="s">
        <v>294</v>
      </c>
      <c r="E2082" s="26" t="s">
        <v>295</v>
      </c>
      <c r="F2082" s="27" t="str">
        <f>VLOOKUP(표1[[#This Row],[품번]],[1]!품번구분[#Data],2,0)</f>
        <v>G</v>
      </c>
      <c r="G2082" s="28">
        <v>9</v>
      </c>
      <c r="H2082" s="28">
        <v>95</v>
      </c>
      <c r="I2082" s="28">
        <v>0</v>
      </c>
      <c r="J2082" s="29">
        <f>표1[[#This Row],[C/V]]*표1[[#This Row],[판수]]-표1[[#This Row],[불량수량]]</f>
        <v>855</v>
      </c>
      <c r="K2082" s="28" t="s">
        <v>298</v>
      </c>
      <c r="L2082" s="28" t="s">
        <v>117</v>
      </c>
      <c r="M2082" s="30" t="s">
        <v>230</v>
      </c>
      <c r="N2082" s="30" t="s">
        <v>353</v>
      </c>
      <c r="O2082" s="31">
        <v>620</v>
      </c>
      <c r="P2082" s="31">
        <v>0</v>
      </c>
      <c r="Q2082" s="32"/>
      <c r="R2082" s="33">
        <f t="shared" si="161"/>
        <v>9.193548387096774</v>
      </c>
      <c r="S2082" s="34">
        <f t="shared" si="160"/>
        <v>185</v>
      </c>
      <c r="T2082" s="35">
        <f>IF(L2082="비가동",0,VLOOKUP(E2082,[1]단가!$D$4:$G$1048576,4,0))</f>
        <v>250</v>
      </c>
      <c r="U2082" s="35">
        <f t="shared" si="157"/>
        <v>213750</v>
      </c>
      <c r="V2082" s="36" t="str">
        <f>IF($L2082="비가동",0,IF($B2082="in",VLOOKUP($E2082,[1]투입량!$M:$T,3,FALSE),VLOOKUP($E2082,[1]투입량!$D:$I,3,FALSE)))</f>
        <v>E5005-1</v>
      </c>
      <c r="W2082" s="35">
        <f>IF($L2082="비가동",0,IF($B2082="in",VLOOKUP($E2082,[1]투입량!$M:$T,6,FALSE),VLOOKUP($E2082,[1]투입량!$D:$I,5,FALSE)))</f>
        <v>302</v>
      </c>
      <c r="X2082" s="35">
        <f t="shared" si="158"/>
        <v>31559.000000000004</v>
      </c>
      <c r="Y2082" s="37">
        <f>IF(V2082=0,0,VLOOKUP(V2082,[1]원재료!C:H,3,0)*0.001)</f>
        <v>3.25</v>
      </c>
      <c r="Z2082" s="35">
        <f t="shared" si="159"/>
        <v>102566.75000000001</v>
      </c>
      <c r="AA2082" s="38"/>
      <c r="AB2082" s="39" t="s">
        <v>232</v>
      </c>
      <c r="AC2082" s="40"/>
    </row>
    <row r="2083" spans="1:29" ht="19.5" customHeight="1" x14ac:dyDescent="0.45">
      <c r="A2083" s="22">
        <v>46146</v>
      </c>
      <c r="B2083" s="23" t="s">
        <v>29</v>
      </c>
      <c r="C2083" s="24" t="s">
        <v>168</v>
      </c>
      <c r="D2083" s="25" t="s">
        <v>296</v>
      </c>
      <c r="E2083" s="26" t="s">
        <v>297</v>
      </c>
      <c r="F2083" s="27" t="str">
        <f>VLOOKUP(표1[[#This Row],[품번]],[1]!품번구분[#Data],2,0)</f>
        <v>G</v>
      </c>
      <c r="G2083" s="28">
        <v>4</v>
      </c>
      <c r="H2083" s="28">
        <v>92</v>
      </c>
      <c r="I2083" s="28">
        <v>0</v>
      </c>
      <c r="J2083" s="29">
        <f>표1[[#This Row],[C/V]]*표1[[#This Row],[판수]]-표1[[#This Row],[불량수량]]</f>
        <v>368</v>
      </c>
      <c r="K2083" s="28" t="s">
        <v>298</v>
      </c>
      <c r="L2083" s="28" t="s">
        <v>117</v>
      </c>
      <c r="M2083" s="30" t="s">
        <v>230</v>
      </c>
      <c r="N2083" s="30" t="s">
        <v>353</v>
      </c>
      <c r="O2083" s="31">
        <v>620</v>
      </c>
      <c r="P2083" s="31">
        <v>0</v>
      </c>
      <c r="Q2083" s="32"/>
      <c r="R2083" s="33">
        <f t="shared" si="161"/>
        <v>8.9032258064516121</v>
      </c>
      <c r="S2083" s="34">
        <f t="shared" si="160"/>
        <v>182</v>
      </c>
      <c r="T2083" s="35">
        <f>IF(L2083="비가동",0,VLOOKUP(E2083,[1]단가!$D$4:$G$1048576,4,0))</f>
        <v>525</v>
      </c>
      <c r="U2083" s="35">
        <f t="shared" si="157"/>
        <v>193200</v>
      </c>
      <c r="V2083" s="36" t="str">
        <f>IF($L2083="비가동",0,IF($B2083="in",VLOOKUP($E2083,[1]투입량!$M:$T,3,FALSE),VLOOKUP($E2083,[1]투입량!$D:$I,3,FALSE)))</f>
        <v>E5005-1</v>
      </c>
      <c r="W2083" s="35">
        <f>IF($L2083="비가동",0,IF($B2083="in",VLOOKUP($E2083,[1]투입량!$M:$T,6,FALSE),VLOOKUP($E2083,[1]투입량!$D:$I,5,FALSE)))</f>
        <v>224</v>
      </c>
      <c r="X2083" s="35">
        <f t="shared" si="158"/>
        <v>22668.800000000003</v>
      </c>
      <c r="Y2083" s="37">
        <f>IF(V2083=0,0,VLOOKUP(V2083,[1]원재료!C:H,3,0)*0.001)</f>
        <v>3.25</v>
      </c>
      <c r="Z2083" s="35">
        <f t="shared" si="159"/>
        <v>73673.600000000006</v>
      </c>
      <c r="AA2083" s="38"/>
      <c r="AB2083" s="39" t="s">
        <v>232</v>
      </c>
      <c r="AC2083" s="40"/>
    </row>
    <row r="2084" spans="1:29" ht="19.5" customHeight="1" x14ac:dyDescent="0.45">
      <c r="A2084" s="22">
        <v>46146</v>
      </c>
      <c r="B2084" s="23" t="s">
        <v>29</v>
      </c>
      <c r="C2084" s="24" t="s">
        <v>168</v>
      </c>
      <c r="D2084" s="25" t="s">
        <v>304</v>
      </c>
      <c r="E2084" s="26" t="s">
        <v>305</v>
      </c>
      <c r="F2084" s="27" t="str">
        <f>VLOOKUP(표1[[#This Row],[품번]],[1]!품번구분[#Data],2,0)</f>
        <v>G</v>
      </c>
      <c r="G2084" s="28">
        <v>40</v>
      </c>
      <c r="H2084" s="28">
        <v>85</v>
      </c>
      <c r="I2084" s="28">
        <v>0</v>
      </c>
      <c r="J2084" s="29">
        <f>표1[[#This Row],[C/V]]*표1[[#This Row],[판수]]-표1[[#This Row],[불량수량]]</f>
        <v>3400</v>
      </c>
      <c r="K2084" s="28" t="s">
        <v>306</v>
      </c>
      <c r="L2084" s="28" t="s">
        <v>34</v>
      </c>
      <c r="M2084" s="30" t="s">
        <v>353</v>
      </c>
      <c r="N2084" s="30" t="s">
        <v>230</v>
      </c>
      <c r="O2084" s="31">
        <v>660</v>
      </c>
      <c r="P2084" s="31">
        <v>0</v>
      </c>
      <c r="Q2084" s="32"/>
      <c r="R2084" s="33">
        <f t="shared" si="161"/>
        <v>7.7272727272727266</v>
      </c>
      <c r="S2084" s="34">
        <f t="shared" si="160"/>
        <v>175</v>
      </c>
      <c r="T2084" s="35">
        <f>IF(L2084="비가동",0,VLOOKUP(E2084,[1]단가!$D$4:$G$1048576,4,0))</f>
        <v>95</v>
      </c>
      <c r="U2084" s="35">
        <f t="shared" si="157"/>
        <v>323000</v>
      </c>
      <c r="V2084" s="36" t="str">
        <f>IF($L2084="비가동",0,IF($B2084="in",VLOOKUP($E2084,[1]투입량!$M:$T,3,FALSE),VLOOKUP($E2084,[1]투입량!$D:$I,3,FALSE)))</f>
        <v>E4005-1</v>
      </c>
      <c r="W2084" s="35">
        <f>IF($L2084="비가동",0,IF($B2084="in",VLOOKUP($E2084,[1]투입량!$M:$T,6,FALSE),VLOOKUP($E2084,[1]투입량!$D:$I,5,FALSE)))</f>
        <v>272</v>
      </c>
      <c r="X2084" s="35">
        <f t="shared" si="158"/>
        <v>25432.000000000004</v>
      </c>
      <c r="Y2084" s="37">
        <f>IF(V2084=0,0,VLOOKUP(V2084,[1]원재료!C:H,3,0)*0.001)</f>
        <v>3.24</v>
      </c>
      <c r="Z2084" s="35">
        <f t="shared" si="159"/>
        <v>82399.680000000022</v>
      </c>
      <c r="AA2084" s="38"/>
      <c r="AB2084" s="39" t="s">
        <v>232</v>
      </c>
      <c r="AC2084" s="40"/>
    </row>
    <row r="2085" spans="1:29" ht="19.5" customHeight="1" x14ac:dyDescent="0.45">
      <c r="A2085" s="22">
        <v>46146</v>
      </c>
      <c r="B2085" s="23" t="s">
        <v>29</v>
      </c>
      <c r="C2085" s="24" t="s">
        <v>168</v>
      </c>
      <c r="D2085" s="25" t="s">
        <v>307</v>
      </c>
      <c r="E2085" s="26" t="s">
        <v>308</v>
      </c>
      <c r="F2085" s="27" t="str">
        <f>VLOOKUP(표1[[#This Row],[품번]],[1]!품번구분[#Data],2,0)</f>
        <v>G</v>
      </c>
      <c r="G2085" s="28">
        <v>25</v>
      </c>
      <c r="H2085" s="28">
        <v>85</v>
      </c>
      <c r="I2085" s="28">
        <v>0</v>
      </c>
      <c r="J2085" s="29">
        <f>표1[[#This Row],[C/V]]*표1[[#This Row],[판수]]-표1[[#This Row],[불량수량]]</f>
        <v>2125</v>
      </c>
      <c r="K2085" s="28" t="s">
        <v>306</v>
      </c>
      <c r="L2085" s="28" t="s">
        <v>34</v>
      </c>
      <c r="M2085" s="30" t="s">
        <v>353</v>
      </c>
      <c r="N2085" s="30" t="s">
        <v>230</v>
      </c>
      <c r="O2085" s="31">
        <v>660</v>
      </c>
      <c r="P2085" s="31">
        <v>0</v>
      </c>
      <c r="Q2085" s="32"/>
      <c r="R2085" s="33">
        <f t="shared" si="161"/>
        <v>7.7272727272727266</v>
      </c>
      <c r="S2085" s="34">
        <f t="shared" si="160"/>
        <v>175</v>
      </c>
      <c r="T2085" s="35">
        <f>IF(L2085="비가동",0,VLOOKUP(E2085,[1]단가!$D$4:$G$1048576,4,0))</f>
        <v>270</v>
      </c>
      <c r="U2085" s="35">
        <f t="shared" si="157"/>
        <v>573750</v>
      </c>
      <c r="V2085" s="36" t="str">
        <f>IF($L2085="비가동",0,IF($B2085="in",VLOOKUP($E2085,[1]투입량!$M:$T,3,FALSE),VLOOKUP($E2085,[1]투입량!$D:$I,3,FALSE)))</f>
        <v>E5005-1</v>
      </c>
      <c r="W2085" s="35">
        <f>IF($L2085="비가동",0,IF($B2085="in",VLOOKUP($E2085,[1]투입량!$M:$T,6,FALSE),VLOOKUP($E2085,[1]투입량!$D:$I,5,FALSE)))</f>
        <v>1200</v>
      </c>
      <c r="X2085" s="35">
        <f t="shared" si="158"/>
        <v>112200</v>
      </c>
      <c r="Y2085" s="37">
        <f>IF(V2085=0,0,VLOOKUP(V2085,[1]원재료!C:H,3,0)*0.001)</f>
        <v>3.25</v>
      </c>
      <c r="Z2085" s="35">
        <f t="shared" si="159"/>
        <v>364650</v>
      </c>
      <c r="AA2085" s="38"/>
      <c r="AB2085" s="39" t="s">
        <v>232</v>
      </c>
      <c r="AC2085" s="40"/>
    </row>
    <row r="2086" spans="1:29" ht="19.5" customHeight="1" x14ac:dyDescent="0.45">
      <c r="A2086" s="22">
        <v>46146</v>
      </c>
      <c r="B2086" s="23" t="s">
        <v>29</v>
      </c>
      <c r="C2086" s="24" t="s">
        <v>168</v>
      </c>
      <c r="D2086" s="25" t="s">
        <v>309</v>
      </c>
      <c r="E2086" s="26" t="s">
        <v>310</v>
      </c>
      <c r="F2086" s="27" t="str">
        <f>VLOOKUP(표1[[#This Row],[품번]],[1]!품번구분[#Data],2,0)</f>
        <v>G</v>
      </c>
      <c r="G2086" s="28">
        <v>8</v>
      </c>
      <c r="H2086" s="28">
        <v>85</v>
      </c>
      <c r="I2086" s="28">
        <v>0</v>
      </c>
      <c r="J2086" s="29">
        <f>표1[[#This Row],[C/V]]*표1[[#This Row],[판수]]-표1[[#This Row],[불량수량]]</f>
        <v>680</v>
      </c>
      <c r="K2086" s="28" t="s">
        <v>306</v>
      </c>
      <c r="L2086" s="28" t="s">
        <v>34</v>
      </c>
      <c r="M2086" s="30" t="s">
        <v>353</v>
      </c>
      <c r="N2086" s="30" t="s">
        <v>230</v>
      </c>
      <c r="O2086" s="31">
        <v>660</v>
      </c>
      <c r="P2086" s="31">
        <v>0</v>
      </c>
      <c r="Q2086" s="32"/>
      <c r="R2086" s="33">
        <f t="shared" si="161"/>
        <v>7.7272727272727266</v>
      </c>
      <c r="S2086" s="34">
        <f t="shared" si="160"/>
        <v>175</v>
      </c>
      <c r="T2086" s="35">
        <f>IF(L2086="비가동",0,VLOOKUP(E2086,[1]단가!$D$4:$G$1048576,4,0))</f>
        <v>672.3</v>
      </c>
      <c r="U2086" s="35">
        <f t="shared" si="157"/>
        <v>457163.99999999994</v>
      </c>
      <c r="V2086" s="36" t="str">
        <f>IF($L2086="비가동",0,IF($B2086="in",VLOOKUP($E2086,[1]투입량!$M:$T,3,FALSE),VLOOKUP($E2086,[1]투입량!$D:$I,3,FALSE)))</f>
        <v>E5005-1</v>
      </c>
      <c r="W2086" s="35">
        <f>IF($L2086="비가동",0,IF($B2086="in",VLOOKUP($E2086,[1]투입량!$M:$T,6,FALSE),VLOOKUP($E2086,[1]투입량!$D:$I,5,FALSE)))</f>
        <v>366</v>
      </c>
      <c r="X2086" s="35">
        <f t="shared" si="158"/>
        <v>34221</v>
      </c>
      <c r="Y2086" s="37">
        <f>IF(V2086=0,0,VLOOKUP(V2086,[1]원재료!C:H,3,0)*0.001)</f>
        <v>3.25</v>
      </c>
      <c r="Z2086" s="35">
        <f t="shared" si="159"/>
        <v>111218.25</v>
      </c>
      <c r="AA2086" s="38"/>
      <c r="AB2086" s="39" t="s">
        <v>232</v>
      </c>
      <c r="AC2086" s="40"/>
    </row>
    <row r="2087" spans="1:29" ht="19.5" customHeight="1" x14ac:dyDescent="0.45">
      <c r="A2087" s="22">
        <v>46146</v>
      </c>
      <c r="B2087" s="23" t="s">
        <v>29</v>
      </c>
      <c r="C2087" s="24" t="s">
        <v>168</v>
      </c>
      <c r="D2087" s="25" t="s">
        <v>304</v>
      </c>
      <c r="E2087" s="26" t="s">
        <v>305</v>
      </c>
      <c r="F2087" s="27" t="str">
        <f>VLOOKUP(표1[[#This Row],[품번]],[1]!품번구분[#Data],2,0)</f>
        <v>G</v>
      </c>
      <c r="G2087" s="28">
        <v>40</v>
      </c>
      <c r="H2087" s="28">
        <v>90</v>
      </c>
      <c r="I2087" s="28">
        <v>0</v>
      </c>
      <c r="J2087" s="29">
        <f>표1[[#This Row],[C/V]]*표1[[#This Row],[판수]]-표1[[#This Row],[불량수량]]</f>
        <v>3600</v>
      </c>
      <c r="K2087" s="28" t="s">
        <v>311</v>
      </c>
      <c r="L2087" s="28" t="s">
        <v>117</v>
      </c>
      <c r="M2087" s="30" t="s">
        <v>353</v>
      </c>
      <c r="N2087" s="30" t="s">
        <v>230</v>
      </c>
      <c r="O2087" s="31">
        <v>660</v>
      </c>
      <c r="P2087" s="31">
        <v>0</v>
      </c>
      <c r="Q2087" s="32"/>
      <c r="R2087" s="33">
        <f t="shared" si="161"/>
        <v>8.1818181818181817</v>
      </c>
      <c r="S2087" s="34">
        <f t="shared" si="160"/>
        <v>175</v>
      </c>
      <c r="T2087" s="35">
        <f>IF(L2087="비가동",0,VLOOKUP(E2087,[1]단가!$D$4:$G$1048576,4,0))</f>
        <v>95</v>
      </c>
      <c r="U2087" s="35">
        <f t="shared" si="157"/>
        <v>342000</v>
      </c>
      <c r="V2087" s="36" t="str">
        <f>IF($L2087="비가동",0,IF($B2087="in",VLOOKUP($E2087,[1]투입량!$M:$T,3,FALSE),VLOOKUP($E2087,[1]투입량!$D:$I,3,FALSE)))</f>
        <v>E4005-1</v>
      </c>
      <c r="W2087" s="35">
        <f>IF($L2087="비가동",0,IF($B2087="in",VLOOKUP($E2087,[1]투입량!$M:$T,6,FALSE),VLOOKUP($E2087,[1]투입량!$D:$I,5,FALSE)))</f>
        <v>272</v>
      </c>
      <c r="X2087" s="35">
        <f t="shared" si="158"/>
        <v>26928.000000000004</v>
      </c>
      <c r="Y2087" s="37">
        <f>IF(V2087=0,0,VLOOKUP(V2087,[1]원재료!C:H,3,0)*0.001)</f>
        <v>3.24</v>
      </c>
      <c r="Z2087" s="35">
        <f t="shared" si="159"/>
        <v>87246.720000000016</v>
      </c>
      <c r="AA2087" s="38"/>
      <c r="AB2087" s="39" t="s">
        <v>232</v>
      </c>
      <c r="AC2087" s="40"/>
    </row>
    <row r="2088" spans="1:29" ht="19.5" customHeight="1" x14ac:dyDescent="0.45">
      <c r="A2088" s="22">
        <v>46146</v>
      </c>
      <c r="B2088" s="23" t="s">
        <v>29</v>
      </c>
      <c r="C2088" s="24" t="s">
        <v>168</v>
      </c>
      <c r="D2088" s="25" t="s">
        <v>307</v>
      </c>
      <c r="E2088" s="26" t="s">
        <v>308</v>
      </c>
      <c r="F2088" s="27" t="str">
        <f>VLOOKUP(표1[[#This Row],[품번]],[1]!품번구분[#Data],2,0)</f>
        <v>G</v>
      </c>
      <c r="G2088" s="28">
        <v>25</v>
      </c>
      <c r="H2088" s="28">
        <v>90</v>
      </c>
      <c r="I2088" s="28">
        <v>0</v>
      </c>
      <c r="J2088" s="29">
        <f>표1[[#This Row],[C/V]]*표1[[#This Row],[판수]]-표1[[#This Row],[불량수량]]</f>
        <v>2250</v>
      </c>
      <c r="K2088" s="28" t="s">
        <v>311</v>
      </c>
      <c r="L2088" s="28" t="s">
        <v>117</v>
      </c>
      <c r="M2088" s="30" t="s">
        <v>353</v>
      </c>
      <c r="N2088" s="30" t="s">
        <v>230</v>
      </c>
      <c r="O2088" s="31">
        <v>660</v>
      </c>
      <c r="P2088" s="31">
        <v>0</v>
      </c>
      <c r="Q2088" s="32"/>
      <c r="R2088" s="33">
        <f t="shared" si="161"/>
        <v>8.1818181818181817</v>
      </c>
      <c r="S2088" s="34">
        <f t="shared" si="160"/>
        <v>175</v>
      </c>
      <c r="T2088" s="35">
        <f>IF(L2088="비가동",0,VLOOKUP(E2088,[1]단가!$D$4:$G$1048576,4,0))</f>
        <v>270</v>
      </c>
      <c r="U2088" s="35">
        <f t="shared" si="157"/>
        <v>607500</v>
      </c>
      <c r="V2088" s="36" t="str">
        <f>IF($L2088="비가동",0,IF($B2088="in",VLOOKUP($E2088,[1]투입량!$M:$T,3,FALSE),VLOOKUP($E2088,[1]투입량!$D:$I,3,FALSE)))</f>
        <v>E5005-1</v>
      </c>
      <c r="W2088" s="35">
        <f>IF($L2088="비가동",0,IF($B2088="in",VLOOKUP($E2088,[1]투입량!$M:$T,6,FALSE),VLOOKUP($E2088,[1]투입량!$D:$I,5,FALSE)))</f>
        <v>1200</v>
      </c>
      <c r="X2088" s="35">
        <f t="shared" si="158"/>
        <v>118800</v>
      </c>
      <c r="Y2088" s="37">
        <f>IF(V2088=0,0,VLOOKUP(V2088,[1]원재료!C:H,3,0)*0.001)</f>
        <v>3.25</v>
      </c>
      <c r="Z2088" s="35">
        <f t="shared" si="159"/>
        <v>386100</v>
      </c>
      <c r="AA2088" s="38"/>
      <c r="AB2088" s="39" t="s">
        <v>232</v>
      </c>
      <c r="AC2088" s="40"/>
    </row>
    <row r="2089" spans="1:29" ht="19.5" customHeight="1" x14ac:dyDescent="0.45">
      <c r="A2089" s="22">
        <v>46146</v>
      </c>
      <c r="B2089" s="23" t="s">
        <v>29</v>
      </c>
      <c r="C2089" s="24" t="s">
        <v>168</v>
      </c>
      <c r="D2089" s="25" t="s">
        <v>309</v>
      </c>
      <c r="E2089" s="26" t="s">
        <v>310</v>
      </c>
      <c r="F2089" s="27" t="str">
        <f>VLOOKUP(표1[[#This Row],[품번]],[1]!품번구분[#Data],2,0)</f>
        <v>G</v>
      </c>
      <c r="G2089" s="28">
        <v>8</v>
      </c>
      <c r="H2089" s="28">
        <v>90</v>
      </c>
      <c r="I2089" s="28">
        <v>0</v>
      </c>
      <c r="J2089" s="29">
        <f>표1[[#This Row],[C/V]]*표1[[#This Row],[판수]]-표1[[#This Row],[불량수량]]</f>
        <v>720</v>
      </c>
      <c r="K2089" s="28" t="s">
        <v>311</v>
      </c>
      <c r="L2089" s="28" t="s">
        <v>117</v>
      </c>
      <c r="M2089" s="30" t="s">
        <v>353</v>
      </c>
      <c r="N2089" s="30" t="s">
        <v>230</v>
      </c>
      <c r="O2089" s="31">
        <v>660</v>
      </c>
      <c r="P2089" s="31">
        <v>0</v>
      </c>
      <c r="Q2089" s="32" t="s">
        <v>135</v>
      </c>
      <c r="R2089" s="33">
        <f t="shared" si="161"/>
        <v>8.1818181818181817</v>
      </c>
      <c r="S2089" s="34">
        <f t="shared" si="160"/>
        <v>175</v>
      </c>
      <c r="T2089" s="35">
        <f>IF(L2089="비가동",0,VLOOKUP(E2089,[1]단가!$D$4:$G$1048576,4,0))</f>
        <v>672.3</v>
      </c>
      <c r="U2089" s="35">
        <f t="shared" si="157"/>
        <v>484055.99999999994</v>
      </c>
      <c r="V2089" s="36" t="str">
        <f>IF($L2089="비가동",0,IF($B2089="in",VLOOKUP($E2089,[1]투입량!$M:$T,3,FALSE),VLOOKUP($E2089,[1]투입량!$D:$I,3,FALSE)))</f>
        <v>E5005-1</v>
      </c>
      <c r="W2089" s="35">
        <f>IF($L2089="비가동",0,IF($B2089="in",VLOOKUP($E2089,[1]투입량!$M:$T,6,FALSE),VLOOKUP($E2089,[1]투입량!$D:$I,5,FALSE)))</f>
        <v>366</v>
      </c>
      <c r="X2089" s="35">
        <f t="shared" si="158"/>
        <v>36234</v>
      </c>
      <c r="Y2089" s="37">
        <f>IF(V2089=0,0,VLOOKUP(V2089,[1]원재료!C:H,3,0)*0.001)</f>
        <v>3.25</v>
      </c>
      <c r="Z2089" s="35">
        <f t="shared" si="159"/>
        <v>117760.5</v>
      </c>
      <c r="AA2089" s="38"/>
      <c r="AB2089" s="39" t="s">
        <v>232</v>
      </c>
      <c r="AC2089" s="40"/>
    </row>
    <row r="2090" spans="1:29" ht="19.5" customHeight="1" x14ac:dyDescent="0.45">
      <c r="A2090" s="22">
        <v>46146</v>
      </c>
      <c r="B2090" s="23" t="s">
        <v>29</v>
      </c>
      <c r="C2090" s="24" t="s">
        <v>168</v>
      </c>
      <c r="D2090" s="25" t="s">
        <v>312</v>
      </c>
      <c r="E2090" s="26" t="s">
        <v>313</v>
      </c>
      <c r="F2090" s="27" t="str">
        <f>VLOOKUP(표1[[#This Row],[품번]],[1]!품번구분[#Data],2,0)</f>
        <v>G</v>
      </c>
      <c r="G2090" s="28">
        <v>6</v>
      </c>
      <c r="H2090" s="28">
        <v>97</v>
      </c>
      <c r="I2090" s="28">
        <v>0</v>
      </c>
      <c r="J2090" s="29">
        <f>표1[[#This Row],[C/V]]*표1[[#This Row],[판수]]-표1[[#This Row],[불량수량]]</f>
        <v>582</v>
      </c>
      <c r="K2090" s="28" t="s">
        <v>314</v>
      </c>
      <c r="L2090" s="28" t="s">
        <v>34</v>
      </c>
      <c r="M2090" s="30" t="s">
        <v>230</v>
      </c>
      <c r="N2090" s="30" t="s">
        <v>353</v>
      </c>
      <c r="O2090" s="31">
        <v>620</v>
      </c>
      <c r="P2090" s="31">
        <v>0</v>
      </c>
      <c r="Q2090" s="32"/>
      <c r="R2090" s="33">
        <f t="shared" si="161"/>
        <v>9.3870967741935498</v>
      </c>
      <c r="S2090" s="34">
        <f t="shared" si="160"/>
        <v>199</v>
      </c>
      <c r="T2090" s="35">
        <f>IF(L2090="비가동",0,VLOOKUP(E2090,[1]단가!$D$4:$G$1048576,4,0))</f>
        <v>408.6</v>
      </c>
      <c r="U2090" s="35">
        <f t="shared" si="157"/>
        <v>237805.2</v>
      </c>
      <c r="V2090" s="36" t="str">
        <f>IF($L2090="비가동",0,IF($B2090="in",VLOOKUP($E2090,[1]투입량!$M:$T,3,FALSE),VLOOKUP($E2090,[1]투입량!$D:$I,3,FALSE)))</f>
        <v>E5005-1</v>
      </c>
      <c r="W2090" s="35">
        <f>IF($L2090="비가동",0,IF($B2090="in",VLOOKUP($E2090,[1]투입량!$M:$T,6,FALSE),VLOOKUP($E2090,[1]투입량!$D:$I,5,FALSE)))</f>
        <v>0</v>
      </c>
      <c r="X2090" s="35">
        <f t="shared" si="158"/>
        <v>0</v>
      </c>
      <c r="Y2090" s="37">
        <f>IF(V2090=0,0,VLOOKUP(V2090,[1]원재료!C:H,3,0)*0.001)</f>
        <v>3.25</v>
      </c>
      <c r="Z2090" s="35">
        <f t="shared" si="159"/>
        <v>0</v>
      </c>
      <c r="AA2090" s="38"/>
      <c r="AB2090" s="39" t="s">
        <v>232</v>
      </c>
      <c r="AC2090" s="40"/>
    </row>
    <row r="2091" spans="1:29" ht="19.5" customHeight="1" x14ac:dyDescent="0.45">
      <c r="A2091" s="22">
        <v>46146</v>
      </c>
      <c r="B2091" s="23" t="s">
        <v>29</v>
      </c>
      <c r="C2091" s="24" t="s">
        <v>168</v>
      </c>
      <c r="D2091" s="25" t="s">
        <v>315</v>
      </c>
      <c r="E2091" s="26" t="s">
        <v>316</v>
      </c>
      <c r="F2091" s="27" t="str">
        <f>VLOOKUP(표1[[#This Row],[품번]],[1]!품번구분[#Data],2,0)</f>
        <v>G</v>
      </c>
      <c r="G2091" s="28">
        <v>4</v>
      </c>
      <c r="H2091" s="28">
        <v>97</v>
      </c>
      <c r="I2091" s="28">
        <v>0</v>
      </c>
      <c r="J2091" s="29">
        <f>표1[[#This Row],[C/V]]*표1[[#This Row],[판수]]-표1[[#This Row],[불량수량]]</f>
        <v>388</v>
      </c>
      <c r="K2091" s="28" t="s">
        <v>314</v>
      </c>
      <c r="L2091" s="28" t="s">
        <v>34</v>
      </c>
      <c r="M2091" s="30" t="s">
        <v>230</v>
      </c>
      <c r="N2091" s="30" t="s">
        <v>353</v>
      </c>
      <c r="O2091" s="31">
        <v>620</v>
      </c>
      <c r="P2091" s="31">
        <v>0</v>
      </c>
      <c r="Q2091" s="32"/>
      <c r="R2091" s="33">
        <f t="shared" si="161"/>
        <v>9.3870967741935498</v>
      </c>
      <c r="S2091" s="34">
        <f t="shared" si="160"/>
        <v>199</v>
      </c>
      <c r="T2091" s="35">
        <f>IF(L2091="비가동",0,VLOOKUP(E2091,[1]단가!$D$4:$G$1048576,4,0))</f>
        <v>670</v>
      </c>
      <c r="U2091" s="35">
        <f t="shared" si="157"/>
        <v>259960</v>
      </c>
      <c r="V2091" s="36" t="str">
        <f>IF($L2091="비가동",0,IF($B2091="in",VLOOKUP($E2091,[1]투입량!$M:$T,3,FALSE),VLOOKUP($E2091,[1]투입량!$D:$I,3,FALSE)))</f>
        <v>E5005-1</v>
      </c>
      <c r="W2091" s="35">
        <f>IF($L2091="비가동",0,IF($B2091="in",VLOOKUP($E2091,[1]투입량!$M:$T,6,FALSE),VLOOKUP($E2091,[1]투입량!$D:$I,5,FALSE)))</f>
        <v>337</v>
      </c>
      <c r="X2091" s="35">
        <f t="shared" si="158"/>
        <v>35957.9</v>
      </c>
      <c r="Y2091" s="37">
        <f>IF(V2091=0,0,VLOOKUP(V2091,[1]원재료!C:H,3,0)*0.001)</f>
        <v>3.25</v>
      </c>
      <c r="Z2091" s="35">
        <f t="shared" si="159"/>
        <v>116863.175</v>
      </c>
      <c r="AA2091" s="38"/>
      <c r="AB2091" s="39" t="s">
        <v>232</v>
      </c>
      <c r="AC2091" s="40"/>
    </row>
    <row r="2092" spans="1:29" ht="19.5" customHeight="1" x14ac:dyDescent="0.45">
      <c r="A2092" s="22">
        <v>46146</v>
      </c>
      <c r="B2092" s="23" t="s">
        <v>29</v>
      </c>
      <c r="C2092" s="24" t="s">
        <v>168</v>
      </c>
      <c r="D2092" s="25" t="s">
        <v>317</v>
      </c>
      <c r="E2092" s="26" t="s">
        <v>318</v>
      </c>
      <c r="F2092" s="27" t="str">
        <f>VLOOKUP(표1[[#This Row],[품번]],[1]!품번구분[#Data],2,0)</f>
        <v>G</v>
      </c>
      <c r="G2092" s="28">
        <v>70</v>
      </c>
      <c r="H2092" s="28">
        <v>52</v>
      </c>
      <c r="I2092" s="28">
        <v>0</v>
      </c>
      <c r="J2092" s="29">
        <f>표1[[#This Row],[C/V]]*표1[[#This Row],[판수]]-표1[[#This Row],[불량수량]]</f>
        <v>3640</v>
      </c>
      <c r="K2092" s="28" t="s">
        <v>314</v>
      </c>
      <c r="L2092" s="28" t="s">
        <v>34</v>
      </c>
      <c r="M2092" s="30" t="s">
        <v>230</v>
      </c>
      <c r="N2092" s="30" t="s">
        <v>353</v>
      </c>
      <c r="O2092" s="31">
        <v>620</v>
      </c>
      <c r="P2092" s="31">
        <v>0</v>
      </c>
      <c r="Q2092" s="32"/>
      <c r="R2092" s="33">
        <f t="shared" si="161"/>
        <v>5.032258064516129</v>
      </c>
      <c r="S2092" s="34">
        <f t="shared" si="160"/>
        <v>107</v>
      </c>
      <c r="T2092" s="35">
        <f>IF(L2092="비가동",0,VLOOKUP(E2092,[1]단가!$D$4:$G$1048576,4,0))</f>
        <v>172</v>
      </c>
      <c r="U2092" s="35">
        <f t="shared" si="157"/>
        <v>626080</v>
      </c>
      <c r="V2092" s="36" t="str">
        <f>IF($L2092="비가동",0,IF($B2092="in",VLOOKUP($E2092,[1]투입량!$M:$T,3,FALSE),VLOOKUP($E2092,[1]투입량!$D:$I,3,FALSE)))</f>
        <v>E6005</v>
      </c>
      <c r="W2092" s="35">
        <f>IF($L2092="비가동",0,IF($B2092="in",VLOOKUP($E2092,[1]투입량!$M:$T,6,FALSE),VLOOKUP($E2092,[1]투입량!$D:$I,5,FALSE)))</f>
        <v>0</v>
      </c>
      <c r="X2092" s="35">
        <f t="shared" si="158"/>
        <v>0</v>
      </c>
      <c r="Y2092" s="37">
        <f>IF(V2092=0,0,VLOOKUP(V2092,[1]원재료!C:H,3,0)*0.001)</f>
        <v>4.62</v>
      </c>
      <c r="Z2092" s="35">
        <f t="shared" si="159"/>
        <v>0</v>
      </c>
      <c r="AA2092" s="38"/>
      <c r="AB2092" s="39" t="s">
        <v>232</v>
      </c>
      <c r="AC2092" s="40"/>
    </row>
    <row r="2093" spans="1:29" ht="19.5" customHeight="1" x14ac:dyDescent="0.45">
      <c r="A2093" s="22">
        <v>46146</v>
      </c>
      <c r="B2093" s="23" t="s">
        <v>29</v>
      </c>
      <c r="C2093" s="24" t="s">
        <v>168</v>
      </c>
      <c r="D2093" s="25" t="s">
        <v>312</v>
      </c>
      <c r="E2093" s="26" t="s">
        <v>313</v>
      </c>
      <c r="F2093" s="27" t="str">
        <f>VLOOKUP(표1[[#This Row],[품번]],[1]!품번구분[#Data],2,0)</f>
        <v>G</v>
      </c>
      <c r="G2093" s="28">
        <v>6</v>
      </c>
      <c r="H2093" s="28">
        <v>102</v>
      </c>
      <c r="I2093" s="28">
        <v>0</v>
      </c>
      <c r="J2093" s="29">
        <f>표1[[#This Row],[C/V]]*표1[[#This Row],[판수]]-표1[[#This Row],[불량수량]]</f>
        <v>612</v>
      </c>
      <c r="K2093" s="28" t="s">
        <v>319</v>
      </c>
      <c r="L2093" s="28" t="s">
        <v>117</v>
      </c>
      <c r="M2093" s="30" t="s">
        <v>353</v>
      </c>
      <c r="N2093" s="30" t="s">
        <v>230</v>
      </c>
      <c r="O2093" s="31">
        <v>660</v>
      </c>
      <c r="P2093" s="31">
        <v>0</v>
      </c>
      <c r="Q2093" s="32"/>
      <c r="R2093" s="33">
        <f t="shared" si="161"/>
        <v>9.2727272727272734</v>
      </c>
      <c r="S2093" s="34">
        <f t="shared" si="160"/>
        <v>199</v>
      </c>
      <c r="T2093" s="35">
        <f>IF(L2093="비가동",0,VLOOKUP(E2093,[1]단가!$D$4:$G$1048576,4,0))</f>
        <v>408.6</v>
      </c>
      <c r="U2093" s="35">
        <f t="shared" si="157"/>
        <v>250063.2</v>
      </c>
      <c r="V2093" s="36" t="str">
        <f>IF($L2093="비가동",0,IF($B2093="in",VLOOKUP($E2093,[1]투입량!$M:$T,3,FALSE),VLOOKUP($E2093,[1]투입량!$D:$I,3,FALSE)))</f>
        <v>E5005-1</v>
      </c>
      <c r="W2093" s="35">
        <f>IF($L2093="비가동",0,IF($B2093="in",VLOOKUP($E2093,[1]투입량!$M:$T,6,FALSE),VLOOKUP($E2093,[1]투입량!$D:$I,5,FALSE)))</f>
        <v>0</v>
      </c>
      <c r="X2093" s="35">
        <f t="shared" si="158"/>
        <v>0</v>
      </c>
      <c r="Y2093" s="37">
        <f>IF(V2093=0,0,VLOOKUP(V2093,[1]원재료!C:H,3,0)*0.001)</f>
        <v>3.25</v>
      </c>
      <c r="Z2093" s="35">
        <f t="shared" si="159"/>
        <v>0</v>
      </c>
      <c r="AA2093" s="38"/>
      <c r="AB2093" s="39" t="s">
        <v>232</v>
      </c>
      <c r="AC2093" s="40"/>
    </row>
    <row r="2094" spans="1:29" ht="19.5" customHeight="1" x14ac:dyDescent="0.45">
      <c r="A2094" s="22">
        <v>46146</v>
      </c>
      <c r="B2094" s="23" t="s">
        <v>29</v>
      </c>
      <c r="C2094" s="24" t="s">
        <v>168</v>
      </c>
      <c r="D2094" s="25" t="s">
        <v>315</v>
      </c>
      <c r="E2094" s="26" t="s">
        <v>316</v>
      </c>
      <c r="F2094" s="27" t="str">
        <f>VLOOKUP(표1[[#This Row],[품번]],[1]!품번구분[#Data],2,0)</f>
        <v>G</v>
      </c>
      <c r="G2094" s="28">
        <v>4</v>
      </c>
      <c r="H2094" s="28">
        <v>102</v>
      </c>
      <c r="I2094" s="28">
        <v>0</v>
      </c>
      <c r="J2094" s="29">
        <f>표1[[#This Row],[C/V]]*표1[[#This Row],[판수]]-표1[[#This Row],[불량수량]]</f>
        <v>408</v>
      </c>
      <c r="K2094" s="28" t="s">
        <v>319</v>
      </c>
      <c r="L2094" s="28" t="s">
        <v>117</v>
      </c>
      <c r="M2094" s="30" t="s">
        <v>353</v>
      </c>
      <c r="N2094" s="30" t="s">
        <v>230</v>
      </c>
      <c r="O2094" s="31">
        <v>660</v>
      </c>
      <c r="P2094" s="31">
        <v>0</v>
      </c>
      <c r="Q2094" s="32"/>
      <c r="R2094" s="33">
        <f t="shared" si="161"/>
        <v>9.2727272727272734</v>
      </c>
      <c r="S2094" s="34">
        <f t="shared" si="160"/>
        <v>199</v>
      </c>
      <c r="T2094" s="35">
        <f>IF(L2094="비가동",0,VLOOKUP(E2094,[1]단가!$D$4:$G$1048576,4,0))</f>
        <v>670</v>
      </c>
      <c r="U2094" s="35">
        <f t="shared" si="157"/>
        <v>273360</v>
      </c>
      <c r="V2094" s="36" t="str">
        <f>IF($L2094="비가동",0,IF($B2094="in",VLOOKUP($E2094,[1]투입량!$M:$T,3,FALSE),VLOOKUP($E2094,[1]투입량!$D:$I,3,FALSE)))</f>
        <v>E5005-1</v>
      </c>
      <c r="W2094" s="35">
        <f>IF($L2094="비가동",0,IF($B2094="in",VLOOKUP($E2094,[1]투입량!$M:$T,6,FALSE),VLOOKUP($E2094,[1]투입량!$D:$I,5,FALSE)))</f>
        <v>337</v>
      </c>
      <c r="X2094" s="35">
        <f t="shared" si="158"/>
        <v>37811.4</v>
      </c>
      <c r="Y2094" s="37">
        <f>IF(V2094=0,0,VLOOKUP(V2094,[1]원재료!C:H,3,0)*0.001)</f>
        <v>3.25</v>
      </c>
      <c r="Z2094" s="35">
        <f t="shared" si="159"/>
        <v>122887.05</v>
      </c>
      <c r="AA2094" s="38"/>
      <c r="AB2094" s="39" t="s">
        <v>232</v>
      </c>
      <c r="AC2094" s="40"/>
    </row>
    <row r="2095" spans="1:29" ht="19.5" customHeight="1" x14ac:dyDescent="0.45">
      <c r="A2095" s="22">
        <v>46146</v>
      </c>
      <c r="B2095" s="23" t="s">
        <v>29</v>
      </c>
      <c r="C2095" s="24" t="s">
        <v>168</v>
      </c>
      <c r="D2095" s="25" t="s">
        <v>317</v>
      </c>
      <c r="E2095" s="26" t="s">
        <v>318</v>
      </c>
      <c r="F2095" s="27" t="str">
        <f>VLOOKUP(표1[[#This Row],[품번]],[1]!품번구분[#Data],2,0)</f>
        <v>G</v>
      </c>
      <c r="G2095" s="28">
        <v>70</v>
      </c>
      <c r="H2095" s="28">
        <v>55</v>
      </c>
      <c r="I2095" s="28">
        <v>0</v>
      </c>
      <c r="J2095" s="29">
        <f>표1[[#This Row],[C/V]]*표1[[#This Row],[판수]]-표1[[#This Row],[불량수량]]</f>
        <v>3850</v>
      </c>
      <c r="K2095" s="28" t="s">
        <v>319</v>
      </c>
      <c r="L2095" s="28" t="s">
        <v>117</v>
      </c>
      <c r="M2095" s="30" t="s">
        <v>353</v>
      </c>
      <c r="N2095" s="30" t="s">
        <v>230</v>
      </c>
      <c r="O2095" s="31">
        <v>660</v>
      </c>
      <c r="P2095" s="31">
        <v>0</v>
      </c>
      <c r="Q2095" s="32"/>
      <c r="R2095" s="33">
        <f t="shared" si="161"/>
        <v>5</v>
      </c>
      <c r="S2095" s="34">
        <f t="shared" si="160"/>
        <v>107</v>
      </c>
      <c r="T2095" s="35">
        <f>IF(L2095="비가동",0,VLOOKUP(E2095,[1]단가!$D$4:$G$1048576,4,0))</f>
        <v>172</v>
      </c>
      <c r="U2095" s="35">
        <f t="shared" si="157"/>
        <v>662200</v>
      </c>
      <c r="V2095" s="36" t="str">
        <f>IF($L2095="비가동",0,IF($B2095="in",VLOOKUP($E2095,[1]투입량!$M:$T,3,FALSE),VLOOKUP($E2095,[1]투입량!$D:$I,3,FALSE)))</f>
        <v>E6005</v>
      </c>
      <c r="W2095" s="35">
        <f>IF($L2095="비가동",0,IF($B2095="in",VLOOKUP($E2095,[1]투입량!$M:$T,6,FALSE),VLOOKUP($E2095,[1]투입량!$D:$I,5,FALSE)))</f>
        <v>0</v>
      </c>
      <c r="X2095" s="35">
        <f t="shared" si="158"/>
        <v>0</v>
      </c>
      <c r="Y2095" s="37">
        <f>IF(V2095=0,0,VLOOKUP(V2095,[1]원재료!C:H,3,0)*0.001)</f>
        <v>4.62</v>
      </c>
      <c r="Z2095" s="35">
        <f t="shared" si="159"/>
        <v>0</v>
      </c>
      <c r="AA2095" s="38"/>
      <c r="AB2095" s="39" t="s">
        <v>232</v>
      </c>
      <c r="AC2095" s="40"/>
    </row>
    <row r="2096" spans="1:29" ht="19.5" customHeight="1" x14ac:dyDescent="0.45">
      <c r="A2096" s="22">
        <v>46146</v>
      </c>
      <c r="B2096" s="23" t="s">
        <v>29</v>
      </c>
      <c r="C2096" s="24" t="s">
        <v>168</v>
      </c>
      <c r="D2096" s="25" t="s">
        <v>320</v>
      </c>
      <c r="E2096" s="26" t="s">
        <v>356</v>
      </c>
      <c r="F2096" s="27" t="str">
        <f>VLOOKUP(표1[[#This Row],[품번]],[1]!품번구분[#Data],2,0)</f>
        <v>G</v>
      </c>
      <c r="G2096" s="28">
        <v>2</v>
      </c>
      <c r="H2096" s="28">
        <v>18</v>
      </c>
      <c r="I2096" s="28">
        <v>0</v>
      </c>
      <c r="J2096" s="29">
        <f>표1[[#This Row],[C/V]]*표1[[#This Row],[판수]]-표1[[#This Row],[불량수량]]</f>
        <v>36</v>
      </c>
      <c r="K2096" s="28" t="s">
        <v>322</v>
      </c>
      <c r="L2096" s="28" t="s">
        <v>34</v>
      </c>
      <c r="M2096" s="30" t="s">
        <v>230</v>
      </c>
      <c r="N2096" s="30">
        <v>0.41666666666666669</v>
      </c>
      <c r="O2096" s="31">
        <v>120</v>
      </c>
      <c r="P2096" s="31">
        <v>0</v>
      </c>
      <c r="Q2096" s="32"/>
      <c r="R2096" s="33">
        <f t="shared" si="161"/>
        <v>9</v>
      </c>
      <c r="S2096" s="34">
        <f t="shared" si="160"/>
        <v>18</v>
      </c>
      <c r="T2096" s="35">
        <f>IF(L2096="비가동",0,VLOOKUP(E2096,[1]단가!$D$4:$G$1048576,4,0))</f>
        <v>3380</v>
      </c>
      <c r="U2096" s="35">
        <f t="shared" si="157"/>
        <v>121680</v>
      </c>
      <c r="V2096" s="36" t="str">
        <f>IF($L2096="비가동",0,IF($B2096="in",VLOOKUP($E2096,[1]투입량!$M:$T,3,FALSE),VLOOKUP($E2096,[1]투입량!$D:$I,3,FALSE)))</f>
        <v>E5005-1</v>
      </c>
      <c r="W2096" s="35">
        <f>IF($L2096="비가동",0,IF($B2096="in",VLOOKUP($E2096,[1]투입량!$M:$T,6,FALSE),VLOOKUP($E2096,[1]투입량!$D:$I,5,FALSE)))</f>
        <v>130</v>
      </c>
      <c r="X2096" s="35">
        <f t="shared" si="158"/>
        <v>2574</v>
      </c>
      <c r="Y2096" s="37">
        <f>IF(V2096=0,0,VLOOKUP(V2096,[1]원재료!C:H,3,0)*0.001)</f>
        <v>3.25</v>
      </c>
      <c r="Z2096" s="35">
        <f t="shared" si="159"/>
        <v>8365.5</v>
      </c>
      <c r="AA2096" s="38"/>
      <c r="AB2096" s="39" t="s">
        <v>232</v>
      </c>
      <c r="AC2096" s="40"/>
    </row>
    <row r="2097" spans="1:29" ht="19.5" hidden="1" customHeight="1" x14ac:dyDescent="0.45">
      <c r="A2097" s="22">
        <v>46146</v>
      </c>
      <c r="B2097" s="23" t="s">
        <v>29</v>
      </c>
      <c r="C2097" s="24" t="s">
        <v>168</v>
      </c>
      <c r="D2097" s="25" t="s">
        <v>320</v>
      </c>
      <c r="E2097" s="26" t="s">
        <v>357</v>
      </c>
      <c r="F2097" s="27" t="str">
        <f>VLOOKUP(표1[[#This Row],[품번]],[1]!품번구분[#Data],2,0)</f>
        <v>G</v>
      </c>
      <c r="G2097" s="28">
        <v>2</v>
      </c>
      <c r="H2097" s="28">
        <v>39</v>
      </c>
      <c r="I2097" s="28">
        <v>0</v>
      </c>
      <c r="J2097" s="29">
        <f>표1[[#This Row],[C/V]]*표1[[#This Row],[판수]]-표1[[#This Row],[불량수량]]</f>
        <v>78</v>
      </c>
      <c r="K2097" s="28" t="s">
        <v>322</v>
      </c>
      <c r="L2097" s="28" t="s">
        <v>34</v>
      </c>
      <c r="M2097" s="30">
        <v>0.41666666666666669</v>
      </c>
      <c r="N2097" s="30" t="s">
        <v>353</v>
      </c>
      <c r="O2097" s="31">
        <v>410</v>
      </c>
      <c r="P2097" s="31">
        <v>90</v>
      </c>
      <c r="Q2097" s="32" t="s">
        <v>178</v>
      </c>
      <c r="R2097" s="33">
        <f t="shared" si="161"/>
        <v>5.7073170731707314</v>
      </c>
      <c r="S2097" s="34">
        <f t="shared" si="160"/>
        <v>104</v>
      </c>
      <c r="T2097" s="35">
        <f>IF(L2097="비가동",0,VLOOKUP(E2097,[1]단가!$D$4:$G$1048576,4,0))</f>
        <v>2511</v>
      </c>
      <c r="U2097" s="35">
        <f t="shared" ref="U2097:U2160" si="162">IF(L2097="비가동",0,T2097*J2097)</f>
        <v>195858</v>
      </c>
      <c r="V2097" s="36" t="str">
        <f>IF($L2097="비가동",0,IF($B2097="in",VLOOKUP($E2097,[1]투입량!$M:$T,3,FALSE),VLOOKUP($E2097,[1]투입량!$D:$I,3,FALSE)))</f>
        <v>E6005</v>
      </c>
      <c r="W2097" s="35">
        <f>IF($L2097="비가동",0,IF($B2097="in",VLOOKUP($E2097,[1]투입량!$M:$T,6,FALSE),VLOOKUP($E2097,[1]투입량!$D:$I,5,FALSE)))</f>
        <v>66</v>
      </c>
      <c r="X2097" s="35">
        <f t="shared" ref="X2097:X2160" si="163">IF(L2097="비가동",0,(W2097*1.1)*H2097)</f>
        <v>2831.4000000000005</v>
      </c>
      <c r="Y2097" s="37">
        <f>IF(V2097=0,0,VLOOKUP(V2097,[1]원재료!C:H,3,0)*0.001)</f>
        <v>4.62</v>
      </c>
      <c r="Z2097" s="35">
        <f t="shared" ref="Z2097:Z2160" si="164">Y2097*X2097</f>
        <v>13081.068000000003</v>
      </c>
      <c r="AA2097" s="38"/>
      <c r="AB2097" s="39" t="s">
        <v>232</v>
      </c>
      <c r="AC2097" s="40"/>
    </row>
    <row r="2098" spans="1:29" ht="19.5" customHeight="1" x14ac:dyDescent="0.45">
      <c r="A2098" s="22">
        <v>46146</v>
      </c>
      <c r="B2098" s="23" t="s">
        <v>29</v>
      </c>
      <c r="C2098" s="24" t="s">
        <v>168</v>
      </c>
      <c r="D2098" s="25" t="s">
        <v>323</v>
      </c>
      <c r="E2098" s="26" t="s">
        <v>324</v>
      </c>
      <c r="F2098" s="27" t="str">
        <f>VLOOKUP(표1[[#This Row],[품번]],[1]!품번구분[#Data],2,0)</f>
        <v>G</v>
      </c>
      <c r="G2098" s="28">
        <v>40</v>
      </c>
      <c r="H2098" s="28">
        <v>79</v>
      </c>
      <c r="I2098" s="28">
        <v>0</v>
      </c>
      <c r="J2098" s="29">
        <f>표1[[#This Row],[C/V]]*표1[[#This Row],[판수]]-표1[[#This Row],[불량수량]]</f>
        <v>3160</v>
      </c>
      <c r="K2098" s="28" t="s">
        <v>322</v>
      </c>
      <c r="L2098" s="28" t="s">
        <v>34</v>
      </c>
      <c r="M2098" s="30" t="s">
        <v>230</v>
      </c>
      <c r="N2098" s="30" t="s">
        <v>353</v>
      </c>
      <c r="O2098" s="31">
        <v>620</v>
      </c>
      <c r="P2098" s="31">
        <v>0</v>
      </c>
      <c r="Q2098" s="32"/>
      <c r="R2098" s="33">
        <f t="shared" si="161"/>
        <v>7.6451612903225801</v>
      </c>
      <c r="S2098" s="34">
        <f t="shared" si="160"/>
        <v>169</v>
      </c>
      <c r="T2098" s="35">
        <f>IF(L2098="비가동",0,VLOOKUP(E2098,[1]단가!$D$4:$G$1048576,4,0))</f>
        <v>65</v>
      </c>
      <c r="U2098" s="35">
        <f t="shared" si="162"/>
        <v>205400</v>
      </c>
      <c r="V2098" s="36" t="str">
        <f>IF($L2098="비가동",0,IF($B2098="in",VLOOKUP($E2098,[1]투입량!$M:$T,3,FALSE),VLOOKUP($E2098,[1]투입량!$D:$I,3,FALSE)))</f>
        <v>E4005</v>
      </c>
      <c r="W2098" s="35">
        <f>IF($L2098="비가동",0,IF($B2098="in",VLOOKUP($E2098,[1]투입량!$M:$T,6,FALSE),VLOOKUP($E2098,[1]투입량!$D:$I,5,FALSE)))</f>
        <v>252</v>
      </c>
      <c r="X2098" s="35">
        <f t="shared" si="163"/>
        <v>21898.800000000003</v>
      </c>
      <c r="Y2098" s="37">
        <f>IF(V2098=0,0,VLOOKUP(V2098,[1]원재료!C:H,3,0)*0.001)</f>
        <v>3.22</v>
      </c>
      <c r="Z2098" s="35">
        <f t="shared" si="164"/>
        <v>70514.136000000013</v>
      </c>
      <c r="AA2098" s="38"/>
      <c r="AB2098" s="39" t="s">
        <v>232</v>
      </c>
      <c r="AC2098" s="40"/>
    </row>
    <row r="2099" spans="1:29" ht="19.5" customHeight="1" x14ac:dyDescent="0.45">
      <c r="A2099" s="22">
        <v>46146</v>
      </c>
      <c r="B2099" s="23" t="s">
        <v>29</v>
      </c>
      <c r="C2099" s="24" t="s">
        <v>168</v>
      </c>
      <c r="D2099" s="25" t="s">
        <v>325</v>
      </c>
      <c r="E2099" s="26" t="s">
        <v>326</v>
      </c>
      <c r="F2099" s="27" t="str">
        <f>VLOOKUP(표1[[#This Row],[품번]],[1]!품번구분[#Data],2,0)</f>
        <v>G</v>
      </c>
      <c r="G2099" s="28">
        <v>30</v>
      </c>
      <c r="H2099" s="28">
        <v>78</v>
      </c>
      <c r="I2099" s="28">
        <v>0</v>
      </c>
      <c r="J2099" s="29">
        <f>표1[[#This Row],[C/V]]*표1[[#This Row],[판수]]-표1[[#This Row],[불량수량]]</f>
        <v>2340</v>
      </c>
      <c r="K2099" s="28" t="s">
        <v>322</v>
      </c>
      <c r="L2099" s="28" t="s">
        <v>34</v>
      </c>
      <c r="M2099" s="30" t="s">
        <v>230</v>
      </c>
      <c r="N2099" s="30" t="s">
        <v>353</v>
      </c>
      <c r="O2099" s="31">
        <v>620</v>
      </c>
      <c r="P2099" s="31">
        <v>0</v>
      </c>
      <c r="Q2099" s="32"/>
      <c r="R2099" s="33">
        <f t="shared" si="161"/>
        <v>7.5483870967741931</v>
      </c>
      <c r="S2099" s="34">
        <f t="shared" si="160"/>
        <v>168</v>
      </c>
      <c r="T2099" s="35">
        <f>IF(L2099="비가동",0,VLOOKUP(E2099,[1]단가!$D$4:$G$1048576,4,0))</f>
        <v>340</v>
      </c>
      <c r="U2099" s="35">
        <f t="shared" si="162"/>
        <v>795600</v>
      </c>
      <c r="V2099" s="36" t="str">
        <f>IF($L2099="비가동",0,IF($B2099="in",VLOOKUP($E2099,[1]투입량!$M:$T,3,FALSE),VLOOKUP($E2099,[1]투입량!$D:$I,3,FALSE)))</f>
        <v>E5005-1</v>
      </c>
      <c r="W2099" s="35">
        <f>IF($L2099="비가동",0,IF($B2099="in",VLOOKUP($E2099,[1]투입량!$M:$T,6,FALSE),VLOOKUP($E2099,[1]투입량!$D:$I,5,FALSE)))</f>
        <v>832</v>
      </c>
      <c r="X2099" s="35">
        <f t="shared" si="163"/>
        <v>71385.600000000006</v>
      </c>
      <c r="Y2099" s="37">
        <f>IF(V2099=0,0,VLOOKUP(V2099,[1]원재료!C:H,3,0)*0.001)</f>
        <v>3.25</v>
      </c>
      <c r="Z2099" s="35">
        <f t="shared" si="164"/>
        <v>232003.20000000001</v>
      </c>
      <c r="AA2099" s="38"/>
      <c r="AB2099" s="39" t="s">
        <v>232</v>
      </c>
      <c r="AC2099" s="40"/>
    </row>
    <row r="2100" spans="1:29" ht="19.5" customHeight="1" x14ac:dyDescent="0.45">
      <c r="A2100" s="22">
        <v>46146</v>
      </c>
      <c r="B2100" s="23" t="s">
        <v>29</v>
      </c>
      <c r="C2100" s="24" t="s">
        <v>168</v>
      </c>
      <c r="D2100" s="25" t="s">
        <v>320</v>
      </c>
      <c r="E2100" s="26" t="s">
        <v>357</v>
      </c>
      <c r="F2100" s="27" t="str">
        <f>VLOOKUP(표1[[#This Row],[품번]],[1]!품번구분[#Data],2,0)</f>
        <v>G</v>
      </c>
      <c r="G2100" s="28">
        <v>2</v>
      </c>
      <c r="H2100" s="28">
        <v>65</v>
      </c>
      <c r="I2100" s="28">
        <v>0</v>
      </c>
      <c r="J2100" s="29">
        <f>표1[[#This Row],[C/V]]*표1[[#This Row],[판수]]-표1[[#This Row],[불량수량]]</f>
        <v>130</v>
      </c>
      <c r="K2100" s="28" t="s">
        <v>327</v>
      </c>
      <c r="L2100" s="28" t="s">
        <v>117</v>
      </c>
      <c r="M2100" s="30" t="s">
        <v>353</v>
      </c>
      <c r="N2100" s="30" t="s">
        <v>230</v>
      </c>
      <c r="O2100" s="31">
        <v>660</v>
      </c>
      <c r="P2100" s="31">
        <v>0</v>
      </c>
      <c r="Q2100" s="32"/>
      <c r="R2100" s="33">
        <f t="shared" si="161"/>
        <v>5.9090909090909092</v>
      </c>
      <c r="S2100" s="34">
        <f t="shared" si="160"/>
        <v>104</v>
      </c>
      <c r="T2100" s="35">
        <f>IF(L2100="비가동",0,VLOOKUP(E2100,[1]단가!$D$4:$G$1048576,4,0))</f>
        <v>2511</v>
      </c>
      <c r="U2100" s="35">
        <f t="shared" si="162"/>
        <v>326430</v>
      </c>
      <c r="V2100" s="36" t="str">
        <f>IF($L2100="비가동",0,IF($B2100="in",VLOOKUP($E2100,[1]투입량!$M:$T,3,FALSE),VLOOKUP($E2100,[1]투입량!$D:$I,3,FALSE)))</f>
        <v>E6005</v>
      </c>
      <c r="W2100" s="35">
        <f>IF($L2100="비가동",0,IF($B2100="in",VLOOKUP($E2100,[1]투입량!$M:$T,6,FALSE),VLOOKUP($E2100,[1]투입량!$D:$I,5,FALSE)))</f>
        <v>66</v>
      </c>
      <c r="X2100" s="35">
        <f t="shared" si="163"/>
        <v>4719.0000000000009</v>
      </c>
      <c r="Y2100" s="37">
        <f>IF(V2100=0,0,VLOOKUP(V2100,[1]원재료!C:H,3,0)*0.001)</f>
        <v>4.62</v>
      </c>
      <c r="Z2100" s="35">
        <f t="shared" si="164"/>
        <v>21801.780000000006</v>
      </c>
      <c r="AA2100" s="38"/>
      <c r="AB2100" s="39" t="s">
        <v>232</v>
      </c>
      <c r="AC2100" s="40"/>
    </row>
    <row r="2101" spans="1:29" ht="19.5" customHeight="1" x14ac:dyDescent="0.45">
      <c r="A2101" s="22">
        <v>46146</v>
      </c>
      <c r="B2101" s="23" t="s">
        <v>29</v>
      </c>
      <c r="C2101" s="24" t="s">
        <v>168</v>
      </c>
      <c r="D2101" s="25" t="s">
        <v>323</v>
      </c>
      <c r="E2101" s="26" t="s">
        <v>324</v>
      </c>
      <c r="F2101" s="27" t="str">
        <f>VLOOKUP(표1[[#This Row],[품번]],[1]!품번구분[#Data],2,0)</f>
        <v>G</v>
      </c>
      <c r="G2101" s="28">
        <v>40</v>
      </c>
      <c r="H2101" s="28">
        <v>90</v>
      </c>
      <c r="I2101" s="28">
        <v>0</v>
      </c>
      <c r="J2101" s="29">
        <f>표1[[#This Row],[C/V]]*표1[[#This Row],[판수]]-표1[[#This Row],[불량수량]]</f>
        <v>3600</v>
      </c>
      <c r="K2101" s="28" t="s">
        <v>327</v>
      </c>
      <c r="L2101" s="28" t="s">
        <v>117</v>
      </c>
      <c r="M2101" s="30" t="s">
        <v>353</v>
      </c>
      <c r="N2101" s="30" t="s">
        <v>230</v>
      </c>
      <c r="O2101" s="31">
        <v>660</v>
      </c>
      <c r="P2101" s="31">
        <v>0</v>
      </c>
      <c r="Q2101" s="32"/>
      <c r="R2101" s="33">
        <f t="shared" si="161"/>
        <v>8.1818181818181817</v>
      </c>
      <c r="S2101" s="34">
        <f t="shared" si="160"/>
        <v>169</v>
      </c>
      <c r="T2101" s="35">
        <f>IF(L2101="비가동",0,VLOOKUP(E2101,[1]단가!$D$4:$G$1048576,4,0))</f>
        <v>65</v>
      </c>
      <c r="U2101" s="35">
        <f t="shared" si="162"/>
        <v>234000</v>
      </c>
      <c r="V2101" s="36" t="str">
        <f>IF($L2101="비가동",0,IF($B2101="in",VLOOKUP($E2101,[1]투입량!$M:$T,3,FALSE),VLOOKUP($E2101,[1]투입량!$D:$I,3,FALSE)))</f>
        <v>E4005</v>
      </c>
      <c r="W2101" s="35">
        <f>IF($L2101="비가동",0,IF($B2101="in",VLOOKUP($E2101,[1]투입량!$M:$T,6,FALSE),VLOOKUP($E2101,[1]투입량!$D:$I,5,FALSE)))</f>
        <v>252</v>
      </c>
      <c r="X2101" s="35">
        <f t="shared" si="163"/>
        <v>24948.000000000004</v>
      </c>
      <c r="Y2101" s="37">
        <f>IF(V2101=0,0,VLOOKUP(V2101,[1]원재료!C:H,3,0)*0.001)</f>
        <v>3.22</v>
      </c>
      <c r="Z2101" s="35">
        <f t="shared" si="164"/>
        <v>80332.560000000012</v>
      </c>
      <c r="AA2101" s="38"/>
      <c r="AB2101" s="39" t="s">
        <v>232</v>
      </c>
      <c r="AC2101" s="40"/>
    </row>
    <row r="2102" spans="1:29" ht="19.5" customHeight="1" x14ac:dyDescent="0.45">
      <c r="A2102" s="22">
        <v>46146</v>
      </c>
      <c r="B2102" s="23" t="s">
        <v>29</v>
      </c>
      <c r="C2102" s="24" t="s">
        <v>168</v>
      </c>
      <c r="D2102" s="25" t="s">
        <v>325</v>
      </c>
      <c r="E2102" s="26" t="s">
        <v>326</v>
      </c>
      <c r="F2102" s="27" t="str">
        <f>VLOOKUP(표1[[#This Row],[품번]],[1]!품번구분[#Data],2,0)</f>
        <v>G</v>
      </c>
      <c r="G2102" s="28">
        <v>30</v>
      </c>
      <c r="H2102" s="28">
        <v>90</v>
      </c>
      <c r="I2102" s="28">
        <v>0</v>
      </c>
      <c r="J2102" s="29">
        <f>표1[[#This Row],[C/V]]*표1[[#This Row],[판수]]-표1[[#This Row],[불량수량]]</f>
        <v>2700</v>
      </c>
      <c r="K2102" s="28" t="s">
        <v>327</v>
      </c>
      <c r="L2102" s="28" t="s">
        <v>117</v>
      </c>
      <c r="M2102" s="30" t="s">
        <v>353</v>
      </c>
      <c r="N2102" s="30" t="s">
        <v>230</v>
      </c>
      <c r="O2102" s="31">
        <v>660</v>
      </c>
      <c r="P2102" s="31">
        <v>0</v>
      </c>
      <c r="Q2102" s="32"/>
      <c r="R2102" s="33">
        <f t="shared" si="161"/>
        <v>8.1818181818181817</v>
      </c>
      <c r="S2102" s="34">
        <f t="shared" si="160"/>
        <v>168</v>
      </c>
      <c r="T2102" s="35">
        <f>IF(L2102="비가동",0,VLOOKUP(E2102,[1]단가!$D$4:$G$1048576,4,0))</f>
        <v>340</v>
      </c>
      <c r="U2102" s="35">
        <f t="shared" si="162"/>
        <v>918000</v>
      </c>
      <c r="V2102" s="36" t="str">
        <f>IF($L2102="비가동",0,IF($B2102="in",VLOOKUP($E2102,[1]투입량!$M:$T,3,FALSE),VLOOKUP($E2102,[1]투입량!$D:$I,3,FALSE)))</f>
        <v>E5005-1</v>
      </c>
      <c r="W2102" s="35">
        <f>IF($L2102="비가동",0,IF($B2102="in",VLOOKUP($E2102,[1]투입량!$M:$T,6,FALSE),VLOOKUP($E2102,[1]투입량!$D:$I,5,FALSE)))</f>
        <v>832</v>
      </c>
      <c r="X2102" s="35">
        <f t="shared" si="163"/>
        <v>82368</v>
      </c>
      <c r="Y2102" s="37">
        <f>IF(V2102=0,0,VLOOKUP(V2102,[1]원재료!C:H,3,0)*0.001)</f>
        <v>3.25</v>
      </c>
      <c r="Z2102" s="35">
        <f t="shared" si="164"/>
        <v>267696</v>
      </c>
      <c r="AA2102" s="38"/>
      <c r="AB2102" s="39" t="s">
        <v>232</v>
      </c>
      <c r="AC2102" s="40"/>
    </row>
    <row r="2103" spans="1:29" ht="19.5" customHeight="1" x14ac:dyDescent="0.45">
      <c r="A2103" s="22">
        <v>46146</v>
      </c>
      <c r="B2103" s="23" t="s">
        <v>29</v>
      </c>
      <c r="C2103" s="24" t="s">
        <v>168</v>
      </c>
      <c r="D2103" s="25" t="s">
        <v>328</v>
      </c>
      <c r="E2103" s="26" t="s">
        <v>329</v>
      </c>
      <c r="F2103" s="27" t="str">
        <f>VLOOKUP(표1[[#This Row],[품번]],[1]!품번구분[#Data],2,0)</f>
        <v>G</v>
      </c>
      <c r="G2103" s="28">
        <v>2</v>
      </c>
      <c r="H2103" s="28">
        <v>60</v>
      </c>
      <c r="I2103" s="28">
        <v>0</v>
      </c>
      <c r="J2103" s="29">
        <f>표1[[#This Row],[C/V]]*표1[[#This Row],[판수]]-표1[[#This Row],[불량수량]]</f>
        <v>120</v>
      </c>
      <c r="K2103" s="28" t="s">
        <v>330</v>
      </c>
      <c r="L2103" s="28" t="s">
        <v>34</v>
      </c>
      <c r="M2103" s="30" t="s">
        <v>230</v>
      </c>
      <c r="N2103" s="30" t="s">
        <v>353</v>
      </c>
      <c r="O2103" s="31">
        <v>620</v>
      </c>
      <c r="P2103" s="31">
        <v>0</v>
      </c>
      <c r="Q2103" s="32"/>
      <c r="R2103" s="33">
        <f t="shared" si="161"/>
        <v>5.806451612903226</v>
      </c>
      <c r="S2103" s="34">
        <f t="shared" si="160"/>
        <v>124</v>
      </c>
      <c r="T2103" s="35">
        <f>IF(L2103="비가동",0,VLOOKUP(E2103,[1]단가!$D$4:$G$1048576,4,0))</f>
        <v>3750</v>
      </c>
      <c r="U2103" s="35">
        <f t="shared" si="162"/>
        <v>450000</v>
      </c>
      <c r="V2103" s="36" t="str">
        <f>IF($L2103="비가동",0,IF($B2103="in",VLOOKUP($E2103,[1]투입량!$M:$T,3,FALSE),VLOOKUP($E2103,[1]투입량!$D:$I,3,FALSE)))</f>
        <v>E6005</v>
      </c>
      <c r="W2103" s="35">
        <f>IF($L2103="비가동",0,IF($B2103="in",VLOOKUP($E2103,[1]투입량!$M:$T,6,FALSE),VLOOKUP($E2103,[1]투입량!$D:$I,5,FALSE)))</f>
        <v>88</v>
      </c>
      <c r="X2103" s="35">
        <f t="shared" si="163"/>
        <v>5808.0000000000009</v>
      </c>
      <c r="Y2103" s="37">
        <f>IF(V2103=0,0,VLOOKUP(V2103,[1]원재료!C:H,3,0)*0.001)</f>
        <v>4.62</v>
      </c>
      <c r="Z2103" s="35">
        <f t="shared" si="164"/>
        <v>26832.960000000006</v>
      </c>
      <c r="AA2103" s="38"/>
      <c r="AB2103" s="39" t="s">
        <v>232</v>
      </c>
      <c r="AC2103" s="40"/>
    </row>
    <row r="2104" spans="1:29" ht="19.5" customHeight="1" x14ac:dyDescent="0.45">
      <c r="A2104" s="22">
        <v>46146</v>
      </c>
      <c r="B2104" s="23" t="s">
        <v>29</v>
      </c>
      <c r="C2104" s="24" t="s">
        <v>168</v>
      </c>
      <c r="D2104" s="25" t="s">
        <v>331</v>
      </c>
      <c r="E2104" s="26" t="s">
        <v>332</v>
      </c>
      <c r="F2104" s="27" t="str">
        <f>VLOOKUP(표1[[#This Row],[품번]],[1]!품번구분[#Data],2,0)</f>
        <v>G</v>
      </c>
      <c r="G2104" s="28">
        <v>16</v>
      </c>
      <c r="H2104" s="28">
        <v>60</v>
      </c>
      <c r="I2104" s="28">
        <v>0</v>
      </c>
      <c r="J2104" s="29">
        <f>표1[[#This Row],[C/V]]*표1[[#This Row],[판수]]-표1[[#This Row],[불량수량]]</f>
        <v>960</v>
      </c>
      <c r="K2104" s="28" t="s">
        <v>330</v>
      </c>
      <c r="L2104" s="28" t="s">
        <v>34</v>
      </c>
      <c r="M2104" s="30" t="s">
        <v>230</v>
      </c>
      <c r="N2104" s="30" t="s">
        <v>353</v>
      </c>
      <c r="O2104" s="31">
        <v>620</v>
      </c>
      <c r="P2104" s="31">
        <v>0</v>
      </c>
      <c r="Q2104" s="32"/>
      <c r="R2104" s="33">
        <f t="shared" si="161"/>
        <v>5.806451612903226</v>
      </c>
      <c r="S2104" s="34">
        <f t="shared" si="160"/>
        <v>124</v>
      </c>
      <c r="T2104" s="35">
        <f>IF(L2104="비가동",0,VLOOKUP(E2104,[1]단가!$D$4:$G$1048576,4,0))</f>
        <v>820.4</v>
      </c>
      <c r="U2104" s="35">
        <f t="shared" si="162"/>
        <v>787584</v>
      </c>
      <c r="V2104" s="36" t="str">
        <f>IF($L2104="비가동",0,IF($B2104="in",VLOOKUP($E2104,[1]투입량!$M:$T,3,FALSE),VLOOKUP($E2104,[1]투입량!$D:$I,3,FALSE)))</f>
        <v>E5005-1</v>
      </c>
      <c r="W2104" s="35">
        <f>IF($L2104="비가동",0,IF($B2104="in",VLOOKUP($E2104,[1]투입량!$M:$T,6,FALSE),VLOOKUP($E2104,[1]투입량!$D:$I,5,FALSE)))</f>
        <v>360</v>
      </c>
      <c r="X2104" s="35">
        <f t="shared" si="163"/>
        <v>23760.000000000004</v>
      </c>
      <c r="Y2104" s="37">
        <f>IF(V2104=0,0,VLOOKUP(V2104,[1]원재료!C:H,3,0)*0.001)</f>
        <v>3.25</v>
      </c>
      <c r="Z2104" s="35">
        <f t="shared" si="164"/>
        <v>77220.000000000015</v>
      </c>
      <c r="AA2104" s="38"/>
      <c r="AB2104" s="39" t="s">
        <v>232</v>
      </c>
      <c r="AC2104" s="40"/>
    </row>
    <row r="2105" spans="1:29" ht="19.5" customHeight="1" x14ac:dyDescent="0.45">
      <c r="A2105" s="22">
        <v>46146</v>
      </c>
      <c r="B2105" s="23" t="s">
        <v>29</v>
      </c>
      <c r="C2105" s="24" t="s">
        <v>168</v>
      </c>
      <c r="D2105" s="25" t="s">
        <v>333</v>
      </c>
      <c r="E2105" s="26" t="s">
        <v>332</v>
      </c>
      <c r="F2105" s="27" t="str">
        <f>VLOOKUP(표1[[#This Row],[품번]],[1]!품번구분[#Data],2,0)</f>
        <v>G</v>
      </c>
      <c r="G2105" s="28">
        <v>16</v>
      </c>
      <c r="H2105" s="28">
        <v>60</v>
      </c>
      <c r="I2105" s="28">
        <v>0</v>
      </c>
      <c r="J2105" s="29">
        <f>표1[[#This Row],[C/V]]*표1[[#This Row],[판수]]-표1[[#This Row],[불량수량]]</f>
        <v>960</v>
      </c>
      <c r="K2105" s="28" t="s">
        <v>330</v>
      </c>
      <c r="L2105" s="28" t="s">
        <v>34</v>
      </c>
      <c r="M2105" s="30" t="s">
        <v>230</v>
      </c>
      <c r="N2105" s="30" t="s">
        <v>353</v>
      </c>
      <c r="O2105" s="31">
        <v>620</v>
      </c>
      <c r="P2105" s="31">
        <v>0</v>
      </c>
      <c r="Q2105" s="32"/>
      <c r="R2105" s="33">
        <f t="shared" si="161"/>
        <v>5.806451612903226</v>
      </c>
      <c r="S2105" s="34">
        <f t="shared" si="160"/>
        <v>124</v>
      </c>
      <c r="T2105" s="35">
        <f>IF(L2105="비가동",0,VLOOKUP(E2105,[1]단가!$D$4:$G$1048576,4,0))</f>
        <v>820.4</v>
      </c>
      <c r="U2105" s="35">
        <f t="shared" si="162"/>
        <v>787584</v>
      </c>
      <c r="V2105" s="36" t="str">
        <f>IF($L2105="비가동",0,IF($B2105="in",VLOOKUP($E2105,[1]투입량!$M:$T,3,FALSE),VLOOKUP($E2105,[1]투입량!$D:$I,3,FALSE)))</f>
        <v>E5005-1</v>
      </c>
      <c r="W2105" s="35">
        <f>IF($L2105="비가동",0,IF($B2105="in",VLOOKUP($E2105,[1]투입량!$M:$T,6,FALSE),VLOOKUP($E2105,[1]투입량!$D:$I,5,FALSE)))</f>
        <v>360</v>
      </c>
      <c r="X2105" s="35">
        <f t="shared" si="163"/>
        <v>23760.000000000004</v>
      </c>
      <c r="Y2105" s="37">
        <f>IF(V2105=0,0,VLOOKUP(V2105,[1]원재료!C:H,3,0)*0.001)</f>
        <v>3.25</v>
      </c>
      <c r="Z2105" s="35">
        <f t="shared" si="164"/>
        <v>77220.000000000015</v>
      </c>
      <c r="AA2105" s="38"/>
      <c r="AB2105" s="39" t="s">
        <v>232</v>
      </c>
      <c r="AC2105" s="40"/>
    </row>
    <row r="2106" spans="1:29" ht="19.5" customHeight="1" x14ac:dyDescent="0.45">
      <c r="A2106" s="22">
        <v>46146</v>
      </c>
      <c r="B2106" s="23" t="s">
        <v>29</v>
      </c>
      <c r="C2106" s="24" t="s">
        <v>168</v>
      </c>
      <c r="D2106" s="25" t="s">
        <v>328</v>
      </c>
      <c r="E2106" s="26" t="s">
        <v>329</v>
      </c>
      <c r="F2106" s="27" t="str">
        <f>VLOOKUP(표1[[#This Row],[품번]],[1]!품번구분[#Data],2,0)</f>
        <v>G</v>
      </c>
      <c r="G2106" s="28">
        <v>2</v>
      </c>
      <c r="H2106" s="28">
        <v>64</v>
      </c>
      <c r="I2106" s="28">
        <v>0</v>
      </c>
      <c r="J2106" s="29">
        <f>표1[[#This Row],[C/V]]*표1[[#This Row],[판수]]-표1[[#This Row],[불량수량]]</f>
        <v>128</v>
      </c>
      <c r="K2106" s="28" t="s">
        <v>334</v>
      </c>
      <c r="L2106" s="28" t="s">
        <v>117</v>
      </c>
      <c r="M2106" s="30" t="s">
        <v>353</v>
      </c>
      <c r="N2106" s="30" t="s">
        <v>230</v>
      </c>
      <c r="O2106" s="31">
        <v>660</v>
      </c>
      <c r="P2106" s="31">
        <v>0</v>
      </c>
      <c r="Q2106" s="32"/>
      <c r="R2106" s="33">
        <f t="shared" si="161"/>
        <v>5.8181818181818183</v>
      </c>
      <c r="S2106" s="34">
        <f t="shared" si="160"/>
        <v>124</v>
      </c>
      <c r="T2106" s="35">
        <f>IF(L2106="비가동",0,VLOOKUP(E2106,[1]단가!$D$4:$G$1048576,4,0))</f>
        <v>3750</v>
      </c>
      <c r="U2106" s="35">
        <f t="shared" si="162"/>
        <v>480000</v>
      </c>
      <c r="V2106" s="36" t="str">
        <f>IF($L2106="비가동",0,IF($B2106="in",VLOOKUP($E2106,[1]투입량!$M:$T,3,FALSE),VLOOKUP($E2106,[1]투입량!$D:$I,3,FALSE)))</f>
        <v>E6005</v>
      </c>
      <c r="W2106" s="35">
        <f>IF($L2106="비가동",0,IF($B2106="in",VLOOKUP($E2106,[1]투입량!$M:$T,6,FALSE),VLOOKUP($E2106,[1]투입량!$D:$I,5,FALSE)))</f>
        <v>88</v>
      </c>
      <c r="X2106" s="35">
        <f t="shared" si="163"/>
        <v>6195.2000000000007</v>
      </c>
      <c r="Y2106" s="37">
        <f>IF(V2106=0,0,VLOOKUP(V2106,[1]원재료!C:H,3,0)*0.001)</f>
        <v>4.62</v>
      </c>
      <c r="Z2106" s="35">
        <f t="shared" si="164"/>
        <v>28621.824000000004</v>
      </c>
      <c r="AA2106" s="38"/>
      <c r="AB2106" s="39" t="s">
        <v>232</v>
      </c>
      <c r="AC2106" s="40"/>
    </row>
    <row r="2107" spans="1:29" ht="19.5" customHeight="1" x14ac:dyDescent="0.45">
      <c r="A2107" s="22">
        <v>46146</v>
      </c>
      <c r="B2107" s="23" t="s">
        <v>29</v>
      </c>
      <c r="C2107" s="24" t="s">
        <v>168</v>
      </c>
      <c r="D2107" s="25" t="s">
        <v>331</v>
      </c>
      <c r="E2107" s="26" t="s">
        <v>332</v>
      </c>
      <c r="F2107" s="27" t="str">
        <f>VLOOKUP(표1[[#This Row],[품번]],[1]!품번구분[#Data],2,0)</f>
        <v>G</v>
      </c>
      <c r="G2107" s="28">
        <v>16</v>
      </c>
      <c r="H2107" s="28">
        <v>64</v>
      </c>
      <c r="I2107" s="28">
        <v>0</v>
      </c>
      <c r="J2107" s="29">
        <f>표1[[#This Row],[C/V]]*표1[[#This Row],[판수]]-표1[[#This Row],[불량수량]]</f>
        <v>1024</v>
      </c>
      <c r="K2107" s="28" t="s">
        <v>334</v>
      </c>
      <c r="L2107" s="28" t="s">
        <v>117</v>
      </c>
      <c r="M2107" s="30" t="s">
        <v>353</v>
      </c>
      <c r="N2107" s="30" t="s">
        <v>230</v>
      </c>
      <c r="O2107" s="31">
        <v>660</v>
      </c>
      <c r="P2107" s="31">
        <v>0</v>
      </c>
      <c r="Q2107" s="32"/>
      <c r="R2107" s="33">
        <f t="shared" si="161"/>
        <v>5.8181818181818183</v>
      </c>
      <c r="S2107" s="34">
        <f t="shared" si="160"/>
        <v>124</v>
      </c>
      <c r="T2107" s="35">
        <f>IF(L2107="비가동",0,VLOOKUP(E2107,[1]단가!$D$4:$G$1048576,4,0))</f>
        <v>820.4</v>
      </c>
      <c r="U2107" s="35">
        <f t="shared" si="162"/>
        <v>840089.59999999998</v>
      </c>
      <c r="V2107" s="36" t="str">
        <f>IF($L2107="비가동",0,IF($B2107="in",VLOOKUP($E2107,[1]투입량!$M:$T,3,FALSE),VLOOKUP($E2107,[1]투입량!$D:$I,3,FALSE)))</f>
        <v>E5005-1</v>
      </c>
      <c r="W2107" s="35">
        <f>IF($L2107="비가동",0,IF($B2107="in",VLOOKUP($E2107,[1]투입량!$M:$T,6,FALSE),VLOOKUP($E2107,[1]투입량!$D:$I,5,FALSE)))</f>
        <v>360</v>
      </c>
      <c r="X2107" s="35">
        <f t="shared" si="163"/>
        <v>25344.000000000004</v>
      </c>
      <c r="Y2107" s="37">
        <f>IF(V2107=0,0,VLOOKUP(V2107,[1]원재료!C:H,3,0)*0.001)</f>
        <v>3.25</v>
      </c>
      <c r="Z2107" s="35">
        <f t="shared" si="164"/>
        <v>82368.000000000015</v>
      </c>
      <c r="AA2107" s="38"/>
      <c r="AB2107" s="39" t="s">
        <v>232</v>
      </c>
      <c r="AC2107" s="40"/>
    </row>
    <row r="2108" spans="1:29" ht="19.5" customHeight="1" x14ac:dyDescent="0.45">
      <c r="A2108" s="22">
        <v>46146</v>
      </c>
      <c r="B2108" s="23" t="s">
        <v>29</v>
      </c>
      <c r="C2108" s="24" t="s">
        <v>168</v>
      </c>
      <c r="D2108" s="25" t="s">
        <v>333</v>
      </c>
      <c r="E2108" s="26" t="s">
        <v>332</v>
      </c>
      <c r="F2108" s="27" t="str">
        <f>VLOOKUP(표1[[#This Row],[품번]],[1]!품번구분[#Data],2,0)</f>
        <v>G</v>
      </c>
      <c r="G2108" s="28">
        <v>16</v>
      </c>
      <c r="H2108" s="28">
        <v>64</v>
      </c>
      <c r="I2108" s="28">
        <v>0</v>
      </c>
      <c r="J2108" s="29">
        <f>표1[[#This Row],[C/V]]*표1[[#This Row],[판수]]-표1[[#This Row],[불량수량]]</f>
        <v>1024</v>
      </c>
      <c r="K2108" s="28" t="s">
        <v>334</v>
      </c>
      <c r="L2108" s="28" t="s">
        <v>117</v>
      </c>
      <c r="M2108" s="30" t="s">
        <v>353</v>
      </c>
      <c r="N2108" s="30" t="s">
        <v>230</v>
      </c>
      <c r="O2108" s="31">
        <v>660</v>
      </c>
      <c r="P2108" s="31">
        <v>0</v>
      </c>
      <c r="Q2108" s="32"/>
      <c r="R2108" s="33">
        <f t="shared" si="161"/>
        <v>5.8181818181818183</v>
      </c>
      <c r="S2108" s="34">
        <f t="shared" si="160"/>
        <v>124</v>
      </c>
      <c r="T2108" s="35">
        <f>IF(L2108="비가동",0,VLOOKUP(E2108,[1]단가!$D$4:$G$1048576,4,0))</f>
        <v>820.4</v>
      </c>
      <c r="U2108" s="35">
        <f t="shared" si="162"/>
        <v>840089.59999999998</v>
      </c>
      <c r="V2108" s="36" t="str">
        <f>IF($L2108="비가동",0,IF($B2108="in",VLOOKUP($E2108,[1]투입량!$M:$T,3,FALSE),VLOOKUP($E2108,[1]투입량!$D:$I,3,FALSE)))</f>
        <v>E5005-1</v>
      </c>
      <c r="W2108" s="35">
        <f>IF($L2108="비가동",0,IF($B2108="in",VLOOKUP($E2108,[1]투입량!$M:$T,6,FALSE),VLOOKUP($E2108,[1]투입량!$D:$I,5,FALSE)))</f>
        <v>360</v>
      </c>
      <c r="X2108" s="35">
        <f t="shared" si="163"/>
        <v>25344.000000000004</v>
      </c>
      <c r="Y2108" s="37">
        <f>IF(V2108=0,0,VLOOKUP(V2108,[1]원재료!C:H,3,0)*0.001)</f>
        <v>3.25</v>
      </c>
      <c r="Z2108" s="35">
        <f t="shared" si="164"/>
        <v>82368.000000000015</v>
      </c>
      <c r="AA2108" s="38"/>
      <c r="AB2108" s="39" t="s">
        <v>232</v>
      </c>
      <c r="AC2108" s="40"/>
    </row>
    <row r="2109" spans="1:29" ht="19.5" customHeight="1" x14ac:dyDescent="0.45">
      <c r="A2109" s="22">
        <v>46146</v>
      </c>
      <c r="B2109" s="23" t="s">
        <v>29</v>
      </c>
      <c r="C2109" s="24" t="s">
        <v>168</v>
      </c>
      <c r="D2109" s="25" t="s">
        <v>335</v>
      </c>
      <c r="E2109" s="26" t="s">
        <v>336</v>
      </c>
      <c r="F2109" s="27" t="str">
        <f>VLOOKUP(표1[[#This Row],[품번]],[1]!품번구분[#Data],2,0)</f>
        <v>G</v>
      </c>
      <c r="G2109" s="28">
        <v>12</v>
      </c>
      <c r="H2109" s="28">
        <v>81</v>
      </c>
      <c r="I2109" s="28">
        <v>0</v>
      </c>
      <c r="J2109" s="29">
        <f>표1[[#This Row],[C/V]]*표1[[#This Row],[판수]]-표1[[#This Row],[불량수량]]</f>
        <v>972</v>
      </c>
      <c r="K2109" s="28" t="s">
        <v>337</v>
      </c>
      <c r="L2109" s="28" t="s">
        <v>34</v>
      </c>
      <c r="M2109" s="30" t="s">
        <v>230</v>
      </c>
      <c r="N2109" s="30" t="s">
        <v>353</v>
      </c>
      <c r="O2109" s="31">
        <v>620</v>
      </c>
      <c r="P2109" s="31">
        <v>0</v>
      </c>
      <c r="Q2109" s="32"/>
      <c r="R2109" s="33">
        <f t="shared" si="161"/>
        <v>7.838709677419355</v>
      </c>
      <c r="S2109" s="34">
        <f t="shared" si="160"/>
        <v>167</v>
      </c>
      <c r="T2109" s="35">
        <f>IF(L2109="비가동",0,VLOOKUP(E2109,[1]단가!$D$4:$G$1048576,4,0))</f>
        <v>382.8</v>
      </c>
      <c r="U2109" s="35">
        <f t="shared" si="162"/>
        <v>372081.60000000003</v>
      </c>
      <c r="V2109" s="36" t="str">
        <f>IF($L2109="비가동",0,IF($B2109="in",VLOOKUP($E2109,[1]투입량!$M:$T,3,FALSE),VLOOKUP($E2109,[1]투입량!$D:$I,3,FALSE)))</f>
        <v>E5007</v>
      </c>
      <c r="W2109" s="35">
        <f>IF($L2109="비가동",0,IF($B2109="in",VLOOKUP($E2109,[1]투입량!$M:$T,6,FALSE),VLOOKUP($E2109,[1]투입량!$D:$I,5,FALSE)))</f>
        <v>480</v>
      </c>
      <c r="X2109" s="35">
        <f t="shared" si="163"/>
        <v>42768</v>
      </c>
      <c r="Y2109" s="37">
        <f>IF(V2109=0,0,VLOOKUP(V2109,[1]원재료!C:H,3,0)*0.001)</f>
        <v>4.55</v>
      </c>
      <c r="Z2109" s="35">
        <f t="shared" si="164"/>
        <v>194594.4</v>
      </c>
      <c r="AA2109" s="38"/>
      <c r="AB2109" s="39" t="s">
        <v>232</v>
      </c>
      <c r="AC2109" s="40"/>
    </row>
    <row r="2110" spans="1:29" ht="19.5" customHeight="1" x14ac:dyDescent="0.45">
      <c r="A2110" s="22">
        <v>46146</v>
      </c>
      <c r="B2110" s="23" t="s">
        <v>29</v>
      </c>
      <c r="C2110" s="24" t="s">
        <v>168</v>
      </c>
      <c r="D2110" s="25" t="s">
        <v>338</v>
      </c>
      <c r="E2110" s="26" t="s">
        <v>339</v>
      </c>
      <c r="F2110" s="27" t="str">
        <f>VLOOKUP(표1[[#This Row],[품번]],[1]!품번구분[#Data],2,0)</f>
        <v>G</v>
      </c>
      <c r="G2110" s="28">
        <v>4</v>
      </c>
      <c r="H2110" s="28">
        <v>81</v>
      </c>
      <c r="I2110" s="28">
        <v>0</v>
      </c>
      <c r="J2110" s="29">
        <f>표1[[#This Row],[C/V]]*표1[[#This Row],[판수]]-표1[[#This Row],[불량수량]]</f>
        <v>324</v>
      </c>
      <c r="K2110" s="28" t="s">
        <v>337</v>
      </c>
      <c r="L2110" s="28" t="s">
        <v>34</v>
      </c>
      <c r="M2110" s="30" t="s">
        <v>230</v>
      </c>
      <c r="N2110" s="30" t="s">
        <v>353</v>
      </c>
      <c r="O2110" s="31">
        <v>620</v>
      </c>
      <c r="P2110" s="31">
        <v>0</v>
      </c>
      <c r="Q2110" s="32"/>
      <c r="R2110" s="33">
        <f t="shared" si="161"/>
        <v>7.838709677419355</v>
      </c>
      <c r="S2110" s="34">
        <f t="shared" si="160"/>
        <v>167</v>
      </c>
      <c r="T2110" s="35">
        <f>IF(L2110="비가동",0,VLOOKUP(E2110,[1]단가!$D$4:$G$1048576,4,0))</f>
        <v>621.20000000000005</v>
      </c>
      <c r="U2110" s="35">
        <f t="shared" si="162"/>
        <v>201268.80000000002</v>
      </c>
      <c r="V2110" s="36" t="str">
        <f>IF($L2110="비가동",0,IF($B2110="in",VLOOKUP($E2110,[1]투입량!$M:$T,3,FALSE),VLOOKUP($E2110,[1]투입량!$D:$I,3,FALSE)))</f>
        <v>E5005-1</v>
      </c>
      <c r="W2110" s="35">
        <f>IF($L2110="비가동",0,IF($B2110="in",VLOOKUP($E2110,[1]투입량!$M:$T,6,FALSE),VLOOKUP($E2110,[1]투입량!$D:$I,5,FALSE)))</f>
        <v>252</v>
      </c>
      <c r="X2110" s="35">
        <f t="shared" si="163"/>
        <v>22453.200000000004</v>
      </c>
      <c r="Y2110" s="37">
        <f>IF(V2110=0,0,VLOOKUP(V2110,[1]원재료!C:H,3,0)*0.001)</f>
        <v>3.25</v>
      </c>
      <c r="Z2110" s="35">
        <f t="shared" si="164"/>
        <v>72972.900000000009</v>
      </c>
      <c r="AA2110" s="38"/>
      <c r="AB2110" s="39" t="s">
        <v>232</v>
      </c>
      <c r="AC2110" s="40"/>
    </row>
    <row r="2111" spans="1:29" ht="19.5" customHeight="1" x14ac:dyDescent="0.45">
      <c r="A2111" s="22">
        <v>46146</v>
      </c>
      <c r="B2111" s="23" t="s">
        <v>29</v>
      </c>
      <c r="C2111" s="24" t="s">
        <v>168</v>
      </c>
      <c r="D2111" s="25" t="s">
        <v>340</v>
      </c>
      <c r="E2111" s="26" t="s">
        <v>341</v>
      </c>
      <c r="F2111" s="27" t="str">
        <f>VLOOKUP(표1[[#This Row],[품번]],[1]!품번구분[#Data],2,0)</f>
        <v>G</v>
      </c>
      <c r="G2111" s="28">
        <v>24</v>
      </c>
      <c r="H2111" s="28">
        <v>81</v>
      </c>
      <c r="I2111" s="28">
        <v>0</v>
      </c>
      <c r="J2111" s="29">
        <f>표1[[#This Row],[C/V]]*표1[[#This Row],[판수]]-표1[[#This Row],[불량수량]]</f>
        <v>1944</v>
      </c>
      <c r="K2111" s="28" t="s">
        <v>337</v>
      </c>
      <c r="L2111" s="28" t="s">
        <v>34</v>
      </c>
      <c r="M2111" s="30" t="s">
        <v>230</v>
      </c>
      <c r="N2111" s="30" t="s">
        <v>353</v>
      </c>
      <c r="O2111" s="31">
        <v>620</v>
      </c>
      <c r="P2111" s="31">
        <v>0</v>
      </c>
      <c r="Q2111" s="32"/>
      <c r="R2111" s="33">
        <f t="shared" si="161"/>
        <v>7.838709677419355</v>
      </c>
      <c r="S2111" s="34">
        <f t="shared" si="160"/>
        <v>167</v>
      </c>
      <c r="T2111" s="35">
        <f>IF(L2111="비가동",0,VLOOKUP(E2111,[1]단가!$D$4:$G$1048576,4,0))</f>
        <v>96</v>
      </c>
      <c r="U2111" s="35">
        <f t="shared" si="162"/>
        <v>186624</v>
      </c>
      <c r="V2111" s="36" t="str">
        <f>IF($L2111="비가동",0,IF($B2111="in",VLOOKUP($E2111,[1]투입량!$M:$T,3,FALSE),VLOOKUP($E2111,[1]투입량!$D:$I,3,FALSE)))</f>
        <v>CE5001</v>
      </c>
      <c r="W2111" s="35">
        <f>IF($L2111="비가동",0,IF($B2111="in",VLOOKUP($E2111,[1]투입량!$M:$T,6,FALSE),VLOOKUP($E2111,[1]투입량!$D:$I,5,FALSE)))</f>
        <v>240</v>
      </c>
      <c r="X2111" s="35">
        <f t="shared" si="163"/>
        <v>21384</v>
      </c>
      <c r="Y2111" s="37">
        <f>IF(V2111=0,0,VLOOKUP(V2111,[1]원재료!C:H,3,0)*0.001)</f>
        <v>3.0500000000000003</v>
      </c>
      <c r="Z2111" s="35">
        <f t="shared" si="164"/>
        <v>65221.200000000004</v>
      </c>
      <c r="AA2111" s="38"/>
      <c r="AB2111" s="39" t="s">
        <v>232</v>
      </c>
      <c r="AC2111" s="40"/>
    </row>
    <row r="2112" spans="1:29" ht="19.5" customHeight="1" x14ac:dyDescent="0.45">
      <c r="A2112" s="22">
        <v>46146</v>
      </c>
      <c r="B2112" s="23" t="s">
        <v>29</v>
      </c>
      <c r="C2112" s="24" t="s">
        <v>168</v>
      </c>
      <c r="D2112" s="25" t="s">
        <v>335</v>
      </c>
      <c r="E2112" s="26" t="s">
        <v>336</v>
      </c>
      <c r="F2112" s="27" t="str">
        <f>VLOOKUP(표1[[#This Row],[품번]],[1]!품번구분[#Data],2,0)</f>
        <v>G</v>
      </c>
      <c r="G2112" s="28">
        <v>12</v>
      </c>
      <c r="H2112" s="28">
        <v>86</v>
      </c>
      <c r="I2112" s="28">
        <v>0</v>
      </c>
      <c r="J2112" s="29">
        <f>표1[[#This Row],[C/V]]*표1[[#This Row],[판수]]-표1[[#This Row],[불량수량]]</f>
        <v>1032</v>
      </c>
      <c r="K2112" s="28" t="s">
        <v>358</v>
      </c>
      <c r="L2112" s="28" t="s">
        <v>117</v>
      </c>
      <c r="M2112" s="30" t="s">
        <v>353</v>
      </c>
      <c r="N2112" s="30" t="s">
        <v>230</v>
      </c>
      <c r="O2112" s="31">
        <v>660</v>
      </c>
      <c r="P2112" s="31">
        <v>0</v>
      </c>
      <c r="Q2112" s="32"/>
      <c r="R2112" s="33">
        <f t="shared" si="161"/>
        <v>7.8181818181818183</v>
      </c>
      <c r="S2112" s="34">
        <f t="shared" si="160"/>
        <v>167</v>
      </c>
      <c r="T2112" s="35">
        <f>IF(L2112="비가동",0,VLOOKUP(E2112,[1]단가!$D$4:$G$1048576,4,0))</f>
        <v>382.8</v>
      </c>
      <c r="U2112" s="35">
        <f t="shared" si="162"/>
        <v>395049.60000000003</v>
      </c>
      <c r="V2112" s="36" t="str">
        <f>IF($L2112="비가동",0,IF($B2112="in",VLOOKUP($E2112,[1]투입량!$M:$T,3,FALSE),VLOOKUP($E2112,[1]투입량!$D:$I,3,FALSE)))</f>
        <v>E5007</v>
      </c>
      <c r="W2112" s="35">
        <f>IF($L2112="비가동",0,IF($B2112="in",VLOOKUP($E2112,[1]투입량!$M:$T,6,FALSE),VLOOKUP($E2112,[1]투입량!$D:$I,5,FALSE)))</f>
        <v>480</v>
      </c>
      <c r="X2112" s="35">
        <f t="shared" si="163"/>
        <v>45408</v>
      </c>
      <c r="Y2112" s="37">
        <f>IF(V2112=0,0,VLOOKUP(V2112,[1]원재료!C:H,3,0)*0.001)</f>
        <v>4.55</v>
      </c>
      <c r="Z2112" s="35">
        <f t="shared" si="164"/>
        <v>206606.4</v>
      </c>
      <c r="AA2112" s="38"/>
      <c r="AB2112" s="39" t="s">
        <v>232</v>
      </c>
      <c r="AC2112" s="40"/>
    </row>
    <row r="2113" spans="1:29" ht="19.5" customHeight="1" x14ac:dyDescent="0.45">
      <c r="A2113" s="22">
        <v>46146</v>
      </c>
      <c r="B2113" s="23" t="s">
        <v>29</v>
      </c>
      <c r="C2113" s="24" t="s">
        <v>168</v>
      </c>
      <c r="D2113" s="25" t="s">
        <v>338</v>
      </c>
      <c r="E2113" s="26" t="s">
        <v>339</v>
      </c>
      <c r="F2113" s="27" t="str">
        <f>VLOOKUP(표1[[#This Row],[품번]],[1]!품번구분[#Data],2,0)</f>
        <v>G</v>
      </c>
      <c r="G2113" s="28">
        <v>4</v>
      </c>
      <c r="H2113" s="28">
        <v>86</v>
      </c>
      <c r="I2113" s="28">
        <v>0</v>
      </c>
      <c r="J2113" s="29">
        <f>표1[[#This Row],[C/V]]*표1[[#This Row],[판수]]-표1[[#This Row],[불량수량]]</f>
        <v>344</v>
      </c>
      <c r="K2113" s="28" t="s">
        <v>358</v>
      </c>
      <c r="L2113" s="28" t="s">
        <v>117</v>
      </c>
      <c r="M2113" s="30" t="s">
        <v>353</v>
      </c>
      <c r="N2113" s="30" t="s">
        <v>230</v>
      </c>
      <c r="O2113" s="31">
        <v>660</v>
      </c>
      <c r="P2113" s="31">
        <v>0</v>
      </c>
      <c r="Q2113" s="32"/>
      <c r="R2113" s="33">
        <f t="shared" si="161"/>
        <v>7.8181818181818183</v>
      </c>
      <c r="S2113" s="34">
        <f t="shared" si="160"/>
        <v>167</v>
      </c>
      <c r="T2113" s="35">
        <f>IF(L2113="비가동",0,VLOOKUP(E2113,[1]단가!$D$4:$G$1048576,4,0))</f>
        <v>621.20000000000005</v>
      </c>
      <c r="U2113" s="35">
        <f t="shared" si="162"/>
        <v>213692.80000000002</v>
      </c>
      <c r="V2113" s="36" t="str">
        <f>IF($L2113="비가동",0,IF($B2113="in",VLOOKUP($E2113,[1]투입량!$M:$T,3,FALSE),VLOOKUP($E2113,[1]투입량!$D:$I,3,FALSE)))</f>
        <v>E5005-1</v>
      </c>
      <c r="W2113" s="35">
        <f>IF($L2113="비가동",0,IF($B2113="in",VLOOKUP($E2113,[1]투입량!$M:$T,6,FALSE),VLOOKUP($E2113,[1]투입량!$D:$I,5,FALSE)))</f>
        <v>252</v>
      </c>
      <c r="X2113" s="35">
        <f t="shared" si="163"/>
        <v>23839.200000000004</v>
      </c>
      <c r="Y2113" s="37">
        <f>IF(V2113=0,0,VLOOKUP(V2113,[1]원재료!C:H,3,0)*0.001)</f>
        <v>3.25</v>
      </c>
      <c r="Z2113" s="35">
        <f t="shared" si="164"/>
        <v>77477.400000000009</v>
      </c>
      <c r="AA2113" s="38"/>
      <c r="AB2113" s="39" t="s">
        <v>232</v>
      </c>
      <c r="AC2113" s="40"/>
    </row>
    <row r="2114" spans="1:29" ht="19.5" customHeight="1" x14ac:dyDescent="0.45">
      <c r="A2114" s="22">
        <v>46146</v>
      </c>
      <c r="B2114" s="23" t="s">
        <v>29</v>
      </c>
      <c r="C2114" s="24" t="s">
        <v>168</v>
      </c>
      <c r="D2114" s="25" t="s">
        <v>340</v>
      </c>
      <c r="E2114" s="26" t="s">
        <v>341</v>
      </c>
      <c r="F2114" s="27" t="str">
        <f>VLOOKUP(표1[[#This Row],[품번]],[1]!품번구분[#Data],2,0)</f>
        <v>G</v>
      </c>
      <c r="G2114" s="28">
        <v>24</v>
      </c>
      <c r="H2114" s="28">
        <v>86</v>
      </c>
      <c r="I2114" s="28">
        <v>0</v>
      </c>
      <c r="J2114" s="29">
        <f>표1[[#This Row],[C/V]]*표1[[#This Row],[판수]]-표1[[#This Row],[불량수량]]</f>
        <v>2064</v>
      </c>
      <c r="K2114" s="28" t="s">
        <v>358</v>
      </c>
      <c r="L2114" s="28" t="s">
        <v>117</v>
      </c>
      <c r="M2114" s="30" t="s">
        <v>353</v>
      </c>
      <c r="N2114" s="30" t="s">
        <v>230</v>
      </c>
      <c r="O2114" s="31">
        <v>660</v>
      </c>
      <c r="P2114" s="31">
        <v>0</v>
      </c>
      <c r="Q2114" s="32"/>
      <c r="R2114" s="33">
        <f t="shared" si="161"/>
        <v>7.8181818181818183</v>
      </c>
      <c r="S2114" s="34">
        <f t="shared" si="160"/>
        <v>167</v>
      </c>
      <c r="T2114" s="35">
        <f>IF(L2114="비가동",0,VLOOKUP(E2114,[1]단가!$D$4:$G$1048576,4,0))</f>
        <v>96</v>
      </c>
      <c r="U2114" s="35">
        <f t="shared" si="162"/>
        <v>198144</v>
      </c>
      <c r="V2114" s="36" t="str">
        <f>IF($L2114="비가동",0,IF($B2114="in",VLOOKUP($E2114,[1]투입량!$M:$T,3,FALSE),VLOOKUP($E2114,[1]투입량!$D:$I,3,FALSE)))</f>
        <v>CE5001</v>
      </c>
      <c r="W2114" s="35">
        <f>IF($L2114="비가동",0,IF($B2114="in",VLOOKUP($E2114,[1]투입량!$M:$T,6,FALSE),VLOOKUP($E2114,[1]투입량!$D:$I,5,FALSE)))</f>
        <v>240</v>
      </c>
      <c r="X2114" s="35">
        <f t="shared" si="163"/>
        <v>22704</v>
      </c>
      <c r="Y2114" s="37">
        <f>IF(V2114=0,0,VLOOKUP(V2114,[1]원재료!C:H,3,0)*0.001)</f>
        <v>3.0500000000000003</v>
      </c>
      <c r="Z2114" s="35">
        <f t="shared" si="164"/>
        <v>69247.200000000012</v>
      </c>
      <c r="AA2114" s="38"/>
      <c r="AB2114" s="39" t="s">
        <v>232</v>
      </c>
      <c r="AC2114" s="40"/>
    </row>
    <row r="2115" spans="1:29" ht="19.5" customHeight="1" x14ac:dyDescent="0.45">
      <c r="A2115" s="22">
        <v>46146</v>
      </c>
      <c r="B2115" s="23" t="s">
        <v>29</v>
      </c>
      <c r="C2115" s="24" t="s">
        <v>168</v>
      </c>
      <c r="D2115" s="25" t="s">
        <v>345</v>
      </c>
      <c r="E2115" s="26" t="s">
        <v>346</v>
      </c>
      <c r="F2115" s="27" t="str">
        <f>VLOOKUP(표1[[#This Row],[품번]],[1]!품번구분[#Data],2,0)</f>
        <v>G</v>
      </c>
      <c r="G2115" s="28">
        <v>4</v>
      </c>
      <c r="H2115" s="28">
        <v>95</v>
      </c>
      <c r="I2115" s="28">
        <v>0</v>
      </c>
      <c r="J2115" s="29">
        <f>표1[[#This Row],[C/V]]*표1[[#This Row],[판수]]-표1[[#This Row],[불량수량]]</f>
        <v>380</v>
      </c>
      <c r="K2115" s="28" t="s">
        <v>347</v>
      </c>
      <c r="L2115" s="28" t="s">
        <v>34</v>
      </c>
      <c r="M2115" s="30" t="s">
        <v>230</v>
      </c>
      <c r="N2115" s="30" t="s">
        <v>353</v>
      </c>
      <c r="O2115" s="31">
        <v>620</v>
      </c>
      <c r="P2115" s="31">
        <v>0</v>
      </c>
      <c r="Q2115" s="32"/>
      <c r="R2115" s="33">
        <f t="shared" si="161"/>
        <v>9.193548387096774</v>
      </c>
      <c r="S2115" s="34">
        <f t="shared" ref="S2115:S2178" si="165">SUMIFS(H:H,$A:$A,A2115,$D:$D,D2115,$E:$E,E2115)</f>
        <v>202</v>
      </c>
      <c r="T2115" s="35">
        <f>IF(L2115="비가동",0,VLOOKUP(E2115,[1]단가!$D$4:$G$1048576,4,0))</f>
        <v>894.6</v>
      </c>
      <c r="U2115" s="35">
        <f t="shared" si="162"/>
        <v>339948</v>
      </c>
      <c r="V2115" s="36" t="str">
        <f>IF($L2115="비가동",0,IF($B2115="in",VLOOKUP($E2115,[1]투입량!$M:$T,3,FALSE),VLOOKUP($E2115,[1]투입량!$D:$I,3,FALSE)))</f>
        <v>E5007</v>
      </c>
      <c r="W2115" s="35">
        <f>IF($L2115="비가동",0,IF($B2115="in",VLOOKUP($E2115,[1]투입량!$M:$T,6,FALSE),VLOOKUP($E2115,[1]투입량!$D:$I,5,FALSE)))</f>
        <v>448</v>
      </c>
      <c r="X2115" s="35">
        <f t="shared" si="163"/>
        <v>46816.000000000007</v>
      </c>
      <c r="Y2115" s="37">
        <f>IF(V2115=0,0,VLOOKUP(V2115,[1]원재료!C:H,3,0)*0.001)</f>
        <v>4.55</v>
      </c>
      <c r="Z2115" s="35">
        <f t="shared" si="164"/>
        <v>213012.80000000002</v>
      </c>
      <c r="AA2115" s="38"/>
      <c r="AB2115" s="39" t="s">
        <v>232</v>
      </c>
      <c r="AC2115" s="40"/>
    </row>
    <row r="2116" spans="1:29" ht="19.5" customHeight="1" x14ac:dyDescent="0.45">
      <c r="A2116" s="22">
        <v>46146</v>
      </c>
      <c r="B2116" s="23" t="s">
        <v>29</v>
      </c>
      <c r="C2116" s="24" t="s">
        <v>168</v>
      </c>
      <c r="D2116" s="25" t="s">
        <v>348</v>
      </c>
      <c r="E2116" s="26" t="s">
        <v>349</v>
      </c>
      <c r="F2116" s="27" t="str">
        <f>VLOOKUP(표1[[#This Row],[품번]],[1]!품번구분[#Data],2,0)</f>
        <v>G</v>
      </c>
      <c r="G2116" s="28">
        <v>6</v>
      </c>
      <c r="H2116" s="28">
        <v>95</v>
      </c>
      <c r="I2116" s="28">
        <v>0</v>
      </c>
      <c r="J2116" s="29">
        <f>표1[[#This Row],[C/V]]*표1[[#This Row],[판수]]-표1[[#This Row],[불량수량]]</f>
        <v>570</v>
      </c>
      <c r="K2116" s="28" t="s">
        <v>347</v>
      </c>
      <c r="L2116" s="28" t="s">
        <v>34</v>
      </c>
      <c r="M2116" s="30" t="s">
        <v>230</v>
      </c>
      <c r="N2116" s="30" t="s">
        <v>353</v>
      </c>
      <c r="O2116" s="31">
        <v>620</v>
      </c>
      <c r="P2116" s="31">
        <v>0</v>
      </c>
      <c r="Q2116" s="32"/>
      <c r="R2116" s="33">
        <f t="shared" ref="R2116:R2179" si="166">IF(H2116=0,"",H2116/O2116*60)</f>
        <v>9.193548387096774</v>
      </c>
      <c r="S2116" s="34">
        <f t="shared" si="165"/>
        <v>202</v>
      </c>
      <c r="T2116" s="35">
        <f>IF(L2116="비가동",0,VLOOKUP(E2116,[1]단가!$D$4:$G$1048576,4,0))</f>
        <v>987.7</v>
      </c>
      <c r="U2116" s="35">
        <f t="shared" si="162"/>
        <v>562989</v>
      </c>
      <c r="V2116" s="36" t="str">
        <f>IF($L2116="비가동",0,IF($B2116="in",VLOOKUP($E2116,[1]투입량!$M:$T,3,FALSE),VLOOKUP($E2116,[1]투입량!$D:$I,3,FALSE)))</f>
        <v>E5007</v>
      </c>
      <c r="W2116" s="35">
        <f>IF($L2116="비가동",0,IF($B2116="in",VLOOKUP($E2116,[1]투입량!$M:$T,6,FALSE),VLOOKUP($E2116,[1]투입량!$D:$I,5,FALSE)))</f>
        <v>320</v>
      </c>
      <c r="X2116" s="35">
        <f t="shared" si="163"/>
        <v>33440</v>
      </c>
      <c r="Y2116" s="37">
        <f>IF(V2116=0,0,VLOOKUP(V2116,[1]원재료!C:H,3,0)*0.001)</f>
        <v>4.55</v>
      </c>
      <c r="Z2116" s="35">
        <f t="shared" si="164"/>
        <v>152152</v>
      </c>
      <c r="AA2116" s="38"/>
      <c r="AB2116" s="39" t="s">
        <v>232</v>
      </c>
      <c r="AC2116" s="40"/>
    </row>
    <row r="2117" spans="1:29" ht="19.5" customHeight="1" x14ac:dyDescent="0.45">
      <c r="A2117" s="22">
        <v>46146</v>
      </c>
      <c r="B2117" s="23" t="s">
        <v>29</v>
      </c>
      <c r="C2117" s="24" t="s">
        <v>168</v>
      </c>
      <c r="D2117" s="25" t="s">
        <v>350</v>
      </c>
      <c r="E2117" s="26" t="s">
        <v>351</v>
      </c>
      <c r="F2117" s="27" t="str">
        <f>VLOOKUP(표1[[#This Row],[품번]],[1]!품번구분[#Data],2,0)</f>
        <v>G</v>
      </c>
      <c r="G2117" s="28">
        <v>4</v>
      </c>
      <c r="H2117" s="28">
        <v>62</v>
      </c>
      <c r="I2117" s="28">
        <v>0</v>
      </c>
      <c r="J2117" s="29">
        <f>표1[[#This Row],[C/V]]*표1[[#This Row],[판수]]-표1[[#This Row],[불량수량]]</f>
        <v>248</v>
      </c>
      <c r="K2117" s="28" t="s">
        <v>347</v>
      </c>
      <c r="L2117" s="28" t="s">
        <v>34</v>
      </c>
      <c r="M2117" s="30" t="s">
        <v>230</v>
      </c>
      <c r="N2117" s="30" t="s">
        <v>353</v>
      </c>
      <c r="O2117" s="31">
        <v>620</v>
      </c>
      <c r="P2117" s="31">
        <v>0</v>
      </c>
      <c r="Q2117" s="32"/>
      <c r="R2117" s="33">
        <f t="shared" si="166"/>
        <v>6</v>
      </c>
      <c r="S2117" s="34">
        <f t="shared" si="165"/>
        <v>126</v>
      </c>
      <c r="T2117" s="35">
        <f>IF(L2117="비가동",0,VLOOKUP(E2117,[1]단가!$D$4:$G$1048576,4,0))</f>
        <v>1328.9</v>
      </c>
      <c r="U2117" s="35">
        <f t="shared" si="162"/>
        <v>329567.2</v>
      </c>
      <c r="V2117" s="36" t="str">
        <f>IF($L2117="비가동",0,IF($B2117="in",VLOOKUP($E2117,[1]투입량!$M:$T,3,FALSE),VLOOKUP($E2117,[1]투입량!$D:$I,3,FALSE)))</f>
        <v>E5007</v>
      </c>
      <c r="W2117" s="35">
        <f>IF($L2117="비가동",0,IF($B2117="in",VLOOKUP($E2117,[1]투입량!$M:$T,6,FALSE),VLOOKUP($E2117,[1]투입량!$D:$I,5,FALSE)))</f>
        <v>644</v>
      </c>
      <c r="X2117" s="35">
        <f t="shared" si="163"/>
        <v>43920.800000000003</v>
      </c>
      <c r="Y2117" s="37">
        <f>IF(V2117=0,0,VLOOKUP(V2117,[1]원재료!C:H,3,0)*0.001)</f>
        <v>4.55</v>
      </c>
      <c r="Z2117" s="35">
        <f t="shared" si="164"/>
        <v>199839.64</v>
      </c>
      <c r="AA2117" s="38"/>
      <c r="AB2117" s="39" t="s">
        <v>232</v>
      </c>
      <c r="AC2117" s="40"/>
    </row>
    <row r="2118" spans="1:29" ht="19.5" customHeight="1" x14ac:dyDescent="0.45">
      <c r="A2118" s="22">
        <v>46146</v>
      </c>
      <c r="B2118" s="23" t="s">
        <v>29</v>
      </c>
      <c r="C2118" s="24" t="s">
        <v>168</v>
      </c>
      <c r="D2118" s="25" t="s">
        <v>345</v>
      </c>
      <c r="E2118" s="26" t="s">
        <v>346</v>
      </c>
      <c r="F2118" s="27" t="str">
        <f>VLOOKUP(표1[[#This Row],[품번]],[1]!품번구분[#Data],2,0)</f>
        <v>G</v>
      </c>
      <c r="G2118" s="28">
        <v>4</v>
      </c>
      <c r="H2118" s="28">
        <v>107</v>
      </c>
      <c r="I2118" s="28">
        <v>0</v>
      </c>
      <c r="J2118" s="29">
        <f>표1[[#This Row],[C/V]]*표1[[#This Row],[판수]]-표1[[#This Row],[불량수량]]</f>
        <v>428</v>
      </c>
      <c r="K2118" s="28" t="s">
        <v>352</v>
      </c>
      <c r="L2118" s="28" t="s">
        <v>117</v>
      </c>
      <c r="M2118" s="30" t="s">
        <v>353</v>
      </c>
      <c r="N2118" s="30" t="s">
        <v>230</v>
      </c>
      <c r="O2118" s="31">
        <v>660</v>
      </c>
      <c r="P2118" s="31">
        <v>0</v>
      </c>
      <c r="Q2118" s="32"/>
      <c r="R2118" s="33">
        <f t="shared" si="166"/>
        <v>9.7272727272727266</v>
      </c>
      <c r="S2118" s="34">
        <f t="shared" si="165"/>
        <v>202</v>
      </c>
      <c r="T2118" s="35">
        <f>IF(L2118="비가동",0,VLOOKUP(E2118,[1]단가!$D$4:$G$1048576,4,0))</f>
        <v>894.6</v>
      </c>
      <c r="U2118" s="35">
        <f t="shared" si="162"/>
        <v>382888.8</v>
      </c>
      <c r="V2118" s="36" t="str">
        <f>IF($L2118="비가동",0,IF($B2118="in",VLOOKUP($E2118,[1]투입량!$M:$T,3,FALSE),VLOOKUP($E2118,[1]투입량!$D:$I,3,FALSE)))</f>
        <v>E5007</v>
      </c>
      <c r="W2118" s="35">
        <f>IF($L2118="비가동",0,IF($B2118="in",VLOOKUP($E2118,[1]투입량!$M:$T,6,FALSE),VLOOKUP($E2118,[1]투입량!$D:$I,5,FALSE)))</f>
        <v>448</v>
      </c>
      <c r="X2118" s="35">
        <f t="shared" si="163"/>
        <v>52729.600000000006</v>
      </c>
      <c r="Y2118" s="37">
        <f>IF(V2118=0,0,VLOOKUP(V2118,[1]원재료!C:H,3,0)*0.001)</f>
        <v>4.55</v>
      </c>
      <c r="Z2118" s="35">
        <f t="shared" si="164"/>
        <v>239919.68000000002</v>
      </c>
      <c r="AA2118" s="38"/>
      <c r="AB2118" s="39" t="s">
        <v>232</v>
      </c>
      <c r="AC2118" s="40"/>
    </row>
    <row r="2119" spans="1:29" ht="19.5" customHeight="1" x14ac:dyDescent="0.45">
      <c r="A2119" s="22">
        <v>46146</v>
      </c>
      <c r="B2119" s="23" t="s">
        <v>29</v>
      </c>
      <c r="C2119" s="24" t="s">
        <v>168</v>
      </c>
      <c r="D2119" s="25" t="s">
        <v>348</v>
      </c>
      <c r="E2119" s="26" t="s">
        <v>349</v>
      </c>
      <c r="F2119" s="27" t="str">
        <f>VLOOKUP(표1[[#This Row],[품번]],[1]!품번구분[#Data],2,0)</f>
        <v>G</v>
      </c>
      <c r="G2119" s="28">
        <v>6</v>
      </c>
      <c r="H2119" s="28">
        <v>107</v>
      </c>
      <c r="I2119" s="28">
        <v>0</v>
      </c>
      <c r="J2119" s="29">
        <f>표1[[#This Row],[C/V]]*표1[[#This Row],[판수]]-표1[[#This Row],[불량수량]]</f>
        <v>642</v>
      </c>
      <c r="K2119" s="28" t="s">
        <v>352</v>
      </c>
      <c r="L2119" s="28" t="s">
        <v>117</v>
      </c>
      <c r="M2119" s="30" t="s">
        <v>353</v>
      </c>
      <c r="N2119" s="30" t="s">
        <v>230</v>
      </c>
      <c r="O2119" s="31">
        <v>660</v>
      </c>
      <c r="P2119" s="31">
        <v>0</v>
      </c>
      <c r="Q2119" s="32"/>
      <c r="R2119" s="33">
        <f t="shared" si="166"/>
        <v>9.7272727272727266</v>
      </c>
      <c r="S2119" s="34">
        <f t="shared" si="165"/>
        <v>202</v>
      </c>
      <c r="T2119" s="35">
        <f>IF(L2119="비가동",0,VLOOKUP(E2119,[1]단가!$D$4:$G$1048576,4,0))</f>
        <v>987.7</v>
      </c>
      <c r="U2119" s="35">
        <f t="shared" si="162"/>
        <v>634103.4</v>
      </c>
      <c r="V2119" s="36" t="str">
        <f>IF($L2119="비가동",0,IF($B2119="in",VLOOKUP($E2119,[1]투입량!$M:$T,3,FALSE),VLOOKUP($E2119,[1]투입량!$D:$I,3,FALSE)))</f>
        <v>E5007</v>
      </c>
      <c r="W2119" s="35">
        <f>IF($L2119="비가동",0,IF($B2119="in",VLOOKUP($E2119,[1]투입량!$M:$T,6,FALSE),VLOOKUP($E2119,[1]투입량!$D:$I,5,FALSE)))</f>
        <v>320</v>
      </c>
      <c r="X2119" s="35">
        <f t="shared" si="163"/>
        <v>37664</v>
      </c>
      <c r="Y2119" s="37">
        <f>IF(V2119=0,0,VLOOKUP(V2119,[1]원재료!C:H,3,0)*0.001)</f>
        <v>4.55</v>
      </c>
      <c r="Z2119" s="35">
        <f t="shared" si="164"/>
        <v>171371.19999999998</v>
      </c>
      <c r="AA2119" s="38"/>
      <c r="AB2119" s="39" t="s">
        <v>232</v>
      </c>
      <c r="AC2119" s="40"/>
    </row>
    <row r="2120" spans="1:29" ht="19.5" customHeight="1" x14ac:dyDescent="0.45">
      <c r="A2120" s="22">
        <v>46146</v>
      </c>
      <c r="B2120" s="23" t="s">
        <v>29</v>
      </c>
      <c r="C2120" s="24" t="s">
        <v>168</v>
      </c>
      <c r="D2120" s="25" t="s">
        <v>350</v>
      </c>
      <c r="E2120" s="26" t="s">
        <v>351</v>
      </c>
      <c r="F2120" s="27" t="str">
        <f>VLOOKUP(표1[[#This Row],[품번]],[1]!품번구분[#Data],2,0)</f>
        <v>G</v>
      </c>
      <c r="G2120" s="28">
        <v>4</v>
      </c>
      <c r="H2120" s="28">
        <v>64</v>
      </c>
      <c r="I2120" s="28">
        <v>0</v>
      </c>
      <c r="J2120" s="29">
        <f>표1[[#This Row],[C/V]]*표1[[#This Row],[판수]]-표1[[#This Row],[불량수량]]</f>
        <v>256</v>
      </c>
      <c r="K2120" s="28" t="s">
        <v>352</v>
      </c>
      <c r="L2120" s="28" t="s">
        <v>117</v>
      </c>
      <c r="M2120" s="30" t="s">
        <v>353</v>
      </c>
      <c r="N2120" s="30" t="s">
        <v>230</v>
      </c>
      <c r="O2120" s="31">
        <v>660</v>
      </c>
      <c r="P2120" s="31">
        <v>0</v>
      </c>
      <c r="Q2120" s="32"/>
      <c r="R2120" s="33">
        <f t="shared" si="166"/>
        <v>5.8181818181818183</v>
      </c>
      <c r="S2120" s="34">
        <f t="shared" si="165"/>
        <v>126</v>
      </c>
      <c r="T2120" s="35">
        <f>IF(L2120="비가동",0,VLOOKUP(E2120,[1]단가!$D$4:$G$1048576,4,0))</f>
        <v>1328.9</v>
      </c>
      <c r="U2120" s="35">
        <f t="shared" si="162"/>
        <v>340198.40000000002</v>
      </c>
      <c r="V2120" s="36" t="str">
        <f>IF($L2120="비가동",0,IF($B2120="in",VLOOKUP($E2120,[1]투입량!$M:$T,3,FALSE),VLOOKUP($E2120,[1]투입량!$D:$I,3,FALSE)))</f>
        <v>E5007</v>
      </c>
      <c r="W2120" s="35">
        <f>IF($L2120="비가동",0,IF($B2120="in",VLOOKUP($E2120,[1]투입량!$M:$T,6,FALSE),VLOOKUP($E2120,[1]투입량!$D:$I,5,FALSE)))</f>
        <v>644</v>
      </c>
      <c r="X2120" s="35">
        <f t="shared" si="163"/>
        <v>45337.600000000006</v>
      </c>
      <c r="Y2120" s="37">
        <f>IF(V2120=0,0,VLOOKUP(V2120,[1]원재료!C:H,3,0)*0.001)</f>
        <v>4.55</v>
      </c>
      <c r="Z2120" s="35">
        <f t="shared" si="164"/>
        <v>206286.08000000002</v>
      </c>
      <c r="AA2120" s="38"/>
      <c r="AB2120" s="39" t="s">
        <v>232</v>
      </c>
      <c r="AC2120" s="40"/>
    </row>
    <row r="2121" spans="1:29" ht="19.5" customHeight="1" x14ac:dyDescent="0.45">
      <c r="A2121" s="22">
        <v>46147</v>
      </c>
      <c r="B2121" s="23" t="s">
        <v>226</v>
      </c>
      <c r="C2121" s="24" t="s">
        <v>168</v>
      </c>
      <c r="D2121" s="25" t="s">
        <v>227</v>
      </c>
      <c r="E2121" s="26" t="s">
        <v>228</v>
      </c>
      <c r="F2121" s="27" t="str">
        <f>VLOOKUP(표1[[#This Row],[품번]],[1]!품번구분[#Data],2,0)</f>
        <v>G</v>
      </c>
      <c r="G2121" s="28">
        <v>12</v>
      </c>
      <c r="H2121" s="28">
        <v>88</v>
      </c>
      <c r="I2121" s="28">
        <v>0</v>
      </c>
      <c r="J2121" s="29">
        <f>표1[[#This Row],[C/V]]*표1[[#This Row],[판수]]-표1[[#This Row],[불량수량]]</f>
        <v>1056</v>
      </c>
      <c r="K2121" s="28" t="s">
        <v>229</v>
      </c>
      <c r="L2121" s="28" t="s">
        <v>34</v>
      </c>
      <c r="M2121" s="30" t="s">
        <v>230</v>
      </c>
      <c r="N2121" s="30" t="s">
        <v>353</v>
      </c>
      <c r="O2121" s="31">
        <v>620</v>
      </c>
      <c r="P2121" s="31">
        <v>0</v>
      </c>
      <c r="Q2121" s="32"/>
      <c r="R2121" s="33">
        <f t="shared" si="166"/>
        <v>8.5161290322580641</v>
      </c>
      <c r="S2121" s="34">
        <f t="shared" si="165"/>
        <v>184</v>
      </c>
      <c r="T2121" s="35">
        <f>IF(L2121="비가동",0,VLOOKUP(E2121,[1]단가!$D$4:$G$1048576,4,0))</f>
        <v>389.7</v>
      </c>
      <c r="U2121" s="35">
        <f t="shared" si="162"/>
        <v>411523.2</v>
      </c>
      <c r="V2121" s="36" t="str">
        <f>IF($L2121="비가동",0,IF($B2121="in",VLOOKUP($E2121,[1]투입량!$M:$T,3,FALSE),VLOOKUP($E2121,[1]투입량!$D:$I,3,FALSE)))</f>
        <v>E5008</v>
      </c>
      <c r="W2121" s="35">
        <f>IF($L2121="비가동",0,IF($B2121="in",VLOOKUP($E2121,[1]투입량!$M:$T,6,FALSE),VLOOKUP($E2121,[1]투입량!$D:$I,5,FALSE)))</f>
        <v>537</v>
      </c>
      <c r="X2121" s="35">
        <f t="shared" si="163"/>
        <v>51981.600000000006</v>
      </c>
      <c r="Y2121" s="37">
        <f>IF(V2121=0,0,VLOOKUP(V2121,[1]원재료!C:H,3,0)*0.001)</f>
        <v>4.5600000000000005</v>
      </c>
      <c r="Z2121" s="35">
        <f t="shared" si="164"/>
        <v>237036.09600000005</v>
      </c>
      <c r="AA2121" s="38"/>
      <c r="AB2121" s="39" t="s">
        <v>232</v>
      </c>
      <c r="AC2121" s="40"/>
    </row>
    <row r="2122" spans="1:29" ht="19.5" customHeight="1" x14ac:dyDescent="0.45">
      <c r="A2122" s="22">
        <v>46147</v>
      </c>
      <c r="B2122" s="23" t="s">
        <v>226</v>
      </c>
      <c r="C2122" s="24" t="s">
        <v>168</v>
      </c>
      <c r="D2122" s="25" t="s">
        <v>233</v>
      </c>
      <c r="E2122" s="26" t="s">
        <v>234</v>
      </c>
      <c r="F2122" s="27" t="str">
        <f>VLOOKUP(표1[[#This Row],[품번]],[1]!품번구분[#Data],2,0)</f>
        <v>G</v>
      </c>
      <c r="G2122" s="28">
        <v>12</v>
      </c>
      <c r="H2122" s="28">
        <v>88</v>
      </c>
      <c r="I2122" s="28">
        <v>0</v>
      </c>
      <c r="J2122" s="29">
        <f>표1[[#This Row],[C/V]]*표1[[#This Row],[판수]]-표1[[#This Row],[불량수량]]</f>
        <v>1056</v>
      </c>
      <c r="K2122" s="28" t="s">
        <v>229</v>
      </c>
      <c r="L2122" s="28" t="s">
        <v>34</v>
      </c>
      <c r="M2122" s="30" t="s">
        <v>230</v>
      </c>
      <c r="N2122" s="30" t="s">
        <v>353</v>
      </c>
      <c r="O2122" s="31">
        <v>620</v>
      </c>
      <c r="P2122" s="31">
        <v>0</v>
      </c>
      <c r="Q2122" s="32"/>
      <c r="R2122" s="33">
        <f t="shared" si="166"/>
        <v>8.5161290322580641</v>
      </c>
      <c r="S2122" s="34">
        <f t="shared" si="165"/>
        <v>184</v>
      </c>
      <c r="T2122" s="35">
        <f>IF(L2122="비가동",0,VLOOKUP(E2122,[1]단가!$D$4:$G$1048576,4,0))</f>
        <v>760.3</v>
      </c>
      <c r="U2122" s="35">
        <f t="shared" si="162"/>
        <v>802876.79999999993</v>
      </c>
      <c r="V2122" s="36" t="str">
        <f>IF($L2122="비가동",0,IF($B2122="in",VLOOKUP($E2122,[1]투입량!$M:$T,3,FALSE),VLOOKUP($E2122,[1]투입량!$D:$I,3,FALSE)))</f>
        <v>E5007</v>
      </c>
      <c r="W2122" s="35">
        <f>IF($L2122="비가동",0,IF($B2122="in",VLOOKUP($E2122,[1]투입량!$M:$T,6,FALSE),VLOOKUP($E2122,[1]투입량!$D:$I,5,FALSE)))</f>
        <v>531</v>
      </c>
      <c r="X2122" s="35">
        <f t="shared" si="163"/>
        <v>51400.800000000003</v>
      </c>
      <c r="Y2122" s="37">
        <f>IF(V2122=0,0,VLOOKUP(V2122,[1]원재료!C:H,3,0)*0.001)</f>
        <v>4.55</v>
      </c>
      <c r="Z2122" s="35">
        <f t="shared" si="164"/>
        <v>233873.64</v>
      </c>
      <c r="AA2122" s="38"/>
      <c r="AB2122" s="39" t="s">
        <v>232</v>
      </c>
      <c r="AC2122" s="40"/>
    </row>
    <row r="2123" spans="1:29" ht="19.5" customHeight="1" x14ac:dyDescent="0.45">
      <c r="A2123" s="22">
        <v>46147</v>
      </c>
      <c r="B2123" s="23" t="s">
        <v>226</v>
      </c>
      <c r="C2123" s="24" t="s">
        <v>168</v>
      </c>
      <c r="D2123" s="25" t="s">
        <v>256</v>
      </c>
      <c r="E2123" s="26" t="s">
        <v>257</v>
      </c>
      <c r="F2123" s="27" t="str">
        <f>VLOOKUP(표1[[#This Row],[품번]],[1]!품번구분[#Data],2,0)</f>
        <v>G</v>
      </c>
      <c r="G2123" s="28">
        <v>16</v>
      </c>
      <c r="H2123" s="28">
        <v>73</v>
      </c>
      <c r="I2123" s="28">
        <v>0</v>
      </c>
      <c r="J2123" s="29">
        <f>표1[[#This Row],[C/V]]*표1[[#This Row],[판수]]-표1[[#This Row],[불량수량]]</f>
        <v>1168</v>
      </c>
      <c r="K2123" s="28" t="s">
        <v>301</v>
      </c>
      <c r="L2123" s="28" t="s">
        <v>34</v>
      </c>
      <c r="M2123" s="30" t="s">
        <v>230</v>
      </c>
      <c r="N2123" s="30" t="s">
        <v>353</v>
      </c>
      <c r="O2123" s="31">
        <v>620</v>
      </c>
      <c r="P2123" s="31">
        <v>0</v>
      </c>
      <c r="Q2123" s="32"/>
      <c r="R2123" s="33">
        <f t="shared" si="166"/>
        <v>7.064516129032258</v>
      </c>
      <c r="S2123" s="34">
        <f t="shared" si="165"/>
        <v>150</v>
      </c>
      <c r="T2123" s="35">
        <f>IF(L2123="비가동",0,VLOOKUP(E2123,[1]단가!$D$4:$G$1048576,4,0))</f>
        <v>730</v>
      </c>
      <c r="U2123" s="35">
        <f t="shared" si="162"/>
        <v>852640</v>
      </c>
      <c r="V2123" s="36" t="str">
        <f>IF($L2123="비가동",0,IF($B2123="in",VLOOKUP($E2123,[1]투입량!$M:$T,3,FALSE),VLOOKUP($E2123,[1]투입량!$D:$I,3,FALSE)))</f>
        <v>E5005-1</v>
      </c>
      <c r="W2123" s="35">
        <f>IF($L2123="비가동",0,IF($B2123="in",VLOOKUP($E2123,[1]투입량!$M:$T,6,FALSE),VLOOKUP($E2123,[1]투입량!$D:$I,5,FALSE)))</f>
        <v>2497</v>
      </c>
      <c r="X2123" s="35">
        <f t="shared" si="163"/>
        <v>200509.1</v>
      </c>
      <c r="Y2123" s="37">
        <f>IF(V2123=0,0,VLOOKUP(V2123,[1]원재료!C:H,3,0)*0.001)</f>
        <v>3.25</v>
      </c>
      <c r="Z2123" s="35">
        <f t="shared" si="164"/>
        <v>651654.57500000007</v>
      </c>
      <c r="AA2123" s="38"/>
      <c r="AB2123" s="39" t="s">
        <v>232</v>
      </c>
      <c r="AC2123" s="40"/>
    </row>
    <row r="2124" spans="1:29" ht="19.5" hidden="1" customHeight="1" x14ac:dyDescent="0.45">
      <c r="A2124" s="22">
        <v>46147</v>
      </c>
      <c r="B2124" s="23" t="s">
        <v>226</v>
      </c>
      <c r="C2124" s="24" t="s">
        <v>168</v>
      </c>
      <c r="D2124" s="25" t="s">
        <v>235</v>
      </c>
      <c r="E2124" s="26" t="s">
        <v>236</v>
      </c>
      <c r="F2124" s="27" t="str">
        <f>VLOOKUP(표1[[#This Row],[품번]],[1]!품번구분[#Data],2,0)</f>
        <v>G</v>
      </c>
      <c r="G2124" s="28">
        <v>16</v>
      </c>
      <c r="H2124" s="28">
        <v>60</v>
      </c>
      <c r="I2124" s="28">
        <v>0</v>
      </c>
      <c r="J2124" s="29">
        <f>표1[[#This Row],[C/V]]*표1[[#This Row],[판수]]-표1[[#This Row],[불량수량]]</f>
        <v>960</v>
      </c>
      <c r="K2124" s="28" t="s">
        <v>301</v>
      </c>
      <c r="L2124" s="28" t="s">
        <v>34</v>
      </c>
      <c r="M2124" s="30" t="s">
        <v>230</v>
      </c>
      <c r="N2124" s="30" t="s">
        <v>353</v>
      </c>
      <c r="O2124" s="31">
        <v>550</v>
      </c>
      <c r="P2124" s="31">
        <v>70</v>
      </c>
      <c r="Q2124" s="32" t="s">
        <v>178</v>
      </c>
      <c r="R2124" s="33">
        <f t="shared" si="166"/>
        <v>6.545454545454545</v>
      </c>
      <c r="S2124" s="34">
        <f t="shared" si="165"/>
        <v>137</v>
      </c>
      <c r="T2124" s="35">
        <f>IF(L2124="비가동",0,VLOOKUP(E2124,[1]단가!$D$4:$G$1048576,4,0))</f>
        <v>1541.9</v>
      </c>
      <c r="U2124" s="35">
        <f t="shared" si="162"/>
        <v>1480224</v>
      </c>
      <c r="V2124" s="36" t="str">
        <f>IF($L2124="비가동",0,IF($B2124="in",VLOOKUP($E2124,[1]투입량!$M:$T,3,FALSE),VLOOKUP($E2124,[1]투입량!$D:$I,3,FALSE)))</f>
        <v>E5005-1</v>
      </c>
      <c r="W2124" s="35">
        <f>IF($L2124="비가동",0,IF($B2124="in",VLOOKUP($E2124,[1]투입량!$M:$T,6,FALSE),VLOOKUP($E2124,[1]투입량!$D:$I,5,FALSE)))</f>
        <v>3102</v>
      </c>
      <c r="X2124" s="35">
        <f t="shared" si="163"/>
        <v>204732.00000000003</v>
      </c>
      <c r="Y2124" s="37">
        <f>IF(V2124=0,0,VLOOKUP(V2124,[1]원재료!C:H,3,0)*0.001)</f>
        <v>3.25</v>
      </c>
      <c r="Z2124" s="35">
        <f t="shared" si="164"/>
        <v>665379.00000000012</v>
      </c>
      <c r="AA2124" s="38" t="s">
        <v>359</v>
      </c>
      <c r="AB2124" s="39" t="s">
        <v>232</v>
      </c>
      <c r="AC2124" s="40"/>
    </row>
    <row r="2125" spans="1:29" ht="19.5" customHeight="1" x14ac:dyDescent="0.45">
      <c r="A2125" s="22">
        <v>46147</v>
      </c>
      <c r="B2125" s="23" t="s">
        <v>226</v>
      </c>
      <c r="C2125" s="24" t="s">
        <v>168</v>
      </c>
      <c r="D2125" s="25" t="s">
        <v>239</v>
      </c>
      <c r="E2125" s="26" t="s">
        <v>240</v>
      </c>
      <c r="F2125" s="27" t="str">
        <f>VLOOKUP(표1[[#This Row],[품번]],[1]!품번구분[#Data],2,0)</f>
        <v>G</v>
      </c>
      <c r="G2125" s="28">
        <v>16</v>
      </c>
      <c r="H2125" s="28">
        <v>73</v>
      </c>
      <c r="I2125" s="28">
        <v>0</v>
      </c>
      <c r="J2125" s="29">
        <f>표1[[#This Row],[C/V]]*표1[[#This Row],[판수]]-표1[[#This Row],[불량수량]]</f>
        <v>1168</v>
      </c>
      <c r="K2125" s="28" t="s">
        <v>237</v>
      </c>
      <c r="L2125" s="28" t="s">
        <v>34</v>
      </c>
      <c r="M2125" s="30" t="s">
        <v>230</v>
      </c>
      <c r="N2125" s="30" t="s">
        <v>353</v>
      </c>
      <c r="O2125" s="31">
        <v>620</v>
      </c>
      <c r="P2125" s="31">
        <v>0</v>
      </c>
      <c r="Q2125" s="32"/>
      <c r="R2125" s="33">
        <f t="shared" si="166"/>
        <v>7.064516129032258</v>
      </c>
      <c r="S2125" s="34">
        <f t="shared" si="165"/>
        <v>160</v>
      </c>
      <c r="T2125" s="35">
        <f>IF(L2125="비가동",0,VLOOKUP(E2125,[1]단가!$D$4:$G$1048576,4,0))</f>
        <v>333.6</v>
      </c>
      <c r="U2125" s="35">
        <f t="shared" si="162"/>
        <v>389644.80000000005</v>
      </c>
      <c r="V2125" s="36" t="str">
        <f>IF($L2125="비가동",0,IF($B2125="in",VLOOKUP($E2125,[1]투입량!$M:$T,3,FALSE),VLOOKUP($E2125,[1]투입량!$D:$I,3,FALSE)))</f>
        <v>E5005-1(리본)</v>
      </c>
      <c r="W2125" s="35">
        <f>IF($L2125="비가동",0,IF($B2125="in",VLOOKUP($E2125,[1]투입량!$M:$T,6,FALSE),VLOOKUP($E2125,[1]투입량!$D:$I,5,FALSE)))</f>
        <v>0</v>
      </c>
      <c r="X2125" s="35">
        <f t="shared" si="163"/>
        <v>0</v>
      </c>
      <c r="Y2125" s="37">
        <f>IF(V2125=0,0,VLOOKUP(V2125,[1]원재료!C:H,3,0)*0.001)</f>
        <v>3.35</v>
      </c>
      <c r="Z2125" s="35">
        <f t="shared" si="164"/>
        <v>0</v>
      </c>
      <c r="AA2125" s="38"/>
      <c r="AB2125" s="39" t="s">
        <v>232</v>
      </c>
      <c r="AC2125" s="40"/>
    </row>
    <row r="2126" spans="1:29" ht="19.5" customHeight="1" x14ac:dyDescent="0.45">
      <c r="A2126" s="22">
        <v>46147</v>
      </c>
      <c r="B2126" s="23" t="s">
        <v>226</v>
      </c>
      <c r="C2126" s="24" t="s">
        <v>168</v>
      </c>
      <c r="D2126" s="25" t="s">
        <v>264</v>
      </c>
      <c r="E2126" s="26" t="s">
        <v>265</v>
      </c>
      <c r="F2126" s="27" t="str">
        <f>VLOOKUP(표1[[#This Row],[품번]],[1]!품번구분[#Data],2,0)</f>
        <v>G</v>
      </c>
      <c r="G2126" s="28">
        <v>24</v>
      </c>
      <c r="H2126" s="28">
        <v>66</v>
      </c>
      <c r="I2126" s="28">
        <v>0</v>
      </c>
      <c r="J2126" s="29">
        <f>표1[[#This Row],[C/V]]*표1[[#This Row],[판수]]-표1[[#This Row],[불량수량]]</f>
        <v>1584</v>
      </c>
      <c r="K2126" s="28" t="s">
        <v>237</v>
      </c>
      <c r="L2126" s="28" t="s">
        <v>34</v>
      </c>
      <c r="M2126" s="30" t="s">
        <v>230</v>
      </c>
      <c r="N2126" s="30" t="s">
        <v>353</v>
      </c>
      <c r="O2126" s="31">
        <v>620</v>
      </c>
      <c r="P2126" s="31">
        <v>0</v>
      </c>
      <c r="Q2126" s="32"/>
      <c r="R2126" s="33">
        <f t="shared" si="166"/>
        <v>6.387096774193548</v>
      </c>
      <c r="S2126" s="34">
        <f t="shared" si="165"/>
        <v>141</v>
      </c>
      <c r="T2126" s="35">
        <f>IF(L2126="비가동",0,VLOOKUP(E2126,[1]단가!$D$4:$G$1048576,4,0))</f>
        <v>473</v>
      </c>
      <c r="U2126" s="35">
        <f t="shared" si="162"/>
        <v>749232</v>
      </c>
      <c r="V2126" s="36" t="str">
        <f>IF($L2126="비가동",0,IF($B2126="in",VLOOKUP($E2126,[1]투입량!$M:$T,3,FALSE),VLOOKUP($E2126,[1]투입량!$D:$I,3,FALSE)))</f>
        <v>E5005-1</v>
      </c>
      <c r="W2126" s="35">
        <f>IF($L2126="비가동",0,IF($B2126="in",VLOOKUP($E2126,[1]투입량!$M:$T,6,FALSE),VLOOKUP($E2126,[1]투입량!$D:$I,5,FALSE)))</f>
        <v>1770</v>
      </c>
      <c r="X2126" s="35">
        <f t="shared" si="163"/>
        <v>128502.00000000001</v>
      </c>
      <c r="Y2126" s="37">
        <f>IF(V2126=0,0,VLOOKUP(V2126,[1]원재료!C:H,3,0)*0.001)</f>
        <v>3.25</v>
      </c>
      <c r="Z2126" s="35">
        <f t="shared" si="164"/>
        <v>417631.50000000006</v>
      </c>
      <c r="AA2126" s="38"/>
      <c r="AB2126" s="39" t="s">
        <v>232</v>
      </c>
      <c r="AC2126" s="40"/>
    </row>
    <row r="2127" spans="1:29" ht="19.5" customHeight="1" x14ac:dyDescent="0.45">
      <c r="A2127" s="22">
        <v>46147</v>
      </c>
      <c r="B2127" s="23" t="s">
        <v>226</v>
      </c>
      <c r="C2127" s="24" t="s">
        <v>168</v>
      </c>
      <c r="D2127" s="25" t="s">
        <v>241</v>
      </c>
      <c r="E2127" s="26" t="s">
        <v>242</v>
      </c>
      <c r="F2127" s="27" t="str">
        <f>VLOOKUP(표1[[#This Row],[품번]],[1]!품번구분[#Data],2,0)</f>
        <v>G</v>
      </c>
      <c r="G2127" s="28">
        <v>16</v>
      </c>
      <c r="H2127" s="28">
        <v>85</v>
      </c>
      <c r="I2127" s="28">
        <v>0</v>
      </c>
      <c r="J2127" s="29">
        <f>표1[[#This Row],[C/V]]*표1[[#This Row],[판수]]-표1[[#This Row],[불량수량]]</f>
        <v>1360</v>
      </c>
      <c r="K2127" s="28" t="s">
        <v>243</v>
      </c>
      <c r="L2127" s="28" t="s">
        <v>34</v>
      </c>
      <c r="M2127" s="30" t="s">
        <v>230</v>
      </c>
      <c r="N2127" s="30" t="s">
        <v>353</v>
      </c>
      <c r="O2127" s="31">
        <v>620</v>
      </c>
      <c r="P2127" s="31">
        <v>0</v>
      </c>
      <c r="Q2127" s="32"/>
      <c r="R2127" s="33">
        <f t="shared" si="166"/>
        <v>8.2258064516129021</v>
      </c>
      <c r="S2127" s="34">
        <f t="shared" si="165"/>
        <v>175</v>
      </c>
      <c r="T2127" s="35">
        <f>IF(L2127="비가동",0,VLOOKUP(E2127,[1]단가!$D$4:$G$1048576,4,0))</f>
        <v>774</v>
      </c>
      <c r="U2127" s="35">
        <f t="shared" si="162"/>
        <v>1052640</v>
      </c>
      <c r="V2127" s="36" t="str">
        <f>IF($L2127="비가동",0,IF($B2127="in",VLOOKUP($E2127,[1]투입량!$M:$T,3,FALSE),VLOOKUP($E2127,[1]투입량!$D:$I,3,FALSE)))</f>
        <v>E4701(리본)</v>
      </c>
      <c r="W2127" s="35">
        <f>IF($L2127="비가동",0,IF($B2127="in",VLOOKUP($E2127,[1]투입량!$M:$T,6,FALSE),VLOOKUP($E2127,[1]투입량!$D:$I,5,FALSE)))</f>
        <v>2022.6999999999998</v>
      </c>
      <c r="X2127" s="35">
        <f t="shared" si="163"/>
        <v>189122.44999999998</v>
      </c>
      <c r="Y2127" s="37">
        <f>IF(V2127=0,0,VLOOKUP(V2127,[1]원재료!C:H,3,0)*0.001)</f>
        <v>3.41</v>
      </c>
      <c r="Z2127" s="35">
        <f t="shared" si="164"/>
        <v>644907.55449999997</v>
      </c>
      <c r="AA2127" s="38"/>
      <c r="AB2127" s="39" t="s">
        <v>232</v>
      </c>
      <c r="AC2127" s="40"/>
    </row>
    <row r="2128" spans="1:29" ht="19.5" customHeight="1" x14ac:dyDescent="0.45">
      <c r="A2128" s="22">
        <v>46147</v>
      </c>
      <c r="B2128" s="23" t="s">
        <v>226</v>
      </c>
      <c r="C2128" s="24" t="s">
        <v>168</v>
      </c>
      <c r="D2128" s="25" t="s">
        <v>244</v>
      </c>
      <c r="E2128" s="26" t="s">
        <v>245</v>
      </c>
      <c r="F2128" s="27" t="str">
        <f>VLOOKUP(표1[[#This Row],[품번]],[1]!품번구분[#Data],2,0)</f>
        <v>G</v>
      </c>
      <c r="G2128" s="28">
        <v>20</v>
      </c>
      <c r="H2128" s="28">
        <v>85</v>
      </c>
      <c r="I2128" s="28">
        <v>0</v>
      </c>
      <c r="J2128" s="29">
        <f>표1[[#This Row],[C/V]]*표1[[#This Row],[판수]]-표1[[#This Row],[불량수량]]</f>
        <v>1700</v>
      </c>
      <c r="K2128" s="28" t="s">
        <v>243</v>
      </c>
      <c r="L2128" s="28" t="s">
        <v>34</v>
      </c>
      <c r="M2128" s="30" t="s">
        <v>230</v>
      </c>
      <c r="N2128" s="30" t="s">
        <v>353</v>
      </c>
      <c r="O2128" s="31">
        <v>620</v>
      </c>
      <c r="P2128" s="31">
        <v>0</v>
      </c>
      <c r="Q2128" s="32"/>
      <c r="R2128" s="33">
        <f t="shared" si="166"/>
        <v>8.2258064516129021</v>
      </c>
      <c r="S2128" s="34">
        <f t="shared" si="165"/>
        <v>175</v>
      </c>
      <c r="T2128" s="35">
        <f>IF(L2128="비가동",0,VLOOKUP(E2128,[1]단가!$D$4:$G$1048576,4,0))</f>
        <v>350</v>
      </c>
      <c r="U2128" s="35">
        <f t="shared" si="162"/>
        <v>595000</v>
      </c>
      <c r="V2128" s="36" t="str">
        <f>IF($L2128="비가동",0,IF($B2128="in",VLOOKUP($E2128,[1]투입량!$M:$T,3,FALSE),VLOOKUP($E2128,[1]투입량!$D:$I,3,FALSE)))</f>
        <v>E5005-1</v>
      </c>
      <c r="W2128" s="35">
        <f>IF($L2128="비가동",0,IF($B2128="in",VLOOKUP($E2128,[1]투입량!$M:$T,6,FALSE),VLOOKUP($E2128,[1]투입량!$D:$I,5,FALSE)))</f>
        <v>1147</v>
      </c>
      <c r="X2128" s="35">
        <f t="shared" si="163"/>
        <v>107244.5</v>
      </c>
      <c r="Y2128" s="37">
        <f>IF(V2128=0,0,VLOOKUP(V2128,[1]원재료!C:H,3,0)*0.001)</f>
        <v>3.25</v>
      </c>
      <c r="Z2128" s="35">
        <f t="shared" si="164"/>
        <v>348544.625</v>
      </c>
      <c r="AA2128" s="38"/>
      <c r="AB2128" s="39" t="s">
        <v>232</v>
      </c>
      <c r="AC2128" s="40"/>
    </row>
    <row r="2129" spans="1:29" ht="19.5" customHeight="1" x14ac:dyDescent="0.45">
      <c r="A2129" s="22">
        <v>46147</v>
      </c>
      <c r="B2129" s="23" t="s">
        <v>226</v>
      </c>
      <c r="C2129" s="24" t="s">
        <v>168</v>
      </c>
      <c r="D2129" s="25" t="s">
        <v>246</v>
      </c>
      <c r="E2129" s="26" t="s">
        <v>249</v>
      </c>
      <c r="F2129" s="27" t="str">
        <f>VLOOKUP(표1[[#This Row],[품번]],[1]!품번구분[#Data],2,0)</f>
        <v>G</v>
      </c>
      <c r="G2129" s="28">
        <v>8</v>
      </c>
      <c r="H2129" s="28">
        <v>85</v>
      </c>
      <c r="I2129" s="28">
        <v>0</v>
      </c>
      <c r="J2129" s="29">
        <f>표1[[#This Row],[C/V]]*표1[[#This Row],[판수]]-표1[[#This Row],[불량수량]]</f>
        <v>680</v>
      </c>
      <c r="K2129" s="28" t="s">
        <v>243</v>
      </c>
      <c r="L2129" s="28" t="s">
        <v>34</v>
      </c>
      <c r="M2129" s="30" t="s">
        <v>230</v>
      </c>
      <c r="N2129" s="30" t="s">
        <v>353</v>
      </c>
      <c r="O2129" s="31">
        <v>620</v>
      </c>
      <c r="P2129" s="31">
        <v>0</v>
      </c>
      <c r="Q2129" s="32"/>
      <c r="R2129" s="33">
        <f t="shared" si="166"/>
        <v>8.2258064516129021</v>
      </c>
      <c r="S2129" s="34">
        <f t="shared" si="165"/>
        <v>175</v>
      </c>
      <c r="T2129" s="35">
        <f>IF(L2129="비가동",0,VLOOKUP(E2129,[1]단가!$D$4:$G$1048576,4,0))</f>
        <v>874</v>
      </c>
      <c r="U2129" s="35">
        <f t="shared" si="162"/>
        <v>594320</v>
      </c>
      <c r="V2129" s="36" t="str">
        <f>IF($L2129="비가동",0,IF($B2129="in",VLOOKUP($E2129,[1]투입량!$M:$T,3,FALSE),VLOOKUP($E2129,[1]투입량!$D:$I,3,FALSE)))</f>
        <v>E5005-1(리본)</v>
      </c>
      <c r="W2129" s="35">
        <f>IF($L2129="비가동",0,IF($B2129="in",VLOOKUP($E2129,[1]투입량!$M:$T,6,FALSE),VLOOKUP($E2129,[1]투입량!$D:$I,5,FALSE)))</f>
        <v>1163.9000000000001</v>
      </c>
      <c r="X2129" s="35">
        <f t="shared" si="163"/>
        <v>108824.65000000002</v>
      </c>
      <c r="Y2129" s="37">
        <f>IF(V2129=0,0,VLOOKUP(V2129,[1]원재료!C:H,3,0)*0.001)</f>
        <v>3.35</v>
      </c>
      <c r="Z2129" s="35">
        <f t="shared" si="164"/>
        <v>364562.57750000007</v>
      </c>
      <c r="AA2129" s="38"/>
      <c r="AB2129" s="39" t="s">
        <v>232</v>
      </c>
      <c r="AC2129" s="40"/>
    </row>
    <row r="2130" spans="1:29" ht="19.5" customHeight="1" x14ac:dyDescent="0.45">
      <c r="A2130" s="22">
        <v>46147</v>
      </c>
      <c r="B2130" s="23" t="s">
        <v>226</v>
      </c>
      <c r="C2130" s="24" t="s">
        <v>168</v>
      </c>
      <c r="D2130" s="25" t="s">
        <v>227</v>
      </c>
      <c r="E2130" s="26" t="s">
        <v>228</v>
      </c>
      <c r="F2130" s="27" t="str">
        <f>VLOOKUP(표1[[#This Row],[품번]],[1]!품번구분[#Data],2,0)</f>
        <v>G</v>
      </c>
      <c r="G2130" s="28">
        <v>12</v>
      </c>
      <c r="H2130" s="28">
        <v>96</v>
      </c>
      <c r="I2130" s="28">
        <v>0</v>
      </c>
      <c r="J2130" s="29">
        <f>표1[[#This Row],[C/V]]*표1[[#This Row],[판수]]-표1[[#This Row],[불량수량]]</f>
        <v>1152</v>
      </c>
      <c r="K2130" s="28" t="s">
        <v>251</v>
      </c>
      <c r="L2130" s="28" t="s">
        <v>117</v>
      </c>
      <c r="M2130" s="30" t="s">
        <v>353</v>
      </c>
      <c r="N2130" s="30" t="s">
        <v>230</v>
      </c>
      <c r="O2130" s="31">
        <v>660</v>
      </c>
      <c r="P2130" s="31">
        <v>0</v>
      </c>
      <c r="Q2130" s="32"/>
      <c r="R2130" s="33">
        <f t="shared" si="166"/>
        <v>8.7272727272727266</v>
      </c>
      <c r="S2130" s="34">
        <f t="shared" si="165"/>
        <v>184</v>
      </c>
      <c r="T2130" s="35">
        <f>IF(L2130="비가동",0,VLOOKUP(E2130,[1]단가!$D$4:$G$1048576,4,0))</f>
        <v>389.7</v>
      </c>
      <c r="U2130" s="35">
        <f t="shared" si="162"/>
        <v>448934.39999999997</v>
      </c>
      <c r="V2130" s="36" t="str">
        <f>IF($L2130="비가동",0,IF($B2130="in",VLOOKUP($E2130,[1]투입량!$M:$T,3,FALSE),VLOOKUP($E2130,[1]투입량!$D:$I,3,FALSE)))</f>
        <v>E5008</v>
      </c>
      <c r="W2130" s="35">
        <f>IF($L2130="비가동",0,IF($B2130="in",VLOOKUP($E2130,[1]투입량!$M:$T,6,FALSE),VLOOKUP($E2130,[1]투입량!$D:$I,5,FALSE)))</f>
        <v>537</v>
      </c>
      <c r="X2130" s="35">
        <f t="shared" si="163"/>
        <v>56707.200000000004</v>
      </c>
      <c r="Y2130" s="37">
        <f>IF(V2130=0,0,VLOOKUP(V2130,[1]원재료!C:H,3,0)*0.001)</f>
        <v>4.5600000000000005</v>
      </c>
      <c r="Z2130" s="35">
        <f t="shared" si="164"/>
        <v>258584.83200000005</v>
      </c>
      <c r="AA2130" s="38"/>
      <c r="AB2130" s="39" t="s">
        <v>232</v>
      </c>
      <c r="AC2130" s="40"/>
    </row>
    <row r="2131" spans="1:29" ht="19.5" customHeight="1" x14ac:dyDescent="0.45">
      <c r="A2131" s="22">
        <v>46147</v>
      </c>
      <c r="B2131" s="23" t="s">
        <v>226</v>
      </c>
      <c r="C2131" s="24" t="s">
        <v>168</v>
      </c>
      <c r="D2131" s="25" t="s">
        <v>233</v>
      </c>
      <c r="E2131" s="26" t="s">
        <v>234</v>
      </c>
      <c r="F2131" s="27" t="str">
        <f>VLOOKUP(표1[[#This Row],[품번]],[1]!품번구분[#Data],2,0)</f>
        <v>G</v>
      </c>
      <c r="G2131" s="28">
        <v>12</v>
      </c>
      <c r="H2131" s="28">
        <v>96</v>
      </c>
      <c r="I2131" s="28">
        <v>0</v>
      </c>
      <c r="J2131" s="29">
        <f>표1[[#This Row],[C/V]]*표1[[#This Row],[판수]]-표1[[#This Row],[불량수량]]</f>
        <v>1152</v>
      </c>
      <c r="K2131" s="28" t="s">
        <v>251</v>
      </c>
      <c r="L2131" s="28" t="s">
        <v>117</v>
      </c>
      <c r="M2131" s="30" t="s">
        <v>353</v>
      </c>
      <c r="N2131" s="30" t="s">
        <v>230</v>
      </c>
      <c r="O2131" s="31">
        <v>660</v>
      </c>
      <c r="P2131" s="31">
        <v>0</v>
      </c>
      <c r="Q2131" s="32"/>
      <c r="R2131" s="33">
        <f t="shared" si="166"/>
        <v>8.7272727272727266</v>
      </c>
      <c r="S2131" s="34">
        <f t="shared" si="165"/>
        <v>184</v>
      </c>
      <c r="T2131" s="35">
        <f>IF(L2131="비가동",0,VLOOKUP(E2131,[1]단가!$D$4:$G$1048576,4,0))</f>
        <v>760.3</v>
      </c>
      <c r="U2131" s="35">
        <f t="shared" si="162"/>
        <v>875865.59999999998</v>
      </c>
      <c r="V2131" s="36" t="str">
        <f>IF($L2131="비가동",0,IF($B2131="in",VLOOKUP($E2131,[1]투입량!$M:$T,3,FALSE),VLOOKUP($E2131,[1]투입량!$D:$I,3,FALSE)))</f>
        <v>E5007</v>
      </c>
      <c r="W2131" s="35">
        <f>IF($L2131="비가동",0,IF($B2131="in",VLOOKUP($E2131,[1]투입량!$M:$T,6,FALSE),VLOOKUP($E2131,[1]투입량!$D:$I,5,FALSE)))</f>
        <v>531</v>
      </c>
      <c r="X2131" s="35">
        <f t="shared" si="163"/>
        <v>56073.600000000006</v>
      </c>
      <c r="Y2131" s="37">
        <f>IF(V2131=0,0,VLOOKUP(V2131,[1]원재료!C:H,3,0)*0.001)</f>
        <v>4.55</v>
      </c>
      <c r="Z2131" s="35">
        <f t="shared" si="164"/>
        <v>255134.88</v>
      </c>
      <c r="AA2131" s="38"/>
      <c r="AB2131" s="39" t="s">
        <v>232</v>
      </c>
      <c r="AC2131" s="40"/>
    </row>
    <row r="2132" spans="1:29" ht="19.5" customHeight="1" x14ac:dyDescent="0.45">
      <c r="A2132" s="22">
        <v>46147</v>
      </c>
      <c r="B2132" s="23" t="s">
        <v>226</v>
      </c>
      <c r="C2132" s="24" t="s">
        <v>168</v>
      </c>
      <c r="D2132" s="25" t="s">
        <v>360</v>
      </c>
      <c r="E2132" s="26" t="s">
        <v>260</v>
      </c>
      <c r="F2132" s="27" t="str">
        <f>VLOOKUP(표1[[#This Row],[품번]],[1]!품번구분[#Data],2,0)</f>
        <v>G</v>
      </c>
      <c r="G2132" s="28">
        <v>24</v>
      </c>
      <c r="H2132" s="28">
        <v>81</v>
      </c>
      <c r="I2132" s="28">
        <v>0</v>
      </c>
      <c r="J2132" s="29">
        <f>표1[[#This Row],[C/V]]*표1[[#This Row],[판수]]-표1[[#This Row],[불량수량]]</f>
        <v>1944</v>
      </c>
      <c r="K2132" s="28" t="s">
        <v>358</v>
      </c>
      <c r="L2132" s="28" t="s">
        <v>117</v>
      </c>
      <c r="M2132" s="30" t="s">
        <v>353</v>
      </c>
      <c r="N2132" s="30" t="s">
        <v>230</v>
      </c>
      <c r="O2132" s="31">
        <v>660</v>
      </c>
      <c r="P2132" s="31">
        <v>0</v>
      </c>
      <c r="Q2132" s="32"/>
      <c r="R2132" s="33">
        <f t="shared" si="166"/>
        <v>7.3636363636363633</v>
      </c>
      <c r="S2132" s="34">
        <f t="shared" si="165"/>
        <v>81</v>
      </c>
      <c r="T2132" s="35">
        <f>IF(L2132="비가동",0,VLOOKUP(E2132,[1]단가!$D$4:$G$1048576,4,0))</f>
        <v>790</v>
      </c>
      <c r="U2132" s="35">
        <f t="shared" si="162"/>
        <v>1535760</v>
      </c>
      <c r="V2132" s="36" t="str">
        <f>IF($L2132="비가동",0,IF($B2132="in",VLOOKUP($E2132,[1]투입량!$M:$T,3,FALSE),VLOOKUP($E2132,[1]투입량!$D:$I,3,FALSE)))</f>
        <v>E5005-1(리본)</v>
      </c>
      <c r="W2132" s="35">
        <f>IF($L2132="비가동",0,IF($B2132="in",VLOOKUP($E2132,[1]투입량!$M:$T,6,FALSE),VLOOKUP($E2132,[1]투입량!$D:$I,5,FALSE)))</f>
        <v>2152.6499999999996</v>
      </c>
      <c r="X2132" s="35">
        <f t="shared" si="163"/>
        <v>191801.11499999999</v>
      </c>
      <c r="Y2132" s="37">
        <f>IF(V2132=0,0,VLOOKUP(V2132,[1]원재료!C:H,3,0)*0.001)</f>
        <v>3.35</v>
      </c>
      <c r="Z2132" s="35">
        <f t="shared" si="164"/>
        <v>642533.73525000003</v>
      </c>
      <c r="AA2132" s="38"/>
      <c r="AB2132" s="39" t="s">
        <v>232</v>
      </c>
      <c r="AC2132" s="40"/>
    </row>
    <row r="2133" spans="1:29" ht="19.5" customHeight="1" x14ac:dyDescent="0.45">
      <c r="A2133" s="22">
        <v>46147</v>
      </c>
      <c r="B2133" s="23" t="s">
        <v>226</v>
      </c>
      <c r="C2133" s="24" t="s">
        <v>168</v>
      </c>
      <c r="D2133" s="25" t="s">
        <v>361</v>
      </c>
      <c r="E2133" s="26" t="s">
        <v>260</v>
      </c>
      <c r="F2133" s="27" t="str">
        <f>VLOOKUP(표1[[#This Row],[품번]],[1]!품번구분[#Data],2,0)</f>
        <v>G</v>
      </c>
      <c r="G2133" s="28">
        <v>24</v>
      </c>
      <c r="H2133" s="28">
        <v>81</v>
      </c>
      <c r="I2133" s="28">
        <v>0</v>
      </c>
      <c r="J2133" s="29">
        <f>표1[[#This Row],[C/V]]*표1[[#This Row],[판수]]-표1[[#This Row],[불량수량]]</f>
        <v>1944</v>
      </c>
      <c r="K2133" s="28" t="s">
        <v>358</v>
      </c>
      <c r="L2133" s="28" t="s">
        <v>117</v>
      </c>
      <c r="M2133" s="30" t="s">
        <v>353</v>
      </c>
      <c r="N2133" s="30" t="s">
        <v>230</v>
      </c>
      <c r="O2133" s="31">
        <v>660</v>
      </c>
      <c r="P2133" s="31">
        <v>0</v>
      </c>
      <c r="Q2133" s="32"/>
      <c r="R2133" s="33">
        <f t="shared" si="166"/>
        <v>7.3636363636363633</v>
      </c>
      <c r="S2133" s="34">
        <f t="shared" si="165"/>
        <v>81</v>
      </c>
      <c r="T2133" s="35">
        <f>IF(L2133="비가동",0,VLOOKUP(E2133,[1]단가!$D$4:$G$1048576,4,0))</f>
        <v>790</v>
      </c>
      <c r="U2133" s="35">
        <f t="shared" si="162"/>
        <v>1535760</v>
      </c>
      <c r="V2133" s="36" t="str">
        <f>IF($L2133="비가동",0,IF($B2133="in",VLOOKUP($E2133,[1]투입량!$M:$T,3,FALSE),VLOOKUP($E2133,[1]투입량!$D:$I,3,FALSE)))</f>
        <v>E5005-1(리본)</v>
      </c>
      <c r="W2133" s="35">
        <f>IF($L2133="비가동",0,IF($B2133="in",VLOOKUP($E2133,[1]투입량!$M:$T,6,FALSE),VLOOKUP($E2133,[1]투입량!$D:$I,5,FALSE)))</f>
        <v>2152.6499999999996</v>
      </c>
      <c r="X2133" s="35">
        <f t="shared" si="163"/>
        <v>191801.11499999999</v>
      </c>
      <c r="Y2133" s="37">
        <f>IF(V2133=0,0,VLOOKUP(V2133,[1]원재료!C:H,3,0)*0.001)</f>
        <v>3.35</v>
      </c>
      <c r="Z2133" s="35">
        <f t="shared" si="164"/>
        <v>642533.73525000003</v>
      </c>
      <c r="AA2133" s="38"/>
      <c r="AB2133" s="39" t="s">
        <v>232</v>
      </c>
      <c r="AC2133" s="40"/>
    </row>
    <row r="2134" spans="1:29" ht="19.5" customHeight="1" x14ac:dyDescent="0.45">
      <c r="A2134" s="22">
        <v>46147</v>
      </c>
      <c r="B2134" s="23" t="s">
        <v>226</v>
      </c>
      <c r="C2134" s="24" t="s">
        <v>168</v>
      </c>
      <c r="D2134" s="25" t="s">
        <v>256</v>
      </c>
      <c r="E2134" s="26" t="s">
        <v>257</v>
      </c>
      <c r="F2134" s="27" t="str">
        <f>VLOOKUP(표1[[#This Row],[품번]],[1]!품번구분[#Data],2,0)</f>
        <v>G</v>
      </c>
      <c r="G2134" s="28">
        <v>16</v>
      </c>
      <c r="H2134" s="28">
        <v>77</v>
      </c>
      <c r="I2134" s="28">
        <v>0</v>
      </c>
      <c r="J2134" s="29">
        <f>표1[[#This Row],[C/V]]*표1[[#This Row],[판수]]-표1[[#This Row],[불량수량]]</f>
        <v>1232</v>
      </c>
      <c r="K2134" s="28" t="s">
        <v>258</v>
      </c>
      <c r="L2134" s="28" t="s">
        <v>117</v>
      </c>
      <c r="M2134" s="30" t="s">
        <v>353</v>
      </c>
      <c r="N2134" s="30" t="s">
        <v>230</v>
      </c>
      <c r="O2134" s="31">
        <v>660</v>
      </c>
      <c r="P2134" s="31">
        <v>0</v>
      </c>
      <c r="Q2134" s="32"/>
      <c r="R2134" s="33">
        <f t="shared" si="166"/>
        <v>7</v>
      </c>
      <c r="S2134" s="34">
        <f t="shared" si="165"/>
        <v>150</v>
      </c>
      <c r="T2134" s="35">
        <f>IF(L2134="비가동",0,VLOOKUP(E2134,[1]단가!$D$4:$G$1048576,4,0))</f>
        <v>730</v>
      </c>
      <c r="U2134" s="35">
        <f t="shared" si="162"/>
        <v>899360</v>
      </c>
      <c r="V2134" s="36" t="str">
        <f>IF($L2134="비가동",0,IF($B2134="in",VLOOKUP($E2134,[1]투입량!$M:$T,3,FALSE),VLOOKUP($E2134,[1]투입량!$D:$I,3,FALSE)))</f>
        <v>E5005-1</v>
      </c>
      <c r="W2134" s="35">
        <f>IF($L2134="비가동",0,IF($B2134="in",VLOOKUP($E2134,[1]투입량!$M:$T,6,FALSE),VLOOKUP($E2134,[1]투입량!$D:$I,5,FALSE)))</f>
        <v>2497</v>
      </c>
      <c r="X2134" s="35">
        <f t="shared" si="163"/>
        <v>211495.90000000002</v>
      </c>
      <c r="Y2134" s="37">
        <f>IF(V2134=0,0,VLOOKUP(V2134,[1]원재료!C:H,3,0)*0.001)</f>
        <v>3.25</v>
      </c>
      <c r="Z2134" s="35">
        <f t="shared" si="164"/>
        <v>687361.67500000005</v>
      </c>
      <c r="AA2134" s="38"/>
      <c r="AB2134" s="39" t="s">
        <v>232</v>
      </c>
      <c r="AC2134" s="40"/>
    </row>
    <row r="2135" spans="1:29" ht="19.5" customHeight="1" x14ac:dyDescent="0.45">
      <c r="A2135" s="22">
        <v>46147</v>
      </c>
      <c r="B2135" s="23" t="s">
        <v>226</v>
      </c>
      <c r="C2135" s="24" t="s">
        <v>168</v>
      </c>
      <c r="D2135" s="25" t="s">
        <v>235</v>
      </c>
      <c r="E2135" s="26" t="s">
        <v>236</v>
      </c>
      <c r="F2135" s="27" t="str">
        <f>VLOOKUP(표1[[#This Row],[품번]],[1]!품번구분[#Data],2,0)</f>
        <v>G</v>
      </c>
      <c r="G2135" s="28">
        <v>16</v>
      </c>
      <c r="H2135" s="28">
        <v>77</v>
      </c>
      <c r="I2135" s="28">
        <v>0</v>
      </c>
      <c r="J2135" s="29">
        <f>표1[[#This Row],[C/V]]*표1[[#This Row],[판수]]-표1[[#This Row],[불량수량]]</f>
        <v>1232</v>
      </c>
      <c r="K2135" s="28" t="s">
        <v>258</v>
      </c>
      <c r="L2135" s="28" t="s">
        <v>117</v>
      </c>
      <c r="M2135" s="30" t="s">
        <v>353</v>
      </c>
      <c r="N2135" s="30" t="s">
        <v>230</v>
      </c>
      <c r="O2135" s="31">
        <v>660</v>
      </c>
      <c r="P2135" s="31">
        <v>0</v>
      </c>
      <c r="Q2135" s="32"/>
      <c r="R2135" s="33">
        <f t="shared" si="166"/>
        <v>7</v>
      </c>
      <c r="S2135" s="34">
        <f t="shared" si="165"/>
        <v>137</v>
      </c>
      <c r="T2135" s="35">
        <f>IF(L2135="비가동",0,VLOOKUP(E2135,[1]단가!$D$4:$G$1048576,4,0))</f>
        <v>1541.9</v>
      </c>
      <c r="U2135" s="35">
        <f t="shared" si="162"/>
        <v>1899620.8</v>
      </c>
      <c r="V2135" s="36" t="str">
        <f>IF($L2135="비가동",0,IF($B2135="in",VLOOKUP($E2135,[1]투입량!$M:$T,3,FALSE),VLOOKUP($E2135,[1]투입량!$D:$I,3,FALSE)))</f>
        <v>E5005-1</v>
      </c>
      <c r="W2135" s="35">
        <f>IF($L2135="비가동",0,IF($B2135="in",VLOOKUP($E2135,[1]투입량!$M:$T,6,FALSE),VLOOKUP($E2135,[1]투입량!$D:$I,5,FALSE)))</f>
        <v>3102</v>
      </c>
      <c r="X2135" s="35">
        <f t="shared" si="163"/>
        <v>262739.40000000002</v>
      </c>
      <c r="Y2135" s="37">
        <f>IF(V2135=0,0,VLOOKUP(V2135,[1]원재료!C:H,3,0)*0.001)</f>
        <v>3.25</v>
      </c>
      <c r="Z2135" s="35">
        <f t="shared" si="164"/>
        <v>853903.05</v>
      </c>
      <c r="AA2135" s="38"/>
      <c r="AB2135" s="39" t="s">
        <v>232</v>
      </c>
      <c r="AC2135" s="40"/>
    </row>
    <row r="2136" spans="1:29" ht="19.5" customHeight="1" x14ac:dyDescent="0.45">
      <c r="A2136" s="22">
        <v>46147</v>
      </c>
      <c r="B2136" s="23" t="s">
        <v>226</v>
      </c>
      <c r="C2136" s="24" t="s">
        <v>168</v>
      </c>
      <c r="D2136" s="25" t="s">
        <v>259</v>
      </c>
      <c r="E2136" s="26" t="s">
        <v>260</v>
      </c>
      <c r="F2136" s="27" t="str">
        <f>VLOOKUP(표1[[#This Row],[품번]],[1]!품번구분[#Data],2,0)</f>
        <v>G</v>
      </c>
      <c r="G2136" s="28">
        <v>24</v>
      </c>
      <c r="H2136" s="28">
        <v>87</v>
      </c>
      <c r="I2136" s="28">
        <v>0</v>
      </c>
      <c r="J2136" s="29">
        <f>표1[[#This Row],[C/V]]*표1[[#This Row],[판수]]-표1[[#This Row],[불량수량]]</f>
        <v>2088</v>
      </c>
      <c r="K2136" s="28" t="s">
        <v>261</v>
      </c>
      <c r="L2136" s="28" t="s">
        <v>117</v>
      </c>
      <c r="M2136" s="30" t="s">
        <v>353</v>
      </c>
      <c r="N2136" s="30" t="s">
        <v>230</v>
      </c>
      <c r="O2136" s="31">
        <v>660</v>
      </c>
      <c r="P2136" s="31">
        <v>0</v>
      </c>
      <c r="Q2136" s="32"/>
      <c r="R2136" s="33">
        <f t="shared" si="166"/>
        <v>7.9090909090909083</v>
      </c>
      <c r="S2136" s="34">
        <f t="shared" si="165"/>
        <v>87</v>
      </c>
      <c r="T2136" s="35">
        <f>IF(L2136="비가동",0,VLOOKUP(E2136,[1]단가!$D$4:$G$1048576,4,0))</f>
        <v>790</v>
      </c>
      <c r="U2136" s="35">
        <f t="shared" si="162"/>
        <v>1649520</v>
      </c>
      <c r="V2136" s="36" t="str">
        <f>IF($L2136="비가동",0,IF($B2136="in",VLOOKUP($E2136,[1]투입량!$M:$T,3,FALSE),VLOOKUP($E2136,[1]투입량!$D:$I,3,FALSE)))</f>
        <v>E5005-1(리본)</v>
      </c>
      <c r="W2136" s="35">
        <f>IF($L2136="비가동",0,IF($B2136="in",VLOOKUP($E2136,[1]투입량!$M:$T,6,FALSE),VLOOKUP($E2136,[1]투입량!$D:$I,5,FALSE)))</f>
        <v>2152.6499999999996</v>
      </c>
      <c r="X2136" s="35">
        <f t="shared" si="163"/>
        <v>206008.60500000001</v>
      </c>
      <c r="Y2136" s="37">
        <f>IF(V2136=0,0,VLOOKUP(V2136,[1]원재료!C:H,3,0)*0.001)</f>
        <v>3.35</v>
      </c>
      <c r="Z2136" s="35">
        <f t="shared" si="164"/>
        <v>690128.82675000001</v>
      </c>
      <c r="AA2136" s="38"/>
      <c r="AB2136" s="39" t="s">
        <v>232</v>
      </c>
      <c r="AC2136" s="40"/>
    </row>
    <row r="2137" spans="1:29" ht="19.5" customHeight="1" x14ac:dyDescent="0.45">
      <c r="A2137" s="22">
        <v>46147</v>
      </c>
      <c r="B2137" s="23" t="s">
        <v>226</v>
      </c>
      <c r="C2137" s="24" t="s">
        <v>168</v>
      </c>
      <c r="D2137" s="25" t="s">
        <v>239</v>
      </c>
      <c r="E2137" s="26" t="s">
        <v>240</v>
      </c>
      <c r="F2137" s="27" t="str">
        <f>VLOOKUP(표1[[#This Row],[품번]],[1]!품번구분[#Data],2,0)</f>
        <v>G</v>
      </c>
      <c r="G2137" s="28">
        <v>16</v>
      </c>
      <c r="H2137" s="28">
        <v>87</v>
      </c>
      <c r="I2137" s="28">
        <v>0</v>
      </c>
      <c r="J2137" s="29">
        <f>표1[[#This Row],[C/V]]*표1[[#This Row],[판수]]-표1[[#This Row],[불량수량]]</f>
        <v>1392</v>
      </c>
      <c r="K2137" s="28" t="s">
        <v>261</v>
      </c>
      <c r="L2137" s="28" t="s">
        <v>117</v>
      </c>
      <c r="M2137" s="30" t="s">
        <v>353</v>
      </c>
      <c r="N2137" s="30" t="s">
        <v>230</v>
      </c>
      <c r="O2137" s="31">
        <v>660</v>
      </c>
      <c r="P2137" s="31">
        <v>0</v>
      </c>
      <c r="Q2137" s="32"/>
      <c r="R2137" s="33">
        <f t="shared" si="166"/>
        <v>7.9090909090909083</v>
      </c>
      <c r="S2137" s="34">
        <f t="shared" si="165"/>
        <v>160</v>
      </c>
      <c r="T2137" s="35">
        <f>IF(L2137="비가동",0,VLOOKUP(E2137,[1]단가!$D$4:$G$1048576,4,0))</f>
        <v>333.6</v>
      </c>
      <c r="U2137" s="35">
        <f t="shared" si="162"/>
        <v>464371.20000000001</v>
      </c>
      <c r="V2137" s="36" t="str">
        <f>IF($L2137="비가동",0,IF($B2137="in",VLOOKUP($E2137,[1]투입량!$M:$T,3,FALSE),VLOOKUP($E2137,[1]투입량!$D:$I,3,FALSE)))</f>
        <v>E5005-1(리본)</v>
      </c>
      <c r="W2137" s="35">
        <f>IF($L2137="비가동",0,IF($B2137="in",VLOOKUP($E2137,[1]투입량!$M:$T,6,FALSE),VLOOKUP($E2137,[1]투입량!$D:$I,5,FALSE)))</f>
        <v>0</v>
      </c>
      <c r="X2137" s="35">
        <f t="shared" si="163"/>
        <v>0</v>
      </c>
      <c r="Y2137" s="37">
        <f>IF(V2137=0,0,VLOOKUP(V2137,[1]원재료!C:H,3,0)*0.001)</f>
        <v>3.35</v>
      </c>
      <c r="Z2137" s="35">
        <f t="shared" si="164"/>
        <v>0</v>
      </c>
      <c r="AA2137" s="38"/>
      <c r="AB2137" s="39" t="s">
        <v>232</v>
      </c>
      <c r="AC2137" s="40"/>
    </row>
    <row r="2138" spans="1:29" ht="19.5" customHeight="1" x14ac:dyDescent="0.45">
      <c r="A2138" s="22">
        <v>46147</v>
      </c>
      <c r="B2138" s="23" t="s">
        <v>226</v>
      </c>
      <c r="C2138" s="24" t="s">
        <v>168</v>
      </c>
      <c r="D2138" s="25" t="s">
        <v>262</v>
      </c>
      <c r="E2138" s="26" t="s">
        <v>260</v>
      </c>
      <c r="F2138" s="27" t="str">
        <f>VLOOKUP(표1[[#This Row],[품번]],[1]!품번구분[#Data],2,0)</f>
        <v>G</v>
      </c>
      <c r="G2138" s="28">
        <v>24</v>
      </c>
      <c r="H2138" s="28">
        <v>75</v>
      </c>
      <c r="I2138" s="28">
        <v>0</v>
      </c>
      <c r="J2138" s="29">
        <f>표1[[#This Row],[C/V]]*표1[[#This Row],[판수]]-표1[[#This Row],[불량수량]]</f>
        <v>1800</v>
      </c>
      <c r="K2138" s="28" t="s">
        <v>263</v>
      </c>
      <c r="L2138" s="28" t="s">
        <v>117</v>
      </c>
      <c r="M2138" s="30" t="s">
        <v>353</v>
      </c>
      <c r="N2138" s="30" t="s">
        <v>230</v>
      </c>
      <c r="O2138" s="31">
        <v>660</v>
      </c>
      <c r="P2138" s="31">
        <v>0</v>
      </c>
      <c r="Q2138" s="32"/>
      <c r="R2138" s="33">
        <f t="shared" si="166"/>
        <v>6.8181818181818183</v>
      </c>
      <c r="S2138" s="34">
        <f t="shared" si="165"/>
        <v>75</v>
      </c>
      <c r="T2138" s="35">
        <f>IF(L2138="비가동",0,VLOOKUP(E2138,[1]단가!$D$4:$G$1048576,4,0))</f>
        <v>790</v>
      </c>
      <c r="U2138" s="35">
        <f t="shared" si="162"/>
        <v>1422000</v>
      </c>
      <c r="V2138" s="36" t="str">
        <f>IF($L2138="비가동",0,IF($B2138="in",VLOOKUP($E2138,[1]투입량!$M:$T,3,FALSE),VLOOKUP($E2138,[1]투입량!$D:$I,3,FALSE)))</f>
        <v>E5005-1(리본)</v>
      </c>
      <c r="W2138" s="35">
        <f>IF($L2138="비가동",0,IF($B2138="in",VLOOKUP($E2138,[1]투입량!$M:$T,6,FALSE),VLOOKUP($E2138,[1]투입량!$D:$I,5,FALSE)))</f>
        <v>2152.6499999999996</v>
      </c>
      <c r="X2138" s="35">
        <f t="shared" si="163"/>
        <v>177593.625</v>
      </c>
      <c r="Y2138" s="37">
        <f>IF(V2138=0,0,VLOOKUP(V2138,[1]원재료!C:H,3,0)*0.001)</f>
        <v>3.35</v>
      </c>
      <c r="Z2138" s="35">
        <f t="shared" si="164"/>
        <v>594938.64375000005</v>
      </c>
      <c r="AA2138" s="38"/>
      <c r="AB2138" s="39" t="s">
        <v>232</v>
      </c>
      <c r="AC2138" s="40"/>
    </row>
    <row r="2139" spans="1:29" ht="19.5" customHeight="1" x14ac:dyDescent="0.45">
      <c r="A2139" s="22">
        <v>46147</v>
      </c>
      <c r="B2139" s="23" t="s">
        <v>226</v>
      </c>
      <c r="C2139" s="24" t="s">
        <v>168</v>
      </c>
      <c r="D2139" s="25" t="s">
        <v>264</v>
      </c>
      <c r="E2139" s="26" t="s">
        <v>265</v>
      </c>
      <c r="F2139" s="27" t="str">
        <f>VLOOKUP(표1[[#This Row],[품번]],[1]!품번구분[#Data],2,0)</f>
        <v>G</v>
      </c>
      <c r="G2139" s="28">
        <v>24</v>
      </c>
      <c r="H2139" s="28">
        <v>75</v>
      </c>
      <c r="I2139" s="28">
        <v>0</v>
      </c>
      <c r="J2139" s="29">
        <f>표1[[#This Row],[C/V]]*표1[[#This Row],[판수]]-표1[[#This Row],[불량수량]]</f>
        <v>1800</v>
      </c>
      <c r="K2139" s="28" t="s">
        <v>263</v>
      </c>
      <c r="L2139" s="28" t="s">
        <v>117</v>
      </c>
      <c r="M2139" s="30" t="s">
        <v>353</v>
      </c>
      <c r="N2139" s="30" t="s">
        <v>230</v>
      </c>
      <c r="O2139" s="31">
        <v>660</v>
      </c>
      <c r="P2139" s="31">
        <v>0</v>
      </c>
      <c r="Q2139" s="32"/>
      <c r="R2139" s="33">
        <f t="shared" si="166"/>
        <v>6.8181818181818183</v>
      </c>
      <c r="S2139" s="34">
        <f t="shared" si="165"/>
        <v>141</v>
      </c>
      <c r="T2139" s="35">
        <f>IF(L2139="비가동",0,VLOOKUP(E2139,[1]단가!$D$4:$G$1048576,4,0))</f>
        <v>473</v>
      </c>
      <c r="U2139" s="35">
        <f t="shared" si="162"/>
        <v>851400</v>
      </c>
      <c r="V2139" s="36" t="str">
        <f>IF($L2139="비가동",0,IF($B2139="in",VLOOKUP($E2139,[1]투입량!$M:$T,3,FALSE),VLOOKUP($E2139,[1]투입량!$D:$I,3,FALSE)))</f>
        <v>E5005-1</v>
      </c>
      <c r="W2139" s="35">
        <f>IF($L2139="비가동",0,IF($B2139="in",VLOOKUP($E2139,[1]투입량!$M:$T,6,FALSE),VLOOKUP($E2139,[1]투입량!$D:$I,5,FALSE)))</f>
        <v>1770</v>
      </c>
      <c r="X2139" s="35">
        <f t="shared" si="163"/>
        <v>146025.00000000003</v>
      </c>
      <c r="Y2139" s="37">
        <f>IF(V2139=0,0,VLOOKUP(V2139,[1]원재료!C:H,3,0)*0.001)</f>
        <v>3.25</v>
      </c>
      <c r="Z2139" s="35">
        <f t="shared" si="164"/>
        <v>474581.25000000012</v>
      </c>
      <c r="AA2139" s="38"/>
      <c r="AB2139" s="39" t="s">
        <v>232</v>
      </c>
      <c r="AC2139" s="40"/>
    </row>
    <row r="2140" spans="1:29" ht="19.5" customHeight="1" x14ac:dyDescent="0.45">
      <c r="A2140" s="22">
        <v>46147</v>
      </c>
      <c r="B2140" s="23" t="s">
        <v>226</v>
      </c>
      <c r="C2140" s="24" t="s">
        <v>168</v>
      </c>
      <c r="D2140" s="25" t="s">
        <v>241</v>
      </c>
      <c r="E2140" s="26" t="s">
        <v>242</v>
      </c>
      <c r="F2140" s="27" t="str">
        <f>VLOOKUP(표1[[#This Row],[품번]],[1]!품번구분[#Data],2,0)</f>
        <v>G</v>
      </c>
      <c r="G2140" s="28">
        <v>16</v>
      </c>
      <c r="H2140" s="28">
        <v>90</v>
      </c>
      <c r="I2140" s="28">
        <v>0</v>
      </c>
      <c r="J2140" s="29">
        <f>표1[[#This Row],[C/V]]*표1[[#This Row],[판수]]-표1[[#This Row],[불량수량]]</f>
        <v>1440</v>
      </c>
      <c r="K2140" s="28" t="s">
        <v>266</v>
      </c>
      <c r="L2140" s="28" t="s">
        <v>117</v>
      </c>
      <c r="M2140" s="30" t="s">
        <v>353</v>
      </c>
      <c r="N2140" s="30" t="s">
        <v>230</v>
      </c>
      <c r="O2140" s="31">
        <v>660</v>
      </c>
      <c r="P2140" s="31">
        <v>0</v>
      </c>
      <c r="Q2140" s="32"/>
      <c r="R2140" s="33">
        <f t="shared" si="166"/>
        <v>8.1818181818181817</v>
      </c>
      <c r="S2140" s="34">
        <f t="shared" si="165"/>
        <v>175</v>
      </c>
      <c r="T2140" s="35">
        <f>IF(L2140="비가동",0,VLOOKUP(E2140,[1]단가!$D$4:$G$1048576,4,0))</f>
        <v>774</v>
      </c>
      <c r="U2140" s="35">
        <f t="shared" si="162"/>
        <v>1114560</v>
      </c>
      <c r="V2140" s="36" t="str">
        <f>IF($L2140="비가동",0,IF($B2140="in",VLOOKUP($E2140,[1]투입량!$M:$T,3,FALSE),VLOOKUP($E2140,[1]투입량!$D:$I,3,FALSE)))</f>
        <v>E4701(리본)</v>
      </c>
      <c r="W2140" s="35">
        <f>IF($L2140="비가동",0,IF($B2140="in",VLOOKUP($E2140,[1]투입량!$M:$T,6,FALSE),VLOOKUP($E2140,[1]투입량!$D:$I,5,FALSE)))</f>
        <v>2022.6999999999998</v>
      </c>
      <c r="X2140" s="35">
        <f t="shared" si="163"/>
        <v>200247.3</v>
      </c>
      <c r="Y2140" s="37">
        <f>IF(V2140=0,0,VLOOKUP(V2140,[1]원재료!C:H,3,0)*0.001)</f>
        <v>3.41</v>
      </c>
      <c r="Z2140" s="35">
        <f t="shared" si="164"/>
        <v>682843.29299999995</v>
      </c>
      <c r="AA2140" s="38"/>
      <c r="AB2140" s="39" t="s">
        <v>232</v>
      </c>
      <c r="AC2140" s="40"/>
    </row>
    <row r="2141" spans="1:29" ht="19.5" customHeight="1" x14ac:dyDescent="0.45">
      <c r="A2141" s="22">
        <v>46147</v>
      </c>
      <c r="B2141" s="23" t="s">
        <v>226</v>
      </c>
      <c r="C2141" s="24" t="s">
        <v>168</v>
      </c>
      <c r="D2141" s="25" t="s">
        <v>244</v>
      </c>
      <c r="E2141" s="26" t="s">
        <v>245</v>
      </c>
      <c r="F2141" s="27" t="str">
        <f>VLOOKUP(표1[[#This Row],[품번]],[1]!품번구분[#Data],2,0)</f>
        <v>G</v>
      </c>
      <c r="G2141" s="28">
        <v>20</v>
      </c>
      <c r="H2141" s="28">
        <v>90</v>
      </c>
      <c r="I2141" s="28">
        <v>0</v>
      </c>
      <c r="J2141" s="29">
        <f>표1[[#This Row],[C/V]]*표1[[#This Row],[판수]]-표1[[#This Row],[불량수량]]</f>
        <v>1800</v>
      </c>
      <c r="K2141" s="28" t="s">
        <v>266</v>
      </c>
      <c r="L2141" s="28" t="s">
        <v>117</v>
      </c>
      <c r="M2141" s="30" t="s">
        <v>353</v>
      </c>
      <c r="N2141" s="30" t="s">
        <v>230</v>
      </c>
      <c r="O2141" s="31">
        <v>660</v>
      </c>
      <c r="P2141" s="31">
        <v>0</v>
      </c>
      <c r="Q2141" s="32"/>
      <c r="R2141" s="33">
        <f t="shared" si="166"/>
        <v>8.1818181818181817</v>
      </c>
      <c r="S2141" s="34">
        <f t="shared" si="165"/>
        <v>175</v>
      </c>
      <c r="T2141" s="35">
        <f>IF(L2141="비가동",0,VLOOKUP(E2141,[1]단가!$D$4:$G$1048576,4,0))</f>
        <v>350</v>
      </c>
      <c r="U2141" s="35">
        <f t="shared" si="162"/>
        <v>630000</v>
      </c>
      <c r="V2141" s="36" t="str">
        <f>IF($L2141="비가동",0,IF($B2141="in",VLOOKUP($E2141,[1]투입량!$M:$T,3,FALSE),VLOOKUP($E2141,[1]투입량!$D:$I,3,FALSE)))</f>
        <v>E5005-1</v>
      </c>
      <c r="W2141" s="35">
        <f>IF($L2141="비가동",0,IF($B2141="in",VLOOKUP($E2141,[1]투입량!$M:$T,6,FALSE),VLOOKUP($E2141,[1]투입량!$D:$I,5,FALSE)))</f>
        <v>1147</v>
      </c>
      <c r="X2141" s="35">
        <f t="shared" si="163"/>
        <v>113553</v>
      </c>
      <c r="Y2141" s="37">
        <f>IF(V2141=0,0,VLOOKUP(V2141,[1]원재료!C:H,3,0)*0.001)</f>
        <v>3.25</v>
      </c>
      <c r="Z2141" s="35">
        <f t="shared" si="164"/>
        <v>369047.25</v>
      </c>
      <c r="AA2141" s="38"/>
      <c r="AB2141" s="39" t="s">
        <v>232</v>
      </c>
      <c r="AC2141" s="40"/>
    </row>
    <row r="2142" spans="1:29" ht="19.5" customHeight="1" x14ac:dyDescent="0.45">
      <c r="A2142" s="22">
        <v>46147</v>
      </c>
      <c r="B2142" s="23" t="s">
        <v>226</v>
      </c>
      <c r="C2142" s="24" t="s">
        <v>168</v>
      </c>
      <c r="D2142" s="25" t="s">
        <v>246</v>
      </c>
      <c r="E2142" s="26" t="s">
        <v>249</v>
      </c>
      <c r="F2142" s="27" t="str">
        <f>VLOOKUP(표1[[#This Row],[품번]],[1]!품번구분[#Data],2,0)</f>
        <v>G</v>
      </c>
      <c r="G2142" s="28">
        <v>8</v>
      </c>
      <c r="H2142" s="28">
        <v>90</v>
      </c>
      <c r="I2142" s="28">
        <v>0</v>
      </c>
      <c r="J2142" s="29">
        <f>표1[[#This Row],[C/V]]*표1[[#This Row],[판수]]-표1[[#This Row],[불량수량]]</f>
        <v>720</v>
      </c>
      <c r="K2142" s="28" t="s">
        <v>266</v>
      </c>
      <c r="L2142" s="28" t="s">
        <v>117</v>
      </c>
      <c r="M2142" s="30" t="s">
        <v>353</v>
      </c>
      <c r="N2142" s="30" t="s">
        <v>230</v>
      </c>
      <c r="O2142" s="31">
        <v>660</v>
      </c>
      <c r="P2142" s="31">
        <v>0</v>
      </c>
      <c r="Q2142" s="32"/>
      <c r="R2142" s="33">
        <f t="shared" si="166"/>
        <v>8.1818181818181817</v>
      </c>
      <c r="S2142" s="34">
        <f t="shared" si="165"/>
        <v>175</v>
      </c>
      <c r="T2142" s="35">
        <f>IF(L2142="비가동",0,VLOOKUP(E2142,[1]단가!$D$4:$G$1048576,4,0))</f>
        <v>874</v>
      </c>
      <c r="U2142" s="35">
        <f t="shared" si="162"/>
        <v>629280</v>
      </c>
      <c r="V2142" s="36" t="str">
        <f>IF($L2142="비가동",0,IF($B2142="in",VLOOKUP($E2142,[1]투입량!$M:$T,3,FALSE),VLOOKUP($E2142,[1]투입량!$D:$I,3,FALSE)))</f>
        <v>E5005-1(리본)</v>
      </c>
      <c r="W2142" s="35">
        <f>IF($L2142="비가동",0,IF($B2142="in",VLOOKUP($E2142,[1]투입량!$M:$T,6,FALSE),VLOOKUP($E2142,[1]투입량!$D:$I,5,FALSE)))</f>
        <v>1163.9000000000001</v>
      </c>
      <c r="X2142" s="35">
        <f t="shared" si="163"/>
        <v>115226.10000000002</v>
      </c>
      <c r="Y2142" s="37">
        <f>IF(V2142=0,0,VLOOKUP(V2142,[1]원재료!C:H,3,0)*0.001)</f>
        <v>3.35</v>
      </c>
      <c r="Z2142" s="35">
        <f t="shared" si="164"/>
        <v>386007.43500000006</v>
      </c>
      <c r="AA2142" s="38"/>
      <c r="AB2142" s="39" t="s">
        <v>232</v>
      </c>
      <c r="AC2142" s="40"/>
    </row>
    <row r="2143" spans="1:29" ht="19.5" customHeight="1" x14ac:dyDescent="0.45">
      <c r="A2143" s="22">
        <v>46147</v>
      </c>
      <c r="B2143" s="23" t="s">
        <v>29</v>
      </c>
      <c r="C2143" s="24" t="s">
        <v>168</v>
      </c>
      <c r="D2143" s="25" t="s">
        <v>267</v>
      </c>
      <c r="E2143" s="26" t="s">
        <v>268</v>
      </c>
      <c r="F2143" s="27" t="str">
        <f>VLOOKUP(표1[[#This Row],[품번]],[1]!품번구분[#Data],2,0)</f>
        <v>G</v>
      </c>
      <c r="G2143" s="28">
        <v>12</v>
      </c>
      <c r="H2143" s="28">
        <v>67</v>
      </c>
      <c r="I2143" s="28">
        <v>0</v>
      </c>
      <c r="J2143" s="29">
        <f>표1[[#This Row],[C/V]]*표1[[#This Row],[판수]]-표1[[#This Row],[불량수량]]</f>
        <v>804</v>
      </c>
      <c r="K2143" s="28" t="s">
        <v>269</v>
      </c>
      <c r="L2143" s="28" t="s">
        <v>34</v>
      </c>
      <c r="M2143" s="30" t="s">
        <v>230</v>
      </c>
      <c r="N2143" s="30" t="s">
        <v>353</v>
      </c>
      <c r="O2143" s="31">
        <v>620</v>
      </c>
      <c r="P2143" s="31">
        <v>0</v>
      </c>
      <c r="Q2143" s="32"/>
      <c r="R2143" s="33">
        <f t="shared" si="166"/>
        <v>6.4838709677419351</v>
      </c>
      <c r="S2143" s="34">
        <f t="shared" si="165"/>
        <v>147</v>
      </c>
      <c r="T2143" s="35">
        <f>IF(L2143="비가동",0,VLOOKUP(E2143,[1]단가!$D$4:$G$1048576,4,0))</f>
        <v>660</v>
      </c>
      <c r="U2143" s="35">
        <f t="shared" si="162"/>
        <v>530640</v>
      </c>
      <c r="V2143" s="36" t="str">
        <f>IF($L2143="비가동",0,IF($B2143="in",VLOOKUP($E2143,[1]투입량!$M:$T,3,FALSE),VLOOKUP($E2143,[1]투입량!$D:$I,3,FALSE)))</f>
        <v>E5005-1</v>
      </c>
      <c r="W2143" s="35">
        <f>IF($L2143="비가동",0,IF($B2143="in",VLOOKUP($E2143,[1]투입량!$M:$T,6,FALSE),VLOOKUP($E2143,[1]투입량!$D:$I,5,FALSE)))</f>
        <v>0</v>
      </c>
      <c r="X2143" s="35">
        <f t="shared" si="163"/>
        <v>0</v>
      </c>
      <c r="Y2143" s="37">
        <f>IF(V2143=0,0,VLOOKUP(V2143,[1]원재료!C:H,3,0)*0.001)</f>
        <v>3.25</v>
      </c>
      <c r="Z2143" s="35">
        <f t="shared" si="164"/>
        <v>0</v>
      </c>
      <c r="AA2143" s="38"/>
      <c r="AB2143" s="39" t="s">
        <v>232</v>
      </c>
      <c r="AC2143" s="40"/>
    </row>
    <row r="2144" spans="1:29" ht="19.5" customHeight="1" x14ac:dyDescent="0.45">
      <c r="A2144" s="22">
        <v>46147</v>
      </c>
      <c r="B2144" s="23" t="s">
        <v>29</v>
      </c>
      <c r="C2144" s="24" t="s">
        <v>168</v>
      </c>
      <c r="D2144" s="25" t="s">
        <v>270</v>
      </c>
      <c r="E2144" s="26" t="s">
        <v>355</v>
      </c>
      <c r="F2144" s="27" t="str">
        <f>VLOOKUP(표1[[#This Row],[품번]],[1]!품번구분[#Data],2,0)</f>
        <v>G</v>
      </c>
      <c r="G2144" s="28">
        <v>20</v>
      </c>
      <c r="H2144" s="28">
        <v>67</v>
      </c>
      <c r="I2144" s="28">
        <v>0</v>
      </c>
      <c r="J2144" s="29">
        <f>표1[[#This Row],[C/V]]*표1[[#This Row],[판수]]-표1[[#This Row],[불량수량]]</f>
        <v>1340</v>
      </c>
      <c r="K2144" s="28" t="s">
        <v>269</v>
      </c>
      <c r="L2144" s="28" t="s">
        <v>34</v>
      </c>
      <c r="M2144" s="30" t="s">
        <v>230</v>
      </c>
      <c r="N2144" s="30" t="s">
        <v>353</v>
      </c>
      <c r="O2144" s="31">
        <v>620</v>
      </c>
      <c r="P2144" s="31">
        <v>0</v>
      </c>
      <c r="Q2144" s="32"/>
      <c r="R2144" s="33">
        <f t="shared" si="166"/>
        <v>6.4838709677419351</v>
      </c>
      <c r="S2144" s="34">
        <f t="shared" si="165"/>
        <v>148</v>
      </c>
      <c r="T2144" s="35">
        <f>IF(L2144="비가동",0,VLOOKUP(E2144,[1]단가!$D$4:$G$1048576,4,0))</f>
        <v>380</v>
      </c>
      <c r="U2144" s="35">
        <f t="shared" si="162"/>
        <v>509200</v>
      </c>
      <c r="V2144" s="36" t="str">
        <f>IF($L2144="비가동",0,IF($B2144="in",VLOOKUP($E2144,[1]투입량!$M:$T,3,FALSE),VLOOKUP($E2144,[1]투입량!$D:$I,3,FALSE)))</f>
        <v>H-N7001</v>
      </c>
      <c r="W2144" s="35">
        <f>IF($L2144="비가동",0,IF($B2144="in",VLOOKUP($E2144,[1]투입량!$M:$T,6,FALSE),VLOOKUP($E2144,[1]투입량!$D:$I,5,FALSE)))</f>
        <v>84</v>
      </c>
      <c r="X2144" s="35">
        <f t="shared" si="163"/>
        <v>6190.8</v>
      </c>
      <c r="Y2144" s="37">
        <f>IF(V2144=0,0,VLOOKUP(V2144,[1]원재료!C:H,3,0)*0.001)</f>
        <v>22.900000000000002</v>
      </c>
      <c r="Z2144" s="35">
        <f t="shared" si="164"/>
        <v>141769.32</v>
      </c>
      <c r="AA2144" s="38"/>
      <c r="AB2144" s="39" t="s">
        <v>232</v>
      </c>
      <c r="AC2144" s="40"/>
    </row>
    <row r="2145" spans="1:29" ht="19.5" customHeight="1" x14ac:dyDescent="0.45">
      <c r="A2145" s="22">
        <v>46147</v>
      </c>
      <c r="B2145" s="23" t="s">
        <v>29</v>
      </c>
      <c r="C2145" s="24" t="s">
        <v>168</v>
      </c>
      <c r="D2145" s="25" t="s">
        <v>273</v>
      </c>
      <c r="E2145" s="26" t="s">
        <v>274</v>
      </c>
      <c r="F2145" s="27" t="str">
        <f>VLOOKUP(표1[[#This Row],[품번]],[1]!품번구분[#Data],2,0)</f>
        <v>G</v>
      </c>
      <c r="G2145" s="28">
        <v>4</v>
      </c>
      <c r="H2145" s="28">
        <v>67</v>
      </c>
      <c r="I2145" s="28">
        <v>0</v>
      </c>
      <c r="J2145" s="29">
        <f>표1[[#This Row],[C/V]]*표1[[#This Row],[판수]]-표1[[#This Row],[불량수량]]</f>
        <v>268</v>
      </c>
      <c r="K2145" s="28" t="s">
        <v>269</v>
      </c>
      <c r="L2145" s="28" t="s">
        <v>34</v>
      </c>
      <c r="M2145" s="30" t="s">
        <v>230</v>
      </c>
      <c r="N2145" s="30" t="s">
        <v>353</v>
      </c>
      <c r="O2145" s="31">
        <v>620</v>
      </c>
      <c r="P2145" s="31">
        <v>0</v>
      </c>
      <c r="Q2145" s="32"/>
      <c r="R2145" s="33">
        <f t="shared" si="166"/>
        <v>6.4838709677419351</v>
      </c>
      <c r="S2145" s="34">
        <f t="shared" si="165"/>
        <v>148</v>
      </c>
      <c r="T2145" s="35">
        <f>IF(L2145="비가동",0,VLOOKUP(E2145,[1]단가!$D$4:$G$1048576,4,0))</f>
        <v>550</v>
      </c>
      <c r="U2145" s="35">
        <f t="shared" si="162"/>
        <v>147400</v>
      </c>
      <c r="V2145" s="36" t="str">
        <f>IF($L2145="비가동",0,IF($B2145="in",VLOOKUP($E2145,[1]투입량!$M:$T,3,FALSE),VLOOKUP($E2145,[1]투입량!$D:$I,3,FALSE)))</f>
        <v>E5005-1</v>
      </c>
      <c r="W2145" s="35">
        <f>IF($L2145="비가동",0,IF($B2145="in",VLOOKUP($E2145,[1]투입량!$M:$T,6,FALSE),VLOOKUP($E2145,[1]투입량!$D:$I,5,FALSE)))</f>
        <v>555</v>
      </c>
      <c r="X2145" s="35">
        <f t="shared" si="163"/>
        <v>40903.5</v>
      </c>
      <c r="Y2145" s="37">
        <f>IF(V2145=0,0,VLOOKUP(V2145,[1]원재료!C:H,3,0)*0.001)</f>
        <v>3.25</v>
      </c>
      <c r="Z2145" s="35">
        <f t="shared" si="164"/>
        <v>132936.375</v>
      </c>
      <c r="AA2145" s="38"/>
      <c r="AB2145" s="39" t="s">
        <v>232</v>
      </c>
      <c r="AC2145" s="40"/>
    </row>
    <row r="2146" spans="1:29" ht="19.5" customHeight="1" x14ac:dyDescent="0.45">
      <c r="A2146" s="22">
        <v>46147</v>
      </c>
      <c r="B2146" s="23" t="s">
        <v>29</v>
      </c>
      <c r="C2146" s="24" t="s">
        <v>168</v>
      </c>
      <c r="D2146" s="25" t="s">
        <v>267</v>
      </c>
      <c r="E2146" s="26" t="s">
        <v>268</v>
      </c>
      <c r="F2146" s="27" t="str">
        <f>VLOOKUP(표1[[#This Row],[품번]],[1]!품번구분[#Data],2,0)</f>
        <v>G</v>
      </c>
      <c r="G2146" s="28">
        <v>12</v>
      </c>
      <c r="H2146" s="28">
        <v>80</v>
      </c>
      <c r="I2146" s="28">
        <v>0</v>
      </c>
      <c r="J2146" s="29">
        <f>표1[[#This Row],[C/V]]*표1[[#This Row],[판수]]-표1[[#This Row],[불량수량]]</f>
        <v>960</v>
      </c>
      <c r="K2146" s="28" t="s">
        <v>275</v>
      </c>
      <c r="L2146" s="28" t="s">
        <v>117</v>
      </c>
      <c r="M2146" s="30" t="s">
        <v>353</v>
      </c>
      <c r="N2146" s="30" t="s">
        <v>230</v>
      </c>
      <c r="O2146" s="31">
        <v>660</v>
      </c>
      <c r="P2146" s="31">
        <v>0</v>
      </c>
      <c r="Q2146" s="32"/>
      <c r="R2146" s="33">
        <f t="shared" si="166"/>
        <v>7.2727272727272734</v>
      </c>
      <c r="S2146" s="34">
        <f t="shared" si="165"/>
        <v>147</v>
      </c>
      <c r="T2146" s="35">
        <f>IF(L2146="비가동",0,VLOOKUP(E2146,[1]단가!$D$4:$G$1048576,4,0))</f>
        <v>660</v>
      </c>
      <c r="U2146" s="35">
        <f t="shared" si="162"/>
        <v>633600</v>
      </c>
      <c r="V2146" s="36" t="str">
        <f>IF($L2146="비가동",0,IF($B2146="in",VLOOKUP($E2146,[1]투입량!$M:$T,3,FALSE),VLOOKUP($E2146,[1]투입량!$D:$I,3,FALSE)))</f>
        <v>E5005-1</v>
      </c>
      <c r="W2146" s="35">
        <f>IF($L2146="비가동",0,IF($B2146="in",VLOOKUP($E2146,[1]투입량!$M:$T,6,FALSE),VLOOKUP($E2146,[1]투입량!$D:$I,5,FALSE)))</f>
        <v>0</v>
      </c>
      <c r="X2146" s="35">
        <f t="shared" si="163"/>
        <v>0</v>
      </c>
      <c r="Y2146" s="37">
        <f>IF(V2146=0,0,VLOOKUP(V2146,[1]원재료!C:H,3,0)*0.001)</f>
        <v>3.25</v>
      </c>
      <c r="Z2146" s="35">
        <f t="shared" si="164"/>
        <v>0</v>
      </c>
      <c r="AA2146" s="38"/>
      <c r="AB2146" s="39" t="s">
        <v>232</v>
      </c>
      <c r="AC2146" s="40"/>
    </row>
    <row r="2147" spans="1:29" ht="19.5" customHeight="1" x14ac:dyDescent="0.45">
      <c r="A2147" s="22">
        <v>46147</v>
      </c>
      <c r="B2147" s="23" t="s">
        <v>29</v>
      </c>
      <c r="C2147" s="24" t="s">
        <v>168</v>
      </c>
      <c r="D2147" s="25" t="s">
        <v>270</v>
      </c>
      <c r="E2147" s="26" t="s">
        <v>355</v>
      </c>
      <c r="F2147" s="27" t="str">
        <f>VLOOKUP(표1[[#This Row],[품번]],[1]!품번구분[#Data],2,0)</f>
        <v>G</v>
      </c>
      <c r="G2147" s="28">
        <v>20</v>
      </c>
      <c r="H2147" s="28">
        <v>81</v>
      </c>
      <c r="I2147" s="28">
        <v>0</v>
      </c>
      <c r="J2147" s="29">
        <f>표1[[#This Row],[C/V]]*표1[[#This Row],[판수]]-표1[[#This Row],[불량수량]]</f>
        <v>1620</v>
      </c>
      <c r="K2147" s="28" t="s">
        <v>275</v>
      </c>
      <c r="L2147" s="28" t="s">
        <v>117</v>
      </c>
      <c r="M2147" s="30" t="s">
        <v>353</v>
      </c>
      <c r="N2147" s="30" t="s">
        <v>230</v>
      </c>
      <c r="O2147" s="31">
        <v>660</v>
      </c>
      <c r="P2147" s="31">
        <v>0</v>
      </c>
      <c r="Q2147" s="32"/>
      <c r="R2147" s="33">
        <f t="shared" si="166"/>
        <v>7.3636363636363633</v>
      </c>
      <c r="S2147" s="34">
        <f t="shared" si="165"/>
        <v>148</v>
      </c>
      <c r="T2147" s="35">
        <f>IF(L2147="비가동",0,VLOOKUP(E2147,[1]단가!$D$4:$G$1048576,4,0))</f>
        <v>380</v>
      </c>
      <c r="U2147" s="35">
        <f t="shared" si="162"/>
        <v>615600</v>
      </c>
      <c r="V2147" s="36" t="str">
        <f>IF($L2147="비가동",0,IF($B2147="in",VLOOKUP($E2147,[1]투입량!$M:$T,3,FALSE),VLOOKUP($E2147,[1]투입량!$D:$I,3,FALSE)))</f>
        <v>H-N7001</v>
      </c>
      <c r="W2147" s="35">
        <f>IF($L2147="비가동",0,IF($B2147="in",VLOOKUP($E2147,[1]투입량!$M:$T,6,FALSE),VLOOKUP($E2147,[1]투입량!$D:$I,5,FALSE)))</f>
        <v>84</v>
      </c>
      <c r="X2147" s="35">
        <f t="shared" si="163"/>
        <v>7484.4000000000005</v>
      </c>
      <c r="Y2147" s="37">
        <f>IF(V2147=0,0,VLOOKUP(V2147,[1]원재료!C:H,3,0)*0.001)</f>
        <v>22.900000000000002</v>
      </c>
      <c r="Z2147" s="35">
        <f t="shared" si="164"/>
        <v>171392.76000000004</v>
      </c>
      <c r="AA2147" s="38"/>
      <c r="AB2147" s="39" t="s">
        <v>232</v>
      </c>
      <c r="AC2147" s="40"/>
    </row>
    <row r="2148" spans="1:29" ht="19.5" customHeight="1" x14ac:dyDescent="0.45">
      <c r="A2148" s="22">
        <v>46147</v>
      </c>
      <c r="B2148" s="23" t="s">
        <v>29</v>
      </c>
      <c r="C2148" s="24" t="s">
        <v>168</v>
      </c>
      <c r="D2148" s="25" t="s">
        <v>273</v>
      </c>
      <c r="E2148" s="26" t="s">
        <v>274</v>
      </c>
      <c r="F2148" s="27" t="str">
        <f>VLOOKUP(표1[[#This Row],[품번]],[1]!품번구분[#Data],2,0)</f>
        <v>G</v>
      </c>
      <c r="G2148" s="28">
        <v>4</v>
      </c>
      <c r="H2148" s="28">
        <v>81</v>
      </c>
      <c r="I2148" s="28">
        <v>0</v>
      </c>
      <c r="J2148" s="29">
        <f>표1[[#This Row],[C/V]]*표1[[#This Row],[판수]]-표1[[#This Row],[불량수량]]</f>
        <v>324</v>
      </c>
      <c r="K2148" s="28" t="s">
        <v>275</v>
      </c>
      <c r="L2148" s="28" t="s">
        <v>117</v>
      </c>
      <c r="M2148" s="30" t="s">
        <v>353</v>
      </c>
      <c r="N2148" s="30" t="s">
        <v>230</v>
      </c>
      <c r="O2148" s="31">
        <v>660</v>
      </c>
      <c r="P2148" s="31">
        <v>0</v>
      </c>
      <c r="Q2148" s="32"/>
      <c r="R2148" s="33">
        <f t="shared" si="166"/>
        <v>7.3636363636363633</v>
      </c>
      <c r="S2148" s="34">
        <f t="shared" si="165"/>
        <v>148</v>
      </c>
      <c r="T2148" s="35">
        <f>IF(L2148="비가동",0,VLOOKUP(E2148,[1]단가!$D$4:$G$1048576,4,0))</f>
        <v>550</v>
      </c>
      <c r="U2148" s="35">
        <f t="shared" si="162"/>
        <v>178200</v>
      </c>
      <c r="V2148" s="36" t="str">
        <f>IF($L2148="비가동",0,IF($B2148="in",VLOOKUP($E2148,[1]투입량!$M:$T,3,FALSE),VLOOKUP($E2148,[1]투입량!$D:$I,3,FALSE)))</f>
        <v>E5005-1</v>
      </c>
      <c r="W2148" s="35">
        <f>IF($L2148="비가동",0,IF($B2148="in",VLOOKUP($E2148,[1]투입량!$M:$T,6,FALSE),VLOOKUP($E2148,[1]투입량!$D:$I,5,FALSE)))</f>
        <v>555</v>
      </c>
      <c r="X2148" s="35">
        <f t="shared" si="163"/>
        <v>49450.5</v>
      </c>
      <c r="Y2148" s="37">
        <f>IF(V2148=0,0,VLOOKUP(V2148,[1]원재료!C:H,3,0)*0.001)</f>
        <v>3.25</v>
      </c>
      <c r="Z2148" s="35">
        <f t="shared" si="164"/>
        <v>160714.125</v>
      </c>
      <c r="AA2148" s="38"/>
      <c r="AB2148" s="39" t="s">
        <v>232</v>
      </c>
      <c r="AC2148" s="40"/>
    </row>
    <row r="2149" spans="1:29" ht="19.5" customHeight="1" x14ac:dyDescent="0.45">
      <c r="A2149" s="22">
        <v>46147</v>
      </c>
      <c r="B2149" s="23" t="s">
        <v>29</v>
      </c>
      <c r="C2149" s="24" t="s">
        <v>168</v>
      </c>
      <c r="D2149" s="25" t="s">
        <v>276</v>
      </c>
      <c r="E2149" s="26" t="s">
        <v>277</v>
      </c>
      <c r="F2149" s="27" t="str">
        <f>VLOOKUP(표1[[#This Row],[품번]],[1]!품번구분[#Data],2,0)</f>
        <v>G</v>
      </c>
      <c r="G2149" s="28">
        <v>4</v>
      </c>
      <c r="H2149" s="28">
        <v>77</v>
      </c>
      <c r="I2149" s="28">
        <v>0</v>
      </c>
      <c r="J2149" s="29">
        <f>표1[[#This Row],[C/V]]*표1[[#This Row],[판수]]-표1[[#This Row],[불량수량]]</f>
        <v>308</v>
      </c>
      <c r="K2149" s="28" t="s">
        <v>278</v>
      </c>
      <c r="L2149" s="28" t="s">
        <v>34</v>
      </c>
      <c r="M2149" s="30" t="s">
        <v>230</v>
      </c>
      <c r="N2149" s="30" t="s">
        <v>353</v>
      </c>
      <c r="O2149" s="31">
        <v>620</v>
      </c>
      <c r="P2149" s="31">
        <v>0</v>
      </c>
      <c r="Q2149" s="32"/>
      <c r="R2149" s="33">
        <f t="shared" si="166"/>
        <v>7.4516129032258061</v>
      </c>
      <c r="S2149" s="34">
        <f t="shared" si="165"/>
        <v>167</v>
      </c>
      <c r="T2149" s="35">
        <f>IF(L2149="비가동",0,VLOOKUP(E2149,[1]단가!$D$4:$G$1048576,4,0))</f>
        <v>832.6</v>
      </c>
      <c r="U2149" s="35">
        <f t="shared" si="162"/>
        <v>256440.80000000002</v>
      </c>
      <c r="V2149" s="36" t="str">
        <f>IF($L2149="비가동",0,IF($B2149="in",VLOOKUP($E2149,[1]투입량!$M:$T,3,FALSE),VLOOKUP($E2149,[1]투입량!$D:$I,3,FALSE)))</f>
        <v>E5005-1</v>
      </c>
      <c r="W2149" s="35">
        <f>IF($L2149="비가동",0,IF($B2149="in",VLOOKUP($E2149,[1]투입량!$M:$T,6,FALSE),VLOOKUP($E2149,[1]투입량!$D:$I,5,FALSE)))</f>
        <v>0</v>
      </c>
      <c r="X2149" s="35">
        <f t="shared" si="163"/>
        <v>0</v>
      </c>
      <c r="Y2149" s="37">
        <f>IF(V2149=0,0,VLOOKUP(V2149,[1]원재료!C:H,3,0)*0.001)</f>
        <v>3.25</v>
      </c>
      <c r="Z2149" s="35">
        <f t="shared" si="164"/>
        <v>0</v>
      </c>
      <c r="AA2149" s="38"/>
      <c r="AB2149" s="39" t="s">
        <v>232</v>
      </c>
      <c r="AC2149" s="40"/>
    </row>
    <row r="2150" spans="1:29" ht="19.5" customHeight="1" x14ac:dyDescent="0.45">
      <c r="A2150" s="22">
        <v>46147</v>
      </c>
      <c r="B2150" s="23" t="s">
        <v>29</v>
      </c>
      <c r="C2150" s="24" t="s">
        <v>168</v>
      </c>
      <c r="D2150" s="25" t="s">
        <v>279</v>
      </c>
      <c r="E2150" s="26" t="s">
        <v>280</v>
      </c>
      <c r="F2150" s="27" t="str">
        <f>VLOOKUP(표1[[#This Row],[품번]],[1]!품번구분[#Data],2,0)</f>
        <v>G</v>
      </c>
      <c r="G2150" s="28">
        <v>12</v>
      </c>
      <c r="H2150" s="28">
        <v>77</v>
      </c>
      <c r="I2150" s="28">
        <v>0</v>
      </c>
      <c r="J2150" s="29">
        <f>표1[[#This Row],[C/V]]*표1[[#This Row],[판수]]-표1[[#This Row],[불량수량]]</f>
        <v>924</v>
      </c>
      <c r="K2150" s="28" t="s">
        <v>278</v>
      </c>
      <c r="L2150" s="28" t="s">
        <v>34</v>
      </c>
      <c r="M2150" s="30" t="s">
        <v>230</v>
      </c>
      <c r="N2150" s="30" t="s">
        <v>353</v>
      </c>
      <c r="O2150" s="31">
        <v>620</v>
      </c>
      <c r="P2150" s="31">
        <v>0</v>
      </c>
      <c r="Q2150" s="32"/>
      <c r="R2150" s="33">
        <f t="shared" si="166"/>
        <v>7.4516129032258061</v>
      </c>
      <c r="S2150" s="34">
        <f t="shared" si="165"/>
        <v>175</v>
      </c>
      <c r="T2150" s="35">
        <f>IF(L2150="비가동",0,VLOOKUP(E2150,[1]단가!$D$4:$G$1048576,4,0))</f>
        <v>0</v>
      </c>
      <c r="U2150" s="35">
        <f t="shared" si="162"/>
        <v>0</v>
      </c>
      <c r="V2150" s="36" t="str">
        <f>IF($L2150="비가동",0,IF($B2150="in",VLOOKUP($E2150,[1]투입량!$M:$T,3,FALSE),VLOOKUP($E2150,[1]투입량!$D:$I,3,FALSE)))</f>
        <v>E4005-1</v>
      </c>
      <c r="W2150" s="35">
        <f>IF($L2150="비가동",0,IF($B2150="in",VLOOKUP($E2150,[1]투입량!$M:$T,6,FALSE),VLOOKUP($E2150,[1]투입량!$D:$I,5,FALSE)))</f>
        <v>300</v>
      </c>
      <c r="X2150" s="35">
        <f t="shared" si="163"/>
        <v>25410</v>
      </c>
      <c r="Y2150" s="37">
        <f>IF(V2150=0,0,VLOOKUP(V2150,[1]원재료!C:H,3,0)*0.001)</f>
        <v>3.24</v>
      </c>
      <c r="Z2150" s="35">
        <f t="shared" si="164"/>
        <v>82328.400000000009</v>
      </c>
      <c r="AA2150" s="38"/>
      <c r="AB2150" s="39" t="s">
        <v>232</v>
      </c>
      <c r="AC2150" s="40"/>
    </row>
    <row r="2151" spans="1:29" ht="19.5" customHeight="1" x14ac:dyDescent="0.45">
      <c r="A2151" s="22">
        <v>46147</v>
      </c>
      <c r="B2151" s="23" t="s">
        <v>29</v>
      </c>
      <c r="C2151" s="24" t="s">
        <v>168</v>
      </c>
      <c r="D2151" s="25" t="s">
        <v>281</v>
      </c>
      <c r="E2151" s="26" t="s">
        <v>282</v>
      </c>
      <c r="F2151" s="27" t="str">
        <f>VLOOKUP(표1[[#This Row],[품번]],[1]!품번구분[#Data],2,0)</f>
        <v>G</v>
      </c>
      <c r="G2151" s="28">
        <v>4</v>
      </c>
      <c r="H2151" s="28">
        <v>76</v>
      </c>
      <c r="I2151" s="28">
        <v>0</v>
      </c>
      <c r="J2151" s="29">
        <f>표1[[#This Row],[C/V]]*표1[[#This Row],[판수]]-표1[[#This Row],[불량수량]]</f>
        <v>304</v>
      </c>
      <c r="K2151" s="28" t="s">
        <v>278</v>
      </c>
      <c r="L2151" s="28" t="s">
        <v>34</v>
      </c>
      <c r="M2151" s="30" t="s">
        <v>230</v>
      </c>
      <c r="N2151" s="30" t="s">
        <v>353</v>
      </c>
      <c r="O2151" s="31">
        <v>620</v>
      </c>
      <c r="P2151" s="31">
        <v>0</v>
      </c>
      <c r="Q2151" s="32"/>
      <c r="R2151" s="33">
        <f t="shared" si="166"/>
        <v>7.354838709677419</v>
      </c>
      <c r="S2151" s="34">
        <f t="shared" si="165"/>
        <v>166</v>
      </c>
      <c r="T2151" s="35">
        <f>IF(L2151="비가동",0,VLOOKUP(E2151,[1]단가!$D$4:$G$1048576,4,0))</f>
        <v>0</v>
      </c>
      <c r="U2151" s="35">
        <f t="shared" si="162"/>
        <v>0</v>
      </c>
      <c r="V2151" s="36" t="str">
        <f>IF($L2151="비가동",0,IF($B2151="in",VLOOKUP($E2151,[1]투입량!$M:$T,3,FALSE),VLOOKUP($E2151,[1]투입량!$D:$I,3,FALSE)))</f>
        <v>E5005-1</v>
      </c>
      <c r="W2151" s="35">
        <f>IF($L2151="비가동",0,IF($B2151="in",VLOOKUP($E2151,[1]투입량!$M:$T,6,FALSE),VLOOKUP($E2151,[1]투입량!$D:$I,5,FALSE)))</f>
        <v>0</v>
      </c>
      <c r="X2151" s="35">
        <f t="shared" si="163"/>
        <v>0</v>
      </c>
      <c r="Y2151" s="37">
        <f>IF(V2151=0,0,VLOOKUP(V2151,[1]원재료!C:H,3,0)*0.001)</f>
        <v>3.25</v>
      </c>
      <c r="Z2151" s="35">
        <f t="shared" si="164"/>
        <v>0</v>
      </c>
      <c r="AA2151" s="38"/>
      <c r="AB2151" s="39" t="s">
        <v>232</v>
      </c>
      <c r="AC2151" s="40"/>
    </row>
    <row r="2152" spans="1:29" ht="19.5" customHeight="1" x14ac:dyDescent="0.45">
      <c r="A2152" s="22">
        <v>46147</v>
      </c>
      <c r="B2152" s="23" t="s">
        <v>29</v>
      </c>
      <c r="C2152" s="24" t="s">
        <v>168</v>
      </c>
      <c r="D2152" s="25" t="s">
        <v>276</v>
      </c>
      <c r="E2152" s="26" t="s">
        <v>277</v>
      </c>
      <c r="F2152" s="27" t="str">
        <f>VLOOKUP(표1[[#This Row],[품번]],[1]!품번구분[#Data],2,0)</f>
        <v>G</v>
      </c>
      <c r="G2152" s="28">
        <v>4</v>
      </c>
      <c r="H2152" s="28">
        <v>90</v>
      </c>
      <c r="I2152" s="28">
        <v>0</v>
      </c>
      <c r="J2152" s="29">
        <f>표1[[#This Row],[C/V]]*표1[[#This Row],[판수]]-표1[[#This Row],[불량수량]]</f>
        <v>360</v>
      </c>
      <c r="K2152" s="28" t="s">
        <v>283</v>
      </c>
      <c r="L2152" s="28" t="s">
        <v>117</v>
      </c>
      <c r="M2152" s="30" t="s">
        <v>353</v>
      </c>
      <c r="N2152" s="30" t="s">
        <v>230</v>
      </c>
      <c r="O2152" s="31">
        <v>660</v>
      </c>
      <c r="P2152" s="31">
        <v>0</v>
      </c>
      <c r="Q2152" s="32"/>
      <c r="R2152" s="33">
        <f t="shared" si="166"/>
        <v>8.1818181818181817</v>
      </c>
      <c r="S2152" s="34">
        <f t="shared" si="165"/>
        <v>167</v>
      </c>
      <c r="T2152" s="35">
        <f>IF(L2152="비가동",0,VLOOKUP(E2152,[1]단가!$D$4:$G$1048576,4,0))</f>
        <v>832.6</v>
      </c>
      <c r="U2152" s="35">
        <f t="shared" si="162"/>
        <v>299736</v>
      </c>
      <c r="V2152" s="36" t="str">
        <f>IF($L2152="비가동",0,IF($B2152="in",VLOOKUP($E2152,[1]투입량!$M:$T,3,FALSE),VLOOKUP($E2152,[1]투입량!$D:$I,3,FALSE)))</f>
        <v>E5005-1</v>
      </c>
      <c r="W2152" s="35">
        <f>IF($L2152="비가동",0,IF($B2152="in",VLOOKUP($E2152,[1]투입량!$M:$T,6,FALSE),VLOOKUP($E2152,[1]투입량!$D:$I,5,FALSE)))</f>
        <v>0</v>
      </c>
      <c r="X2152" s="35">
        <f>IF(L2152="비가동",0,(W2152*1.1)*H2152)</f>
        <v>0</v>
      </c>
      <c r="Y2152" s="37">
        <f>IF(V2152=0,0,VLOOKUP(V2152,[1]원재료!C:H,3,0)*0.001)</f>
        <v>3.25</v>
      </c>
      <c r="Z2152" s="35">
        <f t="shared" si="164"/>
        <v>0</v>
      </c>
      <c r="AA2152" s="38"/>
      <c r="AB2152" s="39" t="s">
        <v>232</v>
      </c>
      <c r="AC2152" s="40"/>
    </row>
    <row r="2153" spans="1:29" ht="19.5" customHeight="1" x14ac:dyDescent="0.45">
      <c r="A2153" s="22">
        <v>46147</v>
      </c>
      <c r="B2153" s="23" t="s">
        <v>29</v>
      </c>
      <c r="C2153" s="24" t="s">
        <v>168</v>
      </c>
      <c r="D2153" s="25" t="s">
        <v>279</v>
      </c>
      <c r="E2153" s="26" t="s">
        <v>280</v>
      </c>
      <c r="F2153" s="27" t="str">
        <f>VLOOKUP(표1[[#This Row],[품번]],[1]!품번구분[#Data],2,0)</f>
        <v>G</v>
      </c>
      <c r="G2153" s="28">
        <v>12</v>
      </c>
      <c r="H2153" s="28">
        <v>98</v>
      </c>
      <c r="I2153" s="28">
        <v>0</v>
      </c>
      <c r="J2153" s="29">
        <f>표1[[#This Row],[C/V]]*표1[[#This Row],[판수]]-표1[[#This Row],[불량수량]]</f>
        <v>1176</v>
      </c>
      <c r="K2153" s="28" t="s">
        <v>283</v>
      </c>
      <c r="L2153" s="28" t="s">
        <v>117</v>
      </c>
      <c r="M2153" s="30" t="s">
        <v>353</v>
      </c>
      <c r="N2153" s="30" t="s">
        <v>230</v>
      </c>
      <c r="O2153" s="31">
        <v>660</v>
      </c>
      <c r="P2153" s="31">
        <v>0</v>
      </c>
      <c r="Q2153" s="32"/>
      <c r="R2153" s="33">
        <f t="shared" si="166"/>
        <v>8.9090909090909101</v>
      </c>
      <c r="S2153" s="34">
        <f t="shared" si="165"/>
        <v>175</v>
      </c>
      <c r="T2153" s="35">
        <f>IF(L2153="비가동",0,VLOOKUP(E2153,[1]단가!$D$4:$G$1048576,4,0))</f>
        <v>0</v>
      </c>
      <c r="U2153" s="35">
        <f t="shared" si="162"/>
        <v>0</v>
      </c>
      <c r="V2153" s="36" t="str">
        <f>IF($L2153="비가동",0,IF($B2153="in",VLOOKUP($E2153,[1]투입량!$M:$T,3,FALSE),VLOOKUP($E2153,[1]투입량!$D:$I,3,FALSE)))</f>
        <v>E4005-1</v>
      </c>
      <c r="W2153" s="35">
        <f>IF($L2153="비가동",0,IF($B2153="in",VLOOKUP($E2153,[1]투입량!$M:$T,6,FALSE),VLOOKUP($E2153,[1]투입량!$D:$I,5,FALSE)))</f>
        <v>300</v>
      </c>
      <c r="X2153" s="35">
        <f t="shared" si="163"/>
        <v>32340</v>
      </c>
      <c r="Y2153" s="37">
        <f>IF(V2153=0,0,VLOOKUP(V2153,[1]원재료!C:H,3,0)*0.001)</f>
        <v>3.24</v>
      </c>
      <c r="Z2153" s="35">
        <f t="shared" si="164"/>
        <v>104781.6</v>
      </c>
      <c r="AA2153" s="38"/>
      <c r="AB2153" s="39" t="s">
        <v>232</v>
      </c>
      <c r="AC2153" s="40"/>
    </row>
    <row r="2154" spans="1:29" ht="19.5" customHeight="1" x14ac:dyDescent="0.45">
      <c r="A2154" s="22">
        <v>46147</v>
      </c>
      <c r="B2154" s="23" t="s">
        <v>29</v>
      </c>
      <c r="C2154" s="24" t="s">
        <v>168</v>
      </c>
      <c r="D2154" s="25" t="s">
        <v>281</v>
      </c>
      <c r="E2154" s="26" t="s">
        <v>282</v>
      </c>
      <c r="F2154" s="27" t="str">
        <f>VLOOKUP(표1[[#This Row],[품번]],[1]!품번구분[#Data],2,0)</f>
        <v>G</v>
      </c>
      <c r="G2154" s="28">
        <v>4</v>
      </c>
      <c r="H2154" s="28">
        <v>90</v>
      </c>
      <c r="I2154" s="28">
        <v>0</v>
      </c>
      <c r="J2154" s="29">
        <f>표1[[#This Row],[C/V]]*표1[[#This Row],[판수]]-표1[[#This Row],[불량수량]]</f>
        <v>360</v>
      </c>
      <c r="K2154" s="28" t="s">
        <v>283</v>
      </c>
      <c r="L2154" s="28" t="s">
        <v>117</v>
      </c>
      <c r="M2154" s="30" t="s">
        <v>353</v>
      </c>
      <c r="N2154" s="30" t="s">
        <v>230</v>
      </c>
      <c r="O2154" s="31">
        <v>660</v>
      </c>
      <c r="P2154" s="31">
        <v>0</v>
      </c>
      <c r="Q2154" s="32"/>
      <c r="R2154" s="33">
        <f t="shared" si="166"/>
        <v>8.1818181818181817</v>
      </c>
      <c r="S2154" s="34">
        <f t="shared" si="165"/>
        <v>166</v>
      </c>
      <c r="T2154" s="35">
        <f>IF(L2154="비가동",0,VLOOKUP(E2154,[1]단가!$D$4:$G$1048576,4,0))</f>
        <v>0</v>
      </c>
      <c r="U2154" s="35">
        <f t="shared" si="162"/>
        <v>0</v>
      </c>
      <c r="V2154" s="36" t="str">
        <f>IF($L2154="비가동",0,IF($B2154="in",VLOOKUP($E2154,[1]투입량!$M:$T,3,FALSE),VLOOKUP($E2154,[1]투입량!$D:$I,3,FALSE)))</f>
        <v>E5005-1</v>
      </c>
      <c r="W2154" s="35">
        <f>IF($L2154="비가동",0,IF($B2154="in",VLOOKUP($E2154,[1]투입량!$M:$T,6,FALSE),VLOOKUP($E2154,[1]투입량!$D:$I,5,FALSE)))</f>
        <v>0</v>
      </c>
      <c r="X2154" s="35">
        <f t="shared" si="163"/>
        <v>0</v>
      </c>
      <c r="Y2154" s="37">
        <f>IF(V2154=0,0,VLOOKUP(V2154,[1]원재료!C:H,3,0)*0.001)</f>
        <v>3.25</v>
      </c>
      <c r="Z2154" s="35">
        <f t="shared" si="164"/>
        <v>0</v>
      </c>
      <c r="AA2154" s="38"/>
      <c r="AB2154" s="39" t="s">
        <v>232</v>
      </c>
      <c r="AC2154" s="40"/>
    </row>
    <row r="2155" spans="1:29" ht="19.5" customHeight="1" x14ac:dyDescent="0.45">
      <c r="A2155" s="22">
        <v>46147</v>
      </c>
      <c r="B2155" s="23" t="s">
        <v>29</v>
      </c>
      <c r="C2155" s="24" t="s">
        <v>168</v>
      </c>
      <c r="D2155" s="25" t="s">
        <v>284</v>
      </c>
      <c r="E2155" s="26" t="s">
        <v>285</v>
      </c>
      <c r="F2155" s="27" t="str">
        <f>VLOOKUP(표1[[#This Row],[품번]],[1]!품번구분[#Data],2,0)</f>
        <v>G</v>
      </c>
      <c r="G2155" s="28">
        <v>104</v>
      </c>
      <c r="H2155" s="28">
        <v>86</v>
      </c>
      <c r="I2155" s="28">
        <v>0</v>
      </c>
      <c r="J2155" s="29">
        <f>표1[[#This Row],[C/V]]*표1[[#This Row],[판수]]-표1[[#This Row],[불량수량]]</f>
        <v>8944</v>
      </c>
      <c r="K2155" s="28" t="s">
        <v>286</v>
      </c>
      <c r="L2155" s="28" t="s">
        <v>34</v>
      </c>
      <c r="M2155" s="30" t="s">
        <v>230</v>
      </c>
      <c r="N2155" s="30" t="s">
        <v>353</v>
      </c>
      <c r="O2155" s="31">
        <v>620</v>
      </c>
      <c r="P2155" s="31">
        <v>0</v>
      </c>
      <c r="Q2155" s="32"/>
      <c r="R2155" s="33">
        <f t="shared" si="166"/>
        <v>8.32258064516129</v>
      </c>
      <c r="S2155" s="34">
        <f t="shared" si="165"/>
        <v>86</v>
      </c>
      <c r="T2155" s="35">
        <f>IF(L2155="비가동",0,VLOOKUP(E2155,[1]단가!$D$4:$G$1048576,4,0))</f>
        <v>45</v>
      </c>
      <c r="U2155" s="35">
        <f t="shared" si="162"/>
        <v>402480</v>
      </c>
      <c r="V2155" s="36" t="str">
        <f>IF($L2155="비가동",0,IF($B2155="in",VLOOKUP($E2155,[1]투입량!$M:$T,3,FALSE),VLOOKUP($E2155,[1]투입량!$D:$I,3,FALSE)))</f>
        <v>CE5001</v>
      </c>
      <c r="W2155" s="35">
        <f>IF($L2155="비가동",0,IF($B2155="in",VLOOKUP($E2155,[1]투입량!$M:$T,6,FALSE),VLOOKUP($E2155,[1]투입량!$D:$I,5,FALSE)))</f>
        <v>160</v>
      </c>
      <c r="X2155" s="35">
        <f>IF(L2155="비가동",0,(W2155*1.1)*H2155)</f>
        <v>15136</v>
      </c>
      <c r="Y2155" s="37">
        <f>IF(V2155=0,0,VLOOKUP(V2155,[1]원재료!C:H,3,0)*0.001)</f>
        <v>3.0500000000000003</v>
      </c>
      <c r="Z2155" s="35">
        <f t="shared" si="164"/>
        <v>46164.800000000003</v>
      </c>
      <c r="AA2155" s="38"/>
      <c r="AB2155" s="39" t="s">
        <v>232</v>
      </c>
      <c r="AC2155" s="40"/>
    </row>
    <row r="2156" spans="1:29" ht="19.5" hidden="1" customHeight="1" x14ac:dyDescent="0.45">
      <c r="A2156" s="22">
        <v>46147</v>
      </c>
      <c r="B2156" s="23" t="s">
        <v>29</v>
      </c>
      <c r="C2156" s="24" t="s">
        <v>168</v>
      </c>
      <c r="D2156" s="25" t="s">
        <v>287</v>
      </c>
      <c r="E2156" s="26" t="s">
        <v>362</v>
      </c>
      <c r="F2156" s="27" t="str">
        <f>VLOOKUP(표1[[#This Row],[품번]],[1]!품번구분[#Data],2,0)</f>
        <v>G</v>
      </c>
      <c r="G2156" s="28">
        <v>2</v>
      </c>
      <c r="H2156" s="28">
        <v>59</v>
      </c>
      <c r="I2156" s="28">
        <v>0</v>
      </c>
      <c r="J2156" s="29">
        <f>표1[[#This Row],[C/V]]*표1[[#This Row],[판수]]-표1[[#This Row],[불량수량]]</f>
        <v>118</v>
      </c>
      <c r="K2156" s="28" t="s">
        <v>286</v>
      </c>
      <c r="L2156" s="28" t="s">
        <v>34</v>
      </c>
      <c r="M2156" s="30" t="s">
        <v>230</v>
      </c>
      <c r="N2156" s="30" t="s">
        <v>353</v>
      </c>
      <c r="O2156" s="31">
        <v>458</v>
      </c>
      <c r="P2156" s="31">
        <v>222</v>
      </c>
      <c r="Q2156" s="32" t="s">
        <v>100</v>
      </c>
      <c r="R2156" s="33">
        <f t="shared" si="166"/>
        <v>7.7292576419213974</v>
      </c>
      <c r="S2156" s="34">
        <f t="shared" si="165"/>
        <v>59</v>
      </c>
      <c r="T2156" s="35">
        <f>IF(L2156="비가동",0,VLOOKUP(E2156,[1]단가!$D$4:$G$1048576,4,0))</f>
        <v>467.4</v>
      </c>
      <c r="U2156" s="35">
        <f t="shared" si="162"/>
        <v>55153.2</v>
      </c>
      <c r="V2156" s="36" t="str">
        <f>IF($L2156="비가동",0,IF($B2156="in",VLOOKUP($E2156,[1]투입량!$M:$T,3,FALSE),VLOOKUP($E2156,[1]투입량!$D:$I,3,FALSE)))</f>
        <v>E5005-1</v>
      </c>
      <c r="W2156" s="35">
        <f>IF($L2156="비가동",0,IF($B2156="in",VLOOKUP($E2156,[1]투입량!$M:$T,6,FALSE),VLOOKUP($E2156,[1]투입량!$D:$I,5,FALSE)))</f>
        <v>40</v>
      </c>
      <c r="X2156" s="35">
        <f t="shared" si="163"/>
        <v>2596</v>
      </c>
      <c r="Y2156" s="37">
        <f>IF(V2156=0,0,VLOOKUP(V2156,[1]원재료!C:H,3,0)*0.001)</f>
        <v>3.25</v>
      </c>
      <c r="Z2156" s="35">
        <f t="shared" si="164"/>
        <v>8437</v>
      </c>
      <c r="AA2156" s="38"/>
      <c r="AB2156" s="39" t="s">
        <v>232</v>
      </c>
      <c r="AC2156" s="40"/>
    </row>
    <row r="2157" spans="1:29" ht="19.5" customHeight="1" x14ac:dyDescent="0.45">
      <c r="A2157" s="22">
        <v>46147</v>
      </c>
      <c r="B2157" s="23" t="s">
        <v>29</v>
      </c>
      <c r="C2157" s="24" t="s">
        <v>168</v>
      </c>
      <c r="D2157" s="25" t="s">
        <v>289</v>
      </c>
      <c r="E2157" s="26" t="s">
        <v>290</v>
      </c>
      <c r="F2157" s="27" t="str">
        <f>VLOOKUP(표1[[#This Row],[품번]],[1]!품번구분[#Data],2,0)</f>
        <v>G</v>
      </c>
      <c r="G2157" s="28">
        <v>24</v>
      </c>
      <c r="H2157" s="28">
        <v>85</v>
      </c>
      <c r="I2157" s="28">
        <v>0</v>
      </c>
      <c r="J2157" s="29">
        <f>표1[[#This Row],[C/V]]*표1[[#This Row],[판수]]-표1[[#This Row],[불량수량]]</f>
        <v>2040</v>
      </c>
      <c r="K2157" s="28" t="s">
        <v>286</v>
      </c>
      <c r="L2157" s="28" t="s">
        <v>34</v>
      </c>
      <c r="M2157" s="30" t="s">
        <v>230</v>
      </c>
      <c r="N2157" s="30" t="s">
        <v>353</v>
      </c>
      <c r="O2157" s="31">
        <v>620</v>
      </c>
      <c r="P2157" s="31">
        <v>0</v>
      </c>
      <c r="Q2157" s="32"/>
      <c r="R2157" s="33">
        <f t="shared" si="166"/>
        <v>8.2258064516129021</v>
      </c>
      <c r="S2157" s="34">
        <f t="shared" si="165"/>
        <v>85</v>
      </c>
      <c r="T2157" s="35">
        <f>IF(L2157="비가동",0,VLOOKUP(E2157,[1]단가!$D$4:$G$1048576,4,0))</f>
        <v>140</v>
      </c>
      <c r="U2157" s="35">
        <f t="shared" si="162"/>
        <v>285600</v>
      </c>
      <c r="V2157" s="36" t="str">
        <f>IF($L2157="비가동",0,IF($B2157="in",VLOOKUP($E2157,[1]투입량!$M:$T,3,FALSE),VLOOKUP($E2157,[1]투입량!$D:$I,3,FALSE)))</f>
        <v>C5001</v>
      </c>
      <c r="W2157" s="35">
        <f>IF($L2157="비가동",0,IF($B2157="in",VLOOKUP($E2157,[1]투입량!$M:$T,6,FALSE),VLOOKUP($E2157,[1]투입량!$D:$I,5,FALSE)))</f>
        <v>0</v>
      </c>
      <c r="X2157" s="35">
        <f t="shared" si="163"/>
        <v>0</v>
      </c>
      <c r="Y2157" s="37">
        <f>IF(V2157=0,0,VLOOKUP(V2157,[1]원재료!C:H,3,0)*0.001)</f>
        <v>7.4</v>
      </c>
      <c r="Z2157" s="35">
        <f t="shared" si="164"/>
        <v>0</v>
      </c>
      <c r="AA2157" s="38"/>
      <c r="AB2157" s="39" t="s">
        <v>232</v>
      </c>
      <c r="AC2157" s="40"/>
    </row>
    <row r="2158" spans="1:29" ht="19.5" customHeight="1" x14ac:dyDescent="0.45">
      <c r="A2158" s="22">
        <v>46147</v>
      </c>
      <c r="B2158" s="23" t="s">
        <v>29</v>
      </c>
      <c r="C2158" s="24" t="s">
        <v>168</v>
      </c>
      <c r="D2158" s="25" t="s">
        <v>299</v>
      </c>
      <c r="E2158" s="26" t="s">
        <v>363</v>
      </c>
      <c r="F2158" s="27" t="str">
        <f>VLOOKUP(표1[[#This Row],[품번]],[1]!품번구분[#Data],2,0)</f>
        <v>G</v>
      </c>
      <c r="G2158" s="28">
        <v>60</v>
      </c>
      <c r="H2158" s="28">
        <v>6</v>
      </c>
      <c r="I2158" s="28">
        <v>0</v>
      </c>
      <c r="J2158" s="29">
        <f>표1[[#This Row],[C/V]]*표1[[#This Row],[판수]]-표1[[#This Row],[불량수량]]</f>
        <v>360</v>
      </c>
      <c r="K2158" s="28" t="s">
        <v>364</v>
      </c>
      <c r="L2158" s="28" t="s">
        <v>34</v>
      </c>
      <c r="M2158" s="30" t="s">
        <v>230</v>
      </c>
      <c r="N2158" s="30" t="s">
        <v>353</v>
      </c>
      <c r="O2158" s="31">
        <v>620</v>
      </c>
      <c r="P2158" s="31">
        <v>0</v>
      </c>
      <c r="Q2158" s="32"/>
      <c r="R2158" s="33">
        <f t="shared" si="166"/>
        <v>0.58064516129032262</v>
      </c>
      <c r="S2158" s="34">
        <f t="shared" si="165"/>
        <v>6</v>
      </c>
      <c r="T2158" s="35">
        <f>IF(L2158="비가동",0,VLOOKUP(E2158,[1]단가!$D$4:$G$1048576,4,0))</f>
        <v>0</v>
      </c>
      <c r="U2158" s="35">
        <f t="shared" si="162"/>
        <v>0</v>
      </c>
      <c r="V2158" s="36" t="str">
        <f>IF($L2158="비가동",0,IF($B2158="in",VLOOKUP($E2158,[1]투입량!$M:$T,3,FALSE),VLOOKUP($E2158,[1]투입량!$D:$I,3,FALSE)))</f>
        <v>E4005-1</v>
      </c>
      <c r="W2158" s="35">
        <f>IF($L2158="비가동",0,IF($B2158="in",VLOOKUP($E2158,[1]투입량!$M:$T,6,FALSE),VLOOKUP($E2158,[1]투입량!$D:$I,5,FALSE)))</f>
        <v>0</v>
      </c>
      <c r="X2158" s="35">
        <f t="shared" si="163"/>
        <v>0</v>
      </c>
      <c r="Y2158" s="37">
        <f>IF(V2158=0,0,VLOOKUP(V2158,[1]원재료!C:H,3,0)*0.001)</f>
        <v>3.24</v>
      </c>
      <c r="Z2158" s="35">
        <f t="shared" si="164"/>
        <v>0</v>
      </c>
      <c r="AA2158" s="38"/>
      <c r="AB2158" s="39" t="s">
        <v>232</v>
      </c>
      <c r="AC2158" s="40"/>
    </row>
    <row r="2159" spans="1:29" ht="19.5" customHeight="1" x14ac:dyDescent="0.45">
      <c r="A2159" s="22">
        <v>46147</v>
      </c>
      <c r="B2159" s="23" t="s">
        <v>29</v>
      </c>
      <c r="C2159" s="24" t="s">
        <v>168</v>
      </c>
      <c r="D2159" s="25" t="s">
        <v>304</v>
      </c>
      <c r="E2159" s="26" t="s">
        <v>305</v>
      </c>
      <c r="F2159" s="27" t="str">
        <f>VLOOKUP(표1[[#This Row],[품번]],[1]!품번구분[#Data],2,0)</f>
        <v>G</v>
      </c>
      <c r="G2159" s="28">
        <v>40</v>
      </c>
      <c r="H2159" s="28">
        <v>71</v>
      </c>
      <c r="I2159" s="28">
        <v>0</v>
      </c>
      <c r="J2159" s="29">
        <f>표1[[#This Row],[C/V]]*표1[[#This Row],[판수]]-표1[[#This Row],[불량수량]]</f>
        <v>2840</v>
      </c>
      <c r="K2159" s="28" t="s">
        <v>306</v>
      </c>
      <c r="L2159" s="28" t="s">
        <v>34</v>
      </c>
      <c r="M2159" s="30" t="s">
        <v>230</v>
      </c>
      <c r="N2159" s="30" t="s">
        <v>353</v>
      </c>
      <c r="O2159" s="31">
        <v>620</v>
      </c>
      <c r="P2159" s="31">
        <v>0</v>
      </c>
      <c r="Q2159" s="32"/>
      <c r="R2159" s="33">
        <f t="shared" si="166"/>
        <v>6.870967741935484</v>
      </c>
      <c r="S2159" s="34">
        <f t="shared" si="165"/>
        <v>161</v>
      </c>
      <c r="T2159" s="35">
        <f>IF(L2159="비가동",0,VLOOKUP(E2159,[1]단가!$D$4:$G$1048576,4,0))</f>
        <v>95</v>
      </c>
      <c r="U2159" s="35">
        <f t="shared" si="162"/>
        <v>269800</v>
      </c>
      <c r="V2159" s="36" t="str">
        <f>IF($L2159="비가동",0,IF($B2159="in",VLOOKUP($E2159,[1]투입량!$M:$T,3,FALSE),VLOOKUP($E2159,[1]투입량!$D:$I,3,FALSE)))</f>
        <v>E4005-1</v>
      </c>
      <c r="W2159" s="35">
        <f>IF($L2159="비가동",0,IF($B2159="in",VLOOKUP($E2159,[1]투입량!$M:$T,6,FALSE),VLOOKUP($E2159,[1]투입량!$D:$I,5,FALSE)))</f>
        <v>272</v>
      </c>
      <c r="X2159" s="35">
        <f t="shared" si="163"/>
        <v>21243.200000000004</v>
      </c>
      <c r="Y2159" s="37">
        <f>IF(V2159=0,0,VLOOKUP(V2159,[1]원재료!C:H,3,0)*0.001)</f>
        <v>3.24</v>
      </c>
      <c r="Z2159" s="35">
        <f t="shared" si="164"/>
        <v>68827.968000000023</v>
      </c>
      <c r="AA2159" s="38"/>
      <c r="AB2159" s="39" t="s">
        <v>232</v>
      </c>
      <c r="AC2159" s="40"/>
    </row>
    <row r="2160" spans="1:29" ht="19.5" customHeight="1" x14ac:dyDescent="0.45">
      <c r="A2160" s="22">
        <v>46147</v>
      </c>
      <c r="B2160" s="23" t="s">
        <v>29</v>
      </c>
      <c r="C2160" s="24" t="s">
        <v>168</v>
      </c>
      <c r="D2160" s="25" t="s">
        <v>307</v>
      </c>
      <c r="E2160" s="26" t="s">
        <v>308</v>
      </c>
      <c r="F2160" s="27" t="str">
        <f>VLOOKUP(표1[[#This Row],[품번]],[1]!품번구분[#Data],2,0)</f>
        <v>G</v>
      </c>
      <c r="G2160" s="28">
        <v>25</v>
      </c>
      <c r="H2160" s="28">
        <v>71</v>
      </c>
      <c r="I2160" s="28">
        <v>0</v>
      </c>
      <c r="J2160" s="29">
        <f>표1[[#This Row],[C/V]]*표1[[#This Row],[판수]]-표1[[#This Row],[불량수량]]</f>
        <v>1775</v>
      </c>
      <c r="K2160" s="28" t="s">
        <v>306</v>
      </c>
      <c r="L2160" s="28" t="s">
        <v>34</v>
      </c>
      <c r="M2160" s="30" t="s">
        <v>230</v>
      </c>
      <c r="N2160" s="30" t="s">
        <v>353</v>
      </c>
      <c r="O2160" s="31">
        <v>620</v>
      </c>
      <c r="P2160" s="31">
        <v>0</v>
      </c>
      <c r="Q2160" s="32"/>
      <c r="R2160" s="33">
        <f t="shared" si="166"/>
        <v>6.870967741935484</v>
      </c>
      <c r="S2160" s="34">
        <f t="shared" si="165"/>
        <v>162</v>
      </c>
      <c r="T2160" s="35">
        <f>IF(L2160="비가동",0,VLOOKUP(E2160,[1]단가!$D$4:$G$1048576,4,0))</f>
        <v>270</v>
      </c>
      <c r="U2160" s="35">
        <f t="shared" si="162"/>
        <v>479250</v>
      </c>
      <c r="V2160" s="36" t="str">
        <f>IF($L2160="비가동",0,IF($B2160="in",VLOOKUP($E2160,[1]투입량!$M:$T,3,FALSE),VLOOKUP($E2160,[1]투입량!$D:$I,3,FALSE)))</f>
        <v>E5005-1</v>
      </c>
      <c r="W2160" s="35">
        <f>IF($L2160="비가동",0,IF($B2160="in",VLOOKUP($E2160,[1]투입량!$M:$T,6,FALSE),VLOOKUP($E2160,[1]투입량!$D:$I,5,FALSE)))</f>
        <v>1200</v>
      </c>
      <c r="X2160" s="35">
        <f t="shared" si="163"/>
        <v>93720</v>
      </c>
      <c r="Y2160" s="37">
        <f>IF(V2160=0,0,VLOOKUP(V2160,[1]원재료!C:H,3,0)*0.001)</f>
        <v>3.25</v>
      </c>
      <c r="Z2160" s="35">
        <f t="shared" si="164"/>
        <v>304590</v>
      </c>
      <c r="AA2160" s="38"/>
      <c r="AB2160" s="39" t="s">
        <v>232</v>
      </c>
      <c r="AC2160" s="40"/>
    </row>
    <row r="2161" spans="1:29" ht="19.5" customHeight="1" x14ac:dyDescent="0.45">
      <c r="A2161" s="22">
        <v>46147</v>
      </c>
      <c r="B2161" s="23" t="s">
        <v>29</v>
      </c>
      <c r="C2161" s="24" t="s">
        <v>168</v>
      </c>
      <c r="D2161" s="25" t="s">
        <v>309</v>
      </c>
      <c r="E2161" s="26" t="s">
        <v>310</v>
      </c>
      <c r="F2161" s="27" t="str">
        <f>VLOOKUP(표1[[#This Row],[품번]],[1]!품번구분[#Data],2,0)</f>
        <v>G</v>
      </c>
      <c r="G2161" s="28">
        <v>8</v>
      </c>
      <c r="H2161" s="28">
        <v>71</v>
      </c>
      <c r="I2161" s="28">
        <v>0</v>
      </c>
      <c r="J2161" s="29">
        <f>표1[[#This Row],[C/V]]*표1[[#This Row],[판수]]-표1[[#This Row],[불량수량]]</f>
        <v>568</v>
      </c>
      <c r="K2161" s="28" t="s">
        <v>306</v>
      </c>
      <c r="L2161" s="28" t="s">
        <v>34</v>
      </c>
      <c r="M2161" s="30" t="s">
        <v>230</v>
      </c>
      <c r="N2161" s="30" t="s">
        <v>353</v>
      </c>
      <c r="O2161" s="31">
        <v>620</v>
      </c>
      <c r="P2161" s="31">
        <v>0</v>
      </c>
      <c r="Q2161" s="32"/>
      <c r="R2161" s="33">
        <f t="shared" si="166"/>
        <v>6.870967741935484</v>
      </c>
      <c r="S2161" s="34">
        <f t="shared" si="165"/>
        <v>162</v>
      </c>
      <c r="T2161" s="35">
        <f>IF(L2161="비가동",0,VLOOKUP(E2161,[1]단가!$D$4:$G$1048576,4,0))</f>
        <v>672.3</v>
      </c>
      <c r="U2161" s="35">
        <f t="shared" ref="U2161:U2224" si="167">IF(L2161="비가동",0,T2161*J2161)</f>
        <v>381866.39999999997</v>
      </c>
      <c r="V2161" s="36" t="str">
        <f>IF($L2161="비가동",0,IF($B2161="in",VLOOKUP($E2161,[1]투입량!$M:$T,3,FALSE),VLOOKUP($E2161,[1]투입량!$D:$I,3,FALSE)))</f>
        <v>E5005-1</v>
      </c>
      <c r="W2161" s="35">
        <f>IF($L2161="비가동",0,IF($B2161="in",VLOOKUP($E2161,[1]투입량!$M:$T,6,FALSE),VLOOKUP($E2161,[1]투입량!$D:$I,5,FALSE)))</f>
        <v>366</v>
      </c>
      <c r="X2161" s="35">
        <f t="shared" ref="X2161:X2224" si="168">IF(L2161="비가동",0,(W2161*1.1)*H2161)</f>
        <v>28584.600000000002</v>
      </c>
      <c r="Y2161" s="37">
        <f>IF(V2161=0,0,VLOOKUP(V2161,[1]원재료!C:H,3,0)*0.001)</f>
        <v>3.25</v>
      </c>
      <c r="Z2161" s="35">
        <f t="shared" ref="Z2161:Z2224" si="169">Y2161*X2161</f>
        <v>92899.950000000012</v>
      </c>
      <c r="AA2161" s="38"/>
      <c r="AB2161" s="39" t="s">
        <v>232</v>
      </c>
      <c r="AC2161" s="40"/>
    </row>
    <row r="2162" spans="1:29" ht="19.5" customHeight="1" x14ac:dyDescent="0.45">
      <c r="A2162" s="22">
        <v>46147</v>
      </c>
      <c r="B2162" s="23" t="s">
        <v>29</v>
      </c>
      <c r="C2162" s="24" t="s">
        <v>168</v>
      </c>
      <c r="D2162" s="25" t="s">
        <v>304</v>
      </c>
      <c r="E2162" s="26" t="s">
        <v>305</v>
      </c>
      <c r="F2162" s="27" t="str">
        <f>VLOOKUP(표1[[#This Row],[품번]],[1]!품번구분[#Data],2,0)</f>
        <v>G</v>
      </c>
      <c r="G2162" s="28">
        <v>40</v>
      </c>
      <c r="H2162" s="28">
        <v>90</v>
      </c>
      <c r="I2162" s="28">
        <v>0</v>
      </c>
      <c r="J2162" s="29">
        <f>표1[[#This Row],[C/V]]*표1[[#This Row],[판수]]-표1[[#This Row],[불량수량]]</f>
        <v>3600</v>
      </c>
      <c r="K2162" s="28" t="s">
        <v>311</v>
      </c>
      <c r="L2162" s="28" t="s">
        <v>117</v>
      </c>
      <c r="M2162" s="30" t="s">
        <v>353</v>
      </c>
      <c r="N2162" s="30" t="s">
        <v>230</v>
      </c>
      <c r="O2162" s="31">
        <v>660</v>
      </c>
      <c r="P2162" s="31">
        <v>0</v>
      </c>
      <c r="Q2162" s="32"/>
      <c r="R2162" s="33">
        <f t="shared" si="166"/>
        <v>8.1818181818181817</v>
      </c>
      <c r="S2162" s="34">
        <f t="shared" si="165"/>
        <v>161</v>
      </c>
      <c r="T2162" s="35">
        <f>IF(L2162="비가동",0,VLOOKUP(E2162,[1]단가!$D$4:$G$1048576,4,0))</f>
        <v>95</v>
      </c>
      <c r="U2162" s="35">
        <f t="shared" si="167"/>
        <v>342000</v>
      </c>
      <c r="V2162" s="36" t="str">
        <f>IF($L2162="비가동",0,IF($B2162="in",VLOOKUP($E2162,[1]투입량!$M:$T,3,FALSE),VLOOKUP($E2162,[1]투입량!$D:$I,3,FALSE)))</f>
        <v>E4005-1</v>
      </c>
      <c r="W2162" s="35">
        <f>IF($L2162="비가동",0,IF($B2162="in",VLOOKUP($E2162,[1]투입량!$M:$T,6,FALSE),VLOOKUP($E2162,[1]투입량!$D:$I,5,FALSE)))</f>
        <v>272</v>
      </c>
      <c r="X2162" s="35">
        <f t="shared" si="168"/>
        <v>26928.000000000004</v>
      </c>
      <c r="Y2162" s="37">
        <f>IF(V2162=0,0,VLOOKUP(V2162,[1]원재료!C:H,3,0)*0.001)</f>
        <v>3.24</v>
      </c>
      <c r="Z2162" s="35">
        <f t="shared" si="169"/>
        <v>87246.720000000016</v>
      </c>
      <c r="AA2162" s="38"/>
      <c r="AB2162" s="39" t="s">
        <v>232</v>
      </c>
      <c r="AC2162" s="40"/>
    </row>
    <row r="2163" spans="1:29" ht="19.5" customHeight="1" x14ac:dyDescent="0.45">
      <c r="A2163" s="22">
        <v>46147</v>
      </c>
      <c r="B2163" s="23" t="s">
        <v>29</v>
      </c>
      <c r="C2163" s="24" t="s">
        <v>168</v>
      </c>
      <c r="D2163" s="25" t="s">
        <v>307</v>
      </c>
      <c r="E2163" s="26" t="s">
        <v>308</v>
      </c>
      <c r="F2163" s="27" t="str">
        <f>VLOOKUP(표1[[#This Row],[품번]],[1]!품번구분[#Data],2,0)</f>
        <v>G</v>
      </c>
      <c r="G2163" s="28">
        <v>25</v>
      </c>
      <c r="H2163" s="28">
        <v>91</v>
      </c>
      <c r="I2163" s="28">
        <v>0</v>
      </c>
      <c r="J2163" s="29">
        <f>표1[[#This Row],[C/V]]*표1[[#This Row],[판수]]-표1[[#This Row],[불량수량]]</f>
        <v>2275</v>
      </c>
      <c r="K2163" s="28" t="s">
        <v>311</v>
      </c>
      <c r="L2163" s="28" t="s">
        <v>117</v>
      </c>
      <c r="M2163" s="30" t="s">
        <v>353</v>
      </c>
      <c r="N2163" s="30" t="s">
        <v>230</v>
      </c>
      <c r="O2163" s="31">
        <v>660</v>
      </c>
      <c r="P2163" s="31">
        <v>0</v>
      </c>
      <c r="Q2163" s="32"/>
      <c r="R2163" s="33">
        <f t="shared" si="166"/>
        <v>8.2727272727272734</v>
      </c>
      <c r="S2163" s="34">
        <f t="shared" si="165"/>
        <v>162</v>
      </c>
      <c r="T2163" s="35">
        <f>IF(L2163="비가동",0,VLOOKUP(E2163,[1]단가!$D$4:$G$1048576,4,0))</f>
        <v>270</v>
      </c>
      <c r="U2163" s="35">
        <f t="shared" si="167"/>
        <v>614250</v>
      </c>
      <c r="V2163" s="36" t="str">
        <f>IF($L2163="비가동",0,IF($B2163="in",VLOOKUP($E2163,[1]투입량!$M:$T,3,FALSE),VLOOKUP($E2163,[1]투입량!$D:$I,3,FALSE)))</f>
        <v>E5005-1</v>
      </c>
      <c r="W2163" s="35">
        <f>IF($L2163="비가동",0,IF($B2163="in",VLOOKUP($E2163,[1]투입량!$M:$T,6,FALSE),VLOOKUP($E2163,[1]투입량!$D:$I,5,FALSE)))</f>
        <v>1200</v>
      </c>
      <c r="X2163" s="35">
        <f t="shared" si="168"/>
        <v>120120</v>
      </c>
      <c r="Y2163" s="37">
        <f>IF(V2163=0,0,VLOOKUP(V2163,[1]원재료!C:H,3,0)*0.001)</f>
        <v>3.25</v>
      </c>
      <c r="Z2163" s="35">
        <f t="shared" si="169"/>
        <v>390390</v>
      </c>
      <c r="AA2163" s="38"/>
      <c r="AB2163" s="39" t="s">
        <v>232</v>
      </c>
      <c r="AC2163" s="40"/>
    </row>
    <row r="2164" spans="1:29" ht="19.5" customHeight="1" x14ac:dyDescent="0.45">
      <c r="A2164" s="22">
        <v>46147</v>
      </c>
      <c r="B2164" s="23" t="s">
        <v>29</v>
      </c>
      <c r="C2164" s="24" t="s">
        <v>168</v>
      </c>
      <c r="D2164" s="25" t="s">
        <v>309</v>
      </c>
      <c r="E2164" s="26" t="s">
        <v>310</v>
      </c>
      <c r="F2164" s="27" t="str">
        <f>VLOOKUP(표1[[#This Row],[품번]],[1]!품번구분[#Data],2,0)</f>
        <v>G</v>
      </c>
      <c r="G2164" s="28">
        <v>8</v>
      </c>
      <c r="H2164" s="28">
        <v>91</v>
      </c>
      <c r="I2164" s="28">
        <v>0</v>
      </c>
      <c r="J2164" s="29">
        <f>표1[[#This Row],[C/V]]*표1[[#This Row],[판수]]-표1[[#This Row],[불량수량]]</f>
        <v>728</v>
      </c>
      <c r="K2164" s="28" t="s">
        <v>311</v>
      </c>
      <c r="L2164" s="28" t="s">
        <v>117</v>
      </c>
      <c r="M2164" s="30" t="s">
        <v>353</v>
      </c>
      <c r="N2164" s="30" t="s">
        <v>230</v>
      </c>
      <c r="O2164" s="31">
        <v>660</v>
      </c>
      <c r="P2164" s="31">
        <v>0</v>
      </c>
      <c r="Q2164" s="32"/>
      <c r="R2164" s="33">
        <f t="shared" si="166"/>
        <v>8.2727272727272734</v>
      </c>
      <c r="S2164" s="34">
        <f t="shared" si="165"/>
        <v>162</v>
      </c>
      <c r="T2164" s="35">
        <f>IF(L2164="비가동",0,VLOOKUP(E2164,[1]단가!$D$4:$G$1048576,4,0))</f>
        <v>672.3</v>
      </c>
      <c r="U2164" s="35">
        <f t="shared" si="167"/>
        <v>489434.39999999997</v>
      </c>
      <c r="V2164" s="36" t="str">
        <f>IF($L2164="비가동",0,IF($B2164="in",VLOOKUP($E2164,[1]투입량!$M:$T,3,FALSE),VLOOKUP($E2164,[1]투입량!$D:$I,3,FALSE)))</f>
        <v>E5005-1</v>
      </c>
      <c r="W2164" s="35">
        <f>IF($L2164="비가동",0,IF($B2164="in",VLOOKUP($E2164,[1]투입량!$M:$T,6,FALSE),VLOOKUP($E2164,[1]투입량!$D:$I,5,FALSE)))</f>
        <v>366</v>
      </c>
      <c r="X2164" s="35">
        <f t="shared" si="168"/>
        <v>36636.6</v>
      </c>
      <c r="Y2164" s="37">
        <f>IF(V2164=0,0,VLOOKUP(V2164,[1]원재료!C:H,3,0)*0.001)</f>
        <v>3.25</v>
      </c>
      <c r="Z2164" s="35">
        <f t="shared" si="169"/>
        <v>119068.95</v>
      </c>
      <c r="AA2164" s="38"/>
      <c r="AB2164" s="39" t="s">
        <v>232</v>
      </c>
      <c r="AC2164" s="40"/>
    </row>
    <row r="2165" spans="1:29" ht="19.5" customHeight="1" x14ac:dyDescent="0.45">
      <c r="A2165" s="22">
        <v>46147</v>
      </c>
      <c r="B2165" s="23" t="s">
        <v>29</v>
      </c>
      <c r="C2165" s="24" t="s">
        <v>168</v>
      </c>
      <c r="D2165" s="25" t="s">
        <v>312</v>
      </c>
      <c r="E2165" s="26" t="s">
        <v>313</v>
      </c>
      <c r="F2165" s="27" t="str">
        <f>VLOOKUP(표1[[#This Row],[품번]],[1]!품번구분[#Data],2,0)</f>
        <v>G</v>
      </c>
      <c r="G2165" s="28">
        <v>6</v>
      </c>
      <c r="H2165" s="28">
        <v>80</v>
      </c>
      <c r="I2165" s="28">
        <v>0</v>
      </c>
      <c r="J2165" s="29">
        <f>표1[[#This Row],[C/V]]*표1[[#This Row],[판수]]-표1[[#This Row],[불량수량]]</f>
        <v>480</v>
      </c>
      <c r="K2165" s="28" t="s">
        <v>314</v>
      </c>
      <c r="L2165" s="28" t="s">
        <v>34</v>
      </c>
      <c r="M2165" s="30" t="s">
        <v>353</v>
      </c>
      <c r="N2165" s="30" t="s">
        <v>230</v>
      </c>
      <c r="O2165" s="31">
        <v>660</v>
      </c>
      <c r="P2165" s="31">
        <v>0</v>
      </c>
      <c r="Q2165" s="32"/>
      <c r="R2165" s="33">
        <f t="shared" si="166"/>
        <v>7.2727272727272734</v>
      </c>
      <c r="S2165" s="34">
        <f t="shared" si="165"/>
        <v>182</v>
      </c>
      <c r="T2165" s="35">
        <f>IF(L2165="비가동",0,VLOOKUP(E2165,[1]단가!$D$4:$G$1048576,4,0))</f>
        <v>408.6</v>
      </c>
      <c r="U2165" s="35">
        <f t="shared" si="167"/>
        <v>196128</v>
      </c>
      <c r="V2165" s="36" t="str">
        <f>IF($L2165="비가동",0,IF($B2165="in",VLOOKUP($E2165,[1]투입량!$M:$T,3,FALSE),VLOOKUP($E2165,[1]투입량!$D:$I,3,FALSE)))</f>
        <v>E5005-1</v>
      </c>
      <c r="W2165" s="35">
        <f>IF($L2165="비가동",0,IF($B2165="in",VLOOKUP($E2165,[1]투입량!$M:$T,6,FALSE),VLOOKUP($E2165,[1]투입량!$D:$I,5,FALSE)))</f>
        <v>0</v>
      </c>
      <c r="X2165" s="35">
        <f t="shared" si="168"/>
        <v>0</v>
      </c>
      <c r="Y2165" s="37">
        <f>IF(V2165=0,0,VLOOKUP(V2165,[1]원재료!C:H,3,0)*0.001)</f>
        <v>3.25</v>
      </c>
      <c r="Z2165" s="35">
        <f t="shared" si="169"/>
        <v>0</v>
      </c>
      <c r="AA2165" s="38"/>
      <c r="AB2165" s="39" t="s">
        <v>232</v>
      </c>
      <c r="AC2165" s="40"/>
    </row>
    <row r="2166" spans="1:29" ht="19.5" customHeight="1" x14ac:dyDescent="0.45">
      <c r="A2166" s="22">
        <v>46147</v>
      </c>
      <c r="B2166" s="23" t="s">
        <v>29</v>
      </c>
      <c r="C2166" s="24" t="s">
        <v>168</v>
      </c>
      <c r="D2166" s="25" t="s">
        <v>315</v>
      </c>
      <c r="E2166" s="26" t="s">
        <v>316</v>
      </c>
      <c r="F2166" s="27" t="str">
        <f>VLOOKUP(표1[[#This Row],[품번]],[1]!품번구분[#Data],2,0)</f>
        <v>G</v>
      </c>
      <c r="G2166" s="28">
        <v>4</v>
      </c>
      <c r="H2166" s="28">
        <v>81</v>
      </c>
      <c r="I2166" s="28">
        <v>0</v>
      </c>
      <c r="J2166" s="29">
        <f>표1[[#This Row],[C/V]]*표1[[#This Row],[판수]]-표1[[#This Row],[불량수량]]</f>
        <v>324</v>
      </c>
      <c r="K2166" s="28" t="s">
        <v>314</v>
      </c>
      <c r="L2166" s="28" t="s">
        <v>34</v>
      </c>
      <c r="M2166" s="30" t="s">
        <v>230</v>
      </c>
      <c r="N2166" s="30" t="s">
        <v>353</v>
      </c>
      <c r="O2166" s="31">
        <v>620</v>
      </c>
      <c r="P2166" s="31">
        <v>0</v>
      </c>
      <c r="Q2166" s="32"/>
      <c r="R2166" s="33">
        <f t="shared" si="166"/>
        <v>7.838709677419355</v>
      </c>
      <c r="S2166" s="34">
        <f t="shared" si="165"/>
        <v>183</v>
      </c>
      <c r="T2166" s="35">
        <f>IF(L2166="비가동",0,VLOOKUP(E2166,[1]단가!$D$4:$G$1048576,4,0))</f>
        <v>670</v>
      </c>
      <c r="U2166" s="35">
        <f t="shared" si="167"/>
        <v>217080</v>
      </c>
      <c r="V2166" s="36" t="str">
        <f>IF($L2166="비가동",0,IF($B2166="in",VLOOKUP($E2166,[1]투입량!$M:$T,3,FALSE),VLOOKUP($E2166,[1]투입량!$D:$I,3,FALSE)))</f>
        <v>E5005-1</v>
      </c>
      <c r="W2166" s="35">
        <f>IF($L2166="비가동",0,IF($B2166="in",VLOOKUP($E2166,[1]투입량!$M:$T,6,FALSE),VLOOKUP($E2166,[1]투입량!$D:$I,5,FALSE)))</f>
        <v>337</v>
      </c>
      <c r="X2166" s="35">
        <f t="shared" si="168"/>
        <v>30026.700000000004</v>
      </c>
      <c r="Y2166" s="37">
        <f>IF(V2166=0,0,VLOOKUP(V2166,[1]원재료!C:H,3,0)*0.001)</f>
        <v>3.25</v>
      </c>
      <c r="Z2166" s="35">
        <f t="shared" si="169"/>
        <v>97586.775000000009</v>
      </c>
      <c r="AA2166" s="38"/>
      <c r="AB2166" s="39" t="s">
        <v>232</v>
      </c>
      <c r="AC2166" s="40"/>
    </row>
    <row r="2167" spans="1:29" ht="19.5" customHeight="1" x14ac:dyDescent="0.45">
      <c r="A2167" s="22">
        <v>46147</v>
      </c>
      <c r="B2167" s="23" t="s">
        <v>29</v>
      </c>
      <c r="C2167" s="24" t="s">
        <v>168</v>
      </c>
      <c r="D2167" s="25" t="s">
        <v>317</v>
      </c>
      <c r="E2167" s="26" t="s">
        <v>318</v>
      </c>
      <c r="F2167" s="27" t="str">
        <f>VLOOKUP(표1[[#This Row],[품번]],[1]!품번구분[#Data],2,0)</f>
        <v>G</v>
      </c>
      <c r="G2167" s="28">
        <v>70</v>
      </c>
      <c r="H2167" s="28">
        <v>43</v>
      </c>
      <c r="I2167" s="28">
        <v>0</v>
      </c>
      <c r="J2167" s="29">
        <f>표1[[#This Row],[C/V]]*표1[[#This Row],[판수]]-표1[[#This Row],[불량수량]]</f>
        <v>3010</v>
      </c>
      <c r="K2167" s="28" t="s">
        <v>314</v>
      </c>
      <c r="L2167" s="28" t="s">
        <v>34</v>
      </c>
      <c r="M2167" s="30" t="s">
        <v>230</v>
      </c>
      <c r="N2167" s="30" t="s">
        <v>353</v>
      </c>
      <c r="O2167" s="31">
        <v>620</v>
      </c>
      <c r="P2167" s="31">
        <v>0</v>
      </c>
      <c r="Q2167" s="32"/>
      <c r="R2167" s="33">
        <f t="shared" si="166"/>
        <v>4.161290322580645</v>
      </c>
      <c r="S2167" s="34">
        <f t="shared" si="165"/>
        <v>97</v>
      </c>
      <c r="T2167" s="35">
        <f>IF(L2167="비가동",0,VLOOKUP(E2167,[1]단가!$D$4:$G$1048576,4,0))</f>
        <v>172</v>
      </c>
      <c r="U2167" s="35">
        <f t="shared" si="167"/>
        <v>517720</v>
      </c>
      <c r="V2167" s="36" t="str">
        <f>IF($L2167="비가동",0,IF($B2167="in",VLOOKUP($E2167,[1]투입량!$M:$T,3,FALSE),VLOOKUP($E2167,[1]투입량!$D:$I,3,FALSE)))</f>
        <v>E6005</v>
      </c>
      <c r="W2167" s="35">
        <f>IF($L2167="비가동",0,IF($B2167="in",VLOOKUP($E2167,[1]투입량!$M:$T,6,FALSE),VLOOKUP($E2167,[1]투입량!$D:$I,5,FALSE)))</f>
        <v>0</v>
      </c>
      <c r="X2167" s="35">
        <f t="shared" si="168"/>
        <v>0</v>
      </c>
      <c r="Y2167" s="37">
        <f>IF(V2167=0,0,VLOOKUP(V2167,[1]원재료!C:H,3,0)*0.001)</f>
        <v>4.62</v>
      </c>
      <c r="Z2167" s="35">
        <f t="shared" si="169"/>
        <v>0</v>
      </c>
      <c r="AA2167" s="38"/>
      <c r="AB2167" s="39" t="s">
        <v>232</v>
      </c>
      <c r="AC2167" s="40"/>
    </row>
    <row r="2168" spans="1:29" ht="19.5" customHeight="1" x14ac:dyDescent="0.45">
      <c r="A2168" s="22">
        <v>46147</v>
      </c>
      <c r="B2168" s="23" t="s">
        <v>29</v>
      </c>
      <c r="C2168" s="24" t="s">
        <v>168</v>
      </c>
      <c r="D2168" s="25" t="s">
        <v>312</v>
      </c>
      <c r="E2168" s="26" t="s">
        <v>313</v>
      </c>
      <c r="F2168" s="27" t="str">
        <f>VLOOKUP(표1[[#This Row],[품번]],[1]!품번구분[#Data],2,0)</f>
        <v>G</v>
      </c>
      <c r="G2168" s="28">
        <v>6</v>
      </c>
      <c r="H2168" s="28">
        <v>102</v>
      </c>
      <c r="I2168" s="28">
        <v>0</v>
      </c>
      <c r="J2168" s="29">
        <f>표1[[#This Row],[C/V]]*표1[[#This Row],[판수]]-표1[[#This Row],[불량수량]]</f>
        <v>612</v>
      </c>
      <c r="K2168" s="28" t="s">
        <v>319</v>
      </c>
      <c r="L2168" s="28" t="s">
        <v>117</v>
      </c>
      <c r="M2168" s="30" t="s">
        <v>230</v>
      </c>
      <c r="N2168" s="30" t="s">
        <v>353</v>
      </c>
      <c r="O2168" s="31">
        <v>620</v>
      </c>
      <c r="P2168" s="31">
        <v>0</v>
      </c>
      <c r="Q2168" s="32"/>
      <c r="R2168" s="33">
        <f t="shared" si="166"/>
        <v>9.870967741935484</v>
      </c>
      <c r="S2168" s="34">
        <f t="shared" si="165"/>
        <v>182</v>
      </c>
      <c r="T2168" s="35">
        <f>IF(L2168="비가동",0,VLOOKUP(E2168,[1]단가!$D$4:$G$1048576,4,0))</f>
        <v>408.6</v>
      </c>
      <c r="U2168" s="35">
        <f t="shared" si="167"/>
        <v>250063.2</v>
      </c>
      <c r="V2168" s="36" t="str">
        <f>IF($L2168="비가동",0,IF($B2168="in",VLOOKUP($E2168,[1]투입량!$M:$T,3,FALSE),VLOOKUP($E2168,[1]투입량!$D:$I,3,FALSE)))</f>
        <v>E5005-1</v>
      </c>
      <c r="W2168" s="35">
        <f>IF($L2168="비가동",0,IF($B2168="in",VLOOKUP($E2168,[1]투입량!$M:$T,6,FALSE),VLOOKUP($E2168,[1]투입량!$D:$I,5,FALSE)))</f>
        <v>0</v>
      </c>
      <c r="X2168" s="35">
        <f t="shared" si="168"/>
        <v>0</v>
      </c>
      <c r="Y2168" s="37">
        <f>IF(V2168=0,0,VLOOKUP(V2168,[1]원재료!C:H,3,0)*0.001)</f>
        <v>3.25</v>
      </c>
      <c r="Z2168" s="35">
        <f t="shared" si="169"/>
        <v>0</v>
      </c>
      <c r="AA2168" s="38"/>
      <c r="AB2168" s="39" t="s">
        <v>232</v>
      </c>
      <c r="AC2168" s="40"/>
    </row>
    <row r="2169" spans="1:29" ht="19.5" customHeight="1" x14ac:dyDescent="0.45">
      <c r="A2169" s="22">
        <v>46147</v>
      </c>
      <c r="B2169" s="23" t="s">
        <v>29</v>
      </c>
      <c r="C2169" s="24" t="s">
        <v>168</v>
      </c>
      <c r="D2169" s="25" t="s">
        <v>315</v>
      </c>
      <c r="E2169" s="26" t="s">
        <v>316</v>
      </c>
      <c r="F2169" s="27" t="str">
        <f>VLOOKUP(표1[[#This Row],[품번]],[1]!품번구분[#Data],2,0)</f>
        <v>G</v>
      </c>
      <c r="G2169" s="28">
        <v>4</v>
      </c>
      <c r="H2169" s="28">
        <v>102</v>
      </c>
      <c r="I2169" s="28">
        <v>0</v>
      </c>
      <c r="J2169" s="29">
        <f>표1[[#This Row],[C/V]]*표1[[#This Row],[판수]]-표1[[#This Row],[불량수량]]</f>
        <v>408</v>
      </c>
      <c r="K2169" s="28" t="s">
        <v>319</v>
      </c>
      <c r="L2169" s="28" t="s">
        <v>117</v>
      </c>
      <c r="M2169" s="30" t="s">
        <v>230</v>
      </c>
      <c r="N2169" s="30" t="s">
        <v>353</v>
      </c>
      <c r="O2169" s="31">
        <v>620</v>
      </c>
      <c r="P2169" s="31">
        <v>0</v>
      </c>
      <c r="Q2169" s="32"/>
      <c r="R2169" s="33">
        <f t="shared" si="166"/>
        <v>9.870967741935484</v>
      </c>
      <c r="S2169" s="34">
        <f t="shared" si="165"/>
        <v>183</v>
      </c>
      <c r="T2169" s="35">
        <f>IF(L2169="비가동",0,VLOOKUP(E2169,[1]단가!$D$4:$G$1048576,4,0))</f>
        <v>670</v>
      </c>
      <c r="U2169" s="35">
        <f t="shared" si="167"/>
        <v>273360</v>
      </c>
      <c r="V2169" s="36" t="str">
        <f>IF($L2169="비가동",0,IF($B2169="in",VLOOKUP($E2169,[1]투입량!$M:$T,3,FALSE),VLOOKUP($E2169,[1]투입량!$D:$I,3,FALSE)))</f>
        <v>E5005-1</v>
      </c>
      <c r="W2169" s="35">
        <f>IF($L2169="비가동",0,IF($B2169="in",VLOOKUP($E2169,[1]투입량!$M:$T,6,FALSE),VLOOKUP($E2169,[1]투입량!$D:$I,5,FALSE)))</f>
        <v>337</v>
      </c>
      <c r="X2169" s="35">
        <f t="shared" si="168"/>
        <v>37811.4</v>
      </c>
      <c r="Y2169" s="37">
        <f>IF(V2169=0,0,VLOOKUP(V2169,[1]원재료!C:H,3,0)*0.001)</f>
        <v>3.25</v>
      </c>
      <c r="Z2169" s="35">
        <f t="shared" si="169"/>
        <v>122887.05</v>
      </c>
      <c r="AA2169" s="38"/>
      <c r="AB2169" s="39" t="s">
        <v>232</v>
      </c>
      <c r="AC2169" s="40"/>
    </row>
    <row r="2170" spans="1:29" ht="19.5" customHeight="1" x14ac:dyDescent="0.45">
      <c r="A2170" s="22">
        <v>46147</v>
      </c>
      <c r="B2170" s="23" t="s">
        <v>29</v>
      </c>
      <c r="C2170" s="24" t="s">
        <v>168</v>
      </c>
      <c r="D2170" s="25" t="s">
        <v>317</v>
      </c>
      <c r="E2170" s="26" t="s">
        <v>318</v>
      </c>
      <c r="F2170" s="27" t="str">
        <f>VLOOKUP(표1[[#This Row],[품번]],[1]!품번구분[#Data],2,0)</f>
        <v>G</v>
      </c>
      <c r="G2170" s="28">
        <v>70</v>
      </c>
      <c r="H2170" s="28">
        <v>54</v>
      </c>
      <c r="I2170" s="28">
        <v>0</v>
      </c>
      <c r="J2170" s="29">
        <f>표1[[#This Row],[C/V]]*표1[[#This Row],[판수]]-표1[[#This Row],[불량수량]]</f>
        <v>3780</v>
      </c>
      <c r="K2170" s="28" t="s">
        <v>319</v>
      </c>
      <c r="L2170" s="28" t="s">
        <v>117</v>
      </c>
      <c r="M2170" s="30" t="s">
        <v>353</v>
      </c>
      <c r="N2170" s="30" t="s">
        <v>230</v>
      </c>
      <c r="O2170" s="31">
        <v>660</v>
      </c>
      <c r="P2170" s="31">
        <v>0</v>
      </c>
      <c r="Q2170" s="32"/>
      <c r="R2170" s="33">
        <f t="shared" si="166"/>
        <v>4.9090909090909092</v>
      </c>
      <c r="S2170" s="34">
        <f t="shared" si="165"/>
        <v>97</v>
      </c>
      <c r="T2170" s="35">
        <f>IF(L2170="비가동",0,VLOOKUP(E2170,[1]단가!$D$4:$G$1048576,4,0))</f>
        <v>172</v>
      </c>
      <c r="U2170" s="35">
        <f t="shared" si="167"/>
        <v>650160</v>
      </c>
      <c r="V2170" s="36" t="str">
        <f>IF($L2170="비가동",0,IF($B2170="in",VLOOKUP($E2170,[1]투입량!$M:$T,3,FALSE),VLOOKUP($E2170,[1]투입량!$D:$I,3,FALSE)))</f>
        <v>E6005</v>
      </c>
      <c r="W2170" s="35">
        <f>IF($L2170="비가동",0,IF($B2170="in",VLOOKUP($E2170,[1]투입량!$M:$T,6,FALSE),VLOOKUP($E2170,[1]투입량!$D:$I,5,FALSE)))</f>
        <v>0</v>
      </c>
      <c r="X2170" s="35">
        <f t="shared" si="168"/>
        <v>0</v>
      </c>
      <c r="Y2170" s="37">
        <f>IF(V2170=0,0,VLOOKUP(V2170,[1]원재료!C:H,3,0)*0.001)</f>
        <v>4.62</v>
      </c>
      <c r="Z2170" s="35">
        <f t="shared" si="169"/>
        <v>0</v>
      </c>
      <c r="AA2170" s="38"/>
      <c r="AB2170" s="39" t="s">
        <v>232</v>
      </c>
      <c r="AC2170" s="40"/>
    </row>
    <row r="2171" spans="1:29" ht="19.5" hidden="1" customHeight="1" x14ac:dyDescent="0.45">
      <c r="A2171" s="22">
        <v>46147</v>
      </c>
      <c r="B2171" s="23" t="s">
        <v>29</v>
      </c>
      <c r="C2171" s="24" t="s">
        <v>168</v>
      </c>
      <c r="D2171" s="25" t="s">
        <v>365</v>
      </c>
      <c r="E2171" s="26" t="s">
        <v>366</v>
      </c>
      <c r="F2171" s="27" t="str">
        <f>VLOOKUP(표1[[#This Row],[품번]],[1]!품번구분[#Data],2,0)</f>
        <v>G</v>
      </c>
      <c r="G2171" s="28">
        <v>4</v>
      </c>
      <c r="H2171" s="28">
        <v>70</v>
      </c>
      <c r="I2171" s="28">
        <v>0</v>
      </c>
      <c r="J2171" s="29">
        <f>표1[[#This Row],[C/V]]*표1[[#This Row],[판수]]-표1[[#This Row],[불량수량]]</f>
        <v>280</v>
      </c>
      <c r="K2171" s="28" t="s">
        <v>293</v>
      </c>
      <c r="L2171" s="28" t="s">
        <v>34</v>
      </c>
      <c r="M2171" s="30" t="s">
        <v>230</v>
      </c>
      <c r="N2171" s="30" t="s">
        <v>353</v>
      </c>
      <c r="O2171" s="31">
        <v>560</v>
      </c>
      <c r="P2171" s="31">
        <v>60</v>
      </c>
      <c r="Q2171" s="32" t="s">
        <v>343</v>
      </c>
      <c r="R2171" s="33">
        <f t="shared" si="166"/>
        <v>7.5</v>
      </c>
      <c r="S2171" s="34">
        <f t="shared" si="165"/>
        <v>157</v>
      </c>
      <c r="T2171" s="35">
        <f>IF(L2171="비가동",0,VLOOKUP(E2171,[1]단가!$D$4:$G$1048576,4,0))</f>
        <v>771.3</v>
      </c>
      <c r="U2171" s="35">
        <f t="shared" si="167"/>
        <v>215964</v>
      </c>
      <c r="V2171" s="36" t="str">
        <f>IF($L2171="비가동",0,IF($B2171="in",VLOOKUP($E2171,[1]투입량!$M:$T,3,FALSE),VLOOKUP($E2171,[1]투입량!$D:$I,3,FALSE)))</f>
        <v>E5005-1</v>
      </c>
      <c r="W2171" s="35">
        <f>IF($L2171="비가동",0,IF($B2171="in",VLOOKUP($E2171,[1]투입량!$M:$T,6,FALSE),VLOOKUP($E2171,[1]투입량!$D:$I,5,FALSE)))</f>
        <v>371</v>
      </c>
      <c r="X2171" s="35">
        <f t="shared" si="168"/>
        <v>28567</v>
      </c>
      <c r="Y2171" s="37">
        <f>IF(V2171=0,0,VLOOKUP(V2171,[1]원재료!C:H,3,0)*0.001)</f>
        <v>3.25</v>
      </c>
      <c r="Z2171" s="35">
        <f t="shared" si="169"/>
        <v>92842.75</v>
      </c>
      <c r="AA2171" s="38"/>
      <c r="AB2171" s="39" t="s">
        <v>232</v>
      </c>
      <c r="AC2171" s="40"/>
    </row>
    <row r="2172" spans="1:29" ht="19.5" hidden="1" customHeight="1" x14ac:dyDescent="0.45">
      <c r="A2172" s="22">
        <v>46147</v>
      </c>
      <c r="B2172" s="23" t="s">
        <v>29</v>
      </c>
      <c r="C2172" s="24" t="s">
        <v>168</v>
      </c>
      <c r="D2172" s="25" t="s">
        <v>367</v>
      </c>
      <c r="E2172" s="26" t="s">
        <v>295</v>
      </c>
      <c r="F2172" s="27" t="str">
        <f>VLOOKUP(표1[[#This Row],[품번]],[1]!품번구분[#Data],2,0)</f>
        <v>G</v>
      </c>
      <c r="G2172" s="28">
        <v>9</v>
      </c>
      <c r="H2172" s="28">
        <v>60</v>
      </c>
      <c r="I2172" s="28">
        <v>0</v>
      </c>
      <c r="J2172" s="29">
        <f>표1[[#This Row],[C/V]]*표1[[#This Row],[판수]]-표1[[#This Row],[불량수량]]</f>
        <v>540</v>
      </c>
      <c r="K2172" s="28" t="s">
        <v>293</v>
      </c>
      <c r="L2172" s="28" t="s">
        <v>34</v>
      </c>
      <c r="M2172" s="30" t="s">
        <v>230</v>
      </c>
      <c r="N2172" s="30" t="s">
        <v>353</v>
      </c>
      <c r="O2172" s="31">
        <v>560</v>
      </c>
      <c r="P2172" s="31">
        <v>60</v>
      </c>
      <c r="Q2172" s="32" t="s">
        <v>343</v>
      </c>
      <c r="R2172" s="33">
        <f t="shared" si="166"/>
        <v>6.4285714285714279</v>
      </c>
      <c r="S2172" s="34">
        <f t="shared" si="165"/>
        <v>155</v>
      </c>
      <c r="T2172" s="35">
        <f>IF(L2172="비가동",0,VLOOKUP(E2172,[1]단가!$D$4:$G$1048576,4,0))</f>
        <v>250</v>
      </c>
      <c r="U2172" s="35">
        <f t="shared" si="167"/>
        <v>135000</v>
      </c>
      <c r="V2172" s="36" t="str">
        <f>IF($L2172="비가동",0,IF($B2172="in",VLOOKUP($E2172,[1]투입량!$M:$T,3,FALSE),VLOOKUP($E2172,[1]투입량!$D:$I,3,FALSE)))</f>
        <v>E5005-1</v>
      </c>
      <c r="W2172" s="35">
        <f>IF($L2172="비가동",0,IF($B2172="in",VLOOKUP($E2172,[1]투입량!$M:$T,6,FALSE),VLOOKUP($E2172,[1]투입량!$D:$I,5,FALSE)))</f>
        <v>302</v>
      </c>
      <c r="X2172" s="35">
        <f t="shared" si="168"/>
        <v>19932.000000000004</v>
      </c>
      <c r="Y2172" s="37">
        <f>IF(V2172=0,0,VLOOKUP(V2172,[1]원재료!C:H,3,0)*0.001)</f>
        <v>3.25</v>
      </c>
      <c r="Z2172" s="35">
        <f t="shared" si="169"/>
        <v>64779.000000000015</v>
      </c>
      <c r="AA2172" s="38"/>
      <c r="AB2172" s="39" t="s">
        <v>232</v>
      </c>
      <c r="AC2172" s="40"/>
    </row>
    <row r="2173" spans="1:29" ht="19.5" hidden="1" customHeight="1" x14ac:dyDescent="0.45">
      <c r="A2173" s="22">
        <v>46147</v>
      </c>
      <c r="B2173" s="23" t="s">
        <v>29</v>
      </c>
      <c r="C2173" s="24" t="s">
        <v>168</v>
      </c>
      <c r="D2173" s="25" t="s">
        <v>368</v>
      </c>
      <c r="E2173" s="26" t="s">
        <v>369</v>
      </c>
      <c r="F2173" s="27" t="str">
        <f>VLOOKUP(표1[[#This Row],[품번]],[1]!품번구분[#Data],2,0)</f>
        <v>G</v>
      </c>
      <c r="G2173" s="28">
        <v>2</v>
      </c>
      <c r="H2173" s="28">
        <v>45</v>
      </c>
      <c r="I2173" s="28">
        <v>0</v>
      </c>
      <c r="J2173" s="29">
        <f>표1[[#This Row],[C/V]]*표1[[#This Row],[판수]]-표1[[#This Row],[불량수량]]</f>
        <v>90</v>
      </c>
      <c r="K2173" s="28" t="s">
        <v>293</v>
      </c>
      <c r="L2173" s="28" t="s">
        <v>34</v>
      </c>
      <c r="M2173" s="30" t="s">
        <v>230</v>
      </c>
      <c r="N2173" s="30" t="s">
        <v>353</v>
      </c>
      <c r="O2173" s="31">
        <v>560</v>
      </c>
      <c r="P2173" s="31">
        <v>60</v>
      </c>
      <c r="Q2173" s="32" t="s">
        <v>343</v>
      </c>
      <c r="R2173" s="33">
        <f t="shared" si="166"/>
        <v>4.8214285714285721</v>
      </c>
      <c r="S2173" s="34">
        <f t="shared" si="165"/>
        <v>104</v>
      </c>
      <c r="T2173" s="35">
        <f>IF(L2173="비가동",0,VLOOKUP(E2173,[1]단가!$D$4:$G$1048576,4,0))</f>
        <v>2511</v>
      </c>
      <c r="U2173" s="35">
        <f t="shared" si="167"/>
        <v>225990</v>
      </c>
      <c r="V2173" s="36" t="str">
        <f>IF($L2173="비가동",0,IF($B2173="in",VLOOKUP($E2173,[1]투입량!$M:$T,3,FALSE),VLOOKUP($E2173,[1]투입량!$D:$I,3,FALSE)))</f>
        <v>E6005</v>
      </c>
      <c r="W2173" s="35">
        <f>IF($L2173="비가동",0,IF($B2173="in",VLOOKUP($E2173,[1]투입량!$M:$T,6,FALSE),VLOOKUP($E2173,[1]투입량!$D:$I,5,FALSE)))</f>
        <v>99</v>
      </c>
      <c r="X2173" s="35">
        <f t="shared" si="168"/>
        <v>4900.5</v>
      </c>
      <c r="Y2173" s="37">
        <f>IF(V2173=0,0,VLOOKUP(V2173,[1]원재료!C:H,3,0)*0.001)</f>
        <v>4.62</v>
      </c>
      <c r="Z2173" s="35">
        <f t="shared" si="169"/>
        <v>22640.31</v>
      </c>
      <c r="AA2173" s="38"/>
      <c r="AB2173" s="39" t="s">
        <v>232</v>
      </c>
      <c r="AC2173" s="40"/>
    </row>
    <row r="2174" spans="1:29" ht="19.5" customHeight="1" x14ac:dyDescent="0.45">
      <c r="A2174" s="22">
        <v>46147</v>
      </c>
      <c r="B2174" s="23" t="s">
        <v>29</v>
      </c>
      <c r="C2174" s="24" t="s">
        <v>168</v>
      </c>
      <c r="D2174" s="25" t="s">
        <v>365</v>
      </c>
      <c r="E2174" s="26" t="s">
        <v>366</v>
      </c>
      <c r="F2174" s="27" t="str">
        <f>VLOOKUP(표1[[#This Row],[품번]],[1]!품번구분[#Data],2,0)</f>
        <v>G</v>
      </c>
      <c r="G2174" s="28">
        <v>4</v>
      </c>
      <c r="H2174" s="28">
        <v>87</v>
      </c>
      <c r="I2174" s="28">
        <v>0</v>
      </c>
      <c r="J2174" s="29">
        <f>표1[[#This Row],[C/V]]*표1[[#This Row],[판수]]-표1[[#This Row],[불량수량]]</f>
        <v>348</v>
      </c>
      <c r="K2174" s="28" t="s">
        <v>298</v>
      </c>
      <c r="L2174" s="28" t="s">
        <v>117</v>
      </c>
      <c r="M2174" s="30" t="s">
        <v>353</v>
      </c>
      <c r="N2174" s="30" t="s">
        <v>230</v>
      </c>
      <c r="O2174" s="31">
        <v>660</v>
      </c>
      <c r="P2174" s="31">
        <v>0</v>
      </c>
      <c r="Q2174" s="32"/>
      <c r="R2174" s="33">
        <f t="shared" si="166"/>
        <v>7.9090909090909083</v>
      </c>
      <c r="S2174" s="34">
        <f t="shared" si="165"/>
        <v>157</v>
      </c>
      <c r="T2174" s="35">
        <f>IF(L2174="비가동",0,VLOOKUP(E2174,[1]단가!$D$4:$G$1048576,4,0))</f>
        <v>771.3</v>
      </c>
      <c r="U2174" s="35">
        <f t="shared" si="167"/>
        <v>268412.39999999997</v>
      </c>
      <c r="V2174" s="36" t="str">
        <f>IF($L2174="비가동",0,IF($B2174="in",VLOOKUP($E2174,[1]투입량!$M:$T,3,FALSE),VLOOKUP($E2174,[1]투입량!$D:$I,3,FALSE)))</f>
        <v>E5005-1</v>
      </c>
      <c r="W2174" s="35">
        <f>IF($L2174="비가동",0,IF($B2174="in",VLOOKUP($E2174,[1]투입량!$M:$T,6,FALSE),VLOOKUP($E2174,[1]투입량!$D:$I,5,FALSE)))</f>
        <v>371</v>
      </c>
      <c r="X2174" s="35">
        <f t="shared" si="168"/>
        <v>35504.700000000004</v>
      </c>
      <c r="Y2174" s="37">
        <f>IF(V2174=0,0,VLOOKUP(V2174,[1]원재료!C:H,3,0)*0.001)</f>
        <v>3.25</v>
      </c>
      <c r="Z2174" s="35">
        <f t="shared" si="169"/>
        <v>115390.27500000001</v>
      </c>
      <c r="AA2174" s="38"/>
      <c r="AB2174" s="39" t="s">
        <v>232</v>
      </c>
      <c r="AC2174" s="40"/>
    </row>
    <row r="2175" spans="1:29" ht="19.5" customHeight="1" x14ac:dyDescent="0.45">
      <c r="A2175" s="22">
        <v>46147</v>
      </c>
      <c r="B2175" s="23" t="s">
        <v>29</v>
      </c>
      <c r="C2175" s="24" t="s">
        <v>168</v>
      </c>
      <c r="D2175" s="25" t="s">
        <v>367</v>
      </c>
      <c r="E2175" s="26" t="s">
        <v>295</v>
      </c>
      <c r="F2175" s="27" t="str">
        <f>VLOOKUP(표1[[#This Row],[품번]],[1]!품번구분[#Data],2,0)</f>
        <v>G</v>
      </c>
      <c r="G2175" s="28">
        <v>9</v>
      </c>
      <c r="H2175" s="28">
        <v>95</v>
      </c>
      <c r="I2175" s="28">
        <v>0</v>
      </c>
      <c r="J2175" s="29">
        <f>표1[[#This Row],[C/V]]*표1[[#This Row],[판수]]-표1[[#This Row],[불량수량]]</f>
        <v>855</v>
      </c>
      <c r="K2175" s="28" t="s">
        <v>298</v>
      </c>
      <c r="L2175" s="28" t="s">
        <v>117</v>
      </c>
      <c r="M2175" s="30" t="s">
        <v>353</v>
      </c>
      <c r="N2175" s="30" t="s">
        <v>230</v>
      </c>
      <c r="O2175" s="31">
        <v>660</v>
      </c>
      <c r="P2175" s="31">
        <v>0</v>
      </c>
      <c r="Q2175" s="32"/>
      <c r="R2175" s="33">
        <f t="shared" si="166"/>
        <v>8.6363636363636367</v>
      </c>
      <c r="S2175" s="34">
        <f t="shared" si="165"/>
        <v>155</v>
      </c>
      <c r="T2175" s="35">
        <f>IF(L2175="비가동",0,VLOOKUP(E2175,[1]단가!$D$4:$G$1048576,4,0))</f>
        <v>250</v>
      </c>
      <c r="U2175" s="35">
        <f t="shared" si="167"/>
        <v>213750</v>
      </c>
      <c r="V2175" s="36" t="str">
        <f>IF($L2175="비가동",0,IF($B2175="in",VLOOKUP($E2175,[1]투입량!$M:$T,3,FALSE),VLOOKUP($E2175,[1]투입량!$D:$I,3,FALSE)))</f>
        <v>E5005-1</v>
      </c>
      <c r="W2175" s="35">
        <f>IF($L2175="비가동",0,IF($B2175="in",VLOOKUP($E2175,[1]투입량!$M:$T,6,FALSE),VLOOKUP($E2175,[1]투입량!$D:$I,5,FALSE)))</f>
        <v>302</v>
      </c>
      <c r="X2175" s="35">
        <f t="shared" si="168"/>
        <v>31559.000000000004</v>
      </c>
      <c r="Y2175" s="37">
        <f>IF(V2175=0,0,VLOOKUP(V2175,[1]원재료!C:H,3,0)*0.001)</f>
        <v>3.25</v>
      </c>
      <c r="Z2175" s="35">
        <f t="shared" si="169"/>
        <v>102566.75000000001</v>
      </c>
      <c r="AA2175" s="38"/>
      <c r="AB2175" s="39" t="s">
        <v>232</v>
      </c>
      <c r="AC2175" s="40"/>
    </row>
    <row r="2176" spans="1:29" ht="19.5" customHeight="1" x14ac:dyDescent="0.45">
      <c r="A2176" s="22">
        <v>46147</v>
      </c>
      <c r="B2176" s="23" t="s">
        <v>29</v>
      </c>
      <c r="C2176" s="24" t="s">
        <v>168</v>
      </c>
      <c r="D2176" s="25" t="s">
        <v>368</v>
      </c>
      <c r="E2176" s="26" t="s">
        <v>369</v>
      </c>
      <c r="F2176" s="27" t="str">
        <f>VLOOKUP(표1[[#This Row],[품번]],[1]!품번구분[#Data],2,0)</f>
        <v>G</v>
      </c>
      <c r="G2176" s="28">
        <v>2</v>
      </c>
      <c r="H2176" s="28">
        <v>59</v>
      </c>
      <c r="I2176" s="28">
        <v>0</v>
      </c>
      <c r="J2176" s="29">
        <f>표1[[#This Row],[C/V]]*표1[[#This Row],[판수]]-표1[[#This Row],[불량수량]]</f>
        <v>118</v>
      </c>
      <c r="K2176" s="28" t="s">
        <v>298</v>
      </c>
      <c r="L2176" s="28" t="s">
        <v>117</v>
      </c>
      <c r="M2176" s="30" t="s">
        <v>353</v>
      </c>
      <c r="N2176" s="30" t="s">
        <v>230</v>
      </c>
      <c r="O2176" s="31">
        <v>660</v>
      </c>
      <c r="P2176" s="31">
        <v>0</v>
      </c>
      <c r="Q2176" s="32"/>
      <c r="R2176" s="33">
        <f t="shared" si="166"/>
        <v>5.3636363636363642</v>
      </c>
      <c r="S2176" s="34">
        <f t="shared" si="165"/>
        <v>104</v>
      </c>
      <c r="T2176" s="35">
        <f>IF(L2176="비가동",0,VLOOKUP(E2176,[1]단가!$D$4:$G$1048576,4,0))</f>
        <v>2511</v>
      </c>
      <c r="U2176" s="35">
        <f t="shared" si="167"/>
        <v>296298</v>
      </c>
      <c r="V2176" s="36" t="str">
        <f>IF($L2176="비가동",0,IF($B2176="in",VLOOKUP($E2176,[1]투입량!$M:$T,3,FALSE),VLOOKUP($E2176,[1]투입량!$D:$I,3,FALSE)))</f>
        <v>E6005</v>
      </c>
      <c r="W2176" s="35">
        <f>IF($L2176="비가동",0,IF($B2176="in",VLOOKUP($E2176,[1]투입량!$M:$T,6,FALSE),VLOOKUP($E2176,[1]투입량!$D:$I,5,FALSE)))</f>
        <v>99</v>
      </c>
      <c r="X2176" s="35">
        <f t="shared" si="168"/>
        <v>6425.1</v>
      </c>
      <c r="Y2176" s="37">
        <f>IF(V2176=0,0,VLOOKUP(V2176,[1]원재료!C:H,3,0)*0.001)</f>
        <v>4.62</v>
      </c>
      <c r="Z2176" s="35">
        <f t="shared" si="169"/>
        <v>29683.962000000003</v>
      </c>
      <c r="AA2176" s="38"/>
      <c r="AB2176" s="39" t="s">
        <v>232</v>
      </c>
      <c r="AC2176" s="40"/>
    </row>
    <row r="2177" spans="1:29" ht="19.5" customHeight="1" x14ac:dyDescent="0.45">
      <c r="A2177" s="22">
        <v>46147</v>
      </c>
      <c r="B2177" s="23" t="s">
        <v>29</v>
      </c>
      <c r="C2177" s="24" t="s">
        <v>168</v>
      </c>
      <c r="D2177" s="25" t="s">
        <v>320</v>
      </c>
      <c r="E2177" s="26" t="s">
        <v>357</v>
      </c>
      <c r="F2177" s="27" t="str">
        <f>VLOOKUP(표1[[#This Row],[품번]],[1]!품번구분[#Data],2,0)</f>
        <v>G</v>
      </c>
      <c r="G2177" s="28">
        <v>2</v>
      </c>
      <c r="H2177" s="28">
        <v>65</v>
      </c>
      <c r="I2177" s="28">
        <v>0</v>
      </c>
      <c r="J2177" s="29">
        <f>표1[[#This Row],[C/V]]*표1[[#This Row],[판수]]-표1[[#This Row],[불량수량]]</f>
        <v>130</v>
      </c>
      <c r="K2177" s="28" t="s">
        <v>322</v>
      </c>
      <c r="L2177" s="28" t="s">
        <v>34</v>
      </c>
      <c r="M2177" s="30" t="s">
        <v>230</v>
      </c>
      <c r="N2177" s="30" t="s">
        <v>353</v>
      </c>
      <c r="O2177" s="31">
        <v>620</v>
      </c>
      <c r="P2177" s="31">
        <v>0</v>
      </c>
      <c r="Q2177" s="32"/>
      <c r="R2177" s="33">
        <f t="shared" si="166"/>
        <v>6.2903225806451619</v>
      </c>
      <c r="S2177" s="34">
        <f t="shared" si="165"/>
        <v>132</v>
      </c>
      <c r="T2177" s="35">
        <f>IF(L2177="비가동",0,VLOOKUP(E2177,[1]단가!$D$4:$G$1048576,4,0))</f>
        <v>2511</v>
      </c>
      <c r="U2177" s="35">
        <f t="shared" si="167"/>
        <v>326430</v>
      </c>
      <c r="V2177" s="36" t="str">
        <f>IF($L2177="비가동",0,IF($B2177="in",VLOOKUP($E2177,[1]투입량!$M:$T,3,FALSE),VLOOKUP($E2177,[1]투입량!$D:$I,3,FALSE)))</f>
        <v>E6005</v>
      </c>
      <c r="W2177" s="35">
        <f>IF($L2177="비가동",0,IF($B2177="in",VLOOKUP($E2177,[1]투입량!$M:$T,6,FALSE),VLOOKUP($E2177,[1]투입량!$D:$I,5,FALSE)))</f>
        <v>66</v>
      </c>
      <c r="X2177" s="35">
        <f t="shared" si="168"/>
        <v>4719.0000000000009</v>
      </c>
      <c r="Y2177" s="37">
        <f>IF(V2177=0,0,VLOOKUP(V2177,[1]원재료!C:H,3,0)*0.001)</f>
        <v>4.62</v>
      </c>
      <c r="Z2177" s="35">
        <f t="shared" si="169"/>
        <v>21801.780000000006</v>
      </c>
      <c r="AA2177" s="38"/>
      <c r="AB2177" s="39" t="s">
        <v>232</v>
      </c>
      <c r="AC2177" s="40"/>
    </row>
    <row r="2178" spans="1:29" ht="19.5" customHeight="1" x14ac:dyDescent="0.45">
      <c r="A2178" s="22">
        <v>46147</v>
      </c>
      <c r="B2178" s="23" t="s">
        <v>29</v>
      </c>
      <c r="C2178" s="24" t="s">
        <v>168</v>
      </c>
      <c r="D2178" s="25" t="s">
        <v>323</v>
      </c>
      <c r="E2178" s="26" t="s">
        <v>324</v>
      </c>
      <c r="F2178" s="27" t="str">
        <f>VLOOKUP(표1[[#This Row],[품번]],[1]!품번구분[#Data],2,0)</f>
        <v>G</v>
      </c>
      <c r="G2178" s="28">
        <v>40</v>
      </c>
      <c r="H2178" s="28">
        <v>85</v>
      </c>
      <c r="I2178" s="28">
        <v>0</v>
      </c>
      <c r="J2178" s="29">
        <f>표1[[#This Row],[C/V]]*표1[[#This Row],[판수]]-표1[[#This Row],[불량수량]]</f>
        <v>3400</v>
      </c>
      <c r="K2178" s="28" t="s">
        <v>322</v>
      </c>
      <c r="L2178" s="28" t="s">
        <v>34</v>
      </c>
      <c r="M2178" s="30" t="s">
        <v>230</v>
      </c>
      <c r="N2178" s="30" t="s">
        <v>353</v>
      </c>
      <c r="O2178" s="31">
        <v>620</v>
      </c>
      <c r="P2178" s="31">
        <v>0</v>
      </c>
      <c r="Q2178" s="32"/>
      <c r="R2178" s="33">
        <f t="shared" si="166"/>
        <v>8.2258064516129021</v>
      </c>
      <c r="S2178" s="34">
        <f t="shared" si="165"/>
        <v>175</v>
      </c>
      <c r="T2178" s="35">
        <f>IF(L2178="비가동",0,VLOOKUP(E2178,[1]단가!$D$4:$G$1048576,4,0))</f>
        <v>65</v>
      </c>
      <c r="U2178" s="35">
        <f t="shared" si="167"/>
        <v>221000</v>
      </c>
      <c r="V2178" s="36" t="str">
        <f>IF($L2178="비가동",0,IF($B2178="in",VLOOKUP($E2178,[1]투입량!$M:$T,3,FALSE),VLOOKUP($E2178,[1]투입량!$D:$I,3,FALSE)))</f>
        <v>E4005</v>
      </c>
      <c r="W2178" s="35">
        <f>IF($L2178="비가동",0,IF($B2178="in",VLOOKUP($E2178,[1]투입량!$M:$T,6,FALSE),VLOOKUP($E2178,[1]투입량!$D:$I,5,FALSE)))</f>
        <v>252</v>
      </c>
      <c r="X2178" s="35">
        <f t="shared" si="168"/>
        <v>23562.000000000004</v>
      </c>
      <c r="Y2178" s="37">
        <f>IF(V2178=0,0,VLOOKUP(V2178,[1]원재료!C:H,3,0)*0.001)</f>
        <v>3.22</v>
      </c>
      <c r="Z2178" s="35">
        <f t="shared" si="169"/>
        <v>75869.640000000014</v>
      </c>
      <c r="AA2178" s="38"/>
      <c r="AB2178" s="39" t="s">
        <v>232</v>
      </c>
      <c r="AC2178" s="40"/>
    </row>
    <row r="2179" spans="1:29" ht="19.5" customHeight="1" x14ac:dyDescent="0.45">
      <c r="A2179" s="22">
        <v>46147</v>
      </c>
      <c r="B2179" s="23" t="s">
        <v>29</v>
      </c>
      <c r="C2179" s="24" t="s">
        <v>168</v>
      </c>
      <c r="D2179" s="25" t="s">
        <v>325</v>
      </c>
      <c r="E2179" s="26" t="s">
        <v>326</v>
      </c>
      <c r="F2179" s="27" t="str">
        <f>VLOOKUP(표1[[#This Row],[품번]],[1]!품번구분[#Data],2,0)</f>
        <v>G</v>
      </c>
      <c r="G2179" s="28">
        <v>30</v>
      </c>
      <c r="H2179" s="28">
        <v>85</v>
      </c>
      <c r="I2179" s="28">
        <v>0</v>
      </c>
      <c r="J2179" s="29">
        <f>표1[[#This Row],[C/V]]*표1[[#This Row],[판수]]-표1[[#This Row],[불량수량]]</f>
        <v>2550</v>
      </c>
      <c r="K2179" s="28" t="s">
        <v>322</v>
      </c>
      <c r="L2179" s="28" t="s">
        <v>34</v>
      </c>
      <c r="M2179" s="30" t="s">
        <v>230</v>
      </c>
      <c r="N2179" s="30" t="s">
        <v>353</v>
      </c>
      <c r="O2179" s="31">
        <v>620</v>
      </c>
      <c r="P2179" s="31">
        <v>0</v>
      </c>
      <c r="Q2179" s="32"/>
      <c r="R2179" s="33">
        <f t="shared" si="166"/>
        <v>8.2258064516129021</v>
      </c>
      <c r="S2179" s="34">
        <f t="shared" ref="S2179:S2242" si="170">SUMIFS(H:H,$A:$A,A2179,$D:$D,D2179,$E:$E,E2179)</f>
        <v>175</v>
      </c>
      <c r="T2179" s="35">
        <f>IF(L2179="비가동",0,VLOOKUP(E2179,[1]단가!$D$4:$G$1048576,4,0))</f>
        <v>340</v>
      </c>
      <c r="U2179" s="35">
        <f t="shared" si="167"/>
        <v>867000</v>
      </c>
      <c r="V2179" s="36" t="str">
        <f>IF($L2179="비가동",0,IF($B2179="in",VLOOKUP($E2179,[1]투입량!$M:$T,3,FALSE),VLOOKUP($E2179,[1]투입량!$D:$I,3,FALSE)))</f>
        <v>E5005-1</v>
      </c>
      <c r="W2179" s="35">
        <f>IF($L2179="비가동",0,IF($B2179="in",VLOOKUP($E2179,[1]투입량!$M:$T,6,FALSE),VLOOKUP($E2179,[1]투입량!$D:$I,5,FALSE)))</f>
        <v>832</v>
      </c>
      <c r="X2179" s="35">
        <f t="shared" si="168"/>
        <v>77792</v>
      </c>
      <c r="Y2179" s="37">
        <f>IF(V2179=0,0,VLOOKUP(V2179,[1]원재료!C:H,3,0)*0.001)</f>
        <v>3.25</v>
      </c>
      <c r="Z2179" s="35">
        <f t="shared" si="169"/>
        <v>252824</v>
      </c>
      <c r="AA2179" s="38"/>
      <c r="AB2179" s="39" t="s">
        <v>232</v>
      </c>
      <c r="AC2179" s="40"/>
    </row>
    <row r="2180" spans="1:29" ht="19.5" customHeight="1" x14ac:dyDescent="0.45">
      <c r="A2180" s="22">
        <v>46147</v>
      </c>
      <c r="B2180" s="23" t="s">
        <v>29</v>
      </c>
      <c r="C2180" s="24" t="s">
        <v>168</v>
      </c>
      <c r="D2180" s="25" t="s">
        <v>320</v>
      </c>
      <c r="E2180" s="26" t="s">
        <v>357</v>
      </c>
      <c r="F2180" s="27" t="str">
        <f>VLOOKUP(표1[[#This Row],[품번]],[1]!품번구분[#Data],2,0)</f>
        <v>G</v>
      </c>
      <c r="G2180" s="28">
        <v>2</v>
      </c>
      <c r="H2180" s="28">
        <v>67</v>
      </c>
      <c r="I2180" s="28">
        <v>0</v>
      </c>
      <c r="J2180" s="29">
        <f>표1[[#This Row],[C/V]]*표1[[#This Row],[판수]]-표1[[#This Row],[불량수량]]</f>
        <v>134</v>
      </c>
      <c r="K2180" s="28" t="s">
        <v>327</v>
      </c>
      <c r="L2180" s="28" t="s">
        <v>117</v>
      </c>
      <c r="M2180" s="30" t="s">
        <v>353</v>
      </c>
      <c r="N2180" s="30" t="s">
        <v>230</v>
      </c>
      <c r="O2180" s="31">
        <v>660</v>
      </c>
      <c r="P2180" s="31">
        <v>0</v>
      </c>
      <c r="Q2180" s="32" t="s">
        <v>100</v>
      </c>
      <c r="R2180" s="33">
        <f t="shared" ref="R2180:R2243" si="171">IF(H2180=0,"",H2180/O2180*60)</f>
        <v>6.0909090909090908</v>
      </c>
      <c r="S2180" s="34">
        <f t="shared" si="170"/>
        <v>132</v>
      </c>
      <c r="T2180" s="35">
        <f>IF(L2180="비가동",0,VLOOKUP(E2180,[1]단가!$D$4:$G$1048576,4,0))</f>
        <v>2511</v>
      </c>
      <c r="U2180" s="35">
        <f t="shared" si="167"/>
        <v>336474</v>
      </c>
      <c r="V2180" s="36" t="str">
        <f>IF($L2180="비가동",0,IF($B2180="in",VLOOKUP($E2180,[1]투입량!$M:$T,3,FALSE),VLOOKUP($E2180,[1]투입량!$D:$I,3,FALSE)))</f>
        <v>E6005</v>
      </c>
      <c r="W2180" s="35">
        <f>IF($L2180="비가동",0,IF($B2180="in",VLOOKUP($E2180,[1]투입량!$M:$T,6,FALSE),VLOOKUP($E2180,[1]투입량!$D:$I,5,FALSE)))</f>
        <v>66</v>
      </c>
      <c r="X2180" s="35">
        <f t="shared" si="168"/>
        <v>4864.2000000000007</v>
      </c>
      <c r="Y2180" s="37">
        <f>IF(V2180=0,0,VLOOKUP(V2180,[1]원재료!C:H,3,0)*0.001)</f>
        <v>4.62</v>
      </c>
      <c r="Z2180" s="35">
        <f t="shared" si="169"/>
        <v>22472.604000000003</v>
      </c>
      <c r="AA2180" s="38"/>
      <c r="AB2180" s="39" t="s">
        <v>232</v>
      </c>
      <c r="AC2180" s="40"/>
    </row>
    <row r="2181" spans="1:29" ht="19.5" customHeight="1" x14ac:dyDescent="0.45">
      <c r="A2181" s="22">
        <v>46147</v>
      </c>
      <c r="B2181" s="23" t="s">
        <v>29</v>
      </c>
      <c r="C2181" s="24" t="s">
        <v>168</v>
      </c>
      <c r="D2181" s="25" t="s">
        <v>323</v>
      </c>
      <c r="E2181" s="26" t="s">
        <v>324</v>
      </c>
      <c r="F2181" s="27" t="str">
        <f>VLOOKUP(표1[[#This Row],[품번]],[1]!품번구분[#Data],2,0)</f>
        <v>G</v>
      </c>
      <c r="G2181" s="28">
        <v>40</v>
      </c>
      <c r="H2181" s="28">
        <v>90</v>
      </c>
      <c r="I2181" s="28">
        <v>0</v>
      </c>
      <c r="J2181" s="29">
        <f>표1[[#This Row],[C/V]]*표1[[#This Row],[판수]]-표1[[#This Row],[불량수량]]</f>
        <v>3600</v>
      </c>
      <c r="K2181" s="28" t="s">
        <v>327</v>
      </c>
      <c r="L2181" s="28" t="s">
        <v>117</v>
      </c>
      <c r="M2181" s="30" t="s">
        <v>353</v>
      </c>
      <c r="N2181" s="30" t="s">
        <v>230</v>
      </c>
      <c r="O2181" s="31">
        <v>660</v>
      </c>
      <c r="P2181" s="31">
        <v>0</v>
      </c>
      <c r="Q2181" s="32"/>
      <c r="R2181" s="33">
        <f t="shared" si="171"/>
        <v>8.1818181818181817</v>
      </c>
      <c r="S2181" s="34">
        <f t="shared" si="170"/>
        <v>175</v>
      </c>
      <c r="T2181" s="35">
        <f>IF(L2181="비가동",0,VLOOKUP(E2181,[1]단가!$D$4:$G$1048576,4,0))</f>
        <v>65</v>
      </c>
      <c r="U2181" s="35">
        <f t="shared" si="167"/>
        <v>234000</v>
      </c>
      <c r="V2181" s="36" t="str">
        <f>IF($L2181="비가동",0,IF($B2181="in",VLOOKUP($E2181,[1]투입량!$M:$T,3,FALSE),VLOOKUP($E2181,[1]투입량!$D:$I,3,FALSE)))</f>
        <v>E4005</v>
      </c>
      <c r="W2181" s="35">
        <f>IF($L2181="비가동",0,IF($B2181="in",VLOOKUP($E2181,[1]투입량!$M:$T,6,FALSE),VLOOKUP($E2181,[1]투입량!$D:$I,5,FALSE)))</f>
        <v>252</v>
      </c>
      <c r="X2181" s="35">
        <f t="shared" si="168"/>
        <v>24948.000000000004</v>
      </c>
      <c r="Y2181" s="37">
        <f>IF(V2181=0,0,VLOOKUP(V2181,[1]원재료!C:H,3,0)*0.001)</f>
        <v>3.22</v>
      </c>
      <c r="Z2181" s="35">
        <f t="shared" si="169"/>
        <v>80332.560000000012</v>
      </c>
      <c r="AA2181" s="38"/>
      <c r="AB2181" s="39" t="s">
        <v>232</v>
      </c>
      <c r="AC2181" s="40"/>
    </row>
    <row r="2182" spans="1:29" ht="19.5" customHeight="1" x14ac:dyDescent="0.45">
      <c r="A2182" s="22">
        <v>46147</v>
      </c>
      <c r="B2182" s="23" t="s">
        <v>29</v>
      </c>
      <c r="C2182" s="24" t="s">
        <v>168</v>
      </c>
      <c r="D2182" s="25" t="s">
        <v>325</v>
      </c>
      <c r="E2182" s="26" t="s">
        <v>326</v>
      </c>
      <c r="F2182" s="27" t="str">
        <f>VLOOKUP(표1[[#This Row],[품번]],[1]!품번구분[#Data],2,0)</f>
        <v>G</v>
      </c>
      <c r="G2182" s="28">
        <v>30</v>
      </c>
      <c r="H2182" s="28">
        <v>90</v>
      </c>
      <c r="I2182" s="28">
        <v>0</v>
      </c>
      <c r="J2182" s="29">
        <f>표1[[#This Row],[C/V]]*표1[[#This Row],[판수]]-표1[[#This Row],[불량수량]]</f>
        <v>2700</v>
      </c>
      <c r="K2182" s="28" t="s">
        <v>327</v>
      </c>
      <c r="L2182" s="28" t="s">
        <v>117</v>
      </c>
      <c r="M2182" s="30" t="s">
        <v>353</v>
      </c>
      <c r="N2182" s="30" t="s">
        <v>230</v>
      </c>
      <c r="O2182" s="31">
        <v>660</v>
      </c>
      <c r="P2182" s="31">
        <v>0</v>
      </c>
      <c r="Q2182" s="32"/>
      <c r="R2182" s="33">
        <f t="shared" si="171"/>
        <v>8.1818181818181817</v>
      </c>
      <c r="S2182" s="34">
        <f t="shared" si="170"/>
        <v>175</v>
      </c>
      <c r="T2182" s="35">
        <f>IF(L2182="비가동",0,VLOOKUP(E2182,[1]단가!$D$4:$G$1048576,4,0))</f>
        <v>340</v>
      </c>
      <c r="U2182" s="35">
        <f t="shared" si="167"/>
        <v>918000</v>
      </c>
      <c r="V2182" s="36" t="str">
        <f>IF($L2182="비가동",0,IF($B2182="in",VLOOKUP($E2182,[1]투입량!$M:$T,3,FALSE),VLOOKUP($E2182,[1]투입량!$D:$I,3,FALSE)))</f>
        <v>E5005-1</v>
      </c>
      <c r="W2182" s="35">
        <f>IF($L2182="비가동",0,IF($B2182="in",VLOOKUP($E2182,[1]투입량!$M:$T,6,FALSE),VLOOKUP($E2182,[1]투입량!$D:$I,5,FALSE)))</f>
        <v>832</v>
      </c>
      <c r="X2182" s="35">
        <f t="shared" si="168"/>
        <v>82368</v>
      </c>
      <c r="Y2182" s="37">
        <f>IF(V2182=0,0,VLOOKUP(V2182,[1]원재료!C:H,3,0)*0.001)</f>
        <v>3.25</v>
      </c>
      <c r="Z2182" s="35">
        <f t="shared" si="169"/>
        <v>267696</v>
      </c>
      <c r="AA2182" s="38"/>
      <c r="AB2182" s="39" t="s">
        <v>232</v>
      </c>
      <c r="AC2182" s="40"/>
    </row>
    <row r="2183" spans="1:29" ht="19.5" customHeight="1" x14ac:dyDescent="0.45">
      <c r="A2183" s="22">
        <v>46147</v>
      </c>
      <c r="B2183" s="23" t="s">
        <v>29</v>
      </c>
      <c r="C2183" s="24" t="s">
        <v>168</v>
      </c>
      <c r="D2183" s="25" t="s">
        <v>328</v>
      </c>
      <c r="E2183" s="26" t="s">
        <v>329</v>
      </c>
      <c r="F2183" s="27" t="str">
        <f>VLOOKUP(표1[[#This Row],[품번]],[1]!품번구분[#Data],2,0)</f>
        <v>G</v>
      </c>
      <c r="G2183" s="28">
        <v>2</v>
      </c>
      <c r="H2183" s="28">
        <v>60</v>
      </c>
      <c r="I2183" s="28">
        <v>0</v>
      </c>
      <c r="J2183" s="29">
        <f>표1[[#This Row],[C/V]]*표1[[#This Row],[판수]]-표1[[#This Row],[불량수량]]</f>
        <v>120</v>
      </c>
      <c r="K2183" s="28" t="s">
        <v>330</v>
      </c>
      <c r="L2183" s="28" t="s">
        <v>34</v>
      </c>
      <c r="M2183" s="30" t="s">
        <v>230</v>
      </c>
      <c r="N2183" s="30" t="s">
        <v>353</v>
      </c>
      <c r="O2183" s="31">
        <v>620</v>
      </c>
      <c r="P2183" s="31">
        <v>0</v>
      </c>
      <c r="Q2183" s="32"/>
      <c r="R2183" s="33">
        <f t="shared" si="171"/>
        <v>5.806451612903226</v>
      </c>
      <c r="S2183" s="34">
        <f t="shared" si="170"/>
        <v>124</v>
      </c>
      <c r="T2183" s="35">
        <f>IF(L2183="비가동",0,VLOOKUP(E2183,[1]단가!$D$4:$G$1048576,4,0))</f>
        <v>3750</v>
      </c>
      <c r="U2183" s="35">
        <f t="shared" si="167"/>
        <v>450000</v>
      </c>
      <c r="V2183" s="36" t="str">
        <f>IF($L2183="비가동",0,IF($B2183="in",VLOOKUP($E2183,[1]투입량!$M:$T,3,FALSE),VLOOKUP($E2183,[1]투입량!$D:$I,3,FALSE)))</f>
        <v>E6005</v>
      </c>
      <c r="W2183" s="35">
        <f>IF($L2183="비가동",0,IF($B2183="in",VLOOKUP($E2183,[1]투입량!$M:$T,6,FALSE),VLOOKUP($E2183,[1]투입량!$D:$I,5,FALSE)))</f>
        <v>88</v>
      </c>
      <c r="X2183" s="35">
        <f t="shared" si="168"/>
        <v>5808.0000000000009</v>
      </c>
      <c r="Y2183" s="37">
        <f>IF(V2183=0,0,VLOOKUP(V2183,[1]원재료!C:H,3,0)*0.001)</f>
        <v>4.62</v>
      </c>
      <c r="Z2183" s="35">
        <f t="shared" si="169"/>
        <v>26832.960000000006</v>
      </c>
      <c r="AA2183" s="38"/>
      <c r="AB2183" s="39" t="s">
        <v>232</v>
      </c>
      <c r="AC2183" s="40"/>
    </row>
    <row r="2184" spans="1:29" ht="19.5" customHeight="1" x14ac:dyDescent="0.45">
      <c r="A2184" s="22">
        <v>46147</v>
      </c>
      <c r="B2184" s="23" t="s">
        <v>29</v>
      </c>
      <c r="C2184" s="24" t="s">
        <v>168</v>
      </c>
      <c r="D2184" s="25" t="s">
        <v>331</v>
      </c>
      <c r="E2184" s="26" t="s">
        <v>332</v>
      </c>
      <c r="F2184" s="27" t="str">
        <f>VLOOKUP(표1[[#This Row],[품번]],[1]!품번구분[#Data],2,0)</f>
        <v>G</v>
      </c>
      <c r="G2184" s="28">
        <v>16</v>
      </c>
      <c r="H2184" s="28">
        <v>60</v>
      </c>
      <c r="I2184" s="28">
        <v>0</v>
      </c>
      <c r="J2184" s="29">
        <f>표1[[#This Row],[C/V]]*표1[[#This Row],[판수]]-표1[[#This Row],[불량수량]]</f>
        <v>960</v>
      </c>
      <c r="K2184" s="28" t="s">
        <v>330</v>
      </c>
      <c r="L2184" s="28" t="s">
        <v>34</v>
      </c>
      <c r="M2184" s="30" t="s">
        <v>230</v>
      </c>
      <c r="N2184" s="30" t="s">
        <v>353</v>
      </c>
      <c r="O2184" s="31">
        <v>620</v>
      </c>
      <c r="P2184" s="31">
        <v>0</v>
      </c>
      <c r="Q2184" s="32"/>
      <c r="R2184" s="33">
        <f t="shared" si="171"/>
        <v>5.806451612903226</v>
      </c>
      <c r="S2184" s="34">
        <f t="shared" si="170"/>
        <v>124</v>
      </c>
      <c r="T2184" s="35">
        <f>IF(L2184="비가동",0,VLOOKUP(E2184,[1]단가!$D$4:$G$1048576,4,0))</f>
        <v>820.4</v>
      </c>
      <c r="U2184" s="35">
        <f t="shared" si="167"/>
        <v>787584</v>
      </c>
      <c r="V2184" s="36" t="str">
        <f>IF($L2184="비가동",0,IF($B2184="in",VLOOKUP($E2184,[1]투입량!$M:$T,3,FALSE),VLOOKUP($E2184,[1]투입량!$D:$I,3,FALSE)))</f>
        <v>E5005-1</v>
      </c>
      <c r="W2184" s="35">
        <f>IF($L2184="비가동",0,IF($B2184="in",VLOOKUP($E2184,[1]투입량!$M:$T,6,FALSE),VLOOKUP($E2184,[1]투입량!$D:$I,5,FALSE)))</f>
        <v>360</v>
      </c>
      <c r="X2184" s="35">
        <f t="shared" si="168"/>
        <v>23760.000000000004</v>
      </c>
      <c r="Y2184" s="37">
        <f>IF(V2184=0,0,VLOOKUP(V2184,[1]원재료!C:H,3,0)*0.001)</f>
        <v>3.25</v>
      </c>
      <c r="Z2184" s="35">
        <f t="shared" si="169"/>
        <v>77220.000000000015</v>
      </c>
      <c r="AA2184" s="38"/>
      <c r="AB2184" s="39" t="s">
        <v>232</v>
      </c>
      <c r="AC2184" s="40"/>
    </row>
    <row r="2185" spans="1:29" ht="19.5" customHeight="1" x14ac:dyDescent="0.45">
      <c r="A2185" s="22">
        <v>46147</v>
      </c>
      <c r="B2185" s="23" t="s">
        <v>29</v>
      </c>
      <c r="C2185" s="24" t="s">
        <v>168</v>
      </c>
      <c r="D2185" s="25" t="s">
        <v>333</v>
      </c>
      <c r="E2185" s="26" t="s">
        <v>332</v>
      </c>
      <c r="F2185" s="27" t="str">
        <f>VLOOKUP(표1[[#This Row],[품번]],[1]!품번구분[#Data],2,0)</f>
        <v>G</v>
      </c>
      <c r="G2185" s="28">
        <v>16</v>
      </c>
      <c r="H2185" s="28">
        <v>60</v>
      </c>
      <c r="I2185" s="28">
        <v>0</v>
      </c>
      <c r="J2185" s="29">
        <f>표1[[#This Row],[C/V]]*표1[[#This Row],[판수]]-표1[[#This Row],[불량수량]]</f>
        <v>960</v>
      </c>
      <c r="K2185" s="28" t="s">
        <v>330</v>
      </c>
      <c r="L2185" s="28" t="s">
        <v>34</v>
      </c>
      <c r="M2185" s="30" t="s">
        <v>230</v>
      </c>
      <c r="N2185" s="30" t="s">
        <v>353</v>
      </c>
      <c r="O2185" s="31">
        <v>620</v>
      </c>
      <c r="P2185" s="31">
        <v>0</v>
      </c>
      <c r="Q2185" s="32"/>
      <c r="R2185" s="33">
        <f t="shared" si="171"/>
        <v>5.806451612903226</v>
      </c>
      <c r="S2185" s="34">
        <f t="shared" si="170"/>
        <v>124</v>
      </c>
      <c r="T2185" s="35">
        <f>IF(L2185="비가동",0,VLOOKUP(E2185,[1]단가!$D$4:$G$1048576,4,0))</f>
        <v>820.4</v>
      </c>
      <c r="U2185" s="35">
        <f t="shared" si="167"/>
        <v>787584</v>
      </c>
      <c r="V2185" s="36" t="str">
        <f>IF($L2185="비가동",0,IF($B2185="in",VLOOKUP($E2185,[1]투입량!$M:$T,3,FALSE),VLOOKUP($E2185,[1]투입량!$D:$I,3,FALSE)))</f>
        <v>E5005-1</v>
      </c>
      <c r="W2185" s="35">
        <f>IF($L2185="비가동",0,IF($B2185="in",VLOOKUP($E2185,[1]투입량!$M:$T,6,FALSE),VLOOKUP($E2185,[1]투입량!$D:$I,5,FALSE)))</f>
        <v>360</v>
      </c>
      <c r="X2185" s="35">
        <f t="shared" si="168"/>
        <v>23760.000000000004</v>
      </c>
      <c r="Y2185" s="37">
        <f>IF(V2185=0,0,VLOOKUP(V2185,[1]원재료!C:H,3,0)*0.001)</f>
        <v>3.25</v>
      </c>
      <c r="Z2185" s="35">
        <f t="shared" si="169"/>
        <v>77220.000000000015</v>
      </c>
      <c r="AA2185" s="38"/>
      <c r="AB2185" s="39" t="s">
        <v>232</v>
      </c>
      <c r="AC2185" s="40"/>
    </row>
    <row r="2186" spans="1:29" ht="19.5" customHeight="1" x14ac:dyDescent="0.45">
      <c r="A2186" s="22">
        <v>46147</v>
      </c>
      <c r="B2186" s="23" t="s">
        <v>29</v>
      </c>
      <c r="C2186" s="24" t="s">
        <v>168</v>
      </c>
      <c r="D2186" s="25" t="s">
        <v>328</v>
      </c>
      <c r="E2186" s="26" t="s">
        <v>329</v>
      </c>
      <c r="F2186" s="27" t="str">
        <f>VLOOKUP(표1[[#This Row],[품번]],[1]!품번구분[#Data],2,0)</f>
        <v>G</v>
      </c>
      <c r="G2186" s="28">
        <v>2</v>
      </c>
      <c r="H2186" s="28">
        <v>64</v>
      </c>
      <c r="I2186" s="28">
        <v>0</v>
      </c>
      <c r="J2186" s="29">
        <f>표1[[#This Row],[C/V]]*표1[[#This Row],[판수]]-표1[[#This Row],[불량수량]]</f>
        <v>128</v>
      </c>
      <c r="K2186" s="28" t="s">
        <v>334</v>
      </c>
      <c r="L2186" s="28" t="s">
        <v>117</v>
      </c>
      <c r="M2186" s="30" t="s">
        <v>353</v>
      </c>
      <c r="N2186" s="30" t="s">
        <v>230</v>
      </c>
      <c r="O2186" s="31">
        <v>660</v>
      </c>
      <c r="P2186" s="31">
        <v>0</v>
      </c>
      <c r="Q2186" s="32"/>
      <c r="R2186" s="33">
        <f t="shared" si="171"/>
        <v>5.8181818181818183</v>
      </c>
      <c r="S2186" s="34">
        <f t="shared" si="170"/>
        <v>124</v>
      </c>
      <c r="T2186" s="35">
        <f>IF(L2186="비가동",0,VLOOKUP(E2186,[1]단가!$D$4:$G$1048576,4,0))</f>
        <v>3750</v>
      </c>
      <c r="U2186" s="35">
        <f t="shared" si="167"/>
        <v>480000</v>
      </c>
      <c r="V2186" s="36" t="str">
        <f>IF($L2186="비가동",0,IF($B2186="in",VLOOKUP($E2186,[1]투입량!$M:$T,3,FALSE),VLOOKUP($E2186,[1]투입량!$D:$I,3,FALSE)))</f>
        <v>E6005</v>
      </c>
      <c r="W2186" s="35">
        <f>IF($L2186="비가동",0,IF($B2186="in",VLOOKUP($E2186,[1]투입량!$M:$T,6,FALSE),VLOOKUP($E2186,[1]투입량!$D:$I,5,FALSE)))</f>
        <v>88</v>
      </c>
      <c r="X2186" s="35">
        <f t="shared" si="168"/>
        <v>6195.2000000000007</v>
      </c>
      <c r="Y2186" s="37">
        <f>IF(V2186=0,0,VLOOKUP(V2186,[1]원재료!C:H,3,0)*0.001)</f>
        <v>4.62</v>
      </c>
      <c r="Z2186" s="35">
        <f t="shared" si="169"/>
        <v>28621.824000000004</v>
      </c>
      <c r="AA2186" s="38"/>
      <c r="AB2186" s="39" t="s">
        <v>232</v>
      </c>
      <c r="AC2186" s="40"/>
    </row>
    <row r="2187" spans="1:29" ht="19.5" customHeight="1" x14ac:dyDescent="0.45">
      <c r="A2187" s="22">
        <v>46147</v>
      </c>
      <c r="B2187" s="23" t="s">
        <v>29</v>
      </c>
      <c r="C2187" s="24" t="s">
        <v>168</v>
      </c>
      <c r="D2187" s="25" t="s">
        <v>331</v>
      </c>
      <c r="E2187" s="26" t="s">
        <v>332</v>
      </c>
      <c r="F2187" s="27" t="str">
        <f>VLOOKUP(표1[[#This Row],[품번]],[1]!품번구분[#Data],2,0)</f>
        <v>G</v>
      </c>
      <c r="G2187" s="28">
        <v>16</v>
      </c>
      <c r="H2187" s="28">
        <v>64</v>
      </c>
      <c r="I2187" s="28">
        <v>0</v>
      </c>
      <c r="J2187" s="29">
        <f>표1[[#This Row],[C/V]]*표1[[#This Row],[판수]]-표1[[#This Row],[불량수량]]</f>
        <v>1024</v>
      </c>
      <c r="K2187" s="28" t="s">
        <v>334</v>
      </c>
      <c r="L2187" s="28" t="s">
        <v>117</v>
      </c>
      <c r="M2187" s="30" t="s">
        <v>353</v>
      </c>
      <c r="N2187" s="30" t="s">
        <v>230</v>
      </c>
      <c r="O2187" s="31">
        <v>660</v>
      </c>
      <c r="P2187" s="31">
        <v>0</v>
      </c>
      <c r="Q2187" s="32"/>
      <c r="R2187" s="33">
        <f t="shared" si="171"/>
        <v>5.8181818181818183</v>
      </c>
      <c r="S2187" s="34">
        <f t="shared" si="170"/>
        <v>124</v>
      </c>
      <c r="T2187" s="35">
        <f>IF(L2187="비가동",0,VLOOKUP(E2187,[1]단가!$D$4:$G$1048576,4,0))</f>
        <v>820.4</v>
      </c>
      <c r="U2187" s="35">
        <f t="shared" si="167"/>
        <v>840089.59999999998</v>
      </c>
      <c r="V2187" s="36" t="str">
        <f>IF($L2187="비가동",0,IF($B2187="in",VLOOKUP($E2187,[1]투입량!$M:$T,3,FALSE),VLOOKUP($E2187,[1]투입량!$D:$I,3,FALSE)))</f>
        <v>E5005-1</v>
      </c>
      <c r="W2187" s="35">
        <f>IF($L2187="비가동",0,IF($B2187="in",VLOOKUP($E2187,[1]투입량!$M:$T,6,FALSE),VLOOKUP($E2187,[1]투입량!$D:$I,5,FALSE)))</f>
        <v>360</v>
      </c>
      <c r="X2187" s="35">
        <f t="shared" si="168"/>
        <v>25344.000000000004</v>
      </c>
      <c r="Y2187" s="37">
        <f>IF(V2187=0,0,VLOOKUP(V2187,[1]원재료!C:H,3,0)*0.001)</f>
        <v>3.25</v>
      </c>
      <c r="Z2187" s="35">
        <f t="shared" si="169"/>
        <v>82368.000000000015</v>
      </c>
      <c r="AA2187" s="38"/>
      <c r="AB2187" s="39" t="s">
        <v>232</v>
      </c>
      <c r="AC2187" s="40"/>
    </row>
    <row r="2188" spans="1:29" ht="19.5" customHeight="1" x14ac:dyDescent="0.45">
      <c r="A2188" s="22">
        <v>46147</v>
      </c>
      <c r="B2188" s="23" t="s">
        <v>29</v>
      </c>
      <c r="C2188" s="24" t="s">
        <v>168</v>
      </c>
      <c r="D2188" s="25" t="s">
        <v>333</v>
      </c>
      <c r="E2188" s="26" t="s">
        <v>332</v>
      </c>
      <c r="F2188" s="27" t="str">
        <f>VLOOKUP(표1[[#This Row],[품번]],[1]!품번구분[#Data],2,0)</f>
        <v>G</v>
      </c>
      <c r="G2188" s="28">
        <v>16</v>
      </c>
      <c r="H2188" s="28">
        <v>64</v>
      </c>
      <c r="I2188" s="28">
        <v>0</v>
      </c>
      <c r="J2188" s="29">
        <f>표1[[#This Row],[C/V]]*표1[[#This Row],[판수]]-표1[[#This Row],[불량수량]]</f>
        <v>1024</v>
      </c>
      <c r="K2188" s="28" t="s">
        <v>334</v>
      </c>
      <c r="L2188" s="28" t="s">
        <v>117</v>
      </c>
      <c r="M2188" s="30" t="s">
        <v>353</v>
      </c>
      <c r="N2188" s="30" t="s">
        <v>230</v>
      </c>
      <c r="O2188" s="31">
        <v>660</v>
      </c>
      <c r="P2188" s="31">
        <v>0</v>
      </c>
      <c r="Q2188" s="32"/>
      <c r="R2188" s="33">
        <f t="shared" si="171"/>
        <v>5.8181818181818183</v>
      </c>
      <c r="S2188" s="34">
        <f t="shared" si="170"/>
        <v>124</v>
      </c>
      <c r="T2188" s="35">
        <f>IF(L2188="비가동",0,VLOOKUP(E2188,[1]단가!$D$4:$G$1048576,4,0))</f>
        <v>820.4</v>
      </c>
      <c r="U2188" s="35">
        <f t="shared" si="167"/>
        <v>840089.59999999998</v>
      </c>
      <c r="V2188" s="36" t="str">
        <f>IF($L2188="비가동",0,IF($B2188="in",VLOOKUP($E2188,[1]투입량!$M:$T,3,FALSE),VLOOKUP($E2188,[1]투입량!$D:$I,3,FALSE)))</f>
        <v>E5005-1</v>
      </c>
      <c r="W2188" s="35">
        <f>IF($L2188="비가동",0,IF($B2188="in",VLOOKUP($E2188,[1]투입량!$M:$T,6,FALSE),VLOOKUP($E2188,[1]투입량!$D:$I,5,FALSE)))</f>
        <v>360</v>
      </c>
      <c r="X2188" s="35">
        <f t="shared" si="168"/>
        <v>25344.000000000004</v>
      </c>
      <c r="Y2188" s="37">
        <f>IF(V2188=0,0,VLOOKUP(V2188,[1]원재료!C:H,3,0)*0.001)</f>
        <v>3.25</v>
      </c>
      <c r="Z2188" s="35">
        <f t="shared" si="169"/>
        <v>82368.000000000015</v>
      </c>
      <c r="AA2188" s="38"/>
      <c r="AB2188" s="39" t="s">
        <v>232</v>
      </c>
      <c r="AC2188" s="40"/>
    </row>
    <row r="2189" spans="1:29" ht="19.5" hidden="1" customHeight="1" x14ac:dyDescent="0.45">
      <c r="A2189" s="22">
        <v>46147</v>
      </c>
      <c r="B2189" s="23" t="s">
        <v>29</v>
      </c>
      <c r="C2189" s="24" t="s">
        <v>168</v>
      </c>
      <c r="D2189" s="25" t="s">
        <v>335</v>
      </c>
      <c r="E2189" s="26" t="s">
        <v>336</v>
      </c>
      <c r="F2189" s="27" t="str">
        <f>VLOOKUP(표1[[#This Row],[품번]],[1]!품번구분[#Data],2,0)</f>
        <v>G</v>
      </c>
      <c r="G2189" s="28">
        <v>12</v>
      </c>
      <c r="H2189" s="28">
        <v>78</v>
      </c>
      <c r="I2189" s="28">
        <v>0</v>
      </c>
      <c r="J2189" s="29">
        <f>표1[[#This Row],[C/V]]*표1[[#This Row],[판수]]-표1[[#This Row],[불량수량]]</f>
        <v>936</v>
      </c>
      <c r="K2189" s="28" t="s">
        <v>337</v>
      </c>
      <c r="L2189" s="28" t="s">
        <v>34</v>
      </c>
      <c r="M2189" s="30" t="s">
        <v>230</v>
      </c>
      <c r="N2189" s="30" t="s">
        <v>353</v>
      </c>
      <c r="O2189" s="31">
        <v>565</v>
      </c>
      <c r="P2189" s="31">
        <v>55</v>
      </c>
      <c r="Q2189" s="32" t="s">
        <v>343</v>
      </c>
      <c r="R2189" s="33">
        <f t="shared" si="171"/>
        <v>8.283185840707965</v>
      </c>
      <c r="S2189" s="34">
        <f t="shared" si="170"/>
        <v>159</v>
      </c>
      <c r="T2189" s="35">
        <f>IF(L2189="비가동",0,VLOOKUP(E2189,[1]단가!$D$4:$G$1048576,4,0))</f>
        <v>382.8</v>
      </c>
      <c r="U2189" s="35">
        <f t="shared" si="167"/>
        <v>358300.8</v>
      </c>
      <c r="V2189" s="36" t="str">
        <f>IF($L2189="비가동",0,IF($B2189="in",VLOOKUP($E2189,[1]투입량!$M:$T,3,FALSE),VLOOKUP($E2189,[1]투입량!$D:$I,3,FALSE)))</f>
        <v>E5007</v>
      </c>
      <c r="W2189" s="35">
        <f>IF($L2189="비가동",0,IF($B2189="in",VLOOKUP($E2189,[1]투입량!$M:$T,6,FALSE),VLOOKUP($E2189,[1]투입량!$D:$I,5,FALSE)))</f>
        <v>480</v>
      </c>
      <c r="X2189" s="35">
        <f t="shared" si="168"/>
        <v>41184</v>
      </c>
      <c r="Y2189" s="37">
        <f>IF(V2189=0,0,VLOOKUP(V2189,[1]원재료!C:H,3,0)*0.001)</f>
        <v>4.55</v>
      </c>
      <c r="Z2189" s="35">
        <f t="shared" si="169"/>
        <v>187387.19999999998</v>
      </c>
      <c r="AA2189" s="38"/>
      <c r="AB2189" s="39" t="s">
        <v>232</v>
      </c>
      <c r="AC2189" s="40"/>
    </row>
    <row r="2190" spans="1:29" ht="19.5" customHeight="1" x14ac:dyDescent="0.45">
      <c r="A2190" s="22">
        <v>46147</v>
      </c>
      <c r="B2190" s="23" t="s">
        <v>29</v>
      </c>
      <c r="C2190" s="24" t="s">
        <v>168</v>
      </c>
      <c r="D2190" s="25" t="s">
        <v>338</v>
      </c>
      <c r="E2190" s="26" t="s">
        <v>339</v>
      </c>
      <c r="F2190" s="27" t="str">
        <f>VLOOKUP(표1[[#This Row],[품번]],[1]!품번구분[#Data],2,0)</f>
        <v>G</v>
      </c>
      <c r="G2190" s="28">
        <v>4</v>
      </c>
      <c r="H2190" s="28">
        <v>80</v>
      </c>
      <c r="I2190" s="28">
        <v>0</v>
      </c>
      <c r="J2190" s="29">
        <f>표1[[#This Row],[C/V]]*표1[[#This Row],[판수]]-표1[[#This Row],[불량수량]]</f>
        <v>320</v>
      </c>
      <c r="K2190" s="28" t="s">
        <v>337</v>
      </c>
      <c r="L2190" s="28" t="s">
        <v>34</v>
      </c>
      <c r="M2190" s="30" t="s">
        <v>230</v>
      </c>
      <c r="N2190" s="30" t="s">
        <v>353</v>
      </c>
      <c r="O2190" s="31">
        <v>620</v>
      </c>
      <c r="P2190" s="31">
        <v>0</v>
      </c>
      <c r="Q2190" s="32"/>
      <c r="R2190" s="33">
        <f t="shared" si="171"/>
        <v>7.741935483870968</v>
      </c>
      <c r="S2190" s="34">
        <f t="shared" si="170"/>
        <v>171</v>
      </c>
      <c r="T2190" s="35">
        <f>IF(L2190="비가동",0,VLOOKUP(E2190,[1]단가!$D$4:$G$1048576,4,0))</f>
        <v>621.20000000000005</v>
      </c>
      <c r="U2190" s="35">
        <f t="shared" si="167"/>
        <v>198784</v>
      </c>
      <c r="V2190" s="36" t="str">
        <f>IF($L2190="비가동",0,IF($B2190="in",VLOOKUP($E2190,[1]투입량!$M:$T,3,FALSE),VLOOKUP($E2190,[1]투입량!$D:$I,3,FALSE)))</f>
        <v>E5005-1</v>
      </c>
      <c r="W2190" s="35">
        <f>IF($L2190="비가동",0,IF($B2190="in",VLOOKUP($E2190,[1]투입량!$M:$T,6,FALSE),VLOOKUP($E2190,[1]투입량!$D:$I,5,FALSE)))</f>
        <v>252</v>
      </c>
      <c r="X2190" s="35">
        <f t="shared" si="168"/>
        <v>22176.000000000004</v>
      </c>
      <c r="Y2190" s="37">
        <f>IF(V2190=0,0,VLOOKUP(V2190,[1]원재료!C:H,3,0)*0.001)</f>
        <v>3.25</v>
      </c>
      <c r="Z2190" s="35">
        <f t="shared" si="169"/>
        <v>72072.000000000015</v>
      </c>
      <c r="AA2190" s="38"/>
      <c r="AB2190" s="39" t="s">
        <v>232</v>
      </c>
      <c r="AC2190" s="40"/>
    </row>
    <row r="2191" spans="1:29" ht="19.5" customHeight="1" x14ac:dyDescent="0.45">
      <c r="A2191" s="22">
        <v>46147</v>
      </c>
      <c r="B2191" s="23" t="s">
        <v>29</v>
      </c>
      <c r="C2191" s="24" t="s">
        <v>168</v>
      </c>
      <c r="D2191" s="25" t="s">
        <v>340</v>
      </c>
      <c r="E2191" s="26" t="s">
        <v>341</v>
      </c>
      <c r="F2191" s="27" t="str">
        <f>VLOOKUP(표1[[#This Row],[품번]],[1]!품번구분[#Data],2,0)</f>
        <v>G</v>
      </c>
      <c r="G2191" s="28">
        <v>24</v>
      </c>
      <c r="H2191" s="28">
        <v>80</v>
      </c>
      <c r="I2191" s="28">
        <v>0</v>
      </c>
      <c r="J2191" s="29">
        <f>표1[[#This Row],[C/V]]*표1[[#This Row],[판수]]-표1[[#This Row],[불량수량]]</f>
        <v>1920</v>
      </c>
      <c r="K2191" s="28" t="s">
        <v>337</v>
      </c>
      <c r="L2191" s="28" t="s">
        <v>34</v>
      </c>
      <c r="M2191" s="30" t="s">
        <v>230</v>
      </c>
      <c r="N2191" s="30" t="s">
        <v>353</v>
      </c>
      <c r="O2191" s="31">
        <v>620</v>
      </c>
      <c r="P2191" s="31">
        <v>0</v>
      </c>
      <c r="Q2191" s="32"/>
      <c r="R2191" s="33">
        <f t="shared" si="171"/>
        <v>7.741935483870968</v>
      </c>
      <c r="S2191" s="34">
        <f t="shared" si="170"/>
        <v>171</v>
      </c>
      <c r="T2191" s="35">
        <f>IF(L2191="비가동",0,VLOOKUP(E2191,[1]단가!$D$4:$G$1048576,4,0))</f>
        <v>96</v>
      </c>
      <c r="U2191" s="35">
        <f t="shared" si="167"/>
        <v>184320</v>
      </c>
      <c r="V2191" s="36" t="str">
        <f>IF($L2191="비가동",0,IF($B2191="in",VLOOKUP($E2191,[1]투입량!$M:$T,3,FALSE),VLOOKUP($E2191,[1]투입량!$D:$I,3,FALSE)))</f>
        <v>CE5001</v>
      </c>
      <c r="W2191" s="35">
        <f>IF($L2191="비가동",0,IF($B2191="in",VLOOKUP($E2191,[1]투입량!$M:$T,6,FALSE),VLOOKUP($E2191,[1]투입량!$D:$I,5,FALSE)))</f>
        <v>240</v>
      </c>
      <c r="X2191" s="35">
        <f t="shared" si="168"/>
        <v>21120</v>
      </c>
      <c r="Y2191" s="37">
        <f>IF(V2191=0,0,VLOOKUP(V2191,[1]원재료!C:H,3,0)*0.001)</f>
        <v>3.0500000000000003</v>
      </c>
      <c r="Z2191" s="35">
        <f t="shared" si="169"/>
        <v>64416.000000000007</v>
      </c>
      <c r="AA2191" s="38"/>
      <c r="AB2191" s="39" t="s">
        <v>232</v>
      </c>
      <c r="AC2191" s="40"/>
    </row>
    <row r="2192" spans="1:29" ht="19.5" hidden="1" customHeight="1" x14ac:dyDescent="0.45">
      <c r="A2192" s="22">
        <v>46147</v>
      </c>
      <c r="B2192" s="23" t="s">
        <v>29</v>
      </c>
      <c r="C2192" s="24" t="s">
        <v>168</v>
      </c>
      <c r="D2192" s="25" t="s">
        <v>335</v>
      </c>
      <c r="E2192" s="26" t="s">
        <v>336</v>
      </c>
      <c r="F2192" s="27" t="str">
        <f>VLOOKUP(표1[[#This Row],[품번]],[1]!품번구분[#Data],2,0)</f>
        <v>G</v>
      </c>
      <c r="G2192" s="28">
        <v>12</v>
      </c>
      <c r="H2192" s="28">
        <v>81</v>
      </c>
      <c r="I2192" s="28">
        <v>0</v>
      </c>
      <c r="J2192" s="29">
        <f>표1[[#This Row],[C/V]]*표1[[#This Row],[판수]]-표1[[#This Row],[불량수량]]</f>
        <v>972</v>
      </c>
      <c r="K2192" s="28" t="s">
        <v>342</v>
      </c>
      <c r="L2192" s="28" t="s">
        <v>117</v>
      </c>
      <c r="M2192" s="30" t="s">
        <v>353</v>
      </c>
      <c r="N2192" s="30" t="s">
        <v>230</v>
      </c>
      <c r="O2192" s="31">
        <v>620</v>
      </c>
      <c r="P2192" s="31">
        <v>40</v>
      </c>
      <c r="Q2192" s="32" t="s">
        <v>343</v>
      </c>
      <c r="R2192" s="33">
        <f t="shared" si="171"/>
        <v>7.838709677419355</v>
      </c>
      <c r="S2192" s="34">
        <f t="shared" si="170"/>
        <v>159</v>
      </c>
      <c r="T2192" s="35">
        <f>IF(L2192="비가동",0,VLOOKUP(E2192,[1]단가!$D$4:$G$1048576,4,0))</f>
        <v>382.8</v>
      </c>
      <c r="U2192" s="35">
        <f t="shared" si="167"/>
        <v>372081.60000000003</v>
      </c>
      <c r="V2192" s="36" t="str">
        <f>IF($L2192="비가동",0,IF($B2192="in",VLOOKUP($E2192,[1]투입량!$M:$T,3,FALSE),VLOOKUP($E2192,[1]투입량!$D:$I,3,FALSE)))</f>
        <v>E5007</v>
      </c>
      <c r="W2192" s="35">
        <f>IF($L2192="비가동",0,IF($B2192="in",VLOOKUP($E2192,[1]투입량!$M:$T,6,FALSE),VLOOKUP($E2192,[1]투입량!$D:$I,5,FALSE)))</f>
        <v>480</v>
      </c>
      <c r="X2192" s="35">
        <f t="shared" si="168"/>
        <v>42768</v>
      </c>
      <c r="Y2192" s="37">
        <f>IF(V2192=0,0,VLOOKUP(V2192,[1]원재료!C:H,3,0)*0.001)</f>
        <v>4.55</v>
      </c>
      <c r="Z2192" s="35">
        <f t="shared" si="169"/>
        <v>194594.4</v>
      </c>
      <c r="AA2192" s="38"/>
      <c r="AB2192" s="39" t="s">
        <v>232</v>
      </c>
      <c r="AC2192" s="40"/>
    </row>
    <row r="2193" spans="1:29" ht="19.5" customHeight="1" x14ac:dyDescent="0.45">
      <c r="A2193" s="22">
        <v>46147</v>
      </c>
      <c r="B2193" s="23" t="s">
        <v>29</v>
      </c>
      <c r="C2193" s="24" t="s">
        <v>168</v>
      </c>
      <c r="D2193" s="25" t="s">
        <v>338</v>
      </c>
      <c r="E2193" s="26" t="s">
        <v>339</v>
      </c>
      <c r="F2193" s="27" t="str">
        <f>VLOOKUP(표1[[#This Row],[품번]],[1]!품번구분[#Data],2,0)</f>
        <v>G</v>
      </c>
      <c r="G2193" s="28">
        <v>4</v>
      </c>
      <c r="H2193" s="28">
        <v>91</v>
      </c>
      <c r="I2193" s="28">
        <v>0</v>
      </c>
      <c r="J2193" s="29">
        <f>표1[[#This Row],[C/V]]*표1[[#This Row],[판수]]-표1[[#This Row],[불량수량]]</f>
        <v>364</v>
      </c>
      <c r="K2193" s="28" t="s">
        <v>342</v>
      </c>
      <c r="L2193" s="28" t="s">
        <v>117</v>
      </c>
      <c r="M2193" s="30" t="s">
        <v>353</v>
      </c>
      <c r="N2193" s="30" t="s">
        <v>230</v>
      </c>
      <c r="O2193" s="31">
        <v>660</v>
      </c>
      <c r="P2193" s="31">
        <v>0</v>
      </c>
      <c r="Q2193" s="32"/>
      <c r="R2193" s="33">
        <f t="shared" si="171"/>
        <v>8.2727272727272734</v>
      </c>
      <c r="S2193" s="34">
        <f t="shared" si="170"/>
        <v>171</v>
      </c>
      <c r="T2193" s="35">
        <f>IF(L2193="비가동",0,VLOOKUP(E2193,[1]단가!$D$4:$G$1048576,4,0))</f>
        <v>621.20000000000005</v>
      </c>
      <c r="U2193" s="35">
        <f t="shared" si="167"/>
        <v>226116.80000000002</v>
      </c>
      <c r="V2193" s="36" t="str">
        <f>IF($L2193="비가동",0,IF($B2193="in",VLOOKUP($E2193,[1]투입량!$M:$T,3,FALSE),VLOOKUP($E2193,[1]투입량!$D:$I,3,FALSE)))</f>
        <v>E5005-1</v>
      </c>
      <c r="W2193" s="35">
        <f>IF($L2193="비가동",0,IF($B2193="in",VLOOKUP($E2193,[1]투입량!$M:$T,6,FALSE),VLOOKUP($E2193,[1]투입량!$D:$I,5,FALSE)))</f>
        <v>252</v>
      </c>
      <c r="X2193" s="35">
        <f t="shared" si="168"/>
        <v>25225.200000000004</v>
      </c>
      <c r="Y2193" s="37">
        <f>IF(V2193=0,0,VLOOKUP(V2193,[1]원재료!C:H,3,0)*0.001)</f>
        <v>3.25</v>
      </c>
      <c r="Z2193" s="35">
        <f t="shared" si="169"/>
        <v>81981.900000000009</v>
      </c>
      <c r="AA2193" s="38"/>
      <c r="AB2193" s="39" t="s">
        <v>232</v>
      </c>
      <c r="AC2193" s="40"/>
    </row>
    <row r="2194" spans="1:29" ht="19.5" customHeight="1" x14ac:dyDescent="0.45">
      <c r="A2194" s="22">
        <v>46147</v>
      </c>
      <c r="B2194" s="23" t="s">
        <v>29</v>
      </c>
      <c r="C2194" s="24" t="s">
        <v>168</v>
      </c>
      <c r="D2194" s="25" t="s">
        <v>340</v>
      </c>
      <c r="E2194" s="26" t="s">
        <v>341</v>
      </c>
      <c r="F2194" s="27" t="str">
        <f>VLOOKUP(표1[[#This Row],[품번]],[1]!품번구분[#Data],2,0)</f>
        <v>G</v>
      </c>
      <c r="G2194" s="28">
        <v>24</v>
      </c>
      <c r="H2194" s="28">
        <v>91</v>
      </c>
      <c r="I2194" s="28">
        <v>0</v>
      </c>
      <c r="J2194" s="29">
        <f>표1[[#This Row],[C/V]]*표1[[#This Row],[판수]]-표1[[#This Row],[불량수량]]</f>
        <v>2184</v>
      </c>
      <c r="K2194" s="28" t="s">
        <v>342</v>
      </c>
      <c r="L2194" s="28" t="s">
        <v>117</v>
      </c>
      <c r="M2194" s="30" t="s">
        <v>353</v>
      </c>
      <c r="N2194" s="30" t="s">
        <v>230</v>
      </c>
      <c r="O2194" s="31">
        <v>660</v>
      </c>
      <c r="P2194" s="31">
        <v>0</v>
      </c>
      <c r="Q2194" s="32"/>
      <c r="R2194" s="33">
        <f t="shared" si="171"/>
        <v>8.2727272727272734</v>
      </c>
      <c r="S2194" s="34">
        <f t="shared" si="170"/>
        <v>171</v>
      </c>
      <c r="T2194" s="35">
        <f>IF(L2194="비가동",0,VLOOKUP(E2194,[1]단가!$D$4:$G$1048576,4,0))</f>
        <v>96</v>
      </c>
      <c r="U2194" s="35">
        <f t="shared" si="167"/>
        <v>209664</v>
      </c>
      <c r="V2194" s="36" t="str">
        <f>IF($L2194="비가동",0,IF($B2194="in",VLOOKUP($E2194,[1]투입량!$M:$T,3,FALSE),VLOOKUP($E2194,[1]투입량!$D:$I,3,FALSE)))</f>
        <v>CE5001</v>
      </c>
      <c r="W2194" s="35">
        <f>IF($L2194="비가동",0,IF($B2194="in",VLOOKUP($E2194,[1]투입량!$M:$T,6,FALSE),VLOOKUP($E2194,[1]투입량!$D:$I,5,FALSE)))</f>
        <v>240</v>
      </c>
      <c r="X2194" s="35">
        <f t="shared" si="168"/>
        <v>24024</v>
      </c>
      <c r="Y2194" s="37">
        <f>IF(V2194=0,0,VLOOKUP(V2194,[1]원재료!C:H,3,0)*0.001)</f>
        <v>3.0500000000000003</v>
      </c>
      <c r="Z2194" s="35">
        <f t="shared" si="169"/>
        <v>73273.200000000012</v>
      </c>
      <c r="AA2194" s="38"/>
      <c r="AB2194" s="39" t="s">
        <v>232</v>
      </c>
      <c r="AC2194" s="40"/>
    </row>
    <row r="2195" spans="1:29" ht="19.5" hidden="1" customHeight="1" x14ac:dyDescent="0.45">
      <c r="A2195" s="22">
        <v>46147</v>
      </c>
      <c r="B2195" s="23" t="s">
        <v>29</v>
      </c>
      <c r="C2195" s="24" t="s">
        <v>168</v>
      </c>
      <c r="D2195" s="25" t="s">
        <v>370</v>
      </c>
      <c r="E2195" s="26" t="s">
        <v>371</v>
      </c>
      <c r="F2195" s="27" t="str">
        <f>VLOOKUP(표1[[#This Row],[품번]],[1]!품번구분[#Data],2,0)</f>
        <v>G</v>
      </c>
      <c r="G2195" s="28">
        <v>2</v>
      </c>
      <c r="H2195" s="28">
        <v>26</v>
      </c>
      <c r="I2195" s="28">
        <v>0</v>
      </c>
      <c r="J2195" s="29">
        <f>표1[[#This Row],[C/V]]*표1[[#This Row],[판수]]-표1[[#This Row],[불량수량]]</f>
        <v>52</v>
      </c>
      <c r="K2195" s="28" t="s">
        <v>372</v>
      </c>
      <c r="L2195" s="28" t="s">
        <v>34</v>
      </c>
      <c r="M2195" s="30" t="s">
        <v>230</v>
      </c>
      <c r="N2195" s="30" t="s">
        <v>353</v>
      </c>
      <c r="O2195" s="31">
        <v>380</v>
      </c>
      <c r="P2195" s="31">
        <v>240</v>
      </c>
      <c r="Q2195" s="32" t="s">
        <v>343</v>
      </c>
      <c r="R2195" s="33">
        <f t="shared" si="171"/>
        <v>4.1052631578947372</v>
      </c>
      <c r="S2195" s="34">
        <f t="shared" si="170"/>
        <v>32</v>
      </c>
      <c r="T2195" s="35">
        <f>IF(L2195="비가동",0,VLOOKUP(E2195,[1]단가!$D$4:$G$1048576,4,0))</f>
        <v>1280</v>
      </c>
      <c r="U2195" s="35">
        <f t="shared" si="167"/>
        <v>66560</v>
      </c>
      <c r="V2195" s="36" t="str">
        <f>IF($L2195="비가동",0,IF($B2195="in",VLOOKUP($E2195,[1]투입량!$M:$T,3,FALSE),VLOOKUP($E2195,[1]투입량!$D:$I,3,FALSE)))</f>
        <v>E6005</v>
      </c>
      <c r="W2195" s="35">
        <f>IF($L2195="비가동",0,IF($B2195="in",VLOOKUP($E2195,[1]투입량!$M:$T,6,FALSE),VLOOKUP($E2195,[1]투입량!$D:$I,5,FALSE)))</f>
        <v>48</v>
      </c>
      <c r="X2195" s="35">
        <f t="shared" si="168"/>
        <v>1372.8000000000002</v>
      </c>
      <c r="Y2195" s="37">
        <f>IF(V2195=0,0,VLOOKUP(V2195,[1]원재료!C:H,3,0)*0.001)</f>
        <v>4.62</v>
      </c>
      <c r="Z2195" s="35">
        <f t="shared" si="169"/>
        <v>6342.3360000000011</v>
      </c>
      <c r="AA2195" s="38"/>
      <c r="AB2195" s="39" t="s">
        <v>232</v>
      </c>
      <c r="AC2195" s="40"/>
    </row>
    <row r="2196" spans="1:29" ht="19.5" hidden="1" customHeight="1" x14ac:dyDescent="0.45">
      <c r="A2196" s="22">
        <v>46147</v>
      </c>
      <c r="B2196" s="23" t="s">
        <v>29</v>
      </c>
      <c r="C2196" s="24" t="s">
        <v>168</v>
      </c>
      <c r="D2196" s="25" t="s">
        <v>370</v>
      </c>
      <c r="E2196" s="26" t="s">
        <v>371</v>
      </c>
      <c r="F2196" s="27" t="str">
        <f>VLOOKUP(표1[[#This Row],[품번]],[1]!품번구분[#Data],2,0)</f>
        <v>G</v>
      </c>
      <c r="G2196" s="28">
        <v>2</v>
      </c>
      <c r="H2196" s="28">
        <v>6</v>
      </c>
      <c r="I2196" s="28">
        <v>0</v>
      </c>
      <c r="J2196" s="29">
        <f>표1[[#This Row],[C/V]]*표1[[#This Row],[판수]]-표1[[#This Row],[불량수량]]</f>
        <v>12</v>
      </c>
      <c r="K2196" s="28" t="s">
        <v>342</v>
      </c>
      <c r="L2196" s="28" t="s">
        <v>117</v>
      </c>
      <c r="M2196" s="30" t="s">
        <v>353</v>
      </c>
      <c r="N2196" s="30" t="s">
        <v>230</v>
      </c>
      <c r="O2196" s="31">
        <v>40</v>
      </c>
      <c r="P2196" s="31">
        <v>620</v>
      </c>
      <c r="Q2196" s="32" t="s">
        <v>343</v>
      </c>
      <c r="R2196" s="33">
        <f t="shared" si="171"/>
        <v>9</v>
      </c>
      <c r="S2196" s="34">
        <f t="shared" si="170"/>
        <v>32</v>
      </c>
      <c r="T2196" s="35">
        <f>IF(L2196="비가동",0,VLOOKUP(E2196,[1]단가!$D$4:$G$1048576,4,0))</f>
        <v>1280</v>
      </c>
      <c r="U2196" s="35">
        <f t="shared" si="167"/>
        <v>15360</v>
      </c>
      <c r="V2196" s="36" t="str">
        <f>IF($L2196="비가동",0,IF($B2196="in",VLOOKUP($E2196,[1]투입량!$M:$T,3,FALSE),VLOOKUP($E2196,[1]투입량!$D:$I,3,FALSE)))</f>
        <v>E6005</v>
      </c>
      <c r="W2196" s="35">
        <f>IF($L2196="비가동",0,IF($B2196="in",VLOOKUP($E2196,[1]투입량!$M:$T,6,FALSE),VLOOKUP($E2196,[1]투입량!$D:$I,5,FALSE)))</f>
        <v>48</v>
      </c>
      <c r="X2196" s="35">
        <f t="shared" si="168"/>
        <v>316.8</v>
      </c>
      <c r="Y2196" s="37">
        <f>IF(V2196=0,0,VLOOKUP(V2196,[1]원재료!C:H,3,0)*0.001)</f>
        <v>4.62</v>
      </c>
      <c r="Z2196" s="35">
        <f t="shared" si="169"/>
        <v>1463.616</v>
      </c>
      <c r="AA2196" s="38"/>
      <c r="AB2196" s="39" t="s">
        <v>232</v>
      </c>
      <c r="AC2196" s="40"/>
    </row>
    <row r="2197" spans="1:29" ht="19.5" customHeight="1" x14ac:dyDescent="0.45">
      <c r="A2197" s="22">
        <v>46147</v>
      </c>
      <c r="B2197" s="23" t="s">
        <v>29</v>
      </c>
      <c r="C2197" s="24" t="s">
        <v>168</v>
      </c>
      <c r="D2197" s="25" t="s">
        <v>345</v>
      </c>
      <c r="E2197" s="26" t="s">
        <v>346</v>
      </c>
      <c r="F2197" s="27" t="str">
        <f>VLOOKUP(표1[[#This Row],[품번]],[1]!품번구분[#Data],2,0)</f>
        <v>G</v>
      </c>
      <c r="G2197" s="28">
        <v>4</v>
      </c>
      <c r="H2197" s="28">
        <v>97</v>
      </c>
      <c r="I2197" s="28">
        <v>0</v>
      </c>
      <c r="J2197" s="29">
        <f>표1[[#This Row],[C/V]]*표1[[#This Row],[판수]]-표1[[#This Row],[불량수량]]</f>
        <v>388</v>
      </c>
      <c r="K2197" s="28" t="s">
        <v>347</v>
      </c>
      <c r="L2197" s="28" t="s">
        <v>34</v>
      </c>
      <c r="M2197" s="30" t="s">
        <v>230</v>
      </c>
      <c r="N2197" s="30" t="s">
        <v>353</v>
      </c>
      <c r="O2197" s="31">
        <v>620</v>
      </c>
      <c r="P2197" s="31">
        <v>0</v>
      </c>
      <c r="Q2197" s="32"/>
      <c r="R2197" s="33">
        <f t="shared" si="171"/>
        <v>9.3870967741935498</v>
      </c>
      <c r="S2197" s="34">
        <f t="shared" si="170"/>
        <v>202</v>
      </c>
      <c r="T2197" s="35">
        <f>IF(L2197="비가동",0,VLOOKUP(E2197,[1]단가!$D$4:$G$1048576,4,0))</f>
        <v>894.6</v>
      </c>
      <c r="U2197" s="35">
        <f t="shared" si="167"/>
        <v>347104.8</v>
      </c>
      <c r="V2197" s="36" t="str">
        <f>IF($L2197="비가동",0,IF($B2197="in",VLOOKUP($E2197,[1]투입량!$M:$T,3,FALSE),VLOOKUP($E2197,[1]투입량!$D:$I,3,FALSE)))</f>
        <v>E5007</v>
      </c>
      <c r="W2197" s="35">
        <f>IF($L2197="비가동",0,IF($B2197="in",VLOOKUP($E2197,[1]투입량!$M:$T,6,FALSE),VLOOKUP($E2197,[1]투입량!$D:$I,5,FALSE)))</f>
        <v>448</v>
      </c>
      <c r="X2197" s="35">
        <f t="shared" si="168"/>
        <v>47801.600000000006</v>
      </c>
      <c r="Y2197" s="37">
        <f>IF(V2197=0,0,VLOOKUP(V2197,[1]원재료!C:H,3,0)*0.001)</f>
        <v>4.55</v>
      </c>
      <c r="Z2197" s="35">
        <f t="shared" si="169"/>
        <v>217497.28000000003</v>
      </c>
      <c r="AA2197" s="38"/>
      <c r="AB2197" s="39" t="s">
        <v>232</v>
      </c>
      <c r="AC2197" s="40"/>
    </row>
    <row r="2198" spans="1:29" ht="19.5" customHeight="1" x14ac:dyDescent="0.45">
      <c r="A2198" s="22">
        <v>46147</v>
      </c>
      <c r="B2198" s="23" t="s">
        <v>29</v>
      </c>
      <c r="C2198" s="24" t="s">
        <v>168</v>
      </c>
      <c r="D2198" s="25" t="s">
        <v>348</v>
      </c>
      <c r="E2198" s="26" t="s">
        <v>349</v>
      </c>
      <c r="F2198" s="27" t="str">
        <f>VLOOKUP(표1[[#This Row],[품번]],[1]!품번구분[#Data],2,0)</f>
        <v>G</v>
      </c>
      <c r="G2198" s="28">
        <v>6</v>
      </c>
      <c r="H2198" s="28">
        <v>97</v>
      </c>
      <c r="I2198" s="28">
        <v>0</v>
      </c>
      <c r="J2198" s="29">
        <f>표1[[#This Row],[C/V]]*표1[[#This Row],[판수]]-표1[[#This Row],[불량수량]]</f>
        <v>582</v>
      </c>
      <c r="K2198" s="28" t="s">
        <v>347</v>
      </c>
      <c r="L2198" s="28" t="s">
        <v>34</v>
      </c>
      <c r="M2198" s="30" t="s">
        <v>230</v>
      </c>
      <c r="N2198" s="30" t="s">
        <v>353</v>
      </c>
      <c r="O2198" s="31">
        <v>620</v>
      </c>
      <c r="P2198" s="31">
        <v>0</v>
      </c>
      <c r="Q2198" s="32"/>
      <c r="R2198" s="33">
        <f t="shared" si="171"/>
        <v>9.3870967741935498</v>
      </c>
      <c r="S2198" s="34">
        <f t="shared" si="170"/>
        <v>202</v>
      </c>
      <c r="T2198" s="35">
        <f>IF(L2198="비가동",0,VLOOKUP(E2198,[1]단가!$D$4:$G$1048576,4,0))</f>
        <v>987.7</v>
      </c>
      <c r="U2198" s="35">
        <f t="shared" si="167"/>
        <v>574841.4</v>
      </c>
      <c r="V2198" s="36" t="str">
        <f>IF($L2198="비가동",0,IF($B2198="in",VLOOKUP($E2198,[1]투입량!$M:$T,3,FALSE),VLOOKUP($E2198,[1]투입량!$D:$I,3,FALSE)))</f>
        <v>E5007</v>
      </c>
      <c r="W2198" s="35">
        <f>IF($L2198="비가동",0,IF($B2198="in",VLOOKUP($E2198,[1]투입량!$M:$T,6,FALSE),VLOOKUP($E2198,[1]투입량!$D:$I,5,FALSE)))</f>
        <v>320</v>
      </c>
      <c r="X2198" s="35">
        <f t="shared" si="168"/>
        <v>34144</v>
      </c>
      <c r="Y2198" s="37">
        <f>IF(V2198=0,0,VLOOKUP(V2198,[1]원재료!C:H,3,0)*0.001)</f>
        <v>4.55</v>
      </c>
      <c r="Z2198" s="35">
        <f t="shared" si="169"/>
        <v>155355.19999999998</v>
      </c>
      <c r="AA2198" s="38"/>
      <c r="AB2198" s="39" t="s">
        <v>232</v>
      </c>
      <c r="AC2198" s="40"/>
    </row>
    <row r="2199" spans="1:29" ht="19.5" customHeight="1" x14ac:dyDescent="0.45">
      <c r="A2199" s="22">
        <v>46147</v>
      </c>
      <c r="B2199" s="23" t="s">
        <v>29</v>
      </c>
      <c r="C2199" s="24" t="s">
        <v>168</v>
      </c>
      <c r="D2199" s="25" t="s">
        <v>350</v>
      </c>
      <c r="E2199" s="26" t="s">
        <v>351</v>
      </c>
      <c r="F2199" s="27" t="str">
        <f>VLOOKUP(표1[[#This Row],[품번]],[1]!품번구분[#Data],2,0)</f>
        <v>G</v>
      </c>
      <c r="G2199" s="28">
        <v>4</v>
      </c>
      <c r="H2199" s="28">
        <v>61</v>
      </c>
      <c r="I2199" s="28">
        <v>0</v>
      </c>
      <c r="J2199" s="29">
        <f>표1[[#This Row],[C/V]]*표1[[#This Row],[판수]]-표1[[#This Row],[불량수량]]</f>
        <v>244</v>
      </c>
      <c r="K2199" s="28" t="s">
        <v>347</v>
      </c>
      <c r="L2199" s="28" t="s">
        <v>34</v>
      </c>
      <c r="M2199" s="30" t="s">
        <v>230</v>
      </c>
      <c r="N2199" s="30" t="s">
        <v>353</v>
      </c>
      <c r="O2199" s="31">
        <v>620</v>
      </c>
      <c r="P2199" s="31">
        <v>0</v>
      </c>
      <c r="Q2199" s="32"/>
      <c r="R2199" s="33">
        <f t="shared" si="171"/>
        <v>5.903225806451613</v>
      </c>
      <c r="S2199" s="34">
        <f t="shared" si="170"/>
        <v>166</v>
      </c>
      <c r="T2199" s="35">
        <f>IF(L2199="비가동",0,VLOOKUP(E2199,[1]단가!$D$4:$G$1048576,4,0))</f>
        <v>1328.9</v>
      </c>
      <c r="U2199" s="35">
        <f t="shared" si="167"/>
        <v>324251.60000000003</v>
      </c>
      <c r="V2199" s="36" t="str">
        <f>IF($L2199="비가동",0,IF($B2199="in",VLOOKUP($E2199,[1]투입량!$M:$T,3,FALSE),VLOOKUP($E2199,[1]투입량!$D:$I,3,FALSE)))</f>
        <v>E5007</v>
      </c>
      <c r="W2199" s="35">
        <f>IF($L2199="비가동",0,IF($B2199="in",VLOOKUP($E2199,[1]투입량!$M:$T,6,FALSE),VLOOKUP($E2199,[1]투입량!$D:$I,5,FALSE)))</f>
        <v>644</v>
      </c>
      <c r="X2199" s="35">
        <f t="shared" si="168"/>
        <v>43212.400000000009</v>
      </c>
      <c r="Y2199" s="37">
        <f>IF(V2199=0,0,VLOOKUP(V2199,[1]원재료!C:H,3,0)*0.001)</f>
        <v>4.55</v>
      </c>
      <c r="Z2199" s="35">
        <f t="shared" si="169"/>
        <v>196616.42000000004</v>
      </c>
      <c r="AA2199" s="38"/>
      <c r="AB2199" s="39" t="s">
        <v>232</v>
      </c>
      <c r="AC2199" s="40"/>
    </row>
    <row r="2200" spans="1:29" ht="19.5" customHeight="1" x14ac:dyDescent="0.45">
      <c r="A2200" s="22">
        <v>46147</v>
      </c>
      <c r="B2200" s="23" t="s">
        <v>29</v>
      </c>
      <c r="C2200" s="24" t="s">
        <v>168</v>
      </c>
      <c r="D2200" s="25" t="s">
        <v>345</v>
      </c>
      <c r="E2200" s="26" t="s">
        <v>346</v>
      </c>
      <c r="F2200" s="27" t="str">
        <f>VLOOKUP(표1[[#This Row],[품번]],[1]!품번구분[#Data],2,0)</f>
        <v>G</v>
      </c>
      <c r="G2200" s="28">
        <v>4</v>
      </c>
      <c r="H2200" s="28">
        <v>105</v>
      </c>
      <c r="I2200" s="28">
        <v>0</v>
      </c>
      <c r="J2200" s="29">
        <f>표1[[#This Row],[C/V]]*표1[[#This Row],[판수]]-표1[[#This Row],[불량수량]]</f>
        <v>420</v>
      </c>
      <c r="K2200" s="28" t="s">
        <v>352</v>
      </c>
      <c r="L2200" s="28" t="s">
        <v>117</v>
      </c>
      <c r="M2200" s="30" t="s">
        <v>353</v>
      </c>
      <c r="N2200" s="30" t="s">
        <v>230</v>
      </c>
      <c r="O2200" s="31">
        <v>660</v>
      </c>
      <c r="P2200" s="31">
        <v>0</v>
      </c>
      <c r="Q2200" s="32"/>
      <c r="R2200" s="33">
        <f t="shared" si="171"/>
        <v>9.545454545454545</v>
      </c>
      <c r="S2200" s="34">
        <f t="shared" si="170"/>
        <v>202</v>
      </c>
      <c r="T2200" s="35">
        <f>IF(L2200="비가동",0,VLOOKUP(E2200,[1]단가!$D$4:$G$1048576,4,0))</f>
        <v>894.6</v>
      </c>
      <c r="U2200" s="35">
        <f t="shared" si="167"/>
        <v>375732</v>
      </c>
      <c r="V2200" s="36" t="str">
        <f>IF($L2200="비가동",0,IF($B2200="in",VLOOKUP($E2200,[1]투입량!$M:$T,3,FALSE),VLOOKUP($E2200,[1]투입량!$D:$I,3,FALSE)))</f>
        <v>E5007</v>
      </c>
      <c r="W2200" s="35">
        <f>IF($L2200="비가동",0,IF($B2200="in",VLOOKUP($E2200,[1]투입량!$M:$T,6,FALSE),VLOOKUP($E2200,[1]투입량!$D:$I,5,FALSE)))</f>
        <v>448</v>
      </c>
      <c r="X2200" s="35">
        <f t="shared" si="168"/>
        <v>51744.000000000007</v>
      </c>
      <c r="Y2200" s="37">
        <f>IF(V2200=0,0,VLOOKUP(V2200,[1]원재료!C:H,3,0)*0.001)</f>
        <v>4.55</v>
      </c>
      <c r="Z2200" s="35">
        <f t="shared" si="169"/>
        <v>235435.2</v>
      </c>
      <c r="AA2200" s="38"/>
      <c r="AB2200" s="39" t="s">
        <v>232</v>
      </c>
      <c r="AC2200" s="40"/>
    </row>
    <row r="2201" spans="1:29" ht="19.5" customHeight="1" x14ac:dyDescent="0.45">
      <c r="A2201" s="22">
        <v>46147</v>
      </c>
      <c r="B2201" s="23" t="s">
        <v>29</v>
      </c>
      <c r="C2201" s="24" t="s">
        <v>168</v>
      </c>
      <c r="D2201" s="25" t="s">
        <v>348</v>
      </c>
      <c r="E2201" s="26" t="s">
        <v>349</v>
      </c>
      <c r="F2201" s="27" t="str">
        <f>VLOOKUP(표1[[#This Row],[품번]],[1]!품번구분[#Data],2,0)</f>
        <v>G</v>
      </c>
      <c r="G2201" s="28">
        <v>6</v>
      </c>
      <c r="H2201" s="28">
        <v>105</v>
      </c>
      <c r="I2201" s="28">
        <v>0</v>
      </c>
      <c r="J2201" s="29">
        <f>표1[[#This Row],[C/V]]*표1[[#This Row],[판수]]-표1[[#This Row],[불량수량]]</f>
        <v>630</v>
      </c>
      <c r="K2201" s="28" t="s">
        <v>352</v>
      </c>
      <c r="L2201" s="28" t="s">
        <v>117</v>
      </c>
      <c r="M2201" s="30" t="s">
        <v>353</v>
      </c>
      <c r="N2201" s="30" t="s">
        <v>230</v>
      </c>
      <c r="O2201" s="31">
        <v>660</v>
      </c>
      <c r="P2201" s="31">
        <v>0</v>
      </c>
      <c r="Q2201" s="32"/>
      <c r="R2201" s="33">
        <f t="shared" si="171"/>
        <v>9.545454545454545</v>
      </c>
      <c r="S2201" s="34">
        <f t="shared" si="170"/>
        <v>202</v>
      </c>
      <c r="T2201" s="35">
        <f>IF(L2201="비가동",0,VLOOKUP(E2201,[1]단가!$D$4:$G$1048576,4,0))</f>
        <v>987.7</v>
      </c>
      <c r="U2201" s="35">
        <f t="shared" si="167"/>
        <v>622251</v>
      </c>
      <c r="V2201" s="36" t="str">
        <f>IF($L2201="비가동",0,IF($B2201="in",VLOOKUP($E2201,[1]투입량!$M:$T,3,FALSE),VLOOKUP($E2201,[1]투입량!$D:$I,3,FALSE)))</f>
        <v>E5007</v>
      </c>
      <c r="W2201" s="35">
        <f>IF($L2201="비가동",0,IF($B2201="in",VLOOKUP($E2201,[1]투입량!$M:$T,6,FALSE),VLOOKUP($E2201,[1]투입량!$D:$I,5,FALSE)))</f>
        <v>320</v>
      </c>
      <c r="X2201" s="35">
        <f t="shared" si="168"/>
        <v>36960</v>
      </c>
      <c r="Y2201" s="37">
        <f>IF(V2201=0,0,VLOOKUP(V2201,[1]원재료!C:H,3,0)*0.001)</f>
        <v>4.55</v>
      </c>
      <c r="Z2201" s="35">
        <f t="shared" si="169"/>
        <v>168168</v>
      </c>
      <c r="AA2201" s="38"/>
      <c r="AB2201" s="39" t="s">
        <v>232</v>
      </c>
      <c r="AC2201" s="40"/>
    </row>
    <row r="2202" spans="1:29" ht="19.5" customHeight="1" x14ac:dyDescent="0.45">
      <c r="A2202" s="22">
        <v>46147</v>
      </c>
      <c r="B2202" s="23" t="s">
        <v>29</v>
      </c>
      <c r="C2202" s="24" t="s">
        <v>168</v>
      </c>
      <c r="D2202" s="25" t="s">
        <v>350</v>
      </c>
      <c r="E2202" s="26" t="s">
        <v>351</v>
      </c>
      <c r="F2202" s="27" t="str">
        <f>VLOOKUP(표1[[#This Row],[품번]],[1]!품번구분[#Data],2,0)</f>
        <v>G</v>
      </c>
      <c r="G2202" s="28">
        <v>4</v>
      </c>
      <c r="H2202" s="28">
        <v>105</v>
      </c>
      <c r="I2202" s="28">
        <v>0</v>
      </c>
      <c r="J2202" s="29">
        <f>표1[[#This Row],[C/V]]*표1[[#This Row],[판수]]-표1[[#This Row],[불량수량]]</f>
        <v>420</v>
      </c>
      <c r="K2202" s="28" t="s">
        <v>352</v>
      </c>
      <c r="L2202" s="28" t="s">
        <v>117</v>
      </c>
      <c r="M2202" s="30" t="s">
        <v>353</v>
      </c>
      <c r="N2202" s="30" t="s">
        <v>230</v>
      </c>
      <c r="O2202" s="31">
        <v>660</v>
      </c>
      <c r="P2202" s="31">
        <v>0</v>
      </c>
      <c r="Q2202" s="32"/>
      <c r="R2202" s="33">
        <f t="shared" si="171"/>
        <v>9.545454545454545</v>
      </c>
      <c r="S2202" s="34">
        <f t="shared" si="170"/>
        <v>166</v>
      </c>
      <c r="T2202" s="35">
        <f>IF(L2202="비가동",0,VLOOKUP(E2202,[1]단가!$D$4:$G$1048576,4,0))</f>
        <v>1328.9</v>
      </c>
      <c r="U2202" s="35">
        <f t="shared" si="167"/>
        <v>558138</v>
      </c>
      <c r="V2202" s="36" t="str">
        <f>IF($L2202="비가동",0,IF($B2202="in",VLOOKUP($E2202,[1]투입량!$M:$T,3,FALSE),VLOOKUP($E2202,[1]투입량!$D:$I,3,FALSE)))</f>
        <v>E5007</v>
      </c>
      <c r="W2202" s="35">
        <f>IF($L2202="비가동",0,IF($B2202="in",VLOOKUP($E2202,[1]투입량!$M:$T,6,FALSE),VLOOKUP($E2202,[1]투입량!$D:$I,5,FALSE)))</f>
        <v>644</v>
      </c>
      <c r="X2202" s="35">
        <f t="shared" si="168"/>
        <v>74382.000000000015</v>
      </c>
      <c r="Y2202" s="37">
        <f>IF(V2202=0,0,VLOOKUP(V2202,[1]원재료!C:H,3,0)*0.001)</f>
        <v>4.55</v>
      </c>
      <c r="Z2202" s="35">
        <f t="shared" si="169"/>
        <v>338438.10000000003</v>
      </c>
      <c r="AA2202" s="38"/>
      <c r="AB2202" s="39" t="s">
        <v>232</v>
      </c>
      <c r="AC2202" s="40"/>
    </row>
    <row r="2203" spans="1:29" ht="19.5" customHeight="1" x14ac:dyDescent="0.45">
      <c r="A2203" s="22">
        <v>46148</v>
      </c>
      <c r="B2203" s="23" t="s">
        <v>226</v>
      </c>
      <c r="C2203" s="24" t="s">
        <v>168</v>
      </c>
      <c r="D2203" s="25" t="s">
        <v>227</v>
      </c>
      <c r="E2203" s="26" t="s">
        <v>228</v>
      </c>
      <c r="F2203" s="27" t="str">
        <f>VLOOKUP(표1[[#This Row],[품번]],[1]!품번구분[#Data],2,0)</f>
        <v>G</v>
      </c>
      <c r="G2203" s="28">
        <v>12</v>
      </c>
      <c r="H2203" s="28">
        <v>88</v>
      </c>
      <c r="I2203" s="28">
        <v>0</v>
      </c>
      <c r="J2203" s="29">
        <f>표1[[#This Row],[C/V]]*표1[[#This Row],[판수]]-표1[[#This Row],[불량수량]]</f>
        <v>1056</v>
      </c>
      <c r="K2203" s="28" t="s">
        <v>229</v>
      </c>
      <c r="L2203" s="28" t="s">
        <v>34</v>
      </c>
      <c r="M2203" s="30" t="s">
        <v>230</v>
      </c>
      <c r="N2203" s="30" t="s">
        <v>353</v>
      </c>
      <c r="O2203" s="31">
        <v>620</v>
      </c>
      <c r="P2203" s="31">
        <v>0</v>
      </c>
      <c r="Q2203" s="32"/>
      <c r="R2203" s="33">
        <f t="shared" si="171"/>
        <v>8.5161290322580641</v>
      </c>
      <c r="S2203" s="34">
        <f t="shared" si="170"/>
        <v>183</v>
      </c>
      <c r="T2203" s="35">
        <f>IF(L2203="비가동",0,VLOOKUP(E2203,[1]단가!$D$4:$G$1048576,4,0))</f>
        <v>389.7</v>
      </c>
      <c r="U2203" s="35">
        <f t="shared" si="167"/>
        <v>411523.2</v>
      </c>
      <c r="V2203" s="36" t="str">
        <f>IF($L2203="비가동",0,IF($B2203="in",VLOOKUP($E2203,[1]투입량!$M:$T,3,FALSE),VLOOKUP($E2203,[1]투입량!$D:$I,3,FALSE)))</f>
        <v>E5008</v>
      </c>
      <c r="W2203" s="35">
        <f>IF($L2203="비가동",0,IF($B2203="in",VLOOKUP($E2203,[1]투입량!$M:$T,6,FALSE),VLOOKUP($E2203,[1]투입량!$D:$I,5,FALSE)))</f>
        <v>537</v>
      </c>
      <c r="X2203" s="35">
        <f t="shared" si="168"/>
        <v>51981.600000000006</v>
      </c>
      <c r="Y2203" s="37">
        <f>IF(V2203=0,0,VLOOKUP(V2203,[1]원재료!C:H,3,0)*0.001)</f>
        <v>4.5600000000000005</v>
      </c>
      <c r="Z2203" s="35">
        <f t="shared" si="169"/>
        <v>237036.09600000005</v>
      </c>
      <c r="AA2203" s="38"/>
      <c r="AB2203" s="39" t="s">
        <v>232</v>
      </c>
      <c r="AC2203" s="40"/>
    </row>
    <row r="2204" spans="1:29" ht="19.5" customHeight="1" x14ac:dyDescent="0.45">
      <c r="A2204" s="22">
        <v>46148</v>
      </c>
      <c r="B2204" s="23" t="s">
        <v>226</v>
      </c>
      <c r="C2204" s="24" t="s">
        <v>168</v>
      </c>
      <c r="D2204" s="25" t="s">
        <v>233</v>
      </c>
      <c r="E2204" s="26" t="s">
        <v>234</v>
      </c>
      <c r="F2204" s="27" t="str">
        <f>VLOOKUP(표1[[#This Row],[품번]],[1]!품번구분[#Data],2,0)</f>
        <v>G</v>
      </c>
      <c r="G2204" s="28">
        <v>12</v>
      </c>
      <c r="H2204" s="28">
        <v>88</v>
      </c>
      <c r="I2204" s="28">
        <v>0</v>
      </c>
      <c r="J2204" s="29">
        <f>표1[[#This Row],[C/V]]*표1[[#This Row],[판수]]-표1[[#This Row],[불량수량]]</f>
        <v>1056</v>
      </c>
      <c r="K2204" s="28" t="s">
        <v>229</v>
      </c>
      <c r="L2204" s="28" t="s">
        <v>34</v>
      </c>
      <c r="M2204" s="30" t="s">
        <v>230</v>
      </c>
      <c r="N2204" s="30" t="s">
        <v>353</v>
      </c>
      <c r="O2204" s="31">
        <v>620</v>
      </c>
      <c r="P2204" s="31">
        <v>0</v>
      </c>
      <c r="Q2204" s="32"/>
      <c r="R2204" s="33">
        <f t="shared" si="171"/>
        <v>8.5161290322580641</v>
      </c>
      <c r="S2204" s="34">
        <f t="shared" si="170"/>
        <v>183</v>
      </c>
      <c r="T2204" s="35">
        <f>IF(L2204="비가동",0,VLOOKUP(E2204,[1]단가!$D$4:$G$1048576,4,0))</f>
        <v>760.3</v>
      </c>
      <c r="U2204" s="35">
        <f t="shared" si="167"/>
        <v>802876.79999999993</v>
      </c>
      <c r="V2204" s="36" t="str">
        <f>IF($L2204="비가동",0,IF($B2204="in",VLOOKUP($E2204,[1]투입량!$M:$T,3,FALSE),VLOOKUP($E2204,[1]투입량!$D:$I,3,FALSE)))</f>
        <v>E5007</v>
      </c>
      <c r="W2204" s="35">
        <f>IF($L2204="비가동",0,IF($B2204="in",VLOOKUP($E2204,[1]투입량!$M:$T,6,FALSE),VLOOKUP($E2204,[1]투입량!$D:$I,5,FALSE)))</f>
        <v>531</v>
      </c>
      <c r="X2204" s="35">
        <f t="shared" si="168"/>
        <v>51400.800000000003</v>
      </c>
      <c r="Y2204" s="37">
        <f>IF(V2204=0,0,VLOOKUP(V2204,[1]원재료!C:H,3,0)*0.001)</f>
        <v>4.55</v>
      </c>
      <c r="Z2204" s="35">
        <f t="shared" si="169"/>
        <v>233873.64</v>
      </c>
      <c r="AA2204" s="38"/>
      <c r="AB2204" s="39" t="s">
        <v>232</v>
      </c>
      <c r="AC2204" s="40"/>
    </row>
    <row r="2205" spans="1:29" ht="19.5" customHeight="1" x14ac:dyDescent="0.45">
      <c r="A2205" s="22">
        <v>46148</v>
      </c>
      <c r="B2205" s="23" t="s">
        <v>226</v>
      </c>
      <c r="C2205" s="24" t="s">
        <v>168</v>
      </c>
      <c r="D2205" s="25" t="s">
        <v>256</v>
      </c>
      <c r="E2205" s="26" t="s">
        <v>257</v>
      </c>
      <c r="F2205" s="27" t="str">
        <f>VLOOKUP(표1[[#This Row],[품번]],[1]!품번구분[#Data],2,0)</f>
        <v>G</v>
      </c>
      <c r="G2205" s="28">
        <v>16</v>
      </c>
      <c r="H2205" s="28">
        <v>70</v>
      </c>
      <c r="I2205" s="28">
        <v>0</v>
      </c>
      <c r="J2205" s="29">
        <f>표1[[#This Row],[C/V]]*표1[[#This Row],[판수]]-표1[[#This Row],[불량수량]]</f>
        <v>1120</v>
      </c>
      <c r="K2205" s="28" t="s">
        <v>301</v>
      </c>
      <c r="L2205" s="28" t="s">
        <v>34</v>
      </c>
      <c r="M2205" s="30" t="s">
        <v>230</v>
      </c>
      <c r="N2205" s="30" t="s">
        <v>353</v>
      </c>
      <c r="O2205" s="31">
        <v>620</v>
      </c>
      <c r="P2205" s="31">
        <v>0</v>
      </c>
      <c r="Q2205" s="32"/>
      <c r="R2205" s="33">
        <f t="shared" si="171"/>
        <v>6.774193548387097</v>
      </c>
      <c r="S2205" s="34">
        <f t="shared" si="170"/>
        <v>148</v>
      </c>
      <c r="T2205" s="35">
        <f>IF(L2205="비가동",0,VLOOKUP(E2205,[1]단가!$D$4:$G$1048576,4,0))</f>
        <v>730</v>
      </c>
      <c r="U2205" s="35">
        <f t="shared" si="167"/>
        <v>817600</v>
      </c>
      <c r="V2205" s="36" t="str">
        <f>IF($L2205="비가동",0,IF($B2205="in",VLOOKUP($E2205,[1]투입량!$M:$T,3,FALSE),VLOOKUP($E2205,[1]투입량!$D:$I,3,FALSE)))</f>
        <v>E5005-1</v>
      </c>
      <c r="W2205" s="35">
        <f>IF($L2205="비가동",0,IF($B2205="in",VLOOKUP($E2205,[1]투입량!$M:$T,6,FALSE),VLOOKUP($E2205,[1]투입량!$D:$I,5,FALSE)))</f>
        <v>2497</v>
      </c>
      <c r="X2205" s="35">
        <f t="shared" si="168"/>
        <v>192269.00000000003</v>
      </c>
      <c r="Y2205" s="37">
        <f>IF(V2205=0,0,VLOOKUP(V2205,[1]원재료!C:H,3,0)*0.001)</f>
        <v>3.25</v>
      </c>
      <c r="Z2205" s="35">
        <f t="shared" si="169"/>
        <v>624874.25000000012</v>
      </c>
      <c r="AA2205" s="38"/>
      <c r="AB2205" s="39" t="s">
        <v>232</v>
      </c>
      <c r="AC2205" s="40"/>
    </row>
    <row r="2206" spans="1:29" ht="19.5" customHeight="1" x14ac:dyDescent="0.45">
      <c r="A2206" s="22">
        <v>46148</v>
      </c>
      <c r="B2206" s="23" t="s">
        <v>226</v>
      </c>
      <c r="C2206" s="24" t="s">
        <v>168</v>
      </c>
      <c r="D2206" s="25" t="s">
        <v>235</v>
      </c>
      <c r="E2206" s="26" t="s">
        <v>236</v>
      </c>
      <c r="F2206" s="27" t="str">
        <f>VLOOKUP(표1[[#This Row],[품번]],[1]!품번구분[#Data],2,0)</f>
        <v>G</v>
      </c>
      <c r="G2206" s="28">
        <v>16</v>
      </c>
      <c r="H2206" s="28">
        <v>70</v>
      </c>
      <c r="I2206" s="28">
        <v>0</v>
      </c>
      <c r="J2206" s="29">
        <f>표1[[#This Row],[C/V]]*표1[[#This Row],[판수]]-표1[[#This Row],[불량수량]]</f>
        <v>1120</v>
      </c>
      <c r="K2206" s="28" t="s">
        <v>301</v>
      </c>
      <c r="L2206" s="28" t="s">
        <v>34</v>
      </c>
      <c r="M2206" s="30" t="s">
        <v>230</v>
      </c>
      <c r="N2206" s="30" t="s">
        <v>353</v>
      </c>
      <c r="O2206" s="31">
        <v>620</v>
      </c>
      <c r="P2206" s="31">
        <v>0</v>
      </c>
      <c r="Q2206" s="32"/>
      <c r="R2206" s="33">
        <f t="shared" si="171"/>
        <v>6.774193548387097</v>
      </c>
      <c r="S2206" s="34">
        <f t="shared" si="170"/>
        <v>148</v>
      </c>
      <c r="T2206" s="35">
        <f>IF(L2206="비가동",0,VLOOKUP(E2206,[1]단가!$D$4:$G$1048576,4,0))</f>
        <v>1541.9</v>
      </c>
      <c r="U2206" s="35">
        <f t="shared" si="167"/>
        <v>1726928</v>
      </c>
      <c r="V2206" s="36" t="str">
        <f>IF($L2206="비가동",0,IF($B2206="in",VLOOKUP($E2206,[1]투입량!$M:$T,3,FALSE),VLOOKUP($E2206,[1]투입량!$D:$I,3,FALSE)))</f>
        <v>E5005-1</v>
      </c>
      <c r="W2206" s="35">
        <f>IF($L2206="비가동",0,IF($B2206="in",VLOOKUP($E2206,[1]투입량!$M:$T,6,FALSE),VLOOKUP($E2206,[1]투입량!$D:$I,5,FALSE)))</f>
        <v>3102</v>
      </c>
      <c r="X2206" s="35">
        <f t="shared" si="168"/>
        <v>238854.00000000003</v>
      </c>
      <c r="Y2206" s="37">
        <f>IF(V2206=0,0,VLOOKUP(V2206,[1]원재료!C:H,3,0)*0.001)</f>
        <v>3.25</v>
      </c>
      <c r="Z2206" s="35">
        <f t="shared" si="169"/>
        <v>776275.50000000012</v>
      </c>
      <c r="AA2206" s="38"/>
      <c r="AB2206" s="39" t="s">
        <v>232</v>
      </c>
      <c r="AC2206" s="40"/>
    </row>
    <row r="2207" spans="1:29" ht="19.5" customHeight="1" x14ac:dyDescent="0.45">
      <c r="A2207" s="22">
        <v>46148</v>
      </c>
      <c r="B2207" s="23" t="s">
        <v>226</v>
      </c>
      <c r="C2207" s="24" t="s">
        <v>168</v>
      </c>
      <c r="D2207" s="25" t="s">
        <v>239</v>
      </c>
      <c r="E2207" s="26" t="s">
        <v>240</v>
      </c>
      <c r="F2207" s="27" t="str">
        <f>VLOOKUP(표1[[#This Row],[품번]],[1]!품번구분[#Data],2,0)</f>
        <v>G</v>
      </c>
      <c r="G2207" s="28">
        <v>16</v>
      </c>
      <c r="H2207" s="28">
        <v>73</v>
      </c>
      <c r="I2207" s="28">
        <v>0</v>
      </c>
      <c r="J2207" s="29">
        <f>표1[[#This Row],[C/V]]*표1[[#This Row],[판수]]-표1[[#This Row],[불량수량]]</f>
        <v>1168</v>
      </c>
      <c r="K2207" s="28" t="s">
        <v>237</v>
      </c>
      <c r="L2207" s="28" t="s">
        <v>34</v>
      </c>
      <c r="M2207" s="30" t="s">
        <v>230</v>
      </c>
      <c r="N2207" s="30" t="s">
        <v>353</v>
      </c>
      <c r="O2207" s="31">
        <v>620</v>
      </c>
      <c r="P2207" s="31">
        <v>0</v>
      </c>
      <c r="Q2207" s="32"/>
      <c r="R2207" s="33">
        <f t="shared" si="171"/>
        <v>7.064516129032258</v>
      </c>
      <c r="S2207" s="34">
        <f t="shared" si="170"/>
        <v>161</v>
      </c>
      <c r="T2207" s="35">
        <f>IF(L2207="비가동",0,VLOOKUP(E2207,[1]단가!$D$4:$G$1048576,4,0))</f>
        <v>333.6</v>
      </c>
      <c r="U2207" s="35">
        <f t="shared" si="167"/>
        <v>389644.80000000005</v>
      </c>
      <c r="V2207" s="36" t="str">
        <f>IF($L2207="비가동",0,IF($B2207="in",VLOOKUP($E2207,[1]투입량!$M:$T,3,FALSE),VLOOKUP($E2207,[1]투입량!$D:$I,3,FALSE)))</f>
        <v>E5005-1(리본)</v>
      </c>
      <c r="W2207" s="35">
        <f>IF($L2207="비가동",0,IF($B2207="in",VLOOKUP($E2207,[1]투입량!$M:$T,6,FALSE),VLOOKUP($E2207,[1]투입량!$D:$I,5,FALSE)))</f>
        <v>0</v>
      </c>
      <c r="X2207" s="35">
        <f t="shared" si="168"/>
        <v>0</v>
      </c>
      <c r="Y2207" s="37">
        <f>IF(V2207=0,0,VLOOKUP(V2207,[1]원재료!C:H,3,0)*0.001)</f>
        <v>3.35</v>
      </c>
      <c r="Z2207" s="35">
        <f t="shared" si="169"/>
        <v>0</v>
      </c>
      <c r="AA2207" s="38"/>
      <c r="AB2207" s="39" t="s">
        <v>232</v>
      </c>
      <c r="AC2207" s="40"/>
    </row>
    <row r="2208" spans="1:29" ht="19.5" customHeight="1" x14ac:dyDescent="0.45">
      <c r="A2208" s="22">
        <v>46148</v>
      </c>
      <c r="B2208" s="23" t="s">
        <v>226</v>
      </c>
      <c r="C2208" s="24" t="s">
        <v>168</v>
      </c>
      <c r="D2208" s="25" t="s">
        <v>264</v>
      </c>
      <c r="E2208" s="26" t="s">
        <v>265</v>
      </c>
      <c r="F2208" s="27" t="str">
        <f>VLOOKUP(표1[[#This Row],[품번]],[1]!품번구분[#Data],2,0)</f>
        <v>G</v>
      </c>
      <c r="G2208" s="28">
        <v>24</v>
      </c>
      <c r="H2208" s="28">
        <v>73</v>
      </c>
      <c r="I2208" s="28">
        <v>0</v>
      </c>
      <c r="J2208" s="29">
        <f>표1[[#This Row],[C/V]]*표1[[#This Row],[판수]]-표1[[#This Row],[불량수량]]</f>
        <v>1752</v>
      </c>
      <c r="K2208" s="28" t="s">
        <v>237</v>
      </c>
      <c r="L2208" s="28" t="s">
        <v>34</v>
      </c>
      <c r="M2208" s="30" t="s">
        <v>230</v>
      </c>
      <c r="N2208" s="30" t="s">
        <v>353</v>
      </c>
      <c r="O2208" s="31">
        <v>620</v>
      </c>
      <c r="P2208" s="31">
        <v>0</v>
      </c>
      <c r="Q2208" s="32"/>
      <c r="R2208" s="33">
        <f t="shared" si="171"/>
        <v>7.064516129032258</v>
      </c>
      <c r="S2208" s="34">
        <f t="shared" si="170"/>
        <v>148</v>
      </c>
      <c r="T2208" s="35">
        <f>IF(L2208="비가동",0,VLOOKUP(E2208,[1]단가!$D$4:$G$1048576,4,0))</f>
        <v>473</v>
      </c>
      <c r="U2208" s="35">
        <f t="shared" si="167"/>
        <v>828696</v>
      </c>
      <c r="V2208" s="36" t="str">
        <f>IF($L2208="비가동",0,IF($B2208="in",VLOOKUP($E2208,[1]투입량!$M:$T,3,FALSE),VLOOKUP($E2208,[1]투입량!$D:$I,3,FALSE)))</f>
        <v>E5005-1</v>
      </c>
      <c r="W2208" s="35">
        <f>IF($L2208="비가동",0,IF($B2208="in",VLOOKUP($E2208,[1]투입량!$M:$T,6,FALSE),VLOOKUP($E2208,[1]투입량!$D:$I,5,FALSE)))</f>
        <v>1770</v>
      </c>
      <c r="X2208" s="35">
        <f t="shared" si="168"/>
        <v>142131.00000000003</v>
      </c>
      <c r="Y2208" s="37">
        <f>IF(V2208=0,0,VLOOKUP(V2208,[1]원재료!C:H,3,0)*0.001)</f>
        <v>3.25</v>
      </c>
      <c r="Z2208" s="35">
        <f t="shared" si="169"/>
        <v>461925.75000000012</v>
      </c>
      <c r="AA2208" s="38"/>
      <c r="AB2208" s="39" t="s">
        <v>232</v>
      </c>
      <c r="AC2208" s="40"/>
    </row>
    <row r="2209" spans="1:29" ht="19.5" customHeight="1" x14ac:dyDescent="0.45">
      <c r="A2209" s="22">
        <v>46148</v>
      </c>
      <c r="B2209" s="23" t="s">
        <v>226</v>
      </c>
      <c r="C2209" s="24" t="s">
        <v>168</v>
      </c>
      <c r="D2209" s="25" t="s">
        <v>241</v>
      </c>
      <c r="E2209" s="26" t="s">
        <v>242</v>
      </c>
      <c r="F2209" s="27" t="str">
        <f>VLOOKUP(표1[[#This Row],[품번]],[1]!품번구분[#Data],2,0)</f>
        <v>G</v>
      </c>
      <c r="G2209" s="28">
        <v>16</v>
      </c>
      <c r="H2209" s="28">
        <v>85</v>
      </c>
      <c r="I2209" s="28">
        <v>0</v>
      </c>
      <c r="J2209" s="29">
        <f>표1[[#This Row],[C/V]]*표1[[#This Row],[판수]]-표1[[#This Row],[불량수량]]</f>
        <v>1360</v>
      </c>
      <c r="K2209" s="28" t="s">
        <v>243</v>
      </c>
      <c r="L2209" s="28" t="s">
        <v>34</v>
      </c>
      <c r="M2209" s="30" t="s">
        <v>230</v>
      </c>
      <c r="N2209" s="30" t="s">
        <v>353</v>
      </c>
      <c r="O2209" s="31">
        <v>620</v>
      </c>
      <c r="P2209" s="31">
        <v>0</v>
      </c>
      <c r="Q2209" s="32"/>
      <c r="R2209" s="33">
        <f t="shared" si="171"/>
        <v>8.2258064516129021</v>
      </c>
      <c r="S2209" s="34">
        <f t="shared" si="170"/>
        <v>175</v>
      </c>
      <c r="T2209" s="35">
        <f>IF(L2209="비가동",0,VLOOKUP(E2209,[1]단가!$D$4:$G$1048576,4,0))</f>
        <v>774</v>
      </c>
      <c r="U2209" s="35">
        <f t="shared" si="167"/>
        <v>1052640</v>
      </c>
      <c r="V2209" s="36" t="str">
        <f>IF($L2209="비가동",0,IF($B2209="in",VLOOKUP($E2209,[1]투입량!$M:$T,3,FALSE),VLOOKUP($E2209,[1]투입량!$D:$I,3,FALSE)))</f>
        <v>E4701(리본)</v>
      </c>
      <c r="W2209" s="35">
        <f>IF($L2209="비가동",0,IF($B2209="in",VLOOKUP($E2209,[1]투입량!$M:$T,6,FALSE),VLOOKUP($E2209,[1]투입량!$D:$I,5,FALSE)))</f>
        <v>2022.6999999999998</v>
      </c>
      <c r="X2209" s="35">
        <f t="shared" si="168"/>
        <v>189122.44999999998</v>
      </c>
      <c r="Y2209" s="37">
        <f>IF(V2209=0,0,VLOOKUP(V2209,[1]원재료!C:H,3,0)*0.001)</f>
        <v>3.41</v>
      </c>
      <c r="Z2209" s="35">
        <f t="shared" si="169"/>
        <v>644907.55449999997</v>
      </c>
      <c r="AA2209" s="38"/>
      <c r="AB2209" s="39" t="s">
        <v>232</v>
      </c>
      <c r="AC2209" s="40"/>
    </row>
    <row r="2210" spans="1:29" ht="19.5" customHeight="1" x14ac:dyDescent="0.45">
      <c r="A2210" s="22">
        <v>46148</v>
      </c>
      <c r="B2210" s="23" t="s">
        <v>226</v>
      </c>
      <c r="C2210" s="24" t="s">
        <v>168</v>
      </c>
      <c r="D2210" s="25" t="s">
        <v>244</v>
      </c>
      <c r="E2210" s="26" t="s">
        <v>245</v>
      </c>
      <c r="F2210" s="27" t="str">
        <f>VLOOKUP(표1[[#This Row],[품번]],[1]!품번구분[#Data],2,0)</f>
        <v>G</v>
      </c>
      <c r="G2210" s="28">
        <v>20</v>
      </c>
      <c r="H2210" s="28">
        <v>85</v>
      </c>
      <c r="I2210" s="28">
        <v>0</v>
      </c>
      <c r="J2210" s="29">
        <f>표1[[#This Row],[C/V]]*표1[[#This Row],[판수]]-표1[[#This Row],[불량수량]]</f>
        <v>1700</v>
      </c>
      <c r="K2210" s="28" t="s">
        <v>243</v>
      </c>
      <c r="L2210" s="28" t="s">
        <v>34</v>
      </c>
      <c r="M2210" s="30" t="s">
        <v>230</v>
      </c>
      <c r="N2210" s="30" t="s">
        <v>353</v>
      </c>
      <c r="O2210" s="31">
        <v>620</v>
      </c>
      <c r="P2210" s="31">
        <v>0</v>
      </c>
      <c r="Q2210" s="32"/>
      <c r="R2210" s="33">
        <f t="shared" si="171"/>
        <v>8.2258064516129021</v>
      </c>
      <c r="S2210" s="34">
        <f t="shared" si="170"/>
        <v>175</v>
      </c>
      <c r="T2210" s="35">
        <f>IF(L2210="비가동",0,VLOOKUP(E2210,[1]단가!$D$4:$G$1048576,4,0))</f>
        <v>350</v>
      </c>
      <c r="U2210" s="35">
        <f t="shared" si="167"/>
        <v>595000</v>
      </c>
      <c r="V2210" s="36" t="str">
        <f>IF($L2210="비가동",0,IF($B2210="in",VLOOKUP($E2210,[1]투입량!$M:$T,3,FALSE),VLOOKUP($E2210,[1]투입량!$D:$I,3,FALSE)))</f>
        <v>E5005-1</v>
      </c>
      <c r="W2210" s="35">
        <f>IF($L2210="비가동",0,IF($B2210="in",VLOOKUP($E2210,[1]투입량!$M:$T,6,FALSE),VLOOKUP($E2210,[1]투입량!$D:$I,5,FALSE)))</f>
        <v>1147</v>
      </c>
      <c r="X2210" s="35">
        <f t="shared" si="168"/>
        <v>107244.5</v>
      </c>
      <c r="Y2210" s="37">
        <f>IF(V2210=0,0,VLOOKUP(V2210,[1]원재료!C:H,3,0)*0.001)</f>
        <v>3.25</v>
      </c>
      <c r="Z2210" s="35">
        <f t="shared" si="169"/>
        <v>348544.625</v>
      </c>
      <c r="AA2210" s="38"/>
      <c r="AB2210" s="39" t="s">
        <v>232</v>
      </c>
      <c r="AC2210" s="40"/>
    </row>
    <row r="2211" spans="1:29" ht="19.5" customHeight="1" x14ac:dyDescent="0.45">
      <c r="A2211" s="22">
        <v>46148</v>
      </c>
      <c r="B2211" s="23" t="s">
        <v>226</v>
      </c>
      <c r="C2211" s="24" t="s">
        <v>168</v>
      </c>
      <c r="D2211" s="25" t="s">
        <v>246</v>
      </c>
      <c r="E2211" s="26" t="s">
        <v>249</v>
      </c>
      <c r="F2211" s="27" t="str">
        <f>VLOOKUP(표1[[#This Row],[품번]],[1]!품번구분[#Data],2,0)</f>
        <v>G</v>
      </c>
      <c r="G2211" s="28">
        <v>8</v>
      </c>
      <c r="H2211" s="28">
        <v>85</v>
      </c>
      <c r="I2211" s="28">
        <v>0</v>
      </c>
      <c r="J2211" s="29">
        <f>표1[[#This Row],[C/V]]*표1[[#This Row],[판수]]-표1[[#This Row],[불량수량]]</f>
        <v>680</v>
      </c>
      <c r="K2211" s="28" t="s">
        <v>243</v>
      </c>
      <c r="L2211" s="28" t="s">
        <v>34</v>
      </c>
      <c r="M2211" s="30" t="s">
        <v>230</v>
      </c>
      <c r="N2211" s="30" t="s">
        <v>353</v>
      </c>
      <c r="O2211" s="31">
        <v>620</v>
      </c>
      <c r="P2211" s="31">
        <v>0</v>
      </c>
      <c r="Q2211" s="32"/>
      <c r="R2211" s="33">
        <f t="shared" si="171"/>
        <v>8.2258064516129021</v>
      </c>
      <c r="S2211" s="34">
        <f t="shared" si="170"/>
        <v>175</v>
      </c>
      <c r="T2211" s="35">
        <f>IF(L2211="비가동",0,VLOOKUP(E2211,[1]단가!$D$4:$G$1048576,4,0))</f>
        <v>874</v>
      </c>
      <c r="U2211" s="35">
        <f t="shared" si="167"/>
        <v>594320</v>
      </c>
      <c r="V2211" s="36" t="str">
        <f>IF($L2211="비가동",0,IF($B2211="in",VLOOKUP($E2211,[1]투입량!$M:$T,3,FALSE),VLOOKUP($E2211,[1]투입량!$D:$I,3,FALSE)))</f>
        <v>E5005-1(리본)</v>
      </c>
      <c r="W2211" s="35">
        <f>IF($L2211="비가동",0,IF($B2211="in",VLOOKUP($E2211,[1]투입량!$M:$T,6,FALSE),VLOOKUP($E2211,[1]투입량!$D:$I,5,FALSE)))</f>
        <v>1163.9000000000001</v>
      </c>
      <c r="X2211" s="35">
        <f t="shared" si="168"/>
        <v>108824.65000000002</v>
      </c>
      <c r="Y2211" s="37">
        <f>IF(V2211=0,0,VLOOKUP(V2211,[1]원재료!C:H,3,0)*0.001)</f>
        <v>3.35</v>
      </c>
      <c r="Z2211" s="35">
        <f t="shared" si="169"/>
        <v>364562.57750000007</v>
      </c>
      <c r="AA2211" s="38"/>
      <c r="AB2211" s="39" t="s">
        <v>232</v>
      </c>
      <c r="AC2211" s="40"/>
    </row>
    <row r="2212" spans="1:29" ht="19.5" customHeight="1" x14ac:dyDescent="0.45">
      <c r="A2212" s="22">
        <v>46148</v>
      </c>
      <c r="B2212" s="23" t="s">
        <v>226</v>
      </c>
      <c r="C2212" s="24" t="s">
        <v>168</v>
      </c>
      <c r="D2212" s="25" t="s">
        <v>227</v>
      </c>
      <c r="E2212" s="26" t="s">
        <v>228</v>
      </c>
      <c r="F2212" s="27" t="str">
        <f>VLOOKUP(표1[[#This Row],[품번]],[1]!품번구분[#Data],2,0)</f>
        <v>G</v>
      </c>
      <c r="G2212" s="28">
        <v>12</v>
      </c>
      <c r="H2212" s="28">
        <v>95</v>
      </c>
      <c r="I2212" s="28">
        <v>0</v>
      </c>
      <c r="J2212" s="29">
        <f>표1[[#This Row],[C/V]]*표1[[#This Row],[판수]]-표1[[#This Row],[불량수량]]</f>
        <v>1140</v>
      </c>
      <c r="K2212" s="28" t="s">
        <v>251</v>
      </c>
      <c r="L2212" s="28" t="s">
        <v>117</v>
      </c>
      <c r="M2212" s="30" t="s">
        <v>353</v>
      </c>
      <c r="N2212" s="30" t="s">
        <v>230</v>
      </c>
      <c r="O2212" s="31">
        <v>660</v>
      </c>
      <c r="P2212" s="31">
        <v>0</v>
      </c>
      <c r="Q2212" s="32"/>
      <c r="R2212" s="33">
        <f t="shared" si="171"/>
        <v>8.6363636363636367</v>
      </c>
      <c r="S2212" s="34">
        <f t="shared" si="170"/>
        <v>183</v>
      </c>
      <c r="T2212" s="35">
        <f>IF(L2212="비가동",0,VLOOKUP(E2212,[1]단가!$D$4:$G$1048576,4,0))</f>
        <v>389.7</v>
      </c>
      <c r="U2212" s="35">
        <f t="shared" si="167"/>
        <v>444258</v>
      </c>
      <c r="V2212" s="36" t="str">
        <f>IF($L2212="비가동",0,IF($B2212="in",VLOOKUP($E2212,[1]투입량!$M:$T,3,FALSE),VLOOKUP($E2212,[1]투입량!$D:$I,3,FALSE)))</f>
        <v>E5008</v>
      </c>
      <c r="W2212" s="35">
        <f>IF($L2212="비가동",0,IF($B2212="in",VLOOKUP($E2212,[1]투입량!$M:$T,6,FALSE),VLOOKUP($E2212,[1]투입량!$D:$I,5,FALSE)))</f>
        <v>537</v>
      </c>
      <c r="X2212" s="35">
        <f t="shared" si="168"/>
        <v>56116.500000000007</v>
      </c>
      <c r="Y2212" s="37">
        <f>IF(V2212=0,0,VLOOKUP(V2212,[1]원재료!C:H,3,0)*0.001)</f>
        <v>4.5600000000000005</v>
      </c>
      <c r="Z2212" s="35">
        <f t="shared" si="169"/>
        <v>255891.24000000005</v>
      </c>
      <c r="AA2212" s="38"/>
      <c r="AB2212" s="39" t="s">
        <v>232</v>
      </c>
      <c r="AC2212" s="40"/>
    </row>
    <row r="2213" spans="1:29" ht="19.5" customHeight="1" x14ac:dyDescent="0.45">
      <c r="A2213" s="22">
        <v>46148</v>
      </c>
      <c r="B2213" s="23" t="s">
        <v>226</v>
      </c>
      <c r="C2213" s="24" t="s">
        <v>168</v>
      </c>
      <c r="D2213" s="25" t="s">
        <v>233</v>
      </c>
      <c r="E2213" s="26" t="s">
        <v>234</v>
      </c>
      <c r="F2213" s="27" t="str">
        <f>VLOOKUP(표1[[#This Row],[품번]],[1]!품번구분[#Data],2,0)</f>
        <v>G</v>
      </c>
      <c r="G2213" s="28">
        <v>12</v>
      </c>
      <c r="H2213" s="28">
        <v>95</v>
      </c>
      <c r="I2213" s="28">
        <v>0</v>
      </c>
      <c r="J2213" s="29">
        <f>표1[[#This Row],[C/V]]*표1[[#This Row],[판수]]-표1[[#This Row],[불량수량]]</f>
        <v>1140</v>
      </c>
      <c r="K2213" s="28" t="s">
        <v>251</v>
      </c>
      <c r="L2213" s="28" t="s">
        <v>117</v>
      </c>
      <c r="M2213" s="30" t="s">
        <v>353</v>
      </c>
      <c r="N2213" s="30" t="s">
        <v>230</v>
      </c>
      <c r="O2213" s="31">
        <v>660</v>
      </c>
      <c r="P2213" s="31">
        <v>0</v>
      </c>
      <c r="Q2213" s="32"/>
      <c r="R2213" s="33">
        <f t="shared" si="171"/>
        <v>8.6363636363636367</v>
      </c>
      <c r="S2213" s="34">
        <f t="shared" si="170"/>
        <v>183</v>
      </c>
      <c r="T2213" s="35">
        <f>IF(L2213="비가동",0,VLOOKUP(E2213,[1]단가!$D$4:$G$1048576,4,0))</f>
        <v>760.3</v>
      </c>
      <c r="U2213" s="35">
        <f t="shared" si="167"/>
        <v>866742</v>
      </c>
      <c r="V2213" s="36" t="str">
        <f>IF($L2213="비가동",0,IF($B2213="in",VLOOKUP($E2213,[1]투입량!$M:$T,3,FALSE),VLOOKUP($E2213,[1]투입량!$D:$I,3,FALSE)))</f>
        <v>E5007</v>
      </c>
      <c r="W2213" s="35">
        <f>IF($L2213="비가동",0,IF($B2213="in",VLOOKUP($E2213,[1]투입량!$M:$T,6,FALSE),VLOOKUP($E2213,[1]투입량!$D:$I,5,FALSE)))</f>
        <v>531</v>
      </c>
      <c r="X2213" s="35">
        <f t="shared" si="168"/>
        <v>55489.5</v>
      </c>
      <c r="Y2213" s="37">
        <f>IF(V2213=0,0,VLOOKUP(V2213,[1]원재료!C:H,3,0)*0.001)</f>
        <v>4.55</v>
      </c>
      <c r="Z2213" s="35">
        <f t="shared" si="169"/>
        <v>252477.22499999998</v>
      </c>
      <c r="AA2213" s="38"/>
      <c r="AB2213" s="39" t="s">
        <v>232</v>
      </c>
      <c r="AC2213" s="40"/>
    </row>
    <row r="2214" spans="1:29" ht="19.5" customHeight="1" x14ac:dyDescent="0.45">
      <c r="A2214" s="22">
        <v>46148</v>
      </c>
      <c r="B2214" s="23" t="s">
        <v>226</v>
      </c>
      <c r="C2214" s="24" t="s">
        <v>168</v>
      </c>
      <c r="D2214" s="25" t="s">
        <v>360</v>
      </c>
      <c r="E2214" s="26" t="s">
        <v>260</v>
      </c>
      <c r="F2214" s="27" t="str">
        <f>VLOOKUP(표1[[#This Row],[품번]],[1]!품번구분[#Data],2,0)</f>
        <v>G</v>
      </c>
      <c r="G2214" s="28">
        <v>24</v>
      </c>
      <c r="H2214" s="28">
        <v>81</v>
      </c>
      <c r="I2214" s="28">
        <v>0</v>
      </c>
      <c r="J2214" s="29">
        <f>표1[[#This Row],[C/V]]*표1[[#This Row],[판수]]-표1[[#This Row],[불량수량]]</f>
        <v>1944</v>
      </c>
      <c r="K2214" s="28" t="s">
        <v>358</v>
      </c>
      <c r="L2214" s="28" t="s">
        <v>117</v>
      </c>
      <c r="M2214" s="30" t="s">
        <v>353</v>
      </c>
      <c r="N2214" s="30" t="s">
        <v>230</v>
      </c>
      <c r="O2214" s="31">
        <v>660</v>
      </c>
      <c r="P2214" s="31">
        <v>0</v>
      </c>
      <c r="Q2214" s="32"/>
      <c r="R2214" s="33">
        <f t="shared" si="171"/>
        <v>7.3636363636363633</v>
      </c>
      <c r="S2214" s="34">
        <f t="shared" si="170"/>
        <v>81</v>
      </c>
      <c r="T2214" s="35">
        <f>IF(L2214="비가동",0,VLOOKUP(E2214,[1]단가!$D$4:$G$1048576,4,0))</f>
        <v>790</v>
      </c>
      <c r="U2214" s="35">
        <f t="shared" si="167"/>
        <v>1535760</v>
      </c>
      <c r="V2214" s="36" t="str">
        <f>IF($L2214="비가동",0,IF($B2214="in",VLOOKUP($E2214,[1]투입량!$M:$T,3,FALSE),VLOOKUP($E2214,[1]투입량!$D:$I,3,FALSE)))</f>
        <v>E5005-1(리본)</v>
      </c>
      <c r="W2214" s="35">
        <f>IF($L2214="비가동",0,IF($B2214="in",VLOOKUP($E2214,[1]투입량!$M:$T,6,FALSE),VLOOKUP($E2214,[1]투입량!$D:$I,5,FALSE)))</f>
        <v>2152.6499999999996</v>
      </c>
      <c r="X2214" s="35">
        <f t="shared" si="168"/>
        <v>191801.11499999999</v>
      </c>
      <c r="Y2214" s="37">
        <f>IF(V2214=0,0,VLOOKUP(V2214,[1]원재료!C:H,3,0)*0.001)</f>
        <v>3.35</v>
      </c>
      <c r="Z2214" s="35">
        <f t="shared" si="169"/>
        <v>642533.73525000003</v>
      </c>
      <c r="AA2214" s="38"/>
      <c r="AB2214" s="39" t="s">
        <v>232</v>
      </c>
      <c r="AC2214" s="40"/>
    </row>
    <row r="2215" spans="1:29" ht="19.5" customHeight="1" x14ac:dyDescent="0.45">
      <c r="A2215" s="22">
        <v>46148</v>
      </c>
      <c r="B2215" s="23" t="s">
        <v>226</v>
      </c>
      <c r="C2215" s="24" t="s">
        <v>168</v>
      </c>
      <c r="D2215" s="25" t="s">
        <v>361</v>
      </c>
      <c r="E2215" s="26" t="s">
        <v>260</v>
      </c>
      <c r="F2215" s="27" t="str">
        <f>VLOOKUP(표1[[#This Row],[품번]],[1]!품번구분[#Data],2,0)</f>
        <v>G</v>
      </c>
      <c r="G2215" s="28">
        <v>24</v>
      </c>
      <c r="H2215" s="28">
        <v>81</v>
      </c>
      <c r="I2215" s="28">
        <v>0</v>
      </c>
      <c r="J2215" s="29">
        <f>표1[[#This Row],[C/V]]*표1[[#This Row],[판수]]-표1[[#This Row],[불량수량]]</f>
        <v>1944</v>
      </c>
      <c r="K2215" s="28" t="s">
        <v>358</v>
      </c>
      <c r="L2215" s="28" t="s">
        <v>117</v>
      </c>
      <c r="M2215" s="30" t="s">
        <v>353</v>
      </c>
      <c r="N2215" s="30" t="s">
        <v>230</v>
      </c>
      <c r="O2215" s="31">
        <v>660</v>
      </c>
      <c r="P2215" s="31">
        <v>0</v>
      </c>
      <c r="Q2215" s="32"/>
      <c r="R2215" s="33">
        <f t="shared" si="171"/>
        <v>7.3636363636363633</v>
      </c>
      <c r="S2215" s="34">
        <f t="shared" si="170"/>
        <v>81</v>
      </c>
      <c r="T2215" s="35">
        <f>IF(L2215="비가동",0,VLOOKUP(E2215,[1]단가!$D$4:$G$1048576,4,0))</f>
        <v>790</v>
      </c>
      <c r="U2215" s="35">
        <f t="shared" si="167"/>
        <v>1535760</v>
      </c>
      <c r="V2215" s="36" t="str">
        <f>IF($L2215="비가동",0,IF($B2215="in",VLOOKUP($E2215,[1]투입량!$M:$T,3,FALSE),VLOOKUP($E2215,[1]투입량!$D:$I,3,FALSE)))</f>
        <v>E5005-1(리본)</v>
      </c>
      <c r="W2215" s="35">
        <f>IF($L2215="비가동",0,IF($B2215="in",VLOOKUP($E2215,[1]투입량!$M:$T,6,FALSE),VLOOKUP($E2215,[1]투입량!$D:$I,5,FALSE)))</f>
        <v>2152.6499999999996</v>
      </c>
      <c r="X2215" s="35">
        <f t="shared" si="168"/>
        <v>191801.11499999999</v>
      </c>
      <c r="Y2215" s="37">
        <f>IF(V2215=0,0,VLOOKUP(V2215,[1]원재료!C:H,3,0)*0.001)</f>
        <v>3.35</v>
      </c>
      <c r="Z2215" s="35">
        <f t="shared" si="169"/>
        <v>642533.73525000003</v>
      </c>
      <c r="AA2215" s="38"/>
      <c r="AB2215" s="39" t="s">
        <v>232</v>
      </c>
      <c r="AC2215" s="40"/>
    </row>
    <row r="2216" spans="1:29" ht="19.5" customHeight="1" x14ac:dyDescent="0.45">
      <c r="A2216" s="22">
        <v>46148</v>
      </c>
      <c r="B2216" s="23" t="s">
        <v>226</v>
      </c>
      <c r="C2216" s="24" t="s">
        <v>168</v>
      </c>
      <c r="D2216" s="25" t="s">
        <v>256</v>
      </c>
      <c r="E2216" s="26" t="s">
        <v>257</v>
      </c>
      <c r="F2216" s="27" t="str">
        <f>VLOOKUP(표1[[#This Row],[품번]],[1]!품번구분[#Data],2,0)</f>
        <v>G</v>
      </c>
      <c r="G2216" s="28">
        <v>16</v>
      </c>
      <c r="H2216" s="28">
        <v>78</v>
      </c>
      <c r="I2216" s="28">
        <v>0</v>
      </c>
      <c r="J2216" s="29">
        <f>표1[[#This Row],[C/V]]*표1[[#This Row],[판수]]-표1[[#This Row],[불량수량]]</f>
        <v>1248</v>
      </c>
      <c r="K2216" s="28" t="s">
        <v>258</v>
      </c>
      <c r="L2216" s="28" t="s">
        <v>117</v>
      </c>
      <c r="M2216" s="30" t="s">
        <v>353</v>
      </c>
      <c r="N2216" s="30" t="s">
        <v>230</v>
      </c>
      <c r="O2216" s="31">
        <v>660</v>
      </c>
      <c r="P2216" s="31">
        <v>0</v>
      </c>
      <c r="Q2216" s="32"/>
      <c r="R2216" s="33">
        <f t="shared" si="171"/>
        <v>7.0909090909090908</v>
      </c>
      <c r="S2216" s="34">
        <f t="shared" si="170"/>
        <v>148</v>
      </c>
      <c r="T2216" s="35">
        <f>IF(L2216="비가동",0,VLOOKUP(E2216,[1]단가!$D$4:$G$1048576,4,0))</f>
        <v>730</v>
      </c>
      <c r="U2216" s="35">
        <f t="shared" si="167"/>
        <v>911040</v>
      </c>
      <c r="V2216" s="36" t="str">
        <f>IF($L2216="비가동",0,IF($B2216="in",VLOOKUP($E2216,[1]투입량!$M:$T,3,FALSE),VLOOKUP($E2216,[1]투입량!$D:$I,3,FALSE)))</f>
        <v>E5005-1</v>
      </c>
      <c r="W2216" s="35">
        <f>IF($L2216="비가동",0,IF($B2216="in",VLOOKUP($E2216,[1]투입량!$M:$T,6,FALSE),VLOOKUP($E2216,[1]투입량!$D:$I,5,FALSE)))</f>
        <v>2497</v>
      </c>
      <c r="X2216" s="35">
        <f t="shared" si="168"/>
        <v>214242.60000000003</v>
      </c>
      <c r="Y2216" s="37">
        <f>IF(V2216=0,0,VLOOKUP(V2216,[1]원재료!C:H,3,0)*0.001)</f>
        <v>3.25</v>
      </c>
      <c r="Z2216" s="35">
        <f t="shared" si="169"/>
        <v>696288.45000000007</v>
      </c>
      <c r="AA2216" s="38"/>
      <c r="AB2216" s="39" t="s">
        <v>232</v>
      </c>
      <c r="AC2216" s="40"/>
    </row>
    <row r="2217" spans="1:29" ht="19.5" customHeight="1" x14ac:dyDescent="0.45">
      <c r="A2217" s="22">
        <v>46148</v>
      </c>
      <c r="B2217" s="23" t="s">
        <v>226</v>
      </c>
      <c r="C2217" s="24" t="s">
        <v>168</v>
      </c>
      <c r="D2217" s="25" t="s">
        <v>235</v>
      </c>
      <c r="E2217" s="26" t="s">
        <v>236</v>
      </c>
      <c r="F2217" s="27" t="str">
        <f>VLOOKUP(표1[[#This Row],[품번]],[1]!품번구분[#Data],2,0)</f>
        <v>G</v>
      </c>
      <c r="G2217" s="28">
        <v>16</v>
      </c>
      <c r="H2217" s="28">
        <v>78</v>
      </c>
      <c r="I2217" s="28">
        <v>0</v>
      </c>
      <c r="J2217" s="29">
        <f>표1[[#This Row],[C/V]]*표1[[#This Row],[판수]]-표1[[#This Row],[불량수량]]</f>
        <v>1248</v>
      </c>
      <c r="K2217" s="28" t="s">
        <v>258</v>
      </c>
      <c r="L2217" s="28" t="s">
        <v>117</v>
      </c>
      <c r="M2217" s="30" t="s">
        <v>353</v>
      </c>
      <c r="N2217" s="30" t="s">
        <v>230</v>
      </c>
      <c r="O2217" s="31">
        <v>660</v>
      </c>
      <c r="P2217" s="31">
        <v>0</v>
      </c>
      <c r="Q2217" s="32"/>
      <c r="R2217" s="33">
        <f t="shared" si="171"/>
        <v>7.0909090909090908</v>
      </c>
      <c r="S2217" s="34">
        <f t="shared" si="170"/>
        <v>148</v>
      </c>
      <c r="T2217" s="35">
        <f>IF(L2217="비가동",0,VLOOKUP(E2217,[1]단가!$D$4:$G$1048576,4,0))</f>
        <v>1541.9</v>
      </c>
      <c r="U2217" s="35">
        <f t="shared" si="167"/>
        <v>1924291.2000000002</v>
      </c>
      <c r="V2217" s="36" t="str">
        <f>IF($L2217="비가동",0,IF($B2217="in",VLOOKUP($E2217,[1]투입량!$M:$T,3,FALSE),VLOOKUP($E2217,[1]투입량!$D:$I,3,FALSE)))</f>
        <v>E5005-1</v>
      </c>
      <c r="W2217" s="35">
        <f>IF($L2217="비가동",0,IF($B2217="in",VLOOKUP($E2217,[1]투입량!$M:$T,6,FALSE),VLOOKUP($E2217,[1]투입량!$D:$I,5,FALSE)))</f>
        <v>3102</v>
      </c>
      <c r="X2217" s="35">
        <f t="shared" si="168"/>
        <v>266151.60000000003</v>
      </c>
      <c r="Y2217" s="37">
        <f>IF(V2217=0,0,VLOOKUP(V2217,[1]원재료!C:H,3,0)*0.001)</f>
        <v>3.25</v>
      </c>
      <c r="Z2217" s="35">
        <f t="shared" si="169"/>
        <v>864992.70000000007</v>
      </c>
      <c r="AA2217" s="38"/>
      <c r="AB2217" s="39" t="s">
        <v>232</v>
      </c>
      <c r="AC2217" s="40"/>
    </row>
    <row r="2218" spans="1:29" ht="19.5" customHeight="1" x14ac:dyDescent="0.45">
      <c r="A2218" s="22">
        <v>46148</v>
      </c>
      <c r="B2218" s="23" t="s">
        <v>226</v>
      </c>
      <c r="C2218" s="24" t="s">
        <v>168</v>
      </c>
      <c r="D2218" s="25" t="s">
        <v>259</v>
      </c>
      <c r="E2218" s="26" t="s">
        <v>260</v>
      </c>
      <c r="F2218" s="27" t="str">
        <f>VLOOKUP(표1[[#This Row],[품번]],[1]!품번구분[#Data],2,0)</f>
        <v>G</v>
      </c>
      <c r="G2218" s="28">
        <v>24</v>
      </c>
      <c r="H2218" s="28">
        <v>86</v>
      </c>
      <c r="I2218" s="28">
        <v>0</v>
      </c>
      <c r="J2218" s="29">
        <f>표1[[#This Row],[C/V]]*표1[[#This Row],[판수]]-표1[[#This Row],[불량수량]]</f>
        <v>2064</v>
      </c>
      <c r="K2218" s="28" t="s">
        <v>261</v>
      </c>
      <c r="L2218" s="28" t="s">
        <v>117</v>
      </c>
      <c r="M2218" s="30" t="s">
        <v>353</v>
      </c>
      <c r="N2218" s="30" t="s">
        <v>230</v>
      </c>
      <c r="O2218" s="31">
        <v>660</v>
      </c>
      <c r="P2218" s="31">
        <v>0</v>
      </c>
      <c r="Q2218" s="32"/>
      <c r="R2218" s="33">
        <f t="shared" si="171"/>
        <v>7.8181818181818183</v>
      </c>
      <c r="S2218" s="34">
        <f t="shared" si="170"/>
        <v>86</v>
      </c>
      <c r="T2218" s="35">
        <f>IF(L2218="비가동",0,VLOOKUP(E2218,[1]단가!$D$4:$G$1048576,4,0))</f>
        <v>790</v>
      </c>
      <c r="U2218" s="35">
        <f t="shared" si="167"/>
        <v>1630560</v>
      </c>
      <c r="V2218" s="36" t="str">
        <f>IF($L2218="비가동",0,IF($B2218="in",VLOOKUP($E2218,[1]투입량!$M:$T,3,FALSE),VLOOKUP($E2218,[1]투입량!$D:$I,3,FALSE)))</f>
        <v>E5005-1(리본)</v>
      </c>
      <c r="W2218" s="35">
        <f>IF($L2218="비가동",0,IF($B2218="in",VLOOKUP($E2218,[1]투입량!$M:$T,6,FALSE),VLOOKUP($E2218,[1]투입량!$D:$I,5,FALSE)))</f>
        <v>2152.6499999999996</v>
      </c>
      <c r="X2218" s="35">
        <f t="shared" si="168"/>
        <v>203640.69</v>
      </c>
      <c r="Y2218" s="37">
        <f>IF(V2218=0,0,VLOOKUP(V2218,[1]원재료!C:H,3,0)*0.001)</f>
        <v>3.35</v>
      </c>
      <c r="Z2218" s="35">
        <f t="shared" si="169"/>
        <v>682196.31150000007</v>
      </c>
      <c r="AA2218" s="38"/>
      <c r="AB2218" s="39" t="s">
        <v>232</v>
      </c>
      <c r="AC2218" s="40"/>
    </row>
    <row r="2219" spans="1:29" ht="19.5" customHeight="1" x14ac:dyDescent="0.45">
      <c r="A2219" s="22">
        <v>46148</v>
      </c>
      <c r="B2219" s="23" t="s">
        <v>226</v>
      </c>
      <c r="C2219" s="24" t="s">
        <v>168</v>
      </c>
      <c r="D2219" s="25" t="s">
        <v>239</v>
      </c>
      <c r="E2219" s="26" t="s">
        <v>240</v>
      </c>
      <c r="F2219" s="27" t="str">
        <f>VLOOKUP(표1[[#This Row],[품번]],[1]!품번구분[#Data],2,0)</f>
        <v>G</v>
      </c>
      <c r="G2219" s="28">
        <v>16</v>
      </c>
      <c r="H2219" s="28">
        <v>88</v>
      </c>
      <c r="I2219" s="28">
        <v>0</v>
      </c>
      <c r="J2219" s="29">
        <f>표1[[#This Row],[C/V]]*표1[[#This Row],[판수]]-표1[[#This Row],[불량수량]]</f>
        <v>1408</v>
      </c>
      <c r="K2219" s="28" t="s">
        <v>261</v>
      </c>
      <c r="L2219" s="28" t="s">
        <v>117</v>
      </c>
      <c r="M2219" s="30" t="s">
        <v>353</v>
      </c>
      <c r="N2219" s="30" t="s">
        <v>230</v>
      </c>
      <c r="O2219" s="31">
        <v>660</v>
      </c>
      <c r="P2219" s="31">
        <v>0</v>
      </c>
      <c r="Q2219" s="32"/>
      <c r="R2219" s="33">
        <f t="shared" si="171"/>
        <v>8</v>
      </c>
      <c r="S2219" s="34">
        <f t="shared" si="170"/>
        <v>161</v>
      </c>
      <c r="T2219" s="35">
        <f>IF(L2219="비가동",0,VLOOKUP(E2219,[1]단가!$D$4:$G$1048576,4,0))</f>
        <v>333.6</v>
      </c>
      <c r="U2219" s="35">
        <f t="shared" si="167"/>
        <v>469708.80000000005</v>
      </c>
      <c r="V2219" s="36" t="str">
        <f>IF($L2219="비가동",0,IF($B2219="in",VLOOKUP($E2219,[1]투입량!$M:$T,3,FALSE),VLOOKUP($E2219,[1]투입량!$D:$I,3,FALSE)))</f>
        <v>E5005-1(리본)</v>
      </c>
      <c r="W2219" s="35">
        <f>IF($L2219="비가동",0,IF($B2219="in",VLOOKUP($E2219,[1]투입량!$M:$T,6,FALSE),VLOOKUP($E2219,[1]투입량!$D:$I,5,FALSE)))</f>
        <v>0</v>
      </c>
      <c r="X2219" s="35">
        <f t="shared" si="168"/>
        <v>0</v>
      </c>
      <c r="Y2219" s="37">
        <f>IF(V2219=0,0,VLOOKUP(V2219,[1]원재료!C:H,3,0)*0.001)</f>
        <v>3.35</v>
      </c>
      <c r="Z2219" s="35">
        <f t="shared" si="169"/>
        <v>0</v>
      </c>
      <c r="AA2219" s="38"/>
      <c r="AB2219" s="39" t="s">
        <v>232</v>
      </c>
      <c r="AC2219" s="40"/>
    </row>
    <row r="2220" spans="1:29" ht="19.5" customHeight="1" x14ac:dyDescent="0.45">
      <c r="A2220" s="22">
        <v>46148</v>
      </c>
      <c r="B2220" s="23" t="s">
        <v>226</v>
      </c>
      <c r="C2220" s="24" t="s">
        <v>168</v>
      </c>
      <c r="D2220" s="25" t="s">
        <v>262</v>
      </c>
      <c r="E2220" s="26" t="s">
        <v>260</v>
      </c>
      <c r="F2220" s="27" t="str">
        <f>VLOOKUP(표1[[#This Row],[품번]],[1]!품번구분[#Data],2,0)</f>
        <v>G</v>
      </c>
      <c r="G2220" s="28">
        <v>24</v>
      </c>
      <c r="H2220" s="28">
        <v>75</v>
      </c>
      <c r="I2220" s="28">
        <v>0</v>
      </c>
      <c r="J2220" s="29">
        <f>표1[[#This Row],[C/V]]*표1[[#This Row],[판수]]-표1[[#This Row],[불량수량]]</f>
        <v>1800</v>
      </c>
      <c r="K2220" s="28" t="s">
        <v>263</v>
      </c>
      <c r="L2220" s="28" t="s">
        <v>117</v>
      </c>
      <c r="M2220" s="30" t="s">
        <v>353</v>
      </c>
      <c r="N2220" s="30" t="s">
        <v>230</v>
      </c>
      <c r="O2220" s="31">
        <v>660</v>
      </c>
      <c r="P2220" s="31">
        <v>0</v>
      </c>
      <c r="Q2220" s="32"/>
      <c r="R2220" s="33">
        <f t="shared" si="171"/>
        <v>6.8181818181818183</v>
      </c>
      <c r="S2220" s="34">
        <f t="shared" si="170"/>
        <v>75</v>
      </c>
      <c r="T2220" s="35">
        <f>IF(L2220="비가동",0,VLOOKUP(E2220,[1]단가!$D$4:$G$1048576,4,0))</f>
        <v>790</v>
      </c>
      <c r="U2220" s="35">
        <f t="shared" si="167"/>
        <v>1422000</v>
      </c>
      <c r="V2220" s="36" t="str">
        <f>IF($L2220="비가동",0,IF($B2220="in",VLOOKUP($E2220,[1]투입량!$M:$T,3,FALSE),VLOOKUP($E2220,[1]투입량!$D:$I,3,FALSE)))</f>
        <v>E5005-1(리본)</v>
      </c>
      <c r="W2220" s="35">
        <f>IF($L2220="비가동",0,IF($B2220="in",VLOOKUP($E2220,[1]투입량!$M:$T,6,FALSE),VLOOKUP($E2220,[1]투입량!$D:$I,5,FALSE)))</f>
        <v>2152.6499999999996</v>
      </c>
      <c r="X2220" s="35">
        <f t="shared" si="168"/>
        <v>177593.625</v>
      </c>
      <c r="Y2220" s="37">
        <f>IF(V2220=0,0,VLOOKUP(V2220,[1]원재료!C:H,3,0)*0.001)</f>
        <v>3.35</v>
      </c>
      <c r="Z2220" s="35">
        <f t="shared" si="169"/>
        <v>594938.64375000005</v>
      </c>
      <c r="AA2220" s="38"/>
      <c r="AB2220" s="39" t="s">
        <v>232</v>
      </c>
      <c r="AC2220" s="40"/>
    </row>
    <row r="2221" spans="1:29" ht="19.5" customHeight="1" x14ac:dyDescent="0.45">
      <c r="A2221" s="22">
        <v>46148</v>
      </c>
      <c r="B2221" s="23" t="s">
        <v>226</v>
      </c>
      <c r="C2221" s="24" t="s">
        <v>168</v>
      </c>
      <c r="D2221" s="25" t="s">
        <v>264</v>
      </c>
      <c r="E2221" s="26" t="s">
        <v>265</v>
      </c>
      <c r="F2221" s="27" t="str">
        <f>VLOOKUP(표1[[#This Row],[품번]],[1]!품번구분[#Data],2,0)</f>
        <v>G</v>
      </c>
      <c r="G2221" s="28">
        <v>24</v>
      </c>
      <c r="H2221" s="28">
        <v>75</v>
      </c>
      <c r="I2221" s="28">
        <v>0</v>
      </c>
      <c r="J2221" s="29">
        <f>표1[[#This Row],[C/V]]*표1[[#This Row],[판수]]-표1[[#This Row],[불량수량]]</f>
        <v>1800</v>
      </c>
      <c r="K2221" s="28" t="s">
        <v>263</v>
      </c>
      <c r="L2221" s="28" t="s">
        <v>117</v>
      </c>
      <c r="M2221" s="30" t="s">
        <v>353</v>
      </c>
      <c r="N2221" s="30" t="s">
        <v>230</v>
      </c>
      <c r="O2221" s="31">
        <v>660</v>
      </c>
      <c r="P2221" s="31">
        <v>0</v>
      </c>
      <c r="Q2221" s="32"/>
      <c r="R2221" s="33">
        <f t="shared" si="171"/>
        <v>6.8181818181818183</v>
      </c>
      <c r="S2221" s="34">
        <f t="shared" si="170"/>
        <v>148</v>
      </c>
      <c r="T2221" s="35">
        <f>IF(L2221="비가동",0,VLOOKUP(E2221,[1]단가!$D$4:$G$1048576,4,0))</f>
        <v>473</v>
      </c>
      <c r="U2221" s="35">
        <f t="shared" si="167"/>
        <v>851400</v>
      </c>
      <c r="V2221" s="36" t="str">
        <f>IF($L2221="비가동",0,IF($B2221="in",VLOOKUP($E2221,[1]투입량!$M:$T,3,FALSE),VLOOKUP($E2221,[1]투입량!$D:$I,3,FALSE)))</f>
        <v>E5005-1</v>
      </c>
      <c r="W2221" s="35">
        <f>IF($L2221="비가동",0,IF($B2221="in",VLOOKUP($E2221,[1]투입량!$M:$T,6,FALSE),VLOOKUP($E2221,[1]투입량!$D:$I,5,FALSE)))</f>
        <v>1770</v>
      </c>
      <c r="X2221" s="35">
        <f t="shared" si="168"/>
        <v>146025.00000000003</v>
      </c>
      <c r="Y2221" s="37">
        <f>IF(V2221=0,0,VLOOKUP(V2221,[1]원재료!C:H,3,0)*0.001)</f>
        <v>3.25</v>
      </c>
      <c r="Z2221" s="35">
        <f t="shared" si="169"/>
        <v>474581.25000000012</v>
      </c>
      <c r="AA2221" s="38"/>
      <c r="AB2221" s="39" t="s">
        <v>232</v>
      </c>
      <c r="AC2221" s="40"/>
    </row>
    <row r="2222" spans="1:29" ht="19.5" customHeight="1" x14ac:dyDescent="0.45">
      <c r="A2222" s="22">
        <v>46148</v>
      </c>
      <c r="B2222" s="23" t="s">
        <v>226</v>
      </c>
      <c r="C2222" s="24" t="s">
        <v>168</v>
      </c>
      <c r="D2222" s="25" t="s">
        <v>241</v>
      </c>
      <c r="E2222" s="26" t="s">
        <v>242</v>
      </c>
      <c r="F2222" s="27" t="str">
        <f>VLOOKUP(표1[[#This Row],[품번]],[1]!품번구분[#Data],2,0)</f>
        <v>G</v>
      </c>
      <c r="G2222" s="28">
        <v>16</v>
      </c>
      <c r="H2222" s="28">
        <v>90</v>
      </c>
      <c r="I2222" s="28">
        <v>0</v>
      </c>
      <c r="J2222" s="29">
        <f>표1[[#This Row],[C/V]]*표1[[#This Row],[판수]]-표1[[#This Row],[불량수량]]</f>
        <v>1440</v>
      </c>
      <c r="K2222" s="28" t="s">
        <v>266</v>
      </c>
      <c r="L2222" s="28" t="s">
        <v>117</v>
      </c>
      <c r="M2222" s="30" t="s">
        <v>353</v>
      </c>
      <c r="N2222" s="30" t="s">
        <v>230</v>
      </c>
      <c r="O2222" s="31">
        <v>660</v>
      </c>
      <c r="P2222" s="31">
        <v>0</v>
      </c>
      <c r="Q2222" s="32"/>
      <c r="R2222" s="33">
        <f t="shared" si="171"/>
        <v>8.1818181818181817</v>
      </c>
      <c r="S2222" s="34">
        <f t="shared" si="170"/>
        <v>175</v>
      </c>
      <c r="T2222" s="35">
        <f>IF(L2222="비가동",0,VLOOKUP(E2222,[1]단가!$D$4:$G$1048576,4,0))</f>
        <v>774</v>
      </c>
      <c r="U2222" s="35">
        <f t="shared" si="167"/>
        <v>1114560</v>
      </c>
      <c r="V2222" s="36" t="str">
        <f>IF($L2222="비가동",0,IF($B2222="in",VLOOKUP($E2222,[1]투입량!$M:$T,3,FALSE),VLOOKUP($E2222,[1]투입량!$D:$I,3,FALSE)))</f>
        <v>E4701(리본)</v>
      </c>
      <c r="W2222" s="35">
        <f>IF($L2222="비가동",0,IF($B2222="in",VLOOKUP($E2222,[1]투입량!$M:$T,6,FALSE),VLOOKUP($E2222,[1]투입량!$D:$I,5,FALSE)))</f>
        <v>2022.6999999999998</v>
      </c>
      <c r="X2222" s="35">
        <f t="shared" si="168"/>
        <v>200247.3</v>
      </c>
      <c r="Y2222" s="37">
        <f>IF(V2222=0,0,VLOOKUP(V2222,[1]원재료!C:H,3,0)*0.001)</f>
        <v>3.41</v>
      </c>
      <c r="Z2222" s="35">
        <f t="shared" si="169"/>
        <v>682843.29299999995</v>
      </c>
      <c r="AA2222" s="38"/>
      <c r="AB2222" s="39" t="s">
        <v>232</v>
      </c>
      <c r="AC2222" s="40"/>
    </row>
    <row r="2223" spans="1:29" ht="19.5" customHeight="1" x14ac:dyDescent="0.45">
      <c r="A2223" s="22">
        <v>46148</v>
      </c>
      <c r="B2223" s="23" t="s">
        <v>226</v>
      </c>
      <c r="C2223" s="24" t="s">
        <v>168</v>
      </c>
      <c r="D2223" s="25" t="s">
        <v>244</v>
      </c>
      <c r="E2223" s="26" t="s">
        <v>245</v>
      </c>
      <c r="F2223" s="27" t="str">
        <f>VLOOKUP(표1[[#This Row],[품번]],[1]!품번구분[#Data],2,0)</f>
        <v>G</v>
      </c>
      <c r="G2223" s="28">
        <v>20</v>
      </c>
      <c r="H2223" s="28">
        <v>90</v>
      </c>
      <c r="I2223" s="28">
        <v>0</v>
      </c>
      <c r="J2223" s="29">
        <f>표1[[#This Row],[C/V]]*표1[[#This Row],[판수]]-표1[[#This Row],[불량수량]]</f>
        <v>1800</v>
      </c>
      <c r="K2223" s="28" t="s">
        <v>266</v>
      </c>
      <c r="L2223" s="28" t="s">
        <v>117</v>
      </c>
      <c r="M2223" s="30" t="s">
        <v>353</v>
      </c>
      <c r="N2223" s="30" t="s">
        <v>230</v>
      </c>
      <c r="O2223" s="31">
        <v>660</v>
      </c>
      <c r="P2223" s="31">
        <v>0</v>
      </c>
      <c r="Q2223" s="32"/>
      <c r="R2223" s="33">
        <f t="shared" si="171"/>
        <v>8.1818181818181817</v>
      </c>
      <c r="S2223" s="34">
        <f t="shared" si="170"/>
        <v>175</v>
      </c>
      <c r="T2223" s="35">
        <f>IF(L2223="비가동",0,VLOOKUP(E2223,[1]단가!$D$4:$G$1048576,4,0))</f>
        <v>350</v>
      </c>
      <c r="U2223" s="35">
        <f t="shared" si="167"/>
        <v>630000</v>
      </c>
      <c r="V2223" s="36" t="str">
        <f>IF($L2223="비가동",0,IF($B2223="in",VLOOKUP($E2223,[1]투입량!$M:$T,3,FALSE),VLOOKUP($E2223,[1]투입량!$D:$I,3,FALSE)))</f>
        <v>E5005-1</v>
      </c>
      <c r="W2223" s="35">
        <f>IF($L2223="비가동",0,IF($B2223="in",VLOOKUP($E2223,[1]투입량!$M:$T,6,FALSE),VLOOKUP($E2223,[1]투입량!$D:$I,5,FALSE)))</f>
        <v>1147</v>
      </c>
      <c r="X2223" s="35">
        <f t="shared" si="168"/>
        <v>113553</v>
      </c>
      <c r="Y2223" s="37">
        <f>IF(V2223=0,0,VLOOKUP(V2223,[1]원재료!C:H,3,0)*0.001)</f>
        <v>3.25</v>
      </c>
      <c r="Z2223" s="35">
        <f t="shared" si="169"/>
        <v>369047.25</v>
      </c>
      <c r="AA2223" s="38"/>
      <c r="AB2223" s="39" t="s">
        <v>232</v>
      </c>
      <c r="AC2223" s="40"/>
    </row>
    <row r="2224" spans="1:29" ht="19.5" customHeight="1" x14ac:dyDescent="0.45">
      <c r="A2224" s="22">
        <v>46148</v>
      </c>
      <c r="B2224" s="23" t="s">
        <v>226</v>
      </c>
      <c r="C2224" s="24" t="s">
        <v>168</v>
      </c>
      <c r="D2224" s="25" t="s">
        <v>246</v>
      </c>
      <c r="E2224" s="26" t="s">
        <v>249</v>
      </c>
      <c r="F2224" s="27" t="str">
        <f>VLOOKUP(표1[[#This Row],[품번]],[1]!품번구분[#Data],2,0)</f>
        <v>G</v>
      </c>
      <c r="G2224" s="28">
        <v>8</v>
      </c>
      <c r="H2224" s="28">
        <v>90</v>
      </c>
      <c r="I2224" s="28">
        <v>0</v>
      </c>
      <c r="J2224" s="29">
        <f>표1[[#This Row],[C/V]]*표1[[#This Row],[판수]]-표1[[#This Row],[불량수량]]</f>
        <v>720</v>
      </c>
      <c r="K2224" s="28" t="s">
        <v>266</v>
      </c>
      <c r="L2224" s="28" t="s">
        <v>117</v>
      </c>
      <c r="M2224" s="30" t="s">
        <v>353</v>
      </c>
      <c r="N2224" s="30" t="s">
        <v>230</v>
      </c>
      <c r="O2224" s="31">
        <v>660</v>
      </c>
      <c r="P2224" s="31">
        <v>0</v>
      </c>
      <c r="Q2224" s="32"/>
      <c r="R2224" s="33">
        <f t="shared" si="171"/>
        <v>8.1818181818181817</v>
      </c>
      <c r="S2224" s="34">
        <f t="shared" si="170"/>
        <v>175</v>
      </c>
      <c r="T2224" s="35">
        <f>IF(L2224="비가동",0,VLOOKUP(E2224,[1]단가!$D$4:$G$1048576,4,0))</f>
        <v>874</v>
      </c>
      <c r="U2224" s="35">
        <f t="shared" si="167"/>
        <v>629280</v>
      </c>
      <c r="V2224" s="36" t="str">
        <f>IF($L2224="비가동",0,IF($B2224="in",VLOOKUP($E2224,[1]투입량!$M:$T,3,FALSE),VLOOKUP($E2224,[1]투입량!$D:$I,3,FALSE)))</f>
        <v>E5005-1(리본)</v>
      </c>
      <c r="W2224" s="35">
        <f>IF($L2224="비가동",0,IF($B2224="in",VLOOKUP($E2224,[1]투입량!$M:$T,6,FALSE),VLOOKUP($E2224,[1]투입량!$D:$I,5,FALSE)))</f>
        <v>1163.9000000000001</v>
      </c>
      <c r="X2224" s="35">
        <f t="shared" si="168"/>
        <v>115226.10000000002</v>
      </c>
      <c r="Y2224" s="37">
        <f>IF(V2224=0,0,VLOOKUP(V2224,[1]원재료!C:H,3,0)*0.001)</f>
        <v>3.35</v>
      </c>
      <c r="Z2224" s="35">
        <f t="shared" si="169"/>
        <v>386007.43500000006</v>
      </c>
      <c r="AA2224" s="38"/>
      <c r="AB2224" s="39" t="s">
        <v>232</v>
      </c>
      <c r="AC2224" s="40"/>
    </row>
    <row r="2225" spans="1:29" ht="19.5" customHeight="1" x14ac:dyDescent="0.45">
      <c r="A2225" s="22">
        <v>46148</v>
      </c>
      <c r="B2225" s="23" t="s">
        <v>29</v>
      </c>
      <c r="C2225" s="24" t="s">
        <v>168</v>
      </c>
      <c r="D2225" s="25" t="s">
        <v>267</v>
      </c>
      <c r="E2225" s="26" t="s">
        <v>268</v>
      </c>
      <c r="F2225" s="27" t="str">
        <f>VLOOKUP(표1[[#This Row],[품번]],[1]!품번구분[#Data],2,0)</f>
        <v>G</v>
      </c>
      <c r="G2225" s="28">
        <v>12</v>
      </c>
      <c r="H2225" s="28">
        <v>7</v>
      </c>
      <c r="I2225" s="28">
        <v>0</v>
      </c>
      <c r="J2225" s="29">
        <f>표1[[#This Row],[C/V]]*표1[[#This Row],[판수]]-표1[[#This Row],[불량수량]]</f>
        <v>84</v>
      </c>
      <c r="K2225" s="28" t="s">
        <v>322</v>
      </c>
      <c r="L2225" s="28" t="s">
        <v>34</v>
      </c>
      <c r="M2225" s="30" t="s">
        <v>230</v>
      </c>
      <c r="N2225" s="30" t="s">
        <v>373</v>
      </c>
      <c r="O2225" s="31">
        <v>26</v>
      </c>
      <c r="P2225" s="31">
        <v>0</v>
      </c>
      <c r="Q2225" s="32"/>
      <c r="R2225" s="33">
        <f t="shared" si="171"/>
        <v>16.153846153846153</v>
      </c>
      <c r="S2225" s="34">
        <f t="shared" si="170"/>
        <v>7</v>
      </c>
      <c r="T2225" s="35">
        <f>IF(L2225="비가동",0,VLOOKUP(E2225,[1]단가!$D$4:$G$1048576,4,0))</f>
        <v>660</v>
      </c>
      <c r="U2225" s="35">
        <f t="shared" ref="U2225:U2288" si="172">IF(L2225="비가동",0,T2225*J2225)</f>
        <v>55440</v>
      </c>
      <c r="V2225" s="36" t="str">
        <f>IF($L2225="비가동",0,IF($B2225="in",VLOOKUP($E2225,[1]투입량!$M:$T,3,FALSE),VLOOKUP($E2225,[1]투입량!$D:$I,3,FALSE)))</f>
        <v>E5005-1</v>
      </c>
      <c r="W2225" s="35">
        <f>IF($L2225="비가동",0,IF($B2225="in",VLOOKUP($E2225,[1]투입량!$M:$T,6,FALSE),VLOOKUP($E2225,[1]투입량!$D:$I,5,FALSE)))</f>
        <v>0</v>
      </c>
      <c r="X2225" s="35">
        <f t="shared" ref="X2225:X2288" si="173">IF(L2225="비가동",0,(W2225*1.1)*H2225)</f>
        <v>0</v>
      </c>
      <c r="Y2225" s="37">
        <f>IF(V2225=0,0,VLOOKUP(V2225,[1]원재료!C:H,3,0)*0.001)</f>
        <v>3.25</v>
      </c>
      <c r="Z2225" s="35">
        <f t="shared" ref="Z2225:Z2288" si="174">Y2225*X2225</f>
        <v>0</v>
      </c>
      <c r="AA2225" s="38"/>
      <c r="AB2225" s="39" t="s">
        <v>232</v>
      </c>
      <c r="AC2225" s="40"/>
    </row>
    <row r="2226" spans="1:29" ht="19.5" hidden="1" customHeight="1" x14ac:dyDescent="0.45">
      <c r="A2226" s="22">
        <v>46148</v>
      </c>
      <c r="B2226" s="23" t="s">
        <v>29</v>
      </c>
      <c r="C2226" s="24" t="s">
        <v>168</v>
      </c>
      <c r="D2226" s="25" t="s">
        <v>267</v>
      </c>
      <c r="E2226" s="26" t="s">
        <v>374</v>
      </c>
      <c r="F2226" s="27" t="str">
        <f>VLOOKUP(표1[[#This Row],[품번]],[1]!품번구분[#Data],2,0)</f>
        <v>G</v>
      </c>
      <c r="G2226" s="28">
        <v>49</v>
      </c>
      <c r="H2226" s="28">
        <v>65</v>
      </c>
      <c r="I2226" s="28">
        <v>0</v>
      </c>
      <c r="J2226" s="29">
        <f>표1[[#This Row],[C/V]]*표1[[#This Row],[판수]]-표1[[#This Row],[불량수량]]</f>
        <v>3185</v>
      </c>
      <c r="K2226" s="28" t="s">
        <v>269</v>
      </c>
      <c r="L2226" s="28" t="s">
        <v>34</v>
      </c>
      <c r="M2226" s="30" t="s">
        <v>373</v>
      </c>
      <c r="N2226" s="30" t="s">
        <v>353</v>
      </c>
      <c r="O2226" s="31">
        <v>480</v>
      </c>
      <c r="P2226" s="31">
        <v>52</v>
      </c>
      <c r="Q2226" s="32" t="s">
        <v>100</v>
      </c>
      <c r="R2226" s="33">
        <f t="shared" si="171"/>
        <v>8.125</v>
      </c>
      <c r="S2226" s="34">
        <f t="shared" si="170"/>
        <v>153</v>
      </c>
      <c r="T2226" s="35">
        <f>IF(L2226="비가동",0,VLOOKUP(E2226,[1]단가!$D$4:$G$1048576,4,0))</f>
        <v>110</v>
      </c>
      <c r="U2226" s="35">
        <f t="shared" si="172"/>
        <v>350350</v>
      </c>
      <c r="V2226" s="36" t="str">
        <f>IF($L2226="비가동",0,IF($B2226="in",VLOOKUP($E2226,[1]투입량!$M:$T,3,FALSE),VLOOKUP($E2226,[1]투입량!$D:$I,3,FALSE)))</f>
        <v>E5005-1</v>
      </c>
      <c r="W2226" s="35">
        <f>IF($L2226="비가동",0,IF($B2226="in",VLOOKUP($E2226,[1]투입량!$M:$T,6,FALSE),VLOOKUP($E2226,[1]투입량!$D:$I,5,FALSE)))</f>
        <v>0</v>
      </c>
      <c r="X2226" s="35">
        <f t="shared" si="173"/>
        <v>0</v>
      </c>
      <c r="Y2226" s="37">
        <f>IF(V2226=0,0,VLOOKUP(V2226,[1]원재료!C:H,3,0)*0.001)</f>
        <v>3.25</v>
      </c>
      <c r="Z2226" s="35">
        <f t="shared" si="174"/>
        <v>0</v>
      </c>
      <c r="AA2226" s="38"/>
      <c r="AB2226" s="39" t="s">
        <v>232</v>
      </c>
      <c r="AC2226" s="40"/>
    </row>
    <row r="2227" spans="1:29" ht="19.5" customHeight="1" x14ac:dyDescent="0.45">
      <c r="A2227" s="22">
        <v>46148</v>
      </c>
      <c r="B2227" s="23" t="s">
        <v>29</v>
      </c>
      <c r="C2227" s="24" t="s">
        <v>168</v>
      </c>
      <c r="D2227" s="25" t="s">
        <v>270</v>
      </c>
      <c r="E2227" s="26" t="s">
        <v>355</v>
      </c>
      <c r="F2227" s="27" t="str">
        <f>VLOOKUP(표1[[#This Row],[품번]],[1]!품번구분[#Data],2,0)</f>
        <v>G</v>
      </c>
      <c r="G2227" s="28">
        <v>20</v>
      </c>
      <c r="H2227" s="28">
        <v>87</v>
      </c>
      <c r="I2227" s="28">
        <v>0</v>
      </c>
      <c r="J2227" s="29">
        <f>표1[[#This Row],[C/V]]*표1[[#This Row],[판수]]-표1[[#This Row],[불량수량]]</f>
        <v>1740</v>
      </c>
      <c r="K2227" s="28" t="s">
        <v>269</v>
      </c>
      <c r="L2227" s="28" t="s">
        <v>34</v>
      </c>
      <c r="M2227" s="30" t="s">
        <v>230</v>
      </c>
      <c r="N2227" s="30" t="s">
        <v>353</v>
      </c>
      <c r="O2227" s="31">
        <v>620</v>
      </c>
      <c r="P2227" s="31">
        <v>0</v>
      </c>
      <c r="Q2227" s="32"/>
      <c r="R2227" s="33">
        <f t="shared" si="171"/>
        <v>8.4193548387096779</v>
      </c>
      <c r="S2227" s="34">
        <f t="shared" si="170"/>
        <v>173</v>
      </c>
      <c r="T2227" s="35">
        <f>IF(L2227="비가동",0,VLOOKUP(E2227,[1]단가!$D$4:$G$1048576,4,0))</f>
        <v>380</v>
      </c>
      <c r="U2227" s="35">
        <f t="shared" si="172"/>
        <v>661200</v>
      </c>
      <c r="V2227" s="36" t="str">
        <f>IF($L2227="비가동",0,IF($B2227="in",VLOOKUP($E2227,[1]투입량!$M:$T,3,FALSE),VLOOKUP($E2227,[1]투입량!$D:$I,3,FALSE)))</f>
        <v>H-N7001</v>
      </c>
      <c r="W2227" s="35">
        <f>IF($L2227="비가동",0,IF($B2227="in",VLOOKUP($E2227,[1]투입량!$M:$T,6,FALSE),VLOOKUP($E2227,[1]투입량!$D:$I,5,FALSE)))</f>
        <v>84</v>
      </c>
      <c r="X2227" s="35">
        <f t="shared" si="173"/>
        <v>8038.8</v>
      </c>
      <c r="Y2227" s="37">
        <f>IF(V2227=0,0,VLOOKUP(V2227,[1]원재료!C:H,3,0)*0.001)</f>
        <v>22.900000000000002</v>
      </c>
      <c r="Z2227" s="35">
        <f t="shared" si="174"/>
        <v>184088.52000000002</v>
      </c>
      <c r="AA2227" s="38"/>
      <c r="AB2227" s="39" t="s">
        <v>232</v>
      </c>
      <c r="AC2227" s="40"/>
    </row>
    <row r="2228" spans="1:29" ht="19.5" customHeight="1" x14ac:dyDescent="0.45">
      <c r="A2228" s="22">
        <v>46148</v>
      </c>
      <c r="B2228" s="23" t="s">
        <v>29</v>
      </c>
      <c r="C2228" s="24" t="s">
        <v>168</v>
      </c>
      <c r="D2228" s="25" t="s">
        <v>273</v>
      </c>
      <c r="E2228" s="26" t="s">
        <v>274</v>
      </c>
      <c r="F2228" s="27" t="str">
        <f>VLOOKUP(표1[[#This Row],[품번]],[1]!품번구분[#Data],2,0)</f>
        <v>G</v>
      </c>
      <c r="G2228" s="28">
        <v>4</v>
      </c>
      <c r="H2228" s="28">
        <v>86</v>
      </c>
      <c r="I2228" s="28">
        <v>0</v>
      </c>
      <c r="J2228" s="29">
        <f>표1[[#This Row],[C/V]]*표1[[#This Row],[판수]]-표1[[#This Row],[불량수량]]</f>
        <v>344</v>
      </c>
      <c r="K2228" s="28" t="s">
        <v>269</v>
      </c>
      <c r="L2228" s="28" t="s">
        <v>34</v>
      </c>
      <c r="M2228" s="30" t="s">
        <v>230</v>
      </c>
      <c r="N2228" s="30" t="s">
        <v>353</v>
      </c>
      <c r="O2228" s="31">
        <v>620</v>
      </c>
      <c r="P2228" s="31">
        <v>0</v>
      </c>
      <c r="Q2228" s="32"/>
      <c r="R2228" s="33">
        <f t="shared" si="171"/>
        <v>8.32258064516129</v>
      </c>
      <c r="S2228" s="34">
        <f t="shared" si="170"/>
        <v>148</v>
      </c>
      <c r="T2228" s="35">
        <f>IF(L2228="비가동",0,VLOOKUP(E2228,[1]단가!$D$4:$G$1048576,4,0))</f>
        <v>550</v>
      </c>
      <c r="U2228" s="35">
        <f t="shared" si="172"/>
        <v>189200</v>
      </c>
      <c r="V2228" s="36" t="str">
        <f>IF($L2228="비가동",0,IF($B2228="in",VLOOKUP($E2228,[1]투입량!$M:$T,3,FALSE),VLOOKUP($E2228,[1]투입량!$D:$I,3,FALSE)))</f>
        <v>E5005-1</v>
      </c>
      <c r="W2228" s="35">
        <f>IF($L2228="비가동",0,IF($B2228="in",VLOOKUP($E2228,[1]투입량!$M:$T,6,FALSE),VLOOKUP($E2228,[1]투입량!$D:$I,5,FALSE)))</f>
        <v>555</v>
      </c>
      <c r="X2228" s="35">
        <f t="shared" si="173"/>
        <v>52503</v>
      </c>
      <c r="Y2228" s="37">
        <f>IF(V2228=0,0,VLOOKUP(V2228,[1]원재료!C:H,3,0)*0.001)</f>
        <v>3.25</v>
      </c>
      <c r="Z2228" s="35">
        <f t="shared" si="174"/>
        <v>170634.75</v>
      </c>
      <c r="AA2228" s="38"/>
      <c r="AB2228" s="39" t="s">
        <v>232</v>
      </c>
      <c r="AC2228" s="40"/>
    </row>
    <row r="2229" spans="1:29" ht="19.5" customHeight="1" x14ac:dyDescent="0.45">
      <c r="A2229" s="22">
        <v>46148</v>
      </c>
      <c r="B2229" s="23" t="s">
        <v>29</v>
      </c>
      <c r="C2229" s="24" t="s">
        <v>168</v>
      </c>
      <c r="D2229" s="25" t="s">
        <v>267</v>
      </c>
      <c r="E2229" s="26" t="s">
        <v>374</v>
      </c>
      <c r="F2229" s="27" t="str">
        <f>VLOOKUP(표1[[#This Row],[품번]],[1]!품번구분[#Data],2,0)</f>
        <v>G</v>
      </c>
      <c r="G2229" s="28">
        <v>49</v>
      </c>
      <c r="H2229" s="28">
        <v>88</v>
      </c>
      <c r="I2229" s="28">
        <v>0</v>
      </c>
      <c r="J2229" s="29">
        <f>표1[[#This Row],[C/V]]*표1[[#This Row],[판수]]-표1[[#This Row],[불량수량]]</f>
        <v>4312</v>
      </c>
      <c r="K2229" s="28" t="s">
        <v>275</v>
      </c>
      <c r="L2229" s="28" t="s">
        <v>117</v>
      </c>
      <c r="M2229" s="30" t="s">
        <v>353</v>
      </c>
      <c r="N2229" s="30" t="s">
        <v>230</v>
      </c>
      <c r="O2229" s="31">
        <v>660</v>
      </c>
      <c r="P2229" s="31">
        <v>0</v>
      </c>
      <c r="Q2229" s="32"/>
      <c r="R2229" s="33">
        <f t="shared" si="171"/>
        <v>8</v>
      </c>
      <c r="S2229" s="34">
        <f t="shared" si="170"/>
        <v>153</v>
      </c>
      <c r="T2229" s="35">
        <f>IF(L2229="비가동",0,VLOOKUP(E2229,[1]단가!$D$4:$G$1048576,4,0))</f>
        <v>110</v>
      </c>
      <c r="U2229" s="35">
        <f t="shared" si="172"/>
        <v>474320</v>
      </c>
      <c r="V2229" s="36" t="str">
        <f>IF($L2229="비가동",0,IF($B2229="in",VLOOKUP($E2229,[1]투입량!$M:$T,3,FALSE),VLOOKUP($E2229,[1]투입량!$D:$I,3,FALSE)))</f>
        <v>E5005-1</v>
      </c>
      <c r="W2229" s="35">
        <f>IF($L2229="비가동",0,IF($B2229="in",VLOOKUP($E2229,[1]투입량!$M:$T,6,FALSE),VLOOKUP($E2229,[1]투입량!$D:$I,5,FALSE)))</f>
        <v>0</v>
      </c>
      <c r="X2229" s="35">
        <f t="shared" si="173"/>
        <v>0</v>
      </c>
      <c r="Y2229" s="37">
        <f>IF(V2229=0,0,VLOOKUP(V2229,[1]원재료!C:H,3,0)*0.001)</f>
        <v>3.25</v>
      </c>
      <c r="Z2229" s="35">
        <f t="shared" si="174"/>
        <v>0</v>
      </c>
      <c r="AA2229" s="38"/>
      <c r="AB2229" s="39" t="s">
        <v>232</v>
      </c>
      <c r="AC2229" s="40"/>
    </row>
    <row r="2230" spans="1:29" ht="19.5" customHeight="1" x14ac:dyDescent="0.45">
      <c r="A2230" s="22">
        <v>46148</v>
      </c>
      <c r="B2230" s="23" t="s">
        <v>29</v>
      </c>
      <c r="C2230" s="24" t="s">
        <v>168</v>
      </c>
      <c r="D2230" s="25" t="s">
        <v>270</v>
      </c>
      <c r="E2230" s="26" t="s">
        <v>355</v>
      </c>
      <c r="F2230" s="27" t="str">
        <f>VLOOKUP(표1[[#This Row],[품번]],[1]!품번구분[#Data],2,0)</f>
        <v>G</v>
      </c>
      <c r="G2230" s="28">
        <v>20</v>
      </c>
      <c r="H2230" s="28">
        <v>86</v>
      </c>
      <c r="I2230" s="28">
        <v>0</v>
      </c>
      <c r="J2230" s="29">
        <f>표1[[#This Row],[C/V]]*표1[[#This Row],[판수]]-표1[[#This Row],[불량수량]]</f>
        <v>1720</v>
      </c>
      <c r="K2230" s="28" t="s">
        <v>275</v>
      </c>
      <c r="L2230" s="28" t="s">
        <v>117</v>
      </c>
      <c r="M2230" s="30" t="s">
        <v>353</v>
      </c>
      <c r="N2230" s="30" t="s">
        <v>230</v>
      </c>
      <c r="O2230" s="31">
        <v>660</v>
      </c>
      <c r="P2230" s="31">
        <v>0</v>
      </c>
      <c r="Q2230" s="32"/>
      <c r="R2230" s="33">
        <f t="shared" si="171"/>
        <v>7.8181818181818183</v>
      </c>
      <c r="S2230" s="34">
        <f t="shared" si="170"/>
        <v>173</v>
      </c>
      <c r="T2230" s="35">
        <f>IF(L2230="비가동",0,VLOOKUP(E2230,[1]단가!$D$4:$G$1048576,4,0))</f>
        <v>380</v>
      </c>
      <c r="U2230" s="35">
        <f t="shared" si="172"/>
        <v>653600</v>
      </c>
      <c r="V2230" s="36" t="str">
        <f>IF($L2230="비가동",0,IF($B2230="in",VLOOKUP($E2230,[1]투입량!$M:$T,3,FALSE),VLOOKUP($E2230,[1]투입량!$D:$I,3,FALSE)))</f>
        <v>H-N7001</v>
      </c>
      <c r="W2230" s="35">
        <f>IF($L2230="비가동",0,IF($B2230="in",VLOOKUP($E2230,[1]투입량!$M:$T,6,FALSE),VLOOKUP($E2230,[1]투입량!$D:$I,5,FALSE)))</f>
        <v>84</v>
      </c>
      <c r="X2230" s="35">
        <f t="shared" si="173"/>
        <v>7946.4000000000005</v>
      </c>
      <c r="Y2230" s="37">
        <f>IF(V2230=0,0,VLOOKUP(V2230,[1]원재료!C:H,3,0)*0.001)</f>
        <v>22.900000000000002</v>
      </c>
      <c r="Z2230" s="35">
        <f t="shared" si="174"/>
        <v>181972.56000000003</v>
      </c>
      <c r="AA2230" s="38"/>
      <c r="AB2230" s="39" t="s">
        <v>232</v>
      </c>
      <c r="AC2230" s="40"/>
    </row>
    <row r="2231" spans="1:29" ht="19.5" hidden="1" customHeight="1" x14ac:dyDescent="0.45">
      <c r="A2231" s="22">
        <v>46148</v>
      </c>
      <c r="B2231" s="23" t="s">
        <v>29</v>
      </c>
      <c r="C2231" s="24" t="s">
        <v>168</v>
      </c>
      <c r="D2231" s="25" t="s">
        <v>273</v>
      </c>
      <c r="E2231" s="26" t="s">
        <v>274</v>
      </c>
      <c r="F2231" s="27" t="str">
        <f>VLOOKUP(표1[[#This Row],[품번]],[1]!품번구분[#Data],2,0)</f>
        <v>G</v>
      </c>
      <c r="G2231" s="28">
        <v>4</v>
      </c>
      <c r="H2231" s="28">
        <v>62</v>
      </c>
      <c r="I2231" s="28">
        <v>0</v>
      </c>
      <c r="J2231" s="29">
        <f>표1[[#This Row],[C/V]]*표1[[#This Row],[판수]]-표1[[#This Row],[불량수량]]</f>
        <v>248</v>
      </c>
      <c r="K2231" s="28" t="s">
        <v>275</v>
      </c>
      <c r="L2231" s="28" t="s">
        <v>117</v>
      </c>
      <c r="M2231" s="30" t="s">
        <v>353</v>
      </c>
      <c r="N2231" s="30" t="s">
        <v>230</v>
      </c>
      <c r="O2231" s="31">
        <v>480</v>
      </c>
      <c r="P2231" s="31">
        <v>180</v>
      </c>
      <c r="Q2231" s="32" t="s">
        <v>209</v>
      </c>
      <c r="R2231" s="33">
        <f t="shared" si="171"/>
        <v>7.7500000000000009</v>
      </c>
      <c r="S2231" s="34">
        <f t="shared" si="170"/>
        <v>148</v>
      </c>
      <c r="T2231" s="35">
        <f>IF(L2231="비가동",0,VLOOKUP(E2231,[1]단가!$D$4:$G$1048576,4,0))</f>
        <v>550</v>
      </c>
      <c r="U2231" s="35">
        <f t="shared" si="172"/>
        <v>136400</v>
      </c>
      <c r="V2231" s="36" t="str">
        <f>IF($L2231="비가동",0,IF($B2231="in",VLOOKUP($E2231,[1]투입량!$M:$T,3,FALSE),VLOOKUP($E2231,[1]투입량!$D:$I,3,FALSE)))</f>
        <v>E5005-1</v>
      </c>
      <c r="W2231" s="35">
        <f>IF($L2231="비가동",0,IF($B2231="in",VLOOKUP($E2231,[1]투입량!$M:$T,6,FALSE),VLOOKUP($E2231,[1]투입량!$D:$I,5,FALSE)))</f>
        <v>555</v>
      </c>
      <c r="X2231" s="35">
        <f t="shared" si="173"/>
        <v>37851</v>
      </c>
      <c r="Y2231" s="37">
        <f>IF(V2231=0,0,VLOOKUP(V2231,[1]원재료!C:H,3,0)*0.001)</f>
        <v>3.25</v>
      </c>
      <c r="Z2231" s="35">
        <f t="shared" si="174"/>
        <v>123015.75</v>
      </c>
      <c r="AA2231" s="38" t="s">
        <v>375</v>
      </c>
      <c r="AB2231" s="39" t="s">
        <v>232</v>
      </c>
      <c r="AC2231" s="40"/>
    </row>
    <row r="2232" spans="1:29" ht="19.5" customHeight="1" x14ac:dyDescent="0.45">
      <c r="A2232" s="22">
        <v>46148</v>
      </c>
      <c r="B2232" s="23" t="s">
        <v>29</v>
      </c>
      <c r="C2232" s="24" t="s">
        <v>168</v>
      </c>
      <c r="D2232" s="25" t="s">
        <v>276</v>
      </c>
      <c r="E2232" s="26" t="s">
        <v>277</v>
      </c>
      <c r="F2232" s="27" t="str">
        <f>VLOOKUP(표1[[#This Row],[품번]],[1]!품번구분[#Data],2,0)</f>
        <v>G</v>
      </c>
      <c r="G2232" s="28">
        <v>4</v>
      </c>
      <c r="H2232" s="28">
        <v>97</v>
      </c>
      <c r="I2232" s="28">
        <v>0</v>
      </c>
      <c r="J2232" s="29">
        <f>표1[[#This Row],[C/V]]*표1[[#This Row],[판수]]-표1[[#This Row],[불량수량]]</f>
        <v>388</v>
      </c>
      <c r="K2232" s="28" t="s">
        <v>278</v>
      </c>
      <c r="L2232" s="28" t="s">
        <v>34</v>
      </c>
      <c r="M2232" s="30" t="s">
        <v>230</v>
      </c>
      <c r="N2232" s="30" t="s">
        <v>353</v>
      </c>
      <c r="O2232" s="31">
        <v>620</v>
      </c>
      <c r="P2232" s="31">
        <v>0</v>
      </c>
      <c r="Q2232" s="32"/>
      <c r="R2232" s="33">
        <f t="shared" si="171"/>
        <v>9.3870967741935498</v>
      </c>
      <c r="S2232" s="34">
        <f t="shared" si="170"/>
        <v>195</v>
      </c>
      <c r="T2232" s="35">
        <f>IF(L2232="비가동",0,VLOOKUP(E2232,[1]단가!$D$4:$G$1048576,4,0))</f>
        <v>832.6</v>
      </c>
      <c r="U2232" s="35">
        <f t="shared" si="172"/>
        <v>323048.8</v>
      </c>
      <c r="V2232" s="36" t="str">
        <f>IF($L2232="비가동",0,IF($B2232="in",VLOOKUP($E2232,[1]투입량!$M:$T,3,FALSE),VLOOKUP($E2232,[1]투입량!$D:$I,3,FALSE)))</f>
        <v>E5005-1</v>
      </c>
      <c r="W2232" s="35">
        <f>IF($L2232="비가동",0,IF($B2232="in",VLOOKUP($E2232,[1]투입량!$M:$T,6,FALSE),VLOOKUP($E2232,[1]투입량!$D:$I,5,FALSE)))</f>
        <v>0</v>
      </c>
      <c r="X2232" s="35">
        <f t="shared" si="173"/>
        <v>0</v>
      </c>
      <c r="Y2232" s="37">
        <f>IF(V2232=0,0,VLOOKUP(V2232,[1]원재료!C:H,3,0)*0.001)</f>
        <v>3.25</v>
      </c>
      <c r="Z2232" s="35">
        <f t="shared" si="174"/>
        <v>0</v>
      </c>
      <c r="AA2232" s="38"/>
      <c r="AB2232" s="39" t="s">
        <v>232</v>
      </c>
      <c r="AC2232" s="40"/>
    </row>
    <row r="2233" spans="1:29" ht="19.5" customHeight="1" x14ac:dyDescent="0.45">
      <c r="A2233" s="22">
        <v>46148</v>
      </c>
      <c r="B2233" s="23" t="s">
        <v>29</v>
      </c>
      <c r="C2233" s="24" t="s">
        <v>168</v>
      </c>
      <c r="D2233" s="25" t="s">
        <v>279</v>
      </c>
      <c r="E2233" s="26" t="s">
        <v>280</v>
      </c>
      <c r="F2233" s="27" t="str">
        <f>VLOOKUP(표1[[#This Row],[품번]],[1]!품번구분[#Data],2,0)</f>
        <v>G</v>
      </c>
      <c r="G2233" s="28">
        <v>12</v>
      </c>
      <c r="H2233" s="28">
        <v>14</v>
      </c>
      <c r="I2233" s="28">
        <v>0</v>
      </c>
      <c r="J2233" s="29">
        <f>표1[[#This Row],[C/V]]*표1[[#This Row],[판수]]-표1[[#This Row],[불량수량]]</f>
        <v>168</v>
      </c>
      <c r="K2233" s="28" t="s">
        <v>278</v>
      </c>
      <c r="L2233" s="28" t="s">
        <v>34</v>
      </c>
      <c r="M2233" s="30" t="s">
        <v>230</v>
      </c>
      <c r="N2233" s="30" t="s">
        <v>376</v>
      </c>
      <c r="O2233" s="31">
        <v>69</v>
      </c>
      <c r="P2233" s="31">
        <v>0</v>
      </c>
      <c r="Q2233" s="32"/>
      <c r="R2233" s="33">
        <f t="shared" si="171"/>
        <v>12.173913043478262</v>
      </c>
      <c r="S2233" s="34">
        <f t="shared" si="170"/>
        <v>14</v>
      </c>
      <c r="T2233" s="35">
        <f>IF(L2233="비가동",0,VLOOKUP(E2233,[1]단가!$D$4:$G$1048576,4,0))</f>
        <v>0</v>
      </c>
      <c r="U2233" s="35">
        <f t="shared" si="172"/>
        <v>0</v>
      </c>
      <c r="V2233" s="36" t="str">
        <f>IF($L2233="비가동",0,IF($B2233="in",VLOOKUP($E2233,[1]투입량!$M:$T,3,FALSE),VLOOKUP($E2233,[1]투입량!$D:$I,3,FALSE)))</f>
        <v>E4005-1</v>
      </c>
      <c r="W2233" s="35">
        <f>IF($L2233="비가동",0,IF($B2233="in",VLOOKUP($E2233,[1]투입량!$M:$T,6,FALSE),VLOOKUP($E2233,[1]투입량!$D:$I,5,FALSE)))</f>
        <v>300</v>
      </c>
      <c r="X2233" s="35">
        <f t="shared" si="173"/>
        <v>4620</v>
      </c>
      <c r="Y2233" s="37">
        <f>IF(V2233=0,0,VLOOKUP(V2233,'[1]원재료 (2)'!C:H,3,0)*0.001)</f>
        <v>3.24</v>
      </c>
      <c r="Z2233" s="35">
        <f t="shared" si="174"/>
        <v>14968.800000000001</v>
      </c>
      <c r="AA2233" s="38"/>
      <c r="AB2233" s="39" t="s">
        <v>232</v>
      </c>
      <c r="AC2233" s="40"/>
    </row>
    <row r="2234" spans="1:29" ht="19.5" hidden="1" customHeight="1" x14ac:dyDescent="0.45">
      <c r="A2234" s="22">
        <v>46148</v>
      </c>
      <c r="B2234" s="23" t="s">
        <v>29</v>
      </c>
      <c r="C2234" s="24" t="s">
        <v>168</v>
      </c>
      <c r="D2234" s="25" t="s">
        <v>279</v>
      </c>
      <c r="E2234" s="26" t="s">
        <v>377</v>
      </c>
      <c r="F2234" s="27" t="str">
        <f>VLOOKUP(표1[[#This Row],[품번]],[1]!품번구분[#Data],2,0)</f>
        <v>G</v>
      </c>
      <c r="G2234" s="28">
        <v>32</v>
      </c>
      <c r="H2234" s="28">
        <v>60</v>
      </c>
      <c r="I2234" s="28">
        <v>0</v>
      </c>
      <c r="J2234" s="29">
        <f>표1[[#This Row],[C/V]]*표1[[#This Row],[판수]]-표1[[#This Row],[불량수량]]</f>
        <v>1920</v>
      </c>
      <c r="K2234" s="28" t="s">
        <v>278</v>
      </c>
      <c r="L2234" s="28" t="s">
        <v>34</v>
      </c>
      <c r="M2234" s="30" t="s">
        <v>376</v>
      </c>
      <c r="N2234" s="30" t="s">
        <v>353</v>
      </c>
      <c r="O2234" s="31">
        <v>412</v>
      </c>
      <c r="P2234" s="31">
        <v>50</v>
      </c>
      <c r="Q2234" s="32" t="s">
        <v>100</v>
      </c>
      <c r="R2234" s="33">
        <f t="shared" si="171"/>
        <v>8.7378640776699026</v>
      </c>
      <c r="S2234" s="34">
        <f t="shared" si="170"/>
        <v>158</v>
      </c>
      <c r="T2234" s="35">
        <f>IF(L2234="비가동",0,VLOOKUP(E2234,[1]단가!$D$4:$G$1048576,4,0))</f>
        <v>0</v>
      </c>
      <c r="U2234" s="35">
        <f t="shared" si="172"/>
        <v>0</v>
      </c>
      <c r="V2234" s="36" t="str">
        <f>IF($L2234="비가동",0,IF($B2234="in",VLOOKUP($E2234,[1]투입량!$M:$T,3,FALSE),VLOOKUP($E2234,[1]투입량!$D:$I,3,FALSE)))</f>
        <v>E4005-1</v>
      </c>
      <c r="W2234" s="35">
        <f>IF($L2234="비가동",0,IF($B2234="in",VLOOKUP($E2234,[1]투입량!$M:$T,6,FALSE),VLOOKUP($E2234,[1]투입량!$D:$I,5,FALSE)))</f>
        <v>104</v>
      </c>
      <c r="X2234" s="35">
        <f t="shared" si="173"/>
        <v>6864</v>
      </c>
      <c r="Y2234" s="37">
        <f>IF(V2234=0,0,VLOOKUP(V2234,[1]원재료!C:H,3,0)*0.001)</f>
        <v>3.24</v>
      </c>
      <c r="Z2234" s="35">
        <f t="shared" si="174"/>
        <v>22239.360000000001</v>
      </c>
      <c r="AA2234" s="38"/>
      <c r="AB2234" s="39" t="s">
        <v>232</v>
      </c>
      <c r="AC2234" s="40"/>
    </row>
    <row r="2235" spans="1:29" ht="19.5" customHeight="1" x14ac:dyDescent="0.45">
      <c r="A2235" s="22">
        <v>46148</v>
      </c>
      <c r="B2235" s="23" t="s">
        <v>29</v>
      </c>
      <c r="C2235" s="24" t="s">
        <v>168</v>
      </c>
      <c r="D2235" s="25" t="s">
        <v>281</v>
      </c>
      <c r="E2235" s="26" t="s">
        <v>282</v>
      </c>
      <c r="F2235" s="27" t="str">
        <f>VLOOKUP(표1[[#This Row],[품번]],[1]!품번구분[#Data],2,0)</f>
        <v>G</v>
      </c>
      <c r="G2235" s="28">
        <v>4</v>
      </c>
      <c r="H2235" s="28">
        <v>94</v>
      </c>
      <c r="I2235" s="28">
        <v>0</v>
      </c>
      <c r="J2235" s="29">
        <f>표1[[#This Row],[C/V]]*표1[[#This Row],[판수]]-표1[[#This Row],[불량수량]]</f>
        <v>376</v>
      </c>
      <c r="K2235" s="28" t="s">
        <v>278</v>
      </c>
      <c r="L2235" s="28" t="s">
        <v>34</v>
      </c>
      <c r="M2235" s="30" t="s">
        <v>230</v>
      </c>
      <c r="N2235" s="30" t="s">
        <v>353</v>
      </c>
      <c r="O2235" s="31">
        <v>620</v>
      </c>
      <c r="P2235" s="31">
        <v>0</v>
      </c>
      <c r="Q2235" s="32"/>
      <c r="R2235" s="33">
        <f t="shared" si="171"/>
        <v>9.0967741935483879</v>
      </c>
      <c r="S2235" s="34">
        <f t="shared" si="170"/>
        <v>192</v>
      </c>
      <c r="T2235" s="35">
        <f>IF(L2235="비가동",0,VLOOKUP(E2235,[1]단가!$D$4:$G$1048576,4,0))</f>
        <v>0</v>
      </c>
      <c r="U2235" s="35">
        <f t="shared" si="172"/>
        <v>0</v>
      </c>
      <c r="V2235" s="36" t="str">
        <f>IF($L2235="비가동",0,IF($B2235="in",VLOOKUP($E2235,[1]투입량!$M:$T,3,FALSE),VLOOKUP($E2235,[1]투입량!$D:$I,3,FALSE)))</f>
        <v>E5005-1</v>
      </c>
      <c r="W2235" s="35">
        <f>IF($L2235="비가동",0,IF($B2235="in",VLOOKUP($E2235,[1]투입량!$M:$T,6,FALSE),VLOOKUP($E2235,[1]투입량!$D:$I,5,FALSE)))</f>
        <v>0</v>
      </c>
      <c r="X2235" s="35">
        <f t="shared" si="173"/>
        <v>0</v>
      </c>
      <c r="Y2235" s="37">
        <f>IF(V2235=0,0,VLOOKUP(V2235,[1]원재료!C:H,3,0)*0.001)</f>
        <v>3.25</v>
      </c>
      <c r="Z2235" s="35">
        <f t="shared" si="174"/>
        <v>0</v>
      </c>
      <c r="AA2235" s="38"/>
      <c r="AB2235" s="39" t="s">
        <v>232</v>
      </c>
      <c r="AC2235" s="40"/>
    </row>
    <row r="2236" spans="1:29" ht="19.5" customHeight="1" x14ac:dyDescent="0.45">
      <c r="A2236" s="22">
        <v>46148</v>
      </c>
      <c r="B2236" s="23" t="s">
        <v>29</v>
      </c>
      <c r="C2236" s="24" t="s">
        <v>168</v>
      </c>
      <c r="D2236" s="25" t="s">
        <v>276</v>
      </c>
      <c r="E2236" s="26" t="s">
        <v>277</v>
      </c>
      <c r="F2236" s="27" t="str">
        <f>VLOOKUP(표1[[#This Row],[품번]],[1]!품번구분[#Data],2,0)</f>
        <v>G</v>
      </c>
      <c r="G2236" s="28">
        <v>4</v>
      </c>
      <c r="H2236" s="28">
        <v>98</v>
      </c>
      <c r="I2236" s="28">
        <v>0</v>
      </c>
      <c r="J2236" s="29">
        <f>표1[[#This Row],[C/V]]*표1[[#This Row],[판수]]-표1[[#This Row],[불량수량]]</f>
        <v>392</v>
      </c>
      <c r="K2236" s="28" t="s">
        <v>283</v>
      </c>
      <c r="L2236" s="28" t="s">
        <v>117</v>
      </c>
      <c r="M2236" s="30" t="s">
        <v>353</v>
      </c>
      <c r="N2236" s="30" t="s">
        <v>230</v>
      </c>
      <c r="O2236" s="31">
        <v>660</v>
      </c>
      <c r="P2236" s="31">
        <v>0</v>
      </c>
      <c r="Q2236" s="32"/>
      <c r="R2236" s="33">
        <f t="shared" si="171"/>
        <v>8.9090909090909101</v>
      </c>
      <c r="S2236" s="34">
        <f t="shared" si="170"/>
        <v>195</v>
      </c>
      <c r="T2236" s="35">
        <f>IF(L2236="비가동",0,VLOOKUP(E2236,[1]단가!$D$4:$G$1048576,4,0))</f>
        <v>832.6</v>
      </c>
      <c r="U2236" s="35">
        <f t="shared" si="172"/>
        <v>326379.2</v>
      </c>
      <c r="V2236" s="36" t="str">
        <f>IF($L2236="비가동",0,IF($B2236="in",VLOOKUP($E2236,[1]투입량!$M:$T,3,FALSE),VLOOKUP($E2236,[1]투입량!$D:$I,3,FALSE)))</f>
        <v>E5005-1</v>
      </c>
      <c r="W2236" s="35">
        <f>IF($L2236="비가동",0,IF($B2236="in",VLOOKUP($E2236,[1]투입량!$M:$T,6,FALSE),VLOOKUP($E2236,[1]투입량!$D:$I,5,FALSE)))</f>
        <v>0</v>
      </c>
      <c r="X2236" s="35">
        <f t="shared" si="173"/>
        <v>0</v>
      </c>
      <c r="Y2236" s="37">
        <f>IF(V2236=0,0,VLOOKUP(V2236,[1]원재료!C:H,3,0)*0.001)</f>
        <v>3.25</v>
      </c>
      <c r="Z2236" s="35">
        <f t="shared" si="174"/>
        <v>0</v>
      </c>
      <c r="AA2236" s="38"/>
      <c r="AB2236" s="39" t="s">
        <v>232</v>
      </c>
      <c r="AC2236" s="40"/>
    </row>
    <row r="2237" spans="1:29" ht="19.5" customHeight="1" x14ac:dyDescent="0.45">
      <c r="A2237" s="22">
        <v>46148</v>
      </c>
      <c r="B2237" s="23" t="s">
        <v>29</v>
      </c>
      <c r="C2237" s="24" t="s">
        <v>168</v>
      </c>
      <c r="D2237" s="25" t="s">
        <v>279</v>
      </c>
      <c r="E2237" s="26" t="s">
        <v>377</v>
      </c>
      <c r="F2237" s="27" t="str">
        <f>VLOOKUP(표1[[#This Row],[품번]],[1]!품번구분[#Data],2,0)</f>
        <v>G</v>
      </c>
      <c r="G2237" s="28">
        <v>32</v>
      </c>
      <c r="H2237" s="28">
        <v>98</v>
      </c>
      <c r="I2237" s="28">
        <v>0</v>
      </c>
      <c r="J2237" s="29">
        <f>표1[[#This Row],[C/V]]*표1[[#This Row],[판수]]-표1[[#This Row],[불량수량]]</f>
        <v>3136</v>
      </c>
      <c r="K2237" s="28" t="s">
        <v>283</v>
      </c>
      <c r="L2237" s="28" t="s">
        <v>117</v>
      </c>
      <c r="M2237" s="30" t="s">
        <v>353</v>
      </c>
      <c r="N2237" s="30" t="s">
        <v>230</v>
      </c>
      <c r="O2237" s="31">
        <v>660</v>
      </c>
      <c r="P2237" s="31">
        <v>0</v>
      </c>
      <c r="Q2237" s="32"/>
      <c r="R2237" s="33">
        <f t="shared" si="171"/>
        <v>8.9090909090909101</v>
      </c>
      <c r="S2237" s="34">
        <f t="shared" si="170"/>
        <v>158</v>
      </c>
      <c r="T2237" s="35">
        <f>IF(L2237="비가동",0,VLOOKUP(E2237,[1]단가!$D$4:$G$1048576,4,0))</f>
        <v>0</v>
      </c>
      <c r="U2237" s="35">
        <f t="shared" si="172"/>
        <v>0</v>
      </c>
      <c r="V2237" s="36" t="str">
        <f>IF($L2237="비가동",0,IF($B2237="in",VLOOKUP($E2237,[1]투입량!$M:$T,3,FALSE),VLOOKUP($E2237,[1]투입량!$D:$I,3,FALSE)))</f>
        <v>E4005-1</v>
      </c>
      <c r="W2237" s="35">
        <f>IF($L2237="비가동",0,IF($B2237="in",VLOOKUP($E2237,[1]투입량!$M:$T,6,FALSE),VLOOKUP($E2237,[1]투입량!$D:$I,5,FALSE)))</f>
        <v>104</v>
      </c>
      <c r="X2237" s="35">
        <f t="shared" si="173"/>
        <v>11211.2</v>
      </c>
      <c r="Y2237" s="37">
        <f>IF(V2237=0,0,VLOOKUP(V2237,[1]원재료!C:H,3,0)*0.001)</f>
        <v>3.24</v>
      </c>
      <c r="Z2237" s="35">
        <f t="shared" si="174"/>
        <v>36324.288000000008</v>
      </c>
      <c r="AA2237" s="38"/>
      <c r="AB2237" s="39" t="s">
        <v>232</v>
      </c>
      <c r="AC2237" s="40"/>
    </row>
    <row r="2238" spans="1:29" ht="19.5" customHeight="1" x14ac:dyDescent="0.45">
      <c r="A2238" s="22">
        <v>46148</v>
      </c>
      <c r="B2238" s="23" t="s">
        <v>29</v>
      </c>
      <c r="C2238" s="24" t="s">
        <v>168</v>
      </c>
      <c r="D2238" s="25" t="s">
        <v>281</v>
      </c>
      <c r="E2238" s="26" t="s">
        <v>282</v>
      </c>
      <c r="F2238" s="27" t="str">
        <f>VLOOKUP(표1[[#This Row],[품번]],[1]!품번구분[#Data],2,0)</f>
        <v>G</v>
      </c>
      <c r="G2238" s="28">
        <v>4</v>
      </c>
      <c r="H2238" s="28">
        <v>98</v>
      </c>
      <c r="I2238" s="28">
        <v>0</v>
      </c>
      <c r="J2238" s="29">
        <f>표1[[#This Row],[C/V]]*표1[[#This Row],[판수]]-표1[[#This Row],[불량수량]]</f>
        <v>392</v>
      </c>
      <c r="K2238" s="28" t="s">
        <v>283</v>
      </c>
      <c r="L2238" s="28" t="s">
        <v>117</v>
      </c>
      <c r="M2238" s="30" t="s">
        <v>353</v>
      </c>
      <c r="N2238" s="30" t="s">
        <v>230</v>
      </c>
      <c r="O2238" s="31">
        <v>660</v>
      </c>
      <c r="P2238" s="31">
        <v>0</v>
      </c>
      <c r="Q2238" s="32"/>
      <c r="R2238" s="33">
        <f t="shared" si="171"/>
        <v>8.9090909090909101</v>
      </c>
      <c r="S2238" s="34">
        <f t="shared" si="170"/>
        <v>192</v>
      </c>
      <c r="T2238" s="35">
        <f>IF(L2238="비가동",0,VLOOKUP(E2238,[1]단가!$D$4:$G$1048576,4,0))</f>
        <v>0</v>
      </c>
      <c r="U2238" s="35">
        <f t="shared" si="172"/>
        <v>0</v>
      </c>
      <c r="V2238" s="36" t="str">
        <f>IF($L2238="비가동",0,IF($B2238="in",VLOOKUP($E2238,[1]투입량!$M:$T,3,FALSE),VLOOKUP($E2238,[1]투입량!$D:$I,3,FALSE)))</f>
        <v>E5005-1</v>
      </c>
      <c r="W2238" s="35">
        <f>IF($L2238="비가동",0,IF($B2238="in",VLOOKUP($E2238,[1]투입량!$M:$T,6,FALSE),VLOOKUP($E2238,[1]투입량!$D:$I,5,FALSE)))</f>
        <v>0</v>
      </c>
      <c r="X2238" s="35">
        <f t="shared" si="173"/>
        <v>0</v>
      </c>
      <c r="Y2238" s="37">
        <f>IF(V2238=0,0,VLOOKUP(V2238,[1]원재료!C:H,3,0)*0.001)</f>
        <v>3.25</v>
      </c>
      <c r="Z2238" s="35">
        <f t="shared" si="174"/>
        <v>0</v>
      </c>
      <c r="AA2238" s="38"/>
      <c r="AB2238" s="39" t="s">
        <v>232</v>
      </c>
      <c r="AC2238" s="40"/>
    </row>
    <row r="2239" spans="1:29" ht="19.5" customHeight="1" x14ac:dyDescent="0.45">
      <c r="A2239" s="22">
        <v>46148</v>
      </c>
      <c r="B2239" s="23" t="s">
        <v>29</v>
      </c>
      <c r="C2239" s="24" t="s">
        <v>168</v>
      </c>
      <c r="D2239" s="25" t="s">
        <v>284</v>
      </c>
      <c r="E2239" s="26" t="s">
        <v>285</v>
      </c>
      <c r="F2239" s="27" t="str">
        <f>VLOOKUP(표1[[#This Row],[품번]],[1]!품번구분[#Data],2,0)</f>
        <v>G</v>
      </c>
      <c r="G2239" s="28">
        <v>104</v>
      </c>
      <c r="H2239" s="28">
        <v>110</v>
      </c>
      <c r="I2239" s="28">
        <v>0</v>
      </c>
      <c r="J2239" s="29">
        <f>표1[[#This Row],[C/V]]*표1[[#This Row],[판수]]-표1[[#This Row],[불량수량]]</f>
        <v>11440</v>
      </c>
      <c r="K2239" s="28" t="s">
        <v>286</v>
      </c>
      <c r="L2239" s="28" t="s">
        <v>34</v>
      </c>
      <c r="M2239" s="30" t="s">
        <v>230</v>
      </c>
      <c r="N2239" s="30" t="s">
        <v>353</v>
      </c>
      <c r="O2239" s="31">
        <v>620</v>
      </c>
      <c r="P2239" s="31">
        <v>0</v>
      </c>
      <c r="Q2239" s="32"/>
      <c r="R2239" s="33">
        <f t="shared" si="171"/>
        <v>10.645161290322582</v>
      </c>
      <c r="S2239" s="34">
        <f t="shared" si="170"/>
        <v>110</v>
      </c>
      <c r="T2239" s="35">
        <f>IF(L2239="비가동",0,VLOOKUP(E2239,[1]단가!$D$4:$G$1048576,4,0))</f>
        <v>45</v>
      </c>
      <c r="U2239" s="35">
        <f t="shared" si="172"/>
        <v>514800</v>
      </c>
      <c r="V2239" s="36" t="str">
        <f>IF($L2239="비가동",0,IF($B2239="in",VLOOKUP($E2239,[1]투입량!$M:$T,3,FALSE),VLOOKUP($E2239,[1]투입량!$D:$I,3,FALSE)))</f>
        <v>CE5001</v>
      </c>
      <c r="W2239" s="35">
        <f>IF($L2239="비가동",0,IF($B2239="in",VLOOKUP($E2239,[1]투입량!$M:$T,6,FALSE),VLOOKUP($E2239,[1]투입량!$D:$I,5,FALSE)))</f>
        <v>160</v>
      </c>
      <c r="X2239" s="35">
        <f t="shared" si="173"/>
        <v>19360</v>
      </c>
      <c r="Y2239" s="37">
        <f>IF(V2239=0,0,VLOOKUP(V2239,[1]원재료!C:H,3,0)*0.001)</f>
        <v>3.0500000000000003</v>
      </c>
      <c r="Z2239" s="35">
        <f t="shared" si="174"/>
        <v>59048.000000000007</v>
      </c>
      <c r="AA2239" s="38"/>
      <c r="AB2239" s="39" t="s">
        <v>232</v>
      </c>
      <c r="AC2239" s="40"/>
    </row>
    <row r="2240" spans="1:29" ht="19.5" customHeight="1" x14ac:dyDescent="0.45">
      <c r="A2240" s="22">
        <v>46148</v>
      </c>
      <c r="B2240" s="23" t="s">
        <v>29</v>
      </c>
      <c r="C2240" s="24" t="s">
        <v>168</v>
      </c>
      <c r="D2240" s="25" t="s">
        <v>287</v>
      </c>
      <c r="E2240" s="26" t="s">
        <v>362</v>
      </c>
      <c r="F2240" s="27" t="str">
        <f>VLOOKUP(표1[[#This Row],[품번]],[1]!품번구분[#Data],2,0)</f>
        <v>G</v>
      </c>
      <c r="G2240" s="28">
        <v>2</v>
      </c>
      <c r="H2240" s="28">
        <v>110</v>
      </c>
      <c r="I2240" s="28">
        <v>0</v>
      </c>
      <c r="J2240" s="29">
        <f>표1[[#This Row],[C/V]]*표1[[#This Row],[판수]]-표1[[#This Row],[불량수량]]</f>
        <v>220</v>
      </c>
      <c r="K2240" s="28" t="s">
        <v>286</v>
      </c>
      <c r="L2240" s="28" t="s">
        <v>34</v>
      </c>
      <c r="M2240" s="30" t="s">
        <v>230</v>
      </c>
      <c r="N2240" s="30" t="s">
        <v>353</v>
      </c>
      <c r="O2240" s="31">
        <v>620</v>
      </c>
      <c r="P2240" s="31">
        <v>0</v>
      </c>
      <c r="Q2240" s="32"/>
      <c r="R2240" s="33">
        <f t="shared" si="171"/>
        <v>10.645161290322582</v>
      </c>
      <c r="S2240" s="34">
        <f t="shared" si="170"/>
        <v>110</v>
      </c>
      <c r="T2240" s="35">
        <f>IF(L2240="비가동",0,VLOOKUP(E2240,[1]단가!$D$4:$G$1048576,4,0))</f>
        <v>467.4</v>
      </c>
      <c r="U2240" s="35">
        <f t="shared" si="172"/>
        <v>102828</v>
      </c>
      <c r="V2240" s="36" t="str">
        <f>IF($L2240="비가동",0,IF($B2240="in",VLOOKUP($E2240,[1]투입량!$M:$T,3,FALSE),VLOOKUP($E2240,[1]투입량!$D:$I,3,FALSE)))</f>
        <v>E5005-1</v>
      </c>
      <c r="W2240" s="35">
        <f>IF($L2240="비가동",0,IF($B2240="in",VLOOKUP($E2240,[1]투입량!$M:$T,6,FALSE),VLOOKUP($E2240,[1]투입량!$D:$I,5,FALSE)))</f>
        <v>40</v>
      </c>
      <c r="X2240" s="35">
        <f t="shared" si="173"/>
        <v>4840</v>
      </c>
      <c r="Y2240" s="37">
        <f>IF(V2240=0,0,VLOOKUP(V2240,[1]원재료!C:H,3,0)*0.001)</f>
        <v>3.25</v>
      </c>
      <c r="Z2240" s="35">
        <f t="shared" si="174"/>
        <v>15730</v>
      </c>
      <c r="AA2240" s="38"/>
      <c r="AB2240" s="39" t="s">
        <v>232</v>
      </c>
      <c r="AC2240" s="40"/>
    </row>
    <row r="2241" spans="1:29" ht="19.5" customHeight="1" x14ac:dyDescent="0.45">
      <c r="A2241" s="22">
        <v>46148</v>
      </c>
      <c r="B2241" s="23" t="s">
        <v>29</v>
      </c>
      <c r="C2241" s="24" t="s">
        <v>168</v>
      </c>
      <c r="D2241" s="25" t="s">
        <v>289</v>
      </c>
      <c r="E2241" s="26" t="s">
        <v>290</v>
      </c>
      <c r="F2241" s="27" t="str">
        <f>VLOOKUP(표1[[#This Row],[품번]],[1]!품번구분[#Data],2,0)</f>
        <v>G</v>
      </c>
      <c r="G2241" s="28">
        <v>24</v>
      </c>
      <c r="H2241" s="28">
        <v>13</v>
      </c>
      <c r="I2241" s="28">
        <v>0</v>
      </c>
      <c r="J2241" s="29">
        <f>표1[[#This Row],[C/V]]*표1[[#This Row],[판수]]-표1[[#This Row],[불량수량]]</f>
        <v>312</v>
      </c>
      <c r="K2241" s="28" t="s">
        <v>286</v>
      </c>
      <c r="L2241" s="28" t="s">
        <v>34</v>
      </c>
      <c r="M2241" s="30" t="s">
        <v>230</v>
      </c>
      <c r="N2241" s="30">
        <v>0.38194444444444442</v>
      </c>
      <c r="O2241" s="31">
        <v>70</v>
      </c>
      <c r="P2241" s="31">
        <v>0</v>
      </c>
      <c r="Q2241" s="32"/>
      <c r="R2241" s="33">
        <f t="shared" si="171"/>
        <v>11.142857142857142</v>
      </c>
      <c r="S2241" s="34">
        <f t="shared" si="170"/>
        <v>13</v>
      </c>
      <c r="T2241" s="35">
        <f>IF(L2241="비가동",0,VLOOKUP(E2241,[1]단가!$D$4:$G$1048576,4,0))</f>
        <v>140</v>
      </c>
      <c r="U2241" s="35">
        <f t="shared" si="172"/>
        <v>43680</v>
      </c>
      <c r="V2241" s="36" t="str">
        <f>IF($L2241="비가동",0,IF($B2241="in",VLOOKUP($E2241,[1]투입량!$M:$T,3,FALSE),VLOOKUP($E2241,[1]투입량!$D:$I,3,FALSE)))</f>
        <v>C5001</v>
      </c>
      <c r="W2241" s="35">
        <f>IF($L2241="비가동",0,IF($B2241="in",VLOOKUP($E2241,[1]투입량!$M:$T,6,FALSE),VLOOKUP($E2241,[1]투입량!$D:$I,5,FALSE)))</f>
        <v>0</v>
      </c>
      <c r="X2241" s="35">
        <f t="shared" si="173"/>
        <v>0</v>
      </c>
      <c r="Y2241" s="37">
        <f>IF(V2241=0,0,VLOOKUP(V2241,[1]원재료!C:H,3,0)*0.001)</f>
        <v>7.4</v>
      </c>
      <c r="Z2241" s="35">
        <f t="shared" si="174"/>
        <v>0</v>
      </c>
      <c r="AA2241" s="38"/>
      <c r="AB2241" s="39" t="s">
        <v>232</v>
      </c>
      <c r="AC2241" s="40"/>
    </row>
    <row r="2242" spans="1:29" ht="19.5" hidden="1" customHeight="1" x14ac:dyDescent="0.45">
      <c r="A2242" s="22">
        <v>46148</v>
      </c>
      <c r="B2242" s="23" t="s">
        <v>29</v>
      </c>
      <c r="C2242" s="24" t="s">
        <v>168</v>
      </c>
      <c r="D2242" s="25" t="s">
        <v>289</v>
      </c>
      <c r="E2242" s="26" t="s">
        <v>378</v>
      </c>
      <c r="F2242" s="27" t="str">
        <f>VLOOKUP(표1[[#This Row],[품번]],[1]!품번구분[#Data],2,0)</f>
        <v>G</v>
      </c>
      <c r="G2242" s="28">
        <v>16</v>
      </c>
      <c r="H2242" s="28">
        <v>26</v>
      </c>
      <c r="I2242" s="28">
        <v>0</v>
      </c>
      <c r="J2242" s="29">
        <f>표1[[#This Row],[C/V]]*표1[[#This Row],[판수]]-표1[[#This Row],[불량수량]]</f>
        <v>416</v>
      </c>
      <c r="K2242" s="28" t="s">
        <v>286</v>
      </c>
      <c r="L2242" s="28" t="s">
        <v>34</v>
      </c>
      <c r="M2242" s="30">
        <v>0.38194444444444442</v>
      </c>
      <c r="N2242" s="30" t="s">
        <v>353</v>
      </c>
      <c r="O2242" s="31">
        <v>550</v>
      </c>
      <c r="P2242" s="31">
        <v>350</v>
      </c>
      <c r="Q2242" s="32" t="s">
        <v>100</v>
      </c>
      <c r="R2242" s="33">
        <f t="shared" si="171"/>
        <v>2.8363636363636364</v>
      </c>
      <c r="S2242" s="34">
        <f t="shared" si="170"/>
        <v>26</v>
      </c>
      <c r="T2242" s="35">
        <f>IF(L2242="비가동",0,VLOOKUP(E2242,[1]단가!$D$4:$G$1048576,4,0))</f>
        <v>0</v>
      </c>
      <c r="U2242" s="35">
        <f t="shared" si="172"/>
        <v>0</v>
      </c>
      <c r="V2242" s="36" t="str">
        <f>IF($L2242="비가동",0,IF($B2242="in",VLOOKUP($E2242,[1]투입량!$M:$T,3,FALSE),VLOOKUP($E2242,[1]투입량!$D:$I,3,FALSE)))</f>
        <v>E4005-1</v>
      </c>
      <c r="W2242" s="35">
        <f>IF($L2242="비가동",0,IF($B2242="in",VLOOKUP($E2242,[1]투입량!$M:$T,6,FALSE),VLOOKUP($E2242,[1]투입량!$D:$I,5,FALSE)))</f>
        <v>60</v>
      </c>
      <c r="X2242" s="35">
        <f t="shared" si="173"/>
        <v>1716</v>
      </c>
      <c r="Y2242" s="37">
        <f>IF(V2242=0,0,VLOOKUP(V2242,[1]원재료!C:H,3,0)*0.001)</f>
        <v>3.24</v>
      </c>
      <c r="Z2242" s="35">
        <f t="shared" si="174"/>
        <v>5559.84</v>
      </c>
      <c r="AA2242" s="38"/>
      <c r="AB2242" s="39" t="s">
        <v>232</v>
      </c>
      <c r="AC2242" s="40"/>
    </row>
    <row r="2243" spans="1:29" ht="19.5" customHeight="1" x14ac:dyDescent="0.45">
      <c r="A2243" s="22">
        <v>46148</v>
      </c>
      <c r="B2243" s="23" t="s">
        <v>29</v>
      </c>
      <c r="C2243" s="24" t="s">
        <v>168</v>
      </c>
      <c r="D2243" s="25" t="s">
        <v>304</v>
      </c>
      <c r="E2243" s="26" t="s">
        <v>305</v>
      </c>
      <c r="F2243" s="27" t="str">
        <f>VLOOKUP(표1[[#This Row],[품번]],[1]!품번구분[#Data],2,0)</f>
        <v>G</v>
      </c>
      <c r="G2243" s="28">
        <v>40</v>
      </c>
      <c r="H2243" s="28">
        <v>85</v>
      </c>
      <c r="I2243" s="28">
        <v>0</v>
      </c>
      <c r="J2243" s="29">
        <f>표1[[#This Row],[C/V]]*표1[[#This Row],[판수]]-표1[[#This Row],[불량수량]]</f>
        <v>3400</v>
      </c>
      <c r="K2243" s="28" t="s">
        <v>306</v>
      </c>
      <c r="L2243" s="28" t="s">
        <v>34</v>
      </c>
      <c r="M2243" s="30" t="s">
        <v>230</v>
      </c>
      <c r="N2243" s="30" t="s">
        <v>353</v>
      </c>
      <c r="O2243" s="31">
        <v>620</v>
      </c>
      <c r="P2243" s="31">
        <v>0</v>
      </c>
      <c r="Q2243" s="32"/>
      <c r="R2243" s="33">
        <f t="shared" si="171"/>
        <v>8.2258064516129021</v>
      </c>
      <c r="S2243" s="34">
        <f t="shared" ref="S2243:S2306" si="175">SUMIFS(H:H,$A:$A,A2243,$D:$D,D2243,$E:$E,E2243)</f>
        <v>175</v>
      </c>
      <c r="T2243" s="35">
        <f>IF(L2243="비가동",0,VLOOKUP(E2243,[1]단가!$D$4:$G$1048576,4,0))</f>
        <v>95</v>
      </c>
      <c r="U2243" s="35">
        <f t="shared" si="172"/>
        <v>323000</v>
      </c>
      <c r="V2243" s="36" t="str">
        <f>IF($L2243="비가동",0,IF($B2243="in",VLOOKUP($E2243,[1]투입량!$M:$T,3,FALSE),VLOOKUP($E2243,[1]투입량!$D:$I,3,FALSE)))</f>
        <v>E4005-1</v>
      </c>
      <c r="W2243" s="35">
        <f>IF($L2243="비가동",0,IF($B2243="in",VLOOKUP($E2243,[1]투입량!$M:$T,6,FALSE),VLOOKUP($E2243,[1]투입량!$D:$I,5,FALSE)))</f>
        <v>272</v>
      </c>
      <c r="X2243" s="35">
        <f t="shared" si="173"/>
        <v>25432.000000000004</v>
      </c>
      <c r="Y2243" s="37">
        <f>IF(V2243=0,0,VLOOKUP(V2243,[1]원재료!C:H,3,0)*0.001)</f>
        <v>3.24</v>
      </c>
      <c r="Z2243" s="35">
        <f t="shared" si="174"/>
        <v>82399.680000000022</v>
      </c>
      <c r="AA2243" s="38"/>
      <c r="AB2243" s="39" t="s">
        <v>232</v>
      </c>
      <c r="AC2243" s="40"/>
    </row>
    <row r="2244" spans="1:29" ht="19.5" customHeight="1" x14ac:dyDescent="0.45">
      <c r="A2244" s="22">
        <v>46148</v>
      </c>
      <c r="B2244" s="23" t="s">
        <v>29</v>
      </c>
      <c r="C2244" s="24" t="s">
        <v>168</v>
      </c>
      <c r="D2244" s="25" t="s">
        <v>307</v>
      </c>
      <c r="E2244" s="26" t="s">
        <v>308</v>
      </c>
      <c r="F2244" s="27" t="str">
        <f>VLOOKUP(표1[[#This Row],[품번]],[1]!품번구분[#Data],2,0)</f>
        <v>G</v>
      </c>
      <c r="G2244" s="28">
        <v>25</v>
      </c>
      <c r="H2244" s="28">
        <v>85</v>
      </c>
      <c r="I2244" s="28">
        <v>0</v>
      </c>
      <c r="J2244" s="29">
        <f>표1[[#This Row],[C/V]]*표1[[#This Row],[판수]]-표1[[#This Row],[불량수량]]</f>
        <v>2125</v>
      </c>
      <c r="K2244" s="28" t="s">
        <v>306</v>
      </c>
      <c r="L2244" s="28" t="s">
        <v>34</v>
      </c>
      <c r="M2244" s="30" t="s">
        <v>230</v>
      </c>
      <c r="N2244" s="30" t="s">
        <v>353</v>
      </c>
      <c r="O2244" s="31">
        <v>620</v>
      </c>
      <c r="P2244" s="31">
        <v>0</v>
      </c>
      <c r="Q2244" s="32"/>
      <c r="R2244" s="33">
        <f t="shared" ref="R2244:R2307" si="176">IF(H2244=0,"",H2244/O2244*60)</f>
        <v>8.2258064516129021</v>
      </c>
      <c r="S2244" s="34">
        <f t="shared" si="175"/>
        <v>175</v>
      </c>
      <c r="T2244" s="35">
        <f>IF(L2244="비가동",0,VLOOKUP(E2244,[1]단가!$D$4:$G$1048576,4,0))</f>
        <v>270</v>
      </c>
      <c r="U2244" s="35">
        <f t="shared" si="172"/>
        <v>573750</v>
      </c>
      <c r="V2244" s="36" t="str">
        <f>IF($L2244="비가동",0,IF($B2244="in",VLOOKUP($E2244,[1]투입량!$M:$T,3,FALSE),VLOOKUP($E2244,[1]투입량!$D:$I,3,FALSE)))</f>
        <v>E5005-1</v>
      </c>
      <c r="W2244" s="35">
        <f>IF($L2244="비가동",0,IF($B2244="in",VLOOKUP($E2244,[1]투입량!$M:$T,6,FALSE),VLOOKUP($E2244,[1]투입량!$D:$I,5,FALSE)))</f>
        <v>1200</v>
      </c>
      <c r="X2244" s="35">
        <f t="shared" si="173"/>
        <v>112200</v>
      </c>
      <c r="Y2244" s="37">
        <f>IF(V2244=0,0,VLOOKUP(V2244,[1]원재료!C:H,3,0)*0.001)</f>
        <v>3.25</v>
      </c>
      <c r="Z2244" s="35">
        <f t="shared" si="174"/>
        <v>364650</v>
      </c>
      <c r="AA2244" s="38"/>
      <c r="AB2244" s="39" t="s">
        <v>232</v>
      </c>
      <c r="AC2244" s="40"/>
    </row>
    <row r="2245" spans="1:29" ht="19.5" customHeight="1" x14ac:dyDescent="0.45">
      <c r="A2245" s="22">
        <v>46148</v>
      </c>
      <c r="B2245" s="23" t="s">
        <v>29</v>
      </c>
      <c r="C2245" s="24" t="s">
        <v>168</v>
      </c>
      <c r="D2245" s="25" t="s">
        <v>309</v>
      </c>
      <c r="E2245" s="26" t="s">
        <v>310</v>
      </c>
      <c r="F2245" s="27" t="str">
        <f>VLOOKUP(표1[[#This Row],[품번]],[1]!품번구분[#Data],2,0)</f>
        <v>G</v>
      </c>
      <c r="G2245" s="28">
        <v>8</v>
      </c>
      <c r="H2245" s="28">
        <v>85</v>
      </c>
      <c r="I2245" s="28">
        <v>0</v>
      </c>
      <c r="J2245" s="29">
        <f>표1[[#This Row],[C/V]]*표1[[#This Row],[판수]]-표1[[#This Row],[불량수량]]</f>
        <v>680</v>
      </c>
      <c r="K2245" s="28" t="s">
        <v>306</v>
      </c>
      <c r="L2245" s="28" t="s">
        <v>34</v>
      </c>
      <c r="M2245" s="30" t="s">
        <v>230</v>
      </c>
      <c r="N2245" s="30" t="s">
        <v>353</v>
      </c>
      <c r="O2245" s="31">
        <v>620</v>
      </c>
      <c r="P2245" s="31">
        <v>0</v>
      </c>
      <c r="Q2245" s="32"/>
      <c r="R2245" s="33">
        <f t="shared" si="176"/>
        <v>8.2258064516129021</v>
      </c>
      <c r="S2245" s="34">
        <f t="shared" si="175"/>
        <v>175</v>
      </c>
      <c r="T2245" s="35">
        <f>IF(L2245="비가동",0,VLOOKUP(E2245,[1]단가!$D$4:$G$1048576,4,0))</f>
        <v>672.3</v>
      </c>
      <c r="U2245" s="35">
        <f t="shared" si="172"/>
        <v>457163.99999999994</v>
      </c>
      <c r="V2245" s="36" t="str">
        <f>IF($L2245="비가동",0,IF($B2245="in",VLOOKUP($E2245,[1]투입량!$M:$T,3,FALSE),VLOOKUP($E2245,[1]투입량!$D:$I,3,FALSE)))</f>
        <v>E5005-1</v>
      </c>
      <c r="W2245" s="35">
        <f>IF($L2245="비가동",0,IF($B2245="in",VLOOKUP($E2245,[1]투입량!$M:$T,6,FALSE),VLOOKUP($E2245,[1]투입량!$D:$I,5,FALSE)))</f>
        <v>366</v>
      </c>
      <c r="X2245" s="35">
        <f t="shared" si="173"/>
        <v>34221</v>
      </c>
      <c r="Y2245" s="37">
        <f>IF(V2245=0,0,VLOOKUP(V2245,[1]원재료!C:H,3,0)*0.001)</f>
        <v>3.25</v>
      </c>
      <c r="Z2245" s="35">
        <f t="shared" si="174"/>
        <v>111218.25</v>
      </c>
      <c r="AA2245" s="38"/>
      <c r="AB2245" s="39" t="s">
        <v>232</v>
      </c>
      <c r="AC2245" s="40"/>
    </row>
    <row r="2246" spans="1:29" ht="19.5" customHeight="1" x14ac:dyDescent="0.45">
      <c r="A2246" s="22">
        <v>46148</v>
      </c>
      <c r="B2246" s="23" t="s">
        <v>29</v>
      </c>
      <c r="C2246" s="24" t="s">
        <v>168</v>
      </c>
      <c r="D2246" s="25" t="s">
        <v>304</v>
      </c>
      <c r="E2246" s="26" t="s">
        <v>305</v>
      </c>
      <c r="F2246" s="27" t="str">
        <f>VLOOKUP(표1[[#This Row],[품번]],[1]!품번구분[#Data],2,0)</f>
        <v>G</v>
      </c>
      <c r="G2246" s="28">
        <v>40</v>
      </c>
      <c r="H2246" s="28">
        <v>90</v>
      </c>
      <c r="I2246" s="28">
        <v>0</v>
      </c>
      <c r="J2246" s="29">
        <f>표1[[#This Row],[C/V]]*표1[[#This Row],[판수]]-표1[[#This Row],[불량수량]]</f>
        <v>3600</v>
      </c>
      <c r="K2246" s="28" t="s">
        <v>311</v>
      </c>
      <c r="L2246" s="28" t="s">
        <v>117</v>
      </c>
      <c r="M2246" s="30" t="s">
        <v>353</v>
      </c>
      <c r="N2246" s="30" t="s">
        <v>230</v>
      </c>
      <c r="O2246" s="31">
        <v>660</v>
      </c>
      <c r="P2246" s="31">
        <v>0</v>
      </c>
      <c r="Q2246" s="32"/>
      <c r="R2246" s="33">
        <f t="shared" si="176"/>
        <v>8.1818181818181817</v>
      </c>
      <c r="S2246" s="34">
        <f t="shared" si="175"/>
        <v>175</v>
      </c>
      <c r="T2246" s="35">
        <f>IF(L2246="비가동",0,VLOOKUP(E2246,[1]단가!$D$4:$G$1048576,4,0))</f>
        <v>95</v>
      </c>
      <c r="U2246" s="35">
        <f t="shared" si="172"/>
        <v>342000</v>
      </c>
      <c r="V2246" s="36" t="str">
        <f>IF($L2246="비가동",0,IF($B2246="in",VLOOKUP($E2246,[1]투입량!$M:$T,3,FALSE),VLOOKUP($E2246,[1]투입량!$D:$I,3,FALSE)))</f>
        <v>E4005-1</v>
      </c>
      <c r="W2246" s="35">
        <f>IF($L2246="비가동",0,IF($B2246="in",VLOOKUP($E2246,[1]투입량!$M:$T,6,FALSE),VLOOKUP($E2246,[1]투입량!$D:$I,5,FALSE)))</f>
        <v>272</v>
      </c>
      <c r="X2246" s="35">
        <f t="shared" si="173"/>
        <v>26928.000000000004</v>
      </c>
      <c r="Y2246" s="37">
        <f>IF(V2246=0,0,VLOOKUP(V2246,[1]원재료!C:H,3,0)*0.001)</f>
        <v>3.24</v>
      </c>
      <c r="Z2246" s="35">
        <f t="shared" si="174"/>
        <v>87246.720000000016</v>
      </c>
      <c r="AA2246" s="38"/>
      <c r="AB2246" s="39" t="s">
        <v>232</v>
      </c>
      <c r="AC2246" s="40"/>
    </row>
    <row r="2247" spans="1:29" ht="19.5" customHeight="1" x14ac:dyDescent="0.45">
      <c r="A2247" s="22">
        <v>46148</v>
      </c>
      <c r="B2247" s="23" t="s">
        <v>29</v>
      </c>
      <c r="C2247" s="24" t="s">
        <v>168</v>
      </c>
      <c r="D2247" s="25" t="s">
        <v>307</v>
      </c>
      <c r="E2247" s="26" t="s">
        <v>308</v>
      </c>
      <c r="F2247" s="27" t="str">
        <f>VLOOKUP(표1[[#This Row],[품번]],[1]!품번구분[#Data],2,0)</f>
        <v>G</v>
      </c>
      <c r="G2247" s="28">
        <v>25</v>
      </c>
      <c r="H2247" s="28">
        <v>90</v>
      </c>
      <c r="I2247" s="28">
        <v>0</v>
      </c>
      <c r="J2247" s="29">
        <f>표1[[#This Row],[C/V]]*표1[[#This Row],[판수]]-표1[[#This Row],[불량수량]]</f>
        <v>2250</v>
      </c>
      <c r="K2247" s="28" t="s">
        <v>311</v>
      </c>
      <c r="L2247" s="28" t="s">
        <v>117</v>
      </c>
      <c r="M2247" s="30" t="s">
        <v>353</v>
      </c>
      <c r="N2247" s="30" t="s">
        <v>230</v>
      </c>
      <c r="O2247" s="31">
        <v>660</v>
      </c>
      <c r="P2247" s="31">
        <v>0</v>
      </c>
      <c r="Q2247" s="32"/>
      <c r="R2247" s="33">
        <f t="shared" si="176"/>
        <v>8.1818181818181817</v>
      </c>
      <c r="S2247" s="34">
        <f t="shared" si="175"/>
        <v>175</v>
      </c>
      <c r="T2247" s="35">
        <f>IF(L2247="비가동",0,VLOOKUP(E2247,[1]단가!$D$4:$G$1048576,4,0))</f>
        <v>270</v>
      </c>
      <c r="U2247" s="35">
        <f t="shared" si="172"/>
        <v>607500</v>
      </c>
      <c r="V2247" s="36" t="str">
        <f>IF($L2247="비가동",0,IF($B2247="in",VLOOKUP($E2247,[1]투입량!$M:$T,3,FALSE),VLOOKUP($E2247,[1]투입량!$D:$I,3,FALSE)))</f>
        <v>E5005-1</v>
      </c>
      <c r="W2247" s="35">
        <f>IF($L2247="비가동",0,IF($B2247="in",VLOOKUP($E2247,[1]투입량!$M:$T,6,FALSE),VLOOKUP($E2247,[1]투입량!$D:$I,5,FALSE)))</f>
        <v>1200</v>
      </c>
      <c r="X2247" s="35">
        <f t="shared" si="173"/>
        <v>118800</v>
      </c>
      <c r="Y2247" s="37">
        <f>IF(V2247=0,0,VLOOKUP(V2247,[1]원재료!C:H,3,0)*0.001)</f>
        <v>3.25</v>
      </c>
      <c r="Z2247" s="35">
        <f t="shared" si="174"/>
        <v>386100</v>
      </c>
      <c r="AA2247" s="38"/>
      <c r="AB2247" s="39" t="s">
        <v>232</v>
      </c>
      <c r="AC2247" s="40"/>
    </row>
    <row r="2248" spans="1:29" ht="19.5" customHeight="1" x14ac:dyDescent="0.45">
      <c r="A2248" s="22">
        <v>46148</v>
      </c>
      <c r="B2248" s="23" t="s">
        <v>29</v>
      </c>
      <c r="C2248" s="24" t="s">
        <v>168</v>
      </c>
      <c r="D2248" s="25" t="s">
        <v>309</v>
      </c>
      <c r="E2248" s="26" t="s">
        <v>310</v>
      </c>
      <c r="F2248" s="27" t="str">
        <f>VLOOKUP(표1[[#This Row],[품번]],[1]!품번구분[#Data],2,0)</f>
        <v>G</v>
      </c>
      <c r="G2248" s="28">
        <v>8</v>
      </c>
      <c r="H2248" s="28">
        <v>90</v>
      </c>
      <c r="I2248" s="28">
        <v>0</v>
      </c>
      <c r="J2248" s="29">
        <f>표1[[#This Row],[C/V]]*표1[[#This Row],[판수]]-표1[[#This Row],[불량수량]]</f>
        <v>720</v>
      </c>
      <c r="K2248" s="28" t="s">
        <v>311</v>
      </c>
      <c r="L2248" s="28" t="s">
        <v>117</v>
      </c>
      <c r="M2248" s="30" t="s">
        <v>353</v>
      </c>
      <c r="N2248" s="30" t="s">
        <v>230</v>
      </c>
      <c r="O2248" s="31">
        <v>660</v>
      </c>
      <c r="P2248" s="31">
        <v>0</v>
      </c>
      <c r="Q2248" s="32"/>
      <c r="R2248" s="33">
        <f t="shared" si="176"/>
        <v>8.1818181818181817</v>
      </c>
      <c r="S2248" s="34">
        <f t="shared" si="175"/>
        <v>175</v>
      </c>
      <c r="T2248" s="35">
        <f>IF(L2248="비가동",0,VLOOKUP(E2248,[1]단가!$D$4:$G$1048576,4,0))</f>
        <v>672.3</v>
      </c>
      <c r="U2248" s="35">
        <f t="shared" si="172"/>
        <v>484055.99999999994</v>
      </c>
      <c r="V2248" s="36" t="str">
        <f>IF($L2248="비가동",0,IF($B2248="in",VLOOKUP($E2248,[1]투입량!$M:$T,3,FALSE),VLOOKUP($E2248,[1]투입량!$D:$I,3,FALSE)))</f>
        <v>E5005-1</v>
      </c>
      <c r="W2248" s="35">
        <f>IF($L2248="비가동",0,IF($B2248="in",VLOOKUP($E2248,[1]투입량!$M:$T,6,FALSE),VLOOKUP($E2248,[1]투입량!$D:$I,5,FALSE)))</f>
        <v>366</v>
      </c>
      <c r="X2248" s="35">
        <f t="shared" si="173"/>
        <v>36234</v>
      </c>
      <c r="Y2248" s="37">
        <f>IF(V2248=0,0,VLOOKUP(V2248,[1]원재료!C:H,3,0)*0.001)</f>
        <v>3.25</v>
      </c>
      <c r="Z2248" s="35">
        <f t="shared" si="174"/>
        <v>117760.5</v>
      </c>
      <c r="AA2248" s="38"/>
      <c r="AB2248" s="39" t="s">
        <v>232</v>
      </c>
      <c r="AC2248" s="40"/>
    </row>
    <row r="2249" spans="1:29" ht="19.5" customHeight="1" x14ac:dyDescent="0.45">
      <c r="A2249" s="22">
        <v>46148</v>
      </c>
      <c r="B2249" s="23" t="s">
        <v>29</v>
      </c>
      <c r="C2249" s="24" t="s">
        <v>168</v>
      </c>
      <c r="D2249" s="25" t="s">
        <v>312</v>
      </c>
      <c r="E2249" s="26" t="s">
        <v>313</v>
      </c>
      <c r="F2249" s="27" t="str">
        <f>VLOOKUP(표1[[#This Row],[품번]],[1]!품번구분[#Data],2,0)</f>
        <v>G</v>
      </c>
      <c r="G2249" s="28">
        <v>6</v>
      </c>
      <c r="H2249" s="28">
        <v>96</v>
      </c>
      <c r="I2249" s="28">
        <v>0</v>
      </c>
      <c r="J2249" s="29">
        <f>표1[[#This Row],[C/V]]*표1[[#This Row],[판수]]-표1[[#This Row],[불량수량]]</f>
        <v>576</v>
      </c>
      <c r="K2249" s="28" t="s">
        <v>314</v>
      </c>
      <c r="L2249" s="28" t="s">
        <v>34</v>
      </c>
      <c r="M2249" s="30" t="s">
        <v>230</v>
      </c>
      <c r="N2249" s="30" t="s">
        <v>353</v>
      </c>
      <c r="O2249" s="31">
        <v>620</v>
      </c>
      <c r="P2249" s="31">
        <v>0</v>
      </c>
      <c r="Q2249" s="32"/>
      <c r="R2249" s="33">
        <f t="shared" si="176"/>
        <v>9.2903225806451619</v>
      </c>
      <c r="S2249" s="34">
        <f t="shared" si="175"/>
        <v>199</v>
      </c>
      <c r="T2249" s="35">
        <f>IF(L2249="비가동",0,VLOOKUP(E2249,[1]단가!$D$4:$G$1048576,4,0))</f>
        <v>408.6</v>
      </c>
      <c r="U2249" s="35">
        <f t="shared" si="172"/>
        <v>235353.60000000001</v>
      </c>
      <c r="V2249" s="36" t="str">
        <f>IF($L2249="비가동",0,IF($B2249="in",VLOOKUP($E2249,[1]투입량!$M:$T,3,FALSE),VLOOKUP($E2249,[1]투입량!$D:$I,3,FALSE)))</f>
        <v>E5005-1</v>
      </c>
      <c r="W2249" s="35">
        <f>IF($L2249="비가동",0,IF($B2249="in",VLOOKUP($E2249,[1]투입량!$M:$T,6,FALSE),VLOOKUP($E2249,[1]투입량!$D:$I,5,FALSE)))</f>
        <v>0</v>
      </c>
      <c r="X2249" s="35">
        <f t="shared" si="173"/>
        <v>0</v>
      </c>
      <c r="Y2249" s="37">
        <f>IF(V2249=0,0,VLOOKUP(V2249,[1]원재료!C:H,3,0)*0.001)</f>
        <v>3.25</v>
      </c>
      <c r="Z2249" s="35">
        <f t="shared" si="174"/>
        <v>0</v>
      </c>
      <c r="AA2249" s="38"/>
      <c r="AB2249" s="39" t="s">
        <v>232</v>
      </c>
      <c r="AC2249" s="40"/>
    </row>
    <row r="2250" spans="1:29" ht="19.5" customHeight="1" x14ac:dyDescent="0.45">
      <c r="A2250" s="22">
        <v>46148</v>
      </c>
      <c r="B2250" s="23" t="s">
        <v>29</v>
      </c>
      <c r="C2250" s="24" t="s">
        <v>168</v>
      </c>
      <c r="D2250" s="25" t="s">
        <v>315</v>
      </c>
      <c r="E2250" s="26" t="s">
        <v>316</v>
      </c>
      <c r="F2250" s="27" t="str">
        <f>VLOOKUP(표1[[#This Row],[품번]],[1]!품번구분[#Data],2,0)</f>
        <v>G</v>
      </c>
      <c r="G2250" s="28">
        <v>4</v>
      </c>
      <c r="H2250" s="28">
        <v>97</v>
      </c>
      <c r="I2250" s="28">
        <v>0</v>
      </c>
      <c r="J2250" s="29">
        <f>표1[[#This Row],[C/V]]*표1[[#This Row],[판수]]-표1[[#This Row],[불량수량]]</f>
        <v>388</v>
      </c>
      <c r="K2250" s="28" t="s">
        <v>314</v>
      </c>
      <c r="L2250" s="28" t="s">
        <v>34</v>
      </c>
      <c r="M2250" s="30" t="s">
        <v>230</v>
      </c>
      <c r="N2250" s="30" t="s">
        <v>353</v>
      </c>
      <c r="O2250" s="31">
        <v>620</v>
      </c>
      <c r="P2250" s="31">
        <v>0</v>
      </c>
      <c r="Q2250" s="32"/>
      <c r="R2250" s="33">
        <f t="shared" si="176"/>
        <v>9.3870967741935498</v>
      </c>
      <c r="S2250" s="34">
        <f t="shared" si="175"/>
        <v>200</v>
      </c>
      <c r="T2250" s="35">
        <f>IF(L2250="비가동",0,VLOOKUP(E2250,[1]단가!$D$4:$G$1048576,4,0))</f>
        <v>670</v>
      </c>
      <c r="U2250" s="35">
        <f t="shared" si="172"/>
        <v>259960</v>
      </c>
      <c r="V2250" s="36" t="str">
        <f>IF($L2250="비가동",0,IF($B2250="in",VLOOKUP($E2250,[1]투입량!$M:$T,3,FALSE),VLOOKUP($E2250,[1]투입량!$D:$I,3,FALSE)))</f>
        <v>E5005-1</v>
      </c>
      <c r="W2250" s="35">
        <f>IF($L2250="비가동",0,IF($B2250="in",VLOOKUP($E2250,[1]투입량!$M:$T,6,FALSE),VLOOKUP($E2250,[1]투입량!$D:$I,5,FALSE)))</f>
        <v>337</v>
      </c>
      <c r="X2250" s="35">
        <f t="shared" si="173"/>
        <v>35957.9</v>
      </c>
      <c r="Y2250" s="37">
        <f>IF(V2250=0,0,VLOOKUP(V2250,[1]원재료!C:H,3,0)*0.001)</f>
        <v>3.25</v>
      </c>
      <c r="Z2250" s="35">
        <f t="shared" si="174"/>
        <v>116863.175</v>
      </c>
      <c r="AA2250" s="38"/>
      <c r="AB2250" s="39" t="s">
        <v>232</v>
      </c>
      <c r="AC2250" s="40"/>
    </row>
    <row r="2251" spans="1:29" ht="19.5" customHeight="1" x14ac:dyDescent="0.45">
      <c r="A2251" s="22">
        <v>46148</v>
      </c>
      <c r="B2251" s="23" t="s">
        <v>29</v>
      </c>
      <c r="C2251" s="24" t="s">
        <v>168</v>
      </c>
      <c r="D2251" s="25" t="s">
        <v>317</v>
      </c>
      <c r="E2251" s="26" t="s">
        <v>318</v>
      </c>
      <c r="F2251" s="27" t="str">
        <f>VLOOKUP(표1[[#This Row],[품번]],[1]!품번구분[#Data],2,0)</f>
        <v>G</v>
      </c>
      <c r="G2251" s="28">
        <v>70</v>
      </c>
      <c r="H2251" s="28">
        <v>52</v>
      </c>
      <c r="I2251" s="28">
        <v>0</v>
      </c>
      <c r="J2251" s="29">
        <f>표1[[#This Row],[C/V]]*표1[[#This Row],[판수]]-표1[[#This Row],[불량수량]]</f>
        <v>3640</v>
      </c>
      <c r="K2251" s="28" t="s">
        <v>314</v>
      </c>
      <c r="L2251" s="28" t="s">
        <v>34</v>
      </c>
      <c r="M2251" s="30" t="s">
        <v>230</v>
      </c>
      <c r="N2251" s="30" t="s">
        <v>353</v>
      </c>
      <c r="O2251" s="31">
        <v>620</v>
      </c>
      <c r="P2251" s="31">
        <v>0</v>
      </c>
      <c r="Q2251" s="32"/>
      <c r="R2251" s="33">
        <f t="shared" si="176"/>
        <v>5.032258064516129</v>
      </c>
      <c r="S2251" s="34">
        <f t="shared" si="175"/>
        <v>107</v>
      </c>
      <c r="T2251" s="35">
        <f>IF(L2251="비가동",0,VLOOKUP(E2251,[1]단가!$D$4:$G$1048576,4,0))</f>
        <v>172</v>
      </c>
      <c r="U2251" s="35">
        <f t="shared" si="172"/>
        <v>626080</v>
      </c>
      <c r="V2251" s="36" t="str">
        <f>IF($L2251="비가동",0,IF($B2251="in",VLOOKUP($E2251,[1]투입량!$M:$T,3,FALSE),VLOOKUP($E2251,[1]투입량!$D:$I,3,FALSE)))</f>
        <v>E6005</v>
      </c>
      <c r="W2251" s="35">
        <f>IF($L2251="비가동",0,IF($B2251="in",VLOOKUP($E2251,[1]투입량!$M:$T,6,FALSE),VLOOKUP($E2251,[1]투입량!$D:$I,5,FALSE)))</f>
        <v>0</v>
      </c>
      <c r="X2251" s="35">
        <f t="shared" si="173"/>
        <v>0</v>
      </c>
      <c r="Y2251" s="37">
        <f>IF(V2251=0,0,VLOOKUP(V2251,[1]원재료!C:H,3,0)*0.001)</f>
        <v>4.62</v>
      </c>
      <c r="Z2251" s="35">
        <f t="shared" si="174"/>
        <v>0</v>
      </c>
      <c r="AA2251" s="38"/>
      <c r="AB2251" s="39" t="s">
        <v>232</v>
      </c>
      <c r="AC2251" s="40"/>
    </row>
    <row r="2252" spans="1:29" ht="19.5" customHeight="1" x14ac:dyDescent="0.45">
      <c r="A2252" s="22">
        <v>46148</v>
      </c>
      <c r="B2252" s="23" t="s">
        <v>29</v>
      </c>
      <c r="C2252" s="24" t="s">
        <v>168</v>
      </c>
      <c r="D2252" s="25" t="s">
        <v>312</v>
      </c>
      <c r="E2252" s="26" t="s">
        <v>313</v>
      </c>
      <c r="F2252" s="27" t="str">
        <f>VLOOKUP(표1[[#This Row],[품번]],[1]!품번구분[#Data],2,0)</f>
        <v>G</v>
      </c>
      <c r="G2252" s="28">
        <v>6</v>
      </c>
      <c r="H2252" s="28">
        <v>103</v>
      </c>
      <c r="I2252" s="28">
        <v>0</v>
      </c>
      <c r="J2252" s="29">
        <f>표1[[#This Row],[C/V]]*표1[[#This Row],[판수]]-표1[[#This Row],[불량수량]]</f>
        <v>618</v>
      </c>
      <c r="K2252" s="28" t="s">
        <v>319</v>
      </c>
      <c r="L2252" s="28" t="s">
        <v>117</v>
      </c>
      <c r="M2252" s="30" t="s">
        <v>353</v>
      </c>
      <c r="N2252" s="30" t="s">
        <v>230</v>
      </c>
      <c r="O2252" s="31">
        <v>660</v>
      </c>
      <c r="P2252" s="31">
        <v>0</v>
      </c>
      <c r="Q2252" s="32"/>
      <c r="R2252" s="33">
        <f t="shared" si="176"/>
        <v>9.3636363636363633</v>
      </c>
      <c r="S2252" s="34">
        <f t="shared" si="175"/>
        <v>199</v>
      </c>
      <c r="T2252" s="35">
        <f>IF(L2252="비가동",0,VLOOKUP(E2252,[1]단가!$D$4:$G$1048576,4,0))</f>
        <v>408.6</v>
      </c>
      <c r="U2252" s="35">
        <f t="shared" si="172"/>
        <v>252514.80000000002</v>
      </c>
      <c r="V2252" s="36" t="str">
        <f>IF($L2252="비가동",0,IF($B2252="in",VLOOKUP($E2252,[1]투입량!$M:$T,3,FALSE),VLOOKUP($E2252,[1]투입량!$D:$I,3,FALSE)))</f>
        <v>E5005-1</v>
      </c>
      <c r="W2252" s="35">
        <f>IF($L2252="비가동",0,IF($B2252="in",VLOOKUP($E2252,[1]투입량!$M:$T,6,FALSE),VLOOKUP($E2252,[1]투입량!$D:$I,5,FALSE)))</f>
        <v>0</v>
      </c>
      <c r="X2252" s="35">
        <f t="shared" si="173"/>
        <v>0</v>
      </c>
      <c r="Y2252" s="37">
        <f>IF(V2252=0,0,VLOOKUP(V2252,[1]원재료!C:H,3,0)*0.001)</f>
        <v>3.25</v>
      </c>
      <c r="Z2252" s="35">
        <f t="shared" si="174"/>
        <v>0</v>
      </c>
      <c r="AA2252" s="38"/>
      <c r="AB2252" s="39" t="s">
        <v>232</v>
      </c>
      <c r="AC2252" s="40"/>
    </row>
    <row r="2253" spans="1:29" ht="19.5" customHeight="1" x14ac:dyDescent="0.45">
      <c r="A2253" s="22">
        <v>46148</v>
      </c>
      <c r="B2253" s="23" t="s">
        <v>29</v>
      </c>
      <c r="C2253" s="24" t="s">
        <v>168</v>
      </c>
      <c r="D2253" s="25" t="s">
        <v>315</v>
      </c>
      <c r="E2253" s="26" t="s">
        <v>316</v>
      </c>
      <c r="F2253" s="27" t="str">
        <f>VLOOKUP(표1[[#This Row],[품번]],[1]!품번구분[#Data],2,0)</f>
        <v>G</v>
      </c>
      <c r="G2253" s="28">
        <v>4</v>
      </c>
      <c r="H2253" s="28">
        <v>103</v>
      </c>
      <c r="I2253" s="28">
        <v>0</v>
      </c>
      <c r="J2253" s="29">
        <f>표1[[#This Row],[C/V]]*표1[[#This Row],[판수]]-표1[[#This Row],[불량수량]]</f>
        <v>412</v>
      </c>
      <c r="K2253" s="28" t="s">
        <v>319</v>
      </c>
      <c r="L2253" s="28" t="s">
        <v>117</v>
      </c>
      <c r="M2253" s="30" t="s">
        <v>353</v>
      </c>
      <c r="N2253" s="30" t="s">
        <v>230</v>
      </c>
      <c r="O2253" s="31">
        <v>660</v>
      </c>
      <c r="P2253" s="31">
        <v>0</v>
      </c>
      <c r="Q2253" s="32"/>
      <c r="R2253" s="33">
        <f t="shared" si="176"/>
        <v>9.3636363636363633</v>
      </c>
      <c r="S2253" s="34">
        <f t="shared" si="175"/>
        <v>200</v>
      </c>
      <c r="T2253" s="35">
        <f>IF(L2253="비가동",0,VLOOKUP(E2253,[1]단가!$D$4:$G$1048576,4,0))</f>
        <v>670</v>
      </c>
      <c r="U2253" s="35">
        <f t="shared" si="172"/>
        <v>276040</v>
      </c>
      <c r="V2253" s="36" t="str">
        <f>IF($L2253="비가동",0,IF($B2253="in",VLOOKUP($E2253,[1]투입량!$M:$T,3,FALSE),VLOOKUP($E2253,[1]투입량!$D:$I,3,FALSE)))</f>
        <v>E5005-1</v>
      </c>
      <c r="W2253" s="35">
        <f>IF($L2253="비가동",0,IF($B2253="in",VLOOKUP($E2253,[1]투입량!$M:$T,6,FALSE),VLOOKUP($E2253,[1]투입량!$D:$I,5,FALSE)))</f>
        <v>337</v>
      </c>
      <c r="X2253" s="35">
        <f t="shared" si="173"/>
        <v>38182.100000000006</v>
      </c>
      <c r="Y2253" s="37">
        <f>IF(V2253=0,0,VLOOKUP(V2253,[1]원재료!C:H,3,0)*0.001)</f>
        <v>3.25</v>
      </c>
      <c r="Z2253" s="35">
        <f t="shared" si="174"/>
        <v>124091.82500000001</v>
      </c>
      <c r="AA2253" s="38"/>
      <c r="AB2253" s="39" t="s">
        <v>232</v>
      </c>
      <c r="AC2253" s="40"/>
    </row>
    <row r="2254" spans="1:29" ht="19.5" customHeight="1" x14ac:dyDescent="0.45">
      <c r="A2254" s="22">
        <v>46148</v>
      </c>
      <c r="B2254" s="23" t="s">
        <v>29</v>
      </c>
      <c r="C2254" s="24" t="s">
        <v>168</v>
      </c>
      <c r="D2254" s="25" t="s">
        <v>317</v>
      </c>
      <c r="E2254" s="26" t="s">
        <v>318</v>
      </c>
      <c r="F2254" s="27" t="str">
        <f>VLOOKUP(표1[[#This Row],[품번]],[1]!품번구분[#Data],2,0)</f>
        <v>G</v>
      </c>
      <c r="G2254" s="28">
        <v>70</v>
      </c>
      <c r="H2254" s="28">
        <v>55</v>
      </c>
      <c r="I2254" s="28">
        <v>0</v>
      </c>
      <c r="J2254" s="29">
        <f>표1[[#This Row],[C/V]]*표1[[#This Row],[판수]]-표1[[#This Row],[불량수량]]</f>
        <v>3850</v>
      </c>
      <c r="K2254" s="28" t="s">
        <v>319</v>
      </c>
      <c r="L2254" s="28" t="s">
        <v>117</v>
      </c>
      <c r="M2254" s="30" t="s">
        <v>353</v>
      </c>
      <c r="N2254" s="30" t="s">
        <v>230</v>
      </c>
      <c r="O2254" s="31">
        <v>660</v>
      </c>
      <c r="P2254" s="31">
        <v>0</v>
      </c>
      <c r="Q2254" s="32"/>
      <c r="R2254" s="33">
        <f t="shared" si="176"/>
        <v>5</v>
      </c>
      <c r="S2254" s="34">
        <f t="shared" si="175"/>
        <v>107</v>
      </c>
      <c r="T2254" s="35">
        <f>IF(L2254="비가동",0,VLOOKUP(E2254,[1]단가!$D$4:$G$1048576,4,0))</f>
        <v>172</v>
      </c>
      <c r="U2254" s="35">
        <f t="shared" si="172"/>
        <v>662200</v>
      </c>
      <c r="V2254" s="36" t="str">
        <f>IF($L2254="비가동",0,IF($B2254="in",VLOOKUP($E2254,[1]투입량!$M:$T,3,FALSE),VLOOKUP($E2254,[1]투입량!$D:$I,3,FALSE)))</f>
        <v>E6005</v>
      </c>
      <c r="W2254" s="35">
        <f>IF($L2254="비가동",0,IF($B2254="in",VLOOKUP($E2254,[1]투입량!$M:$T,6,FALSE),VLOOKUP($E2254,[1]투입량!$D:$I,5,FALSE)))</f>
        <v>0</v>
      </c>
      <c r="X2254" s="35">
        <f t="shared" si="173"/>
        <v>0</v>
      </c>
      <c r="Y2254" s="37">
        <f>IF(V2254=0,0,VLOOKUP(V2254,[1]원재료!C:H,3,0)*0.001)</f>
        <v>4.62</v>
      </c>
      <c r="Z2254" s="35">
        <f t="shared" si="174"/>
        <v>0</v>
      </c>
      <c r="AA2254" s="38"/>
      <c r="AB2254" s="39" t="s">
        <v>232</v>
      </c>
      <c r="AC2254" s="40"/>
    </row>
    <row r="2255" spans="1:29" ht="19.5" hidden="1" customHeight="1" x14ac:dyDescent="0.45">
      <c r="A2255" s="22">
        <v>46148</v>
      </c>
      <c r="B2255" s="23" t="s">
        <v>29</v>
      </c>
      <c r="C2255" s="24" t="s">
        <v>168</v>
      </c>
      <c r="D2255" s="25" t="s">
        <v>365</v>
      </c>
      <c r="E2255" s="26" t="s">
        <v>366</v>
      </c>
      <c r="F2255" s="27" t="str">
        <f>VLOOKUP(표1[[#This Row],[품번]],[1]!품번구분[#Data],2,0)</f>
        <v>G</v>
      </c>
      <c r="G2255" s="28">
        <v>4</v>
      </c>
      <c r="H2255" s="28">
        <v>12</v>
      </c>
      <c r="I2255" s="28">
        <v>0</v>
      </c>
      <c r="J2255" s="29">
        <f>표1[[#This Row],[C/V]]*표1[[#This Row],[판수]]-표1[[#This Row],[불량수량]]</f>
        <v>48</v>
      </c>
      <c r="K2255" s="28" t="s">
        <v>293</v>
      </c>
      <c r="L2255" s="28" t="s">
        <v>34</v>
      </c>
      <c r="M2255" s="30" t="s">
        <v>230</v>
      </c>
      <c r="N2255" s="30" t="s">
        <v>353</v>
      </c>
      <c r="O2255" s="31">
        <v>130</v>
      </c>
      <c r="P2255" s="31">
        <v>490</v>
      </c>
      <c r="Q2255" s="32" t="s">
        <v>209</v>
      </c>
      <c r="R2255" s="33">
        <f t="shared" si="176"/>
        <v>5.5384615384615383</v>
      </c>
      <c r="S2255" s="34">
        <f t="shared" si="175"/>
        <v>95</v>
      </c>
      <c r="T2255" s="35">
        <f>IF(L2255="비가동",0,VLOOKUP(E2255,[1]단가!$D$4:$G$1048576,4,0))</f>
        <v>771.3</v>
      </c>
      <c r="U2255" s="35">
        <f t="shared" si="172"/>
        <v>37022.399999999994</v>
      </c>
      <c r="V2255" s="36" t="str">
        <f>IF($L2255="비가동",0,IF($B2255="in",VLOOKUP($E2255,[1]투입량!$M:$T,3,FALSE),VLOOKUP($E2255,[1]투입량!$D:$I,3,FALSE)))</f>
        <v>E5005-1</v>
      </c>
      <c r="W2255" s="35">
        <f>IF($L2255="비가동",0,IF($B2255="in",VLOOKUP($E2255,[1]투입량!$M:$T,6,FALSE),VLOOKUP($E2255,[1]투입량!$D:$I,5,FALSE)))</f>
        <v>371</v>
      </c>
      <c r="X2255" s="35">
        <f>IF(L2255="비가동",0,(W2255*1.1)*H2255)</f>
        <v>4897.2000000000007</v>
      </c>
      <c r="Y2255" s="37">
        <f>IF(V2255=0,0,VLOOKUP(V2255,[1]원재료!C:H,3,0)*0.001)</f>
        <v>3.25</v>
      </c>
      <c r="Z2255" s="35">
        <f t="shared" si="174"/>
        <v>15915.900000000001</v>
      </c>
      <c r="AA2255" s="38" t="s">
        <v>379</v>
      </c>
      <c r="AB2255" s="39" t="s">
        <v>232</v>
      </c>
      <c r="AC2255" s="40"/>
    </row>
    <row r="2256" spans="1:29" ht="19.5" hidden="1" customHeight="1" x14ac:dyDescent="0.45">
      <c r="A2256" s="22">
        <v>46148</v>
      </c>
      <c r="B2256" s="23" t="s">
        <v>29</v>
      </c>
      <c r="C2256" s="24" t="s">
        <v>168</v>
      </c>
      <c r="D2256" s="25" t="s">
        <v>367</v>
      </c>
      <c r="E2256" s="26" t="s">
        <v>295</v>
      </c>
      <c r="F2256" s="27" t="str">
        <f>VLOOKUP(표1[[#This Row],[품번]],[1]!품번구분[#Data],2,0)</f>
        <v>G</v>
      </c>
      <c r="G2256" s="28">
        <v>9</v>
      </c>
      <c r="H2256" s="28">
        <v>84</v>
      </c>
      <c r="I2256" s="28">
        <v>0</v>
      </c>
      <c r="J2256" s="29">
        <f>표1[[#This Row],[C/V]]*표1[[#This Row],[판수]]-표1[[#This Row],[불량수량]]</f>
        <v>756</v>
      </c>
      <c r="K2256" s="28" t="s">
        <v>293</v>
      </c>
      <c r="L2256" s="28" t="s">
        <v>34</v>
      </c>
      <c r="M2256" s="30" t="s">
        <v>230</v>
      </c>
      <c r="N2256" s="30" t="s">
        <v>353</v>
      </c>
      <c r="O2256" s="31">
        <v>520</v>
      </c>
      <c r="P2256" s="31">
        <v>100</v>
      </c>
      <c r="Q2256" s="32" t="s">
        <v>209</v>
      </c>
      <c r="R2256" s="33">
        <f t="shared" si="176"/>
        <v>9.6923076923076934</v>
      </c>
      <c r="S2256" s="34">
        <f t="shared" si="175"/>
        <v>177</v>
      </c>
      <c r="T2256" s="35">
        <f>IF(L2256="비가동",0,VLOOKUP(E2256,[1]단가!$D$4:$G$1048576,4,0))</f>
        <v>250</v>
      </c>
      <c r="U2256" s="35">
        <f t="shared" si="172"/>
        <v>189000</v>
      </c>
      <c r="V2256" s="36" t="str">
        <f>IF($L2256="비가동",0,IF($B2256="in",VLOOKUP($E2256,[1]투입량!$M:$T,3,FALSE),VLOOKUP($E2256,[1]투입량!$D:$I,3,FALSE)))</f>
        <v>E5005-1</v>
      </c>
      <c r="W2256" s="35">
        <f>IF($L2256="비가동",0,IF($B2256="in",VLOOKUP($E2256,[1]투입량!$M:$T,6,FALSE),VLOOKUP($E2256,[1]투입량!$D:$I,5,FALSE)))</f>
        <v>302</v>
      </c>
      <c r="X2256" s="35">
        <f t="shared" si="173"/>
        <v>27904.800000000003</v>
      </c>
      <c r="Y2256" s="37">
        <f>IF(V2256=0,0,VLOOKUP(V2256,[1]원재료!C:H,3,0)*0.001)</f>
        <v>3.25</v>
      </c>
      <c r="Z2256" s="35">
        <f t="shared" si="174"/>
        <v>90690.6</v>
      </c>
      <c r="AA2256" s="38" t="s">
        <v>379</v>
      </c>
      <c r="AB2256" s="39" t="s">
        <v>232</v>
      </c>
      <c r="AC2256" s="40"/>
    </row>
    <row r="2257" spans="1:29" ht="19.5" hidden="1" customHeight="1" x14ac:dyDescent="0.45">
      <c r="A2257" s="22">
        <v>46148</v>
      </c>
      <c r="B2257" s="23" t="s">
        <v>29</v>
      </c>
      <c r="C2257" s="24" t="s">
        <v>168</v>
      </c>
      <c r="D2257" s="25" t="s">
        <v>368</v>
      </c>
      <c r="E2257" s="26" t="s">
        <v>369</v>
      </c>
      <c r="F2257" s="27" t="str">
        <f>VLOOKUP(표1[[#This Row],[품번]],[1]!품번구분[#Data],2,0)</f>
        <v>G</v>
      </c>
      <c r="G2257" s="28">
        <v>2</v>
      </c>
      <c r="H2257" s="28">
        <v>12</v>
      </c>
      <c r="I2257" s="28">
        <v>0</v>
      </c>
      <c r="J2257" s="29">
        <f>표1[[#This Row],[C/V]]*표1[[#This Row],[판수]]-표1[[#This Row],[불량수량]]</f>
        <v>24</v>
      </c>
      <c r="K2257" s="28" t="s">
        <v>293</v>
      </c>
      <c r="L2257" s="28" t="s">
        <v>34</v>
      </c>
      <c r="M2257" s="30" t="s">
        <v>230</v>
      </c>
      <c r="N2257" s="30" t="s">
        <v>353</v>
      </c>
      <c r="O2257" s="31">
        <v>130</v>
      </c>
      <c r="P2257" s="31">
        <v>490</v>
      </c>
      <c r="Q2257" s="32" t="s">
        <v>209</v>
      </c>
      <c r="R2257" s="33">
        <f t="shared" si="176"/>
        <v>5.5384615384615383</v>
      </c>
      <c r="S2257" s="34">
        <f t="shared" si="175"/>
        <v>67</v>
      </c>
      <c r="T2257" s="35">
        <f>IF(L2257="비가동",0,VLOOKUP(E2257,[1]단가!$D$4:$G$1048576,4,0))</f>
        <v>2511</v>
      </c>
      <c r="U2257" s="35">
        <f t="shared" si="172"/>
        <v>60264</v>
      </c>
      <c r="V2257" s="36" t="str">
        <f>IF($L2257="비가동",0,IF($B2257="in",VLOOKUP($E2257,[1]투입량!$M:$T,3,FALSE),VLOOKUP($E2257,[1]투입량!$D:$I,3,FALSE)))</f>
        <v>E6005</v>
      </c>
      <c r="W2257" s="35">
        <f>IF($L2257="비가동",0,IF($B2257="in",VLOOKUP($E2257,[1]투입량!$M:$T,6,FALSE),VLOOKUP($E2257,[1]투입량!$D:$I,5,FALSE)))</f>
        <v>99</v>
      </c>
      <c r="X2257" s="35">
        <f t="shared" si="173"/>
        <v>1306.8000000000002</v>
      </c>
      <c r="Y2257" s="37">
        <f>IF(V2257=0,0,VLOOKUP(V2257,[1]원재료!C:H,3,0)*0.001)</f>
        <v>4.62</v>
      </c>
      <c r="Z2257" s="35">
        <f t="shared" si="174"/>
        <v>6037.4160000000011</v>
      </c>
      <c r="AA2257" s="38" t="s">
        <v>379</v>
      </c>
      <c r="AB2257" s="39" t="s">
        <v>232</v>
      </c>
      <c r="AC2257" s="40"/>
    </row>
    <row r="2258" spans="1:29" ht="19.5" customHeight="1" x14ac:dyDescent="0.45">
      <c r="A2258" s="22">
        <v>46148</v>
      </c>
      <c r="B2258" s="23" t="s">
        <v>29</v>
      </c>
      <c r="C2258" s="24" t="s">
        <v>168</v>
      </c>
      <c r="D2258" s="25" t="s">
        <v>365</v>
      </c>
      <c r="E2258" s="26" t="s">
        <v>366</v>
      </c>
      <c r="F2258" s="27" t="str">
        <f>VLOOKUP(표1[[#This Row],[품번]],[1]!품번구분[#Data],2,0)</f>
        <v>G</v>
      </c>
      <c r="G2258" s="28">
        <v>4</v>
      </c>
      <c r="H2258" s="28">
        <v>83</v>
      </c>
      <c r="I2258" s="28">
        <v>0</v>
      </c>
      <c r="J2258" s="29">
        <f>표1[[#This Row],[C/V]]*표1[[#This Row],[판수]]-표1[[#This Row],[불량수량]]</f>
        <v>332</v>
      </c>
      <c r="K2258" s="28" t="s">
        <v>298</v>
      </c>
      <c r="L2258" s="28" t="s">
        <v>117</v>
      </c>
      <c r="M2258" s="30" t="s">
        <v>353</v>
      </c>
      <c r="N2258" s="30" t="s">
        <v>230</v>
      </c>
      <c r="O2258" s="31">
        <v>660</v>
      </c>
      <c r="P2258" s="31">
        <v>0</v>
      </c>
      <c r="Q2258" s="32"/>
      <c r="R2258" s="33">
        <f t="shared" si="176"/>
        <v>7.5454545454545459</v>
      </c>
      <c r="S2258" s="34">
        <f t="shared" si="175"/>
        <v>95</v>
      </c>
      <c r="T2258" s="35">
        <f>IF(L2258="비가동",0,VLOOKUP(E2258,[1]단가!$D$4:$G$1048576,4,0))</f>
        <v>771.3</v>
      </c>
      <c r="U2258" s="35">
        <f t="shared" si="172"/>
        <v>256071.59999999998</v>
      </c>
      <c r="V2258" s="36" t="str">
        <f>IF($L2258="비가동",0,IF($B2258="in",VLOOKUP($E2258,[1]투입량!$M:$T,3,FALSE),VLOOKUP($E2258,[1]투입량!$D:$I,3,FALSE)))</f>
        <v>E5005-1</v>
      </c>
      <c r="W2258" s="35">
        <f>IF($L2258="비가동",0,IF($B2258="in",VLOOKUP($E2258,[1]투입량!$M:$T,6,FALSE),VLOOKUP($E2258,[1]투입량!$D:$I,5,FALSE)))</f>
        <v>371</v>
      </c>
      <c r="X2258" s="35">
        <f t="shared" si="173"/>
        <v>33872.300000000003</v>
      </c>
      <c r="Y2258" s="37">
        <f>IF(V2258=0,0,VLOOKUP(V2258,[1]원재료!C:H,3,0)*0.001)</f>
        <v>3.25</v>
      </c>
      <c r="Z2258" s="35">
        <f t="shared" si="174"/>
        <v>110084.97500000001</v>
      </c>
      <c r="AA2258" s="38"/>
      <c r="AB2258" s="39" t="s">
        <v>232</v>
      </c>
      <c r="AC2258" s="40"/>
    </row>
    <row r="2259" spans="1:29" ht="19.5" customHeight="1" x14ac:dyDescent="0.45">
      <c r="A2259" s="22">
        <v>46148</v>
      </c>
      <c r="B2259" s="23" t="s">
        <v>29</v>
      </c>
      <c r="C2259" s="24" t="s">
        <v>168</v>
      </c>
      <c r="D2259" s="25" t="s">
        <v>367</v>
      </c>
      <c r="E2259" s="26" t="s">
        <v>295</v>
      </c>
      <c r="F2259" s="27" t="str">
        <f>VLOOKUP(표1[[#This Row],[품번]],[1]!품번구분[#Data],2,0)</f>
        <v>G</v>
      </c>
      <c r="G2259" s="28">
        <v>9</v>
      </c>
      <c r="H2259" s="28">
        <v>93</v>
      </c>
      <c r="I2259" s="28">
        <v>0</v>
      </c>
      <c r="J2259" s="29">
        <f>표1[[#This Row],[C/V]]*표1[[#This Row],[판수]]-표1[[#This Row],[불량수량]]</f>
        <v>837</v>
      </c>
      <c r="K2259" s="28" t="s">
        <v>298</v>
      </c>
      <c r="L2259" s="28" t="s">
        <v>117</v>
      </c>
      <c r="M2259" s="30" t="s">
        <v>353</v>
      </c>
      <c r="N2259" s="30" t="s">
        <v>230</v>
      </c>
      <c r="O2259" s="31">
        <v>660</v>
      </c>
      <c r="P2259" s="31">
        <v>0</v>
      </c>
      <c r="Q2259" s="32"/>
      <c r="R2259" s="33">
        <f t="shared" si="176"/>
        <v>8.4545454545454533</v>
      </c>
      <c r="S2259" s="34">
        <f t="shared" si="175"/>
        <v>177</v>
      </c>
      <c r="T2259" s="35">
        <f>IF(L2259="비가동",0,VLOOKUP(E2259,[1]단가!$D$4:$G$1048576,4,0))</f>
        <v>250</v>
      </c>
      <c r="U2259" s="35">
        <f t="shared" si="172"/>
        <v>209250</v>
      </c>
      <c r="V2259" s="36" t="str">
        <f>IF($L2259="비가동",0,IF($B2259="in",VLOOKUP($E2259,[1]투입량!$M:$T,3,FALSE),VLOOKUP($E2259,[1]투입량!$D:$I,3,FALSE)))</f>
        <v>E5005-1</v>
      </c>
      <c r="W2259" s="35">
        <f>IF($L2259="비가동",0,IF($B2259="in",VLOOKUP($E2259,[1]투입량!$M:$T,6,FALSE),VLOOKUP($E2259,[1]투입량!$D:$I,5,FALSE)))</f>
        <v>302</v>
      </c>
      <c r="X2259" s="35">
        <f t="shared" si="173"/>
        <v>30894.600000000006</v>
      </c>
      <c r="Y2259" s="37">
        <f>IF(V2259=0,0,VLOOKUP(V2259,[1]원재료!C:H,3,0)*0.001)</f>
        <v>3.25</v>
      </c>
      <c r="Z2259" s="35">
        <f t="shared" si="174"/>
        <v>100407.45000000001</v>
      </c>
      <c r="AA2259" s="38"/>
      <c r="AB2259" s="39" t="s">
        <v>232</v>
      </c>
      <c r="AC2259" s="40"/>
    </row>
    <row r="2260" spans="1:29" ht="19.5" customHeight="1" x14ac:dyDescent="0.45">
      <c r="A2260" s="22">
        <v>46148</v>
      </c>
      <c r="B2260" s="23" t="s">
        <v>29</v>
      </c>
      <c r="C2260" s="24" t="s">
        <v>168</v>
      </c>
      <c r="D2260" s="25" t="s">
        <v>368</v>
      </c>
      <c r="E2260" s="26" t="s">
        <v>369</v>
      </c>
      <c r="F2260" s="27" t="str">
        <f>VLOOKUP(표1[[#This Row],[품번]],[1]!품번구분[#Data],2,0)</f>
        <v>G</v>
      </c>
      <c r="G2260" s="28">
        <v>2</v>
      </c>
      <c r="H2260" s="28">
        <v>55</v>
      </c>
      <c r="I2260" s="28">
        <v>0</v>
      </c>
      <c r="J2260" s="29">
        <f>표1[[#This Row],[C/V]]*표1[[#This Row],[판수]]-표1[[#This Row],[불량수량]]</f>
        <v>110</v>
      </c>
      <c r="K2260" s="28" t="s">
        <v>298</v>
      </c>
      <c r="L2260" s="28" t="s">
        <v>117</v>
      </c>
      <c r="M2260" s="30" t="s">
        <v>353</v>
      </c>
      <c r="N2260" s="30" t="s">
        <v>230</v>
      </c>
      <c r="O2260" s="31">
        <v>660</v>
      </c>
      <c r="P2260" s="31">
        <v>0</v>
      </c>
      <c r="Q2260" s="32"/>
      <c r="R2260" s="33">
        <f t="shared" si="176"/>
        <v>5</v>
      </c>
      <c r="S2260" s="34">
        <f t="shared" si="175"/>
        <v>67</v>
      </c>
      <c r="T2260" s="35">
        <f>IF(L2260="비가동",0,VLOOKUP(E2260,[1]단가!$D$4:$G$1048576,4,0))</f>
        <v>2511</v>
      </c>
      <c r="U2260" s="35">
        <f t="shared" si="172"/>
        <v>276210</v>
      </c>
      <c r="V2260" s="36" t="str">
        <f>IF($L2260="비가동",0,IF($B2260="in",VLOOKUP($E2260,[1]투입량!$M:$T,3,FALSE),VLOOKUP($E2260,[1]투입량!$D:$I,3,FALSE)))</f>
        <v>E6005</v>
      </c>
      <c r="W2260" s="35">
        <f>IF($L2260="비가동",0,IF($B2260="in",VLOOKUP($E2260,[1]투입량!$M:$T,6,FALSE),VLOOKUP($E2260,[1]투입량!$D:$I,5,FALSE)))</f>
        <v>99</v>
      </c>
      <c r="X2260" s="35">
        <f>IF(L2260="비가동",0,(W2260*1.1)*H2260)</f>
        <v>5989.5</v>
      </c>
      <c r="Y2260" s="37">
        <f>IF(V2260=0,0,VLOOKUP(V2260,[1]원재료!C:H,3,0)*0.001)</f>
        <v>4.62</v>
      </c>
      <c r="Z2260" s="35">
        <f t="shared" si="174"/>
        <v>27671.49</v>
      </c>
      <c r="AA2260" s="48"/>
      <c r="AB2260" s="39" t="s">
        <v>232</v>
      </c>
      <c r="AC2260" s="40"/>
    </row>
    <row r="2261" spans="1:29" ht="19.5" hidden="1" customHeight="1" x14ac:dyDescent="0.45">
      <c r="A2261" s="22">
        <v>46148</v>
      </c>
      <c r="B2261" s="23" t="s">
        <v>29</v>
      </c>
      <c r="C2261" s="24" t="s">
        <v>168</v>
      </c>
      <c r="D2261" s="25" t="s">
        <v>320</v>
      </c>
      <c r="E2261" s="26" t="s">
        <v>357</v>
      </c>
      <c r="F2261" s="27" t="str">
        <f>VLOOKUP(표1[[#This Row],[품번]],[1]!품번구분[#Data],2,0)</f>
        <v>G</v>
      </c>
      <c r="G2261" s="28">
        <v>2</v>
      </c>
      <c r="H2261" s="28">
        <v>21</v>
      </c>
      <c r="I2261" s="28">
        <v>0</v>
      </c>
      <c r="J2261" s="29">
        <f>표1[[#This Row],[C/V]]*표1[[#This Row],[판수]]-표1[[#This Row],[불량수량]]</f>
        <v>42</v>
      </c>
      <c r="K2261" s="28" t="s">
        <v>322</v>
      </c>
      <c r="L2261" s="28" t="s">
        <v>34</v>
      </c>
      <c r="M2261" s="30" t="s">
        <v>230</v>
      </c>
      <c r="N2261" s="30" t="s">
        <v>353</v>
      </c>
      <c r="O2261" s="31">
        <v>200</v>
      </c>
      <c r="P2261" s="31">
        <v>420</v>
      </c>
      <c r="Q2261" s="32" t="s">
        <v>209</v>
      </c>
      <c r="R2261" s="33">
        <f t="shared" si="176"/>
        <v>6.3</v>
      </c>
      <c r="S2261" s="34">
        <f t="shared" si="175"/>
        <v>88</v>
      </c>
      <c r="T2261" s="35">
        <f>IF(L2261="비가동",0,VLOOKUP(E2261,[1]단가!$D$4:$G$1048576,4,0))</f>
        <v>2511</v>
      </c>
      <c r="U2261" s="35">
        <f t="shared" si="172"/>
        <v>105462</v>
      </c>
      <c r="V2261" s="36" t="str">
        <f>IF($L2261="비가동",0,IF($B2261="in",VLOOKUP($E2261,[1]투입량!$M:$T,3,FALSE),VLOOKUP($E2261,[1]투입량!$D:$I,3,FALSE)))</f>
        <v>E6005</v>
      </c>
      <c r="W2261" s="35">
        <f>IF($L2261="비가동",0,IF($B2261="in",VLOOKUP($E2261,[1]투입량!$M:$T,6,FALSE),VLOOKUP($E2261,[1]투입량!$D:$I,5,FALSE)))</f>
        <v>66</v>
      </c>
      <c r="X2261" s="35">
        <f t="shared" si="173"/>
        <v>1524.6000000000001</v>
      </c>
      <c r="Y2261" s="37">
        <f>IF(V2261=0,0,VLOOKUP(V2261,[1]원재료!C:H,3,0)*0.001)</f>
        <v>4.62</v>
      </c>
      <c r="Z2261" s="35">
        <f t="shared" si="174"/>
        <v>7043.652000000001</v>
      </c>
      <c r="AA2261" s="38" t="s">
        <v>379</v>
      </c>
      <c r="AB2261" s="39" t="s">
        <v>232</v>
      </c>
      <c r="AC2261" s="40"/>
    </row>
    <row r="2262" spans="1:29" ht="19.5" hidden="1" customHeight="1" x14ac:dyDescent="0.45">
      <c r="A2262" s="22">
        <v>46148</v>
      </c>
      <c r="B2262" s="23" t="s">
        <v>29</v>
      </c>
      <c r="C2262" s="24" t="s">
        <v>168</v>
      </c>
      <c r="D2262" s="25" t="s">
        <v>323</v>
      </c>
      <c r="E2262" s="26" t="s">
        <v>324</v>
      </c>
      <c r="F2262" s="27" t="str">
        <f>VLOOKUP(표1[[#This Row],[품번]],[1]!품번구분[#Data],2,0)</f>
        <v>G</v>
      </c>
      <c r="G2262" s="28">
        <v>40</v>
      </c>
      <c r="H2262" s="28">
        <v>24</v>
      </c>
      <c r="I2262" s="28">
        <v>0</v>
      </c>
      <c r="J2262" s="29">
        <f>표1[[#This Row],[C/V]]*표1[[#This Row],[판수]]-표1[[#This Row],[불량수량]]</f>
        <v>960</v>
      </c>
      <c r="K2262" s="28" t="s">
        <v>322</v>
      </c>
      <c r="L2262" s="28" t="s">
        <v>34</v>
      </c>
      <c r="M2262" s="30" t="s">
        <v>230</v>
      </c>
      <c r="N2262" s="30" t="s">
        <v>353</v>
      </c>
      <c r="O2262" s="31">
        <v>200</v>
      </c>
      <c r="P2262" s="31">
        <v>420</v>
      </c>
      <c r="Q2262" s="32" t="s">
        <v>209</v>
      </c>
      <c r="R2262" s="33">
        <f t="shared" si="176"/>
        <v>7.1999999999999993</v>
      </c>
      <c r="S2262" s="34">
        <f t="shared" si="175"/>
        <v>114</v>
      </c>
      <c r="T2262" s="35">
        <f>IF(L2262="비가동",0,VLOOKUP(E2262,[1]단가!$D$4:$G$1048576,4,0))</f>
        <v>65</v>
      </c>
      <c r="U2262" s="35">
        <f t="shared" si="172"/>
        <v>62400</v>
      </c>
      <c r="V2262" s="36" t="str">
        <f>IF($L2262="비가동",0,IF($B2262="in",VLOOKUP($E2262,[1]투입량!$M:$T,3,FALSE),VLOOKUP($E2262,[1]투입량!$D:$I,3,FALSE)))</f>
        <v>E4005</v>
      </c>
      <c r="W2262" s="35">
        <f>IF($L2262="비가동",0,IF($B2262="in",VLOOKUP($E2262,[1]투입량!$M:$T,6,FALSE),VLOOKUP($E2262,[1]투입량!$D:$I,5,FALSE)))</f>
        <v>252</v>
      </c>
      <c r="X2262" s="35">
        <f t="shared" si="173"/>
        <v>6652.8000000000011</v>
      </c>
      <c r="Y2262" s="37">
        <f>IF(V2262=0,0,VLOOKUP(V2262,[1]원재료!C:H,3,0)*0.001)</f>
        <v>3.22</v>
      </c>
      <c r="Z2262" s="35">
        <f t="shared" si="174"/>
        <v>21422.016000000003</v>
      </c>
      <c r="AA2262" s="38" t="s">
        <v>379</v>
      </c>
      <c r="AB2262" s="39" t="s">
        <v>232</v>
      </c>
      <c r="AC2262" s="40"/>
    </row>
    <row r="2263" spans="1:29" ht="19.5" customHeight="1" x14ac:dyDescent="0.45">
      <c r="A2263" s="22">
        <v>46148</v>
      </c>
      <c r="B2263" s="23" t="s">
        <v>29</v>
      </c>
      <c r="C2263" s="24" t="s">
        <v>168</v>
      </c>
      <c r="D2263" s="25" t="s">
        <v>325</v>
      </c>
      <c r="E2263" s="26" t="s">
        <v>326</v>
      </c>
      <c r="F2263" s="27" t="str">
        <f>VLOOKUP(표1[[#This Row],[품번]],[1]!품번구분[#Data],2,0)</f>
        <v>G</v>
      </c>
      <c r="G2263" s="28">
        <v>30</v>
      </c>
      <c r="H2263" s="28">
        <v>90</v>
      </c>
      <c r="I2263" s="28">
        <v>0</v>
      </c>
      <c r="J2263" s="29">
        <f>표1[[#This Row],[C/V]]*표1[[#This Row],[판수]]-표1[[#This Row],[불량수량]]</f>
        <v>2700</v>
      </c>
      <c r="K2263" s="28" t="s">
        <v>322</v>
      </c>
      <c r="L2263" s="28" t="s">
        <v>34</v>
      </c>
      <c r="M2263" s="30" t="s">
        <v>230</v>
      </c>
      <c r="N2263" s="30" t="s">
        <v>353</v>
      </c>
      <c r="O2263" s="31">
        <v>620</v>
      </c>
      <c r="P2263" s="31">
        <v>0</v>
      </c>
      <c r="Q2263" s="32"/>
      <c r="R2263" s="33">
        <f t="shared" si="176"/>
        <v>8.7096774193548399</v>
      </c>
      <c r="S2263" s="34">
        <f t="shared" si="175"/>
        <v>180</v>
      </c>
      <c r="T2263" s="35">
        <f>IF(L2263="비가동",0,VLOOKUP(E2263,[1]단가!$D$4:$G$1048576,4,0))</f>
        <v>340</v>
      </c>
      <c r="U2263" s="35">
        <f t="shared" si="172"/>
        <v>918000</v>
      </c>
      <c r="V2263" s="36" t="str">
        <f>IF($L2263="비가동",0,IF($B2263="in",VLOOKUP($E2263,[1]투입량!$M:$T,3,FALSE),VLOOKUP($E2263,[1]투입량!$D:$I,3,FALSE)))</f>
        <v>E5005-1</v>
      </c>
      <c r="W2263" s="35">
        <f>IF($L2263="비가동",0,IF($B2263="in",VLOOKUP($E2263,[1]투입량!$M:$T,6,FALSE),VLOOKUP($E2263,[1]투입량!$D:$I,5,FALSE)))</f>
        <v>832</v>
      </c>
      <c r="X2263" s="35">
        <f t="shared" si="173"/>
        <v>82368</v>
      </c>
      <c r="Y2263" s="37">
        <f>IF(V2263=0,0,VLOOKUP(V2263,[1]원재료!C:H,3,0)*0.001)</f>
        <v>3.25</v>
      </c>
      <c r="Z2263" s="35">
        <f t="shared" si="174"/>
        <v>267696</v>
      </c>
      <c r="AA2263" s="38"/>
      <c r="AB2263" s="39" t="s">
        <v>232</v>
      </c>
      <c r="AC2263" s="40"/>
    </row>
    <row r="2264" spans="1:29" ht="19.5" customHeight="1" x14ac:dyDescent="0.45">
      <c r="A2264" s="22">
        <v>46148</v>
      </c>
      <c r="B2264" s="23" t="s">
        <v>29</v>
      </c>
      <c r="C2264" s="24" t="s">
        <v>168</v>
      </c>
      <c r="D2264" s="25" t="s">
        <v>320</v>
      </c>
      <c r="E2264" s="26" t="s">
        <v>357</v>
      </c>
      <c r="F2264" s="27" t="str">
        <f>VLOOKUP(표1[[#This Row],[품번]],[1]!품번구분[#Data],2,0)</f>
        <v>G</v>
      </c>
      <c r="G2264" s="28">
        <v>2</v>
      </c>
      <c r="H2264" s="28">
        <v>67</v>
      </c>
      <c r="I2264" s="28">
        <v>0</v>
      </c>
      <c r="J2264" s="29">
        <f>표1[[#This Row],[C/V]]*표1[[#This Row],[판수]]-표1[[#This Row],[불량수량]]</f>
        <v>134</v>
      </c>
      <c r="K2264" s="28" t="s">
        <v>327</v>
      </c>
      <c r="L2264" s="28" t="s">
        <v>117</v>
      </c>
      <c r="M2264" s="30" t="s">
        <v>353</v>
      </c>
      <c r="N2264" s="30" t="s">
        <v>230</v>
      </c>
      <c r="O2264" s="31">
        <v>660</v>
      </c>
      <c r="P2264" s="31">
        <v>0</v>
      </c>
      <c r="Q2264" s="32"/>
      <c r="R2264" s="33">
        <f t="shared" si="176"/>
        <v>6.0909090909090908</v>
      </c>
      <c r="S2264" s="34">
        <f t="shared" si="175"/>
        <v>88</v>
      </c>
      <c r="T2264" s="35">
        <f>IF(L2264="비가동",0,VLOOKUP(E2264,[1]단가!$D$4:$G$1048576,4,0))</f>
        <v>2511</v>
      </c>
      <c r="U2264" s="35">
        <f t="shared" si="172"/>
        <v>336474</v>
      </c>
      <c r="V2264" s="36" t="str">
        <f>IF($L2264="비가동",0,IF($B2264="in",VLOOKUP($E2264,[1]투입량!$M:$T,3,FALSE),VLOOKUP($E2264,[1]투입량!$D:$I,3,FALSE)))</f>
        <v>E6005</v>
      </c>
      <c r="W2264" s="35">
        <f>IF($L2264="비가동",0,IF($B2264="in",VLOOKUP($E2264,[1]투입량!$M:$T,6,FALSE),VLOOKUP($E2264,[1]투입량!$D:$I,5,FALSE)))</f>
        <v>66</v>
      </c>
      <c r="X2264" s="35">
        <f t="shared" si="173"/>
        <v>4864.2000000000007</v>
      </c>
      <c r="Y2264" s="37">
        <f>IF(V2264=0,0,VLOOKUP(V2264,[1]원재료!C:H,3,0)*0.001)</f>
        <v>4.62</v>
      </c>
      <c r="Z2264" s="35">
        <f t="shared" si="174"/>
        <v>22472.604000000003</v>
      </c>
      <c r="AA2264" s="38"/>
      <c r="AB2264" s="39" t="s">
        <v>232</v>
      </c>
      <c r="AC2264" s="40"/>
    </row>
    <row r="2265" spans="1:29" ht="19.5" customHeight="1" x14ac:dyDescent="0.45">
      <c r="A2265" s="22">
        <v>46148</v>
      </c>
      <c r="B2265" s="23" t="s">
        <v>29</v>
      </c>
      <c r="C2265" s="24" t="s">
        <v>168</v>
      </c>
      <c r="D2265" s="25" t="s">
        <v>323</v>
      </c>
      <c r="E2265" s="26" t="s">
        <v>324</v>
      </c>
      <c r="F2265" s="27" t="str">
        <f>VLOOKUP(표1[[#This Row],[품번]],[1]!품번구분[#Data],2,0)</f>
        <v>G</v>
      </c>
      <c r="G2265" s="28">
        <v>40</v>
      </c>
      <c r="H2265" s="28">
        <v>90</v>
      </c>
      <c r="I2265" s="28">
        <v>0</v>
      </c>
      <c r="J2265" s="29">
        <f>표1[[#This Row],[C/V]]*표1[[#This Row],[판수]]-표1[[#This Row],[불량수량]]</f>
        <v>3600</v>
      </c>
      <c r="K2265" s="28" t="s">
        <v>327</v>
      </c>
      <c r="L2265" s="28" t="s">
        <v>117</v>
      </c>
      <c r="M2265" s="30" t="s">
        <v>353</v>
      </c>
      <c r="N2265" s="30" t="s">
        <v>230</v>
      </c>
      <c r="O2265" s="31">
        <v>660</v>
      </c>
      <c r="P2265" s="31">
        <v>0</v>
      </c>
      <c r="Q2265" s="32"/>
      <c r="R2265" s="33">
        <f t="shared" si="176"/>
        <v>8.1818181818181817</v>
      </c>
      <c r="S2265" s="34">
        <f t="shared" si="175"/>
        <v>114</v>
      </c>
      <c r="T2265" s="35">
        <f>IF(L2265="비가동",0,VLOOKUP(E2265,[1]단가!$D$4:$G$1048576,4,0))</f>
        <v>65</v>
      </c>
      <c r="U2265" s="35">
        <f t="shared" si="172"/>
        <v>234000</v>
      </c>
      <c r="V2265" s="36" t="str">
        <f>IF($L2265="비가동",0,IF($B2265="in",VLOOKUP($E2265,[1]투입량!$M:$T,3,FALSE),VLOOKUP($E2265,[1]투입량!$D:$I,3,FALSE)))</f>
        <v>E4005</v>
      </c>
      <c r="W2265" s="35">
        <f>IF($L2265="비가동",0,IF($B2265="in",VLOOKUP($E2265,[1]투입량!$M:$T,6,FALSE),VLOOKUP($E2265,[1]투입량!$D:$I,5,FALSE)))</f>
        <v>252</v>
      </c>
      <c r="X2265" s="35">
        <f t="shared" si="173"/>
        <v>24948.000000000004</v>
      </c>
      <c r="Y2265" s="37">
        <f>IF(V2265=0,0,VLOOKUP(V2265,[1]원재료!C:H,3,0)*0.001)</f>
        <v>3.22</v>
      </c>
      <c r="Z2265" s="35">
        <f t="shared" si="174"/>
        <v>80332.560000000012</v>
      </c>
      <c r="AA2265" s="38"/>
      <c r="AB2265" s="39" t="s">
        <v>232</v>
      </c>
      <c r="AC2265" s="40"/>
    </row>
    <row r="2266" spans="1:29" ht="19.5" customHeight="1" x14ac:dyDescent="0.45">
      <c r="A2266" s="22">
        <v>46148</v>
      </c>
      <c r="B2266" s="23" t="s">
        <v>29</v>
      </c>
      <c r="C2266" s="24" t="s">
        <v>168</v>
      </c>
      <c r="D2266" s="25" t="s">
        <v>325</v>
      </c>
      <c r="E2266" s="26" t="s">
        <v>326</v>
      </c>
      <c r="F2266" s="27" t="str">
        <f>VLOOKUP(표1[[#This Row],[품번]],[1]!품번구분[#Data],2,0)</f>
        <v>G</v>
      </c>
      <c r="G2266" s="28">
        <v>30</v>
      </c>
      <c r="H2266" s="28">
        <v>90</v>
      </c>
      <c r="I2266" s="28">
        <v>0</v>
      </c>
      <c r="J2266" s="29">
        <f>표1[[#This Row],[C/V]]*표1[[#This Row],[판수]]-표1[[#This Row],[불량수량]]</f>
        <v>2700</v>
      </c>
      <c r="K2266" s="28" t="s">
        <v>327</v>
      </c>
      <c r="L2266" s="28" t="s">
        <v>117</v>
      </c>
      <c r="M2266" s="30" t="s">
        <v>353</v>
      </c>
      <c r="N2266" s="30" t="s">
        <v>230</v>
      </c>
      <c r="O2266" s="31">
        <v>660</v>
      </c>
      <c r="P2266" s="31">
        <v>0</v>
      </c>
      <c r="Q2266" s="32"/>
      <c r="R2266" s="33">
        <f t="shared" si="176"/>
        <v>8.1818181818181817</v>
      </c>
      <c r="S2266" s="34">
        <f t="shared" si="175"/>
        <v>180</v>
      </c>
      <c r="T2266" s="35">
        <f>IF(L2266="비가동",0,VLOOKUP(E2266,[1]단가!$D$4:$G$1048576,4,0))</f>
        <v>340</v>
      </c>
      <c r="U2266" s="35">
        <f t="shared" si="172"/>
        <v>918000</v>
      </c>
      <c r="V2266" s="36" t="str">
        <f>IF($L2266="비가동",0,IF($B2266="in",VLOOKUP($E2266,[1]투입량!$M:$T,3,FALSE),VLOOKUP($E2266,[1]투입량!$D:$I,3,FALSE)))</f>
        <v>E5005-1</v>
      </c>
      <c r="W2266" s="35">
        <f>IF($L2266="비가동",0,IF($B2266="in",VLOOKUP($E2266,[1]투입량!$M:$T,6,FALSE),VLOOKUP($E2266,[1]투입량!$D:$I,5,FALSE)))</f>
        <v>832</v>
      </c>
      <c r="X2266" s="35">
        <f t="shared" si="173"/>
        <v>82368</v>
      </c>
      <c r="Y2266" s="37">
        <f>IF(V2266=0,0,VLOOKUP(V2266,[1]원재료!C:H,3,0)*0.001)</f>
        <v>3.25</v>
      </c>
      <c r="Z2266" s="35">
        <f t="shared" si="174"/>
        <v>267696</v>
      </c>
      <c r="AA2266" s="38"/>
      <c r="AB2266" s="39" t="s">
        <v>232</v>
      </c>
      <c r="AC2266" s="40"/>
    </row>
    <row r="2267" spans="1:29" ht="19.5" hidden="1" customHeight="1" x14ac:dyDescent="0.45">
      <c r="A2267" s="22">
        <v>46148</v>
      </c>
      <c r="B2267" s="23" t="s">
        <v>29</v>
      </c>
      <c r="C2267" s="24" t="s">
        <v>168</v>
      </c>
      <c r="D2267" s="25" t="s">
        <v>328</v>
      </c>
      <c r="E2267" s="26" t="s">
        <v>329</v>
      </c>
      <c r="F2267" s="27" t="str">
        <f>VLOOKUP(표1[[#This Row],[품번]],[1]!품번구분[#Data],2,0)</f>
        <v>G</v>
      </c>
      <c r="G2267" s="28">
        <v>2</v>
      </c>
      <c r="H2267" s="28">
        <v>17</v>
      </c>
      <c r="I2267" s="28">
        <v>0</v>
      </c>
      <c r="J2267" s="29">
        <f>표1[[#This Row],[C/V]]*표1[[#This Row],[판수]]-표1[[#This Row],[불량수량]]</f>
        <v>34</v>
      </c>
      <c r="K2267" s="28" t="s">
        <v>330</v>
      </c>
      <c r="L2267" s="28" t="s">
        <v>34</v>
      </c>
      <c r="M2267" s="30" t="s">
        <v>230</v>
      </c>
      <c r="N2267" s="30" t="s">
        <v>353</v>
      </c>
      <c r="O2267" s="31">
        <v>205</v>
      </c>
      <c r="P2267" s="31">
        <v>415</v>
      </c>
      <c r="Q2267" s="32" t="s">
        <v>209</v>
      </c>
      <c r="R2267" s="33">
        <f t="shared" si="176"/>
        <v>4.975609756097561</v>
      </c>
      <c r="S2267" s="34">
        <f t="shared" si="175"/>
        <v>71</v>
      </c>
      <c r="T2267" s="35">
        <f>IF(L2267="비가동",0,VLOOKUP(E2267,[1]단가!$D$4:$G$1048576,4,0))</f>
        <v>3750</v>
      </c>
      <c r="U2267" s="35">
        <f t="shared" si="172"/>
        <v>127500</v>
      </c>
      <c r="V2267" s="36" t="str">
        <f>IF($L2267="비가동",0,IF($B2267="in",VLOOKUP($E2267,[1]투입량!$M:$T,3,FALSE),VLOOKUP($E2267,[1]투입량!$D:$I,3,FALSE)))</f>
        <v>E6005</v>
      </c>
      <c r="W2267" s="35">
        <f>IF($L2267="비가동",0,IF($B2267="in",VLOOKUP($E2267,[1]투입량!$M:$T,6,FALSE),VLOOKUP($E2267,[1]투입량!$D:$I,5,FALSE)))</f>
        <v>88</v>
      </c>
      <c r="X2267" s="35">
        <f t="shared" si="173"/>
        <v>1645.6000000000001</v>
      </c>
      <c r="Y2267" s="37">
        <f>IF(V2267=0,0,VLOOKUP(V2267,[1]원재료!C:H,3,0)*0.001)</f>
        <v>4.62</v>
      </c>
      <c r="Z2267" s="35">
        <f t="shared" si="174"/>
        <v>7602.6720000000005</v>
      </c>
      <c r="AA2267" s="38" t="s">
        <v>379</v>
      </c>
      <c r="AB2267" s="39" t="s">
        <v>232</v>
      </c>
      <c r="AC2267" s="40"/>
    </row>
    <row r="2268" spans="1:29" ht="19.5" hidden="1" customHeight="1" x14ac:dyDescent="0.45">
      <c r="A2268" s="22">
        <v>46148</v>
      </c>
      <c r="B2268" s="23" t="s">
        <v>29</v>
      </c>
      <c r="C2268" s="24" t="s">
        <v>168</v>
      </c>
      <c r="D2268" s="25" t="s">
        <v>331</v>
      </c>
      <c r="E2268" s="26" t="s">
        <v>332</v>
      </c>
      <c r="F2268" s="27" t="str">
        <f>VLOOKUP(표1[[#This Row],[품번]],[1]!품번구분[#Data],2,0)</f>
        <v>G</v>
      </c>
      <c r="G2268" s="28">
        <v>16</v>
      </c>
      <c r="H2268" s="28">
        <v>17</v>
      </c>
      <c r="I2268" s="28">
        <v>0</v>
      </c>
      <c r="J2268" s="29">
        <f>표1[[#This Row],[C/V]]*표1[[#This Row],[판수]]-표1[[#This Row],[불량수량]]</f>
        <v>272</v>
      </c>
      <c r="K2268" s="28" t="s">
        <v>330</v>
      </c>
      <c r="L2268" s="28" t="s">
        <v>34</v>
      </c>
      <c r="M2268" s="30" t="s">
        <v>230</v>
      </c>
      <c r="N2268" s="30" t="s">
        <v>353</v>
      </c>
      <c r="O2268" s="31">
        <v>205</v>
      </c>
      <c r="P2268" s="31">
        <v>415</v>
      </c>
      <c r="Q2268" s="32" t="s">
        <v>209</v>
      </c>
      <c r="R2268" s="33">
        <f t="shared" si="176"/>
        <v>4.975609756097561</v>
      </c>
      <c r="S2268" s="34">
        <f t="shared" si="175"/>
        <v>81</v>
      </c>
      <c r="T2268" s="35">
        <f>IF(L2268="비가동",0,VLOOKUP(E2268,[1]단가!$D$4:$G$1048576,4,0))</f>
        <v>820.4</v>
      </c>
      <c r="U2268" s="35">
        <f t="shared" si="172"/>
        <v>223148.79999999999</v>
      </c>
      <c r="V2268" s="36" t="str">
        <f>IF($L2268="비가동",0,IF($B2268="in",VLOOKUP($E2268,[1]투입량!$M:$T,3,FALSE),VLOOKUP($E2268,[1]투입량!$D:$I,3,FALSE)))</f>
        <v>E5005-1</v>
      </c>
      <c r="W2268" s="35">
        <f>IF($L2268="비가동",0,IF($B2268="in",VLOOKUP($E2268,[1]투입량!$M:$T,6,FALSE),VLOOKUP($E2268,[1]투입량!$D:$I,5,FALSE)))</f>
        <v>360</v>
      </c>
      <c r="X2268" s="35">
        <f t="shared" si="173"/>
        <v>6732.0000000000009</v>
      </c>
      <c r="Y2268" s="37">
        <f>IF(V2268=0,0,VLOOKUP(V2268,[1]원재료!C:H,3,0)*0.001)</f>
        <v>3.25</v>
      </c>
      <c r="Z2268" s="35">
        <f t="shared" si="174"/>
        <v>21879.000000000004</v>
      </c>
      <c r="AA2268" s="38" t="s">
        <v>379</v>
      </c>
      <c r="AB2268" s="39" t="s">
        <v>232</v>
      </c>
      <c r="AC2268" s="40"/>
    </row>
    <row r="2269" spans="1:29" ht="19.5" customHeight="1" x14ac:dyDescent="0.45">
      <c r="A2269" s="22">
        <v>46148</v>
      </c>
      <c r="B2269" s="23" t="s">
        <v>29</v>
      </c>
      <c r="C2269" s="24" t="s">
        <v>168</v>
      </c>
      <c r="D2269" s="25" t="s">
        <v>333</v>
      </c>
      <c r="E2269" s="26" t="s">
        <v>332</v>
      </c>
      <c r="F2269" s="27" t="str">
        <f>VLOOKUP(표1[[#This Row],[품번]],[1]!품번구분[#Data],2,0)</f>
        <v>G</v>
      </c>
      <c r="G2269" s="28">
        <v>16</v>
      </c>
      <c r="H2269" s="28">
        <v>72</v>
      </c>
      <c r="I2269" s="28">
        <v>0</v>
      </c>
      <c r="J2269" s="29">
        <f>표1[[#This Row],[C/V]]*표1[[#This Row],[판수]]-표1[[#This Row],[불량수량]]</f>
        <v>1152</v>
      </c>
      <c r="K2269" s="28" t="s">
        <v>330</v>
      </c>
      <c r="L2269" s="28" t="s">
        <v>34</v>
      </c>
      <c r="M2269" s="30" t="s">
        <v>230</v>
      </c>
      <c r="N2269" s="30" t="s">
        <v>353</v>
      </c>
      <c r="O2269" s="31">
        <v>620</v>
      </c>
      <c r="P2269" s="31">
        <v>0</v>
      </c>
      <c r="Q2269" s="32"/>
      <c r="R2269" s="33">
        <f t="shared" si="176"/>
        <v>6.967741935483871</v>
      </c>
      <c r="S2269" s="34">
        <f t="shared" si="175"/>
        <v>136</v>
      </c>
      <c r="T2269" s="35">
        <f>IF(L2269="비가동",0,VLOOKUP(E2269,[1]단가!$D$4:$G$1048576,4,0))</f>
        <v>820.4</v>
      </c>
      <c r="U2269" s="35">
        <f t="shared" si="172"/>
        <v>945100.79999999993</v>
      </c>
      <c r="V2269" s="36" t="str">
        <f>IF($L2269="비가동",0,IF($B2269="in",VLOOKUP($E2269,[1]투입량!$M:$T,3,FALSE),VLOOKUP($E2269,[1]투입량!$D:$I,3,FALSE)))</f>
        <v>E5005-1</v>
      </c>
      <c r="W2269" s="35">
        <f>IF($L2269="비가동",0,IF($B2269="in",VLOOKUP($E2269,[1]투입량!$M:$T,6,FALSE),VLOOKUP($E2269,[1]투입량!$D:$I,5,FALSE)))</f>
        <v>360</v>
      </c>
      <c r="X2269" s="35">
        <f t="shared" si="173"/>
        <v>28512.000000000004</v>
      </c>
      <c r="Y2269" s="37">
        <f>IF(V2269=0,0,VLOOKUP(V2269,[1]원재료!C:H,3,0)*0.001)</f>
        <v>3.25</v>
      </c>
      <c r="Z2269" s="35">
        <f t="shared" si="174"/>
        <v>92664.000000000015</v>
      </c>
      <c r="AA2269" s="38"/>
      <c r="AB2269" s="39" t="s">
        <v>232</v>
      </c>
      <c r="AC2269" s="40"/>
    </row>
    <row r="2270" spans="1:29" ht="19.5" hidden="1" customHeight="1" x14ac:dyDescent="0.45">
      <c r="A2270" s="22">
        <v>46148</v>
      </c>
      <c r="B2270" s="23" t="s">
        <v>29</v>
      </c>
      <c r="C2270" s="24" t="s">
        <v>168</v>
      </c>
      <c r="D2270" s="25" t="s">
        <v>328</v>
      </c>
      <c r="E2270" s="26" t="s">
        <v>329</v>
      </c>
      <c r="F2270" s="27" t="str">
        <f>VLOOKUP(표1[[#This Row],[품번]],[1]!품번구분[#Data],2,0)</f>
        <v>G</v>
      </c>
      <c r="G2270" s="28">
        <v>2</v>
      </c>
      <c r="H2270" s="28">
        <v>54</v>
      </c>
      <c r="I2270" s="28">
        <v>0</v>
      </c>
      <c r="J2270" s="29">
        <f>표1[[#This Row],[C/V]]*표1[[#This Row],[판수]]-표1[[#This Row],[불량수량]]</f>
        <v>108</v>
      </c>
      <c r="K2270" s="28" t="s">
        <v>334</v>
      </c>
      <c r="L2270" s="28" t="s">
        <v>117</v>
      </c>
      <c r="M2270" s="30" t="s">
        <v>353</v>
      </c>
      <c r="N2270" s="30" t="s">
        <v>230</v>
      </c>
      <c r="O2270" s="31">
        <v>520</v>
      </c>
      <c r="P2270" s="31">
        <v>140</v>
      </c>
      <c r="Q2270" s="32" t="s">
        <v>209</v>
      </c>
      <c r="R2270" s="33">
        <f t="shared" si="176"/>
        <v>6.2307692307692308</v>
      </c>
      <c r="S2270" s="34">
        <f t="shared" si="175"/>
        <v>71</v>
      </c>
      <c r="T2270" s="35">
        <f>IF(L2270="비가동",0,VLOOKUP(E2270,[1]단가!$D$4:$G$1048576,4,0))</f>
        <v>3750</v>
      </c>
      <c r="U2270" s="35">
        <f t="shared" si="172"/>
        <v>405000</v>
      </c>
      <c r="V2270" s="36" t="str">
        <f>IF($L2270="비가동",0,IF($B2270="in",VLOOKUP($E2270,[1]투입량!$M:$T,3,FALSE),VLOOKUP($E2270,[1]투입량!$D:$I,3,FALSE)))</f>
        <v>E6005</v>
      </c>
      <c r="W2270" s="35">
        <f>IF($L2270="비가동",0,IF($B2270="in",VLOOKUP($E2270,[1]투입량!$M:$T,6,FALSE),VLOOKUP($E2270,[1]투입량!$D:$I,5,FALSE)))</f>
        <v>88</v>
      </c>
      <c r="X2270" s="35">
        <f t="shared" si="173"/>
        <v>5227.2000000000007</v>
      </c>
      <c r="Y2270" s="37">
        <f>IF(V2270=0,0,VLOOKUP(V2270,[1]원재료!C:H,3,0)*0.001)</f>
        <v>4.62</v>
      </c>
      <c r="Z2270" s="35">
        <f t="shared" si="174"/>
        <v>24149.664000000004</v>
      </c>
      <c r="AA2270" s="38" t="s">
        <v>375</v>
      </c>
      <c r="AB2270" s="39" t="s">
        <v>232</v>
      </c>
      <c r="AC2270" s="40"/>
    </row>
    <row r="2271" spans="1:29" ht="19.5" customHeight="1" x14ac:dyDescent="0.45">
      <c r="A2271" s="22">
        <v>46148</v>
      </c>
      <c r="B2271" s="23" t="s">
        <v>29</v>
      </c>
      <c r="C2271" s="24" t="s">
        <v>168</v>
      </c>
      <c r="D2271" s="25" t="s">
        <v>331</v>
      </c>
      <c r="E2271" s="26" t="s">
        <v>332</v>
      </c>
      <c r="F2271" s="27" t="str">
        <f>VLOOKUP(표1[[#This Row],[품번]],[1]!품번구분[#Data],2,0)</f>
        <v>G</v>
      </c>
      <c r="G2271" s="28">
        <v>16</v>
      </c>
      <c r="H2271" s="28">
        <v>64</v>
      </c>
      <c r="I2271" s="28">
        <v>0</v>
      </c>
      <c r="J2271" s="29">
        <f>표1[[#This Row],[C/V]]*표1[[#This Row],[판수]]-표1[[#This Row],[불량수량]]</f>
        <v>1024</v>
      </c>
      <c r="K2271" s="28" t="s">
        <v>334</v>
      </c>
      <c r="L2271" s="28" t="s">
        <v>117</v>
      </c>
      <c r="M2271" s="30" t="s">
        <v>353</v>
      </c>
      <c r="N2271" s="30" t="s">
        <v>230</v>
      </c>
      <c r="O2271" s="31">
        <v>660</v>
      </c>
      <c r="P2271" s="31">
        <v>0</v>
      </c>
      <c r="Q2271" s="32"/>
      <c r="R2271" s="33">
        <f t="shared" si="176"/>
        <v>5.8181818181818183</v>
      </c>
      <c r="S2271" s="34">
        <f t="shared" si="175"/>
        <v>81</v>
      </c>
      <c r="T2271" s="35">
        <f>IF(L2271="비가동",0,VLOOKUP(E2271,[1]단가!$D$4:$G$1048576,4,0))</f>
        <v>820.4</v>
      </c>
      <c r="U2271" s="35">
        <f t="shared" si="172"/>
        <v>840089.59999999998</v>
      </c>
      <c r="V2271" s="36" t="str">
        <f>IF($L2271="비가동",0,IF($B2271="in",VLOOKUP($E2271,[1]투입량!$M:$T,3,FALSE),VLOOKUP($E2271,[1]투입량!$D:$I,3,FALSE)))</f>
        <v>E5005-1</v>
      </c>
      <c r="W2271" s="35">
        <f>IF($L2271="비가동",0,IF($B2271="in",VLOOKUP($E2271,[1]투입량!$M:$T,6,FALSE),VLOOKUP($E2271,[1]투입량!$D:$I,5,FALSE)))</f>
        <v>360</v>
      </c>
      <c r="X2271" s="35">
        <f t="shared" si="173"/>
        <v>25344.000000000004</v>
      </c>
      <c r="Y2271" s="37">
        <f>IF(V2271=0,0,VLOOKUP(V2271,[1]원재료!C:H,3,0)*0.001)</f>
        <v>3.25</v>
      </c>
      <c r="Z2271" s="35">
        <f t="shared" si="174"/>
        <v>82368.000000000015</v>
      </c>
      <c r="AA2271" s="38"/>
      <c r="AB2271" s="39" t="s">
        <v>232</v>
      </c>
      <c r="AC2271" s="40"/>
    </row>
    <row r="2272" spans="1:29" ht="19.5" customHeight="1" x14ac:dyDescent="0.45">
      <c r="A2272" s="22">
        <v>46148</v>
      </c>
      <c r="B2272" s="23" t="s">
        <v>29</v>
      </c>
      <c r="C2272" s="24" t="s">
        <v>168</v>
      </c>
      <c r="D2272" s="25" t="s">
        <v>333</v>
      </c>
      <c r="E2272" s="26" t="s">
        <v>332</v>
      </c>
      <c r="F2272" s="27" t="str">
        <f>VLOOKUP(표1[[#This Row],[품번]],[1]!품번구분[#Data],2,0)</f>
        <v>G</v>
      </c>
      <c r="G2272" s="28">
        <v>16</v>
      </c>
      <c r="H2272" s="28">
        <v>64</v>
      </c>
      <c r="I2272" s="28">
        <v>0</v>
      </c>
      <c r="J2272" s="29">
        <f>표1[[#This Row],[C/V]]*표1[[#This Row],[판수]]-표1[[#This Row],[불량수량]]</f>
        <v>1024</v>
      </c>
      <c r="K2272" s="28" t="s">
        <v>334</v>
      </c>
      <c r="L2272" s="28" t="s">
        <v>117</v>
      </c>
      <c r="M2272" s="30" t="s">
        <v>353</v>
      </c>
      <c r="N2272" s="30" t="s">
        <v>230</v>
      </c>
      <c r="O2272" s="31">
        <v>660</v>
      </c>
      <c r="P2272" s="31">
        <v>0</v>
      </c>
      <c r="Q2272" s="32"/>
      <c r="R2272" s="33">
        <f t="shared" si="176"/>
        <v>5.8181818181818183</v>
      </c>
      <c r="S2272" s="34">
        <f t="shared" si="175"/>
        <v>136</v>
      </c>
      <c r="T2272" s="35">
        <f>IF(L2272="비가동",0,VLOOKUP(E2272,[1]단가!$D$4:$G$1048576,4,0))</f>
        <v>820.4</v>
      </c>
      <c r="U2272" s="35">
        <f t="shared" si="172"/>
        <v>840089.59999999998</v>
      </c>
      <c r="V2272" s="36" t="str">
        <f>IF($L2272="비가동",0,IF($B2272="in",VLOOKUP($E2272,[1]투입량!$M:$T,3,FALSE),VLOOKUP($E2272,[1]투입량!$D:$I,3,FALSE)))</f>
        <v>E5005-1</v>
      </c>
      <c r="W2272" s="35">
        <f>IF($L2272="비가동",0,IF($B2272="in",VLOOKUP($E2272,[1]투입량!$M:$T,6,FALSE),VLOOKUP($E2272,[1]투입량!$D:$I,5,FALSE)))</f>
        <v>360</v>
      </c>
      <c r="X2272" s="35">
        <f t="shared" si="173"/>
        <v>25344.000000000004</v>
      </c>
      <c r="Y2272" s="37">
        <f>IF(V2272=0,0,VLOOKUP(V2272,[1]원재료!C:H,3,0)*0.001)</f>
        <v>3.25</v>
      </c>
      <c r="Z2272" s="35">
        <f t="shared" si="174"/>
        <v>82368.000000000015</v>
      </c>
      <c r="AA2272" s="38"/>
      <c r="AB2272" s="39" t="s">
        <v>232</v>
      </c>
      <c r="AC2272" s="40"/>
    </row>
    <row r="2273" spans="1:29" ht="19.5" customHeight="1" x14ac:dyDescent="0.45">
      <c r="A2273" s="22">
        <v>46148</v>
      </c>
      <c r="B2273" s="23" t="s">
        <v>29</v>
      </c>
      <c r="C2273" s="24" t="s">
        <v>168</v>
      </c>
      <c r="D2273" s="25" t="s">
        <v>335</v>
      </c>
      <c r="E2273" s="26" t="s">
        <v>336</v>
      </c>
      <c r="F2273" s="27" t="str">
        <f>VLOOKUP(표1[[#This Row],[품번]],[1]!품번구분[#Data],2,0)</f>
        <v>G</v>
      </c>
      <c r="G2273" s="28">
        <v>12</v>
      </c>
      <c r="H2273" s="28">
        <v>82</v>
      </c>
      <c r="I2273" s="28">
        <v>0</v>
      </c>
      <c r="J2273" s="29">
        <f>표1[[#This Row],[C/V]]*표1[[#This Row],[판수]]-표1[[#This Row],[불량수량]]</f>
        <v>984</v>
      </c>
      <c r="K2273" s="28" t="s">
        <v>337</v>
      </c>
      <c r="L2273" s="28" t="s">
        <v>34</v>
      </c>
      <c r="M2273" s="30" t="s">
        <v>230</v>
      </c>
      <c r="N2273" s="30" t="s">
        <v>353</v>
      </c>
      <c r="O2273" s="31">
        <v>620</v>
      </c>
      <c r="P2273" s="31">
        <v>0</v>
      </c>
      <c r="Q2273" s="32"/>
      <c r="R2273" s="33">
        <f t="shared" si="176"/>
        <v>7.935483870967742</v>
      </c>
      <c r="S2273" s="34">
        <f t="shared" si="175"/>
        <v>172</v>
      </c>
      <c r="T2273" s="35">
        <f>IF(L2273="비가동",0,VLOOKUP(E2273,[1]단가!$D$4:$G$1048576,4,0))</f>
        <v>382.8</v>
      </c>
      <c r="U2273" s="35">
        <f t="shared" si="172"/>
        <v>376675.2</v>
      </c>
      <c r="V2273" s="36" t="str">
        <f>IF($L2273="비가동",0,IF($B2273="in",VLOOKUP($E2273,[1]투입량!$M:$T,3,FALSE),VLOOKUP($E2273,[1]투입량!$D:$I,3,FALSE)))</f>
        <v>E5007</v>
      </c>
      <c r="W2273" s="35">
        <f>IF($L2273="비가동",0,IF($B2273="in",VLOOKUP($E2273,[1]투입량!$M:$T,6,FALSE),VLOOKUP($E2273,[1]투입량!$D:$I,5,FALSE)))</f>
        <v>480</v>
      </c>
      <c r="X2273" s="35">
        <f t="shared" si="173"/>
        <v>43296</v>
      </c>
      <c r="Y2273" s="37">
        <f>IF(V2273=0,0,VLOOKUP(V2273,[1]원재료!C:H,3,0)*0.001)</f>
        <v>4.55</v>
      </c>
      <c r="Z2273" s="35">
        <f t="shared" si="174"/>
        <v>196996.8</v>
      </c>
      <c r="AA2273" s="38"/>
      <c r="AB2273" s="39" t="s">
        <v>232</v>
      </c>
      <c r="AC2273" s="40"/>
    </row>
    <row r="2274" spans="1:29" ht="19.5" customHeight="1" x14ac:dyDescent="0.45">
      <c r="A2274" s="22">
        <v>46148</v>
      </c>
      <c r="B2274" s="23" t="s">
        <v>29</v>
      </c>
      <c r="C2274" s="24" t="s">
        <v>168</v>
      </c>
      <c r="D2274" s="25" t="s">
        <v>338</v>
      </c>
      <c r="E2274" s="26" t="s">
        <v>339</v>
      </c>
      <c r="F2274" s="27" t="str">
        <f>VLOOKUP(표1[[#This Row],[품번]],[1]!품번구분[#Data],2,0)</f>
        <v>G</v>
      </c>
      <c r="G2274" s="28">
        <v>4</v>
      </c>
      <c r="H2274" s="28">
        <v>81</v>
      </c>
      <c r="I2274" s="28">
        <v>0</v>
      </c>
      <c r="J2274" s="29">
        <f>표1[[#This Row],[C/V]]*표1[[#This Row],[판수]]-표1[[#This Row],[불량수량]]</f>
        <v>324</v>
      </c>
      <c r="K2274" s="28" t="s">
        <v>337</v>
      </c>
      <c r="L2274" s="28" t="s">
        <v>34</v>
      </c>
      <c r="M2274" s="30" t="s">
        <v>230</v>
      </c>
      <c r="N2274" s="30" t="s">
        <v>353</v>
      </c>
      <c r="O2274" s="31">
        <v>620</v>
      </c>
      <c r="P2274" s="31">
        <v>0</v>
      </c>
      <c r="Q2274" s="32"/>
      <c r="R2274" s="33">
        <f t="shared" si="176"/>
        <v>7.838709677419355</v>
      </c>
      <c r="S2274" s="34">
        <f t="shared" si="175"/>
        <v>171</v>
      </c>
      <c r="T2274" s="35">
        <f>IF(L2274="비가동",0,VLOOKUP(E2274,[1]단가!$D$4:$G$1048576,4,0))</f>
        <v>621.20000000000005</v>
      </c>
      <c r="U2274" s="35">
        <f t="shared" si="172"/>
        <v>201268.80000000002</v>
      </c>
      <c r="V2274" s="36" t="str">
        <f>IF($L2274="비가동",0,IF($B2274="in",VLOOKUP($E2274,[1]투입량!$M:$T,3,FALSE),VLOOKUP($E2274,[1]투입량!$D:$I,3,FALSE)))</f>
        <v>E5005-1</v>
      </c>
      <c r="W2274" s="35">
        <f>IF($L2274="비가동",0,IF($B2274="in",VLOOKUP($E2274,[1]투입량!$M:$T,6,FALSE),VLOOKUP($E2274,[1]투입량!$D:$I,5,FALSE)))</f>
        <v>252</v>
      </c>
      <c r="X2274" s="35">
        <f t="shared" si="173"/>
        <v>22453.200000000004</v>
      </c>
      <c r="Y2274" s="37">
        <f>IF(V2274=0,0,VLOOKUP(V2274,[1]원재료!C:H,3,0)*0.001)</f>
        <v>3.25</v>
      </c>
      <c r="Z2274" s="35">
        <f t="shared" si="174"/>
        <v>72972.900000000009</v>
      </c>
      <c r="AA2274" s="38"/>
      <c r="AB2274" s="39" t="s">
        <v>232</v>
      </c>
      <c r="AC2274" s="40"/>
    </row>
    <row r="2275" spans="1:29" ht="19.5" customHeight="1" x14ac:dyDescent="0.45">
      <c r="A2275" s="22">
        <v>46148</v>
      </c>
      <c r="B2275" s="23" t="s">
        <v>29</v>
      </c>
      <c r="C2275" s="24" t="s">
        <v>168</v>
      </c>
      <c r="D2275" s="25" t="s">
        <v>340</v>
      </c>
      <c r="E2275" s="26" t="s">
        <v>341</v>
      </c>
      <c r="F2275" s="27" t="str">
        <f>VLOOKUP(표1[[#This Row],[품번]],[1]!품번구분[#Data],2,0)</f>
        <v>G</v>
      </c>
      <c r="G2275" s="28">
        <v>24</v>
      </c>
      <c r="H2275" s="28">
        <v>81</v>
      </c>
      <c r="I2275" s="28">
        <v>0</v>
      </c>
      <c r="J2275" s="29">
        <f>표1[[#This Row],[C/V]]*표1[[#This Row],[판수]]-표1[[#This Row],[불량수량]]</f>
        <v>1944</v>
      </c>
      <c r="K2275" s="28" t="s">
        <v>337</v>
      </c>
      <c r="L2275" s="28" t="s">
        <v>34</v>
      </c>
      <c r="M2275" s="30" t="s">
        <v>230</v>
      </c>
      <c r="N2275" s="30" t="s">
        <v>353</v>
      </c>
      <c r="O2275" s="31">
        <v>620</v>
      </c>
      <c r="P2275" s="31">
        <v>0</v>
      </c>
      <c r="Q2275" s="32"/>
      <c r="R2275" s="33">
        <f t="shared" si="176"/>
        <v>7.838709677419355</v>
      </c>
      <c r="S2275" s="34">
        <f t="shared" si="175"/>
        <v>171</v>
      </c>
      <c r="T2275" s="35">
        <f>IF(L2275="비가동",0,VLOOKUP(E2275,[1]단가!$D$4:$G$1048576,4,0))</f>
        <v>96</v>
      </c>
      <c r="U2275" s="35">
        <f t="shared" si="172"/>
        <v>186624</v>
      </c>
      <c r="V2275" s="36" t="str">
        <f>IF($L2275="비가동",0,IF($B2275="in",VLOOKUP($E2275,[1]투입량!$M:$T,3,FALSE),VLOOKUP($E2275,[1]투입량!$D:$I,3,FALSE)))</f>
        <v>CE5001</v>
      </c>
      <c r="W2275" s="35">
        <f>IF($L2275="비가동",0,IF($B2275="in",VLOOKUP($E2275,[1]투입량!$M:$T,6,FALSE),VLOOKUP($E2275,[1]투입량!$D:$I,5,FALSE)))</f>
        <v>240</v>
      </c>
      <c r="X2275" s="35">
        <f t="shared" si="173"/>
        <v>21384</v>
      </c>
      <c r="Y2275" s="37">
        <f>IF(V2275=0,0,VLOOKUP(V2275,[1]원재료!C:H,3,0)*0.001)</f>
        <v>3.0500000000000003</v>
      </c>
      <c r="Z2275" s="35">
        <f t="shared" si="174"/>
        <v>65221.200000000004</v>
      </c>
      <c r="AA2275" s="38"/>
      <c r="AB2275" s="39" t="s">
        <v>232</v>
      </c>
      <c r="AC2275" s="40"/>
    </row>
    <row r="2276" spans="1:29" ht="19.5" customHeight="1" x14ac:dyDescent="0.45">
      <c r="A2276" s="22">
        <v>46148</v>
      </c>
      <c r="B2276" s="23" t="s">
        <v>29</v>
      </c>
      <c r="C2276" s="24" t="s">
        <v>168</v>
      </c>
      <c r="D2276" s="25" t="s">
        <v>335</v>
      </c>
      <c r="E2276" s="26" t="s">
        <v>336</v>
      </c>
      <c r="F2276" s="27" t="str">
        <f>VLOOKUP(표1[[#This Row],[품번]],[1]!품번구분[#Data],2,0)</f>
        <v>G</v>
      </c>
      <c r="G2276" s="28">
        <v>12</v>
      </c>
      <c r="H2276" s="28">
        <v>90</v>
      </c>
      <c r="I2276" s="28">
        <v>0</v>
      </c>
      <c r="J2276" s="29">
        <f>표1[[#This Row],[C/V]]*표1[[#This Row],[판수]]-표1[[#This Row],[불량수량]]</f>
        <v>1080</v>
      </c>
      <c r="K2276" s="28" t="s">
        <v>342</v>
      </c>
      <c r="L2276" s="28" t="s">
        <v>117</v>
      </c>
      <c r="M2276" s="30" t="s">
        <v>353</v>
      </c>
      <c r="N2276" s="30" t="s">
        <v>230</v>
      </c>
      <c r="O2276" s="31">
        <v>660</v>
      </c>
      <c r="P2276" s="31">
        <v>0</v>
      </c>
      <c r="Q2276" s="32"/>
      <c r="R2276" s="33">
        <f t="shared" si="176"/>
        <v>8.1818181818181817</v>
      </c>
      <c r="S2276" s="34">
        <f t="shared" si="175"/>
        <v>172</v>
      </c>
      <c r="T2276" s="35">
        <f>IF(L2276="비가동",0,VLOOKUP(E2276,[1]단가!$D$4:$G$1048576,4,0))</f>
        <v>382.8</v>
      </c>
      <c r="U2276" s="35">
        <f t="shared" si="172"/>
        <v>413424</v>
      </c>
      <c r="V2276" s="36" t="str">
        <f>IF($L2276="비가동",0,IF($B2276="in",VLOOKUP($E2276,[1]투입량!$M:$T,3,FALSE),VLOOKUP($E2276,[1]투입량!$D:$I,3,FALSE)))</f>
        <v>E5007</v>
      </c>
      <c r="W2276" s="35">
        <f>IF($L2276="비가동",0,IF($B2276="in",VLOOKUP($E2276,[1]투입량!$M:$T,6,FALSE),VLOOKUP($E2276,[1]투입량!$D:$I,5,FALSE)))</f>
        <v>480</v>
      </c>
      <c r="X2276" s="35">
        <f t="shared" si="173"/>
        <v>47520</v>
      </c>
      <c r="Y2276" s="37">
        <f>IF(V2276=0,0,VLOOKUP(V2276,[1]원재료!C:H,3,0)*0.001)</f>
        <v>4.55</v>
      </c>
      <c r="Z2276" s="35">
        <f t="shared" si="174"/>
        <v>216216</v>
      </c>
      <c r="AA2276" s="38"/>
      <c r="AB2276" s="39" t="s">
        <v>232</v>
      </c>
      <c r="AC2276" s="40"/>
    </row>
    <row r="2277" spans="1:29" ht="19.5" customHeight="1" x14ac:dyDescent="0.45">
      <c r="A2277" s="22">
        <v>46148</v>
      </c>
      <c r="B2277" s="23" t="s">
        <v>29</v>
      </c>
      <c r="C2277" s="24" t="s">
        <v>168</v>
      </c>
      <c r="D2277" s="25" t="s">
        <v>338</v>
      </c>
      <c r="E2277" s="26" t="s">
        <v>339</v>
      </c>
      <c r="F2277" s="27" t="str">
        <f>VLOOKUP(표1[[#This Row],[품번]],[1]!품번구분[#Data],2,0)</f>
        <v>G</v>
      </c>
      <c r="G2277" s="28">
        <v>4</v>
      </c>
      <c r="H2277" s="28">
        <v>90</v>
      </c>
      <c r="I2277" s="28">
        <v>0</v>
      </c>
      <c r="J2277" s="29">
        <f>표1[[#This Row],[C/V]]*표1[[#This Row],[판수]]-표1[[#This Row],[불량수량]]</f>
        <v>360</v>
      </c>
      <c r="K2277" s="28" t="s">
        <v>342</v>
      </c>
      <c r="L2277" s="28" t="s">
        <v>117</v>
      </c>
      <c r="M2277" s="30" t="s">
        <v>353</v>
      </c>
      <c r="N2277" s="30" t="s">
        <v>230</v>
      </c>
      <c r="O2277" s="31">
        <v>660</v>
      </c>
      <c r="P2277" s="31">
        <v>0</v>
      </c>
      <c r="Q2277" s="32"/>
      <c r="R2277" s="33">
        <f t="shared" si="176"/>
        <v>8.1818181818181817</v>
      </c>
      <c r="S2277" s="34">
        <f t="shared" si="175"/>
        <v>171</v>
      </c>
      <c r="T2277" s="35">
        <f>IF(L2277="비가동",0,VLOOKUP(E2277,[1]단가!$D$4:$G$1048576,4,0))</f>
        <v>621.20000000000005</v>
      </c>
      <c r="U2277" s="35">
        <f t="shared" si="172"/>
        <v>223632.00000000003</v>
      </c>
      <c r="V2277" s="36" t="str">
        <f>IF($L2277="비가동",0,IF($B2277="in",VLOOKUP($E2277,[1]투입량!$M:$T,3,FALSE),VLOOKUP($E2277,[1]투입량!$D:$I,3,FALSE)))</f>
        <v>E5005-1</v>
      </c>
      <c r="W2277" s="35">
        <f>IF($L2277="비가동",0,IF($B2277="in",VLOOKUP($E2277,[1]투입량!$M:$T,6,FALSE),VLOOKUP($E2277,[1]투입량!$D:$I,5,FALSE)))</f>
        <v>252</v>
      </c>
      <c r="X2277" s="35">
        <f t="shared" si="173"/>
        <v>24948.000000000004</v>
      </c>
      <c r="Y2277" s="37">
        <f>IF(V2277=0,0,VLOOKUP(V2277,[1]원재료!C:H,3,0)*0.001)</f>
        <v>3.25</v>
      </c>
      <c r="Z2277" s="35">
        <f t="shared" si="174"/>
        <v>81081.000000000015</v>
      </c>
      <c r="AA2277" s="38"/>
      <c r="AB2277" s="39" t="s">
        <v>232</v>
      </c>
      <c r="AC2277" s="40"/>
    </row>
    <row r="2278" spans="1:29" ht="19.5" customHeight="1" x14ac:dyDescent="0.45">
      <c r="A2278" s="22">
        <v>46148</v>
      </c>
      <c r="B2278" s="23" t="s">
        <v>29</v>
      </c>
      <c r="C2278" s="24" t="s">
        <v>168</v>
      </c>
      <c r="D2278" s="25" t="s">
        <v>340</v>
      </c>
      <c r="E2278" s="26" t="s">
        <v>341</v>
      </c>
      <c r="F2278" s="27" t="str">
        <f>VLOOKUP(표1[[#This Row],[품번]],[1]!품번구분[#Data],2,0)</f>
        <v>G</v>
      </c>
      <c r="G2278" s="28">
        <v>24</v>
      </c>
      <c r="H2278" s="28">
        <v>90</v>
      </c>
      <c r="I2278" s="28">
        <v>0</v>
      </c>
      <c r="J2278" s="29">
        <f>표1[[#This Row],[C/V]]*표1[[#This Row],[판수]]-표1[[#This Row],[불량수량]]</f>
        <v>2160</v>
      </c>
      <c r="K2278" s="28" t="s">
        <v>342</v>
      </c>
      <c r="L2278" s="28" t="s">
        <v>117</v>
      </c>
      <c r="M2278" s="30" t="s">
        <v>353</v>
      </c>
      <c r="N2278" s="30" t="s">
        <v>230</v>
      </c>
      <c r="O2278" s="31">
        <v>660</v>
      </c>
      <c r="P2278" s="31">
        <v>0</v>
      </c>
      <c r="Q2278" s="32"/>
      <c r="R2278" s="33">
        <f t="shared" si="176"/>
        <v>8.1818181818181817</v>
      </c>
      <c r="S2278" s="34">
        <f t="shared" si="175"/>
        <v>171</v>
      </c>
      <c r="T2278" s="35">
        <f>IF(L2278="비가동",0,VLOOKUP(E2278,[1]단가!$D$4:$G$1048576,4,0))</f>
        <v>96</v>
      </c>
      <c r="U2278" s="35">
        <f t="shared" si="172"/>
        <v>207360</v>
      </c>
      <c r="V2278" s="36" t="str">
        <f>IF($L2278="비가동",0,IF($B2278="in",VLOOKUP($E2278,[1]투입량!$M:$T,3,FALSE),VLOOKUP($E2278,[1]투입량!$D:$I,3,FALSE)))</f>
        <v>CE5001</v>
      </c>
      <c r="W2278" s="35">
        <f>IF($L2278="비가동",0,IF($B2278="in",VLOOKUP($E2278,[1]투입량!$M:$T,6,FALSE),VLOOKUP($E2278,[1]투입량!$D:$I,5,FALSE)))</f>
        <v>240</v>
      </c>
      <c r="X2278" s="35">
        <f t="shared" si="173"/>
        <v>23760</v>
      </c>
      <c r="Y2278" s="37">
        <f>IF(V2278=0,0,VLOOKUP(V2278,[1]원재료!C:H,3,0)*0.001)</f>
        <v>3.0500000000000003</v>
      </c>
      <c r="Z2278" s="35">
        <f t="shared" si="174"/>
        <v>72468</v>
      </c>
      <c r="AA2278" s="38"/>
      <c r="AB2278" s="39" t="s">
        <v>232</v>
      </c>
      <c r="AC2278" s="40"/>
    </row>
    <row r="2279" spans="1:29" ht="19.5" customHeight="1" x14ac:dyDescent="0.45">
      <c r="A2279" s="22">
        <v>46148</v>
      </c>
      <c r="B2279" s="23" t="s">
        <v>29</v>
      </c>
      <c r="C2279" s="24" t="s">
        <v>168</v>
      </c>
      <c r="D2279" s="25" t="s">
        <v>345</v>
      </c>
      <c r="E2279" s="26" t="s">
        <v>346</v>
      </c>
      <c r="F2279" s="27" t="str">
        <f>VLOOKUP(표1[[#This Row],[품번]],[1]!품번구분[#Data],2,0)</f>
        <v>G</v>
      </c>
      <c r="G2279" s="28">
        <v>4</v>
      </c>
      <c r="H2279" s="28">
        <v>99</v>
      </c>
      <c r="I2279" s="28">
        <v>0</v>
      </c>
      <c r="J2279" s="29">
        <f>표1[[#This Row],[C/V]]*표1[[#This Row],[판수]]-표1[[#This Row],[불량수량]]</f>
        <v>396</v>
      </c>
      <c r="K2279" s="28" t="s">
        <v>347</v>
      </c>
      <c r="L2279" s="28" t="s">
        <v>34</v>
      </c>
      <c r="M2279" s="30" t="s">
        <v>230</v>
      </c>
      <c r="N2279" s="30" t="s">
        <v>353</v>
      </c>
      <c r="O2279" s="31">
        <v>620</v>
      </c>
      <c r="P2279" s="31">
        <v>0</v>
      </c>
      <c r="Q2279" s="32"/>
      <c r="R2279" s="33">
        <f t="shared" si="176"/>
        <v>9.5806451612903221</v>
      </c>
      <c r="S2279" s="34">
        <f t="shared" si="175"/>
        <v>199</v>
      </c>
      <c r="T2279" s="35">
        <f>IF(L2279="비가동",0,VLOOKUP(E2279,[1]단가!$D$4:$G$1048576,4,0))</f>
        <v>894.6</v>
      </c>
      <c r="U2279" s="35">
        <f t="shared" si="172"/>
        <v>354261.60000000003</v>
      </c>
      <c r="V2279" s="36" t="str">
        <f>IF($L2279="비가동",0,IF($B2279="in",VLOOKUP($E2279,[1]투입량!$M:$T,3,FALSE),VLOOKUP($E2279,[1]투입량!$D:$I,3,FALSE)))</f>
        <v>E5007</v>
      </c>
      <c r="W2279" s="35">
        <f>IF($L2279="비가동",0,IF($B2279="in",VLOOKUP($E2279,[1]투입량!$M:$T,6,FALSE),VLOOKUP($E2279,[1]투입량!$D:$I,5,FALSE)))</f>
        <v>448</v>
      </c>
      <c r="X2279" s="35">
        <f t="shared" si="173"/>
        <v>48787.200000000004</v>
      </c>
      <c r="Y2279" s="37">
        <f>IF(V2279=0,0,VLOOKUP(V2279,[1]원재료!C:H,3,0)*0.001)</f>
        <v>4.55</v>
      </c>
      <c r="Z2279" s="35">
        <f t="shared" si="174"/>
        <v>221981.76</v>
      </c>
      <c r="AA2279" s="38"/>
      <c r="AB2279" s="39" t="s">
        <v>232</v>
      </c>
      <c r="AC2279" s="40"/>
    </row>
    <row r="2280" spans="1:29" ht="19.5" customHeight="1" x14ac:dyDescent="0.45">
      <c r="A2280" s="22">
        <v>46148</v>
      </c>
      <c r="B2280" s="23" t="s">
        <v>29</v>
      </c>
      <c r="C2280" s="24" t="s">
        <v>168</v>
      </c>
      <c r="D2280" s="25" t="s">
        <v>348</v>
      </c>
      <c r="E2280" s="26" t="s">
        <v>349</v>
      </c>
      <c r="F2280" s="27" t="str">
        <f>VLOOKUP(표1[[#This Row],[품번]],[1]!품번구분[#Data],2,0)</f>
        <v>G</v>
      </c>
      <c r="G2280" s="28">
        <v>6</v>
      </c>
      <c r="H2280" s="28">
        <v>100</v>
      </c>
      <c r="I2280" s="28">
        <v>0</v>
      </c>
      <c r="J2280" s="29">
        <f>표1[[#This Row],[C/V]]*표1[[#This Row],[판수]]-표1[[#This Row],[불량수량]]</f>
        <v>600</v>
      </c>
      <c r="K2280" s="28" t="s">
        <v>347</v>
      </c>
      <c r="L2280" s="28" t="s">
        <v>34</v>
      </c>
      <c r="M2280" s="30" t="s">
        <v>230</v>
      </c>
      <c r="N2280" s="30" t="s">
        <v>353</v>
      </c>
      <c r="O2280" s="31">
        <v>620</v>
      </c>
      <c r="P2280" s="31">
        <v>0</v>
      </c>
      <c r="Q2280" s="32"/>
      <c r="R2280" s="33">
        <f t="shared" si="176"/>
        <v>9.67741935483871</v>
      </c>
      <c r="S2280" s="34">
        <f t="shared" si="175"/>
        <v>203</v>
      </c>
      <c r="T2280" s="35">
        <f>IF(L2280="비가동",0,VLOOKUP(E2280,[1]단가!$D$4:$G$1048576,4,0))</f>
        <v>987.7</v>
      </c>
      <c r="U2280" s="35">
        <f t="shared" si="172"/>
        <v>592620</v>
      </c>
      <c r="V2280" s="36" t="str">
        <f>IF($L2280="비가동",0,IF($B2280="in",VLOOKUP($E2280,[1]투입량!$M:$T,3,FALSE),VLOOKUP($E2280,[1]투입량!$D:$I,3,FALSE)))</f>
        <v>E5007</v>
      </c>
      <c r="W2280" s="35">
        <f>IF($L2280="비가동",0,IF($B2280="in",VLOOKUP($E2280,[1]투입량!$M:$T,6,FALSE),VLOOKUP($E2280,[1]투입량!$D:$I,5,FALSE)))</f>
        <v>320</v>
      </c>
      <c r="X2280" s="35">
        <f t="shared" si="173"/>
        <v>35200</v>
      </c>
      <c r="Y2280" s="37">
        <f>IF(V2280=0,0,VLOOKUP(V2280,[1]원재료!C:H,3,0)*0.001)</f>
        <v>4.55</v>
      </c>
      <c r="Z2280" s="35">
        <f t="shared" si="174"/>
        <v>160160</v>
      </c>
      <c r="AA2280" s="38"/>
      <c r="AB2280" s="39" t="s">
        <v>232</v>
      </c>
      <c r="AC2280" s="40"/>
    </row>
    <row r="2281" spans="1:29" ht="19.5" customHeight="1" x14ac:dyDescent="0.45">
      <c r="A2281" s="22">
        <v>46148</v>
      </c>
      <c r="B2281" s="23" t="s">
        <v>29</v>
      </c>
      <c r="C2281" s="24" t="s">
        <v>168</v>
      </c>
      <c r="D2281" s="25" t="s">
        <v>350</v>
      </c>
      <c r="E2281" s="26" t="s">
        <v>351</v>
      </c>
      <c r="F2281" s="27" t="str">
        <f>VLOOKUP(표1[[#This Row],[품번]],[1]!품번구분[#Data],2,0)</f>
        <v>G</v>
      </c>
      <c r="G2281" s="28">
        <v>4</v>
      </c>
      <c r="H2281" s="28">
        <v>65</v>
      </c>
      <c r="I2281" s="28">
        <v>0</v>
      </c>
      <c r="J2281" s="29">
        <f>표1[[#This Row],[C/V]]*표1[[#This Row],[판수]]-표1[[#This Row],[불량수량]]</f>
        <v>260</v>
      </c>
      <c r="K2281" s="28" t="s">
        <v>347</v>
      </c>
      <c r="L2281" s="28" t="s">
        <v>34</v>
      </c>
      <c r="M2281" s="30" t="s">
        <v>230</v>
      </c>
      <c r="N2281" s="30" t="s">
        <v>353</v>
      </c>
      <c r="O2281" s="31">
        <v>620</v>
      </c>
      <c r="P2281" s="31">
        <v>0</v>
      </c>
      <c r="Q2281" s="32"/>
      <c r="R2281" s="33">
        <f t="shared" si="176"/>
        <v>6.2903225806451619</v>
      </c>
      <c r="S2281" s="34">
        <f t="shared" si="175"/>
        <v>126</v>
      </c>
      <c r="T2281" s="35">
        <f>IF(L2281="비가동",0,VLOOKUP(E2281,[1]단가!$D$4:$G$1048576,4,0))</f>
        <v>1328.9</v>
      </c>
      <c r="U2281" s="35">
        <f t="shared" si="172"/>
        <v>345514</v>
      </c>
      <c r="V2281" s="36" t="str">
        <f>IF($L2281="비가동",0,IF($B2281="in",VLOOKUP($E2281,[1]투입량!$M:$T,3,FALSE),VLOOKUP($E2281,[1]투입량!$D:$I,3,FALSE)))</f>
        <v>E5007</v>
      </c>
      <c r="W2281" s="35">
        <f>IF($L2281="비가동",0,IF($B2281="in",VLOOKUP($E2281,[1]투입량!$M:$T,6,FALSE),VLOOKUP($E2281,[1]투입량!$D:$I,5,FALSE)))</f>
        <v>644</v>
      </c>
      <c r="X2281" s="35">
        <f t="shared" si="173"/>
        <v>46046.000000000007</v>
      </c>
      <c r="Y2281" s="37">
        <f>IF(V2281=0,0,VLOOKUP(V2281,[1]원재료!C:H,3,0)*0.001)</f>
        <v>4.55</v>
      </c>
      <c r="Z2281" s="35">
        <f t="shared" si="174"/>
        <v>209509.30000000002</v>
      </c>
      <c r="AA2281" s="38"/>
      <c r="AB2281" s="39" t="s">
        <v>232</v>
      </c>
      <c r="AC2281" s="40"/>
    </row>
    <row r="2282" spans="1:29" ht="19.5" customHeight="1" x14ac:dyDescent="0.45">
      <c r="A2282" s="22">
        <v>46148</v>
      </c>
      <c r="B2282" s="23" t="s">
        <v>29</v>
      </c>
      <c r="C2282" s="24" t="s">
        <v>168</v>
      </c>
      <c r="D2282" s="25" t="s">
        <v>345</v>
      </c>
      <c r="E2282" s="26" t="s">
        <v>346</v>
      </c>
      <c r="F2282" s="27" t="str">
        <f>VLOOKUP(표1[[#This Row],[품번]],[1]!품번구분[#Data],2,0)</f>
        <v>G</v>
      </c>
      <c r="G2282" s="28">
        <v>4</v>
      </c>
      <c r="H2282" s="28">
        <v>100</v>
      </c>
      <c r="I2282" s="28">
        <v>0</v>
      </c>
      <c r="J2282" s="29">
        <f>표1[[#This Row],[C/V]]*표1[[#This Row],[판수]]-표1[[#This Row],[불량수량]]</f>
        <v>400</v>
      </c>
      <c r="K2282" s="28" t="s">
        <v>352</v>
      </c>
      <c r="L2282" s="28" t="s">
        <v>117</v>
      </c>
      <c r="M2282" s="30" t="s">
        <v>353</v>
      </c>
      <c r="N2282" s="30" t="s">
        <v>230</v>
      </c>
      <c r="O2282" s="31">
        <v>660</v>
      </c>
      <c r="P2282" s="31">
        <v>0</v>
      </c>
      <c r="Q2282" s="32"/>
      <c r="R2282" s="33">
        <f t="shared" si="176"/>
        <v>9.0909090909090917</v>
      </c>
      <c r="S2282" s="34">
        <f t="shared" si="175"/>
        <v>199</v>
      </c>
      <c r="T2282" s="35">
        <f>IF(L2282="비가동",0,VLOOKUP(E2282,[1]단가!$D$4:$G$1048576,4,0))</f>
        <v>894.6</v>
      </c>
      <c r="U2282" s="35">
        <f t="shared" si="172"/>
        <v>357840</v>
      </c>
      <c r="V2282" s="36" t="str">
        <f>IF($L2282="비가동",0,IF($B2282="in",VLOOKUP($E2282,[1]투입량!$M:$T,3,FALSE),VLOOKUP($E2282,[1]투입량!$D:$I,3,FALSE)))</f>
        <v>E5007</v>
      </c>
      <c r="W2282" s="35">
        <f>IF($L2282="비가동",0,IF($B2282="in",VLOOKUP($E2282,[1]투입량!$M:$T,6,FALSE),VLOOKUP($E2282,[1]투입량!$D:$I,5,FALSE)))</f>
        <v>448</v>
      </c>
      <c r="X2282" s="35">
        <f t="shared" si="173"/>
        <v>49280.000000000007</v>
      </c>
      <c r="Y2282" s="37">
        <f>IF(V2282=0,0,VLOOKUP(V2282,[1]원재료!C:H,3,0)*0.001)</f>
        <v>4.55</v>
      </c>
      <c r="Z2282" s="35">
        <f t="shared" si="174"/>
        <v>224224.00000000003</v>
      </c>
      <c r="AA2282" s="38"/>
      <c r="AB2282" s="39" t="s">
        <v>232</v>
      </c>
      <c r="AC2282" s="40"/>
    </row>
    <row r="2283" spans="1:29" ht="19.5" customHeight="1" x14ac:dyDescent="0.45">
      <c r="A2283" s="22">
        <v>46148</v>
      </c>
      <c r="B2283" s="23" t="s">
        <v>29</v>
      </c>
      <c r="C2283" s="24" t="s">
        <v>168</v>
      </c>
      <c r="D2283" s="25" t="s">
        <v>348</v>
      </c>
      <c r="E2283" s="26" t="s">
        <v>349</v>
      </c>
      <c r="F2283" s="27" t="str">
        <f>VLOOKUP(표1[[#This Row],[품번]],[1]!품번구분[#Data],2,0)</f>
        <v>G</v>
      </c>
      <c r="G2283" s="28">
        <v>6</v>
      </c>
      <c r="H2283" s="28">
        <v>103</v>
      </c>
      <c r="I2283" s="28">
        <v>0</v>
      </c>
      <c r="J2283" s="29">
        <f>표1[[#This Row],[C/V]]*표1[[#This Row],[판수]]-표1[[#This Row],[불량수량]]</f>
        <v>618</v>
      </c>
      <c r="K2283" s="28" t="s">
        <v>352</v>
      </c>
      <c r="L2283" s="28" t="s">
        <v>117</v>
      </c>
      <c r="M2283" s="30" t="s">
        <v>353</v>
      </c>
      <c r="N2283" s="30" t="s">
        <v>230</v>
      </c>
      <c r="O2283" s="31">
        <v>660</v>
      </c>
      <c r="P2283" s="31">
        <v>0</v>
      </c>
      <c r="Q2283" s="32"/>
      <c r="R2283" s="33">
        <f t="shared" si="176"/>
        <v>9.3636363636363633</v>
      </c>
      <c r="S2283" s="34">
        <f t="shared" si="175"/>
        <v>203</v>
      </c>
      <c r="T2283" s="35">
        <f>IF(L2283="비가동",0,VLOOKUP(E2283,[1]단가!$D$4:$G$1048576,4,0))</f>
        <v>987.7</v>
      </c>
      <c r="U2283" s="35">
        <f t="shared" si="172"/>
        <v>610398.6</v>
      </c>
      <c r="V2283" s="36" t="str">
        <f>IF($L2283="비가동",0,IF($B2283="in",VLOOKUP($E2283,[1]투입량!$M:$T,3,FALSE),VLOOKUP($E2283,[1]투입량!$D:$I,3,FALSE)))</f>
        <v>E5007</v>
      </c>
      <c r="W2283" s="35">
        <f>IF($L2283="비가동",0,IF($B2283="in",VLOOKUP($E2283,[1]투입량!$M:$T,6,FALSE),VLOOKUP($E2283,[1]투입량!$D:$I,5,FALSE)))</f>
        <v>320</v>
      </c>
      <c r="X2283" s="35">
        <f t="shared" si="173"/>
        <v>36256</v>
      </c>
      <c r="Y2283" s="37">
        <f>IF(V2283=0,0,VLOOKUP(V2283,[1]원재료!C:H,3,0)*0.001)</f>
        <v>4.55</v>
      </c>
      <c r="Z2283" s="35">
        <f t="shared" si="174"/>
        <v>164964.79999999999</v>
      </c>
      <c r="AA2283" s="38"/>
      <c r="AB2283" s="39" t="s">
        <v>232</v>
      </c>
      <c r="AC2283" s="40"/>
    </row>
    <row r="2284" spans="1:29" ht="19.5" customHeight="1" x14ac:dyDescent="0.45">
      <c r="A2284" s="22">
        <v>46148</v>
      </c>
      <c r="B2284" s="23" t="s">
        <v>29</v>
      </c>
      <c r="C2284" s="24" t="s">
        <v>168</v>
      </c>
      <c r="D2284" s="25" t="s">
        <v>350</v>
      </c>
      <c r="E2284" s="26" t="s">
        <v>351</v>
      </c>
      <c r="F2284" s="27" t="str">
        <f>VLOOKUP(표1[[#This Row],[품번]],[1]!품번구분[#Data],2,0)</f>
        <v>G</v>
      </c>
      <c r="G2284" s="28">
        <v>4</v>
      </c>
      <c r="H2284" s="28">
        <v>61</v>
      </c>
      <c r="I2284" s="28">
        <v>0</v>
      </c>
      <c r="J2284" s="29">
        <f>표1[[#This Row],[C/V]]*표1[[#This Row],[판수]]-표1[[#This Row],[불량수량]]</f>
        <v>244</v>
      </c>
      <c r="K2284" s="28" t="s">
        <v>352</v>
      </c>
      <c r="L2284" s="28" t="s">
        <v>117</v>
      </c>
      <c r="M2284" s="30" t="s">
        <v>353</v>
      </c>
      <c r="N2284" s="30" t="s">
        <v>230</v>
      </c>
      <c r="O2284" s="31">
        <v>660</v>
      </c>
      <c r="P2284" s="31">
        <v>0</v>
      </c>
      <c r="Q2284" s="32"/>
      <c r="R2284" s="33">
        <f t="shared" si="176"/>
        <v>5.545454545454545</v>
      </c>
      <c r="S2284" s="34">
        <f t="shared" si="175"/>
        <v>126</v>
      </c>
      <c r="T2284" s="35">
        <f>IF(L2284="비가동",0,VLOOKUP(E2284,[1]단가!$D$4:$G$1048576,4,0))</f>
        <v>1328.9</v>
      </c>
      <c r="U2284" s="35">
        <f t="shared" si="172"/>
        <v>324251.60000000003</v>
      </c>
      <c r="V2284" s="36" t="str">
        <f>IF($L2284="비가동",0,IF($B2284="in",VLOOKUP($E2284,[1]투입량!$M:$T,3,FALSE),VLOOKUP($E2284,[1]투입량!$D:$I,3,FALSE)))</f>
        <v>E5007</v>
      </c>
      <c r="W2284" s="35">
        <f>IF($L2284="비가동",0,IF($B2284="in",VLOOKUP($E2284,[1]투입량!$M:$T,6,FALSE),VLOOKUP($E2284,[1]투입량!$D:$I,5,FALSE)))</f>
        <v>644</v>
      </c>
      <c r="X2284" s="35">
        <f t="shared" si="173"/>
        <v>43212.400000000009</v>
      </c>
      <c r="Y2284" s="37">
        <f>IF(V2284=0,0,VLOOKUP(V2284,[1]원재료!C:H,3,0)*0.001)</f>
        <v>4.55</v>
      </c>
      <c r="Z2284" s="35">
        <f t="shared" si="174"/>
        <v>196616.42000000004</v>
      </c>
      <c r="AA2284" s="38"/>
      <c r="AB2284" s="39" t="s">
        <v>232</v>
      </c>
      <c r="AC2284" s="40"/>
    </row>
    <row r="2285" spans="1:29" ht="19.5" customHeight="1" x14ac:dyDescent="0.45">
      <c r="A2285" s="22">
        <v>46149</v>
      </c>
      <c r="B2285" s="23" t="s">
        <v>226</v>
      </c>
      <c r="C2285" s="24" t="s">
        <v>168</v>
      </c>
      <c r="D2285" s="25" t="s">
        <v>227</v>
      </c>
      <c r="E2285" s="26" t="s">
        <v>228</v>
      </c>
      <c r="F2285" s="27" t="str">
        <f>VLOOKUP(표1[[#This Row],[품번]],[1]!품번구분[#Data],2,0)</f>
        <v>G</v>
      </c>
      <c r="G2285" s="28">
        <v>12</v>
      </c>
      <c r="H2285" s="28">
        <v>88</v>
      </c>
      <c r="I2285" s="28">
        <v>0</v>
      </c>
      <c r="J2285" s="29">
        <f>표1[[#This Row],[C/V]]*표1[[#This Row],[판수]]-표1[[#This Row],[불량수량]]</f>
        <v>1056</v>
      </c>
      <c r="K2285" s="28" t="s">
        <v>229</v>
      </c>
      <c r="L2285" s="28" t="s">
        <v>34</v>
      </c>
      <c r="M2285" s="30" t="s">
        <v>230</v>
      </c>
      <c r="N2285" s="30" t="s">
        <v>353</v>
      </c>
      <c r="O2285" s="31">
        <v>620</v>
      </c>
      <c r="P2285" s="31">
        <v>0</v>
      </c>
      <c r="Q2285" s="32"/>
      <c r="R2285" s="33">
        <f t="shared" si="176"/>
        <v>8.5161290322580641</v>
      </c>
      <c r="S2285" s="34">
        <f t="shared" si="175"/>
        <v>183</v>
      </c>
      <c r="T2285" s="35">
        <f>IF(L2285="비가동",0,VLOOKUP(E2285,[1]단가!$D$4:$G$1048576,4,0))</f>
        <v>389.7</v>
      </c>
      <c r="U2285" s="35">
        <f t="shared" si="172"/>
        <v>411523.2</v>
      </c>
      <c r="V2285" s="36" t="str">
        <f>IF($L2285="비가동",0,IF($B2285="in",VLOOKUP($E2285,[1]투입량!$M:$T,3,FALSE),VLOOKUP($E2285,[1]투입량!$D:$I,3,FALSE)))</f>
        <v>E5008</v>
      </c>
      <c r="W2285" s="35">
        <f>IF($L2285="비가동",0,IF($B2285="in",VLOOKUP($E2285,[1]투입량!$M:$T,6,FALSE),VLOOKUP($E2285,[1]투입량!$D:$I,5,FALSE)))</f>
        <v>537</v>
      </c>
      <c r="X2285" s="35">
        <f t="shared" si="173"/>
        <v>51981.600000000006</v>
      </c>
      <c r="Y2285" s="37">
        <f>IF(V2285=0,0,VLOOKUP(V2285,[1]원재료!C:H,3,0)*0.001)</f>
        <v>4.5600000000000005</v>
      </c>
      <c r="Z2285" s="35">
        <f t="shared" si="174"/>
        <v>237036.09600000005</v>
      </c>
      <c r="AA2285" s="38"/>
      <c r="AB2285" s="39" t="s">
        <v>232</v>
      </c>
      <c r="AC2285" s="40"/>
    </row>
    <row r="2286" spans="1:29" ht="19.5" customHeight="1" x14ac:dyDescent="0.45">
      <c r="A2286" s="22">
        <v>46149</v>
      </c>
      <c r="B2286" s="23" t="s">
        <v>226</v>
      </c>
      <c r="C2286" s="24" t="s">
        <v>168</v>
      </c>
      <c r="D2286" s="25" t="s">
        <v>233</v>
      </c>
      <c r="E2286" s="26" t="s">
        <v>234</v>
      </c>
      <c r="F2286" s="27" t="str">
        <f>VLOOKUP(표1[[#This Row],[품번]],[1]!품번구분[#Data],2,0)</f>
        <v>G</v>
      </c>
      <c r="G2286" s="28">
        <v>12</v>
      </c>
      <c r="H2286" s="28">
        <v>88</v>
      </c>
      <c r="I2286" s="28">
        <v>0</v>
      </c>
      <c r="J2286" s="29">
        <f>표1[[#This Row],[C/V]]*표1[[#This Row],[판수]]-표1[[#This Row],[불량수량]]</f>
        <v>1056</v>
      </c>
      <c r="K2286" s="28" t="s">
        <v>229</v>
      </c>
      <c r="L2286" s="28" t="s">
        <v>34</v>
      </c>
      <c r="M2286" s="30" t="s">
        <v>230</v>
      </c>
      <c r="N2286" s="30" t="s">
        <v>353</v>
      </c>
      <c r="O2286" s="31">
        <v>620</v>
      </c>
      <c r="P2286" s="31">
        <v>0</v>
      </c>
      <c r="Q2286" s="32"/>
      <c r="R2286" s="33">
        <f t="shared" si="176"/>
        <v>8.5161290322580641</v>
      </c>
      <c r="S2286" s="34">
        <f t="shared" si="175"/>
        <v>183</v>
      </c>
      <c r="T2286" s="35">
        <f>IF(L2286="비가동",0,VLOOKUP(E2286,[1]단가!$D$4:$G$1048576,4,0))</f>
        <v>760.3</v>
      </c>
      <c r="U2286" s="35">
        <f t="shared" si="172"/>
        <v>802876.79999999993</v>
      </c>
      <c r="V2286" s="36" t="str">
        <f>IF($L2286="비가동",0,IF($B2286="in",VLOOKUP($E2286,[1]투입량!$M:$T,3,FALSE),VLOOKUP($E2286,[1]투입량!$D:$I,3,FALSE)))</f>
        <v>E5007</v>
      </c>
      <c r="W2286" s="35">
        <f>IF($L2286="비가동",0,IF($B2286="in",VLOOKUP($E2286,[1]투입량!$M:$T,6,FALSE),VLOOKUP($E2286,[1]투입량!$D:$I,5,FALSE)))</f>
        <v>531</v>
      </c>
      <c r="X2286" s="35">
        <f t="shared" si="173"/>
        <v>51400.800000000003</v>
      </c>
      <c r="Y2286" s="37">
        <f>IF(V2286=0,0,VLOOKUP(V2286,[1]원재료!C:H,3,0)*0.001)</f>
        <v>4.55</v>
      </c>
      <c r="Z2286" s="35">
        <f t="shared" si="174"/>
        <v>233873.64</v>
      </c>
      <c r="AA2286" s="38"/>
      <c r="AB2286" s="39" t="s">
        <v>232</v>
      </c>
      <c r="AC2286" s="40"/>
    </row>
    <row r="2287" spans="1:29" ht="19.5" customHeight="1" x14ac:dyDescent="0.45">
      <c r="A2287" s="22">
        <v>46149</v>
      </c>
      <c r="B2287" s="23" t="s">
        <v>226</v>
      </c>
      <c r="C2287" s="24" t="s">
        <v>168</v>
      </c>
      <c r="D2287" s="25" t="s">
        <v>256</v>
      </c>
      <c r="E2287" s="26" t="s">
        <v>257</v>
      </c>
      <c r="F2287" s="27" t="str">
        <f>VLOOKUP(표1[[#This Row],[품번]],[1]!품번구분[#Data],2,0)</f>
        <v>G</v>
      </c>
      <c r="G2287" s="28">
        <v>16</v>
      </c>
      <c r="H2287" s="28">
        <v>70</v>
      </c>
      <c r="I2287" s="28">
        <v>0</v>
      </c>
      <c r="J2287" s="29">
        <f>표1[[#This Row],[C/V]]*표1[[#This Row],[판수]]-표1[[#This Row],[불량수량]]</f>
        <v>1120</v>
      </c>
      <c r="K2287" s="28" t="s">
        <v>301</v>
      </c>
      <c r="L2287" s="28" t="s">
        <v>34</v>
      </c>
      <c r="M2287" s="30" t="s">
        <v>230</v>
      </c>
      <c r="N2287" s="30" t="s">
        <v>353</v>
      </c>
      <c r="O2287" s="31">
        <v>620</v>
      </c>
      <c r="P2287" s="31">
        <v>0</v>
      </c>
      <c r="Q2287" s="32"/>
      <c r="R2287" s="33">
        <f t="shared" si="176"/>
        <v>6.774193548387097</v>
      </c>
      <c r="S2287" s="34">
        <f t="shared" si="175"/>
        <v>149</v>
      </c>
      <c r="T2287" s="35">
        <f>IF(L2287="비가동",0,VLOOKUP(E2287,[1]단가!$D$4:$G$1048576,4,0))</f>
        <v>730</v>
      </c>
      <c r="U2287" s="35">
        <f t="shared" si="172"/>
        <v>817600</v>
      </c>
      <c r="V2287" s="36" t="str">
        <f>IF($L2287="비가동",0,IF($B2287="in",VLOOKUP($E2287,[1]투입량!$M:$T,3,FALSE),VLOOKUP($E2287,[1]투입량!$D:$I,3,FALSE)))</f>
        <v>E5005-1</v>
      </c>
      <c r="W2287" s="35">
        <f>IF($L2287="비가동",0,IF($B2287="in",VLOOKUP($E2287,[1]투입량!$M:$T,6,FALSE),VLOOKUP($E2287,[1]투입량!$D:$I,5,FALSE)))</f>
        <v>2497</v>
      </c>
      <c r="X2287" s="35">
        <f t="shared" si="173"/>
        <v>192269.00000000003</v>
      </c>
      <c r="Y2287" s="37">
        <f>IF(V2287=0,0,VLOOKUP(V2287,[1]원재료!C:H,3,0)*0.001)</f>
        <v>3.25</v>
      </c>
      <c r="Z2287" s="35">
        <f t="shared" si="174"/>
        <v>624874.25000000012</v>
      </c>
      <c r="AA2287" s="38"/>
      <c r="AB2287" s="39" t="s">
        <v>232</v>
      </c>
      <c r="AC2287" s="40"/>
    </row>
    <row r="2288" spans="1:29" ht="19.5" customHeight="1" x14ac:dyDescent="0.45">
      <c r="A2288" s="22">
        <v>46149</v>
      </c>
      <c r="B2288" s="23" t="s">
        <v>226</v>
      </c>
      <c r="C2288" s="24" t="s">
        <v>168</v>
      </c>
      <c r="D2288" s="25" t="s">
        <v>235</v>
      </c>
      <c r="E2288" s="26" t="s">
        <v>236</v>
      </c>
      <c r="F2288" s="27" t="str">
        <f>VLOOKUP(표1[[#This Row],[품번]],[1]!품번구분[#Data],2,0)</f>
        <v>G</v>
      </c>
      <c r="G2288" s="28">
        <v>16</v>
      </c>
      <c r="H2288" s="28">
        <v>71</v>
      </c>
      <c r="I2288" s="28">
        <v>0</v>
      </c>
      <c r="J2288" s="29">
        <f>표1[[#This Row],[C/V]]*표1[[#This Row],[판수]]-표1[[#This Row],[불량수량]]</f>
        <v>1136</v>
      </c>
      <c r="K2288" s="28" t="s">
        <v>301</v>
      </c>
      <c r="L2288" s="28" t="s">
        <v>34</v>
      </c>
      <c r="M2288" s="30" t="s">
        <v>230</v>
      </c>
      <c r="N2288" s="30" t="s">
        <v>353</v>
      </c>
      <c r="O2288" s="31">
        <v>620</v>
      </c>
      <c r="P2288" s="31">
        <v>0</v>
      </c>
      <c r="Q2288" s="32"/>
      <c r="R2288" s="33">
        <f t="shared" si="176"/>
        <v>6.870967741935484</v>
      </c>
      <c r="S2288" s="34">
        <f t="shared" si="175"/>
        <v>150</v>
      </c>
      <c r="T2288" s="35">
        <f>IF(L2288="비가동",0,VLOOKUP(E2288,[1]단가!$D$4:$G$1048576,4,0))</f>
        <v>1541.9</v>
      </c>
      <c r="U2288" s="35">
        <f t="shared" si="172"/>
        <v>1751598.4000000001</v>
      </c>
      <c r="V2288" s="36" t="str">
        <f>IF($L2288="비가동",0,IF($B2288="in",VLOOKUP($E2288,[1]투입량!$M:$T,3,FALSE),VLOOKUP($E2288,[1]투입량!$D:$I,3,FALSE)))</f>
        <v>E5005-1</v>
      </c>
      <c r="W2288" s="35">
        <f>IF($L2288="비가동",0,IF($B2288="in",VLOOKUP($E2288,[1]투입량!$M:$T,6,FALSE),VLOOKUP($E2288,[1]투입량!$D:$I,5,FALSE)))</f>
        <v>3102</v>
      </c>
      <c r="X2288" s="35">
        <f t="shared" si="173"/>
        <v>242266.2</v>
      </c>
      <c r="Y2288" s="37">
        <f>IF(V2288=0,0,VLOOKUP(V2288,[1]원재료!C:H,3,0)*0.001)</f>
        <v>3.25</v>
      </c>
      <c r="Z2288" s="35">
        <f t="shared" si="174"/>
        <v>787365.15</v>
      </c>
      <c r="AA2288" s="38"/>
      <c r="AB2288" s="39" t="s">
        <v>232</v>
      </c>
      <c r="AC2288" s="40"/>
    </row>
    <row r="2289" spans="1:29" ht="19.5" customHeight="1" x14ac:dyDescent="0.45">
      <c r="A2289" s="22">
        <v>46149</v>
      </c>
      <c r="B2289" s="23" t="s">
        <v>226</v>
      </c>
      <c r="C2289" s="24" t="s">
        <v>168</v>
      </c>
      <c r="D2289" s="25" t="s">
        <v>239</v>
      </c>
      <c r="E2289" s="26" t="s">
        <v>240</v>
      </c>
      <c r="F2289" s="27" t="str">
        <f>VLOOKUP(표1[[#This Row],[품번]],[1]!품번구분[#Data],2,0)</f>
        <v>G</v>
      </c>
      <c r="G2289" s="28">
        <v>16</v>
      </c>
      <c r="H2289" s="28">
        <v>73</v>
      </c>
      <c r="I2289" s="28">
        <v>0</v>
      </c>
      <c r="J2289" s="29">
        <f>표1[[#This Row],[C/V]]*표1[[#This Row],[판수]]-표1[[#This Row],[불량수량]]</f>
        <v>1168</v>
      </c>
      <c r="K2289" s="28" t="s">
        <v>237</v>
      </c>
      <c r="L2289" s="28" t="s">
        <v>34</v>
      </c>
      <c r="M2289" s="30" t="s">
        <v>230</v>
      </c>
      <c r="N2289" s="30" t="s">
        <v>353</v>
      </c>
      <c r="O2289" s="31">
        <v>620</v>
      </c>
      <c r="P2289" s="31">
        <v>0</v>
      </c>
      <c r="Q2289" s="32"/>
      <c r="R2289" s="33">
        <f t="shared" si="176"/>
        <v>7.064516129032258</v>
      </c>
      <c r="S2289" s="34">
        <f t="shared" si="175"/>
        <v>162</v>
      </c>
      <c r="T2289" s="35">
        <f>IF(L2289="비가동",0,VLOOKUP(E2289,[1]단가!$D$4:$G$1048576,4,0))</f>
        <v>333.6</v>
      </c>
      <c r="U2289" s="35">
        <f t="shared" ref="U2289:U2352" si="177">IF(L2289="비가동",0,T2289*J2289)</f>
        <v>389644.80000000005</v>
      </c>
      <c r="V2289" s="36" t="str">
        <f>IF($L2289="비가동",0,IF($B2289="in",VLOOKUP($E2289,[1]투입량!$M:$T,3,FALSE),VLOOKUP($E2289,[1]투입량!$D:$I,3,FALSE)))</f>
        <v>E5005-1(리본)</v>
      </c>
      <c r="W2289" s="35">
        <f>IF($L2289="비가동",0,IF($B2289="in",VLOOKUP($E2289,[1]투입량!$M:$T,6,FALSE),VLOOKUP($E2289,[1]투입량!$D:$I,5,FALSE)))</f>
        <v>0</v>
      </c>
      <c r="X2289" s="35">
        <f t="shared" ref="X2289:X2352" si="178">IF(L2289="비가동",0,(W2289*1.1)*H2289)</f>
        <v>0</v>
      </c>
      <c r="Y2289" s="37">
        <f>IF(V2289=0,0,VLOOKUP(V2289,[1]원재료!C:H,3,0)*0.001)</f>
        <v>3.35</v>
      </c>
      <c r="Z2289" s="35">
        <f t="shared" ref="Z2289:Z2352" si="179">Y2289*X2289</f>
        <v>0</v>
      </c>
      <c r="AA2289" s="38"/>
      <c r="AB2289" s="39" t="s">
        <v>232</v>
      </c>
      <c r="AC2289" s="40"/>
    </row>
    <row r="2290" spans="1:29" ht="19.5" customHeight="1" x14ac:dyDescent="0.45">
      <c r="A2290" s="22">
        <v>46149</v>
      </c>
      <c r="B2290" s="23" t="s">
        <v>226</v>
      </c>
      <c r="C2290" s="24" t="s">
        <v>168</v>
      </c>
      <c r="D2290" s="25" t="s">
        <v>264</v>
      </c>
      <c r="E2290" s="26" t="s">
        <v>265</v>
      </c>
      <c r="F2290" s="27" t="str">
        <f>VLOOKUP(표1[[#This Row],[품번]],[1]!품번구분[#Data],2,0)</f>
        <v>G</v>
      </c>
      <c r="G2290" s="28">
        <v>24</v>
      </c>
      <c r="H2290" s="28">
        <v>73</v>
      </c>
      <c r="I2290" s="28">
        <v>0</v>
      </c>
      <c r="J2290" s="29">
        <f>표1[[#This Row],[C/V]]*표1[[#This Row],[판수]]-표1[[#This Row],[불량수량]]</f>
        <v>1752</v>
      </c>
      <c r="K2290" s="28" t="s">
        <v>237</v>
      </c>
      <c r="L2290" s="28" t="s">
        <v>34</v>
      </c>
      <c r="M2290" s="30" t="s">
        <v>230</v>
      </c>
      <c r="N2290" s="30" t="s">
        <v>353</v>
      </c>
      <c r="O2290" s="31">
        <v>620</v>
      </c>
      <c r="P2290" s="31">
        <v>0</v>
      </c>
      <c r="Q2290" s="32"/>
      <c r="R2290" s="33">
        <f t="shared" si="176"/>
        <v>7.064516129032258</v>
      </c>
      <c r="S2290" s="34">
        <f t="shared" si="175"/>
        <v>148</v>
      </c>
      <c r="T2290" s="35">
        <f>IF(L2290="비가동",0,VLOOKUP(E2290,[1]단가!$D$4:$G$1048576,4,0))</f>
        <v>473</v>
      </c>
      <c r="U2290" s="35">
        <f t="shared" si="177"/>
        <v>828696</v>
      </c>
      <c r="V2290" s="36" t="str">
        <f>IF($L2290="비가동",0,IF($B2290="in",VLOOKUP($E2290,[1]투입량!$M:$T,3,FALSE),VLOOKUP($E2290,[1]투입량!$D:$I,3,FALSE)))</f>
        <v>E5005-1</v>
      </c>
      <c r="W2290" s="35">
        <f>IF($L2290="비가동",0,IF($B2290="in",VLOOKUP($E2290,[1]투입량!$M:$T,6,FALSE),VLOOKUP($E2290,[1]투입량!$D:$I,5,FALSE)))</f>
        <v>1770</v>
      </c>
      <c r="X2290" s="35">
        <f t="shared" si="178"/>
        <v>142131.00000000003</v>
      </c>
      <c r="Y2290" s="37">
        <f>IF(V2290=0,0,VLOOKUP(V2290,[1]원재료!C:H,3,0)*0.001)</f>
        <v>3.25</v>
      </c>
      <c r="Z2290" s="35">
        <f t="shared" si="179"/>
        <v>461925.75000000012</v>
      </c>
      <c r="AA2290" s="38"/>
      <c r="AB2290" s="39" t="s">
        <v>232</v>
      </c>
      <c r="AC2290" s="40"/>
    </row>
    <row r="2291" spans="1:29" ht="19.5" customHeight="1" x14ac:dyDescent="0.45">
      <c r="A2291" s="22">
        <v>46149</v>
      </c>
      <c r="B2291" s="23" t="s">
        <v>226</v>
      </c>
      <c r="C2291" s="24" t="s">
        <v>168</v>
      </c>
      <c r="D2291" s="25" t="s">
        <v>241</v>
      </c>
      <c r="E2291" s="26" t="s">
        <v>242</v>
      </c>
      <c r="F2291" s="27" t="str">
        <f>VLOOKUP(표1[[#This Row],[품번]],[1]!품번구분[#Data],2,0)</f>
        <v>G</v>
      </c>
      <c r="G2291" s="28">
        <v>16</v>
      </c>
      <c r="H2291" s="28">
        <v>85</v>
      </c>
      <c r="I2291" s="28">
        <v>0</v>
      </c>
      <c r="J2291" s="29">
        <f>표1[[#This Row],[C/V]]*표1[[#This Row],[판수]]-표1[[#This Row],[불량수량]]</f>
        <v>1360</v>
      </c>
      <c r="K2291" s="28" t="s">
        <v>243</v>
      </c>
      <c r="L2291" s="28" t="s">
        <v>34</v>
      </c>
      <c r="M2291" s="30" t="s">
        <v>230</v>
      </c>
      <c r="N2291" s="30" t="s">
        <v>353</v>
      </c>
      <c r="O2291" s="31">
        <v>620</v>
      </c>
      <c r="P2291" s="31">
        <v>0</v>
      </c>
      <c r="Q2291" s="32"/>
      <c r="R2291" s="33">
        <f t="shared" si="176"/>
        <v>8.2258064516129021</v>
      </c>
      <c r="S2291" s="34">
        <f t="shared" si="175"/>
        <v>175</v>
      </c>
      <c r="T2291" s="35">
        <f>IF(L2291="비가동",0,VLOOKUP(E2291,[1]단가!$D$4:$G$1048576,4,0))</f>
        <v>774</v>
      </c>
      <c r="U2291" s="35">
        <f t="shared" si="177"/>
        <v>1052640</v>
      </c>
      <c r="V2291" s="36" t="str">
        <f>IF($L2291="비가동",0,IF($B2291="in",VLOOKUP($E2291,[1]투입량!$M:$T,3,FALSE),VLOOKUP($E2291,[1]투입량!$D:$I,3,FALSE)))</f>
        <v>E4701(리본)</v>
      </c>
      <c r="W2291" s="35">
        <f>IF($L2291="비가동",0,IF($B2291="in",VLOOKUP($E2291,[1]투입량!$M:$T,6,FALSE),VLOOKUP($E2291,[1]투입량!$D:$I,5,FALSE)))</f>
        <v>2022.6999999999998</v>
      </c>
      <c r="X2291" s="35">
        <f t="shared" si="178"/>
        <v>189122.44999999998</v>
      </c>
      <c r="Y2291" s="37">
        <f>IF(V2291=0,0,VLOOKUP(V2291,[1]원재료!C:H,3,0)*0.001)</f>
        <v>3.41</v>
      </c>
      <c r="Z2291" s="35">
        <f t="shared" si="179"/>
        <v>644907.55449999997</v>
      </c>
      <c r="AA2291" s="38"/>
      <c r="AB2291" s="39" t="s">
        <v>232</v>
      </c>
      <c r="AC2291" s="40"/>
    </row>
    <row r="2292" spans="1:29" ht="19.5" customHeight="1" x14ac:dyDescent="0.45">
      <c r="A2292" s="22">
        <v>46149</v>
      </c>
      <c r="B2292" s="23" t="s">
        <v>226</v>
      </c>
      <c r="C2292" s="24" t="s">
        <v>168</v>
      </c>
      <c r="D2292" s="25" t="s">
        <v>244</v>
      </c>
      <c r="E2292" s="26" t="s">
        <v>245</v>
      </c>
      <c r="F2292" s="27" t="str">
        <f>VLOOKUP(표1[[#This Row],[품번]],[1]!품번구분[#Data],2,0)</f>
        <v>G</v>
      </c>
      <c r="G2292" s="28">
        <v>20</v>
      </c>
      <c r="H2292" s="28">
        <v>85</v>
      </c>
      <c r="I2292" s="28">
        <v>0</v>
      </c>
      <c r="J2292" s="29">
        <f>표1[[#This Row],[C/V]]*표1[[#This Row],[판수]]-표1[[#This Row],[불량수량]]</f>
        <v>1700</v>
      </c>
      <c r="K2292" s="28" t="s">
        <v>243</v>
      </c>
      <c r="L2292" s="28" t="s">
        <v>34</v>
      </c>
      <c r="M2292" s="30" t="s">
        <v>230</v>
      </c>
      <c r="N2292" s="30" t="s">
        <v>353</v>
      </c>
      <c r="O2292" s="31">
        <v>620</v>
      </c>
      <c r="P2292" s="31">
        <v>0</v>
      </c>
      <c r="Q2292" s="32"/>
      <c r="R2292" s="33">
        <f t="shared" si="176"/>
        <v>8.2258064516129021</v>
      </c>
      <c r="S2292" s="34">
        <f t="shared" si="175"/>
        <v>167</v>
      </c>
      <c r="T2292" s="35">
        <f>IF(L2292="비가동",0,VLOOKUP(E2292,[1]단가!$D$4:$G$1048576,4,0))</f>
        <v>350</v>
      </c>
      <c r="U2292" s="35">
        <f t="shared" si="177"/>
        <v>595000</v>
      </c>
      <c r="V2292" s="36" t="str">
        <f>IF($L2292="비가동",0,IF($B2292="in",VLOOKUP($E2292,[1]투입량!$M:$T,3,FALSE),VLOOKUP($E2292,[1]투입량!$D:$I,3,FALSE)))</f>
        <v>E5005-1</v>
      </c>
      <c r="W2292" s="35">
        <f>IF($L2292="비가동",0,IF($B2292="in",VLOOKUP($E2292,[1]투입량!$M:$T,6,FALSE),VLOOKUP($E2292,[1]투입량!$D:$I,5,FALSE)))</f>
        <v>1147</v>
      </c>
      <c r="X2292" s="35">
        <f t="shared" si="178"/>
        <v>107244.5</v>
      </c>
      <c r="Y2292" s="37">
        <f>IF(V2292=0,0,VLOOKUP(V2292,[1]원재료!C:H,3,0)*0.001)</f>
        <v>3.25</v>
      </c>
      <c r="Z2292" s="35">
        <f t="shared" si="179"/>
        <v>348544.625</v>
      </c>
      <c r="AA2292" s="38"/>
      <c r="AB2292" s="39" t="s">
        <v>232</v>
      </c>
      <c r="AC2292" s="40"/>
    </row>
    <row r="2293" spans="1:29" ht="19.5" customHeight="1" x14ac:dyDescent="0.45">
      <c r="A2293" s="22">
        <v>46149</v>
      </c>
      <c r="B2293" s="23" t="s">
        <v>226</v>
      </c>
      <c r="C2293" s="24" t="s">
        <v>168</v>
      </c>
      <c r="D2293" s="25" t="s">
        <v>246</v>
      </c>
      <c r="E2293" s="26" t="s">
        <v>249</v>
      </c>
      <c r="F2293" s="27" t="str">
        <f>VLOOKUP(표1[[#This Row],[품번]],[1]!품번구분[#Data],2,0)</f>
        <v>G</v>
      </c>
      <c r="G2293" s="28">
        <v>8</v>
      </c>
      <c r="H2293" s="28">
        <v>19</v>
      </c>
      <c r="I2293" s="28">
        <v>0</v>
      </c>
      <c r="J2293" s="29">
        <f>표1[[#This Row],[C/V]]*표1[[#This Row],[판수]]-표1[[#This Row],[불량수량]]</f>
        <v>152</v>
      </c>
      <c r="K2293" s="28" t="s">
        <v>243</v>
      </c>
      <c r="L2293" s="28" t="s">
        <v>34</v>
      </c>
      <c r="M2293" s="30" t="s">
        <v>230</v>
      </c>
      <c r="N2293" s="30">
        <v>0.40972222222222227</v>
      </c>
      <c r="O2293" s="31">
        <v>110</v>
      </c>
      <c r="P2293" s="31">
        <v>0</v>
      </c>
      <c r="Q2293" s="32"/>
      <c r="R2293" s="33">
        <f t="shared" si="176"/>
        <v>10.363636363636363</v>
      </c>
      <c r="S2293" s="34">
        <f t="shared" si="175"/>
        <v>19</v>
      </c>
      <c r="T2293" s="35">
        <f>IF(L2293="비가동",0,VLOOKUP(E2293,[1]단가!$D$4:$G$1048576,4,0))</f>
        <v>874</v>
      </c>
      <c r="U2293" s="35">
        <f t="shared" si="177"/>
        <v>132848</v>
      </c>
      <c r="V2293" s="36" t="str">
        <f>IF($L2293="비가동",0,IF($B2293="in",VLOOKUP($E2293,[1]투입량!$M:$T,3,FALSE),VLOOKUP($E2293,[1]투입량!$D:$I,3,FALSE)))</f>
        <v>E5005-1(리본)</v>
      </c>
      <c r="W2293" s="35">
        <f>IF($L2293="비가동",0,IF($B2293="in",VLOOKUP($E2293,[1]투입량!$M:$T,6,FALSE),VLOOKUP($E2293,[1]투입량!$D:$I,5,FALSE)))</f>
        <v>1163.9000000000001</v>
      </c>
      <c r="X2293" s="35">
        <f t="shared" si="178"/>
        <v>24325.510000000002</v>
      </c>
      <c r="Y2293" s="37">
        <f>IF(V2293=0,0,VLOOKUP(V2293,[1]원재료!C:H,3,0)*0.001)</f>
        <v>3.35</v>
      </c>
      <c r="Z2293" s="35">
        <f t="shared" si="179"/>
        <v>81490.458500000008</v>
      </c>
      <c r="AA2293" s="38"/>
      <c r="AB2293" s="39" t="s">
        <v>232</v>
      </c>
      <c r="AC2293" s="40"/>
    </row>
    <row r="2294" spans="1:29" ht="19.5" hidden="1" customHeight="1" x14ac:dyDescent="0.45">
      <c r="A2294" s="22">
        <v>46149</v>
      </c>
      <c r="B2294" s="23" t="s">
        <v>226</v>
      </c>
      <c r="C2294" s="24" t="s">
        <v>168</v>
      </c>
      <c r="D2294" s="25" t="s">
        <v>246</v>
      </c>
      <c r="E2294" s="26" t="s">
        <v>380</v>
      </c>
      <c r="F2294" s="27" t="str">
        <f>VLOOKUP(표1[[#This Row],[품번]],[1]!품번구분[#Data],2,0)</f>
        <v>G</v>
      </c>
      <c r="G2294" s="28">
        <v>36</v>
      </c>
      <c r="H2294" s="28">
        <v>44</v>
      </c>
      <c r="I2294" s="28">
        <v>0</v>
      </c>
      <c r="J2294" s="29">
        <f>표1[[#This Row],[C/V]]*표1[[#This Row],[판수]]-표1[[#This Row],[불량수량]]</f>
        <v>1584</v>
      </c>
      <c r="K2294" s="28" t="s">
        <v>243</v>
      </c>
      <c r="L2294" s="28" t="s">
        <v>34</v>
      </c>
      <c r="M2294" s="30">
        <v>0.40972222222222227</v>
      </c>
      <c r="N2294" s="30" t="s">
        <v>353</v>
      </c>
      <c r="O2294" s="31">
        <v>345</v>
      </c>
      <c r="P2294" s="31">
        <v>165</v>
      </c>
      <c r="Q2294" s="32" t="s">
        <v>178</v>
      </c>
      <c r="R2294" s="33">
        <f t="shared" si="176"/>
        <v>7.6521739130434776</v>
      </c>
      <c r="S2294" s="34">
        <f t="shared" si="175"/>
        <v>126</v>
      </c>
      <c r="T2294" s="35">
        <f>IF(L2294="비가동",0,VLOOKUP(E2294,[1]단가!$D$4:$G$1048576,4,0))</f>
        <v>130</v>
      </c>
      <c r="U2294" s="35">
        <f t="shared" si="177"/>
        <v>205920</v>
      </c>
      <c r="V2294" s="36" t="str">
        <f>IF($L2294="비가동",0,IF($B2294="in",VLOOKUP($E2294,[1]투입량!$M:$T,3,FALSE),VLOOKUP($E2294,[1]투입량!$D:$I,3,FALSE)))</f>
        <v>E5005-1(리본)</v>
      </c>
      <c r="W2294" s="35">
        <f>IF($L2294="비가동",0,IF($B2294="in",VLOOKUP($E2294,[1]투입량!$M:$T,6,FALSE),VLOOKUP($E2294,[1]투입량!$D:$I,5,FALSE)))</f>
        <v>943.55</v>
      </c>
      <c r="X2294" s="35">
        <f t="shared" si="178"/>
        <v>45667.82</v>
      </c>
      <c r="Y2294" s="37">
        <f>IF(V2294=0,0,VLOOKUP(V2294,[1]원재료!C:H,3,0)*0.001)</f>
        <v>3.35</v>
      </c>
      <c r="Z2294" s="35">
        <f t="shared" si="179"/>
        <v>152987.19700000001</v>
      </c>
      <c r="AA2294" s="38"/>
      <c r="AB2294" s="39" t="s">
        <v>232</v>
      </c>
      <c r="AC2294" s="40"/>
    </row>
    <row r="2295" spans="1:29" ht="19.5" customHeight="1" x14ac:dyDescent="0.45">
      <c r="A2295" s="22">
        <v>46149</v>
      </c>
      <c r="B2295" s="23" t="s">
        <v>226</v>
      </c>
      <c r="C2295" s="24" t="s">
        <v>168</v>
      </c>
      <c r="D2295" s="25" t="s">
        <v>227</v>
      </c>
      <c r="E2295" s="26" t="s">
        <v>228</v>
      </c>
      <c r="F2295" s="27" t="str">
        <f>VLOOKUP(표1[[#This Row],[품번]],[1]!품번구분[#Data],2,0)</f>
        <v>G</v>
      </c>
      <c r="G2295" s="28">
        <v>12</v>
      </c>
      <c r="H2295" s="28">
        <v>95</v>
      </c>
      <c r="I2295" s="28">
        <v>0</v>
      </c>
      <c r="J2295" s="29">
        <f>표1[[#This Row],[C/V]]*표1[[#This Row],[판수]]-표1[[#This Row],[불량수량]]</f>
        <v>1140</v>
      </c>
      <c r="K2295" s="28" t="s">
        <v>251</v>
      </c>
      <c r="L2295" s="28" t="s">
        <v>117</v>
      </c>
      <c r="M2295" s="30" t="s">
        <v>353</v>
      </c>
      <c r="N2295" s="30" t="s">
        <v>230</v>
      </c>
      <c r="O2295" s="31">
        <v>660</v>
      </c>
      <c r="P2295" s="31">
        <v>0</v>
      </c>
      <c r="Q2295" s="32"/>
      <c r="R2295" s="33">
        <f t="shared" si="176"/>
        <v>8.6363636363636367</v>
      </c>
      <c r="S2295" s="34">
        <f t="shared" si="175"/>
        <v>183</v>
      </c>
      <c r="T2295" s="35">
        <f>IF(L2295="비가동",0,VLOOKUP(E2295,[1]단가!$D$4:$G$1048576,4,0))</f>
        <v>389.7</v>
      </c>
      <c r="U2295" s="35">
        <f t="shared" si="177"/>
        <v>444258</v>
      </c>
      <c r="V2295" s="36" t="str">
        <f>IF($L2295="비가동",0,IF($B2295="in",VLOOKUP($E2295,[1]투입량!$M:$T,3,FALSE),VLOOKUP($E2295,[1]투입량!$D:$I,3,FALSE)))</f>
        <v>E5008</v>
      </c>
      <c r="W2295" s="35">
        <f>IF($L2295="비가동",0,IF($B2295="in",VLOOKUP($E2295,[1]투입량!$M:$T,6,FALSE),VLOOKUP($E2295,[1]투입량!$D:$I,5,FALSE)))</f>
        <v>537</v>
      </c>
      <c r="X2295" s="35">
        <f t="shared" si="178"/>
        <v>56116.500000000007</v>
      </c>
      <c r="Y2295" s="37">
        <f>IF(V2295=0,0,VLOOKUP(V2295,[1]원재료!C:H,3,0)*0.001)</f>
        <v>4.5600000000000005</v>
      </c>
      <c r="Z2295" s="35">
        <f t="shared" si="179"/>
        <v>255891.24000000005</v>
      </c>
      <c r="AA2295" s="38"/>
      <c r="AB2295" s="39" t="s">
        <v>232</v>
      </c>
      <c r="AC2295" s="40"/>
    </row>
    <row r="2296" spans="1:29" ht="19.5" customHeight="1" x14ac:dyDescent="0.45">
      <c r="A2296" s="22">
        <v>46149</v>
      </c>
      <c r="B2296" s="23" t="s">
        <v>226</v>
      </c>
      <c r="C2296" s="24" t="s">
        <v>168</v>
      </c>
      <c r="D2296" s="25" t="s">
        <v>233</v>
      </c>
      <c r="E2296" s="26" t="s">
        <v>234</v>
      </c>
      <c r="F2296" s="27" t="str">
        <f>VLOOKUP(표1[[#This Row],[품번]],[1]!품번구분[#Data],2,0)</f>
        <v>G</v>
      </c>
      <c r="G2296" s="28">
        <v>12</v>
      </c>
      <c r="H2296" s="28">
        <v>95</v>
      </c>
      <c r="I2296" s="28">
        <v>0</v>
      </c>
      <c r="J2296" s="29">
        <f>표1[[#This Row],[C/V]]*표1[[#This Row],[판수]]-표1[[#This Row],[불량수량]]</f>
        <v>1140</v>
      </c>
      <c r="K2296" s="28" t="s">
        <v>251</v>
      </c>
      <c r="L2296" s="28" t="s">
        <v>117</v>
      </c>
      <c r="M2296" s="30" t="s">
        <v>353</v>
      </c>
      <c r="N2296" s="30" t="s">
        <v>230</v>
      </c>
      <c r="O2296" s="31">
        <v>660</v>
      </c>
      <c r="P2296" s="31">
        <v>0</v>
      </c>
      <c r="Q2296" s="32"/>
      <c r="R2296" s="33">
        <f t="shared" si="176"/>
        <v>8.6363636363636367</v>
      </c>
      <c r="S2296" s="34">
        <f t="shared" si="175"/>
        <v>183</v>
      </c>
      <c r="T2296" s="35">
        <f>IF(L2296="비가동",0,VLOOKUP(E2296,[1]단가!$D$4:$G$1048576,4,0))</f>
        <v>760.3</v>
      </c>
      <c r="U2296" s="35">
        <f t="shared" si="177"/>
        <v>866742</v>
      </c>
      <c r="V2296" s="36" t="str">
        <f>IF($L2296="비가동",0,IF($B2296="in",VLOOKUP($E2296,[1]투입량!$M:$T,3,FALSE),VLOOKUP($E2296,[1]투입량!$D:$I,3,FALSE)))</f>
        <v>E5007</v>
      </c>
      <c r="W2296" s="35">
        <f>IF($L2296="비가동",0,IF($B2296="in",VLOOKUP($E2296,[1]투입량!$M:$T,6,FALSE),VLOOKUP($E2296,[1]투입량!$D:$I,5,FALSE)))</f>
        <v>531</v>
      </c>
      <c r="X2296" s="35">
        <f t="shared" si="178"/>
        <v>55489.5</v>
      </c>
      <c r="Y2296" s="37">
        <f>IF(V2296=0,0,VLOOKUP(V2296,[1]원재료!C:H,3,0)*0.001)</f>
        <v>4.55</v>
      </c>
      <c r="Z2296" s="35">
        <f t="shared" si="179"/>
        <v>252477.22499999998</v>
      </c>
      <c r="AA2296" s="38"/>
      <c r="AB2296" s="39" t="s">
        <v>232</v>
      </c>
      <c r="AC2296" s="40"/>
    </row>
    <row r="2297" spans="1:29" ht="19.5" customHeight="1" x14ac:dyDescent="0.45">
      <c r="A2297" s="22">
        <v>46149</v>
      </c>
      <c r="B2297" s="23" t="s">
        <v>226</v>
      </c>
      <c r="C2297" s="24" t="s">
        <v>168</v>
      </c>
      <c r="D2297" s="25" t="s">
        <v>252</v>
      </c>
      <c r="E2297" s="26" t="s">
        <v>253</v>
      </c>
      <c r="F2297" s="27" t="str">
        <f>VLOOKUP(표1[[#This Row],[품번]],[1]!품번구분[#Data],2,0)</f>
        <v>G</v>
      </c>
      <c r="G2297" s="28">
        <v>24</v>
      </c>
      <c r="H2297" s="28">
        <v>81</v>
      </c>
      <c r="I2297" s="28">
        <v>0</v>
      </c>
      <c r="J2297" s="29">
        <f>표1[[#This Row],[C/V]]*표1[[#This Row],[판수]]-표1[[#This Row],[불량수량]]</f>
        <v>1944</v>
      </c>
      <c r="K2297" s="28" t="s">
        <v>254</v>
      </c>
      <c r="L2297" s="28" t="s">
        <v>117</v>
      </c>
      <c r="M2297" s="30" t="s">
        <v>353</v>
      </c>
      <c r="N2297" s="30" t="s">
        <v>230</v>
      </c>
      <c r="O2297" s="31">
        <v>660</v>
      </c>
      <c r="P2297" s="31">
        <v>0</v>
      </c>
      <c r="Q2297" s="32"/>
      <c r="R2297" s="33">
        <f t="shared" si="176"/>
        <v>7.3636363636363633</v>
      </c>
      <c r="S2297" s="34">
        <f t="shared" si="175"/>
        <v>81</v>
      </c>
      <c r="T2297" s="35">
        <f>IF(L2297="비가동",0,VLOOKUP(E2297,[1]단가!$D$4:$G$1048576,4,0))</f>
        <v>790</v>
      </c>
      <c r="U2297" s="35">
        <f t="shared" si="177"/>
        <v>1535760</v>
      </c>
      <c r="V2297" s="36" t="str">
        <f>IF($L2297="비가동",0,IF($B2297="in",VLOOKUP($E2297,[1]투입량!$M:$T,3,FALSE),VLOOKUP($E2297,[1]투입량!$D:$I,3,FALSE)))</f>
        <v>E5005-1(리본)</v>
      </c>
      <c r="W2297" s="35">
        <f>IF($L2297="비가동",0,IF($B2297="in",VLOOKUP($E2297,[1]투입량!$M:$T,6,FALSE),VLOOKUP($E2297,[1]투입량!$D:$I,5,FALSE)))</f>
        <v>2152.6499999999996</v>
      </c>
      <c r="X2297" s="35">
        <f t="shared" si="178"/>
        <v>191801.11499999999</v>
      </c>
      <c r="Y2297" s="37">
        <f>IF(V2297=0,0,VLOOKUP(V2297,[1]원재료!C:H,3,0)*0.001)</f>
        <v>3.35</v>
      </c>
      <c r="Z2297" s="35">
        <f t="shared" si="179"/>
        <v>642533.73525000003</v>
      </c>
      <c r="AA2297" s="38"/>
      <c r="AB2297" s="39" t="s">
        <v>232</v>
      </c>
      <c r="AC2297" s="40"/>
    </row>
    <row r="2298" spans="1:29" ht="19.5" customHeight="1" x14ac:dyDescent="0.45">
      <c r="A2298" s="22">
        <v>46149</v>
      </c>
      <c r="B2298" s="23" t="s">
        <v>226</v>
      </c>
      <c r="C2298" s="24" t="s">
        <v>168</v>
      </c>
      <c r="D2298" s="25" t="s">
        <v>255</v>
      </c>
      <c r="E2298" s="26" t="s">
        <v>253</v>
      </c>
      <c r="F2298" s="27" t="str">
        <f>VLOOKUP(표1[[#This Row],[품번]],[1]!품번구분[#Data],2,0)</f>
        <v>G</v>
      </c>
      <c r="G2298" s="28">
        <v>24</v>
      </c>
      <c r="H2298" s="28">
        <v>81</v>
      </c>
      <c r="I2298" s="28">
        <v>0</v>
      </c>
      <c r="J2298" s="29">
        <f>표1[[#This Row],[C/V]]*표1[[#This Row],[판수]]-표1[[#This Row],[불량수량]]</f>
        <v>1944</v>
      </c>
      <c r="K2298" s="28" t="s">
        <v>254</v>
      </c>
      <c r="L2298" s="28" t="s">
        <v>117</v>
      </c>
      <c r="M2298" s="30" t="s">
        <v>353</v>
      </c>
      <c r="N2298" s="30" t="s">
        <v>230</v>
      </c>
      <c r="O2298" s="31">
        <v>660</v>
      </c>
      <c r="P2298" s="31">
        <v>0</v>
      </c>
      <c r="Q2298" s="32"/>
      <c r="R2298" s="33">
        <f t="shared" si="176"/>
        <v>7.3636363636363633</v>
      </c>
      <c r="S2298" s="34">
        <f t="shared" si="175"/>
        <v>81</v>
      </c>
      <c r="T2298" s="35">
        <f>IF(L2298="비가동",0,VLOOKUP(E2298,[1]단가!$D$4:$G$1048576,4,0))</f>
        <v>790</v>
      </c>
      <c r="U2298" s="35">
        <f t="shared" si="177"/>
        <v>1535760</v>
      </c>
      <c r="V2298" s="36" t="str">
        <f>IF($L2298="비가동",0,IF($B2298="in",VLOOKUP($E2298,[1]투입량!$M:$T,3,FALSE),VLOOKUP($E2298,[1]투입량!$D:$I,3,FALSE)))</f>
        <v>E5005-1(리본)</v>
      </c>
      <c r="W2298" s="35">
        <f>IF($L2298="비가동",0,IF($B2298="in",VLOOKUP($E2298,[1]투입량!$M:$T,6,FALSE),VLOOKUP($E2298,[1]투입량!$D:$I,5,FALSE)))</f>
        <v>2152.6499999999996</v>
      </c>
      <c r="X2298" s="35">
        <f t="shared" si="178"/>
        <v>191801.11499999999</v>
      </c>
      <c r="Y2298" s="37">
        <f>IF(V2298=0,0,VLOOKUP(V2298,[1]원재료!C:H,3,0)*0.001)</f>
        <v>3.35</v>
      </c>
      <c r="Z2298" s="35">
        <f t="shared" si="179"/>
        <v>642533.73525000003</v>
      </c>
      <c r="AA2298" s="38"/>
      <c r="AB2298" s="39" t="s">
        <v>232</v>
      </c>
      <c r="AC2298" s="40"/>
    </row>
    <row r="2299" spans="1:29" ht="19.5" customHeight="1" x14ac:dyDescent="0.45">
      <c r="A2299" s="22">
        <v>46149</v>
      </c>
      <c r="B2299" s="23" t="s">
        <v>226</v>
      </c>
      <c r="C2299" s="24" t="s">
        <v>168</v>
      </c>
      <c r="D2299" s="25" t="s">
        <v>256</v>
      </c>
      <c r="E2299" s="26" t="s">
        <v>257</v>
      </c>
      <c r="F2299" s="27" t="str">
        <f>VLOOKUP(표1[[#This Row],[품번]],[1]!품번구분[#Data],2,0)</f>
        <v>G</v>
      </c>
      <c r="G2299" s="28">
        <v>16</v>
      </c>
      <c r="H2299" s="28">
        <v>79</v>
      </c>
      <c r="I2299" s="28">
        <v>0</v>
      </c>
      <c r="J2299" s="29">
        <f>표1[[#This Row],[C/V]]*표1[[#This Row],[판수]]-표1[[#This Row],[불량수량]]</f>
        <v>1264</v>
      </c>
      <c r="K2299" s="28" t="s">
        <v>258</v>
      </c>
      <c r="L2299" s="28" t="s">
        <v>117</v>
      </c>
      <c r="M2299" s="30" t="s">
        <v>353</v>
      </c>
      <c r="N2299" s="30" t="s">
        <v>230</v>
      </c>
      <c r="O2299" s="31">
        <v>660</v>
      </c>
      <c r="P2299" s="31">
        <v>0</v>
      </c>
      <c r="Q2299" s="32"/>
      <c r="R2299" s="33">
        <f t="shared" si="176"/>
        <v>7.1818181818181817</v>
      </c>
      <c r="S2299" s="34">
        <f t="shared" si="175"/>
        <v>149</v>
      </c>
      <c r="T2299" s="35">
        <f>IF(L2299="비가동",0,VLOOKUP(E2299,[1]단가!$D$4:$G$1048576,4,0))</f>
        <v>730</v>
      </c>
      <c r="U2299" s="35">
        <f t="shared" si="177"/>
        <v>922720</v>
      </c>
      <c r="V2299" s="36" t="str">
        <f>IF($L2299="비가동",0,IF($B2299="in",VLOOKUP($E2299,[1]투입량!$M:$T,3,FALSE),VLOOKUP($E2299,[1]투입량!$D:$I,3,FALSE)))</f>
        <v>E5005-1</v>
      </c>
      <c r="W2299" s="35">
        <f>IF($L2299="비가동",0,IF($B2299="in",VLOOKUP($E2299,[1]투입량!$M:$T,6,FALSE),VLOOKUP($E2299,[1]투입량!$D:$I,5,FALSE)))</f>
        <v>2497</v>
      </c>
      <c r="X2299" s="35">
        <f t="shared" si="178"/>
        <v>216989.30000000002</v>
      </c>
      <c r="Y2299" s="37">
        <f>IF(V2299=0,0,VLOOKUP(V2299,[1]원재료!C:H,3,0)*0.001)</f>
        <v>3.25</v>
      </c>
      <c r="Z2299" s="35">
        <f t="shared" si="179"/>
        <v>705215.22500000009</v>
      </c>
      <c r="AA2299" s="38"/>
      <c r="AB2299" s="39" t="s">
        <v>232</v>
      </c>
      <c r="AC2299" s="40"/>
    </row>
    <row r="2300" spans="1:29" ht="19.5" customHeight="1" x14ac:dyDescent="0.45">
      <c r="A2300" s="22">
        <v>46149</v>
      </c>
      <c r="B2300" s="23" t="s">
        <v>226</v>
      </c>
      <c r="C2300" s="24" t="s">
        <v>168</v>
      </c>
      <c r="D2300" s="25" t="s">
        <v>235</v>
      </c>
      <c r="E2300" s="26" t="s">
        <v>236</v>
      </c>
      <c r="F2300" s="27" t="str">
        <f>VLOOKUP(표1[[#This Row],[품번]],[1]!품번구분[#Data],2,0)</f>
        <v>G</v>
      </c>
      <c r="G2300" s="28">
        <v>16</v>
      </c>
      <c r="H2300" s="28">
        <v>79</v>
      </c>
      <c r="I2300" s="28">
        <v>0</v>
      </c>
      <c r="J2300" s="29">
        <f>표1[[#This Row],[C/V]]*표1[[#This Row],[판수]]-표1[[#This Row],[불량수량]]</f>
        <v>1264</v>
      </c>
      <c r="K2300" s="28" t="s">
        <v>258</v>
      </c>
      <c r="L2300" s="28" t="s">
        <v>117</v>
      </c>
      <c r="M2300" s="30" t="s">
        <v>353</v>
      </c>
      <c r="N2300" s="30" t="s">
        <v>230</v>
      </c>
      <c r="O2300" s="31">
        <v>660</v>
      </c>
      <c r="P2300" s="31">
        <v>0</v>
      </c>
      <c r="Q2300" s="32"/>
      <c r="R2300" s="33">
        <f t="shared" si="176"/>
        <v>7.1818181818181817</v>
      </c>
      <c r="S2300" s="34">
        <f t="shared" si="175"/>
        <v>150</v>
      </c>
      <c r="T2300" s="35">
        <f>IF(L2300="비가동",0,VLOOKUP(E2300,[1]단가!$D$4:$G$1048576,4,0))</f>
        <v>1541.9</v>
      </c>
      <c r="U2300" s="35">
        <f t="shared" si="177"/>
        <v>1948961.6</v>
      </c>
      <c r="V2300" s="36" t="str">
        <f>IF($L2300="비가동",0,IF($B2300="in",VLOOKUP($E2300,[1]투입량!$M:$T,3,FALSE),VLOOKUP($E2300,[1]투입량!$D:$I,3,FALSE)))</f>
        <v>E5005-1</v>
      </c>
      <c r="W2300" s="35">
        <f>IF($L2300="비가동",0,IF($B2300="in",VLOOKUP($E2300,[1]투입량!$M:$T,6,FALSE),VLOOKUP($E2300,[1]투입량!$D:$I,5,FALSE)))</f>
        <v>3102</v>
      </c>
      <c r="X2300" s="35">
        <f t="shared" si="178"/>
        <v>269563.80000000005</v>
      </c>
      <c r="Y2300" s="37">
        <f>IF(V2300=0,0,VLOOKUP(V2300,[1]원재료!C:H,3,0)*0.001)</f>
        <v>3.25</v>
      </c>
      <c r="Z2300" s="35">
        <f t="shared" si="179"/>
        <v>876082.35000000009</v>
      </c>
      <c r="AA2300" s="38"/>
      <c r="AB2300" s="39" t="s">
        <v>232</v>
      </c>
      <c r="AC2300" s="40"/>
    </row>
    <row r="2301" spans="1:29" ht="19.5" customHeight="1" x14ac:dyDescent="0.45">
      <c r="A2301" s="22">
        <v>46149</v>
      </c>
      <c r="B2301" s="23" t="s">
        <v>226</v>
      </c>
      <c r="C2301" s="24" t="s">
        <v>168</v>
      </c>
      <c r="D2301" s="25" t="s">
        <v>259</v>
      </c>
      <c r="E2301" s="26" t="s">
        <v>260</v>
      </c>
      <c r="F2301" s="27" t="str">
        <f>VLOOKUP(표1[[#This Row],[품번]],[1]!품번구분[#Data],2,0)</f>
        <v>G</v>
      </c>
      <c r="G2301" s="28">
        <v>24</v>
      </c>
      <c r="H2301" s="28">
        <v>87</v>
      </c>
      <c r="I2301" s="28">
        <v>0</v>
      </c>
      <c r="J2301" s="29">
        <f>표1[[#This Row],[C/V]]*표1[[#This Row],[판수]]-표1[[#This Row],[불량수량]]</f>
        <v>2088</v>
      </c>
      <c r="K2301" s="28" t="s">
        <v>261</v>
      </c>
      <c r="L2301" s="28" t="s">
        <v>117</v>
      </c>
      <c r="M2301" s="30" t="s">
        <v>353</v>
      </c>
      <c r="N2301" s="30" t="s">
        <v>230</v>
      </c>
      <c r="O2301" s="31">
        <v>660</v>
      </c>
      <c r="P2301" s="31">
        <v>0</v>
      </c>
      <c r="Q2301" s="32"/>
      <c r="R2301" s="33">
        <f t="shared" si="176"/>
        <v>7.9090909090909083</v>
      </c>
      <c r="S2301" s="34">
        <f t="shared" si="175"/>
        <v>87</v>
      </c>
      <c r="T2301" s="35">
        <f>IF(L2301="비가동",0,VLOOKUP(E2301,[1]단가!$D$4:$G$1048576,4,0))</f>
        <v>790</v>
      </c>
      <c r="U2301" s="35">
        <f t="shared" si="177"/>
        <v>1649520</v>
      </c>
      <c r="V2301" s="36" t="str">
        <f>IF($L2301="비가동",0,IF($B2301="in",VLOOKUP($E2301,[1]투입량!$M:$T,3,FALSE),VLOOKUP($E2301,[1]투입량!$D:$I,3,FALSE)))</f>
        <v>E5005-1(리본)</v>
      </c>
      <c r="W2301" s="35">
        <f>IF($L2301="비가동",0,IF($B2301="in",VLOOKUP($E2301,[1]투입량!$M:$T,6,FALSE),VLOOKUP($E2301,[1]투입량!$D:$I,5,FALSE)))</f>
        <v>2152.6499999999996</v>
      </c>
      <c r="X2301" s="35">
        <f t="shared" si="178"/>
        <v>206008.60500000001</v>
      </c>
      <c r="Y2301" s="37">
        <f>IF(V2301=0,0,VLOOKUP(V2301,[1]원재료!C:H,3,0)*0.001)</f>
        <v>3.35</v>
      </c>
      <c r="Z2301" s="35">
        <f t="shared" si="179"/>
        <v>690128.82675000001</v>
      </c>
      <c r="AA2301" s="38"/>
      <c r="AB2301" s="39" t="s">
        <v>232</v>
      </c>
      <c r="AC2301" s="40"/>
    </row>
    <row r="2302" spans="1:29" ht="19.5" customHeight="1" x14ac:dyDescent="0.45">
      <c r="A2302" s="22">
        <v>46149</v>
      </c>
      <c r="B2302" s="23" t="s">
        <v>226</v>
      </c>
      <c r="C2302" s="24" t="s">
        <v>168</v>
      </c>
      <c r="D2302" s="25" t="s">
        <v>239</v>
      </c>
      <c r="E2302" s="26" t="s">
        <v>240</v>
      </c>
      <c r="F2302" s="27" t="str">
        <f>VLOOKUP(표1[[#This Row],[품번]],[1]!품번구분[#Data],2,0)</f>
        <v>G</v>
      </c>
      <c r="G2302" s="28">
        <v>16</v>
      </c>
      <c r="H2302" s="28">
        <v>89</v>
      </c>
      <c r="I2302" s="28">
        <v>0</v>
      </c>
      <c r="J2302" s="29">
        <f>표1[[#This Row],[C/V]]*표1[[#This Row],[판수]]-표1[[#This Row],[불량수량]]</f>
        <v>1424</v>
      </c>
      <c r="K2302" s="28" t="s">
        <v>261</v>
      </c>
      <c r="L2302" s="28" t="s">
        <v>117</v>
      </c>
      <c r="M2302" s="30" t="s">
        <v>353</v>
      </c>
      <c r="N2302" s="30" t="s">
        <v>230</v>
      </c>
      <c r="O2302" s="31">
        <v>660</v>
      </c>
      <c r="P2302" s="31">
        <v>0</v>
      </c>
      <c r="Q2302" s="32"/>
      <c r="R2302" s="33">
        <f t="shared" si="176"/>
        <v>8.0909090909090917</v>
      </c>
      <c r="S2302" s="34">
        <f t="shared" si="175"/>
        <v>162</v>
      </c>
      <c r="T2302" s="35">
        <f>IF(L2302="비가동",0,VLOOKUP(E2302,[1]단가!$D$4:$G$1048576,4,0))</f>
        <v>333.6</v>
      </c>
      <c r="U2302" s="35">
        <f t="shared" si="177"/>
        <v>475046.40000000002</v>
      </c>
      <c r="V2302" s="36" t="str">
        <f>IF($L2302="비가동",0,IF($B2302="in",VLOOKUP($E2302,[1]투입량!$M:$T,3,FALSE),VLOOKUP($E2302,[1]투입량!$D:$I,3,FALSE)))</f>
        <v>E5005-1(리본)</v>
      </c>
      <c r="W2302" s="35">
        <f>IF($L2302="비가동",0,IF($B2302="in",VLOOKUP($E2302,[1]투입량!$M:$T,6,FALSE),VLOOKUP($E2302,[1]투입량!$D:$I,5,FALSE)))</f>
        <v>0</v>
      </c>
      <c r="X2302" s="35">
        <f t="shared" si="178"/>
        <v>0</v>
      </c>
      <c r="Y2302" s="37">
        <f>IF(V2302=0,0,VLOOKUP(V2302,[1]원재료!C:H,3,0)*0.001)</f>
        <v>3.35</v>
      </c>
      <c r="Z2302" s="35">
        <f t="shared" si="179"/>
        <v>0</v>
      </c>
      <c r="AA2302" s="38"/>
      <c r="AB2302" s="39" t="s">
        <v>232</v>
      </c>
      <c r="AC2302" s="40"/>
    </row>
    <row r="2303" spans="1:29" ht="19.5" customHeight="1" x14ac:dyDescent="0.45">
      <c r="A2303" s="22">
        <v>46149</v>
      </c>
      <c r="B2303" s="23" t="s">
        <v>226</v>
      </c>
      <c r="C2303" s="24" t="s">
        <v>168</v>
      </c>
      <c r="D2303" s="25" t="s">
        <v>262</v>
      </c>
      <c r="E2303" s="26" t="s">
        <v>260</v>
      </c>
      <c r="F2303" s="27" t="str">
        <f>VLOOKUP(표1[[#This Row],[품번]],[1]!품번구분[#Data],2,0)</f>
        <v>G</v>
      </c>
      <c r="G2303" s="28">
        <v>24</v>
      </c>
      <c r="H2303" s="28">
        <v>75</v>
      </c>
      <c r="I2303" s="28">
        <v>0</v>
      </c>
      <c r="J2303" s="29">
        <f>표1[[#This Row],[C/V]]*표1[[#This Row],[판수]]-표1[[#This Row],[불량수량]]</f>
        <v>1800</v>
      </c>
      <c r="K2303" s="28" t="s">
        <v>263</v>
      </c>
      <c r="L2303" s="28" t="s">
        <v>117</v>
      </c>
      <c r="M2303" s="30" t="s">
        <v>353</v>
      </c>
      <c r="N2303" s="30" t="s">
        <v>230</v>
      </c>
      <c r="O2303" s="31">
        <v>660</v>
      </c>
      <c r="P2303" s="31">
        <v>0</v>
      </c>
      <c r="Q2303" s="32"/>
      <c r="R2303" s="33">
        <f t="shared" si="176"/>
        <v>6.8181818181818183</v>
      </c>
      <c r="S2303" s="34">
        <f t="shared" si="175"/>
        <v>75</v>
      </c>
      <c r="T2303" s="35">
        <f>IF(L2303="비가동",0,VLOOKUP(E2303,[1]단가!$D$4:$G$1048576,4,0))</f>
        <v>790</v>
      </c>
      <c r="U2303" s="35">
        <f t="shared" si="177"/>
        <v>1422000</v>
      </c>
      <c r="V2303" s="36" t="str">
        <f>IF($L2303="비가동",0,IF($B2303="in",VLOOKUP($E2303,[1]투입량!$M:$T,3,FALSE),VLOOKUP($E2303,[1]투입량!$D:$I,3,FALSE)))</f>
        <v>E5005-1(리본)</v>
      </c>
      <c r="W2303" s="35">
        <f>IF($L2303="비가동",0,IF($B2303="in",VLOOKUP($E2303,[1]투입량!$M:$T,6,FALSE),VLOOKUP($E2303,[1]투입량!$D:$I,5,FALSE)))</f>
        <v>2152.6499999999996</v>
      </c>
      <c r="X2303" s="35">
        <f t="shared" si="178"/>
        <v>177593.625</v>
      </c>
      <c r="Y2303" s="37">
        <f>IF(V2303=0,0,VLOOKUP(V2303,[1]원재료!C:H,3,0)*0.001)</f>
        <v>3.35</v>
      </c>
      <c r="Z2303" s="35">
        <f t="shared" si="179"/>
        <v>594938.64375000005</v>
      </c>
      <c r="AA2303" s="38"/>
      <c r="AB2303" s="39" t="s">
        <v>232</v>
      </c>
      <c r="AC2303" s="40"/>
    </row>
    <row r="2304" spans="1:29" ht="19.5" customHeight="1" x14ac:dyDescent="0.45">
      <c r="A2304" s="22">
        <v>46149</v>
      </c>
      <c r="B2304" s="23" t="s">
        <v>226</v>
      </c>
      <c r="C2304" s="24" t="s">
        <v>168</v>
      </c>
      <c r="D2304" s="25" t="s">
        <v>264</v>
      </c>
      <c r="E2304" s="26" t="s">
        <v>265</v>
      </c>
      <c r="F2304" s="27" t="str">
        <f>VLOOKUP(표1[[#This Row],[품번]],[1]!품번구분[#Data],2,0)</f>
        <v>G</v>
      </c>
      <c r="G2304" s="28">
        <v>24</v>
      </c>
      <c r="H2304" s="28">
        <v>75</v>
      </c>
      <c r="I2304" s="28">
        <v>0</v>
      </c>
      <c r="J2304" s="29">
        <f>표1[[#This Row],[C/V]]*표1[[#This Row],[판수]]-표1[[#This Row],[불량수량]]</f>
        <v>1800</v>
      </c>
      <c r="K2304" s="28" t="s">
        <v>263</v>
      </c>
      <c r="L2304" s="28" t="s">
        <v>117</v>
      </c>
      <c r="M2304" s="30" t="s">
        <v>353</v>
      </c>
      <c r="N2304" s="30" t="s">
        <v>230</v>
      </c>
      <c r="O2304" s="31">
        <v>660</v>
      </c>
      <c r="P2304" s="31">
        <v>0</v>
      </c>
      <c r="Q2304" s="32"/>
      <c r="R2304" s="33">
        <f t="shared" si="176"/>
        <v>6.8181818181818183</v>
      </c>
      <c r="S2304" s="34">
        <f t="shared" si="175"/>
        <v>148</v>
      </c>
      <c r="T2304" s="35">
        <f>IF(L2304="비가동",0,VLOOKUP(E2304,[1]단가!$D$4:$G$1048576,4,0))</f>
        <v>473</v>
      </c>
      <c r="U2304" s="35">
        <f t="shared" si="177"/>
        <v>851400</v>
      </c>
      <c r="V2304" s="36" t="str">
        <f>IF($L2304="비가동",0,IF($B2304="in",VLOOKUP($E2304,[1]투입량!$M:$T,3,FALSE),VLOOKUP($E2304,[1]투입량!$D:$I,3,FALSE)))</f>
        <v>E5005-1</v>
      </c>
      <c r="W2304" s="35">
        <f>IF($L2304="비가동",0,IF($B2304="in",VLOOKUP($E2304,[1]투입량!$M:$T,6,FALSE),VLOOKUP($E2304,[1]투입량!$D:$I,5,FALSE)))</f>
        <v>1770</v>
      </c>
      <c r="X2304" s="35">
        <f t="shared" si="178"/>
        <v>146025.00000000003</v>
      </c>
      <c r="Y2304" s="37">
        <f>IF(V2304=0,0,VLOOKUP(V2304,[1]원재료!C:H,3,0)*0.001)</f>
        <v>3.25</v>
      </c>
      <c r="Z2304" s="35">
        <f t="shared" si="179"/>
        <v>474581.25000000012</v>
      </c>
      <c r="AA2304" s="38"/>
      <c r="AB2304" s="39" t="s">
        <v>232</v>
      </c>
      <c r="AC2304" s="40"/>
    </row>
    <row r="2305" spans="1:29" ht="19.5" customHeight="1" x14ac:dyDescent="0.45">
      <c r="A2305" s="22">
        <v>46149</v>
      </c>
      <c r="B2305" s="23" t="s">
        <v>226</v>
      </c>
      <c r="C2305" s="24" t="s">
        <v>168</v>
      </c>
      <c r="D2305" s="25" t="s">
        <v>241</v>
      </c>
      <c r="E2305" s="26" t="s">
        <v>242</v>
      </c>
      <c r="F2305" s="27" t="str">
        <f>VLOOKUP(표1[[#This Row],[품번]],[1]!품번구분[#Data],2,0)</f>
        <v>G</v>
      </c>
      <c r="G2305" s="28">
        <v>16</v>
      </c>
      <c r="H2305" s="28">
        <v>90</v>
      </c>
      <c r="I2305" s="28">
        <v>0</v>
      </c>
      <c r="J2305" s="29">
        <f>표1[[#This Row],[C/V]]*표1[[#This Row],[판수]]-표1[[#This Row],[불량수량]]</f>
        <v>1440</v>
      </c>
      <c r="K2305" s="28" t="s">
        <v>266</v>
      </c>
      <c r="L2305" s="28" t="s">
        <v>117</v>
      </c>
      <c r="M2305" s="30" t="s">
        <v>353</v>
      </c>
      <c r="N2305" s="30" t="s">
        <v>230</v>
      </c>
      <c r="O2305" s="31">
        <v>660</v>
      </c>
      <c r="P2305" s="31">
        <v>0</v>
      </c>
      <c r="Q2305" s="32"/>
      <c r="R2305" s="33">
        <f t="shared" si="176"/>
        <v>8.1818181818181817</v>
      </c>
      <c r="S2305" s="34">
        <f t="shared" si="175"/>
        <v>175</v>
      </c>
      <c r="T2305" s="35">
        <f>IF(L2305="비가동",0,VLOOKUP(E2305,[1]단가!$D$4:$G$1048576,4,0))</f>
        <v>774</v>
      </c>
      <c r="U2305" s="35">
        <f t="shared" si="177"/>
        <v>1114560</v>
      </c>
      <c r="V2305" s="36" t="str">
        <f>IF($L2305="비가동",0,IF($B2305="in",VLOOKUP($E2305,[1]투입량!$M:$T,3,FALSE),VLOOKUP($E2305,[1]투입량!$D:$I,3,FALSE)))</f>
        <v>E4701(리본)</v>
      </c>
      <c r="W2305" s="35">
        <f>IF($L2305="비가동",0,IF($B2305="in",VLOOKUP($E2305,[1]투입량!$M:$T,6,FALSE),VLOOKUP($E2305,[1]투입량!$D:$I,5,FALSE)))</f>
        <v>2022.6999999999998</v>
      </c>
      <c r="X2305" s="35">
        <f t="shared" si="178"/>
        <v>200247.3</v>
      </c>
      <c r="Y2305" s="37">
        <f>IF(V2305=0,0,VLOOKUP(V2305,[1]원재료!C:H,3,0)*0.001)</f>
        <v>3.41</v>
      </c>
      <c r="Z2305" s="35">
        <f t="shared" si="179"/>
        <v>682843.29299999995</v>
      </c>
      <c r="AA2305" s="38"/>
      <c r="AB2305" s="39" t="s">
        <v>232</v>
      </c>
      <c r="AC2305" s="40"/>
    </row>
    <row r="2306" spans="1:29" ht="19.5" customHeight="1" x14ac:dyDescent="0.45">
      <c r="A2306" s="22">
        <v>46149</v>
      </c>
      <c r="B2306" s="23" t="s">
        <v>226</v>
      </c>
      <c r="C2306" s="24" t="s">
        <v>168</v>
      </c>
      <c r="D2306" s="25" t="s">
        <v>244</v>
      </c>
      <c r="E2306" s="26" t="s">
        <v>245</v>
      </c>
      <c r="F2306" s="27" t="str">
        <f>VLOOKUP(표1[[#This Row],[품번]],[1]!품번구분[#Data],2,0)</f>
        <v>G</v>
      </c>
      <c r="G2306" s="28">
        <v>20</v>
      </c>
      <c r="H2306" s="28">
        <v>82</v>
      </c>
      <c r="I2306" s="28">
        <v>0</v>
      </c>
      <c r="J2306" s="29">
        <f>표1[[#This Row],[C/V]]*표1[[#This Row],[판수]]-표1[[#This Row],[불량수량]]</f>
        <v>1640</v>
      </c>
      <c r="K2306" s="28" t="s">
        <v>266</v>
      </c>
      <c r="L2306" s="28" t="s">
        <v>117</v>
      </c>
      <c r="M2306" s="30" t="s">
        <v>353</v>
      </c>
      <c r="N2306" s="30" t="s">
        <v>230</v>
      </c>
      <c r="O2306" s="31">
        <v>660</v>
      </c>
      <c r="P2306" s="31">
        <v>0</v>
      </c>
      <c r="Q2306" s="32"/>
      <c r="R2306" s="33">
        <f t="shared" si="176"/>
        <v>7.4545454545454541</v>
      </c>
      <c r="S2306" s="34">
        <f t="shared" si="175"/>
        <v>167</v>
      </c>
      <c r="T2306" s="35">
        <f>IF(L2306="비가동",0,VLOOKUP(E2306,[1]단가!$D$4:$G$1048576,4,0))</f>
        <v>350</v>
      </c>
      <c r="U2306" s="35">
        <f t="shared" si="177"/>
        <v>574000</v>
      </c>
      <c r="V2306" s="36" t="str">
        <f>IF($L2306="비가동",0,IF($B2306="in",VLOOKUP($E2306,[1]투입량!$M:$T,3,FALSE),VLOOKUP($E2306,[1]투입량!$D:$I,3,FALSE)))</f>
        <v>E5005-1</v>
      </c>
      <c r="W2306" s="35">
        <f>IF($L2306="비가동",0,IF($B2306="in",VLOOKUP($E2306,[1]투입량!$M:$T,6,FALSE),VLOOKUP($E2306,[1]투입량!$D:$I,5,FALSE)))</f>
        <v>1147</v>
      </c>
      <c r="X2306" s="35">
        <f t="shared" si="178"/>
        <v>103459.40000000001</v>
      </c>
      <c r="Y2306" s="37">
        <f>IF(V2306=0,0,VLOOKUP(V2306,[1]원재료!C:H,3,0)*0.001)</f>
        <v>3.25</v>
      </c>
      <c r="Z2306" s="35">
        <f t="shared" si="179"/>
        <v>336243.05000000005</v>
      </c>
      <c r="AA2306" s="38"/>
      <c r="AB2306" s="39" t="s">
        <v>232</v>
      </c>
      <c r="AC2306" s="40"/>
    </row>
    <row r="2307" spans="1:29" ht="19.5" customHeight="1" x14ac:dyDescent="0.45">
      <c r="A2307" s="22">
        <v>46149</v>
      </c>
      <c r="B2307" s="23" t="s">
        <v>226</v>
      </c>
      <c r="C2307" s="24" t="s">
        <v>168</v>
      </c>
      <c r="D2307" s="25" t="s">
        <v>246</v>
      </c>
      <c r="E2307" s="26" t="s">
        <v>380</v>
      </c>
      <c r="F2307" s="27" t="str">
        <f>VLOOKUP(표1[[#This Row],[품번]],[1]!품번구분[#Data],2,0)</f>
        <v>G</v>
      </c>
      <c r="G2307" s="28">
        <v>36</v>
      </c>
      <c r="H2307" s="28">
        <v>82</v>
      </c>
      <c r="I2307" s="28">
        <v>0</v>
      </c>
      <c r="J2307" s="29">
        <f>표1[[#This Row],[C/V]]*표1[[#This Row],[판수]]-표1[[#This Row],[불량수량]]</f>
        <v>2952</v>
      </c>
      <c r="K2307" s="28" t="s">
        <v>266</v>
      </c>
      <c r="L2307" s="28" t="s">
        <v>117</v>
      </c>
      <c r="M2307" s="30" t="s">
        <v>353</v>
      </c>
      <c r="N2307" s="30" t="s">
        <v>230</v>
      </c>
      <c r="O2307" s="31">
        <v>660</v>
      </c>
      <c r="P2307" s="31">
        <v>0</v>
      </c>
      <c r="Q2307" s="32"/>
      <c r="R2307" s="33">
        <f t="shared" si="176"/>
        <v>7.4545454545454541</v>
      </c>
      <c r="S2307" s="34">
        <f t="shared" ref="S2307:S2370" si="180">SUMIFS(H:H,$A:$A,A2307,$D:$D,D2307,$E:$E,E2307)</f>
        <v>126</v>
      </c>
      <c r="T2307" s="35">
        <f>IF(L2307="비가동",0,VLOOKUP(E2307,[1]단가!$D$4:$G$1048576,4,0))</f>
        <v>130</v>
      </c>
      <c r="U2307" s="35">
        <f t="shared" si="177"/>
        <v>383760</v>
      </c>
      <c r="V2307" s="36" t="str">
        <f>IF($L2307="비가동",0,IF($B2307="in",VLOOKUP($E2307,[1]투입량!$M:$T,3,FALSE),VLOOKUP($E2307,[1]투입량!$D:$I,3,FALSE)))</f>
        <v>E5005-1(리본)</v>
      </c>
      <c r="W2307" s="35">
        <f>IF($L2307="비가동",0,IF($B2307="in",VLOOKUP($E2307,[1]투입량!$M:$T,6,FALSE),VLOOKUP($E2307,[1]투입량!$D:$I,5,FALSE)))</f>
        <v>943.55</v>
      </c>
      <c r="X2307" s="35">
        <f t="shared" si="178"/>
        <v>85108.209999999992</v>
      </c>
      <c r="Y2307" s="37">
        <f>IF(V2307=0,0,VLOOKUP(V2307,[1]원재료!C:H,3,0)*0.001)</f>
        <v>3.35</v>
      </c>
      <c r="Z2307" s="35">
        <f t="shared" si="179"/>
        <v>285112.50349999999</v>
      </c>
      <c r="AA2307" s="38"/>
      <c r="AB2307" s="39" t="s">
        <v>232</v>
      </c>
      <c r="AC2307" s="40"/>
    </row>
    <row r="2308" spans="1:29" ht="19.5" customHeight="1" x14ac:dyDescent="0.45">
      <c r="A2308" s="22">
        <v>46149</v>
      </c>
      <c r="B2308" s="23" t="s">
        <v>29</v>
      </c>
      <c r="C2308" s="24" t="s">
        <v>168</v>
      </c>
      <c r="D2308" s="25" t="s">
        <v>267</v>
      </c>
      <c r="E2308" s="26" t="s">
        <v>374</v>
      </c>
      <c r="F2308" s="27" t="str">
        <f>VLOOKUP(표1[[#This Row],[품번]],[1]!품번구분[#Data],2,0)</f>
        <v>G</v>
      </c>
      <c r="G2308" s="28">
        <v>49</v>
      </c>
      <c r="H2308" s="28">
        <v>86</v>
      </c>
      <c r="I2308" s="28">
        <v>0</v>
      </c>
      <c r="J2308" s="29">
        <f>표1[[#This Row],[C/V]]*표1[[#This Row],[판수]]-표1[[#This Row],[불량수량]]</f>
        <v>4214</v>
      </c>
      <c r="K2308" s="28" t="s">
        <v>269</v>
      </c>
      <c r="L2308" s="28" t="s">
        <v>34</v>
      </c>
      <c r="M2308" s="30" t="s">
        <v>230</v>
      </c>
      <c r="N2308" s="30" t="s">
        <v>353</v>
      </c>
      <c r="O2308" s="31">
        <v>620</v>
      </c>
      <c r="P2308" s="31">
        <v>0</v>
      </c>
      <c r="Q2308" s="32"/>
      <c r="R2308" s="33">
        <f t="shared" ref="R2308:R2371" si="181">IF(H2308=0,"",H2308/O2308*60)</f>
        <v>8.32258064516129</v>
      </c>
      <c r="S2308" s="34">
        <f t="shared" si="180"/>
        <v>148</v>
      </c>
      <c r="T2308" s="35">
        <f>IF(L2308="비가동",0,VLOOKUP(E2308,[1]단가!$D$4:$G$1048576,4,0))</f>
        <v>110</v>
      </c>
      <c r="U2308" s="35">
        <f t="shared" si="177"/>
        <v>463540</v>
      </c>
      <c r="V2308" s="36" t="str">
        <f>IF($L2308="비가동",0,IF($B2308="in",VLOOKUP($E2308,[1]투입량!$M:$T,3,FALSE),VLOOKUP($E2308,[1]투입량!$D:$I,3,FALSE)))</f>
        <v>E5005-1</v>
      </c>
      <c r="W2308" s="35">
        <f>IF($L2308="비가동",0,IF($B2308="in",VLOOKUP($E2308,[1]투입량!$M:$T,6,FALSE),VLOOKUP($E2308,[1]투입량!$D:$I,5,FALSE)))</f>
        <v>0</v>
      </c>
      <c r="X2308" s="35">
        <f t="shared" si="178"/>
        <v>0</v>
      </c>
      <c r="Y2308" s="37">
        <f>IF(V2308=0,0,VLOOKUP(V2308,[1]원재료!C:H,3,0)*0.001)</f>
        <v>3.25</v>
      </c>
      <c r="Z2308" s="35">
        <f t="shared" si="179"/>
        <v>0</v>
      </c>
      <c r="AA2308" s="38"/>
      <c r="AB2308" s="39" t="s">
        <v>232</v>
      </c>
      <c r="AC2308" s="40"/>
    </row>
    <row r="2309" spans="1:29" ht="19.5" customHeight="1" x14ac:dyDescent="0.45">
      <c r="A2309" s="22">
        <v>46149</v>
      </c>
      <c r="B2309" s="23" t="s">
        <v>29</v>
      </c>
      <c r="C2309" s="24" t="s">
        <v>168</v>
      </c>
      <c r="D2309" s="25" t="s">
        <v>270</v>
      </c>
      <c r="E2309" s="26" t="s">
        <v>355</v>
      </c>
      <c r="F2309" s="27" t="str">
        <f>VLOOKUP(표1[[#This Row],[품번]],[1]!품번구분[#Data],2,0)</f>
        <v>G</v>
      </c>
      <c r="G2309" s="28">
        <v>20</v>
      </c>
      <c r="H2309" s="28">
        <v>86</v>
      </c>
      <c r="I2309" s="28">
        <v>0</v>
      </c>
      <c r="J2309" s="29">
        <f>표1[[#This Row],[C/V]]*표1[[#This Row],[판수]]-표1[[#This Row],[불량수량]]</f>
        <v>1720</v>
      </c>
      <c r="K2309" s="28" t="s">
        <v>269</v>
      </c>
      <c r="L2309" s="28" t="s">
        <v>34</v>
      </c>
      <c r="M2309" s="30" t="s">
        <v>230</v>
      </c>
      <c r="N2309" s="30" t="s">
        <v>353</v>
      </c>
      <c r="O2309" s="31">
        <v>620</v>
      </c>
      <c r="P2309" s="31">
        <v>0</v>
      </c>
      <c r="Q2309" s="32"/>
      <c r="R2309" s="33">
        <f t="shared" si="181"/>
        <v>8.32258064516129</v>
      </c>
      <c r="S2309" s="34">
        <f t="shared" si="180"/>
        <v>175</v>
      </c>
      <c r="T2309" s="35">
        <f>IF(L2309="비가동",0,VLOOKUP(E2309,[1]단가!$D$4:$G$1048576,4,0))</f>
        <v>380</v>
      </c>
      <c r="U2309" s="35">
        <f t="shared" si="177"/>
        <v>653600</v>
      </c>
      <c r="V2309" s="36" t="str">
        <f>IF($L2309="비가동",0,IF($B2309="in",VLOOKUP($E2309,[1]투입량!$M:$T,3,FALSE),VLOOKUP($E2309,[1]투입량!$D:$I,3,FALSE)))</f>
        <v>H-N7001</v>
      </c>
      <c r="W2309" s="35">
        <f>IF($L2309="비가동",0,IF($B2309="in",VLOOKUP($E2309,[1]투입량!$M:$T,6,FALSE),VLOOKUP($E2309,[1]투입량!$D:$I,5,FALSE)))</f>
        <v>84</v>
      </c>
      <c r="X2309" s="35">
        <f t="shared" si="178"/>
        <v>7946.4000000000005</v>
      </c>
      <c r="Y2309" s="37">
        <f>IF(V2309=0,0,VLOOKUP(V2309,[1]원재료!C:H,3,0)*0.001)</f>
        <v>22.900000000000002</v>
      </c>
      <c r="Z2309" s="35">
        <f t="shared" si="179"/>
        <v>181972.56000000003</v>
      </c>
      <c r="AA2309" s="38"/>
      <c r="AB2309" s="39" t="s">
        <v>232</v>
      </c>
      <c r="AC2309" s="40"/>
    </row>
    <row r="2310" spans="1:29" ht="19.5" customHeight="1" x14ac:dyDescent="0.45">
      <c r="A2310" s="22">
        <v>46149</v>
      </c>
      <c r="B2310" s="23" t="s">
        <v>29</v>
      </c>
      <c r="C2310" s="24" t="s">
        <v>168</v>
      </c>
      <c r="D2310" s="25" t="s">
        <v>273</v>
      </c>
      <c r="E2310" s="26" t="s">
        <v>274</v>
      </c>
      <c r="F2310" s="27" t="str">
        <f>VLOOKUP(표1[[#This Row],[품번]],[1]!품번구분[#Data],2,0)</f>
        <v>G</v>
      </c>
      <c r="G2310" s="28">
        <v>4</v>
      </c>
      <c r="H2310" s="28">
        <v>81</v>
      </c>
      <c r="I2310" s="28">
        <v>0</v>
      </c>
      <c r="J2310" s="29">
        <f>표1[[#This Row],[C/V]]*표1[[#This Row],[판수]]-표1[[#This Row],[불량수량]]</f>
        <v>324</v>
      </c>
      <c r="K2310" s="28" t="s">
        <v>269</v>
      </c>
      <c r="L2310" s="28" t="s">
        <v>34</v>
      </c>
      <c r="M2310" s="30" t="s">
        <v>230</v>
      </c>
      <c r="N2310" s="30" t="s">
        <v>353</v>
      </c>
      <c r="O2310" s="31">
        <v>620</v>
      </c>
      <c r="P2310" s="31">
        <v>0</v>
      </c>
      <c r="Q2310" s="32"/>
      <c r="R2310" s="33">
        <f t="shared" si="181"/>
        <v>7.838709677419355</v>
      </c>
      <c r="S2310" s="34">
        <f t="shared" si="180"/>
        <v>170</v>
      </c>
      <c r="T2310" s="35">
        <f>IF(L2310="비가동",0,VLOOKUP(E2310,[1]단가!$D$4:$G$1048576,4,0))</f>
        <v>550</v>
      </c>
      <c r="U2310" s="35">
        <f t="shared" si="177"/>
        <v>178200</v>
      </c>
      <c r="V2310" s="36" t="str">
        <f>IF($L2310="비가동",0,IF($B2310="in",VLOOKUP($E2310,[1]투입량!$M:$T,3,FALSE),VLOOKUP($E2310,[1]투입량!$D:$I,3,FALSE)))</f>
        <v>E5005-1</v>
      </c>
      <c r="W2310" s="35">
        <f>IF($L2310="비가동",0,IF($B2310="in",VLOOKUP($E2310,[1]투입량!$M:$T,6,FALSE),VLOOKUP($E2310,[1]투입량!$D:$I,5,FALSE)))</f>
        <v>555</v>
      </c>
      <c r="X2310" s="35">
        <f t="shared" si="178"/>
        <v>49450.5</v>
      </c>
      <c r="Y2310" s="37">
        <f>IF(V2310=0,0,VLOOKUP(V2310,[1]원재료!C:H,3,0)*0.001)</f>
        <v>3.25</v>
      </c>
      <c r="Z2310" s="35">
        <f t="shared" si="179"/>
        <v>160714.125</v>
      </c>
      <c r="AA2310" s="38"/>
      <c r="AB2310" s="39" t="s">
        <v>232</v>
      </c>
      <c r="AC2310" s="40"/>
    </row>
    <row r="2311" spans="1:29" ht="19.5" hidden="1" customHeight="1" x14ac:dyDescent="0.45">
      <c r="A2311" s="22">
        <v>46149</v>
      </c>
      <c r="B2311" s="23" t="s">
        <v>29</v>
      </c>
      <c r="C2311" s="24" t="s">
        <v>168</v>
      </c>
      <c r="D2311" s="25" t="s">
        <v>267</v>
      </c>
      <c r="E2311" s="26" t="s">
        <v>374</v>
      </c>
      <c r="F2311" s="27" t="str">
        <f>VLOOKUP(표1[[#This Row],[품번]],[1]!품번구분[#Data],2,0)</f>
        <v>G</v>
      </c>
      <c r="G2311" s="28">
        <v>49</v>
      </c>
      <c r="H2311" s="28">
        <v>62</v>
      </c>
      <c r="I2311" s="28">
        <v>0</v>
      </c>
      <c r="J2311" s="29">
        <f>표1[[#This Row],[C/V]]*표1[[#This Row],[판수]]-표1[[#This Row],[불량수량]]</f>
        <v>3038</v>
      </c>
      <c r="K2311" s="28" t="s">
        <v>275</v>
      </c>
      <c r="L2311" s="28" t="s">
        <v>117</v>
      </c>
      <c r="M2311" s="30" t="s">
        <v>353</v>
      </c>
      <c r="N2311" s="30" t="s">
        <v>230</v>
      </c>
      <c r="O2311" s="31">
        <v>512</v>
      </c>
      <c r="P2311" s="31">
        <v>148</v>
      </c>
      <c r="Q2311" s="32" t="s">
        <v>130</v>
      </c>
      <c r="R2311" s="33">
        <f t="shared" si="181"/>
        <v>7.265625</v>
      </c>
      <c r="S2311" s="34">
        <f t="shared" si="180"/>
        <v>148</v>
      </c>
      <c r="T2311" s="35">
        <f>IF(L2311="비가동",0,VLOOKUP(E2311,[1]단가!$D$4:$G$1048576,4,0))</f>
        <v>110</v>
      </c>
      <c r="U2311" s="35">
        <f t="shared" si="177"/>
        <v>334180</v>
      </c>
      <c r="V2311" s="36" t="str">
        <f>IF($L2311="비가동",0,IF($B2311="in",VLOOKUP($E2311,[1]투입량!$M:$T,3,FALSE),VLOOKUP($E2311,[1]투입량!$D:$I,3,FALSE)))</f>
        <v>E5005-1</v>
      </c>
      <c r="W2311" s="35">
        <f>IF($L2311="비가동",0,IF($B2311="in",VLOOKUP($E2311,[1]투입량!$M:$T,6,FALSE),VLOOKUP($E2311,[1]투입량!$D:$I,5,FALSE)))</f>
        <v>0</v>
      </c>
      <c r="X2311" s="35">
        <f t="shared" si="178"/>
        <v>0</v>
      </c>
      <c r="Y2311" s="37">
        <f>IF(V2311=0,0,VLOOKUP(V2311,[1]원재료!C:H,3,0)*0.001)</f>
        <v>3.25</v>
      </c>
      <c r="Z2311" s="35">
        <f t="shared" si="179"/>
        <v>0</v>
      </c>
      <c r="AA2311" s="38"/>
      <c r="AB2311" s="39" t="s">
        <v>232</v>
      </c>
      <c r="AC2311" s="40"/>
    </row>
    <row r="2312" spans="1:29" ht="19.5" customHeight="1" x14ac:dyDescent="0.45">
      <c r="A2312" s="22">
        <v>46149</v>
      </c>
      <c r="B2312" s="23" t="s">
        <v>29</v>
      </c>
      <c r="C2312" s="24" t="s">
        <v>168</v>
      </c>
      <c r="D2312" s="25" t="s">
        <v>270</v>
      </c>
      <c r="E2312" s="26" t="s">
        <v>355</v>
      </c>
      <c r="F2312" s="27" t="str">
        <f>VLOOKUP(표1[[#This Row],[품번]],[1]!품번구분[#Data],2,0)</f>
        <v>G</v>
      </c>
      <c r="G2312" s="28">
        <v>20</v>
      </c>
      <c r="H2312" s="28">
        <v>89</v>
      </c>
      <c r="I2312" s="28">
        <v>0</v>
      </c>
      <c r="J2312" s="29">
        <f>표1[[#This Row],[C/V]]*표1[[#This Row],[판수]]-표1[[#This Row],[불량수량]]</f>
        <v>1780</v>
      </c>
      <c r="K2312" s="28" t="s">
        <v>275</v>
      </c>
      <c r="L2312" s="28" t="s">
        <v>117</v>
      </c>
      <c r="M2312" s="30" t="s">
        <v>353</v>
      </c>
      <c r="N2312" s="30" t="s">
        <v>230</v>
      </c>
      <c r="O2312" s="31">
        <v>660</v>
      </c>
      <c r="P2312" s="31">
        <v>0</v>
      </c>
      <c r="Q2312" s="32"/>
      <c r="R2312" s="33">
        <f t="shared" si="181"/>
        <v>8.0909090909090917</v>
      </c>
      <c r="S2312" s="34">
        <f t="shared" si="180"/>
        <v>175</v>
      </c>
      <c r="T2312" s="35">
        <f>IF(L2312="비가동",0,VLOOKUP(E2312,[1]단가!$D$4:$G$1048576,4,0))</f>
        <v>380</v>
      </c>
      <c r="U2312" s="35">
        <f t="shared" si="177"/>
        <v>676400</v>
      </c>
      <c r="V2312" s="36" t="str">
        <f>IF($L2312="비가동",0,IF($B2312="in",VLOOKUP($E2312,[1]투입량!$M:$T,3,FALSE),VLOOKUP($E2312,[1]투입량!$D:$I,3,FALSE)))</f>
        <v>H-N7001</v>
      </c>
      <c r="W2312" s="35">
        <f>IF($L2312="비가동",0,IF($B2312="in",VLOOKUP($E2312,[1]투입량!$M:$T,6,FALSE),VLOOKUP($E2312,[1]투입량!$D:$I,5,FALSE)))</f>
        <v>84</v>
      </c>
      <c r="X2312" s="35">
        <f t="shared" si="178"/>
        <v>8223.6</v>
      </c>
      <c r="Y2312" s="37">
        <f>IF(V2312=0,0,VLOOKUP(V2312,[1]원재료!C:H,3,0)*0.001)</f>
        <v>22.900000000000002</v>
      </c>
      <c r="Z2312" s="35">
        <f t="shared" si="179"/>
        <v>188320.44000000003</v>
      </c>
      <c r="AA2312" s="38"/>
      <c r="AB2312" s="39" t="s">
        <v>232</v>
      </c>
      <c r="AC2312" s="40"/>
    </row>
    <row r="2313" spans="1:29" ht="19.5" customHeight="1" x14ac:dyDescent="0.45">
      <c r="A2313" s="22">
        <v>46149</v>
      </c>
      <c r="B2313" s="23" t="s">
        <v>29</v>
      </c>
      <c r="C2313" s="24" t="s">
        <v>168</v>
      </c>
      <c r="D2313" s="25" t="s">
        <v>273</v>
      </c>
      <c r="E2313" s="26" t="s">
        <v>274</v>
      </c>
      <c r="F2313" s="27" t="str">
        <f>VLOOKUP(표1[[#This Row],[품번]],[1]!품번구분[#Data],2,0)</f>
        <v>G</v>
      </c>
      <c r="G2313" s="28">
        <v>4</v>
      </c>
      <c r="H2313" s="28">
        <v>89</v>
      </c>
      <c r="I2313" s="28">
        <v>0</v>
      </c>
      <c r="J2313" s="29">
        <f>표1[[#This Row],[C/V]]*표1[[#This Row],[판수]]-표1[[#This Row],[불량수량]]</f>
        <v>356</v>
      </c>
      <c r="K2313" s="28" t="s">
        <v>275</v>
      </c>
      <c r="L2313" s="28" t="s">
        <v>117</v>
      </c>
      <c r="M2313" s="30" t="s">
        <v>353</v>
      </c>
      <c r="N2313" s="30" t="s">
        <v>230</v>
      </c>
      <c r="O2313" s="31">
        <v>660</v>
      </c>
      <c r="P2313" s="31">
        <v>0</v>
      </c>
      <c r="Q2313" s="32"/>
      <c r="R2313" s="33">
        <f t="shared" si="181"/>
        <v>8.0909090909090917</v>
      </c>
      <c r="S2313" s="34">
        <f t="shared" si="180"/>
        <v>170</v>
      </c>
      <c r="T2313" s="35">
        <f>IF(L2313="비가동",0,VLOOKUP(E2313,[1]단가!$D$4:$G$1048576,4,0))</f>
        <v>550</v>
      </c>
      <c r="U2313" s="35">
        <f t="shared" si="177"/>
        <v>195800</v>
      </c>
      <c r="V2313" s="36" t="str">
        <f>IF($L2313="비가동",0,IF($B2313="in",VLOOKUP($E2313,[1]투입량!$M:$T,3,FALSE),VLOOKUP($E2313,[1]투입량!$D:$I,3,FALSE)))</f>
        <v>E5005-1</v>
      </c>
      <c r="W2313" s="35">
        <f>IF($L2313="비가동",0,IF($B2313="in",VLOOKUP($E2313,[1]투입량!$M:$T,6,FALSE),VLOOKUP($E2313,[1]투입량!$D:$I,5,FALSE)))</f>
        <v>555</v>
      </c>
      <c r="X2313" s="35">
        <f t="shared" si="178"/>
        <v>54334.5</v>
      </c>
      <c r="Y2313" s="37">
        <f>IF(V2313=0,0,VLOOKUP(V2313,[1]원재료!C:H,3,0)*0.001)</f>
        <v>3.25</v>
      </c>
      <c r="Z2313" s="35">
        <f t="shared" si="179"/>
        <v>176587.125</v>
      </c>
      <c r="AA2313" s="38"/>
      <c r="AB2313" s="39" t="s">
        <v>232</v>
      </c>
      <c r="AC2313" s="40"/>
    </row>
    <row r="2314" spans="1:29" ht="19.5" customHeight="1" x14ac:dyDescent="0.45">
      <c r="A2314" s="22">
        <v>46149</v>
      </c>
      <c r="B2314" s="23" t="s">
        <v>29</v>
      </c>
      <c r="C2314" s="24" t="s">
        <v>168</v>
      </c>
      <c r="D2314" s="25" t="s">
        <v>276</v>
      </c>
      <c r="E2314" s="26" t="s">
        <v>277</v>
      </c>
      <c r="F2314" s="27" t="str">
        <f>VLOOKUP(표1[[#This Row],[품번]],[1]!품번구분[#Data],2,0)</f>
        <v>G</v>
      </c>
      <c r="G2314" s="28">
        <v>4</v>
      </c>
      <c r="H2314" s="28">
        <v>98</v>
      </c>
      <c r="I2314" s="28">
        <v>0</v>
      </c>
      <c r="J2314" s="29">
        <f>표1[[#This Row],[C/V]]*표1[[#This Row],[판수]]-표1[[#This Row],[불량수량]]</f>
        <v>392</v>
      </c>
      <c r="K2314" s="28" t="s">
        <v>278</v>
      </c>
      <c r="L2314" s="28" t="s">
        <v>34</v>
      </c>
      <c r="M2314" s="30" t="s">
        <v>230</v>
      </c>
      <c r="N2314" s="30" t="s">
        <v>353</v>
      </c>
      <c r="O2314" s="31">
        <v>620</v>
      </c>
      <c r="P2314" s="31">
        <v>0</v>
      </c>
      <c r="Q2314" s="32"/>
      <c r="R2314" s="33">
        <f t="shared" si="181"/>
        <v>9.4838709677419342</v>
      </c>
      <c r="S2314" s="34">
        <f t="shared" si="180"/>
        <v>195</v>
      </c>
      <c r="T2314" s="35">
        <f>IF(L2314="비가동",0,VLOOKUP(E2314,[1]단가!$D$4:$G$1048576,4,0))</f>
        <v>832.6</v>
      </c>
      <c r="U2314" s="35">
        <f t="shared" si="177"/>
        <v>326379.2</v>
      </c>
      <c r="V2314" s="36" t="str">
        <f>IF($L2314="비가동",0,IF($B2314="in",VLOOKUP($E2314,[1]투입량!$M:$T,3,FALSE),VLOOKUP($E2314,[1]투입량!$D:$I,3,FALSE)))</f>
        <v>E5005-1</v>
      </c>
      <c r="W2314" s="35">
        <f>IF($L2314="비가동",0,IF($B2314="in",VLOOKUP($E2314,[1]투입량!$M:$T,6,FALSE),VLOOKUP($E2314,[1]투입량!$D:$I,5,FALSE)))</f>
        <v>0</v>
      </c>
      <c r="X2314" s="35">
        <f t="shared" si="178"/>
        <v>0</v>
      </c>
      <c r="Y2314" s="37">
        <f>IF(V2314=0,0,VLOOKUP(V2314,[1]원재료!C:H,3,0)*0.001)</f>
        <v>3.25</v>
      </c>
      <c r="Z2314" s="35">
        <f t="shared" si="179"/>
        <v>0</v>
      </c>
      <c r="AA2314" s="38"/>
      <c r="AB2314" s="39" t="s">
        <v>232</v>
      </c>
      <c r="AC2314" s="40"/>
    </row>
    <row r="2315" spans="1:29" ht="19.5" customHeight="1" x14ac:dyDescent="0.45">
      <c r="A2315" s="22">
        <v>46149</v>
      </c>
      <c r="B2315" s="23" t="s">
        <v>29</v>
      </c>
      <c r="C2315" s="24" t="s">
        <v>168</v>
      </c>
      <c r="D2315" s="25" t="s">
        <v>279</v>
      </c>
      <c r="E2315" s="26" t="s">
        <v>377</v>
      </c>
      <c r="F2315" s="27" t="str">
        <f>VLOOKUP(표1[[#This Row],[품번]],[1]!품번구분[#Data],2,0)</f>
        <v>G</v>
      </c>
      <c r="G2315" s="28">
        <v>32</v>
      </c>
      <c r="H2315" s="28">
        <v>97</v>
      </c>
      <c r="I2315" s="28">
        <v>0</v>
      </c>
      <c r="J2315" s="29">
        <f>표1[[#This Row],[C/V]]*표1[[#This Row],[판수]]-표1[[#This Row],[불량수량]]</f>
        <v>3104</v>
      </c>
      <c r="K2315" s="28" t="s">
        <v>278</v>
      </c>
      <c r="L2315" s="28" t="s">
        <v>34</v>
      </c>
      <c r="M2315" s="30" t="s">
        <v>230</v>
      </c>
      <c r="N2315" s="30" t="s">
        <v>353</v>
      </c>
      <c r="O2315" s="31">
        <v>620</v>
      </c>
      <c r="P2315" s="31">
        <v>0</v>
      </c>
      <c r="Q2315" s="32"/>
      <c r="R2315" s="33">
        <f t="shared" si="181"/>
        <v>9.3870967741935498</v>
      </c>
      <c r="S2315" s="34">
        <f t="shared" si="180"/>
        <v>194</v>
      </c>
      <c r="T2315" s="35">
        <f>IF(L2315="비가동",0,VLOOKUP(E2315,[1]단가!$D$4:$G$1048576,4,0))</f>
        <v>0</v>
      </c>
      <c r="U2315" s="35">
        <f t="shared" si="177"/>
        <v>0</v>
      </c>
      <c r="V2315" s="36" t="str">
        <f>IF($L2315="비가동",0,IF($B2315="in",VLOOKUP($E2315,[1]투입량!$M:$T,3,FALSE),VLOOKUP($E2315,[1]투입량!$D:$I,3,FALSE)))</f>
        <v>E4005-1</v>
      </c>
      <c r="W2315" s="35">
        <f>IF($L2315="비가동",0,IF($B2315="in",VLOOKUP($E2315,[1]투입량!$M:$T,6,FALSE),VLOOKUP($E2315,[1]투입량!$D:$I,5,FALSE)))</f>
        <v>104</v>
      </c>
      <c r="X2315" s="35">
        <f t="shared" si="178"/>
        <v>11096.800000000001</v>
      </c>
      <c r="Y2315" s="37">
        <f>IF(V2315=0,0,VLOOKUP(V2315,[1]원재료!C:H,3,0)*0.001)</f>
        <v>3.24</v>
      </c>
      <c r="Z2315" s="35">
        <f t="shared" si="179"/>
        <v>35953.632000000005</v>
      </c>
      <c r="AA2315" s="38"/>
      <c r="AB2315" s="39" t="s">
        <v>232</v>
      </c>
      <c r="AC2315" s="40"/>
    </row>
    <row r="2316" spans="1:29" ht="19.5" customHeight="1" x14ac:dyDescent="0.45">
      <c r="A2316" s="22">
        <v>46149</v>
      </c>
      <c r="B2316" s="23" t="s">
        <v>29</v>
      </c>
      <c r="C2316" s="24" t="s">
        <v>168</v>
      </c>
      <c r="D2316" s="25" t="s">
        <v>281</v>
      </c>
      <c r="E2316" s="26" t="s">
        <v>282</v>
      </c>
      <c r="F2316" s="27" t="str">
        <f>VLOOKUP(표1[[#This Row],[품번]],[1]!품번구분[#Data],2,0)</f>
        <v>G</v>
      </c>
      <c r="G2316" s="28">
        <v>4</v>
      </c>
      <c r="H2316" s="28">
        <v>94</v>
      </c>
      <c r="I2316" s="28">
        <v>0</v>
      </c>
      <c r="J2316" s="29">
        <f>표1[[#This Row],[C/V]]*표1[[#This Row],[판수]]-표1[[#This Row],[불량수량]]</f>
        <v>376</v>
      </c>
      <c r="K2316" s="28" t="s">
        <v>278</v>
      </c>
      <c r="L2316" s="28" t="s">
        <v>34</v>
      </c>
      <c r="M2316" s="30" t="s">
        <v>230</v>
      </c>
      <c r="N2316" s="30" t="s">
        <v>353</v>
      </c>
      <c r="O2316" s="31">
        <v>620</v>
      </c>
      <c r="P2316" s="31">
        <v>0</v>
      </c>
      <c r="Q2316" s="32"/>
      <c r="R2316" s="33">
        <f t="shared" si="181"/>
        <v>9.0967741935483879</v>
      </c>
      <c r="S2316" s="34">
        <f t="shared" si="180"/>
        <v>191</v>
      </c>
      <c r="T2316" s="35">
        <f>IF(L2316="비가동",0,VLOOKUP(E2316,[1]단가!$D$4:$G$1048576,4,0))</f>
        <v>0</v>
      </c>
      <c r="U2316" s="35">
        <f t="shared" si="177"/>
        <v>0</v>
      </c>
      <c r="V2316" s="36" t="str">
        <f>IF($L2316="비가동",0,IF($B2316="in",VLOOKUP($E2316,[1]투입량!$M:$T,3,FALSE),VLOOKUP($E2316,[1]투입량!$D:$I,3,FALSE)))</f>
        <v>E5005-1</v>
      </c>
      <c r="W2316" s="35">
        <f>IF($L2316="비가동",0,IF($B2316="in",VLOOKUP($E2316,[1]투입량!$M:$T,6,FALSE),VLOOKUP($E2316,[1]투입량!$D:$I,5,FALSE)))</f>
        <v>0</v>
      </c>
      <c r="X2316" s="35">
        <f t="shared" si="178"/>
        <v>0</v>
      </c>
      <c r="Y2316" s="37">
        <f>IF(V2316=0,0,VLOOKUP(V2316,[1]원재료!C:H,3,0)*0.001)</f>
        <v>3.25</v>
      </c>
      <c r="Z2316" s="35">
        <f t="shared" si="179"/>
        <v>0</v>
      </c>
      <c r="AA2316" s="38"/>
      <c r="AB2316" s="39" t="s">
        <v>232</v>
      </c>
      <c r="AC2316" s="40"/>
    </row>
    <row r="2317" spans="1:29" ht="19.5" customHeight="1" x14ac:dyDescent="0.45">
      <c r="A2317" s="22">
        <v>46149</v>
      </c>
      <c r="B2317" s="23" t="s">
        <v>29</v>
      </c>
      <c r="C2317" s="24" t="s">
        <v>168</v>
      </c>
      <c r="D2317" s="25" t="s">
        <v>276</v>
      </c>
      <c r="E2317" s="26" t="s">
        <v>277</v>
      </c>
      <c r="F2317" s="27" t="str">
        <f>VLOOKUP(표1[[#This Row],[품번]],[1]!품번구분[#Data],2,0)</f>
        <v>G</v>
      </c>
      <c r="G2317" s="28">
        <v>4</v>
      </c>
      <c r="H2317" s="28">
        <v>97</v>
      </c>
      <c r="I2317" s="28">
        <v>0</v>
      </c>
      <c r="J2317" s="29">
        <f>표1[[#This Row],[C/V]]*표1[[#This Row],[판수]]-표1[[#This Row],[불량수량]]</f>
        <v>388</v>
      </c>
      <c r="K2317" s="28" t="s">
        <v>283</v>
      </c>
      <c r="L2317" s="28" t="s">
        <v>117</v>
      </c>
      <c r="M2317" s="30" t="s">
        <v>353</v>
      </c>
      <c r="N2317" s="30" t="s">
        <v>230</v>
      </c>
      <c r="O2317" s="31">
        <v>660</v>
      </c>
      <c r="P2317" s="31">
        <v>0</v>
      </c>
      <c r="Q2317" s="32"/>
      <c r="R2317" s="33">
        <f t="shared" si="181"/>
        <v>8.8181818181818183</v>
      </c>
      <c r="S2317" s="34">
        <f t="shared" si="180"/>
        <v>195</v>
      </c>
      <c r="T2317" s="35">
        <f>IF(L2317="비가동",0,VLOOKUP(E2317,[1]단가!$D$4:$G$1048576,4,0))</f>
        <v>832.6</v>
      </c>
      <c r="U2317" s="35">
        <f t="shared" si="177"/>
        <v>323048.8</v>
      </c>
      <c r="V2317" s="36" t="str">
        <f>IF($L2317="비가동",0,IF($B2317="in",VLOOKUP($E2317,[1]투입량!$M:$T,3,FALSE),VLOOKUP($E2317,[1]투입량!$D:$I,3,FALSE)))</f>
        <v>E5005-1</v>
      </c>
      <c r="W2317" s="35">
        <f>IF($L2317="비가동",0,IF($B2317="in",VLOOKUP($E2317,[1]투입량!$M:$T,6,FALSE),VLOOKUP($E2317,[1]투입량!$D:$I,5,FALSE)))</f>
        <v>0</v>
      </c>
      <c r="X2317" s="35">
        <f t="shared" si="178"/>
        <v>0</v>
      </c>
      <c r="Y2317" s="37">
        <f>IF(V2317=0,0,VLOOKUP(V2317,[1]원재료!C:H,3,0)*0.001)</f>
        <v>3.25</v>
      </c>
      <c r="Z2317" s="35">
        <f t="shared" si="179"/>
        <v>0</v>
      </c>
      <c r="AA2317" s="38"/>
      <c r="AB2317" s="39" t="s">
        <v>232</v>
      </c>
      <c r="AC2317" s="40"/>
    </row>
    <row r="2318" spans="1:29" ht="19.5" customHeight="1" x14ac:dyDescent="0.45">
      <c r="A2318" s="22">
        <v>46149</v>
      </c>
      <c r="B2318" s="23" t="s">
        <v>29</v>
      </c>
      <c r="C2318" s="24" t="s">
        <v>168</v>
      </c>
      <c r="D2318" s="25" t="s">
        <v>279</v>
      </c>
      <c r="E2318" s="26" t="s">
        <v>377</v>
      </c>
      <c r="F2318" s="27" t="str">
        <f>VLOOKUP(표1[[#This Row],[품번]],[1]!품번구분[#Data],2,0)</f>
        <v>G</v>
      </c>
      <c r="G2318" s="28">
        <v>32</v>
      </c>
      <c r="H2318" s="28">
        <v>97</v>
      </c>
      <c r="I2318" s="28">
        <v>0</v>
      </c>
      <c r="J2318" s="29">
        <f>표1[[#This Row],[C/V]]*표1[[#This Row],[판수]]-표1[[#This Row],[불량수량]]</f>
        <v>3104</v>
      </c>
      <c r="K2318" s="28" t="s">
        <v>283</v>
      </c>
      <c r="L2318" s="28" t="s">
        <v>117</v>
      </c>
      <c r="M2318" s="30" t="s">
        <v>353</v>
      </c>
      <c r="N2318" s="30" t="s">
        <v>230</v>
      </c>
      <c r="O2318" s="31">
        <v>660</v>
      </c>
      <c r="P2318" s="31">
        <v>0</v>
      </c>
      <c r="Q2318" s="32"/>
      <c r="R2318" s="33">
        <f t="shared" si="181"/>
        <v>8.8181818181818183</v>
      </c>
      <c r="S2318" s="34">
        <f t="shared" si="180"/>
        <v>194</v>
      </c>
      <c r="T2318" s="35">
        <f>IF(L2318="비가동",0,VLOOKUP(E2318,[1]단가!$D$4:$G$1048576,4,0))</f>
        <v>0</v>
      </c>
      <c r="U2318" s="35">
        <f t="shared" si="177"/>
        <v>0</v>
      </c>
      <c r="V2318" s="36" t="str">
        <f>IF($L2318="비가동",0,IF($B2318="in",VLOOKUP($E2318,[1]투입량!$M:$T,3,FALSE),VLOOKUP($E2318,[1]투입량!$D:$I,3,FALSE)))</f>
        <v>E4005-1</v>
      </c>
      <c r="W2318" s="35">
        <f>IF($L2318="비가동",0,IF($B2318="in",VLOOKUP($E2318,[1]투입량!$M:$T,6,FALSE),VLOOKUP($E2318,[1]투입량!$D:$I,5,FALSE)))</f>
        <v>104</v>
      </c>
      <c r="X2318" s="35">
        <f t="shared" si="178"/>
        <v>11096.800000000001</v>
      </c>
      <c r="Y2318" s="37">
        <f>IF(V2318=0,0,VLOOKUP(V2318,[1]원재료!C:H,3,0)*0.001)</f>
        <v>3.24</v>
      </c>
      <c r="Z2318" s="35">
        <f t="shared" si="179"/>
        <v>35953.632000000005</v>
      </c>
      <c r="AA2318" s="38"/>
      <c r="AB2318" s="39" t="s">
        <v>232</v>
      </c>
      <c r="AC2318" s="40"/>
    </row>
    <row r="2319" spans="1:29" ht="19.5" customHeight="1" x14ac:dyDescent="0.45">
      <c r="A2319" s="22">
        <v>46149</v>
      </c>
      <c r="B2319" s="23" t="s">
        <v>29</v>
      </c>
      <c r="C2319" s="24" t="s">
        <v>168</v>
      </c>
      <c r="D2319" s="25" t="s">
        <v>281</v>
      </c>
      <c r="E2319" s="26" t="s">
        <v>282</v>
      </c>
      <c r="F2319" s="27" t="str">
        <f>VLOOKUP(표1[[#This Row],[품번]],[1]!품번구분[#Data],2,0)</f>
        <v>G</v>
      </c>
      <c r="G2319" s="28">
        <v>4</v>
      </c>
      <c r="H2319" s="28">
        <v>97</v>
      </c>
      <c r="I2319" s="28">
        <v>0</v>
      </c>
      <c r="J2319" s="29">
        <f>표1[[#This Row],[C/V]]*표1[[#This Row],[판수]]-표1[[#This Row],[불량수량]]</f>
        <v>388</v>
      </c>
      <c r="K2319" s="28" t="s">
        <v>283</v>
      </c>
      <c r="L2319" s="28" t="s">
        <v>117</v>
      </c>
      <c r="M2319" s="30" t="s">
        <v>353</v>
      </c>
      <c r="N2319" s="30" t="s">
        <v>230</v>
      </c>
      <c r="O2319" s="31">
        <v>660</v>
      </c>
      <c r="P2319" s="31">
        <v>0</v>
      </c>
      <c r="Q2319" s="32"/>
      <c r="R2319" s="33">
        <f t="shared" si="181"/>
        <v>8.8181818181818183</v>
      </c>
      <c r="S2319" s="34">
        <f t="shared" si="180"/>
        <v>191</v>
      </c>
      <c r="T2319" s="35">
        <f>IF(L2319="비가동",0,VLOOKUP(E2319,[1]단가!$D$4:$G$1048576,4,0))</f>
        <v>0</v>
      </c>
      <c r="U2319" s="35">
        <f t="shared" si="177"/>
        <v>0</v>
      </c>
      <c r="V2319" s="36" t="str">
        <f>IF($L2319="비가동",0,IF($B2319="in",VLOOKUP($E2319,[1]투입량!$M:$T,3,FALSE),VLOOKUP($E2319,[1]투입량!$D:$I,3,FALSE)))</f>
        <v>E5005-1</v>
      </c>
      <c r="W2319" s="35">
        <f>IF($L2319="비가동",0,IF($B2319="in",VLOOKUP($E2319,[1]투입량!$M:$T,6,FALSE),VLOOKUP($E2319,[1]투입량!$D:$I,5,FALSE)))</f>
        <v>0</v>
      </c>
      <c r="X2319" s="35">
        <f t="shared" si="178"/>
        <v>0</v>
      </c>
      <c r="Y2319" s="37">
        <f>IF(V2319=0,0,VLOOKUP(V2319,[1]원재료!C:H,3,0)*0.001)</f>
        <v>3.25</v>
      </c>
      <c r="Z2319" s="35">
        <f t="shared" si="179"/>
        <v>0</v>
      </c>
      <c r="AA2319" s="38"/>
      <c r="AB2319" s="39" t="s">
        <v>232</v>
      </c>
      <c r="AC2319" s="40"/>
    </row>
    <row r="2320" spans="1:29" ht="19.5" customHeight="1" x14ac:dyDescent="0.45">
      <c r="A2320" s="22">
        <v>46149</v>
      </c>
      <c r="B2320" s="23" t="s">
        <v>29</v>
      </c>
      <c r="C2320" s="24" t="s">
        <v>168</v>
      </c>
      <c r="D2320" s="25" t="s">
        <v>284</v>
      </c>
      <c r="E2320" s="26" t="s">
        <v>285</v>
      </c>
      <c r="F2320" s="27" t="str">
        <f>VLOOKUP(표1[[#This Row],[품번]],[1]!품번구분[#Data],2,0)</f>
        <v>G</v>
      </c>
      <c r="G2320" s="28">
        <v>104</v>
      </c>
      <c r="H2320" s="28">
        <v>105</v>
      </c>
      <c r="I2320" s="28">
        <v>0</v>
      </c>
      <c r="J2320" s="29">
        <f>표1[[#This Row],[C/V]]*표1[[#This Row],[판수]]-표1[[#This Row],[불량수량]]</f>
        <v>10920</v>
      </c>
      <c r="K2320" s="28" t="s">
        <v>286</v>
      </c>
      <c r="L2320" s="28" t="s">
        <v>34</v>
      </c>
      <c r="M2320" s="30" t="s">
        <v>230</v>
      </c>
      <c r="N2320" s="30" t="s">
        <v>353</v>
      </c>
      <c r="O2320" s="31">
        <v>620</v>
      </c>
      <c r="P2320" s="31">
        <v>0</v>
      </c>
      <c r="Q2320" s="32"/>
      <c r="R2320" s="33">
        <f t="shared" si="181"/>
        <v>10.161290322580644</v>
      </c>
      <c r="S2320" s="34">
        <f t="shared" si="180"/>
        <v>105</v>
      </c>
      <c r="T2320" s="35">
        <f>IF(L2320="비가동",0,VLOOKUP(E2320,[1]단가!$D$4:$G$1048576,4,0))</f>
        <v>45</v>
      </c>
      <c r="U2320" s="35">
        <f t="shared" si="177"/>
        <v>491400</v>
      </c>
      <c r="V2320" s="36" t="str">
        <f>IF($L2320="비가동",0,IF($B2320="in",VLOOKUP($E2320,[1]투입량!$M:$T,3,FALSE),VLOOKUP($E2320,[1]투입량!$D:$I,3,FALSE)))</f>
        <v>CE5001</v>
      </c>
      <c r="W2320" s="35">
        <f>IF($L2320="비가동",0,IF($B2320="in",VLOOKUP($E2320,[1]투입량!$M:$T,6,FALSE),VLOOKUP($E2320,[1]투입량!$D:$I,5,FALSE)))</f>
        <v>160</v>
      </c>
      <c r="X2320" s="35">
        <f t="shared" si="178"/>
        <v>18480</v>
      </c>
      <c r="Y2320" s="37">
        <f>IF(V2320=0,0,VLOOKUP(V2320,[1]원재료!C:H,3,0)*0.001)</f>
        <v>3.0500000000000003</v>
      </c>
      <c r="Z2320" s="35">
        <f t="shared" si="179"/>
        <v>56364.000000000007</v>
      </c>
      <c r="AA2320" s="38"/>
      <c r="AB2320" s="39" t="s">
        <v>232</v>
      </c>
      <c r="AC2320" s="40"/>
    </row>
    <row r="2321" spans="1:29" ht="19.5" customHeight="1" x14ac:dyDescent="0.45">
      <c r="A2321" s="22">
        <v>46149</v>
      </c>
      <c r="B2321" s="23" t="s">
        <v>29</v>
      </c>
      <c r="C2321" s="24" t="s">
        <v>168</v>
      </c>
      <c r="D2321" s="25" t="s">
        <v>287</v>
      </c>
      <c r="E2321" s="26" t="s">
        <v>362</v>
      </c>
      <c r="F2321" s="27" t="str">
        <f>VLOOKUP(표1[[#This Row],[품번]],[1]!품번구분[#Data],2,0)</f>
        <v>G</v>
      </c>
      <c r="G2321" s="28">
        <v>2</v>
      </c>
      <c r="H2321" s="28">
        <v>105</v>
      </c>
      <c r="I2321" s="28">
        <v>0</v>
      </c>
      <c r="J2321" s="29">
        <f>표1[[#This Row],[C/V]]*표1[[#This Row],[판수]]-표1[[#This Row],[불량수량]]</f>
        <v>210</v>
      </c>
      <c r="K2321" s="28" t="s">
        <v>286</v>
      </c>
      <c r="L2321" s="28" t="s">
        <v>34</v>
      </c>
      <c r="M2321" s="30" t="s">
        <v>230</v>
      </c>
      <c r="N2321" s="30" t="s">
        <v>353</v>
      </c>
      <c r="O2321" s="31">
        <v>620</v>
      </c>
      <c r="P2321" s="31">
        <v>0</v>
      </c>
      <c r="Q2321" s="32"/>
      <c r="R2321" s="33">
        <f t="shared" si="181"/>
        <v>10.161290322580644</v>
      </c>
      <c r="S2321" s="34">
        <f t="shared" si="180"/>
        <v>105</v>
      </c>
      <c r="T2321" s="35">
        <f>IF(L2321="비가동",0,VLOOKUP(E2321,[1]단가!$D$4:$G$1048576,4,0))</f>
        <v>467.4</v>
      </c>
      <c r="U2321" s="35">
        <f t="shared" si="177"/>
        <v>98154</v>
      </c>
      <c r="V2321" s="36" t="str">
        <f>IF($L2321="비가동",0,IF($B2321="in",VLOOKUP($E2321,[1]투입량!$M:$T,3,FALSE),VLOOKUP($E2321,[1]투입량!$D:$I,3,FALSE)))</f>
        <v>E5005-1</v>
      </c>
      <c r="W2321" s="35">
        <f>IF($L2321="비가동",0,IF($B2321="in",VLOOKUP($E2321,[1]투입량!$M:$T,6,FALSE),VLOOKUP($E2321,[1]투입량!$D:$I,5,FALSE)))</f>
        <v>40</v>
      </c>
      <c r="X2321" s="35">
        <f t="shared" si="178"/>
        <v>4620</v>
      </c>
      <c r="Y2321" s="37">
        <f>IF(V2321=0,0,VLOOKUP(V2321,[1]원재료!C:H,3,0)*0.001)</f>
        <v>3.25</v>
      </c>
      <c r="Z2321" s="35">
        <f t="shared" si="179"/>
        <v>15015</v>
      </c>
      <c r="AA2321" s="38"/>
      <c r="AB2321" s="39" t="s">
        <v>232</v>
      </c>
      <c r="AC2321" s="40"/>
    </row>
    <row r="2322" spans="1:29" ht="19.5" customHeight="1" x14ac:dyDescent="0.45">
      <c r="A2322" s="22">
        <v>46149</v>
      </c>
      <c r="B2322" s="23" t="s">
        <v>29</v>
      </c>
      <c r="C2322" s="24" t="s">
        <v>168</v>
      </c>
      <c r="D2322" s="25" t="s">
        <v>289</v>
      </c>
      <c r="E2322" s="26" t="s">
        <v>381</v>
      </c>
      <c r="F2322" s="27" t="str">
        <f>VLOOKUP(표1[[#This Row],[품번]],[1]!품번구분[#Data],2,0)</f>
        <v>G</v>
      </c>
      <c r="G2322" s="28">
        <v>16</v>
      </c>
      <c r="H2322" s="28">
        <v>13</v>
      </c>
      <c r="I2322" s="28">
        <v>0</v>
      </c>
      <c r="J2322" s="29">
        <f>표1[[#This Row],[C/V]]*표1[[#This Row],[판수]]-표1[[#This Row],[불량수량]]</f>
        <v>208</v>
      </c>
      <c r="K2322" s="28" t="s">
        <v>286</v>
      </c>
      <c r="L2322" s="28" t="s">
        <v>34</v>
      </c>
      <c r="M2322" s="30" t="s">
        <v>230</v>
      </c>
      <c r="N2322" s="30">
        <v>0.39583333333333331</v>
      </c>
      <c r="O2322" s="31">
        <v>90</v>
      </c>
      <c r="P2322" s="31">
        <v>0</v>
      </c>
      <c r="Q2322" s="32"/>
      <c r="R2322" s="33">
        <f t="shared" si="181"/>
        <v>8.6666666666666661</v>
      </c>
      <c r="S2322" s="34">
        <f t="shared" si="180"/>
        <v>13</v>
      </c>
      <c r="T2322" s="35">
        <f>IF(L2322="비가동",0,VLOOKUP(E2322,[1]단가!$D$4:$G$1048576,4,0))</f>
        <v>0</v>
      </c>
      <c r="U2322" s="35">
        <f t="shared" si="177"/>
        <v>0</v>
      </c>
      <c r="V2322" s="36" t="str">
        <f>IF($L2322="비가동",0,IF($B2322="in",VLOOKUP($E2322,[1]투입량!$M:$T,3,FALSE),VLOOKUP($E2322,[1]투입량!$D:$I,3,FALSE)))</f>
        <v>E4005-1</v>
      </c>
      <c r="W2322" s="35">
        <f>IF($L2322="비가동",0,IF($B2322="in",VLOOKUP($E2322,[1]투입량!$M:$T,6,FALSE),VLOOKUP($E2322,[1]투입량!$D:$I,5,FALSE)))</f>
        <v>60</v>
      </c>
      <c r="X2322" s="35">
        <f t="shared" si="178"/>
        <v>858</v>
      </c>
      <c r="Y2322" s="37">
        <f>IF(V2322=0,0,VLOOKUP(V2322,[1]원재료!C:H,3,0)*0.001)</f>
        <v>3.24</v>
      </c>
      <c r="Z2322" s="35">
        <f t="shared" si="179"/>
        <v>2779.92</v>
      </c>
      <c r="AA2322" s="38"/>
      <c r="AB2322" s="39" t="s">
        <v>232</v>
      </c>
      <c r="AC2322" s="40"/>
    </row>
    <row r="2323" spans="1:29" ht="19.5" hidden="1" customHeight="1" x14ac:dyDescent="0.45">
      <c r="A2323" s="22">
        <v>46149</v>
      </c>
      <c r="B2323" s="23" t="s">
        <v>29</v>
      </c>
      <c r="C2323" s="24" t="s">
        <v>168</v>
      </c>
      <c r="D2323" s="25" t="s">
        <v>289</v>
      </c>
      <c r="E2323" s="26" t="s">
        <v>382</v>
      </c>
      <c r="F2323" s="27" t="str">
        <f>VLOOKUP(표1[[#This Row],[품번]],[1]!품번구분[#Data],2,0)</f>
        <v>G</v>
      </c>
      <c r="G2323" s="28">
        <v>4</v>
      </c>
      <c r="H2323" s="28">
        <v>65</v>
      </c>
      <c r="I2323" s="28">
        <v>0</v>
      </c>
      <c r="J2323" s="29">
        <f>표1[[#This Row],[C/V]]*표1[[#This Row],[판수]]-표1[[#This Row],[불량수량]]</f>
        <v>260</v>
      </c>
      <c r="K2323" s="28" t="s">
        <v>286</v>
      </c>
      <c r="L2323" s="28" t="s">
        <v>34</v>
      </c>
      <c r="M2323" s="30">
        <v>0.39583333333333331</v>
      </c>
      <c r="N2323" s="30" t="s">
        <v>353</v>
      </c>
      <c r="O2323" s="31">
        <v>530</v>
      </c>
      <c r="P2323" s="31">
        <v>150</v>
      </c>
      <c r="Q2323" s="32" t="s">
        <v>178</v>
      </c>
      <c r="R2323" s="33">
        <f t="shared" si="181"/>
        <v>7.3584905660377355</v>
      </c>
      <c r="S2323" s="34">
        <f t="shared" si="180"/>
        <v>65</v>
      </c>
      <c r="T2323" s="35">
        <f>IF(L2323="비가동",0,VLOOKUP(E2323,[1]단가!$D$4:$G$1048576,4,0))</f>
        <v>385</v>
      </c>
      <c r="U2323" s="35">
        <f t="shared" si="177"/>
        <v>100100</v>
      </c>
      <c r="V2323" s="36" t="str">
        <f>IF($L2323="비가동",0,IF($B2323="in",VLOOKUP($E2323,[1]투입량!$M:$T,3,FALSE),VLOOKUP($E2323,[1]투입량!$D:$I,3,FALSE)))</f>
        <v>E5005-1</v>
      </c>
      <c r="W2323" s="35">
        <f>IF($L2323="비가동",0,IF($B2323="in",VLOOKUP($E2323,[1]투입량!$M:$T,6,FALSE),VLOOKUP($E2323,[1]투입량!$D:$I,5,FALSE)))</f>
        <v>80</v>
      </c>
      <c r="X2323" s="35">
        <f t="shared" si="178"/>
        <v>5720</v>
      </c>
      <c r="Y2323" s="37">
        <f>IF(V2323=0,0,VLOOKUP(V2323,[1]원재료!C:H,3,0)*0.001)</f>
        <v>3.25</v>
      </c>
      <c r="Z2323" s="35">
        <f t="shared" si="179"/>
        <v>18590</v>
      </c>
      <c r="AA2323" s="38"/>
      <c r="AB2323" s="39" t="s">
        <v>232</v>
      </c>
      <c r="AC2323" s="40"/>
    </row>
    <row r="2324" spans="1:29" ht="19.5" customHeight="1" x14ac:dyDescent="0.45">
      <c r="A2324" s="22">
        <v>46149</v>
      </c>
      <c r="B2324" s="23" t="s">
        <v>29</v>
      </c>
      <c r="C2324" s="24" t="s">
        <v>168</v>
      </c>
      <c r="D2324" s="25" t="s">
        <v>304</v>
      </c>
      <c r="E2324" s="26" t="s">
        <v>305</v>
      </c>
      <c r="F2324" s="27" t="str">
        <f>VLOOKUP(표1[[#This Row],[품번]],[1]!품번구분[#Data],2,0)</f>
        <v>G</v>
      </c>
      <c r="G2324" s="28">
        <v>40</v>
      </c>
      <c r="H2324" s="28">
        <v>74</v>
      </c>
      <c r="I2324" s="28">
        <v>0</v>
      </c>
      <c r="J2324" s="29">
        <f>표1[[#This Row],[C/V]]*표1[[#This Row],[판수]]-표1[[#This Row],[불량수량]]</f>
        <v>2960</v>
      </c>
      <c r="K2324" s="28" t="s">
        <v>306</v>
      </c>
      <c r="L2324" s="28" t="s">
        <v>34</v>
      </c>
      <c r="M2324" s="30" t="s">
        <v>230</v>
      </c>
      <c r="N2324" s="30" t="s">
        <v>353</v>
      </c>
      <c r="O2324" s="31">
        <v>620</v>
      </c>
      <c r="P2324" s="31">
        <v>0</v>
      </c>
      <c r="Q2324" s="32"/>
      <c r="R2324" s="33">
        <f t="shared" si="181"/>
        <v>7.161290322580645</v>
      </c>
      <c r="S2324" s="34">
        <f t="shared" si="180"/>
        <v>164</v>
      </c>
      <c r="T2324" s="35">
        <f>IF(L2324="비가동",0,VLOOKUP(E2324,[1]단가!$D$4:$G$1048576,4,0))</f>
        <v>95</v>
      </c>
      <c r="U2324" s="35">
        <f t="shared" si="177"/>
        <v>281200</v>
      </c>
      <c r="V2324" s="36" t="str">
        <f>IF($L2324="비가동",0,IF($B2324="in",VLOOKUP($E2324,[1]투입량!$M:$T,3,FALSE),VLOOKUP($E2324,[1]투입량!$D:$I,3,FALSE)))</f>
        <v>E4005-1</v>
      </c>
      <c r="W2324" s="35">
        <f>IF($L2324="비가동",0,IF($B2324="in",VLOOKUP($E2324,[1]투입량!$M:$T,6,FALSE),VLOOKUP($E2324,[1]투입량!$D:$I,5,FALSE)))</f>
        <v>272</v>
      </c>
      <c r="X2324" s="35">
        <f t="shared" si="178"/>
        <v>22140.800000000003</v>
      </c>
      <c r="Y2324" s="37">
        <f>IF(V2324=0,0,VLOOKUP(V2324,[1]원재료!C:H,3,0)*0.001)</f>
        <v>3.24</v>
      </c>
      <c r="Z2324" s="35">
        <f t="shared" si="179"/>
        <v>71736.19200000001</v>
      </c>
      <c r="AA2324" s="38"/>
      <c r="AB2324" s="39" t="s">
        <v>232</v>
      </c>
      <c r="AC2324" s="40"/>
    </row>
    <row r="2325" spans="1:29" ht="19.5" customHeight="1" x14ac:dyDescent="0.45">
      <c r="A2325" s="22">
        <v>46149</v>
      </c>
      <c r="B2325" s="23" t="s">
        <v>29</v>
      </c>
      <c r="C2325" s="24" t="s">
        <v>168</v>
      </c>
      <c r="D2325" s="25" t="s">
        <v>307</v>
      </c>
      <c r="E2325" s="26" t="s">
        <v>308</v>
      </c>
      <c r="F2325" s="27" t="str">
        <f>VLOOKUP(표1[[#This Row],[품번]],[1]!품번구분[#Data],2,0)</f>
        <v>G</v>
      </c>
      <c r="G2325" s="28">
        <v>25</v>
      </c>
      <c r="H2325" s="28">
        <v>74</v>
      </c>
      <c r="I2325" s="28">
        <v>0</v>
      </c>
      <c r="J2325" s="29">
        <f>표1[[#This Row],[C/V]]*표1[[#This Row],[판수]]-표1[[#This Row],[불량수량]]</f>
        <v>1850</v>
      </c>
      <c r="K2325" s="28" t="s">
        <v>306</v>
      </c>
      <c r="L2325" s="28" t="s">
        <v>34</v>
      </c>
      <c r="M2325" s="30" t="s">
        <v>230</v>
      </c>
      <c r="N2325" s="30" t="s">
        <v>353</v>
      </c>
      <c r="O2325" s="31">
        <v>620</v>
      </c>
      <c r="P2325" s="31">
        <v>0</v>
      </c>
      <c r="Q2325" s="32"/>
      <c r="R2325" s="33">
        <f t="shared" si="181"/>
        <v>7.161290322580645</v>
      </c>
      <c r="S2325" s="34">
        <f t="shared" si="180"/>
        <v>164</v>
      </c>
      <c r="T2325" s="35">
        <f>IF(L2325="비가동",0,VLOOKUP(E2325,[1]단가!$D$4:$G$1048576,4,0))</f>
        <v>270</v>
      </c>
      <c r="U2325" s="35">
        <f t="shared" si="177"/>
        <v>499500</v>
      </c>
      <c r="V2325" s="36" t="str">
        <f>IF($L2325="비가동",0,IF($B2325="in",VLOOKUP($E2325,[1]투입량!$M:$T,3,FALSE),VLOOKUP($E2325,[1]투입량!$D:$I,3,FALSE)))</f>
        <v>E5005-1</v>
      </c>
      <c r="W2325" s="35">
        <f>IF($L2325="비가동",0,IF($B2325="in",VLOOKUP($E2325,[1]투입량!$M:$T,6,FALSE),VLOOKUP($E2325,[1]투입량!$D:$I,5,FALSE)))</f>
        <v>1200</v>
      </c>
      <c r="X2325" s="35">
        <f t="shared" si="178"/>
        <v>97680</v>
      </c>
      <c r="Y2325" s="37">
        <f>IF(V2325=0,0,VLOOKUP(V2325,[1]원재료!C:H,3,0)*0.001)</f>
        <v>3.25</v>
      </c>
      <c r="Z2325" s="35">
        <f t="shared" si="179"/>
        <v>317460</v>
      </c>
      <c r="AA2325" s="38"/>
      <c r="AB2325" s="39" t="s">
        <v>232</v>
      </c>
      <c r="AC2325" s="40"/>
    </row>
    <row r="2326" spans="1:29" ht="19.5" customHeight="1" x14ac:dyDescent="0.45">
      <c r="A2326" s="22">
        <v>46149</v>
      </c>
      <c r="B2326" s="23" t="s">
        <v>29</v>
      </c>
      <c r="C2326" s="24" t="s">
        <v>168</v>
      </c>
      <c r="D2326" s="25" t="s">
        <v>309</v>
      </c>
      <c r="E2326" s="26" t="s">
        <v>310</v>
      </c>
      <c r="F2326" s="27" t="str">
        <f>VLOOKUP(표1[[#This Row],[품번]],[1]!품번구분[#Data],2,0)</f>
        <v>G</v>
      </c>
      <c r="G2326" s="28">
        <v>8</v>
      </c>
      <c r="H2326" s="28">
        <v>74</v>
      </c>
      <c r="I2326" s="28">
        <v>0</v>
      </c>
      <c r="J2326" s="29">
        <f>표1[[#This Row],[C/V]]*표1[[#This Row],[판수]]-표1[[#This Row],[불량수량]]</f>
        <v>592</v>
      </c>
      <c r="K2326" s="28" t="s">
        <v>306</v>
      </c>
      <c r="L2326" s="28" t="s">
        <v>34</v>
      </c>
      <c r="M2326" s="30" t="s">
        <v>230</v>
      </c>
      <c r="N2326" s="30" t="s">
        <v>353</v>
      </c>
      <c r="O2326" s="31">
        <v>620</v>
      </c>
      <c r="P2326" s="31">
        <v>0</v>
      </c>
      <c r="Q2326" s="32"/>
      <c r="R2326" s="33">
        <f t="shared" si="181"/>
        <v>7.161290322580645</v>
      </c>
      <c r="S2326" s="34">
        <f t="shared" si="180"/>
        <v>164</v>
      </c>
      <c r="T2326" s="35">
        <f>IF(L2326="비가동",0,VLOOKUP(E2326,[1]단가!$D$4:$G$1048576,4,0))</f>
        <v>672.3</v>
      </c>
      <c r="U2326" s="35">
        <f t="shared" si="177"/>
        <v>398001.6</v>
      </c>
      <c r="V2326" s="36" t="str">
        <f>IF($L2326="비가동",0,IF($B2326="in",VLOOKUP($E2326,[1]투입량!$M:$T,3,FALSE),VLOOKUP($E2326,[1]투입량!$D:$I,3,FALSE)))</f>
        <v>E5005-1</v>
      </c>
      <c r="W2326" s="35">
        <f>IF($L2326="비가동",0,IF($B2326="in",VLOOKUP($E2326,[1]투입량!$M:$T,6,FALSE),VLOOKUP($E2326,[1]투입량!$D:$I,5,FALSE)))</f>
        <v>366</v>
      </c>
      <c r="X2326" s="35">
        <f t="shared" si="178"/>
        <v>29792.400000000001</v>
      </c>
      <c r="Y2326" s="37">
        <f>IF(V2326=0,0,VLOOKUP(V2326,[1]원재료!C:H,3,0)*0.001)</f>
        <v>3.25</v>
      </c>
      <c r="Z2326" s="35">
        <f t="shared" si="179"/>
        <v>96825.3</v>
      </c>
      <c r="AA2326" s="38"/>
      <c r="AB2326" s="39" t="s">
        <v>232</v>
      </c>
      <c r="AC2326" s="40"/>
    </row>
    <row r="2327" spans="1:29" ht="19.5" customHeight="1" x14ac:dyDescent="0.45">
      <c r="A2327" s="22">
        <v>46149</v>
      </c>
      <c r="B2327" s="23" t="s">
        <v>29</v>
      </c>
      <c r="C2327" s="24" t="s">
        <v>168</v>
      </c>
      <c r="D2327" s="25" t="s">
        <v>304</v>
      </c>
      <c r="E2327" s="26" t="s">
        <v>305</v>
      </c>
      <c r="F2327" s="27" t="str">
        <f>VLOOKUP(표1[[#This Row],[품번]],[1]!품번구분[#Data],2,0)</f>
        <v>G</v>
      </c>
      <c r="G2327" s="28">
        <v>40</v>
      </c>
      <c r="H2327" s="28">
        <v>90</v>
      </c>
      <c r="I2327" s="28">
        <v>0</v>
      </c>
      <c r="J2327" s="29">
        <f>표1[[#This Row],[C/V]]*표1[[#This Row],[판수]]-표1[[#This Row],[불량수량]]</f>
        <v>3600</v>
      </c>
      <c r="K2327" s="28" t="s">
        <v>311</v>
      </c>
      <c r="L2327" s="28" t="s">
        <v>117</v>
      </c>
      <c r="M2327" s="30" t="s">
        <v>353</v>
      </c>
      <c r="N2327" s="30" t="s">
        <v>230</v>
      </c>
      <c r="O2327" s="31">
        <v>660</v>
      </c>
      <c r="P2327" s="31">
        <v>0</v>
      </c>
      <c r="Q2327" s="32"/>
      <c r="R2327" s="33">
        <f t="shared" si="181"/>
        <v>8.1818181818181817</v>
      </c>
      <c r="S2327" s="34">
        <f t="shared" si="180"/>
        <v>164</v>
      </c>
      <c r="T2327" s="35">
        <f>IF(L2327="비가동",0,VLOOKUP(E2327,[1]단가!$D$4:$G$1048576,4,0))</f>
        <v>95</v>
      </c>
      <c r="U2327" s="35">
        <f t="shared" si="177"/>
        <v>342000</v>
      </c>
      <c r="V2327" s="36" t="str">
        <f>IF($L2327="비가동",0,IF($B2327="in",VLOOKUP($E2327,[1]투입량!$M:$T,3,FALSE),VLOOKUP($E2327,[1]투입량!$D:$I,3,FALSE)))</f>
        <v>E4005-1</v>
      </c>
      <c r="W2327" s="35">
        <f>IF($L2327="비가동",0,IF($B2327="in",VLOOKUP($E2327,[1]투입량!$M:$T,6,FALSE),VLOOKUP($E2327,[1]투입량!$D:$I,5,FALSE)))</f>
        <v>272</v>
      </c>
      <c r="X2327" s="35">
        <f t="shared" si="178"/>
        <v>26928.000000000004</v>
      </c>
      <c r="Y2327" s="37">
        <f>IF(V2327=0,0,VLOOKUP(V2327,[1]원재료!C:H,3,0)*0.001)</f>
        <v>3.24</v>
      </c>
      <c r="Z2327" s="35">
        <f t="shared" si="179"/>
        <v>87246.720000000016</v>
      </c>
      <c r="AA2327" s="38"/>
      <c r="AB2327" s="39" t="s">
        <v>232</v>
      </c>
      <c r="AC2327" s="40"/>
    </row>
    <row r="2328" spans="1:29" ht="19.5" customHeight="1" x14ac:dyDescent="0.45">
      <c r="A2328" s="22">
        <v>46149</v>
      </c>
      <c r="B2328" s="23" t="s">
        <v>29</v>
      </c>
      <c r="C2328" s="24" t="s">
        <v>168</v>
      </c>
      <c r="D2328" s="25" t="s">
        <v>307</v>
      </c>
      <c r="E2328" s="26" t="s">
        <v>308</v>
      </c>
      <c r="F2328" s="27" t="str">
        <f>VLOOKUP(표1[[#This Row],[품번]],[1]!품번구분[#Data],2,0)</f>
        <v>G</v>
      </c>
      <c r="G2328" s="28">
        <v>25</v>
      </c>
      <c r="H2328" s="28">
        <v>90</v>
      </c>
      <c r="I2328" s="28">
        <v>0</v>
      </c>
      <c r="J2328" s="29">
        <f>표1[[#This Row],[C/V]]*표1[[#This Row],[판수]]-표1[[#This Row],[불량수량]]</f>
        <v>2250</v>
      </c>
      <c r="K2328" s="28" t="s">
        <v>311</v>
      </c>
      <c r="L2328" s="28" t="s">
        <v>117</v>
      </c>
      <c r="M2328" s="30" t="s">
        <v>353</v>
      </c>
      <c r="N2328" s="30" t="s">
        <v>230</v>
      </c>
      <c r="O2328" s="31">
        <v>660</v>
      </c>
      <c r="P2328" s="31">
        <v>0</v>
      </c>
      <c r="Q2328" s="32"/>
      <c r="R2328" s="33">
        <f t="shared" si="181"/>
        <v>8.1818181818181817</v>
      </c>
      <c r="S2328" s="34">
        <f t="shared" si="180"/>
        <v>164</v>
      </c>
      <c r="T2328" s="35">
        <f>IF(L2328="비가동",0,VLOOKUP(E2328,[1]단가!$D$4:$G$1048576,4,0))</f>
        <v>270</v>
      </c>
      <c r="U2328" s="35">
        <f t="shared" si="177"/>
        <v>607500</v>
      </c>
      <c r="V2328" s="36" t="str">
        <f>IF($L2328="비가동",0,IF($B2328="in",VLOOKUP($E2328,[1]투입량!$M:$T,3,FALSE),VLOOKUP($E2328,[1]투입량!$D:$I,3,FALSE)))</f>
        <v>E5005-1</v>
      </c>
      <c r="W2328" s="35">
        <f>IF($L2328="비가동",0,IF($B2328="in",VLOOKUP($E2328,[1]투입량!$M:$T,6,FALSE),VLOOKUP($E2328,[1]투입량!$D:$I,5,FALSE)))</f>
        <v>1200</v>
      </c>
      <c r="X2328" s="35">
        <f t="shared" si="178"/>
        <v>118800</v>
      </c>
      <c r="Y2328" s="37">
        <f>IF(V2328=0,0,VLOOKUP(V2328,[1]원재료!C:H,3,0)*0.001)</f>
        <v>3.25</v>
      </c>
      <c r="Z2328" s="35">
        <f t="shared" si="179"/>
        <v>386100</v>
      </c>
      <c r="AA2328" s="38"/>
      <c r="AB2328" s="39" t="s">
        <v>232</v>
      </c>
      <c r="AC2328" s="40"/>
    </row>
    <row r="2329" spans="1:29" ht="19.5" customHeight="1" x14ac:dyDescent="0.45">
      <c r="A2329" s="22">
        <v>46149</v>
      </c>
      <c r="B2329" s="23" t="s">
        <v>29</v>
      </c>
      <c r="C2329" s="24" t="s">
        <v>168</v>
      </c>
      <c r="D2329" s="25" t="s">
        <v>309</v>
      </c>
      <c r="E2329" s="26" t="s">
        <v>310</v>
      </c>
      <c r="F2329" s="27" t="str">
        <f>VLOOKUP(표1[[#This Row],[품번]],[1]!품번구분[#Data],2,0)</f>
        <v>G</v>
      </c>
      <c r="G2329" s="28">
        <v>8</v>
      </c>
      <c r="H2329" s="28">
        <v>90</v>
      </c>
      <c r="I2329" s="28">
        <v>0</v>
      </c>
      <c r="J2329" s="29">
        <f>표1[[#This Row],[C/V]]*표1[[#This Row],[판수]]-표1[[#This Row],[불량수량]]</f>
        <v>720</v>
      </c>
      <c r="K2329" s="28" t="s">
        <v>311</v>
      </c>
      <c r="L2329" s="28" t="s">
        <v>117</v>
      </c>
      <c r="M2329" s="30" t="s">
        <v>353</v>
      </c>
      <c r="N2329" s="30" t="s">
        <v>230</v>
      </c>
      <c r="O2329" s="31">
        <v>660</v>
      </c>
      <c r="P2329" s="31">
        <v>0</v>
      </c>
      <c r="Q2329" s="32"/>
      <c r="R2329" s="33">
        <f t="shared" si="181"/>
        <v>8.1818181818181817</v>
      </c>
      <c r="S2329" s="34">
        <f t="shared" si="180"/>
        <v>164</v>
      </c>
      <c r="T2329" s="35">
        <f>IF(L2329="비가동",0,VLOOKUP(E2329,[1]단가!$D$4:$G$1048576,4,0))</f>
        <v>672.3</v>
      </c>
      <c r="U2329" s="35">
        <f t="shared" si="177"/>
        <v>484055.99999999994</v>
      </c>
      <c r="V2329" s="36" t="str">
        <f>IF($L2329="비가동",0,IF($B2329="in",VLOOKUP($E2329,[1]투입량!$M:$T,3,FALSE),VLOOKUP($E2329,[1]투입량!$D:$I,3,FALSE)))</f>
        <v>E5005-1</v>
      </c>
      <c r="W2329" s="35">
        <f>IF($L2329="비가동",0,IF($B2329="in",VLOOKUP($E2329,[1]투입량!$M:$T,6,FALSE),VLOOKUP($E2329,[1]투입량!$D:$I,5,FALSE)))</f>
        <v>366</v>
      </c>
      <c r="X2329" s="35">
        <f t="shared" si="178"/>
        <v>36234</v>
      </c>
      <c r="Y2329" s="37">
        <f>IF(V2329=0,0,VLOOKUP(V2329,[1]원재료!C:H,3,0)*0.001)</f>
        <v>3.25</v>
      </c>
      <c r="Z2329" s="35">
        <f t="shared" si="179"/>
        <v>117760.5</v>
      </c>
      <c r="AA2329" s="38"/>
      <c r="AB2329" s="39" t="s">
        <v>232</v>
      </c>
      <c r="AC2329" s="40"/>
    </row>
    <row r="2330" spans="1:29" ht="19.5" customHeight="1" x14ac:dyDescent="0.45">
      <c r="A2330" s="22">
        <v>46149</v>
      </c>
      <c r="B2330" s="23" t="s">
        <v>29</v>
      </c>
      <c r="C2330" s="24" t="s">
        <v>168</v>
      </c>
      <c r="D2330" s="25" t="s">
        <v>312</v>
      </c>
      <c r="E2330" s="26" t="s">
        <v>313</v>
      </c>
      <c r="F2330" s="27" t="str">
        <f>VLOOKUP(표1[[#This Row],[품번]],[1]!품번구분[#Data],2,0)</f>
        <v>G</v>
      </c>
      <c r="G2330" s="28">
        <v>6</v>
      </c>
      <c r="H2330" s="28">
        <v>97</v>
      </c>
      <c r="I2330" s="28">
        <v>0</v>
      </c>
      <c r="J2330" s="29">
        <f>표1[[#This Row],[C/V]]*표1[[#This Row],[판수]]-표1[[#This Row],[불량수량]]</f>
        <v>582</v>
      </c>
      <c r="K2330" s="28" t="s">
        <v>314</v>
      </c>
      <c r="L2330" s="28" t="s">
        <v>34</v>
      </c>
      <c r="M2330" s="30" t="s">
        <v>230</v>
      </c>
      <c r="N2330" s="30" t="s">
        <v>353</v>
      </c>
      <c r="O2330" s="31">
        <v>620</v>
      </c>
      <c r="P2330" s="31">
        <v>0</v>
      </c>
      <c r="Q2330" s="32"/>
      <c r="R2330" s="33">
        <f t="shared" si="181"/>
        <v>9.3870967741935498</v>
      </c>
      <c r="S2330" s="34">
        <f t="shared" si="180"/>
        <v>199</v>
      </c>
      <c r="T2330" s="35">
        <f>IF(L2330="비가동",0,VLOOKUP(E2330,[1]단가!$D$4:$G$1048576,4,0))</f>
        <v>408.6</v>
      </c>
      <c r="U2330" s="35">
        <f t="shared" si="177"/>
        <v>237805.2</v>
      </c>
      <c r="V2330" s="36" t="str">
        <f>IF($L2330="비가동",0,IF($B2330="in",VLOOKUP($E2330,[1]투입량!$M:$T,3,FALSE),VLOOKUP($E2330,[1]투입량!$D:$I,3,FALSE)))</f>
        <v>E5005-1</v>
      </c>
      <c r="W2330" s="35">
        <f>IF($L2330="비가동",0,IF($B2330="in",VLOOKUP($E2330,[1]투입량!$M:$T,6,FALSE),VLOOKUP($E2330,[1]투입량!$D:$I,5,FALSE)))</f>
        <v>0</v>
      </c>
      <c r="X2330" s="35">
        <f t="shared" si="178"/>
        <v>0</v>
      </c>
      <c r="Y2330" s="37">
        <f>IF(V2330=0,0,VLOOKUP(V2330,[1]원재료!C:H,3,0)*0.001)</f>
        <v>3.25</v>
      </c>
      <c r="Z2330" s="35">
        <f t="shared" si="179"/>
        <v>0</v>
      </c>
      <c r="AA2330" s="38"/>
      <c r="AB2330" s="39" t="s">
        <v>232</v>
      </c>
      <c r="AC2330" s="40"/>
    </row>
    <row r="2331" spans="1:29" ht="19.5" customHeight="1" x14ac:dyDescent="0.45">
      <c r="A2331" s="22">
        <v>46149</v>
      </c>
      <c r="B2331" s="23" t="s">
        <v>29</v>
      </c>
      <c r="C2331" s="24" t="s">
        <v>168</v>
      </c>
      <c r="D2331" s="25" t="s">
        <v>315</v>
      </c>
      <c r="E2331" s="26" t="s">
        <v>316</v>
      </c>
      <c r="F2331" s="27" t="str">
        <f>VLOOKUP(표1[[#This Row],[품번]],[1]!품번구분[#Data],2,0)</f>
        <v>G</v>
      </c>
      <c r="G2331" s="28">
        <v>4</v>
      </c>
      <c r="H2331" s="28">
        <v>97</v>
      </c>
      <c r="I2331" s="28">
        <v>0</v>
      </c>
      <c r="J2331" s="29">
        <f>표1[[#This Row],[C/V]]*표1[[#This Row],[판수]]-표1[[#This Row],[불량수량]]</f>
        <v>388</v>
      </c>
      <c r="K2331" s="28" t="s">
        <v>314</v>
      </c>
      <c r="L2331" s="28" t="s">
        <v>34</v>
      </c>
      <c r="M2331" s="30" t="s">
        <v>230</v>
      </c>
      <c r="N2331" s="30" t="s">
        <v>353</v>
      </c>
      <c r="O2331" s="31">
        <v>620</v>
      </c>
      <c r="P2331" s="31">
        <v>0</v>
      </c>
      <c r="Q2331" s="32"/>
      <c r="R2331" s="33">
        <f t="shared" si="181"/>
        <v>9.3870967741935498</v>
      </c>
      <c r="S2331" s="34">
        <f t="shared" si="180"/>
        <v>199</v>
      </c>
      <c r="T2331" s="35">
        <f>IF(L2331="비가동",0,VLOOKUP(E2331,[1]단가!$D$4:$G$1048576,4,0))</f>
        <v>670</v>
      </c>
      <c r="U2331" s="35">
        <f t="shared" si="177"/>
        <v>259960</v>
      </c>
      <c r="V2331" s="36" t="str">
        <f>IF($L2331="비가동",0,IF($B2331="in",VLOOKUP($E2331,[1]투입량!$M:$T,3,FALSE),VLOOKUP($E2331,[1]투입량!$D:$I,3,FALSE)))</f>
        <v>E5005-1</v>
      </c>
      <c r="W2331" s="35">
        <f>IF($L2331="비가동",0,IF($B2331="in",VLOOKUP($E2331,[1]투입량!$M:$T,6,FALSE),VLOOKUP($E2331,[1]투입량!$D:$I,5,FALSE)))</f>
        <v>337</v>
      </c>
      <c r="X2331" s="35">
        <f t="shared" si="178"/>
        <v>35957.9</v>
      </c>
      <c r="Y2331" s="37">
        <f>IF(V2331=0,0,VLOOKUP(V2331,[1]원재료!C:H,3,0)*0.001)</f>
        <v>3.25</v>
      </c>
      <c r="Z2331" s="35">
        <f t="shared" si="179"/>
        <v>116863.175</v>
      </c>
      <c r="AA2331" s="38"/>
      <c r="AB2331" s="39" t="s">
        <v>232</v>
      </c>
      <c r="AC2331" s="40"/>
    </row>
    <row r="2332" spans="1:29" ht="19.5" customHeight="1" x14ac:dyDescent="0.45">
      <c r="A2332" s="22">
        <v>46149</v>
      </c>
      <c r="B2332" s="23" t="s">
        <v>29</v>
      </c>
      <c r="C2332" s="24" t="s">
        <v>168</v>
      </c>
      <c r="D2332" s="25" t="s">
        <v>317</v>
      </c>
      <c r="E2332" s="26" t="s">
        <v>318</v>
      </c>
      <c r="F2332" s="27" t="str">
        <f>VLOOKUP(표1[[#This Row],[품번]],[1]!품번구분[#Data],2,0)</f>
        <v>G</v>
      </c>
      <c r="G2332" s="28">
        <v>70</v>
      </c>
      <c r="H2332" s="28">
        <v>51</v>
      </c>
      <c r="I2332" s="28">
        <v>0</v>
      </c>
      <c r="J2332" s="29">
        <f>표1[[#This Row],[C/V]]*표1[[#This Row],[판수]]-표1[[#This Row],[불량수량]]</f>
        <v>3570</v>
      </c>
      <c r="K2332" s="28" t="s">
        <v>314</v>
      </c>
      <c r="L2332" s="28" t="s">
        <v>34</v>
      </c>
      <c r="M2332" s="30" t="s">
        <v>230</v>
      </c>
      <c r="N2332" s="30" t="s">
        <v>353</v>
      </c>
      <c r="O2332" s="31">
        <v>620</v>
      </c>
      <c r="P2332" s="31">
        <v>0</v>
      </c>
      <c r="Q2332" s="32"/>
      <c r="R2332" s="33">
        <f t="shared" si="181"/>
        <v>4.935483870967742</v>
      </c>
      <c r="S2332" s="34">
        <f t="shared" si="180"/>
        <v>105</v>
      </c>
      <c r="T2332" s="35">
        <f>IF(L2332="비가동",0,VLOOKUP(E2332,[1]단가!$D$4:$G$1048576,4,0))</f>
        <v>172</v>
      </c>
      <c r="U2332" s="35">
        <f t="shared" si="177"/>
        <v>614040</v>
      </c>
      <c r="V2332" s="36" t="str">
        <f>IF($L2332="비가동",0,IF($B2332="in",VLOOKUP($E2332,[1]투입량!$M:$T,3,FALSE),VLOOKUP($E2332,[1]투입량!$D:$I,3,FALSE)))</f>
        <v>E6005</v>
      </c>
      <c r="W2332" s="35">
        <f>IF($L2332="비가동",0,IF($B2332="in",VLOOKUP($E2332,[1]투입량!$M:$T,6,FALSE),VLOOKUP($E2332,[1]투입량!$D:$I,5,FALSE)))</f>
        <v>0</v>
      </c>
      <c r="X2332" s="35">
        <f t="shared" si="178"/>
        <v>0</v>
      </c>
      <c r="Y2332" s="37">
        <f>IF(V2332=0,0,VLOOKUP(V2332,[1]원재료!C:H,3,0)*0.001)</f>
        <v>4.62</v>
      </c>
      <c r="Z2332" s="35">
        <f t="shared" si="179"/>
        <v>0</v>
      </c>
      <c r="AA2332" s="38"/>
      <c r="AB2332" s="39" t="s">
        <v>232</v>
      </c>
      <c r="AC2332" s="40"/>
    </row>
    <row r="2333" spans="1:29" ht="19.5" customHeight="1" x14ac:dyDescent="0.45">
      <c r="A2333" s="22">
        <v>46149</v>
      </c>
      <c r="B2333" s="23" t="s">
        <v>29</v>
      </c>
      <c r="C2333" s="24" t="s">
        <v>168</v>
      </c>
      <c r="D2333" s="25" t="s">
        <v>312</v>
      </c>
      <c r="E2333" s="26" t="s">
        <v>313</v>
      </c>
      <c r="F2333" s="27" t="str">
        <f>VLOOKUP(표1[[#This Row],[품번]],[1]!품번구분[#Data],2,0)</f>
        <v>G</v>
      </c>
      <c r="G2333" s="28">
        <v>6</v>
      </c>
      <c r="H2333" s="28">
        <v>102</v>
      </c>
      <c r="I2333" s="28">
        <v>0</v>
      </c>
      <c r="J2333" s="29">
        <f>표1[[#This Row],[C/V]]*표1[[#This Row],[판수]]-표1[[#This Row],[불량수량]]</f>
        <v>612</v>
      </c>
      <c r="K2333" s="28" t="s">
        <v>319</v>
      </c>
      <c r="L2333" s="28" t="s">
        <v>117</v>
      </c>
      <c r="M2333" s="30" t="s">
        <v>353</v>
      </c>
      <c r="N2333" s="30" t="s">
        <v>230</v>
      </c>
      <c r="O2333" s="31">
        <v>660</v>
      </c>
      <c r="P2333" s="31">
        <v>0</v>
      </c>
      <c r="Q2333" s="32"/>
      <c r="R2333" s="33">
        <f t="shared" si="181"/>
        <v>9.2727272727272734</v>
      </c>
      <c r="S2333" s="34">
        <f t="shared" si="180"/>
        <v>199</v>
      </c>
      <c r="T2333" s="35">
        <f>IF(L2333="비가동",0,VLOOKUP(E2333,[1]단가!$D$4:$G$1048576,4,0))</f>
        <v>408.6</v>
      </c>
      <c r="U2333" s="35">
        <f t="shared" si="177"/>
        <v>250063.2</v>
      </c>
      <c r="V2333" s="36" t="str">
        <f>IF($L2333="비가동",0,IF($B2333="in",VLOOKUP($E2333,[1]투입량!$M:$T,3,FALSE),VLOOKUP($E2333,[1]투입량!$D:$I,3,FALSE)))</f>
        <v>E5005-1</v>
      </c>
      <c r="W2333" s="35">
        <f>IF($L2333="비가동",0,IF($B2333="in",VLOOKUP($E2333,[1]투입량!$M:$T,6,FALSE),VLOOKUP($E2333,[1]투입량!$D:$I,5,FALSE)))</f>
        <v>0</v>
      </c>
      <c r="X2333" s="35">
        <f t="shared" si="178"/>
        <v>0</v>
      </c>
      <c r="Y2333" s="37">
        <f>IF(V2333=0,0,VLOOKUP(V2333,[1]원재료!C:H,3,0)*0.001)</f>
        <v>3.25</v>
      </c>
      <c r="Z2333" s="35">
        <f t="shared" si="179"/>
        <v>0</v>
      </c>
      <c r="AA2333" s="38"/>
      <c r="AB2333" s="39" t="s">
        <v>232</v>
      </c>
      <c r="AC2333" s="40"/>
    </row>
    <row r="2334" spans="1:29" ht="19.5" customHeight="1" x14ac:dyDescent="0.45">
      <c r="A2334" s="22">
        <v>46149</v>
      </c>
      <c r="B2334" s="23" t="s">
        <v>29</v>
      </c>
      <c r="C2334" s="24" t="s">
        <v>168</v>
      </c>
      <c r="D2334" s="25" t="s">
        <v>315</v>
      </c>
      <c r="E2334" s="26" t="s">
        <v>316</v>
      </c>
      <c r="F2334" s="27" t="str">
        <f>VLOOKUP(표1[[#This Row],[품번]],[1]!품번구분[#Data],2,0)</f>
        <v>G</v>
      </c>
      <c r="G2334" s="28">
        <v>4</v>
      </c>
      <c r="H2334" s="28">
        <v>102</v>
      </c>
      <c r="I2334" s="28">
        <v>0</v>
      </c>
      <c r="J2334" s="29">
        <f>표1[[#This Row],[C/V]]*표1[[#This Row],[판수]]-표1[[#This Row],[불량수량]]</f>
        <v>408</v>
      </c>
      <c r="K2334" s="28" t="s">
        <v>319</v>
      </c>
      <c r="L2334" s="28" t="s">
        <v>117</v>
      </c>
      <c r="M2334" s="30" t="s">
        <v>353</v>
      </c>
      <c r="N2334" s="30" t="s">
        <v>230</v>
      </c>
      <c r="O2334" s="31">
        <v>660</v>
      </c>
      <c r="P2334" s="31">
        <v>0</v>
      </c>
      <c r="Q2334" s="32"/>
      <c r="R2334" s="33">
        <f t="shared" si="181"/>
        <v>9.2727272727272734</v>
      </c>
      <c r="S2334" s="34">
        <f t="shared" si="180"/>
        <v>199</v>
      </c>
      <c r="T2334" s="35">
        <f>IF(L2334="비가동",0,VLOOKUP(E2334,[1]단가!$D$4:$G$1048576,4,0))</f>
        <v>670</v>
      </c>
      <c r="U2334" s="35">
        <f t="shared" si="177"/>
        <v>273360</v>
      </c>
      <c r="V2334" s="36" t="str">
        <f>IF($L2334="비가동",0,IF($B2334="in",VLOOKUP($E2334,[1]투입량!$M:$T,3,FALSE),VLOOKUP($E2334,[1]투입량!$D:$I,3,FALSE)))</f>
        <v>E5005-1</v>
      </c>
      <c r="W2334" s="35">
        <f>IF($L2334="비가동",0,IF($B2334="in",VLOOKUP($E2334,[1]투입량!$M:$T,6,FALSE),VLOOKUP($E2334,[1]투입량!$D:$I,5,FALSE)))</f>
        <v>337</v>
      </c>
      <c r="X2334" s="35">
        <f t="shared" si="178"/>
        <v>37811.4</v>
      </c>
      <c r="Y2334" s="37">
        <f>IF(V2334=0,0,VLOOKUP(V2334,[1]원재료!C:H,3,0)*0.001)</f>
        <v>3.25</v>
      </c>
      <c r="Z2334" s="35">
        <f t="shared" si="179"/>
        <v>122887.05</v>
      </c>
      <c r="AA2334" s="38"/>
      <c r="AB2334" s="39" t="s">
        <v>232</v>
      </c>
      <c r="AC2334" s="40"/>
    </row>
    <row r="2335" spans="1:29" ht="19.5" customHeight="1" x14ac:dyDescent="0.45">
      <c r="A2335" s="22">
        <v>46149</v>
      </c>
      <c r="B2335" s="23" t="s">
        <v>29</v>
      </c>
      <c r="C2335" s="24" t="s">
        <v>168</v>
      </c>
      <c r="D2335" s="25" t="s">
        <v>317</v>
      </c>
      <c r="E2335" s="26" t="s">
        <v>318</v>
      </c>
      <c r="F2335" s="27" t="str">
        <f>VLOOKUP(표1[[#This Row],[품번]],[1]!품번구분[#Data],2,0)</f>
        <v>G</v>
      </c>
      <c r="G2335" s="28">
        <v>70</v>
      </c>
      <c r="H2335" s="28">
        <v>54</v>
      </c>
      <c r="I2335" s="28">
        <v>0</v>
      </c>
      <c r="J2335" s="29">
        <f>표1[[#This Row],[C/V]]*표1[[#This Row],[판수]]-표1[[#This Row],[불량수량]]</f>
        <v>3780</v>
      </c>
      <c r="K2335" s="28" t="s">
        <v>319</v>
      </c>
      <c r="L2335" s="28" t="s">
        <v>117</v>
      </c>
      <c r="M2335" s="30" t="s">
        <v>353</v>
      </c>
      <c r="N2335" s="30" t="s">
        <v>230</v>
      </c>
      <c r="O2335" s="31">
        <v>660</v>
      </c>
      <c r="P2335" s="31">
        <v>0</v>
      </c>
      <c r="Q2335" s="32"/>
      <c r="R2335" s="33">
        <f t="shared" si="181"/>
        <v>4.9090909090909092</v>
      </c>
      <c r="S2335" s="34">
        <f t="shared" si="180"/>
        <v>105</v>
      </c>
      <c r="T2335" s="35">
        <f>IF(L2335="비가동",0,VLOOKUP(E2335,[1]단가!$D$4:$G$1048576,4,0))</f>
        <v>172</v>
      </c>
      <c r="U2335" s="35">
        <f t="shared" si="177"/>
        <v>650160</v>
      </c>
      <c r="V2335" s="36" t="str">
        <f>IF($L2335="비가동",0,IF($B2335="in",VLOOKUP($E2335,[1]투입량!$M:$T,3,FALSE),VLOOKUP($E2335,[1]투입량!$D:$I,3,FALSE)))</f>
        <v>E6005</v>
      </c>
      <c r="W2335" s="35">
        <f>IF($L2335="비가동",0,IF($B2335="in",VLOOKUP($E2335,[1]투입량!$M:$T,6,FALSE),VLOOKUP($E2335,[1]투입량!$D:$I,5,FALSE)))</f>
        <v>0</v>
      </c>
      <c r="X2335" s="35">
        <f t="shared" si="178"/>
        <v>0</v>
      </c>
      <c r="Y2335" s="37">
        <f>IF(V2335=0,0,VLOOKUP(V2335,[1]원재료!C:H,3,0)*0.001)</f>
        <v>4.62</v>
      </c>
      <c r="Z2335" s="35">
        <f t="shared" si="179"/>
        <v>0</v>
      </c>
      <c r="AA2335" s="38"/>
      <c r="AB2335" s="39" t="s">
        <v>232</v>
      </c>
      <c r="AC2335" s="40"/>
    </row>
    <row r="2336" spans="1:29" ht="19.5" hidden="1" customHeight="1" x14ac:dyDescent="0.45">
      <c r="A2336" s="22">
        <v>46149</v>
      </c>
      <c r="B2336" s="23" t="s">
        <v>29</v>
      </c>
      <c r="C2336" s="24" t="s">
        <v>168</v>
      </c>
      <c r="D2336" s="25" t="s">
        <v>365</v>
      </c>
      <c r="E2336" s="26" t="s">
        <v>366</v>
      </c>
      <c r="F2336" s="27" t="str">
        <f>VLOOKUP(표1[[#This Row],[품번]],[1]!품번구분[#Data],2,0)</f>
        <v>G</v>
      </c>
      <c r="G2336" s="28">
        <v>4</v>
      </c>
      <c r="H2336" s="28">
        <v>55</v>
      </c>
      <c r="I2336" s="28">
        <v>0</v>
      </c>
      <c r="J2336" s="29">
        <f>표1[[#This Row],[C/V]]*표1[[#This Row],[판수]]-표1[[#This Row],[불량수량]]</f>
        <v>220</v>
      </c>
      <c r="K2336" s="28" t="s">
        <v>293</v>
      </c>
      <c r="L2336" s="28" t="s">
        <v>34</v>
      </c>
      <c r="M2336" s="30" t="s">
        <v>230</v>
      </c>
      <c r="N2336" s="30" t="s">
        <v>353</v>
      </c>
      <c r="O2336" s="31">
        <v>400</v>
      </c>
      <c r="P2336" s="31">
        <v>220</v>
      </c>
      <c r="Q2336" s="32" t="s">
        <v>209</v>
      </c>
      <c r="R2336" s="33">
        <f t="shared" si="181"/>
        <v>8.25</v>
      </c>
      <c r="S2336" s="34">
        <f t="shared" si="180"/>
        <v>55</v>
      </c>
      <c r="T2336" s="35">
        <f>IF(L2336="비가동",0,VLOOKUP(E2336,[1]단가!$D$4:$G$1048576,4,0))</f>
        <v>771.3</v>
      </c>
      <c r="U2336" s="35">
        <f t="shared" si="177"/>
        <v>169686</v>
      </c>
      <c r="V2336" s="36" t="str">
        <f>IF($L2336="비가동",0,IF($B2336="in",VLOOKUP($E2336,[1]투입량!$M:$T,3,FALSE),VLOOKUP($E2336,[1]투입량!$D:$I,3,FALSE)))</f>
        <v>E5005-1</v>
      </c>
      <c r="W2336" s="35">
        <f>IF($L2336="비가동",0,IF($B2336="in",VLOOKUP($E2336,[1]투입량!$M:$T,6,FALSE),VLOOKUP($E2336,[1]투입량!$D:$I,5,FALSE)))</f>
        <v>371</v>
      </c>
      <c r="X2336" s="35">
        <f t="shared" si="178"/>
        <v>22445.5</v>
      </c>
      <c r="Y2336" s="37">
        <f>IF(V2336=0,0,VLOOKUP(V2336,[1]원재료!C:H,3,0)*0.001)</f>
        <v>3.25</v>
      </c>
      <c r="Z2336" s="35">
        <f t="shared" si="179"/>
        <v>72947.875</v>
      </c>
      <c r="AA2336" s="38" t="s">
        <v>383</v>
      </c>
      <c r="AB2336" s="39" t="s">
        <v>232</v>
      </c>
      <c r="AC2336" s="40"/>
    </row>
    <row r="2337" spans="1:29" ht="19.5" customHeight="1" x14ac:dyDescent="0.45">
      <c r="A2337" s="22">
        <v>46149</v>
      </c>
      <c r="B2337" s="23" t="s">
        <v>29</v>
      </c>
      <c r="C2337" s="24" t="s">
        <v>168</v>
      </c>
      <c r="D2337" s="25" t="s">
        <v>367</v>
      </c>
      <c r="E2337" s="26" t="s">
        <v>295</v>
      </c>
      <c r="F2337" s="27" t="str">
        <f>VLOOKUP(표1[[#This Row],[품번]],[1]!품번구분[#Data],2,0)</f>
        <v>G</v>
      </c>
      <c r="G2337" s="28">
        <v>9</v>
      </c>
      <c r="H2337" s="28">
        <v>85</v>
      </c>
      <c r="I2337" s="28">
        <v>0</v>
      </c>
      <c r="J2337" s="29">
        <f>표1[[#This Row],[C/V]]*표1[[#This Row],[판수]]-표1[[#This Row],[불량수량]]</f>
        <v>765</v>
      </c>
      <c r="K2337" s="28" t="s">
        <v>293</v>
      </c>
      <c r="L2337" s="28" t="s">
        <v>34</v>
      </c>
      <c r="M2337" s="30" t="s">
        <v>230</v>
      </c>
      <c r="N2337" s="30" t="s">
        <v>353</v>
      </c>
      <c r="O2337" s="31">
        <v>620</v>
      </c>
      <c r="P2337" s="31">
        <v>0</v>
      </c>
      <c r="Q2337" s="32"/>
      <c r="R2337" s="33">
        <f t="shared" si="181"/>
        <v>8.2258064516129021</v>
      </c>
      <c r="S2337" s="34">
        <f t="shared" si="180"/>
        <v>182</v>
      </c>
      <c r="T2337" s="35">
        <f>IF(L2337="비가동",0,VLOOKUP(E2337,[1]단가!$D$4:$G$1048576,4,0))</f>
        <v>250</v>
      </c>
      <c r="U2337" s="35">
        <f t="shared" si="177"/>
        <v>191250</v>
      </c>
      <c r="V2337" s="36" t="str">
        <f>IF($L2337="비가동",0,IF($B2337="in",VLOOKUP($E2337,[1]투입량!$M:$T,3,FALSE),VLOOKUP($E2337,[1]투입량!$D:$I,3,FALSE)))</f>
        <v>E5005-1</v>
      </c>
      <c r="W2337" s="35">
        <f>IF($L2337="비가동",0,IF($B2337="in",VLOOKUP($E2337,[1]투입량!$M:$T,6,FALSE),VLOOKUP($E2337,[1]투입량!$D:$I,5,FALSE)))</f>
        <v>302</v>
      </c>
      <c r="X2337" s="35">
        <f t="shared" si="178"/>
        <v>28237.000000000004</v>
      </c>
      <c r="Y2337" s="37">
        <f>IF(V2337=0,0,VLOOKUP(V2337,[1]원재료!C:H,3,0)*0.001)</f>
        <v>3.25</v>
      </c>
      <c r="Z2337" s="35">
        <f t="shared" si="179"/>
        <v>91770.250000000015</v>
      </c>
      <c r="AA2337" s="38"/>
      <c r="AB2337" s="39" t="s">
        <v>232</v>
      </c>
      <c r="AC2337" s="40"/>
    </row>
    <row r="2338" spans="1:29" ht="19.5" customHeight="1" x14ac:dyDescent="0.45">
      <c r="A2338" s="22">
        <v>46149</v>
      </c>
      <c r="B2338" s="23" t="s">
        <v>29</v>
      </c>
      <c r="C2338" s="24" t="s">
        <v>168</v>
      </c>
      <c r="D2338" s="25" t="s">
        <v>368</v>
      </c>
      <c r="E2338" s="26" t="s">
        <v>369</v>
      </c>
      <c r="F2338" s="27" t="str">
        <f>VLOOKUP(표1[[#This Row],[품번]],[1]!품번구분[#Data],2,0)</f>
        <v>G</v>
      </c>
      <c r="G2338" s="28">
        <v>2</v>
      </c>
      <c r="H2338" s="28">
        <v>55</v>
      </c>
      <c r="I2338" s="28">
        <v>0</v>
      </c>
      <c r="J2338" s="29">
        <f>표1[[#This Row],[C/V]]*표1[[#This Row],[판수]]-표1[[#This Row],[불량수량]]</f>
        <v>110</v>
      </c>
      <c r="K2338" s="28" t="s">
        <v>293</v>
      </c>
      <c r="L2338" s="28" t="s">
        <v>34</v>
      </c>
      <c r="M2338" s="30" t="s">
        <v>230</v>
      </c>
      <c r="N2338" s="30" t="s">
        <v>353</v>
      </c>
      <c r="O2338" s="31">
        <v>620</v>
      </c>
      <c r="P2338" s="31">
        <v>0</v>
      </c>
      <c r="Q2338" s="32"/>
      <c r="R2338" s="33">
        <f t="shared" si="181"/>
        <v>5.3225806451612909</v>
      </c>
      <c r="S2338" s="34">
        <f t="shared" si="180"/>
        <v>161</v>
      </c>
      <c r="T2338" s="35">
        <f>IF(L2338="비가동",0,VLOOKUP(E2338,[1]단가!$D$4:$G$1048576,4,0))</f>
        <v>2511</v>
      </c>
      <c r="U2338" s="35">
        <f t="shared" si="177"/>
        <v>276210</v>
      </c>
      <c r="V2338" s="36" t="str">
        <f>IF($L2338="비가동",0,IF($B2338="in",VLOOKUP($E2338,[1]투입량!$M:$T,3,FALSE),VLOOKUP($E2338,[1]투입량!$D:$I,3,FALSE)))</f>
        <v>E6005</v>
      </c>
      <c r="W2338" s="35">
        <f>IF($L2338="비가동",0,IF($B2338="in",VLOOKUP($E2338,[1]투입량!$M:$T,6,FALSE),VLOOKUP($E2338,[1]투입량!$D:$I,5,FALSE)))</f>
        <v>99</v>
      </c>
      <c r="X2338" s="35">
        <f t="shared" si="178"/>
        <v>5989.5</v>
      </c>
      <c r="Y2338" s="37">
        <f>IF(V2338=0,0,VLOOKUP(V2338,[1]원재료!C:H,3,0)*0.001)</f>
        <v>4.62</v>
      </c>
      <c r="Z2338" s="35">
        <f t="shared" si="179"/>
        <v>27671.49</v>
      </c>
      <c r="AA2338" s="38"/>
      <c r="AB2338" s="39" t="s">
        <v>232</v>
      </c>
      <c r="AC2338" s="40"/>
    </row>
    <row r="2339" spans="1:29" ht="19.5" customHeight="1" x14ac:dyDescent="0.45">
      <c r="A2339" s="22">
        <v>46149</v>
      </c>
      <c r="B2339" s="23" t="s">
        <v>29</v>
      </c>
      <c r="C2339" s="24" t="s">
        <v>168</v>
      </c>
      <c r="D2339" s="25" t="s">
        <v>368</v>
      </c>
      <c r="E2339" s="26" t="s">
        <v>369</v>
      </c>
      <c r="F2339" s="27" t="str">
        <f>VLOOKUP(표1[[#This Row],[품번]],[1]!품번구분[#Data],2,0)</f>
        <v>G</v>
      </c>
      <c r="G2339" s="28">
        <v>2</v>
      </c>
      <c r="H2339" s="28">
        <v>46</v>
      </c>
      <c r="I2339" s="28">
        <v>0</v>
      </c>
      <c r="J2339" s="29">
        <f>표1[[#This Row],[C/V]]*표1[[#This Row],[판수]]-표1[[#This Row],[불량수량]]</f>
        <v>92</v>
      </c>
      <c r="K2339" s="28" t="s">
        <v>293</v>
      </c>
      <c r="L2339" s="28" t="s">
        <v>34</v>
      </c>
      <c r="M2339" s="30" t="s">
        <v>353</v>
      </c>
      <c r="N2339" s="30" t="s">
        <v>230</v>
      </c>
      <c r="O2339" s="31">
        <v>660</v>
      </c>
      <c r="P2339" s="31">
        <v>0</v>
      </c>
      <c r="Q2339" s="32"/>
      <c r="R2339" s="33">
        <f t="shared" si="181"/>
        <v>4.1818181818181817</v>
      </c>
      <c r="S2339" s="34">
        <f t="shared" si="180"/>
        <v>161</v>
      </c>
      <c r="T2339" s="35">
        <f>IF(L2339="비가동",0,VLOOKUP(E2339,[1]단가!$D$4:$G$1048576,4,0))</f>
        <v>2511</v>
      </c>
      <c r="U2339" s="35">
        <f t="shared" si="177"/>
        <v>231012</v>
      </c>
      <c r="V2339" s="36" t="str">
        <f>IF($L2339="비가동",0,IF($B2339="in",VLOOKUP($E2339,[1]투입량!$M:$T,3,FALSE),VLOOKUP($E2339,[1]투입량!$D:$I,3,FALSE)))</f>
        <v>E6005</v>
      </c>
      <c r="W2339" s="35">
        <f>IF($L2339="비가동",0,IF($B2339="in",VLOOKUP($E2339,[1]투입량!$M:$T,6,FALSE),VLOOKUP($E2339,[1]투입량!$D:$I,5,FALSE)))</f>
        <v>99</v>
      </c>
      <c r="X2339" s="35">
        <f t="shared" si="178"/>
        <v>5009.4000000000005</v>
      </c>
      <c r="Y2339" s="37">
        <f>IF(V2339=0,0,VLOOKUP(V2339,[1]원재료!C:H,3,0)*0.001)</f>
        <v>4.62</v>
      </c>
      <c r="Z2339" s="35">
        <f t="shared" si="179"/>
        <v>23143.428000000004</v>
      </c>
      <c r="AA2339" s="38"/>
      <c r="AB2339" s="39" t="s">
        <v>232</v>
      </c>
      <c r="AC2339" s="40"/>
    </row>
    <row r="2340" spans="1:29" ht="19.5" customHeight="1" x14ac:dyDescent="0.45">
      <c r="A2340" s="22">
        <v>46149</v>
      </c>
      <c r="B2340" s="23" t="s">
        <v>29</v>
      </c>
      <c r="C2340" s="24" t="s">
        <v>168</v>
      </c>
      <c r="D2340" s="25" t="s">
        <v>367</v>
      </c>
      <c r="E2340" s="26" t="s">
        <v>295</v>
      </c>
      <c r="F2340" s="27" t="str">
        <f>VLOOKUP(표1[[#This Row],[품번]],[1]!품번구분[#Data],2,0)</f>
        <v>G</v>
      </c>
      <c r="G2340" s="28">
        <v>9</v>
      </c>
      <c r="H2340" s="28">
        <v>97</v>
      </c>
      <c r="I2340" s="28">
        <v>0</v>
      </c>
      <c r="J2340" s="29">
        <f>표1[[#This Row],[C/V]]*표1[[#This Row],[판수]]-표1[[#This Row],[불량수량]]</f>
        <v>873</v>
      </c>
      <c r="K2340" s="28" t="s">
        <v>298</v>
      </c>
      <c r="L2340" s="28" t="s">
        <v>117</v>
      </c>
      <c r="M2340" s="30" t="s">
        <v>353</v>
      </c>
      <c r="N2340" s="30" t="s">
        <v>230</v>
      </c>
      <c r="O2340" s="31">
        <v>660</v>
      </c>
      <c r="P2340" s="31">
        <v>0</v>
      </c>
      <c r="Q2340" s="32"/>
      <c r="R2340" s="33">
        <f t="shared" si="181"/>
        <v>8.8181818181818183</v>
      </c>
      <c r="S2340" s="34">
        <f t="shared" si="180"/>
        <v>182</v>
      </c>
      <c r="T2340" s="35">
        <f>IF(L2340="비가동",0,VLOOKUP(E2340,[1]단가!$D$4:$G$1048576,4,0))</f>
        <v>250</v>
      </c>
      <c r="U2340" s="35">
        <f t="shared" si="177"/>
        <v>218250</v>
      </c>
      <c r="V2340" s="36" t="str">
        <f>IF($L2340="비가동",0,IF($B2340="in",VLOOKUP($E2340,[1]투입량!$M:$T,3,FALSE),VLOOKUP($E2340,[1]투입량!$D:$I,3,FALSE)))</f>
        <v>E5005-1</v>
      </c>
      <c r="W2340" s="35">
        <f>IF($L2340="비가동",0,IF($B2340="in",VLOOKUP($E2340,[1]투입량!$M:$T,6,FALSE),VLOOKUP($E2340,[1]투입량!$D:$I,5,FALSE)))</f>
        <v>302</v>
      </c>
      <c r="X2340" s="35">
        <f t="shared" si="178"/>
        <v>32223.400000000005</v>
      </c>
      <c r="Y2340" s="37">
        <f>IF(V2340=0,0,VLOOKUP(V2340,[1]원재료!C:H,3,0)*0.001)</f>
        <v>3.25</v>
      </c>
      <c r="Z2340" s="35">
        <f t="shared" si="179"/>
        <v>104726.05000000002</v>
      </c>
      <c r="AA2340" s="38"/>
      <c r="AB2340" s="39" t="s">
        <v>232</v>
      </c>
      <c r="AC2340" s="40"/>
    </row>
    <row r="2341" spans="1:29" ht="19.5" customHeight="1" x14ac:dyDescent="0.45">
      <c r="A2341" s="22">
        <v>46149</v>
      </c>
      <c r="B2341" s="23" t="s">
        <v>29</v>
      </c>
      <c r="C2341" s="24" t="s">
        <v>168</v>
      </c>
      <c r="D2341" s="25" t="s">
        <v>368</v>
      </c>
      <c r="E2341" s="26" t="s">
        <v>369</v>
      </c>
      <c r="F2341" s="27" t="str">
        <f>VLOOKUP(표1[[#This Row],[품번]],[1]!품번구분[#Data],2,0)</f>
        <v>G</v>
      </c>
      <c r="G2341" s="28">
        <v>2</v>
      </c>
      <c r="H2341" s="28">
        <v>60</v>
      </c>
      <c r="I2341" s="28">
        <v>0</v>
      </c>
      <c r="J2341" s="29">
        <f>표1[[#This Row],[C/V]]*표1[[#This Row],[판수]]-표1[[#This Row],[불량수량]]</f>
        <v>120</v>
      </c>
      <c r="K2341" s="28" t="s">
        <v>298</v>
      </c>
      <c r="L2341" s="28" t="s">
        <v>117</v>
      </c>
      <c r="M2341" s="30" t="s">
        <v>353</v>
      </c>
      <c r="N2341" s="30" t="s">
        <v>353</v>
      </c>
      <c r="O2341" s="31">
        <v>660</v>
      </c>
      <c r="P2341" s="31">
        <v>0</v>
      </c>
      <c r="Q2341" s="32"/>
      <c r="R2341" s="33">
        <f t="shared" si="181"/>
        <v>5.454545454545455</v>
      </c>
      <c r="S2341" s="34">
        <f t="shared" si="180"/>
        <v>161</v>
      </c>
      <c r="T2341" s="35">
        <f>IF(L2341="비가동",0,VLOOKUP(E2341,[1]단가!$D$4:$G$1048576,4,0))</f>
        <v>2511</v>
      </c>
      <c r="U2341" s="35">
        <f t="shared" si="177"/>
        <v>301320</v>
      </c>
      <c r="V2341" s="36" t="str">
        <f>IF($L2341="비가동",0,IF($B2341="in",VLOOKUP($E2341,[1]투입량!$M:$T,3,FALSE),VLOOKUP($E2341,[1]투입량!$D:$I,3,FALSE)))</f>
        <v>E6005</v>
      </c>
      <c r="W2341" s="35">
        <f>IF($L2341="비가동",0,IF($B2341="in",VLOOKUP($E2341,[1]투입량!$M:$T,6,FALSE),VLOOKUP($E2341,[1]투입량!$D:$I,5,FALSE)))</f>
        <v>99</v>
      </c>
      <c r="X2341" s="35">
        <f t="shared" si="178"/>
        <v>6534</v>
      </c>
      <c r="Y2341" s="37">
        <f>IF(V2341=0,0,VLOOKUP(V2341,[1]원재료!C:H,3,0)*0.001)</f>
        <v>4.62</v>
      </c>
      <c r="Z2341" s="35">
        <f t="shared" si="179"/>
        <v>30187.08</v>
      </c>
      <c r="AA2341" s="38"/>
      <c r="AB2341" s="39" t="s">
        <v>232</v>
      </c>
      <c r="AC2341" s="40"/>
    </row>
    <row r="2342" spans="1:29" ht="19.5" customHeight="1" x14ac:dyDescent="0.45">
      <c r="A2342" s="22">
        <v>46149</v>
      </c>
      <c r="B2342" s="23" t="s">
        <v>29</v>
      </c>
      <c r="C2342" s="24" t="s">
        <v>168</v>
      </c>
      <c r="D2342" s="25" t="s">
        <v>320</v>
      </c>
      <c r="E2342" s="26" t="s">
        <v>357</v>
      </c>
      <c r="F2342" s="27" t="str">
        <f>VLOOKUP(표1[[#This Row],[품번]],[1]!품번구분[#Data],2,0)</f>
        <v>G</v>
      </c>
      <c r="G2342" s="28">
        <v>2</v>
      </c>
      <c r="H2342" s="28">
        <v>65</v>
      </c>
      <c r="I2342" s="28">
        <v>0</v>
      </c>
      <c r="J2342" s="29">
        <f>표1[[#This Row],[C/V]]*표1[[#This Row],[판수]]-표1[[#This Row],[불량수량]]</f>
        <v>130</v>
      </c>
      <c r="K2342" s="28" t="s">
        <v>322</v>
      </c>
      <c r="L2342" s="28" t="s">
        <v>34</v>
      </c>
      <c r="M2342" s="30" t="s">
        <v>230</v>
      </c>
      <c r="N2342" s="30" t="s">
        <v>353</v>
      </c>
      <c r="O2342" s="31">
        <v>620</v>
      </c>
      <c r="P2342" s="31">
        <v>0</v>
      </c>
      <c r="Q2342" s="32"/>
      <c r="R2342" s="33">
        <f t="shared" si="181"/>
        <v>6.2903225806451619</v>
      </c>
      <c r="S2342" s="34">
        <f t="shared" si="180"/>
        <v>132</v>
      </c>
      <c r="T2342" s="35">
        <f>IF(L2342="비가동",0,VLOOKUP(E2342,[1]단가!$D$4:$G$1048576,4,0))</f>
        <v>2511</v>
      </c>
      <c r="U2342" s="35">
        <f t="shared" si="177"/>
        <v>326430</v>
      </c>
      <c r="V2342" s="36" t="str">
        <f>IF($L2342="비가동",0,IF($B2342="in",VLOOKUP($E2342,[1]투입량!$M:$T,3,FALSE),VLOOKUP($E2342,[1]투입량!$D:$I,3,FALSE)))</f>
        <v>E6005</v>
      </c>
      <c r="W2342" s="35">
        <f>IF($L2342="비가동",0,IF($B2342="in",VLOOKUP($E2342,[1]투입량!$M:$T,6,FALSE),VLOOKUP($E2342,[1]투입량!$D:$I,5,FALSE)))</f>
        <v>66</v>
      </c>
      <c r="X2342" s="35">
        <f t="shared" si="178"/>
        <v>4719.0000000000009</v>
      </c>
      <c r="Y2342" s="37">
        <f>IF(V2342=0,0,VLOOKUP(V2342,[1]원재료!C:H,3,0)*0.001)</f>
        <v>4.62</v>
      </c>
      <c r="Z2342" s="35">
        <f t="shared" si="179"/>
        <v>21801.780000000006</v>
      </c>
      <c r="AA2342" s="38"/>
      <c r="AB2342" s="39" t="s">
        <v>232</v>
      </c>
      <c r="AC2342" s="40"/>
    </row>
    <row r="2343" spans="1:29" ht="19.5" customHeight="1" x14ac:dyDescent="0.45">
      <c r="A2343" s="22">
        <v>46149</v>
      </c>
      <c r="B2343" s="23" t="s">
        <v>29</v>
      </c>
      <c r="C2343" s="24" t="s">
        <v>168</v>
      </c>
      <c r="D2343" s="25" t="s">
        <v>323</v>
      </c>
      <c r="E2343" s="26" t="s">
        <v>324</v>
      </c>
      <c r="F2343" s="27" t="str">
        <f>VLOOKUP(표1[[#This Row],[품번]],[1]!품번구분[#Data],2,0)</f>
        <v>G</v>
      </c>
      <c r="G2343" s="28">
        <v>40</v>
      </c>
      <c r="H2343" s="28">
        <v>85</v>
      </c>
      <c r="I2343" s="28">
        <v>0</v>
      </c>
      <c r="J2343" s="29">
        <f>표1[[#This Row],[C/V]]*표1[[#This Row],[판수]]-표1[[#This Row],[불량수량]]</f>
        <v>3400</v>
      </c>
      <c r="K2343" s="28" t="s">
        <v>322</v>
      </c>
      <c r="L2343" s="28" t="s">
        <v>34</v>
      </c>
      <c r="M2343" s="30" t="s">
        <v>230</v>
      </c>
      <c r="N2343" s="30" t="s">
        <v>353</v>
      </c>
      <c r="O2343" s="31">
        <v>620</v>
      </c>
      <c r="P2343" s="31">
        <v>0</v>
      </c>
      <c r="Q2343" s="32"/>
      <c r="R2343" s="33">
        <f t="shared" si="181"/>
        <v>8.2258064516129021</v>
      </c>
      <c r="S2343" s="34">
        <f t="shared" si="180"/>
        <v>175</v>
      </c>
      <c r="T2343" s="35">
        <f>IF(L2343="비가동",0,VLOOKUP(E2343,[1]단가!$D$4:$G$1048576,4,0))</f>
        <v>65</v>
      </c>
      <c r="U2343" s="35">
        <f t="shared" si="177"/>
        <v>221000</v>
      </c>
      <c r="V2343" s="36" t="str">
        <f>IF($L2343="비가동",0,IF($B2343="in",VLOOKUP($E2343,[1]투입량!$M:$T,3,FALSE),VLOOKUP($E2343,[1]투입량!$D:$I,3,FALSE)))</f>
        <v>E4005</v>
      </c>
      <c r="W2343" s="35">
        <f>IF($L2343="비가동",0,IF($B2343="in",VLOOKUP($E2343,[1]투입량!$M:$T,6,FALSE),VLOOKUP($E2343,[1]투입량!$D:$I,5,FALSE)))</f>
        <v>252</v>
      </c>
      <c r="X2343" s="35">
        <f t="shared" si="178"/>
        <v>23562.000000000004</v>
      </c>
      <c r="Y2343" s="37">
        <f>IF(V2343=0,0,VLOOKUP(V2343,[1]원재료!C:H,3,0)*0.001)</f>
        <v>3.22</v>
      </c>
      <c r="Z2343" s="35">
        <f t="shared" si="179"/>
        <v>75869.640000000014</v>
      </c>
      <c r="AA2343" s="38"/>
      <c r="AB2343" s="39" t="s">
        <v>232</v>
      </c>
      <c r="AC2343" s="40"/>
    </row>
    <row r="2344" spans="1:29" ht="19.5" customHeight="1" x14ac:dyDescent="0.45">
      <c r="A2344" s="22">
        <v>46149</v>
      </c>
      <c r="B2344" s="23" t="s">
        <v>29</v>
      </c>
      <c r="C2344" s="24" t="s">
        <v>168</v>
      </c>
      <c r="D2344" s="25" t="s">
        <v>325</v>
      </c>
      <c r="E2344" s="26" t="s">
        <v>326</v>
      </c>
      <c r="F2344" s="27" t="str">
        <f>VLOOKUP(표1[[#This Row],[품번]],[1]!품번구분[#Data],2,0)</f>
        <v>G</v>
      </c>
      <c r="G2344" s="28">
        <v>30</v>
      </c>
      <c r="H2344" s="28">
        <v>85</v>
      </c>
      <c r="I2344" s="28">
        <v>0</v>
      </c>
      <c r="J2344" s="29">
        <f>표1[[#This Row],[C/V]]*표1[[#This Row],[판수]]-표1[[#This Row],[불량수량]]</f>
        <v>2550</v>
      </c>
      <c r="K2344" s="28" t="s">
        <v>322</v>
      </c>
      <c r="L2344" s="28" t="s">
        <v>34</v>
      </c>
      <c r="M2344" s="30" t="s">
        <v>230</v>
      </c>
      <c r="N2344" s="30" t="s">
        <v>353</v>
      </c>
      <c r="O2344" s="31">
        <v>620</v>
      </c>
      <c r="P2344" s="31">
        <v>0</v>
      </c>
      <c r="Q2344" s="32"/>
      <c r="R2344" s="33">
        <f t="shared" si="181"/>
        <v>8.2258064516129021</v>
      </c>
      <c r="S2344" s="34">
        <f t="shared" si="180"/>
        <v>175</v>
      </c>
      <c r="T2344" s="35">
        <f>IF(L2344="비가동",0,VLOOKUP(E2344,[1]단가!$D$4:$G$1048576,4,0))</f>
        <v>340</v>
      </c>
      <c r="U2344" s="35">
        <f t="shared" si="177"/>
        <v>867000</v>
      </c>
      <c r="V2344" s="36" t="str">
        <f>IF($L2344="비가동",0,IF($B2344="in",VLOOKUP($E2344,[1]투입량!$M:$T,3,FALSE),VLOOKUP($E2344,[1]투입량!$D:$I,3,FALSE)))</f>
        <v>E5005-1</v>
      </c>
      <c r="W2344" s="35">
        <f>IF($L2344="비가동",0,IF($B2344="in",VLOOKUP($E2344,[1]투입량!$M:$T,6,FALSE),VLOOKUP($E2344,[1]투입량!$D:$I,5,FALSE)))</f>
        <v>832</v>
      </c>
      <c r="X2344" s="35">
        <f t="shared" si="178"/>
        <v>77792</v>
      </c>
      <c r="Y2344" s="37">
        <f>IF(V2344=0,0,VLOOKUP(V2344,[1]원재료!C:H,3,0)*0.001)</f>
        <v>3.25</v>
      </c>
      <c r="Z2344" s="35">
        <f t="shared" si="179"/>
        <v>252824</v>
      </c>
      <c r="AA2344" s="38"/>
      <c r="AB2344" s="39" t="s">
        <v>232</v>
      </c>
      <c r="AC2344" s="40"/>
    </row>
    <row r="2345" spans="1:29" ht="19.5" customHeight="1" x14ac:dyDescent="0.45">
      <c r="A2345" s="22">
        <v>46149</v>
      </c>
      <c r="B2345" s="23" t="s">
        <v>29</v>
      </c>
      <c r="C2345" s="24" t="s">
        <v>168</v>
      </c>
      <c r="D2345" s="25" t="s">
        <v>320</v>
      </c>
      <c r="E2345" s="26" t="s">
        <v>357</v>
      </c>
      <c r="F2345" s="27" t="str">
        <f>VLOOKUP(표1[[#This Row],[품번]],[1]!품번구분[#Data],2,0)</f>
        <v>G</v>
      </c>
      <c r="G2345" s="28">
        <v>2</v>
      </c>
      <c r="H2345" s="28">
        <v>67</v>
      </c>
      <c r="I2345" s="28">
        <v>0</v>
      </c>
      <c r="J2345" s="29">
        <f>표1[[#This Row],[C/V]]*표1[[#This Row],[판수]]-표1[[#This Row],[불량수량]]</f>
        <v>134</v>
      </c>
      <c r="K2345" s="28" t="s">
        <v>327</v>
      </c>
      <c r="L2345" s="28" t="s">
        <v>117</v>
      </c>
      <c r="M2345" s="30" t="s">
        <v>353</v>
      </c>
      <c r="N2345" s="30" t="s">
        <v>230</v>
      </c>
      <c r="O2345" s="31">
        <v>660</v>
      </c>
      <c r="P2345" s="31">
        <v>0</v>
      </c>
      <c r="Q2345" s="32"/>
      <c r="R2345" s="33">
        <f t="shared" si="181"/>
        <v>6.0909090909090908</v>
      </c>
      <c r="S2345" s="34">
        <f t="shared" si="180"/>
        <v>132</v>
      </c>
      <c r="T2345" s="35">
        <f>IF(L2345="비가동",0,VLOOKUP(E2345,[1]단가!$D$4:$G$1048576,4,0))</f>
        <v>2511</v>
      </c>
      <c r="U2345" s="35">
        <f t="shared" si="177"/>
        <v>336474</v>
      </c>
      <c r="V2345" s="36" t="str">
        <f>IF($L2345="비가동",0,IF($B2345="in",VLOOKUP($E2345,[1]투입량!$M:$T,3,FALSE),VLOOKUP($E2345,[1]투입량!$D:$I,3,FALSE)))</f>
        <v>E6005</v>
      </c>
      <c r="W2345" s="35">
        <f>IF($L2345="비가동",0,IF($B2345="in",VLOOKUP($E2345,[1]투입량!$M:$T,6,FALSE),VLOOKUP($E2345,[1]투입량!$D:$I,5,FALSE)))</f>
        <v>66</v>
      </c>
      <c r="X2345" s="35">
        <f t="shared" si="178"/>
        <v>4864.2000000000007</v>
      </c>
      <c r="Y2345" s="37">
        <f>IF(V2345=0,0,VLOOKUP(V2345,[1]원재료!C:H,3,0)*0.001)</f>
        <v>4.62</v>
      </c>
      <c r="Z2345" s="35">
        <f t="shared" si="179"/>
        <v>22472.604000000003</v>
      </c>
      <c r="AA2345" s="38"/>
      <c r="AB2345" s="39" t="s">
        <v>232</v>
      </c>
      <c r="AC2345" s="40"/>
    </row>
    <row r="2346" spans="1:29" ht="19.5" customHeight="1" x14ac:dyDescent="0.45">
      <c r="A2346" s="22">
        <v>46149</v>
      </c>
      <c r="B2346" s="23" t="s">
        <v>29</v>
      </c>
      <c r="C2346" s="24" t="s">
        <v>168</v>
      </c>
      <c r="D2346" s="25" t="s">
        <v>323</v>
      </c>
      <c r="E2346" s="26" t="s">
        <v>324</v>
      </c>
      <c r="F2346" s="27" t="str">
        <f>VLOOKUP(표1[[#This Row],[품번]],[1]!품번구분[#Data],2,0)</f>
        <v>G</v>
      </c>
      <c r="G2346" s="28">
        <v>40</v>
      </c>
      <c r="H2346" s="28">
        <v>90</v>
      </c>
      <c r="I2346" s="28">
        <v>0</v>
      </c>
      <c r="J2346" s="29">
        <f>표1[[#This Row],[C/V]]*표1[[#This Row],[판수]]-표1[[#This Row],[불량수량]]</f>
        <v>3600</v>
      </c>
      <c r="K2346" s="28" t="s">
        <v>327</v>
      </c>
      <c r="L2346" s="28" t="s">
        <v>117</v>
      </c>
      <c r="M2346" s="30" t="s">
        <v>353</v>
      </c>
      <c r="N2346" s="30" t="s">
        <v>230</v>
      </c>
      <c r="O2346" s="31">
        <v>660</v>
      </c>
      <c r="P2346" s="31">
        <v>0</v>
      </c>
      <c r="Q2346" s="32"/>
      <c r="R2346" s="33">
        <f t="shared" si="181"/>
        <v>8.1818181818181817</v>
      </c>
      <c r="S2346" s="34">
        <f t="shared" si="180"/>
        <v>175</v>
      </c>
      <c r="T2346" s="35">
        <f>IF(L2346="비가동",0,VLOOKUP(E2346,[1]단가!$D$4:$G$1048576,4,0))</f>
        <v>65</v>
      </c>
      <c r="U2346" s="35">
        <f t="shared" si="177"/>
        <v>234000</v>
      </c>
      <c r="V2346" s="36" t="str">
        <f>IF($L2346="비가동",0,IF($B2346="in",VLOOKUP($E2346,[1]투입량!$M:$T,3,FALSE),VLOOKUP($E2346,[1]투입량!$D:$I,3,FALSE)))</f>
        <v>E4005</v>
      </c>
      <c r="W2346" s="35">
        <f>IF($L2346="비가동",0,IF($B2346="in",VLOOKUP($E2346,[1]투입량!$M:$T,6,FALSE),VLOOKUP($E2346,[1]투입량!$D:$I,5,FALSE)))</f>
        <v>252</v>
      </c>
      <c r="X2346" s="35">
        <f t="shared" si="178"/>
        <v>24948.000000000004</v>
      </c>
      <c r="Y2346" s="37">
        <f>IF(V2346=0,0,VLOOKUP(V2346,[1]원재료!C:H,3,0)*0.001)</f>
        <v>3.22</v>
      </c>
      <c r="Z2346" s="35">
        <f t="shared" si="179"/>
        <v>80332.560000000012</v>
      </c>
      <c r="AA2346" s="38"/>
      <c r="AB2346" s="39" t="s">
        <v>232</v>
      </c>
      <c r="AC2346" s="40"/>
    </row>
    <row r="2347" spans="1:29" ht="19.5" customHeight="1" x14ac:dyDescent="0.45">
      <c r="A2347" s="22">
        <v>46149</v>
      </c>
      <c r="B2347" s="23" t="s">
        <v>29</v>
      </c>
      <c r="C2347" s="24" t="s">
        <v>168</v>
      </c>
      <c r="D2347" s="25" t="s">
        <v>325</v>
      </c>
      <c r="E2347" s="26" t="s">
        <v>326</v>
      </c>
      <c r="F2347" s="27" t="str">
        <f>VLOOKUP(표1[[#This Row],[품번]],[1]!품번구분[#Data],2,0)</f>
        <v>G</v>
      </c>
      <c r="G2347" s="28">
        <v>30</v>
      </c>
      <c r="H2347" s="28">
        <v>90</v>
      </c>
      <c r="I2347" s="28">
        <v>0</v>
      </c>
      <c r="J2347" s="29">
        <f>표1[[#This Row],[C/V]]*표1[[#This Row],[판수]]-표1[[#This Row],[불량수량]]</f>
        <v>2700</v>
      </c>
      <c r="K2347" s="28" t="s">
        <v>327</v>
      </c>
      <c r="L2347" s="28" t="s">
        <v>117</v>
      </c>
      <c r="M2347" s="30" t="s">
        <v>353</v>
      </c>
      <c r="N2347" s="30" t="s">
        <v>230</v>
      </c>
      <c r="O2347" s="31">
        <v>660</v>
      </c>
      <c r="P2347" s="31">
        <v>0</v>
      </c>
      <c r="Q2347" s="32"/>
      <c r="R2347" s="33">
        <f t="shared" si="181"/>
        <v>8.1818181818181817</v>
      </c>
      <c r="S2347" s="34">
        <f t="shared" si="180"/>
        <v>175</v>
      </c>
      <c r="T2347" s="35">
        <f>IF(L2347="비가동",0,VLOOKUP(E2347,[1]단가!$D$4:$G$1048576,4,0))</f>
        <v>340</v>
      </c>
      <c r="U2347" s="35">
        <f t="shared" si="177"/>
        <v>918000</v>
      </c>
      <c r="V2347" s="36" t="str">
        <f>IF($L2347="비가동",0,IF($B2347="in",VLOOKUP($E2347,[1]투입량!$M:$T,3,FALSE),VLOOKUP($E2347,[1]투입량!$D:$I,3,FALSE)))</f>
        <v>E5005-1</v>
      </c>
      <c r="W2347" s="35">
        <f>IF($L2347="비가동",0,IF($B2347="in",VLOOKUP($E2347,[1]투입량!$M:$T,6,FALSE),VLOOKUP($E2347,[1]투입량!$D:$I,5,FALSE)))</f>
        <v>832</v>
      </c>
      <c r="X2347" s="35">
        <f t="shared" si="178"/>
        <v>82368</v>
      </c>
      <c r="Y2347" s="37">
        <f>IF(V2347=0,0,VLOOKUP(V2347,[1]원재료!C:H,3,0)*0.001)</f>
        <v>3.25</v>
      </c>
      <c r="Z2347" s="35">
        <f t="shared" si="179"/>
        <v>267696</v>
      </c>
      <c r="AA2347" s="38"/>
      <c r="AB2347" s="39" t="s">
        <v>232</v>
      </c>
      <c r="AC2347" s="40"/>
    </row>
    <row r="2348" spans="1:29" ht="19.5" hidden="1" customHeight="1" x14ac:dyDescent="0.45">
      <c r="A2348" s="22">
        <v>46149</v>
      </c>
      <c r="B2348" s="23" t="s">
        <v>29</v>
      </c>
      <c r="C2348" s="24" t="s">
        <v>168</v>
      </c>
      <c r="D2348" s="25" t="s">
        <v>328</v>
      </c>
      <c r="E2348" s="26" t="s">
        <v>329</v>
      </c>
      <c r="F2348" s="27" t="str">
        <f>VLOOKUP(표1[[#This Row],[품번]],[1]!품번구분[#Data],2,0)</f>
        <v>G</v>
      </c>
      <c r="G2348" s="28">
        <v>2</v>
      </c>
      <c r="H2348" s="28">
        <v>31</v>
      </c>
      <c r="I2348" s="28">
        <v>0</v>
      </c>
      <c r="J2348" s="29">
        <f>표1[[#This Row],[C/V]]*표1[[#This Row],[판수]]-표1[[#This Row],[불량수량]]</f>
        <v>62</v>
      </c>
      <c r="K2348" s="28" t="s">
        <v>330</v>
      </c>
      <c r="L2348" s="28" t="s">
        <v>34</v>
      </c>
      <c r="M2348" s="30" t="s">
        <v>230</v>
      </c>
      <c r="N2348" s="30" t="s">
        <v>353</v>
      </c>
      <c r="O2348" s="31">
        <v>380</v>
      </c>
      <c r="P2348" s="31">
        <v>320</v>
      </c>
      <c r="Q2348" s="32" t="s">
        <v>178</v>
      </c>
      <c r="R2348" s="33">
        <f t="shared" si="181"/>
        <v>4.8947368421052637</v>
      </c>
      <c r="S2348" s="34">
        <f t="shared" si="180"/>
        <v>96</v>
      </c>
      <c r="T2348" s="35">
        <f>IF(L2348="비가동",0,VLOOKUP(E2348,[1]단가!$D$4:$G$1048576,4,0))</f>
        <v>3750</v>
      </c>
      <c r="U2348" s="35">
        <f t="shared" si="177"/>
        <v>232500</v>
      </c>
      <c r="V2348" s="36" t="str">
        <f>IF($L2348="비가동",0,IF($B2348="in",VLOOKUP($E2348,[1]투입량!$M:$T,3,FALSE),VLOOKUP($E2348,[1]투입량!$D:$I,3,FALSE)))</f>
        <v>E6005</v>
      </c>
      <c r="W2348" s="35">
        <f>IF($L2348="비가동",0,IF($B2348="in",VLOOKUP($E2348,[1]투입량!$M:$T,6,FALSE),VLOOKUP($E2348,[1]투입량!$D:$I,5,FALSE)))</f>
        <v>88</v>
      </c>
      <c r="X2348" s="35">
        <f t="shared" si="178"/>
        <v>3000.8</v>
      </c>
      <c r="Y2348" s="37">
        <f>IF(V2348=0,0,VLOOKUP(V2348,[1]원재료!C:H,3,0)*0.001)</f>
        <v>4.62</v>
      </c>
      <c r="Z2348" s="35">
        <f t="shared" si="179"/>
        <v>13863.696000000002</v>
      </c>
      <c r="AA2348" s="38"/>
      <c r="AB2348" s="39" t="s">
        <v>232</v>
      </c>
      <c r="AC2348" s="40"/>
    </row>
    <row r="2349" spans="1:29" ht="19.5" customHeight="1" x14ac:dyDescent="0.45">
      <c r="A2349" s="22">
        <v>46149</v>
      </c>
      <c r="B2349" s="23" t="s">
        <v>29</v>
      </c>
      <c r="C2349" s="24" t="s">
        <v>168</v>
      </c>
      <c r="D2349" s="25" t="s">
        <v>331</v>
      </c>
      <c r="E2349" s="26" t="s">
        <v>332</v>
      </c>
      <c r="F2349" s="27" t="str">
        <f>VLOOKUP(표1[[#This Row],[품번]],[1]!품번구분[#Data],2,0)</f>
        <v>G</v>
      </c>
      <c r="G2349" s="28">
        <v>16</v>
      </c>
      <c r="H2349" s="28">
        <v>61</v>
      </c>
      <c r="I2349" s="28">
        <v>0</v>
      </c>
      <c r="J2349" s="29">
        <f>표1[[#This Row],[C/V]]*표1[[#This Row],[판수]]-표1[[#This Row],[불량수량]]</f>
        <v>976</v>
      </c>
      <c r="K2349" s="28" t="s">
        <v>330</v>
      </c>
      <c r="L2349" s="28" t="s">
        <v>34</v>
      </c>
      <c r="M2349" s="30" t="s">
        <v>230</v>
      </c>
      <c r="N2349" s="30" t="s">
        <v>353</v>
      </c>
      <c r="O2349" s="31">
        <v>620</v>
      </c>
      <c r="P2349" s="31">
        <v>0</v>
      </c>
      <c r="Q2349" s="32"/>
      <c r="R2349" s="33">
        <f t="shared" si="181"/>
        <v>5.903225806451613</v>
      </c>
      <c r="S2349" s="34">
        <f t="shared" si="180"/>
        <v>126</v>
      </c>
      <c r="T2349" s="35">
        <f>IF(L2349="비가동",0,VLOOKUP(E2349,[1]단가!$D$4:$G$1048576,4,0))</f>
        <v>820.4</v>
      </c>
      <c r="U2349" s="35">
        <f t="shared" si="177"/>
        <v>800710.4</v>
      </c>
      <c r="V2349" s="36" t="str">
        <f>IF($L2349="비가동",0,IF($B2349="in",VLOOKUP($E2349,[1]투입량!$M:$T,3,FALSE),VLOOKUP($E2349,[1]투입량!$D:$I,3,FALSE)))</f>
        <v>E5005-1</v>
      </c>
      <c r="W2349" s="35">
        <f>IF($L2349="비가동",0,IF($B2349="in",VLOOKUP($E2349,[1]투입량!$M:$T,6,FALSE),VLOOKUP($E2349,[1]투입량!$D:$I,5,FALSE)))</f>
        <v>360</v>
      </c>
      <c r="X2349" s="35">
        <f t="shared" si="178"/>
        <v>24156.000000000004</v>
      </c>
      <c r="Y2349" s="37">
        <f>IF(V2349=0,0,VLOOKUP(V2349,[1]원재료!C:H,3,0)*0.001)</f>
        <v>3.25</v>
      </c>
      <c r="Z2349" s="35">
        <f t="shared" si="179"/>
        <v>78507.000000000015</v>
      </c>
      <c r="AA2349" s="38"/>
      <c r="AB2349" s="39" t="s">
        <v>232</v>
      </c>
      <c r="AC2349" s="40"/>
    </row>
    <row r="2350" spans="1:29" ht="19.5" customHeight="1" x14ac:dyDescent="0.45">
      <c r="A2350" s="22">
        <v>46149</v>
      </c>
      <c r="B2350" s="23" t="s">
        <v>29</v>
      </c>
      <c r="C2350" s="24" t="s">
        <v>168</v>
      </c>
      <c r="D2350" s="25" t="s">
        <v>333</v>
      </c>
      <c r="E2350" s="26" t="s">
        <v>332</v>
      </c>
      <c r="F2350" s="27" t="str">
        <f>VLOOKUP(표1[[#This Row],[품번]],[1]!품번구분[#Data],2,0)</f>
        <v>G</v>
      </c>
      <c r="G2350" s="28">
        <v>16</v>
      </c>
      <c r="H2350" s="28">
        <v>61</v>
      </c>
      <c r="I2350" s="28">
        <v>0</v>
      </c>
      <c r="J2350" s="29">
        <f>표1[[#This Row],[C/V]]*표1[[#This Row],[판수]]-표1[[#This Row],[불량수량]]</f>
        <v>976</v>
      </c>
      <c r="K2350" s="28" t="s">
        <v>330</v>
      </c>
      <c r="L2350" s="28" t="s">
        <v>34</v>
      </c>
      <c r="M2350" s="30" t="s">
        <v>230</v>
      </c>
      <c r="N2350" s="30" t="s">
        <v>353</v>
      </c>
      <c r="O2350" s="31">
        <v>620</v>
      </c>
      <c r="P2350" s="31">
        <v>0</v>
      </c>
      <c r="Q2350" s="32"/>
      <c r="R2350" s="33">
        <f t="shared" si="181"/>
        <v>5.903225806451613</v>
      </c>
      <c r="S2350" s="34">
        <f t="shared" si="180"/>
        <v>126</v>
      </c>
      <c r="T2350" s="35">
        <f>IF(L2350="비가동",0,VLOOKUP(E2350,[1]단가!$D$4:$G$1048576,4,0))</f>
        <v>820.4</v>
      </c>
      <c r="U2350" s="35">
        <f t="shared" si="177"/>
        <v>800710.4</v>
      </c>
      <c r="V2350" s="36" t="str">
        <f>IF($L2350="비가동",0,IF($B2350="in",VLOOKUP($E2350,[1]투입량!$M:$T,3,FALSE),VLOOKUP($E2350,[1]투입량!$D:$I,3,FALSE)))</f>
        <v>E5005-1</v>
      </c>
      <c r="W2350" s="35">
        <f>IF($L2350="비가동",0,IF($B2350="in",VLOOKUP($E2350,[1]투입량!$M:$T,6,FALSE),VLOOKUP($E2350,[1]투입량!$D:$I,5,FALSE)))</f>
        <v>360</v>
      </c>
      <c r="X2350" s="35">
        <f t="shared" si="178"/>
        <v>24156.000000000004</v>
      </c>
      <c r="Y2350" s="37">
        <f>IF(V2350=0,0,VLOOKUP(V2350,[1]원재료!C:H,3,0)*0.001)</f>
        <v>3.25</v>
      </c>
      <c r="Z2350" s="35">
        <f t="shared" si="179"/>
        <v>78507.000000000015</v>
      </c>
      <c r="AA2350" s="38"/>
      <c r="AB2350" s="39" t="s">
        <v>232</v>
      </c>
      <c r="AC2350" s="40"/>
    </row>
    <row r="2351" spans="1:29" ht="19.5" customHeight="1" x14ac:dyDescent="0.45">
      <c r="A2351" s="22">
        <v>46149</v>
      </c>
      <c r="B2351" s="23" t="s">
        <v>29</v>
      </c>
      <c r="C2351" s="24" t="s">
        <v>168</v>
      </c>
      <c r="D2351" s="25" t="s">
        <v>328</v>
      </c>
      <c r="E2351" s="26" t="s">
        <v>329</v>
      </c>
      <c r="F2351" s="27" t="str">
        <f>VLOOKUP(표1[[#This Row],[품번]],[1]!품번구분[#Data],2,0)</f>
        <v>G</v>
      </c>
      <c r="G2351" s="28">
        <v>2</v>
      </c>
      <c r="H2351" s="28">
        <v>65</v>
      </c>
      <c r="I2351" s="28">
        <v>0</v>
      </c>
      <c r="J2351" s="29">
        <f>표1[[#This Row],[C/V]]*표1[[#This Row],[판수]]-표1[[#This Row],[불량수량]]</f>
        <v>130</v>
      </c>
      <c r="K2351" s="28" t="s">
        <v>334</v>
      </c>
      <c r="L2351" s="28" t="s">
        <v>117</v>
      </c>
      <c r="M2351" s="30" t="s">
        <v>353</v>
      </c>
      <c r="N2351" s="30" t="s">
        <v>230</v>
      </c>
      <c r="O2351" s="31">
        <v>660</v>
      </c>
      <c r="P2351" s="31">
        <v>0</v>
      </c>
      <c r="Q2351" s="32"/>
      <c r="R2351" s="33">
        <f t="shared" si="181"/>
        <v>5.9090909090909092</v>
      </c>
      <c r="S2351" s="34">
        <f t="shared" si="180"/>
        <v>96</v>
      </c>
      <c r="T2351" s="35">
        <f>IF(L2351="비가동",0,VLOOKUP(E2351,[1]단가!$D$4:$G$1048576,4,0))</f>
        <v>3750</v>
      </c>
      <c r="U2351" s="35">
        <f t="shared" si="177"/>
        <v>487500</v>
      </c>
      <c r="V2351" s="36" t="str">
        <f>IF($L2351="비가동",0,IF($B2351="in",VLOOKUP($E2351,[1]투입량!$M:$T,3,FALSE),VLOOKUP($E2351,[1]투입량!$D:$I,3,FALSE)))</f>
        <v>E6005</v>
      </c>
      <c r="W2351" s="35">
        <f>IF($L2351="비가동",0,IF($B2351="in",VLOOKUP($E2351,[1]투입량!$M:$T,6,FALSE),VLOOKUP($E2351,[1]투입량!$D:$I,5,FALSE)))</f>
        <v>88</v>
      </c>
      <c r="X2351" s="35">
        <f t="shared" si="178"/>
        <v>6292.0000000000009</v>
      </c>
      <c r="Y2351" s="37">
        <f>IF(V2351=0,0,VLOOKUP(V2351,[1]원재료!C:H,3,0)*0.001)</f>
        <v>4.62</v>
      </c>
      <c r="Z2351" s="35">
        <f t="shared" si="179"/>
        <v>29069.040000000005</v>
      </c>
      <c r="AA2351" s="38"/>
      <c r="AB2351" s="39" t="s">
        <v>232</v>
      </c>
      <c r="AC2351" s="40"/>
    </row>
    <row r="2352" spans="1:29" ht="19.5" customHeight="1" x14ac:dyDescent="0.45">
      <c r="A2352" s="22">
        <v>46149</v>
      </c>
      <c r="B2352" s="23" t="s">
        <v>29</v>
      </c>
      <c r="C2352" s="24" t="s">
        <v>168</v>
      </c>
      <c r="D2352" s="25" t="s">
        <v>331</v>
      </c>
      <c r="E2352" s="26" t="s">
        <v>332</v>
      </c>
      <c r="F2352" s="27" t="str">
        <f>VLOOKUP(표1[[#This Row],[품번]],[1]!품번구분[#Data],2,0)</f>
        <v>G</v>
      </c>
      <c r="G2352" s="28">
        <v>16</v>
      </c>
      <c r="H2352" s="28">
        <v>65</v>
      </c>
      <c r="I2352" s="28">
        <v>0</v>
      </c>
      <c r="J2352" s="29">
        <f>표1[[#This Row],[C/V]]*표1[[#This Row],[판수]]-표1[[#This Row],[불량수량]]</f>
        <v>1040</v>
      </c>
      <c r="K2352" s="28" t="s">
        <v>334</v>
      </c>
      <c r="L2352" s="28" t="s">
        <v>117</v>
      </c>
      <c r="M2352" s="30" t="s">
        <v>353</v>
      </c>
      <c r="N2352" s="30" t="s">
        <v>230</v>
      </c>
      <c r="O2352" s="31">
        <v>660</v>
      </c>
      <c r="P2352" s="31">
        <v>0</v>
      </c>
      <c r="Q2352" s="32"/>
      <c r="R2352" s="33">
        <f t="shared" si="181"/>
        <v>5.9090909090909092</v>
      </c>
      <c r="S2352" s="34">
        <f t="shared" si="180"/>
        <v>126</v>
      </c>
      <c r="T2352" s="35">
        <f>IF(L2352="비가동",0,VLOOKUP(E2352,[1]단가!$D$4:$G$1048576,4,0))</f>
        <v>820.4</v>
      </c>
      <c r="U2352" s="35">
        <f t="shared" si="177"/>
        <v>853216</v>
      </c>
      <c r="V2352" s="36" t="str">
        <f>IF($L2352="비가동",0,IF($B2352="in",VLOOKUP($E2352,[1]투입량!$M:$T,3,FALSE),VLOOKUP($E2352,[1]투입량!$D:$I,3,FALSE)))</f>
        <v>E5005-1</v>
      </c>
      <c r="W2352" s="35">
        <f>IF($L2352="비가동",0,IF($B2352="in",VLOOKUP($E2352,[1]투입량!$M:$T,6,FALSE),VLOOKUP($E2352,[1]투입량!$D:$I,5,FALSE)))</f>
        <v>360</v>
      </c>
      <c r="X2352" s="35">
        <f t="shared" si="178"/>
        <v>25740.000000000004</v>
      </c>
      <c r="Y2352" s="37">
        <f>IF(V2352=0,0,VLOOKUP(V2352,[1]원재료!C:H,3,0)*0.001)</f>
        <v>3.25</v>
      </c>
      <c r="Z2352" s="35">
        <f t="shared" si="179"/>
        <v>83655.000000000015</v>
      </c>
      <c r="AA2352" s="38"/>
      <c r="AB2352" s="39" t="s">
        <v>232</v>
      </c>
      <c r="AC2352" s="40"/>
    </row>
    <row r="2353" spans="1:29" ht="19.5" customHeight="1" x14ac:dyDescent="0.45">
      <c r="A2353" s="22">
        <v>46149</v>
      </c>
      <c r="B2353" s="23" t="s">
        <v>29</v>
      </c>
      <c r="C2353" s="24" t="s">
        <v>168</v>
      </c>
      <c r="D2353" s="25" t="s">
        <v>333</v>
      </c>
      <c r="E2353" s="26" t="s">
        <v>332</v>
      </c>
      <c r="F2353" s="27" t="str">
        <f>VLOOKUP(표1[[#This Row],[품번]],[1]!품번구분[#Data],2,0)</f>
        <v>G</v>
      </c>
      <c r="G2353" s="28">
        <v>16</v>
      </c>
      <c r="H2353" s="28">
        <v>65</v>
      </c>
      <c r="I2353" s="28">
        <v>0</v>
      </c>
      <c r="J2353" s="29">
        <f>표1[[#This Row],[C/V]]*표1[[#This Row],[판수]]-표1[[#This Row],[불량수량]]</f>
        <v>1040</v>
      </c>
      <c r="K2353" s="28" t="s">
        <v>334</v>
      </c>
      <c r="L2353" s="28" t="s">
        <v>117</v>
      </c>
      <c r="M2353" s="30" t="s">
        <v>353</v>
      </c>
      <c r="N2353" s="30" t="s">
        <v>230</v>
      </c>
      <c r="O2353" s="31">
        <v>660</v>
      </c>
      <c r="P2353" s="31">
        <v>0</v>
      </c>
      <c r="Q2353" s="32"/>
      <c r="R2353" s="33">
        <f t="shared" si="181"/>
        <v>5.9090909090909092</v>
      </c>
      <c r="S2353" s="34">
        <f t="shared" si="180"/>
        <v>126</v>
      </c>
      <c r="T2353" s="35">
        <f>IF(L2353="비가동",0,VLOOKUP(E2353,[1]단가!$D$4:$G$1048576,4,0))</f>
        <v>820.4</v>
      </c>
      <c r="U2353" s="35">
        <f t="shared" ref="U2353:U2416" si="182">IF(L2353="비가동",0,T2353*J2353)</f>
        <v>853216</v>
      </c>
      <c r="V2353" s="36" t="str">
        <f>IF($L2353="비가동",0,IF($B2353="in",VLOOKUP($E2353,[1]투입량!$M:$T,3,FALSE),VLOOKUP($E2353,[1]투입량!$D:$I,3,FALSE)))</f>
        <v>E5005-1</v>
      </c>
      <c r="W2353" s="35">
        <f>IF($L2353="비가동",0,IF($B2353="in",VLOOKUP($E2353,[1]투입량!$M:$T,6,FALSE),VLOOKUP($E2353,[1]투입량!$D:$I,5,FALSE)))</f>
        <v>360</v>
      </c>
      <c r="X2353" s="35">
        <f t="shared" ref="X2353:X2416" si="183">IF(L2353="비가동",0,(W2353*1.1)*H2353)</f>
        <v>25740.000000000004</v>
      </c>
      <c r="Y2353" s="37">
        <f>IF(V2353=0,0,VLOOKUP(V2353,[1]원재료!C:H,3,0)*0.001)</f>
        <v>3.25</v>
      </c>
      <c r="Z2353" s="35">
        <f t="shared" ref="Z2353:Z2416" si="184">Y2353*X2353</f>
        <v>83655.000000000015</v>
      </c>
      <c r="AA2353" s="38"/>
      <c r="AB2353" s="39" t="s">
        <v>232</v>
      </c>
      <c r="AC2353" s="40"/>
    </row>
    <row r="2354" spans="1:29" ht="19.5" customHeight="1" x14ac:dyDescent="0.45">
      <c r="A2354" s="22">
        <v>46149</v>
      </c>
      <c r="B2354" s="23" t="s">
        <v>29</v>
      </c>
      <c r="C2354" s="24" t="s">
        <v>168</v>
      </c>
      <c r="D2354" s="25" t="s">
        <v>335</v>
      </c>
      <c r="E2354" s="26" t="s">
        <v>336</v>
      </c>
      <c r="F2354" s="27" t="str">
        <f>VLOOKUP(표1[[#This Row],[품번]],[1]!품번구분[#Data],2,0)</f>
        <v>G</v>
      </c>
      <c r="G2354" s="28">
        <v>12</v>
      </c>
      <c r="H2354" s="28">
        <v>80</v>
      </c>
      <c r="I2354" s="28">
        <v>0</v>
      </c>
      <c r="J2354" s="29">
        <f>표1[[#This Row],[C/V]]*표1[[#This Row],[판수]]-표1[[#This Row],[불량수량]]</f>
        <v>960</v>
      </c>
      <c r="K2354" s="28" t="s">
        <v>337</v>
      </c>
      <c r="L2354" s="28" t="s">
        <v>34</v>
      </c>
      <c r="M2354" s="30" t="s">
        <v>230</v>
      </c>
      <c r="N2354" s="30" t="s">
        <v>353</v>
      </c>
      <c r="O2354" s="31">
        <v>620</v>
      </c>
      <c r="P2354" s="31">
        <v>0</v>
      </c>
      <c r="Q2354" s="32"/>
      <c r="R2354" s="33">
        <f t="shared" si="181"/>
        <v>7.741935483870968</v>
      </c>
      <c r="S2354" s="34">
        <f t="shared" si="180"/>
        <v>170</v>
      </c>
      <c r="T2354" s="35">
        <f>IF(L2354="비가동",0,VLOOKUP(E2354,[1]단가!$D$4:$G$1048576,4,0))</f>
        <v>382.8</v>
      </c>
      <c r="U2354" s="35">
        <f t="shared" si="182"/>
        <v>367488</v>
      </c>
      <c r="V2354" s="36" t="str">
        <f>IF($L2354="비가동",0,IF($B2354="in",VLOOKUP($E2354,[1]투입량!$M:$T,3,FALSE),VLOOKUP($E2354,[1]투입량!$D:$I,3,FALSE)))</f>
        <v>E5007</v>
      </c>
      <c r="W2354" s="35">
        <f>IF($L2354="비가동",0,IF($B2354="in",VLOOKUP($E2354,[1]투입량!$M:$T,6,FALSE),VLOOKUP($E2354,[1]투입량!$D:$I,5,FALSE)))</f>
        <v>480</v>
      </c>
      <c r="X2354" s="35">
        <f t="shared" si="183"/>
        <v>42240</v>
      </c>
      <c r="Y2354" s="37">
        <f>IF(V2354=0,0,VLOOKUP(V2354,[1]원재료!C:H,3,0)*0.001)</f>
        <v>4.55</v>
      </c>
      <c r="Z2354" s="35">
        <f t="shared" si="184"/>
        <v>192192</v>
      </c>
      <c r="AA2354" s="38"/>
      <c r="AB2354" s="39" t="s">
        <v>232</v>
      </c>
      <c r="AC2354" s="40"/>
    </row>
    <row r="2355" spans="1:29" ht="19.5" customHeight="1" x14ac:dyDescent="0.45">
      <c r="A2355" s="22">
        <v>46149</v>
      </c>
      <c r="B2355" s="23" t="s">
        <v>29</v>
      </c>
      <c r="C2355" s="24" t="s">
        <v>168</v>
      </c>
      <c r="D2355" s="25" t="s">
        <v>338</v>
      </c>
      <c r="E2355" s="26" t="s">
        <v>339</v>
      </c>
      <c r="F2355" s="27" t="str">
        <f>VLOOKUP(표1[[#This Row],[품번]],[1]!품번구분[#Data],2,0)</f>
        <v>G</v>
      </c>
      <c r="G2355" s="28">
        <v>4</v>
      </c>
      <c r="H2355" s="28">
        <v>80</v>
      </c>
      <c r="I2355" s="28">
        <v>0</v>
      </c>
      <c r="J2355" s="29">
        <f>표1[[#This Row],[C/V]]*표1[[#This Row],[판수]]-표1[[#This Row],[불량수량]]</f>
        <v>320</v>
      </c>
      <c r="K2355" s="28" t="s">
        <v>337</v>
      </c>
      <c r="L2355" s="28" t="s">
        <v>34</v>
      </c>
      <c r="M2355" s="30" t="s">
        <v>230</v>
      </c>
      <c r="N2355" s="30" t="s">
        <v>353</v>
      </c>
      <c r="O2355" s="31">
        <v>620</v>
      </c>
      <c r="P2355" s="31">
        <v>0</v>
      </c>
      <c r="Q2355" s="32"/>
      <c r="R2355" s="33">
        <f t="shared" si="181"/>
        <v>7.741935483870968</v>
      </c>
      <c r="S2355" s="34">
        <f t="shared" si="180"/>
        <v>170</v>
      </c>
      <c r="T2355" s="35">
        <f>IF(L2355="비가동",0,VLOOKUP(E2355,[1]단가!$D$4:$G$1048576,4,0))</f>
        <v>621.20000000000005</v>
      </c>
      <c r="U2355" s="35">
        <f t="shared" si="182"/>
        <v>198784</v>
      </c>
      <c r="V2355" s="36" t="str">
        <f>IF($L2355="비가동",0,IF($B2355="in",VLOOKUP($E2355,[1]투입량!$M:$T,3,FALSE),VLOOKUP($E2355,[1]투입량!$D:$I,3,FALSE)))</f>
        <v>E5005-1</v>
      </c>
      <c r="W2355" s="35">
        <f>IF($L2355="비가동",0,IF($B2355="in",VLOOKUP($E2355,[1]투입량!$M:$T,6,FALSE),VLOOKUP($E2355,[1]투입량!$D:$I,5,FALSE)))</f>
        <v>252</v>
      </c>
      <c r="X2355" s="35">
        <f t="shared" si="183"/>
        <v>22176.000000000004</v>
      </c>
      <c r="Y2355" s="37">
        <f>IF(V2355=0,0,VLOOKUP(V2355,[1]원재료!C:H,3,0)*0.001)</f>
        <v>3.25</v>
      </c>
      <c r="Z2355" s="35">
        <f t="shared" si="184"/>
        <v>72072.000000000015</v>
      </c>
      <c r="AA2355" s="38"/>
      <c r="AB2355" s="39" t="s">
        <v>232</v>
      </c>
      <c r="AC2355" s="40"/>
    </row>
    <row r="2356" spans="1:29" ht="19.5" hidden="1" customHeight="1" x14ac:dyDescent="0.45">
      <c r="A2356" s="22">
        <v>46149</v>
      </c>
      <c r="B2356" s="23" t="s">
        <v>29</v>
      </c>
      <c r="C2356" s="24" t="s">
        <v>168</v>
      </c>
      <c r="D2356" s="25" t="s">
        <v>340</v>
      </c>
      <c r="E2356" s="26" t="s">
        <v>339</v>
      </c>
      <c r="F2356" s="27" t="str">
        <f>VLOOKUP(표1[[#This Row],[품번]],[1]!품번구분[#Data],2,0)</f>
        <v>G</v>
      </c>
      <c r="G2356" s="28">
        <v>8</v>
      </c>
      <c r="H2356" s="28">
        <v>57</v>
      </c>
      <c r="I2356" s="28">
        <v>0</v>
      </c>
      <c r="J2356" s="29">
        <f>표1[[#This Row],[C/V]]*표1[[#This Row],[판수]]-표1[[#This Row],[불량수량]]</f>
        <v>456</v>
      </c>
      <c r="K2356" s="28" t="s">
        <v>337</v>
      </c>
      <c r="L2356" s="28" t="s">
        <v>34</v>
      </c>
      <c r="M2356" s="30" t="s">
        <v>230</v>
      </c>
      <c r="N2356" s="30" t="s">
        <v>353</v>
      </c>
      <c r="O2356" s="31">
        <v>510</v>
      </c>
      <c r="P2356" s="31">
        <v>110</v>
      </c>
      <c r="Q2356" s="32" t="s">
        <v>178</v>
      </c>
      <c r="R2356" s="33">
        <f t="shared" si="181"/>
        <v>6.7058823529411766</v>
      </c>
      <c r="S2356" s="34">
        <f t="shared" si="180"/>
        <v>147</v>
      </c>
      <c r="T2356" s="35">
        <f>IF(L2356="비가동",0,VLOOKUP(E2356,[1]단가!$D$4:$G$1048576,4,0))</f>
        <v>621.20000000000005</v>
      </c>
      <c r="U2356" s="35">
        <f t="shared" si="182"/>
        <v>283267.20000000001</v>
      </c>
      <c r="V2356" s="36" t="str">
        <f>IF($L2356="비가동",0,IF($B2356="in",VLOOKUP($E2356,[1]투입량!$M:$T,3,FALSE),VLOOKUP($E2356,[1]투입량!$D:$I,3,FALSE)))</f>
        <v>E5005-1</v>
      </c>
      <c r="W2356" s="35">
        <f>IF($L2356="비가동",0,IF($B2356="in",VLOOKUP($E2356,[1]투입량!$M:$T,6,FALSE),VLOOKUP($E2356,[1]투입량!$D:$I,5,FALSE)))</f>
        <v>252</v>
      </c>
      <c r="X2356" s="35">
        <f t="shared" si="183"/>
        <v>15800.400000000003</v>
      </c>
      <c r="Y2356" s="37">
        <f>IF(V2356=0,0,VLOOKUP(V2356,'[1]원재료 (2)'!C:H,3,0)*0.001)</f>
        <v>3.25</v>
      </c>
      <c r="Z2356" s="35">
        <f t="shared" si="184"/>
        <v>51351.30000000001</v>
      </c>
      <c r="AA2356" s="38"/>
      <c r="AB2356" s="39" t="s">
        <v>232</v>
      </c>
      <c r="AC2356" s="40"/>
    </row>
    <row r="2357" spans="1:29" ht="19.5" customHeight="1" x14ac:dyDescent="0.45">
      <c r="A2357" s="22">
        <v>46149</v>
      </c>
      <c r="B2357" s="23" t="s">
        <v>29</v>
      </c>
      <c r="C2357" s="24" t="s">
        <v>168</v>
      </c>
      <c r="D2357" s="25" t="s">
        <v>335</v>
      </c>
      <c r="E2357" s="26" t="s">
        <v>336</v>
      </c>
      <c r="F2357" s="27" t="str">
        <f>VLOOKUP(표1[[#This Row],[품번]],[1]!품번구분[#Data],2,0)</f>
        <v>G</v>
      </c>
      <c r="G2357" s="28">
        <v>12</v>
      </c>
      <c r="H2357" s="28">
        <v>90</v>
      </c>
      <c r="I2357" s="28">
        <v>0</v>
      </c>
      <c r="J2357" s="29">
        <f>표1[[#This Row],[C/V]]*표1[[#This Row],[판수]]-표1[[#This Row],[불량수량]]</f>
        <v>1080</v>
      </c>
      <c r="K2357" s="28" t="s">
        <v>342</v>
      </c>
      <c r="L2357" s="28" t="s">
        <v>117</v>
      </c>
      <c r="M2357" s="30" t="s">
        <v>353</v>
      </c>
      <c r="N2357" s="30" t="s">
        <v>230</v>
      </c>
      <c r="O2357" s="31">
        <v>660</v>
      </c>
      <c r="P2357" s="31">
        <v>0</v>
      </c>
      <c r="Q2357" s="32"/>
      <c r="R2357" s="33">
        <f t="shared" si="181"/>
        <v>8.1818181818181817</v>
      </c>
      <c r="S2357" s="34">
        <f t="shared" si="180"/>
        <v>170</v>
      </c>
      <c r="T2357" s="35">
        <f>IF(L2357="비가동",0,VLOOKUP(E2357,[1]단가!$D$4:$G$1048576,4,0))</f>
        <v>382.8</v>
      </c>
      <c r="U2357" s="35">
        <f t="shared" si="182"/>
        <v>413424</v>
      </c>
      <c r="V2357" s="36" t="str">
        <f>IF($L2357="비가동",0,IF($B2357="in",VLOOKUP($E2357,[1]투입량!$M:$T,3,FALSE),VLOOKUP($E2357,[1]투입량!$D:$I,3,FALSE)))</f>
        <v>E5007</v>
      </c>
      <c r="W2357" s="35">
        <f>IF($L2357="비가동",0,IF($B2357="in",VLOOKUP($E2357,[1]투입량!$M:$T,6,FALSE),VLOOKUP($E2357,[1]투입량!$D:$I,5,FALSE)))</f>
        <v>480</v>
      </c>
      <c r="X2357" s="35">
        <f t="shared" si="183"/>
        <v>47520</v>
      </c>
      <c r="Y2357" s="37">
        <f>IF(V2357=0,0,VLOOKUP(V2357,[1]원재료!C:H,3,0)*0.001)</f>
        <v>4.55</v>
      </c>
      <c r="Z2357" s="35">
        <f t="shared" si="184"/>
        <v>216216</v>
      </c>
      <c r="AA2357" s="38"/>
      <c r="AB2357" s="39" t="s">
        <v>232</v>
      </c>
      <c r="AC2357" s="40"/>
    </row>
    <row r="2358" spans="1:29" ht="19.5" customHeight="1" x14ac:dyDescent="0.45">
      <c r="A2358" s="22">
        <v>46149</v>
      </c>
      <c r="B2358" s="23" t="s">
        <v>29</v>
      </c>
      <c r="C2358" s="24" t="s">
        <v>168</v>
      </c>
      <c r="D2358" s="25" t="s">
        <v>338</v>
      </c>
      <c r="E2358" s="26" t="s">
        <v>339</v>
      </c>
      <c r="F2358" s="27" t="str">
        <f>VLOOKUP(표1[[#This Row],[품번]],[1]!품번구분[#Data],2,0)</f>
        <v>G</v>
      </c>
      <c r="G2358" s="28">
        <v>4</v>
      </c>
      <c r="H2358" s="28">
        <v>90</v>
      </c>
      <c r="I2358" s="28">
        <v>0</v>
      </c>
      <c r="J2358" s="29">
        <f>표1[[#This Row],[C/V]]*표1[[#This Row],[판수]]-표1[[#This Row],[불량수량]]</f>
        <v>360</v>
      </c>
      <c r="K2358" s="28" t="s">
        <v>342</v>
      </c>
      <c r="L2358" s="28" t="s">
        <v>117</v>
      </c>
      <c r="M2358" s="30" t="s">
        <v>353</v>
      </c>
      <c r="N2358" s="30" t="s">
        <v>230</v>
      </c>
      <c r="O2358" s="31">
        <v>660</v>
      </c>
      <c r="P2358" s="31">
        <v>0</v>
      </c>
      <c r="Q2358" s="32"/>
      <c r="R2358" s="33">
        <f t="shared" si="181"/>
        <v>8.1818181818181817</v>
      </c>
      <c r="S2358" s="34">
        <f t="shared" si="180"/>
        <v>170</v>
      </c>
      <c r="T2358" s="35">
        <f>IF(L2358="비가동",0,VLOOKUP(E2358,[1]단가!$D$4:$G$1048576,4,0))</f>
        <v>621.20000000000005</v>
      </c>
      <c r="U2358" s="35">
        <f t="shared" si="182"/>
        <v>223632.00000000003</v>
      </c>
      <c r="V2358" s="36" t="str">
        <f>IF($L2358="비가동",0,IF($B2358="in",VLOOKUP($E2358,[1]투입량!$M:$T,3,FALSE),VLOOKUP($E2358,[1]투입량!$D:$I,3,FALSE)))</f>
        <v>E5005-1</v>
      </c>
      <c r="W2358" s="35">
        <f>IF($L2358="비가동",0,IF($B2358="in",VLOOKUP($E2358,[1]투입량!$M:$T,6,FALSE),VLOOKUP($E2358,[1]투입량!$D:$I,5,FALSE)))</f>
        <v>252</v>
      </c>
      <c r="X2358" s="35">
        <f t="shared" si="183"/>
        <v>24948.000000000004</v>
      </c>
      <c r="Y2358" s="37">
        <f>IF(V2358=0,0,VLOOKUP(V2358,[1]원재료!C:H,3,0)*0.001)</f>
        <v>3.25</v>
      </c>
      <c r="Z2358" s="35">
        <f t="shared" si="184"/>
        <v>81081.000000000015</v>
      </c>
      <c r="AA2358" s="38"/>
      <c r="AB2358" s="39" t="s">
        <v>232</v>
      </c>
      <c r="AC2358" s="40"/>
    </row>
    <row r="2359" spans="1:29" ht="19.5" customHeight="1" x14ac:dyDescent="0.45">
      <c r="A2359" s="22">
        <v>46149</v>
      </c>
      <c r="B2359" s="23" t="s">
        <v>29</v>
      </c>
      <c r="C2359" s="24" t="s">
        <v>168</v>
      </c>
      <c r="D2359" s="25" t="s">
        <v>340</v>
      </c>
      <c r="E2359" s="26" t="s">
        <v>339</v>
      </c>
      <c r="F2359" s="27" t="str">
        <f>VLOOKUP(표1[[#This Row],[품번]],[1]!품번구분[#Data],2,0)</f>
        <v>G</v>
      </c>
      <c r="G2359" s="28">
        <v>8</v>
      </c>
      <c r="H2359" s="28">
        <v>90</v>
      </c>
      <c r="I2359" s="28">
        <v>0</v>
      </c>
      <c r="J2359" s="29">
        <f>표1[[#This Row],[C/V]]*표1[[#This Row],[판수]]-표1[[#This Row],[불량수량]]</f>
        <v>720</v>
      </c>
      <c r="K2359" s="28" t="s">
        <v>342</v>
      </c>
      <c r="L2359" s="28" t="s">
        <v>117</v>
      </c>
      <c r="M2359" s="30" t="s">
        <v>353</v>
      </c>
      <c r="N2359" s="30" t="s">
        <v>230</v>
      </c>
      <c r="O2359" s="31">
        <v>660</v>
      </c>
      <c r="P2359" s="31">
        <v>0</v>
      </c>
      <c r="Q2359" s="32"/>
      <c r="R2359" s="33">
        <f t="shared" si="181"/>
        <v>8.1818181818181817</v>
      </c>
      <c r="S2359" s="34">
        <f t="shared" si="180"/>
        <v>147</v>
      </c>
      <c r="T2359" s="35">
        <f>IF(L2359="비가동",0,VLOOKUP(E2359,[1]단가!$D$4:$G$1048576,4,0))</f>
        <v>621.20000000000005</v>
      </c>
      <c r="U2359" s="35">
        <f t="shared" si="182"/>
        <v>447264.00000000006</v>
      </c>
      <c r="V2359" s="36" t="str">
        <f>IF($L2359="비가동",0,IF($B2359="in",VLOOKUP($E2359,[1]투입량!$M:$T,3,FALSE),VLOOKUP($E2359,[1]투입량!$D:$I,3,FALSE)))</f>
        <v>E5005-1</v>
      </c>
      <c r="W2359" s="35">
        <f>IF($L2359="비가동",0,IF($B2359="in",VLOOKUP($E2359,[1]투입량!$M:$T,6,FALSE),VLOOKUP($E2359,[1]투입량!$D:$I,5,FALSE)))</f>
        <v>252</v>
      </c>
      <c r="X2359" s="35">
        <f t="shared" si="183"/>
        <v>24948.000000000004</v>
      </c>
      <c r="Y2359" s="37">
        <f>IF(V2359=0,0,VLOOKUP(V2359,'[1]원재료 (2)'!C:H,3,0)*0.001)</f>
        <v>3.25</v>
      </c>
      <c r="Z2359" s="35">
        <f t="shared" si="184"/>
        <v>81081.000000000015</v>
      </c>
      <c r="AA2359" s="38"/>
      <c r="AB2359" s="39" t="s">
        <v>232</v>
      </c>
      <c r="AC2359" s="40"/>
    </row>
    <row r="2360" spans="1:29" ht="19.5" hidden="1" customHeight="1" x14ac:dyDescent="0.45">
      <c r="A2360" s="22">
        <v>46149</v>
      </c>
      <c r="B2360" s="23" t="s">
        <v>29</v>
      </c>
      <c r="C2360" s="24" t="s">
        <v>168</v>
      </c>
      <c r="D2360" s="25" t="s">
        <v>384</v>
      </c>
      <c r="E2360" s="26" t="s">
        <v>385</v>
      </c>
      <c r="F2360" s="27" t="str">
        <f>VLOOKUP(표1[[#This Row],[품번]],[1]!품번구분[#Data],2,0)</f>
        <v>G</v>
      </c>
      <c r="G2360" s="28">
        <v>4</v>
      </c>
      <c r="H2360" s="28">
        <v>40</v>
      </c>
      <c r="I2360" s="28">
        <v>0</v>
      </c>
      <c r="J2360" s="29">
        <f>표1[[#This Row],[C/V]]*표1[[#This Row],[판수]]-표1[[#This Row],[불량수량]]</f>
        <v>160</v>
      </c>
      <c r="K2360" s="28" t="s">
        <v>386</v>
      </c>
      <c r="L2360" s="28" t="s">
        <v>34</v>
      </c>
      <c r="M2360" s="30" t="s">
        <v>230</v>
      </c>
      <c r="N2360" s="30" t="s">
        <v>353</v>
      </c>
      <c r="O2360" s="31">
        <v>260</v>
      </c>
      <c r="P2360" s="31">
        <v>360</v>
      </c>
      <c r="Q2360" s="32" t="s">
        <v>178</v>
      </c>
      <c r="R2360" s="33">
        <f t="shared" si="181"/>
        <v>9.2307692307692317</v>
      </c>
      <c r="S2360" s="34">
        <f t="shared" si="180"/>
        <v>40</v>
      </c>
      <c r="T2360" s="35">
        <f>IF(L2360="비가동",0,VLOOKUP(E2360,[1]단가!$D$4:$G$1048576,4,0))</f>
        <v>1059.7</v>
      </c>
      <c r="U2360" s="35">
        <f t="shared" si="182"/>
        <v>169552</v>
      </c>
      <c r="V2360" s="36" t="str">
        <f>IF($L2360="비가동",0,IF($B2360="in",VLOOKUP($E2360,[1]투입량!$M:$T,3,FALSE),VLOOKUP($E2360,[1]투입량!$D:$I,3,FALSE)))</f>
        <v>E6004</v>
      </c>
      <c r="W2360" s="35">
        <f>IF($L2360="비가동",0,IF($B2360="in",VLOOKUP($E2360,[1]투입량!$M:$T,6,FALSE),VLOOKUP($E2360,[1]투입량!$D:$I,5,FALSE)))</f>
        <v>638</v>
      </c>
      <c r="X2360" s="35">
        <f t="shared" si="183"/>
        <v>28072.000000000004</v>
      </c>
      <c r="Y2360" s="37">
        <f>IF(V2360=0,0,VLOOKUP(V2360,[1]원재료!C:H,3,0)*0.001)</f>
        <v>3.35</v>
      </c>
      <c r="Z2360" s="35">
        <f t="shared" si="184"/>
        <v>94041.200000000012</v>
      </c>
      <c r="AA2360" s="38"/>
      <c r="AB2360" s="39" t="s">
        <v>232</v>
      </c>
      <c r="AC2360" s="40"/>
    </row>
    <row r="2361" spans="1:29" ht="19.5" customHeight="1" x14ac:dyDescent="0.45">
      <c r="A2361" s="22">
        <v>46149</v>
      </c>
      <c r="B2361" s="23" t="s">
        <v>29</v>
      </c>
      <c r="C2361" s="24" t="s">
        <v>168</v>
      </c>
      <c r="D2361" s="25" t="s">
        <v>345</v>
      </c>
      <c r="E2361" s="26" t="s">
        <v>346</v>
      </c>
      <c r="F2361" s="27" t="str">
        <f>VLOOKUP(표1[[#This Row],[품번]],[1]!품번구분[#Data],2,0)</f>
        <v>G</v>
      </c>
      <c r="G2361" s="28">
        <v>4</v>
      </c>
      <c r="H2361" s="28">
        <v>98</v>
      </c>
      <c r="I2361" s="28">
        <v>0</v>
      </c>
      <c r="J2361" s="29">
        <f>표1[[#This Row],[C/V]]*표1[[#This Row],[판수]]-표1[[#This Row],[불량수량]]</f>
        <v>392</v>
      </c>
      <c r="K2361" s="28" t="s">
        <v>347</v>
      </c>
      <c r="L2361" s="28" t="s">
        <v>34</v>
      </c>
      <c r="M2361" s="30" t="s">
        <v>230</v>
      </c>
      <c r="N2361" s="30" t="s">
        <v>353</v>
      </c>
      <c r="O2361" s="31">
        <v>620</v>
      </c>
      <c r="P2361" s="31">
        <v>0</v>
      </c>
      <c r="Q2361" s="32"/>
      <c r="R2361" s="33">
        <f t="shared" si="181"/>
        <v>9.4838709677419342</v>
      </c>
      <c r="S2361" s="34">
        <f t="shared" si="180"/>
        <v>201</v>
      </c>
      <c r="T2361" s="35">
        <f>IF(L2361="비가동",0,VLOOKUP(E2361,[1]단가!$D$4:$G$1048576,4,0))</f>
        <v>894.6</v>
      </c>
      <c r="U2361" s="35">
        <f t="shared" si="182"/>
        <v>350683.2</v>
      </c>
      <c r="V2361" s="36" t="str">
        <f>IF($L2361="비가동",0,IF($B2361="in",VLOOKUP($E2361,[1]투입량!$M:$T,3,FALSE),VLOOKUP($E2361,[1]투입량!$D:$I,3,FALSE)))</f>
        <v>E5007</v>
      </c>
      <c r="W2361" s="35">
        <f>IF($L2361="비가동",0,IF($B2361="in",VLOOKUP($E2361,[1]투입량!$M:$T,6,FALSE),VLOOKUP($E2361,[1]투입량!$D:$I,5,FALSE)))</f>
        <v>448</v>
      </c>
      <c r="X2361" s="35">
        <f t="shared" si="183"/>
        <v>48294.400000000009</v>
      </c>
      <c r="Y2361" s="37">
        <f>IF(V2361=0,0,VLOOKUP(V2361,[1]원재료!C:H,3,0)*0.001)</f>
        <v>4.55</v>
      </c>
      <c r="Z2361" s="35">
        <f t="shared" si="184"/>
        <v>219739.52000000002</v>
      </c>
      <c r="AA2361" s="38"/>
      <c r="AB2361" s="39" t="s">
        <v>232</v>
      </c>
      <c r="AC2361" s="40"/>
    </row>
    <row r="2362" spans="1:29" ht="19.5" customHeight="1" x14ac:dyDescent="0.45">
      <c r="A2362" s="22">
        <v>46149</v>
      </c>
      <c r="B2362" s="23" t="s">
        <v>29</v>
      </c>
      <c r="C2362" s="24" t="s">
        <v>168</v>
      </c>
      <c r="D2362" s="25" t="s">
        <v>348</v>
      </c>
      <c r="E2362" s="26" t="s">
        <v>349</v>
      </c>
      <c r="F2362" s="27" t="str">
        <f>VLOOKUP(표1[[#This Row],[품번]],[1]!품번구분[#Data],2,0)</f>
        <v>G</v>
      </c>
      <c r="G2362" s="28">
        <v>6</v>
      </c>
      <c r="H2362" s="28">
        <v>98</v>
      </c>
      <c r="I2362" s="28">
        <v>0</v>
      </c>
      <c r="J2362" s="29">
        <f>표1[[#This Row],[C/V]]*표1[[#This Row],[판수]]-표1[[#This Row],[불량수량]]</f>
        <v>588</v>
      </c>
      <c r="K2362" s="28" t="s">
        <v>347</v>
      </c>
      <c r="L2362" s="28" t="s">
        <v>34</v>
      </c>
      <c r="M2362" s="30" t="s">
        <v>230</v>
      </c>
      <c r="N2362" s="30" t="s">
        <v>353</v>
      </c>
      <c r="O2362" s="31">
        <v>620</v>
      </c>
      <c r="P2362" s="31">
        <v>0</v>
      </c>
      <c r="Q2362" s="32"/>
      <c r="R2362" s="33">
        <f t="shared" si="181"/>
        <v>9.4838709677419342</v>
      </c>
      <c r="S2362" s="34">
        <f t="shared" si="180"/>
        <v>202</v>
      </c>
      <c r="T2362" s="35">
        <f>IF(L2362="비가동",0,VLOOKUP(E2362,[1]단가!$D$4:$G$1048576,4,0))</f>
        <v>987.7</v>
      </c>
      <c r="U2362" s="35">
        <f t="shared" si="182"/>
        <v>580767.6</v>
      </c>
      <c r="V2362" s="36" t="str">
        <f>IF($L2362="비가동",0,IF($B2362="in",VLOOKUP($E2362,[1]투입량!$M:$T,3,FALSE),VLOOKUP($E2362,[1]투입량!$D:$I,3,FALSE)))</f>
        <v>E5007</v>
      </c>
      <c r="W2362" s="35">
        <f>IF($L2362="비가동",0,IF($B2362="in",VLOOKUP($E2362,[1]투입량!$M:$T,6,FALSE),VLOOKUP($E2362,[1]투입량!$D:$I,5,FALSE)))</f>
        <v>320</v>
      </c>
      <c r="X2362" s="35">
        <f t="shared" si="183"/>
        <v>34496</v>
      </c>
      <c r="Y2362" s="37">
        <f>IF(V2362=0,0,VLOOKUP(V2362,[1]원재료!C:H,3,0)*0.001)</f>
        <v>4.55</v>
      </c>
      <c r="Z2362" s="35">
        <f t="shared" si="184"/>
        <v>156956.79999999999</v>
      </c>
      <c r="AA2362" s="38"/>
      <c r="AB2362" s="39" t="s">
        <v>232</v>
      </c>
      <c r="AC2362" s="40"/>
    </row>
    <row r="2363" spans="1:29" ht="19.5" customHeight="1" x14ac:dyDescent="0.45">
      <c r="A2363" s="22">
        <v>46149</v>
      </c>
      <c r="B2363" s="23" t="s">
        <v>29</v>
      </c>
      <c r="C2363" s="24" t="s">
        <v>168</v>
      </c>
      <c r="D2363" s="25" t="s">
        <v>350</v>
      </c>
      <c r="E2363" s="26" t="s">
        <v>351</v>
      </c>
      <c r="F2363" s="27" t="str">
        <f>VLOOKUP(표1[[#This Row],[품번]],[1]!품번구분[#Data],2,0)</f>
        <v>G</v>
      </c>
      <c r="G2363" s="28">
        <v>4</v>
      </c>
      <c r="H2363" s="28">
        <v>64</v>
      </c>
      <c r="I2363" s="28">
        <v>0</v>
      </c>
      <c r="J2363" s="29">
        <f>표1[[#This Row],[C/V]]*표1[[#This Row],[판수]]-표1[[#This Row],[불량수량]]</f>
        <v>256</v>
      </c>
      <c r="K2363" s="28" t="s">
        <v>347</v>
      </c>
      <c r="L2363" s="28" t="s">
        <v>34</v>
      </c>
      <c r="M2363" s="30" t="s">
        <v>230</v>
      </c>
      <c r="N2363" s="30" t="s">
        <v>353</v>
      </c>
      <c r="O2363" s="31">
        <v>620</v>
      </c>
      <c r="P2363" s="31">
        <v>0</v>
      </c>
      <c r="Q2363" s="32"/>
      <c r="R2363" s="33">
        <f t="shared" si="181"/>
        <v>6.193548387096774</v>
      </c>
      <c r="S2363" s="34">
        <f t="shared" si="180"/>
        <v>132</v>
      </c>
      <c r="T2363" s="35">
        <f>IF(L2363="비가동",0,VLOOKUP(E2363,[1]단가!$D$4:$G$1048576,4,0))</f>
        <v>1328.9</v>
      </c>
      <c r="U2363" s="35">
        <f t="shared" si="182"/>
        <v>340198.40000000002</v>
      </c>
      <c r="V2363" s="36" t="str">
        <f>IF($L2363="비가동",0,IF($B2363="in",VLOOKUP($E2363,[1]투입량!$M:$T,3,FALSE),VLOOKUP($E2363,[1]투입량!$D:$I,3,FALSE)))</f>
        <v>E5007</v>
      </c>
      <c r="W2363" s="35">
        <f>IF($L2363="비가동",0,IF($B2363="in",VLOOKUP($E2363,[1]투입량!$M:$T,6,FALSE),VLOOKUP($E2363,[1]투입량!$D:$I,5,FALSE)))</f>
        <v>644</v>
      </c>
      <c r="X2363" s="35">
        <f t="shared" si="183"/>
        <v>45337.600000000006</v>
      </c>
      <c r="Y2363" s="37">
        <f>IF(V2363=0,0,VLOOKUP(V2363,[1]원재료!C:H,3,0)*0.001)</f>
        <v>4.55</v>
      </c>
      <c r="Z2363" s="35">
        <f t="shared" si="184"/>
        <v>206286.08000000002</v>
      </c>
      <c r="AA2363" s="38"/>
      <c r="AB2363" s="39" t="s">
        <v>232</v>
      </c>
      <c r="AC2363" s="40"/>
    </row>
    <row r="2364" spans="1:29" ht="19.5" customHeight="1" x14ac:dyDescent="0.45">
      <c r="A2364" s="22">
        <v>46149</v>
      </c>
      <c r="B2364" s="23" t="s">
        <v>29</v>
      </c>
      <c r="C2364" s="24" t="s">
        <v>168</v>
      </c>
      <c r="D2364" s="25" t="s">
        <v>345</v>
      </c>
      <c r="E2364" s="26" t="s">
        <v>346</v>
      </c>
      <c r="F2364" s="27" t="str">
        <f>VLOOKUP(표1[[#This Row],[품번]],[1]!품번구분[#Data],2,0)</f>
        <v>G</v>
      </c>
      <c r="G2364" s="28">
        <v>4</v>
      </c>
      <c r="H2364" s="28">
        <v>103</v>
      </c>
      <c r="I2364" s="28">
        <v>0</v>
      </c>
      <c r="J2364" s="29">
        <f>표1[[#This Row],[C/V]]*표1[[#This Row],[판수]]-표1[[#This Row],[불량수량]]</f>
        <v>412</v>
      </c>
      <c r="K2364" s="28" t="s">
        <v>352</v>
      </c>
      <c r="L2364" s="28" t="s">
        <v>117</v>
      </c>
      <c r="M2364" s="30" t="s">
        <v>353</v>
      </c>
      <c r="N2364" s="30" t="s">
        <v>230</v>
      </c>
      <c r="O2364" s="31">
        <v>660</v>
      </c>
      <c r="P2364" s="31">
        <v>0</v>
      </c>
      <c r="Q2364" s="32"/>
      <c r="R2364" s="33">
        <f t="shared" si="181"/>
        <v>9.3636363636363633</v>
      </c>
      <c r="S2364" s="34">
        <f t="shared" si="180"/>
        <v>201</v>
      </c>
      <c r="T2364" s="35">
        <f>IF(L2364="비가동",0,VLOOKUP(E2364,[1]단가!$D$4:$G$1048576,4,0))</f>
        <v>894.6</v>
      </c>
      <c r="U2364" s="35">
        <f t="shared" si="182"/>
        <v>368575.2</v>
      </c>
      <c r="V2364" s="36" t="str">
        <f>IF($L2364="비가동",0,IF($B2364="in",VLOOKUP($E2364,[1]투입량!$M:$T,3,FALSE),VLOOKUP($E2364,[1]투입량!$D:$I,3,FALSE)))</f>
        <v>E5007</v>
      </c>
      <c r="W2364" s="35">
        <f>IF($L2364="비가동",0,IF($B2364="in",VLOOKUP($E2364,[1]투입량!$M:$T,6,FALSE),VLOOKUP($E2364,[1]투입량!$D:$I,5,FALSE)))</f>
        <v>448</v>
      </c>
      <c r="X2364" s="35">
        <f t="shared" si="183"/>
        <v>50758.400000000009</v>
      </c>
      <c r="Y2364" s="37">
        <f>IF(V2364=0,0,VLOOKUP(V2364,[1]원재료!C:H,3,0)*0.001)</f>
        <v>4.55</v>
      </c>
      <c r="Z2364" s="35">
        <f t="shared" si="184"/>
        <v>230950.72000000003</v>
      </c>
      <c r="AA2364" s="38"/>
      <c r="AB2364" s="39" t="s">
        <v>232</v>
      </c>
      <c r="AC2364" s="40"/>
    </row>
    <row r="2365" spans="1:29" ht="19.5" customHeight="1" x14ac:dyDescent="0.45">
      <c r="A2365" s="22">
        <v>46149</v>
      </c>
      <c r="B2365" s="23" t="s">
        <v>29</v>
      </c>
      <c r="C2365" s="24" t="s">
        <v>168</v>
      </c>
      <c r="D2365" s="25" t="s">
        <v>348</v>
      </c>
      <c r="E2365" s="26" t="s">
        <v>349</v>
      </c>
      <c r="F2365" s="27" t="str">
        <f>VLOOKUP(표1[[#This Row],[품번]],[1]!품번구분[#Data],2,0)</f>
        <v>G</v>
      </c>
      <c r="G2365" s="28">
        <v>6</v>
      </c>
      <c r="H2365" s="28">
        <v>104</v>
      </c>
      <c r="I2365" s="28">
        <v>0</v>
      </c>
      <c r="J2365" s="29">
        <f>표1[[#This Row],[C/V]]*표1[[#This Row],[판수]]-표1[[#This Row],[불량수량]]</f>
        <v>624</v>
      </c>
      <c r="K2365" s="28" t="s">
        <v>352</v>
      </c>
      <c r="L2365" s="28" t="s">
        <v>117</v>
      </c>
      <c r="M2365" s="30" t="s">
        <v>353</v>
      </c>
      <c r="N2365" s="30" t="s">
        <v>230</v>
      </c>
      <c r="O2365" s="31">
        <v>660</v>
      </c>
      <c r="P2365" s="31">
        <v>0</v>
      </c>
      <c r="Q2365" s="32"/>
      <c r="R2365" s="33">
        <f t="shared" si="181"/>
        <v>9.4545454545454533</v>
      </c>
      <c r="S2365" s="34">
        <f t="shared" si="180"/>
        <v>202</v>
      </c>
      <c r="T2365" s="35">
        <f>IF(L2365="비가동",0,VLOOKUP(E2365,[1]단가!$D$4:$G$1048576,4,0))</f>
        <v>987.7</v>
      </c>
      <c r="U2365" s="35">
        <f t="shared" si="182"/>
        <v>616324.80000000005</v>
      </c>
      <c r="V2365" s="36" t="str">
        <f>IF($L2365="비가동",0,IF($B2365="in",VLOOKUP($E2365,[1]투입량!$M:$T,3,FALSE),VLOOKUP($E2365,[1]투입량!$D:$I,3,FALSE)))</f>
        <v>E5007</v>
      </c>
      <c r="W2365" s="35">
        <f>IF($L2365="비가동",0,IF($B2365="in",VLOOKUP($E2365,[1]투입량!$M:$T,6,FALSE),VLOOKUP($E2365,[1]투입량!$D:$I,5,FALSE)))</f>
        <v>320</v>
      </c>
      <c r="X2365" s="35">
        <f t="shared" si="183"/>
        <v>36608</v>
      </c>
      <c r="Y2365" s="37">
        <f>IF(V2365=0,0,VLOOKUP(V2365,[1]원재료!C:H,3,0)*0.001)</f>
        <v>4.55</v>
      </c>
      <c r="Z2365" s="35">
        <f t="shared" si="184"/>
        <v>166566.39999999999</v>
      </c>
      <c r="AA2365" s="38"/>
      <c r="AB2365" s="39" t="s">
        <v>232</v>
      </c>
      <c r="AC2365" s="40"/>
    </row>
    <row r="2366" spans="1:29" ht="19.5" customHeight="1" x14ac:dyDescent="0.45">
      <c r="A2366" s="22">
        <v>46149</v>
      </c>
      <c r="B2366" s="23" t="s">
        <v>29</v>
      </c>
      <c r="C2366" s="24" t="s">
        <v>168</v>
      </c>
      <c r="D2366" s="25" t="s">
        <v>350</v>
      </c>
      <c r="E2366" s="26" t="s">
        <v>351</v>
      </c>
      <c r="F2366" s="27" t="str">
        <f>VLOOKUP(표1[[#This Row],[품번]],[1]!품번구분[#Data],2,0)</f>
        <v>G</v>
      </c>
      <c r="G2366" s="28">
        <v>4</v>
      </c>
      <c r="H2366" s="28">
        <v>68</v>
      </c>
      <c r="I2366" s="28">
        <v>0</v>
      </c>
      <c r="J2366" s="29">
        <f>표1[[#This Row],[C/V]]*표1[[#This Row],[판수]]-표1[[#This Row],[불량수량]]</f>
        <v>272</v>
      </c>
      <c r="K2366" s="28" t="s">
        <v>352</v>
      </c>
      <c r="L2366" s="28" t="s">
        <v>117</v>
      </c>
      <c r="M2366" s="30" t="s">
        <v>353</v>
      </c>
      <c r="N2366" s="30" t="s">
        <v>230</v>
      </c>
      <c r="O2366" s="31">
        <v>660</v>
      </c>
      <c r="P2366" s="31">
        <v>0</v>
      </c>
      <c r="Q2366" s="32"/>
      <c r="R2366" s="33">
        <f t="shared" si="181"/>
        <v>6.1818181818181817</v>
      </c>
      <c r="S2366" s="34">
        <f t="shared" si="180"/>
        <v>132</v>
      </c>
      <c r="T2366" s="35">
        <f>IF(L2366="비가동",0,VLOOKUP(E2366,[1]단가!$D$4:$G$1048576,4,0))</f>
        <v>1328.9</v>
      </c>
      <c r="U2366" s="35">
        <f t="shared" si="182"/>
        <v>361460.80000000005</v>
      </c>
      <c r="V2366" s="36" t="str">
        <f>IF($L2366="비가동",0,IF($B2366="in",VLOOKUP($E2366,[1]투입량!$M:$T,3,FALSE),VLOOKUP($E2366,[1]투입량!$D:$I,3,FALSE)))</f>
        <v>E5007</v>
      </c>
      <c r="W2366" s="35">
        <f>IF($L2366="비가동",0,IF($B2366="in",VLOOKUP($E2366,[1]투입량!$M:$T,6,FALSE),VLOOKUP($E2366,[1]투입량!$D:$I,5,FALSE)))</f>
        <v>644</v>
      </c>
      <c r="X2366" s="35">
        <f t="shared" si="183"/>
        <v>48171.200000000004</v>
      </c>
      <c r="Y2366" s="37">
        <f>IF(V2366=0,0,VLOOKUP(V2366,[1]원재료!C:H,3,0)*0.001)</f>
        <v>4.55</v>
      </c>
      <c r="Z2366" s="35">
        <f t="shared" si="184"/>
        <v>219178.96000000002</v>
      </c>
      <c r="AA2366" s="46"/>
      <c r="AB2366" s="39" t="s">
        <v>232</v>
      </c>
      <c r="AC2366" s="40"/>
    </row>
    <row r="2367" spans="1:29" ht="19.5" customHeight="1" x14ac:dyDescent="0.45">
      <c r="A2367" s="22">
        <v>46150</v>
      </c>
      <c r="B2367" s="23" t="s">
        <v>226</v>
      </c>
      <c r="C2367" s="24" t="s">
        <v>168</v>
      </c>
      <c r="D2367" s="25" t="s">
        <v>227</v>
      </c>
      <c r="E2367" s="26" t="s">
        <v>228</v>
      </c>
      <c r="F2367" s="27" t="str">
        <f>VLOOKUP(표1[[#This Row],[품번]],[1]!품번구분[#Data],2,0)</f>
        <v>G</v>
      </c>
      <c r="G2367" s="28">
        <v>12</v>
      </c>
      <c r="H2367" s="28">
        <v>88</v>
      </c>
      <c r="I2367" s="28">
        <v>0</v>
      </c>
      <c r="J2367" s="29">
        <f>표1[[#This Row],[C/V]]*표1[[#This Row],[판수]]-표1[[#This Row],[불량수량]]</f>
        <v>1056</v>
      </c>
      <c r="K2367" s="28" t="s">
        <v>229</v>
      </c>
      <c r="L2367" s="28" t="s">
        <v>34</v>
      </c>
      <c r="M2367" s="30" t="s">
        <v>230</v>
      </c>
      <c r="N2367" s="30" t="s">
        <v>353</v>
      </c>
      <c r="O2367" s="31">
        <v>620</v>
      </c>
      <c r="P2367" s="31">
        <v>0</v>
      </c>
      <c r="Q2367" s="32"/>
      <c r="R2367" s="33">
        <f t="shared" si="181"/>
        <v>8.5161290322580641</v>
      </c>
      <c r="S2367" s="34">
        <f t="shared" si="180"/>
        <v>139</v>
      </c>
      <c r="T2367" s="35">
        <f>IF(L2367="비가동",0,VLOOKUP(E2367,[1]단가!$D$4:$G$1048576,4,0))</f>
        <v>389.7</v>
      </c>
      <c r="U2367" s="35">
        <f t="shared" si="182"/>
        <v>411523.2</v>
      </c>
      <c r="V2367" s="36" t="str">
        <f>IF($L2367="비가동",0,IF($B2367="in",VLOOKUP($E2367,[1]투입량!$M:$T,3,FALSE),VLOOKUP($E2367,[1]투입량!$D:$I,3,FALSE)))</f>
        <v>E5008</v>
      </c>
      <c r="W2367" s="35">
        <f>IF($L2367="비가동",0,IF($B2367="in",VLOOKUP($E2367,[1]투입량!$M:$T,6,FALSE),VLOOKUP($E2367,[1]투입량!$D:$I,5,FALSE)))</f>
        <v>537</v>
      </c>
      <c r="X2367" s="35">
        <f>IF(L2367="비가동",0,(W2367*1.1)*H2367)</f>
        <v>51981.600000000006</v>
      </c>
      <c r="Y2367" s="37">
        <f>IF(V2367=0,0,VLOOKUP(V2367,[1]원재료!C:H,3,0)*0.001)</f>
        <v>4.5600000000000005</v>
      </c>
      <c r="Z2367" s="35">
        <f t="shared" si="184"/>
        <v>237036.09600000005</v>
      </c>
      <c r="AA2367" s="46"/>
      <c r="AB2367" s="39" t="s">
        <v>232</v>
      </c>
      <c r="AC2367" s="40"/>
    </row>
    <row r="2368" spans="1:29" ht="19.5" customHeight="1" x14ac:dyDescent="0.45">
      <c r="A2368" s="22">
        <v>46150</v>
      </c>
      <c r="B2368" s="23" t="s">
        <v>226</v>
      </c>
      <c r="C2368" s="24" t="s">
        <v>168</v>
      </c>
      <c r="D2368" s="25" t="s">
        <v>233</v>
      </c>
      <c r="E2368" s="26" t="s">
        <v>234</v>
      </c>
      <c r="F2368" s="27" t="str">
        <f>VLOOKUP(표1[[#This Row],[품번]],[1]!품번구분[#Data],2,0)</f>
        <v>G</v>
      </c>
      <c r="G2368" s="28">
        <v>12</v>
      </c>
      <c r="H2368" s="28">
        <v>88</v>
      </c>
      <c r="I2368" s="28">
        <v>0</v>
      </c>
      <c r="J2368" s="29">
        <f>표1[[#This Row],[C/V]]*표1[[#This Row],[판수]]-표1[[#This Row],[불량수량]]</f>
        <v>1056</v>
      </c>
      <c r="K2368" s="28" t="s">
        <v>229</v>
      </c>
      <c r="L2368" s="28" t="s">
        <v>34</v>
      </c>
      <c r="M2368" s="30" t="s">
        <v>230</v>
      </c>
      <c r="N2368" s="30" t="s">
        <v>353</v>
      </c>
      <c r="O2368" s="31">
        <v>620</v>
      </c>
      <c r="P2368" s="31">
        <v>0</v>
      </c>
      <c r="Q2368" s="32"/>
      <c r="R2368" s="33">
        <f t="shared" si="181"/>
        <v>8.5161290322580641</v>
      </c>
      <c r="S2368" s="34">
        <f t="shared" si="180"/>
        <v>139</v>
      </c>
      <c r="T2368" s="35">
        <f>IF(L2368="비가동",0,VLOOKUP(E2368,[1]단가!$D$4:$G$1048576,4,0))</f>
        <v>760.3</v>
      </c>
      <c r="U2368" s="35">
        <f t="shared" si="182"/>
        <v>802876.79999999993</v>
      </c>
      <c r="V2368" s="36" t="str">
        <f>IF($L2368="비가동",0,IF($B2368="in",VLOOKUP($E2368,[1]투입량!$M:$T,3,FALSE),VLOOKUP($E2368,[1]투입량!$D:$I,3,FALSE)))</f>
        <v>E5007</v>
      </c>
      <c r="W2368" s="35">
        <f>IF($L2368="비가동",0,IF($B2368="in",VLOOKUP($E2368,[1]투입량!$M:$T,6,FALSE),VLOOKUP($E2368,[1]투입량!$D:$I,5,FALSE)))</f>
        <v>531</v>
      </c>
      <c r="X2368" s="35">
        <f t="shared" si="183"/>
        <v>51400.800000000003</v>
      </c>
      <c r="Y2368" s="37">
        <f>IF(V2368=0,0,VLOOKUP(V2368,[1]원재료!C:H,3,0)*0.001)</f>
        <v>4.55</v>
      </c>
      <c r="Z2368" s="35">
        <f t="shared" si="184"/>
        <v>233873.64</v>
      </c>
      <c r="AA2368" s="38"/>
      <c r="AB2368" s="39" t="s">
        <v>232</v>
      </c>
      <c r="AC2368" s="40"/>
    </row>
    <row r="2369" spans="1:29" ht="19.5" customHeight="1" x14ac:dyDescent="0.45">
      <c r="A2369" s="22">
        <v>46150</v>
      </c>
      <c r="B2369" s="23" t="s">
        <v>226</v>
      </c>
      <c r="C2369" s="24" t="s">
        <v>168</v>
      </c>
      <c r="D2369" s="25" t="s">
        <v>256</v>
      </c>
      <c r="E2369" s="26" t="s">
        <v>257</v>
      </c>
      <c r="F2369" s="27" t="str">
        <f>VLOOKUP(표1[[#This Row],[품번]],[1]!품번구분[#Data],2,0)</f>
        <v>G</v>
      </c>
      <c r="G2369" s="28">
        <v>16</v>
      </c>
      <c r="H2369" s="28">
        <v>66</v>
      </c>
      <c r="I2369" s="28">
        <v>0</v>
      </c>
      <c r="J2369" s="29">
        <f>표1[[#This Row],[C/V]]*표1[[#This Row],[판수]]-표1[[#This Row],[불량수량]]</f>
        <v>1056</v>
      </c>
      <c r="K2369" s="28" t="s">
        <v>387</v>
      </c>
      <c r="L2369" s="28" t="s">
        <v>34</v>
      </c>
      <c r="M2369" s="30" t="s">
        <v>230</v>
      </c>
      <c r="N2369" s="30" t="s">
        <v>353</v>
      </c>
      <c r="O2369" s="31">
        <v>620</v>
      </c>
      <c r="P2369" s="31">
        <v>0</v>
      </c>
      <c r="Q2369" s="32"/>
      <c r="R2369" s="33">
        <f t="shared" si="181"/>
        <v>6.387096774193548</v>
      </c>
      <c r="S2369" s="34">
        <f t="shared" si="180"/>
        <v>66</v>
      </c>
      <c r="T2369" s="35">
        <f>IF(L2369="비가동",0,VLOOKUP(E2369,[1]단가!$D$4:$G$1048576,4,0))</f>
        <v>730</v>
      </c>
      <c r="U2369" s="35">
        <f t="shared" si="182"/>
        <v>770880</v>
      </c>
      <c r="V2369" s="36" t="str">
        <f>IF($L2369="비가동",0,IF($B2369="in",VLOOKUP($E2369,[1]투입량!$M:$T,3,FALSE),VLOOKUP($E2369,[1]투입량!$D:$I,3,FALSE)))</f>
        <v>E5005-1</v>
      </c>
      <c r="W2369" s="35">
        <f>IF($L2369="비가동",0,IF($B2369="in",VLOOKUP($E2369,[1]투입량!$M:$T,6,FALSE),VLOOKUP($E2369,[1]투입량!$D:$I,5,FALSE)))</f>
        <v>2497</v>
      </c>
      <c r="X2369" s="35">
        <f t="shared" si="183"/>
        <v>181282.2</v>
      </c>
      <c r="Y2369" s="37">
        <f>IF(V2369=0,0,VLOOKUP(V2369,[1]원재료!C:H,3,0)*0.001)</f>
        <v>3.25</v>
      </c>
      <c r="Z2369" s="35">
        <f t="shared" si="184"/>
        <v>589167.15</v>
      </c>
      <c r="AA2369" s="38"/>
      <c r="AB2369" s="39" t="s">
        <v>232</v>
      </c>
      <c r="AC2369" s="40"/>
    </row>
    <row r="2370" spans="1:29" ht="19.5" hidden="1" customHeight="1" x14ac:dyDescent="0.45">
      <c r="A2370" s="22">
        <v>46150</v>
      </c>
      <c r="B2370" s="23" t="s">
        <v>226</v>
      </c>
      <c r="C2370" s="24" t="s">
        <v>168</v>
      </c>
      <c r="D2370" s="25" t="s">
        <v>235</v>
      </c>
      <c r="E2370" s="26" t="s">
        <v>236</v>
      </c>
      <c r="F2370" s="27" t="str">
        <f>VLOOKUP(표1[[#This Row],[품번]],[1]!품번구분[#Data],2,0)</f>
        <v>G</v>
      </c>
      <c r="G2370" s="28">
        <v>16</v>
      </c>
      <c r="H2370" s="28">
        <v>66</v>
      </c>
      <c r="I2370" s="28">
        <v>0</v>
      </c>
      <c r="J2370" s="29">
        <f>표1[[#This Row],[C/V]]*표1[[#This Row],[판수]]-표1[[#This Row],[불량수량]]</f>
        <v>1056</v>
      </c>
      <c r="K2370" s="28" t="s">
        <v>387</v>
      </c>
      <c r="L2370" s="28" t="s">
        <v>34</v>
      </c>
      <c r="M2370" s="30" t="s">
        <v>230</v>
      </c>
      <c r="N2370" s="30" t="s">
        <v>353</v>
      </c>
      <c r="O2370" s="31">
        <v>545</v>
      </c>
      <c r="P2370" s="31">
        <v>75</v>
      </c>
      <c r="Q2370" s="32" t="s">
        <v>388</v>
      </c>
      <c r="R2370" s="33">
        <f t="shared" si="181"/>
        <v>7.2660550458715605</v>
      </c>
      <c r="S2370" s="34">
        <f t="shared" si="180"/>
        <v>144</v>
      </c>
      <c r="T2370" s="35">
        <f>IF(L2370="비가동",0,VLOOKUP(E2370,[1]단가!$D$4:$G$1048576,4,0))</f>
        <v>1541.9</v>
      </c>
      <c r="U2370" s="35">
        <f t="shared" si="182"/>
        <v>1628246.4000000001</v>
      </c>
      <c r="V2370" s="36" t="str">
        <f>IF($L2370="비가동",0,IF($B2370="in",VLOOKUP($E2370,[1]투입량!$M:$T,3,FALSE),VLOOKUP($E2370,[1]투입량!$D:$I,3,FALSE)))</f>
        <v>E5005-1</v>
      </c>
      <c r="W2370" s="35">
        <f>IF($L2370="비가동",0,IF($B2370="in",VLOOKUP($E2370,[1]투입량!$M:$T,6,FALSE),VLOOKUP($E2370,[1]투입량!$D:$I,5,FALSE)))</f>
        <v>3102</v>
      </c>
      <c r="X2370" s="35">
        <f>IF(L2370="비가동",0,(W2370*1.1)*H2370)</f>
        <v>225205.2</v>
      </c>
      <c r="Y2370" s="37">
        <f>IF(V2370=0,0,VLOOKUP(V2370,[1]원재료!C:H,3,0)*0.001)</f>
        <v>3.25</v>
      </c>
      <c r="Z2370" s="35">
        <f t="shared" si="184"/>
        <v>731916.9</v>
      </c>
      <c r="AA2370" s="38"/>
      <c r="AB2370" s="39" t="s">
        <v>232</v>
      </c>
      <c r="AC2370" s="40"/>
    </row>
    <row r="2371" spans="1:29" ht="19.5" customHeight="1" x14ac:dyDescent="0.45">
      <c r="A2371" s="22">
        <v>46150</v>
      </c>
      <c r="B2371" s="23" t="s">
        <v>226</v>
      </c>
      <c r="C2371" s="24" t="s">
        <v>168</v>
      </c>
      <c r="D2371" s="25" t="s">
        <v>239</v>
      </c>
      <c r="E2371" s="26" t="s">
        <v>240</v>
      </c>
      <c r="F2371" s="27" t="str">
        <f>VLOOKUP(표1[[#This Row],[품번]],[1]!품번구분[#Data],2,0)</f>
        <v>G</v>
      </c>
      <c r="G2371" s="28">
        <v>16</v>
      </c>
      <c r="H2371" s="28">
        <v>72</v>
      </c>
      <c r="I2371" s="28">
        <v>0</v>
      </c>
      <c r="J2371" s="29">
        <f>표1[[#This Row],[C/V]]*표1[[#This Row],[판수]]-표1[[#This Row],[불량수량]]</f>
        <v>1152</v>
      </c>
      <c r="K2371" s="28" t="s">
        <v>389</v>
      </c>
      <c r="L2371" s="28" t="s">
        <v>34</v>
      </c>
      <c r="M2371" s="30" t="s">
        <v>230</v>
      </c>
      <c r="N2371" s="30" t="s">
        <v>353</v>
      </c>
      <c r="O2371" s="31">
        <v>620</v>
      </c>
      <c r="P2371" s="31">
        <v>0</v>
      </c>
      <c r="Q2371" s="32"/>
      <c r="R2371" s="33">
        <f t="shared" si="181"/>
        <v>6.967741935483871</v>
      </c>
      <c r="S2371" s="34">
        <f t="shared" ref="S2371:S2434" si="185">SUMIFS(H:H,$A:$A,A2371,$D:$D,D2371,$E:$E,E2371)</f>
        <v>161</v>
      </c>
      <c r="T2371" s="35">
        <f>IF(L2371="비가동",0,VLOOKUP(E2371,[1]단가!$D$4:$G$1048576,4,0))</f>
        <v>333.6</v>
      </c>
      <c r="U2371" s="35">
        <f t="shared" si="182"/>
        <v>384307.20000000001</v>
      </c>
      <c r="V2371" s="36" t="str">
        <f>IF($L2371="비가동",0,IF($B2371="in",VLOOKUP($E2371,[1]투입량!$M:$T,3,FALSE),VLOOKUP($E2371,[1]투입량!$D:$I,3,FALSE)))</f>
        <v>E5005-1(리본)</v>
      </c>
      <c r="W2371" s="35">
        <f>IF($L2371="비가동",0,IF($B2371="in",VLOOKUP($E2371,[1]투입량!$M:$T,6,FALSE),VLOOKUP($E2371,[1]투입량!$D:$I,5,FALSE)))</f>
        <v>0</v>
      </c>
      <c r="X2371" s="35">
        <f t="shared" si="183"/>
        <v>0</v>
      </c>
      <c r="Y2371" s="37">
        <f>IF(V2371=0,0,VLOOKUP(V2371,[1]원재료!C:H,3,0)*0.001)</f>
        <v>3.35</v>
      </c>
      <c r="Z2371" s="35">
        <f t="shared" si="184"/>
        <v>0</v>
      </c>
      <c r="AA2371" s="38"/>
      <c r="AB2371" s="39" t="s">
        <v>232</v>
      </c>
      <c r="AC2371" s="40"/>
    </row>
    <row r="2372" spans="1:29" ht="19.5" customHeight="1" x14ac:dyDescent="0.45">
      <c r="A2372" s="22">
        <v>46150</v>
      </c>
      <c r="B2372" s="23" t="s">
        <v>226</v>
      </c>
      <c r="C2372" s="24" t="s">
        <v>168</v>
      </c>
      <c r="D2372" s="25" t="s">
        <v>264</v>
      </c>
      <c r="E2372" s="26" t="s">
        <v>265</v>
      </c>
      <c r="F2372" s="27" t="str">
        <f>VLOOKUP(표1[[#This Row],[품번]],[1]!품번구분[#Data],2,0)</f>
        <v>G</v>
      </c>
      <c r="G2372" s="28">
        <v>24</v>
      </c>
      <c r="H2372" s="28">
        <v>72</v>
      </c>
      <c r="I2372" s="28">
        <v>0</v>
      </c>
      <c r="J2372" s="29">
        <f>표1[[#This Row],[C/V]]*표1[[#This Row],[판수]]-표1[[#This Row],[불량수량]]</f>
        <v>1728</v>
      </c>
      <c r="K2372" s="28" t="s">
        <v>237</v>
      </c>
      <c r="L2372" s="28" t="s">
        <v>34</v>
      </c>
      <c r="M2372" s="30" t="s">
        <v>230</v>
      </c>
      <c r="N2372" s="30" t="s">
        <v>353</v>
      </c>
      <c r="O2372" s="31">
        <v>620</v>
      </c>
      <c r="P2372" s="31">
        <v>0</v>
      </c>
      <c r="Q2372" s="32"/>
      <c r="R2372" s="33">
        <f t="shared" ref="R2372:R2437" si="186">IF(H2372=0,"",H2372/O2372*60)</f>
        <v>6.967741935483871</v>
      </c>
      <c r="S2372" s="34">
        <f t="shared" si="185"/>
        <v>147</v>
      </c>
      <c r="T2372" s="35">
        <f>IF(L2372="비가동",0,VLOOKUP(E2372,[1]단가!$D$4:$G$1048576,4,0))</f>
        <v>473</v>
      </c>
      <c r="U2372" s="35">
        <f t="shared" si="182"/>
        <v>817344</v>
      </c>
      <c r="V2372" s="36" t="str">
        <f>IF($L2372="비가동",0,IF($B2372="in",VLOOKUP($E2372,[1]투입량!$M:$T,3,FALSE),VLOOKUP($E2372,[1]투입량!$D:$I,3,FALSE)))</f>
        <v>E5005-1</v>
      </c>
      <c r="W2372" s="35">
        <f>IF($L2372="비가동",0,IF($B2372="in",VLOOKUP($E2372,[1]투입량!$M:$T,6,FALSE),VLOOKUP($E2372,[1]투입량!$D:$I,5,FALSE)))</f>
        <v>1770</v>
      </c>
      <c r="X2372" s="35">
        <f t="shared" si="183"/>
        <v>140184.00000000003</v>
      </c>
      <c r="Y2372" s="37">
        <f>IF(V2372=0,0,VLOOKUP(V2372,[1]원재료!C:H,3,0)*0.001)</f>
        <v>3.25</v>
      </c>
      <c r="Z2372" s="35">
        <f t="shared" si="184"/>
        <v>455598.00000000012</v>
      </c>
      <c r="AA2372" s="38"/>
      <c r="AB2372" s="39" t="s">
        <v>232</v>
      </c>
      <c r="AC2372" s="40"/>
    </row>
    <row r="2373" spans="1:29" ht="19.5" hidden="1" customHeight="1" x14ac:dyDescent="0.45">
      <c r="A2373" s="22">
        <v>46150</v>
      </c>
      <c r="B2373" s="23" t="s">
        <v>226</v>
      </c>
      <c r="C2373" s="24" t="s">
        <v>168</v>
      </c>
      <c r="D2373" s="25" t="s">
        <v>241</v>
      </c>
      <c r="E2373" s="26" t="s">
        <v>242</v>
      </c>
      <c r="F2373" s="27" t="str">
        <f>VLOOKUP(표1[[#This Row],[품번]],[1]!품번구분[#Data],2,0)</f>
        <v>G</v>
      </c>
      <c r="G2373" s="28">
        <v>16</v>
      </c>
      <c r="H2373" s="28">
        <v>27</v>
      </c>
      <c r="I2373" s="28">
        <v>0</v>
      </c>
      <c r="J2373" s="29">
        <f>표1[[#This Row],[C/V]]*표1[[#This Row],[판수]]-표1[[#This Row],[불량수량]]</f>
        <v>432</v>
      </c>
      <c r="K2373" s="28" t="s">
        <v>243</v>
      </c>
      <c r="L2373" s="28" t="s">
        <v>34</v>
      </c>
      <c r="M2373" s="30" t="s">
        <v>230</v>
      </c>
      <c r="N2373" s="30" t="s">
        <v>353</v>
      </c>
      <c r="O2373" s="31">
        <v>170</v>
      </c>
      <c r="P2373" s="31">
        <v>450</v>
      </c>
      <c r="Q2373" s="32" t="s">
        <v>343</v>
      </c>
      <c r="R2373" s="33">
        <f t="shared" si="186"/>
        <v>9.5294117647058822</v>
      </c>
      <c r="S2373" s="34">
        <f t="shared" si="185"/>
        <v>116</v>
      </c>
      <c r="T2373" s="35">
        <f>IF(L2373="비가동",0,VLOOKUP(E2373,[1]단가!$D$4:$G$1048576,4,0))</f>
        <v>774</v>
      </c>
      <c r="U2373" s="35">
        <f t="shared" si="182"/>
        <v>334368</v>
      </c>
      <c r="V2373" s="36" t="str">
        <f>IF($L2373="비가동",0,IF($B2373="in",VLOOKUP($E2373,[1]투입량!$M:$T,3,FALSE),VLOOKUP($E2373,[1]투입량!$D:$I,3,FALSE)))</f>
        <v>E4701(리본)</v>
      </c>
      <c r="W2373" s="35">
        <f>IF($L2373="비가동",0,IF($B2373="in",VLOOKUP($E2373,[1]투입량!$M:$T,6,FALSE),VLOOKUP($E2373,[1]투입량!$D:$I,5,FALSE)))</f>
        <v>2022.6999999999998</v>
      </c>
      <c r="X2373" s="35">
        <f t="shared" si="183"/>
        <v>60074.189999999995</v>
      </c>
      <c r="Y2373" s="37">
        <f>IF(V2373=0,0,VLOOKUP(V2373,[1]원재료!C:H,3,0)*0.001)</f>
        <v>3.41</v>
      </c>
      <c r="Z2373" s="35">
        <f t="shared" si="184"/>
        <v>204852.98789999998</v>
      </c>
      <c r="AA2373" s="38" t="s">
        <v>390</v>
      </c>
      <c r="AB2373" s="39" t="s">
        <v>232</v>
      </c>
      <c r="AC2373" s="40"/>
    </row>
    <row r="2374" spans="1:29" ht="19.5" hidden="1" customHeight="1" x14ac:dyDescent="0.45">
      <c r="A2374" s="22">
        <v>46150</v>
      </c>
      <c r="B2374" s="23" t="s">
        <v>226</v>
      </c>
      <c r="C2374" s="24" t="s">
        <v>168</v>
      </c>
      <c r="D2374" s="25" t="s">
        <v>244</v>
      </c>
      <c r="E2374" s="26" t="s">
        <v>245</v>
      </c>
      <c r="F2374" s="27" t="str">
        <f>VLOOKUP(표1[[#This Row],[품번]],[1]!품번구분[#Data],2,0)</f>
        <v>G</v>
      </c>
      <c r="G2374" s="28">
        <v>20</v>
      </c>
      <c r="H2374" s="28">
        <v>27</v>
      </c>
      <c r="I2374" s="28">
        <v>0</v>
      </c>
      <c r="J2374" s="29">
        <f>표1[[#This Row],[C/V]]*표1[[#This Row],[판수]]-표1[[#This Row],[불량수량]]</f>
        <v>540</v>
      </c>
      <c r="K2374" s="28" t="s">
        <v>243</v>
      </c>
      <c r="L2374" s="28" t="s">
        <v>34</v>
      </c>
      <c r="M2374" s="30" t="s">
        <v>230</v>
      </c>
      <c r="N2374" s="30" t="s">
        <v>353</v>
      </c>
      <c r="O2374" s="31">
        <v>170</v>
      </c>
      <c r="P2374" s="31">
        <v>450</v>
      </c>
      <c r="Q2374" s="32" t="s">
        <v>343</v>
      </c>
      <c r="R2374" s="33">
        <f t="shared" si="186"/>
        <v>9.5294117647058822</v>
      </c>
      <c r="S2374" s="34">
        <f t="shared" si="185"/>
        <v>116</v>
      </c>
      <c r="T2374" s="35">
        <f>IF(L2374="비가동",0,VLOOKUP(E2374,[1]단가!$D$4:$G$1048576,4,0))</f>
        <v>350</v>
      </c>
      <c r="U2374" s="35">
        <f t="shared" si="182"/>
        <v>189000</v>
      </c>
      <c r="V2374" s="36" t="str">
        <f>IF($L2374="비가동",0,IF($B2374="in",VLOOKUP($E2374,[1]투입량!$M:$T,3,FALSE),VLOOKUP($E2374,[1]투입량!$D:$I,3,FALSE)))</f>
        <v>E5005-1</v>
      </c>
      <c r="W2374" s="35">
        <f>IF($L2374="비가동",0,IF($B2374="in",VLOOKUP($E2374,[1]투입량!$M:$T,6,FALSE),VLOOKUP($E2374,[1]투입량!$D:$I,5,FALSE)))</f>
        <v>1147</v>
      </c>
      <c r="X2374" s="35">
        <f t="shared" si="183"/>
        <v>34065.9</v>
      </c>
      <c r="Y2374" s="37">
        <f>IF(V2374=0,0,VLOOKUP(V2374,[1]원재료!C:H,3,0)*0.001)</f>
        <v>3.25</v>
      </c>
      <c r="Z2374" s="35">
        <f t="shared" si="184"/>
        <v>110714.175</v>
      </c>
      <c r="AA2374" s="38" t="s">
        <v>390</v>
      </c>
      <c r="AB2374" s="39" t="s">
        <v>232</v>
      </c>
      <c r="AC2374" s="40"/>
    </row>
    <row r="2375" spans="1:29" ht="19.5" hidden="1" customHeight="1" x14ac:dyDescent="0.45">
      <c r="A2375" s="22">
        <v>46150</v>
      </c>
      <c r="B2375" s="23" t="s">
        <v>226</v>
      </c>
      <c r="C2375" s="24" t="s">
        <v>168</v>
      </c>
      <c r="D2375" s="25" t="s">
        <v>246</v>
      </c>
      <c r="E2375" s="26" t="s">
        <v>380</v>
      </c>
      <c r="F2375" s="27" t="str">
        <f>VLOOKUP(표1[[#This Row],[품번]],[1]!품번구분[#Data],2,0)</f>
        <v>G</v>
      </c>
      <c r="G2375" s="28">
        <v>36</v>
      </c>
      <c r="H2375" s="28">
        <v>25</v>
      </c>
      <c r="I2375" s="28">
        <v>0</v>
      </c>
      <c r="J2375" s="29">
        <f>표1[[#This Row],[C/V]]*표1[[#This Row],[판수]]-표1[[#This Row],[불량수량]]</f>
        <v>900</v>
      </c>
      <c r="K2375" s="28" t="s">
        <v>243</v>
      </c>
      <c r="L2375" s="28" t="s">
        <v>34</v>
      </c>
      <c r="M2375" s="30" t="s">
        <v>230</v>
      </c>
      <c r="N2375" s="30" t="s">
        <v>353</v>
      </c>
      <c r="O2375" s="31">
        <v>170</v>
      </c>
      <c r="P2375" s="31">
        <v>450</v>
      </c>
      <c r="Q2375" s="32" t="s">
        <v>343</v>
      </c>
      <c r="R2375" s="33">
        <f t="shared" si="186"/>
        <v>8.8235294117647065</v>
      </c>
      <c r="S2375" s="34">
        <f t="shared" si="185"/>
        <v>114</v>
      </c>
      <c r="T2375" s="35">
        <f>IF(L2375="비가동",0,VLOOKUP(E2375,[1]단가!$D$4:$G$1048576,4,0))</f>
        <v>130</v>
      </c>
      <c r="U2375" s="35">
        <f t="shared" si="182"/>
        <v>117000</v>
      </c>
      <c r="V2375" s="36" t="str">
        <f>IF($L2375="비가동",0,IF($B2375="in",VLOOKUP($E2375,[1]투입량!$M:$T,3,FALSE),VLOOKUP($E2375,[1]투입량!$D:$I,3,FALSE)))</f>
        <v>E5005-1(리본)</v>
      </c>
      <c r="W2375" s="35">
        <f>IF($L2375="비가동",0,IF($B2375="in",VLOOKUP($E2375,[1]투입량!$M:$T,6,FALSE),VLOOKUP($E2375,[1]투입량!$D:$I,5,FALSE)))</f>
        <v>943.55</v>
      </c>
      <c r="X2375" s="35">
        <f t="shared" si="183"/>
        <v>25947.625</v>
      </c>
      <c r="Y2375" s="37">
        <f>IF(V2375=0,0,VLOOKUP(V2375,[1]원재료!C:H,3,0)*0.001)</f>
        <v>3.35</v>
      </c>
      <c r="Z2375" s="35">
        <f t="shared" si="184"/>
        <v>86924.543749999997</v>
      </c>
      <c r="AA2375" s="38" t="s">
        <v>390</v>
      </c>
      <c r="AB2375" s="39" t="s">
        <v>232</v>
      </c>
      <c r="AC2375" s="40"/>
    </row>
    <row r="2376" spans="1:29" ht="19.5" hidden="1" customHeight="1" x14ac:dyDescent="0.45">
      <c r="A2376" s="22">
        <v>46150</v>
      </c>
      <c r="B2376" s="23" t="s">
        <v>226</v>
      </c>
      <c r="C2376" s="24" t="s">
        <v>168</v>
      </c>
      <c r="D2376" s="25" t="s">
        <v>227</v>
      </c>
      <c r="E2376" s="26" t="s">
        <v>228</v>
      </c>
      <c r="F2376" s="27" t="str">
        <f>VLOOKUP(표1[[#This Row],[품번]],[1]!품번구분[#Data],2,0)</f>
        <v>G</v>
      </c>
      <c r="G2376" s="28">
        <v>12</v>
      </c>
      <c r="H2376" s="28">
        <v>51</v>
      </c>
      <c r="I2376" s="28">
        <v>0</v>
      </c>
      <c r="J2376" s="29">
        <f>표1[[#This Row],[C/V]]*표1[[#This Row],[판수]]-표1[[#This Row],[불량수량]]</f>
        <v>612</v>
      </c>
      <c r="K2376" s="28" t="s">
        <v>251</v>
      </c>
      <c r="L2376" s="28" t="s">
        <v>117</v>
      </c>
      <c r="M2376" s="30" t="s">
        <v>353</v>
      </c>
      <c r="N2376" s="30" t="s">
        <v>230</v>
      </c>
      <c r="O2376" s="31">
        <v>360</v>
      </c>
      <c r="P2376" s="31">
        <v>300</v>
      </c>
      <c r="Q2376" s="32" t="s">
        <v>343</v>
      </c>
      <c r="R2376" s="33">
        <f t="shared" si="186"/>
        <v>8.5</v>
      </c>
      <c r="S2376" s="34">
        <f t="shared" si="185"/>
        <v>139</v>
      </c>
      <c r="T2376" s="35">
        <f>IF(L2376="비가동",0,VLOOKUP(E2376,[1]단가!$D$4:$G$1048576,4,0))</f>
        <v>389.7</v>
      </c>
      <c r="U2376" s="35">
        <f t="shared" si="182"/>
        <v>238496.4</v>
      </c>
      <c r="V2376" s="36" t="str">
        <f>IF($L2376="비가동",0,IF($B2376="in",VLOOKUP($E2376,[1]투입량!$M:$T,3,FALSE),VLOOKUP($E2376,[1]투입량!$D:$I,3,FALSE)))</f>
        <v>E5008</v>
      </c>
      <c r="W2376" s="35">
        <f>IF($L2376="비가동",0,IF($B2376="in",VLOOKUP($E2376,[1]투입량!$M:$T,6,FALSE),VLOOKUP($E2376,[1]투입량!$D:$I,5,FALSE)))</f>
        <v>537</v>
      </c>
      <c r="X2376" s="35">
        <f t="shared" si="183"/>
        <v>30125.7</v>
      </c>
      <c r="Y2376" s="37">
        <f>IF(V2376=0,0,VLOOKUP(V2376,[1]원재료!C:H,3,0)*0.001)</f>
        <v>4.5600000000000005</v>
      </c>
      <c r="Z2376" s="35">
        <f t="shared" si="184"/>
        <v>137373.19200000001</v>
      </c>
      <c r="AA2376" s="38" t="s">
        <v>344</v>
      </c>
      <c r="AB2376" s="39" t="s">
        <v>232</v>
      </c>
      <c r="AC2376" s="40"/>
    </row>
    <row r="2377" spans="1:29" ht="19.5" hidden="1" customHeight="1" x14ac:dyDescent="0.45">
      <c r="A2377" s="22">
        <v>46150</v>
      </c>
      <c r="B2377" s="23" t="s">
        <v>226</v>
      </c>
      <c r="C2377" s="24" t="s">
        <v>168</v>
      </c>
      <c r="D2377" s="25" t="s">
        <v>233</v>
      </c>
      <c r="E2377" s="26" t="s">
        <v>234</v>
      </c>
      <c r="F2377" s="27" t="str">
        <f>VLOOKUP(표1[[#This Row],[품번]],[1]!품번구분[#Data],2,0)</f>
        <v>G</v>
      </c>
      <c r="G2377" s="28">
        <v>12</v>
      </c>
      <c r="H2377" s="28">
        <v>51</v>
      </c>
      <c r="I2377" s="28">
        <v>0</v>
      </c>
      <c r="J2377" s="29">
        <f>표1[[#This Row],[C/V]]*표1[[#This Row],[판수]]-표1[[#This Row],[불량수량]]</f>
        <v>612</v>
      </c>
      <c r="K2377" s="28" t="s">
        <v>251</v>
      </c>
      <c r="L2377" s="28" t="s">
        <v>117</v>
      </c>
      <c r="M2377" s="30" t="s">
        <v>353</v>
      </c>
      <c r="N2377" s="30" t="s">
        <v>230</v>
      </c>
      <c r="O2377" s="31">
        <v>360</v>
      </c>
      <c r="P2377" s="31">
        <v>300</v>
      </c>
      <c r="Q2377" s="32" t="s">
        <v>343</v>
      </c>
      <c r="R2377" s="33">
        <f t="shared" si="186"/>
        <v>8.5</v>
      </c>
      <c r="S2377" s="34">
        <f t="shared" si="185"/>
        <v>139</v>
      </c>
      <c r="T2377" s="35">
        <f>IF(L2377="비가동",0,VLOOKUP(E2377,[1]단가!$D$4:$G$1048576,4,0))</f>
        <v>760.3</v>
      </c>
      <c r="U2377" s="35">
        <f t="shared" si="182"/>
        <v>465303.6</v>
      </c>
      <c r="V2377" s="36" t="str">
        <f>IF($L2377="비가동",0,IF($B2377="in",VLOOKUP($E2377,[1]투입량!$M:$T,3,FALSE),VLOOKUP($E2377,[1]투입량!$D:$I,3,FALSE)))</f>
        <v>E5007</v>
      </c>
      <c r="W2377" s="35">
        <f>IF($L2377="비가동",0,IF($B2377="in",VLOOKUP($E2377,[1]투입량!$M:$T,6,FALSE),VLOOKUP($E2377,[1]투입량!$D:$I,5,FALSE)))</f>
        <v>531</v>
      </c>
      <c r="X2377" s="35">
        <f t="shared" si="183"/>
        <v>29789.100000000002</v>
      </c>
      <c r="Y2377" s="37">
        <f>IF(V2377=0,0,VLOOKUP(V2377,[1]원재료!C:H,3,0)*0.001)</f>
        <v>4.55</v>
      </c>
      <c r="Z2377" s="35">
        <f t="shared" si="184"/>
        <v>135540.405</v>
      </c>
      <c r="AA2377" s="38" t="s">
        <v>344</v>
      </c>
      <c r="AB2377" s="39" t="s">
        <v>232</v>
      </c>
      <c r="AC2377" s="40"/>
    </row>
    <row r="2378" spans="1:29" ht="19.5" customHeight="1" x14ac:dyDescent="0.45">
      <c r="A2378" s="22">
        <v>46150</v>
      </c>
      <c r="B2378" s="23" t="s">
        <v>226</v>
      </c>
      <c r="C2378" s="24" t="s">
        <v>168</v>
      </c>
      <c r="D2378" s="25" t="s">
        <v>252</v>
      </c>
      <c r="E2378" s="26" t="s">
        <v>260</v>
      </c>
      <c r="F2378" s="27" t="str">
        <f>VLOOKUP(표1[[#This Row],[품번]],[1]!품번구분[#Data],2,0)</f>
        <v>G</v>
      </c>
      <c r="G2378" s="28">
        <v>24</v>
      </c>
      <c r="H2378" s="28">
        <v>81</v>
      </c>
      <c r="I2378" s="28">
        <v>0</v>
      </c>
      <c r="J2378" s="29">
        <f>표1[[#This Row],[C/V]]*표1[[#This Row],[판수]]-표1[[#This Row],[불량수량]]</f>
        <v>1944</v>
      </c>
      <c r="K2378" s="28" t="s">
        <v>254</v>
      </c>
      <c r="L2378" s="28" t="s">
        <v>117</v>
      </c>
      <c r="M2378" s="30" t="s">
        <v>353</v>
      </c>
      <c r="N2378" s="30" t="s">
        <v>230</v>
      </c>
      <c r="O2378" s="31">
        <v>660</v>
      </c>
      <c r="P2378" s="31">
        <v>0</v>
      </c>
      <c r="Q2378" s="32"/>
      <c r="R2378" s="33">
        <f t="shared" si="186"/>
        <v>7.3636363636363633</v>
      </c>
      <c r="S2378" s="34">
        <f t="shared" si="185"/>
        <v>81</v>
      </c>
      <c r="T2378" s="35">
        <f>IF(L2378="비가동",0,VLOOKUP(E2378,[1]단가!$D$4:$G$1048576,4,0))</f>
        <v>790</v>
      </c>
      <c r="U2378" s="35">
        <f t="shared" si="182"/>
        <v>1535760</v>
      </c>
      <c r="V2378" s="36" t="str">
        <f>IF($L2378="비가동",0,IF($B2378="in",VLOOKUP($E2378,[1]투입량!$M:$T,3,FALSE),VLOOKUP($E2378,[1]투입량!$D:$I,3,FALSE)))</f>
        <v>E5005-1(리본)</v>
      </c>
      <c r="W2378" s="35">
        <f>IF($L2378="비가동",0,IF($B2378="in",VLOOKUP($E2378,[1]투입량!$M:$T,6,FALSE),VLOOKUP($E2378,[1]투입량!$D:$I,5,FALSE)))</f>
        <v>2152.6499999999996</v>
      </c>
      <c r="X2378" s="35">
        <f t="shared" si="183"/>
        <v>191801.11499999999</v>
      </c>
      <c r="Y2378" s="37">
        <f>IF(V2378=0,0,VLOOKUP(V2378,[1]원재료!C:H,3,0)*0.001)</f>
        <v>3.35</v>
      </c>
      <c r="Z2378" s="35">
        <f t="shared" si="184"/>
        <v>642533.73525000003</v>
      </c>
      <c r="AA2378" s="38"/>
      <c r="AB2378" s="39" t="s">
        <v>232</v>
      </c>
      <c r="AC2378" s="40"/>
    </row>
    <row r="2379" spans="1:29" ht="19.5" customHeight="1" x14ac:dyDescent="0.45">
      <c r="A2379" s="22">
        <v>46150</v>
      </c>
      <c r="B2379" s="23" t="s">
        <v>226</v>
      </c>
      <c r="C2379" s="24" t="s">
        <v>168</v>
      </c>
      <c r="D2379" s="25" t="s">
        <v>255</v>
      </c>
      <c r="E2379" s="26" t="s">
        <v>260</v>
      </c>
      <c r="F2379" s="27" t="str">
        <f>VLOOKUP(표1[[#This Row],[품번]],[1]!품번구분[#Data],2,0)</f>
        <v>G</v>
      </c>
      <c r="G2379" s="28">
        <v>24</v>
      </c>
      <c r="H2379" s="28">
        <v>81</v>
      </c>
      <c r="I2379" s="28">
        <v>0</v>
      </c>
      <c r="J2379" s="29">
        <f>표1[[#This Row],[C/V]]*표1[[#This Row],[판수]]-표1[[#This Row],[불량수량]]</f>
        <v>1944</v>
      </c>
      <c r="K2379" s="28" t="s">
        <v>254</v>
      </c>
      <c r="L2379" s="28" t="s">
        <v>117</v>
      </c>
      <c r="M2379" s="30" t="s">
        <v>353</v>
      </c>
      <c r="N2379" s="30" t="s">
        <v>230</v>
      </c>
      <c r="O2379" s="31">
        <v>660</v>
      </c>
      <c r="P2379" s="31">
        <v>0</v>
      </c>
      <c r="Q2379" s="32"/>
      <c r="R2379" s="33">
        <f t="shared" si="186"/>
        <v>7.3636363636363633</v>
      </c>
      <c r="S2379" s="34">
        <f t="shared" si="185"/>
        <v>81</v>
      </c>
      <c r="T2379" s="35">
        <f>IF(L2379="비가동",0,VLOOKUP(E2379,[1]단가!$D$4:$G$1048576,4,0))</f>
        <v>790</v>
      </c>
      <c r="U2379" s="35">
        <f t="shared" si="182"/>
        <v>1535760</v>
      </c>
      <c r="V2379" s="36" t="str">
        <f>IF($L2379="비가동",0,IF($B2379="in",VLOOKUP($E2379,[1]투입량!$M:$T,3,FALSE),VLOOKUP($E2379,[1]투입량!$D:$I,3,FALSE)))</f>
        <v>E5005-1(리본)</v>
      </c>
      <c r="W2379" s="35">
        <f>IF($L2379="비가동",0,IF($B2379="in",VLOOKUP($E2379,[1]투입량!$M:$T,6,FALSE),VLOOKUP($E2379,[1]투입량!$D:$I,5,FALSE)))</f>
        <v>2152.6499999999996</v>
      </c>
      <c r="X2379" s="35">
        <f t="shared" si="183"/>
        <v>191801.11499999999</v>
      </c>
      <c r="Y2379" s="37">
        <f>IF(V2379=0,0,VLOOKUP(V2379,[1]원재료!C:H,3,0)*0.001)</f>
        <v>3.35</v>
      </c>
      <c r="Z2379" s="35">
        <f t="shared" si="184"/>
        <v>642533.73525000003</v>
      </c>
      <c r="AA2379" s="38"/>
      <c r="AB2379" s="39" t="s">
        <v>232</v>
      </c>
      <c r="AC2379" s="40"/>
    </row>
    <row r="2380" spans="1:29" ht="19.5" hidden="1" customHeight="1" x14ac:dyDescent="0.45">
      <c r="A2380" s="22">
        <v>46150</v>
      </c>
      <c r="B2380" s="23" t="s">
        <v>226</v>
      </c>
      <c r="C2380" s="24" t="s">
        <v>168</v>
      </c>
      <c r="D2380" s="25" t="s">
        <v>235</v>
      </c>
      <c r="E2380" s="26" t="s">
        <v>236</v>
      </c>
      <c r="F2380" s="27" t="str">
        <f>VLOOKUP(표1[[#This Row],[품번]],[1]!품번구분[#Data],2,0)</f>
        <v>G</v>
      </c>
      <c r="G2380" s="28">
        <v>16</v>
      </c>
      <c r="H2380" s="28">
        <v>78</v>
      </c>
      <c r="I2380" s="28">
        <v>0</v>
      </c>
      <c r="J2380" s="29">
        <f>표1[[#This Row],[C/V]]*표1[[#This Row],[판수]]-표1[[#This Row],[불량수량]]</f>
        <v>1248</v>
      </c>
      <c r="K2380" s="28" t="s">
        <v>258</v>
      </c>
      <c r="L2380" s="28" t="s">
        <v>117</v>
      </c>
      <c r="M2380" s="30" t="s">
        <v>353</v>
      </c>
      <c r="N2380" s="30" t="s">
        <v>230</v>
      </c>
      <c r="O2380" s="31">
        <v>360</v>
      </c>
      <c r="P2380" s="31">
        <v>300</v>
      </c>
      <c r="Q2380" s="32" t="s">
        <v>343</v>
      </c>
      <c r="R2380" s="33">
        <f t="shared" si="186"/>
        <v>13</v>
      </c>
      <c r="S2380" s="34">
        <f t="shared" si="185"/>
        <v>144</v>
      </c>
      <c r="T2380" s="35">
        <f>IF(L2380="비가동",0,VLOOKUP(E2380,[1]단가!$D$4:$G$1048576,4,0))</f>
        <v>1541.9</v>
      </c>
      <c r="U2380" s="35">
        <f t="shared" si="182"/>
        <v>1924291.2000000002</v>
      </c>
      <c r="V2380" s="36" t="str">
        <f>IF($L2380="비가동",0,IF($B2380="in",VLOOKUP($E2380,[1]투입량!$M:$T,3,FALSE),VLOOKUP($E2380,[1]투입량!$D:$I,3,FALSE)))</f>
        <v>E5005-1</v>
      </c>
      <c r="W2380" s="35">
        <f>IF($L2380="비가동",0,IF($B2380="in",VLOOKUP($E2380,[1]투입량!$M:$T,6,FALSE),VLOOKUP($E2380,[1]투입량!$D:$I,5,FALSE)))</f>
        <v>3102</v>
      </c>
      <c r="X2380" s="35">
        <f t="shared" si="183"/>
        <v>266151.60000000003</v>
      </c>
      <c r="Y2380" s="37">
        <f>IF(V2380=0,0,VLOOKUP(V2380,[1]원재료!C:H,3,0)*0.001)</f>
        <v>3.25</v>
      </c>
      <c r="Z2380" s="35">
        <f t="shared" si="184"/>
        <v>864992.70000000007</v>
      </c>
      <c r="AA2380" s="38" t="s">
        <v>344</v>
      </c>
      <c r="AB2380" s="39" t="s">
        <v>232</v>
      </c>
      <c r="AC2380" s="40"/>
    </row>
    <row r="2381" spans="1:29" ht="19.5" hidden="1" customHeight="1" x14ac:dyDescent="0.45">
      <c r="A2381" s="22">
        <v>46150</v>
      </c>
      <c r="B2381" s="23" t="s">
        <v>226</v>
      </c>
      <c r="C2381" s="24" t="s">
        <v>168</v>
      </c>
      <c r="D2381" s="25" t="s">
        <v>259</v>
      </c>
      <c r="E2381" s="26" t="s">
        <v>260</v>
      </c>
      <c r="F2381" s="27" t="str">
        <f>VLOOKUP(표1[[#This Row],[품번]],[1]!품번구분[#Data],2,0)</f>
        <v>G</v>
      </c>
      <c r="G2381" s="28">
        <v>24</v>
      </c>
      <c r="H2381" s="28">
        <v>83</v>
      </c>
      <c r="I2381" s="28">
        <v>0</v>
      </c>
      <c r="J2381" s="29">
        <f>표1[[#This Row],[C/V]]*표1[[#This Row],[판수]]-표1[[#This Row],[불량수량]]</f>
        <v>1992</v>
      </c>
      <c r="K2381" s="28" t="s">
        <v>261</v>
      </c>
      <c r="L2381" s="28" t="s">
        <v>117</v>
      </c>
      <c r="M2381" s="30" t="s">
        <v>353</v>
      </c>
      <c r="N2381" s="30" t="s">
        <v>230</v>
      </c>
      <c r="O2381" s="45">
        <v>630</v>
      </c>
      <c r="P2381" s="31">
        <v>30</v>
      </c>
      <c r="Q2381" s="32" t="s">
        <v>238</v>
      </c>
      <c r="R2381" s="33">
        <f t="shared" si="186"/>
        <v>7.9047619047619051</v>
      </c>
      <c r="S2381" s="34">
        <f t="shared" si="185"/>
        <v>83</v>
      </c>
      <c r="T2381" s="35">
        <f>IF(L2381="비가동",0,VLOOKUP(E2381,[1]단가!$D$4:$G$1048576,4,0))</f>
        <v>790</v>
      </c>
      <c r="U2381" s="35">
        <f t="shared" si="182"/>
        <v>1573680</v>
      </c>
      <c r="V2381" s="36" t="str">
        <f>IF($L2381="비가동",0,IF($B2381="in",VLOOKUP($E2381,[1]투입량!$M:$T,3,FALSE),VLOOKUP($E2381,[1]투입량!$D:$I,3,FALSE)))</f>
        <v>E5005-1(리본)</v>
      </c>
      <c r="W2381" s="35">
        <f>IF($L2381="비가동",0,IF($B2381="in",VLOOKUP($E2381,[1]투입량!$M:$T,6,FALSE),VLOOKUP($E2381,[1]투입량!$D:$I,5,FALSE)))</f>
        <v>2152.6499999999996</v>
      </c>
      <c r="X2381" s="35">
        <f t="shared" si="183"/>
        <v>196536.94500000001</v>
      </c>
      <c r="Y2381" s="37">
        <f>IF(V2381=0,0,VLOOKUP(V2381,[1]원재료!C:H,3,0)*0.001)</f>
        <v>3.35</v>
      </c>
      <c r="Z2381" s="35">
        <f t="shared" si="184"/>
        <v>658398.76575000002</v>
      </c>
      <c r="AA2381" s="38"/>
      <c r="AB2381" s="39" t="s">
        <v>232</v>
      </c>
      <c r="AC2381" s="40"/>
    </row>
    <row r="2382" spans="1:29" ht="19.5" customHeight="1" x14ac:dyDescent="0.45">
      <c r="A2382" s="22">
        <v>46150</v>
      </c>
      <c r="B2382" s="23" t="s">
        <v>226</v>
      </c>
      <c r="C2382" s="24" t="s">
        <v>168</v>
      </c>
      <c r="D2382" s="25" t="s">
        <v>239</v>
      </c>
      <c r="E2382" s="26" t="s">
        <v>240</v>
      </c>
      <c r="F2382" s="27" t="str">
        <f>VLOOKUP(표1[[#This Row],[품번]],[1]!품번구분[#Data],2,0)</f>
        <v>G</v>
      </c>
      <c r="G2382" s="28">
        <v>16</v>
      </c>
      <c r="H2382" s="28">
        <v>89</v>
      </c>
      <c r="I2382" s="28">
        <v>0</v>
      </c>
      <c r="J2382" s="29">
        <f>표1[[#This Row],[C/V]]*표1[[#This Row],[판수]]-표1[[#This Row],[불량수량]]</f>
        <v>1424</v>
      </c>
      <c r="K2382" s="28" t="s">
        <v>261</v>
      </c>
      <c r="L2382" s="28" t="s">
        <v>117</v>
      </c>
      <c r="M2382" s="30" t="s">
        <v>353</v>
      </c>
      <c r="N2382" s="30" t="s">
        <v>230</v>
      </c>
      <c r="O2382" s="31">
        <v>660</v>
      </c>
      <c r="P2382" s="31">
        <v>0</v>
      </c>
      <c r="Q2382" s="32"/>
      <c r="R2382" s="33">
        <f t="shared" si="186"/>
        <v>8.0909090909090917</v>
      </c>
      <c r="S2382" s="34">
        <f t="shared" si="185"/>
        <v>161</v>
      </c>
      <c r="T2382" s="35">
        <f>IF(L2382="비가동",0,VLOOKUP(E2382,[1]단가!$D$4:$G$1048576,4,0))</f>
        <v>333.6</v>
      </c>
      <c r="U2382" s="35">
        <f t="shared" si="182"/>
        <v>475046.40000000002</v>
      </c>
      <c r="V2382" s="36" t="str">
        <f>IF($L2382="비가동",0,IF($B2382="in",VLOOKUP($E2382,[1]투입량!$M:$T,3,FALSE),VLOOKUP($E2382,[1]투입량!$D:$I,3,FALSE)))</f>
        <v>E5005-1(리본)</v>
      </c>
      <c r="W2382" s="35">
        <f>IF($L2382="비가동",0,IF($B2382="in",VLOOKUP($E2382,[1]투입량!$M:$T,6,FALSE),VLOOKUP($E2382,[1]투입량!$D:$I,5,FALSE)))</f>
        <v>0</v>
      </c>
      <c r="X2382" s="35">
        <f t="shared" si="183"/>
        <v>0</v>
      </c>
      <c r="Y2382" s="37">
        <f>IF(V2382=0,0,VLOOKUP(V2382,[1]원재료!C:H,3,0)*0.001)</f>
        <v>3.35</v>
      </c>
      <c r="Z2382" s="35">
        <f t="shared" si="184"/>
        <v>0</v>
      </c>
      <c r="AA2382" s="38"/>
      <c r="AB2382" s="39" t="s">
        <v>232</v>
      </c>
      <c r="AC2382" s="40"/>
    </row>
    <row r="2383" spans="1:29" ht="19.5" customHeight="1" x14ac:dyDescent="0.45">
      <c r="A2383" s="22">
        <v>46150</v>
      </c>
      <c r="B2383" s="23" t="s">
        <v>226</v>
      </c>
      <c r="C2383" s="24" t="s">
        <v>168</v>
      </c>
      <c r="D2383" s="25" t="s">
        <v>262</v>
      </c>
      <c r="E2383" s="26" t="s">
        <v>260</v>
      </c>
      <c r="F2383" s="27" t="str">
        <f>VLOOKUP(표1[[#This Row],[품번]],[1]!품번구분[#Data],2,0)</f>
        <v>G</v>
      </c>
      <c r="G2383" s="28">
        <v>24</v>
      </c>
      <c r="H2383" s="28">
        <v>75</v>
      </c>
      <c r="I2383" s="28">
        <v>0</v>
      </c>
      <c r="J2383" s="29">
        <f>표1[[#This Row],[C/V]]*표1[[#This Row],[판수]]-표1[[#This Row],[불량수량]]</f>
        <v>1800</v>
      </c>
      <c r="K2383" s="28" t="s">
        <v>263</v>
      </c>
      <c r="L2383" s="28" t="s">
        <v>117</v>
      </c>
      <c r="M2383" s="30" t="s">
        <v>353</v>
      </c>
      <c r="N2383" s="30" t="s">
        <v>230</v>
      </c>
      <c r="O2383" s="45">
        <v>660</v>
      </c>
      <c r="P2383" s="31">
        <v>0</v>
      </c>
      <c r="Q2383" s="32"/>
      <c r="R2383" s="33">
        <f t="shared" si="186"/>
        <v>6.8181818181818183</v>
      </c>
      <c r="S2383" s="34">
        <f t="shared" si="185"/>
        <v>75</v>
      </c>
      <c r="T2383" s="35">
        <f>IF(L2383="비가동",0,VLOOKUP(E2383,[1]단가!$D$4:$G$1048576,4,0))</f>
        <v>790</v>
      </c>
      <c r="U2383" s="35">
        <f t="shared" si="182"/>
        <v>1422000</v>
      </c>
      <c r="V2383" s="36" t="str">
        <f>IF($L2383="비가동",0,IF($B2383="in",VLOOKUP($E2383,[1]투입량!$M:$T,3,FALSE),VLOOKUP($E2383,[1]투입량!$D:$I,3,FALSE)))</f>
        <v>E5005-1(리본)</v>
      </c>
      <c r="W2383" s="35">
        <f>IF($L2383="비가동",0,IF($B2383="in",VLOOKUP($E2383,[1]투입량!$M:$T,6,FALSE),VLOOKUP($E2383,[1]투입량!$D:$I,5,FALSE)))</f>
        <v>2152.6499999999996</v>
      </c>
      <c r="X2383" s="35">
        <f t="shared" si="183"/>
        <v>177593.625</v>
      </c>
      <c r="Y2383" s="37">
        <f>IF(V2383=0,0,VLOOKUP(V2383,[1]원재료!C:H,3,0)*0.001)</f>
        <v>3.35</v>
      </c>
      <c r="Z2383" s="35">
        <f t="shared" si="184"/>
        <v>594938.64375000005</v>
      </c>
      <c r="AA2383" s="38"/>
      <c r="AB2383" s="39" t="s">
        <v>232</v>
      </c>
      <c r="AC2383" s="40"/>
    </row>
    <row r="2384" spans="1:29" ht="19.5" customHeight="1" x14ac:dyDescent="0.45">
      <c r="A2384" s="22">
        <v>46150</v>
      </c>
      <c r="B2384" s="23" t="s">
        <v>226</v>
      </c>
      <c r="C2384" s="24" t="s">
        <v>168</v>
      </c>
      <c r="D2384" s="25" t="s">
        <v>264</v>
      </c>
      <c r="E2384" s="26" t="s">
        <v>265</v>
      </c>
      <c r="F2384" s="27" t="str">
        <f>VLOOKUP(표1[[#This Row],[품번]],[1]!품번구분[#Data],2,0)</f>
        <v>G</v>
      </c>
      <c r="G2384" s="28">
        <v>24</v>
      </c>
      <c r="H2384" s="28">
        <v>75</v>
      </c>
      <c r="I2384" s="28">
        <v>0</v>
      </c>
      <c r="J2384" s="29">
        <f>표1[[#This Row],[C/V]]*표1[[#This Row],[판수]]-표1[[#This Row],[불량수량]]</f>
        <v>1800</v>
      </c>
      <c r="K2384" s="28" t="s">
        <v>263</v>
      </c>
      <c r="L2384" s="28" t="s">
        <v>117</v>
      </c>
      <c r="M2384" s="30" t="s">
        <v>353</v>
      </c>
      <c r="N2384" s="30" t="s">
        <v>230</v>
      </c>
      <c r="O2384" s="31">
        <v>660</v>
      </c>
      <c r="P2384" s="31">
        <v>0</v>
      </c>
      <c r="Q2384" s="32"/>
      <c r="R2384" s="33">
        <f t="shared" si="186"/>
        <v>6.8181818181818183</v>
      </c>
      <c r="S2384" s="34">
        <f t="shared" si="185"/>
        <v>147</v>
      </c>
      <c r="T2384" s="35">
        <f>IF(L2384="비가동",0,VLOOKUP(E2384,[1]단가!$D$4:$G$1048576,4,0))</f>
        <v>473</v>
      </c>
      <c r="U2384" s="35">
        <f t="shared" si="182"/>
        <v>851400</v>
      </c>
      <c r="V2384" s="36" t="str">
        <f>IF($L2384="비가동",0,IF($B2384="in",VLOOKUP($E2384,[1]투입량!$M:$T,3,FALSE),VLOOKUP($E2384,[1]투입량!$D:$I,3,FALSE)))</f>
        <v>E5005-1</v>
      </c>
      <c r="W2384" s="35">
        <f>IF($L2384="비가동",0,IF($B2384="in",VLOOKUP($E2384,[1]투입량!$M:$T,6,FALSE),VLOOKUP($E2384,[1]투입량!$D:$I,5,FALSE)))</f>
        <v>1770</v>
      </c>
      <c r="X2384" s="35">
        <f t="shared" si="183"/>
        <v>146025.00000000003</v>
      </c>
      <c r="Y2384" s="37">
        <f>IF(V2384=0,0,VLOOKUP(V2384,[1]원재료!C:H,3,0)*0.001)</f>
        <v>3.25</v>
      </c>
      <c r="Z2384" s="35">
        <f t="shared" si="184"/>
        <v>474581.25000000012</v>
      </c>
      <c r="AA2384" s="38"/>
      <c r="AB2384" s="39" t="s">
        <v>232</v>
      </c>
      <c r="AC2384" s="40"/>
    </row>
    <row r="2385" spans="1:29" ht="19.5" customHeight="1" x14ac:dyDescent="0.45">
      <c r="A2385" s="22">
        <v>46150</v>
      </c>
      <c r="B2385" s="23" t="s">
        <v>226</v>
      </c>
      <c r="C2385" s="24" t="s">
        <v>168</v>
      </c>
      <c r="D2385" s="25" t="s">
        <v>241</v>
      </c>
      <c r="E2385" s="26" t="s">
        <v>242</v>
      </c>
      <c r="F2385" s="27" t="str">
        <f>VLOOKUP(표1[[#This Row],[품번]],[1]!품번구분[#Data],2,0)</f>
        <v>G</v>
      </c>
      <c r="G2385" s="28">
        <v>16</v>
      </c>
      <c r="H2385" s="28">
        <v>89</v>
      </c>
      <c r="I2385" s="28">
        <v>0</v>
      </c>
      <c r="J2385" s="29">
        <f>표1[[#This Row],[C/V]]*표1[[#This Row],[판수]]-표1[[#This Row],[불량수량]]</f>
        <v>1424</v>
      </c>
      <c r="K2385" s="28" t="s">
        <v>266</v>
      </c>
      <c r="L2385" s="28" t="s">
        <v>117</v>
      </c>
      <c r="M2385" s="30" t="s">
        <v>353</v>
      </c>
      <c r="N2385" s="30" t="s">
        <v>230</v>
      </c>
      <c r="O2385" s="31">
        <v>660</v>
      </c>
      <c r="P2385" s="31">
        <v>0</v>
      </c>
      <c r="Q2385" s="32"/>
      <c r="R2385" s="33">
        <f t="shared" si="186"/>
        <v>8.0909090909090917</v>
      </c>
      <c r="S2385" s="34">
        <f t="shared" si="185"/>
        <v>116</v>
      </c>
      <c r="T2385" s="35">
        <f>IF(L2385="비가동",0,VLOOKUP(E2385,[1]단가!$D$4:$G$1048576,4,0))</f>
        <v>774</v>
      </c>
      <c r="U2385" s="35">
        <f t="shared" si="182"/>
        <v>1102176</v>
      </c>
      <c r="V2385" s="36" t="str">
        <f>IF($L2385="비가동",0,IF($B2385="in",VLOOKUP($E2385,[1]투입량!$M:$T,3,FALSE),VLOOKUP($E2385,[1]투입량!$D:$I,3,FALSE)))</f>
        <v>E4701(리본)</v>
      </c>
      <c r="W2385" s="35">
        <f>IF($L2385="비가동",0,IF($B2385="in",VLOOKUP($E2385,[1]투입량!$M:$T,6,FALSE),VLOOKUP($E2385,[1]투입량!$D:$I,5,FALSE)))</f>
        <v>2022.6999999999998</v>
      </c>
      <c r="X2385" s="35">
        <f t="shared" si="183"/>
        <v>198022.33</v>
      </c>
      <c r="Y2385" s="37">
        <f>IF(V2385=0,0,VLOOKUP(V2385,[1]원재료!C:H,3,0)*0.001)</f>
        <v>3.41</v>
      </c>
      <c r="Z2385" s="35">
        <f t="shared" si="184"/>
        <v>675256.14529999997</v>
      </c>
      <c r="AA2385" s="38"/>
      <c r="AB2385" s="39" t="s">
        <v>232</v>
      </c>
      <c r="AC2385" s="40"/>
    </row>
    <row r="2386" spans="1:29" ht="19.5" customHeight="1" x14ac:dyDescent="0.45">
      <c r="A2386" s="22">
        <v>46150</v>
      </c>
      <c r="B2386" s="23" t="s">
        <v>226</v>
      </c>
      <c r="C2386" s="24" t="s">
        <v>168</v>
      </c>
      <c r="D2386" s="25" t="s">
        <v>244</v>
      </c>
      <c r="E2386" s="26" t="s">
        <v>245</v>
      </c>
      <c r="F2386" s="27" t="str">
        <f>VLOOKUP(표1[[#This Row],[품번]],[1]!품번구분[#Data],2,0)</f>
        <v>G</v>
      </c>
      <c r="G2386" s="28">
        <v>20</v>
      </c>
      <c r="H2386" s="28">
        <v>89</v>
      </c>
      <c r="I2386" s="28">
        <v>0</v>
      </c>
      <c r="J2386" s="29">
        <f>표1[[#This Row],[C/V]]*표1[[#This Row],[판수]]-표1[[#This Row],[불량수량]]</f>
        <v>1780</v>
      </c>
      <c r="K2386" s="28" t="s">
        <v>266</v>
      </c>
      <c r="L2386" s="28" t="s">
        <v>117</v>
      </c>
      <c r="M2386" s="30" t="s">
        <v>353</v>
      </c>
      <c r="N2386" s="30" t="s">
        <v>230</v>
      </c>
      <c r="O2386" s="31">
        <v>660</v>
      </c>
      <c r="P2386" s="31">
        <v>0</v>
      </c>
      <c r="Q2386" s="32"/>
      <c r="R2386" s="33">
        <f t="shared" si="186"/>
        <v>8.0909090909090917</v>
      </c>
      <c r="S2386" s="34">
        <f t="shared" si="185"/>
        <v>116</v>
      </c>
      <c r="T2386" s="35">
        <f>IF(L2386="비가동",0,VLOOKUP(E2386,[1]단가!$D$4:$G$1048576,4,0))</f>
        <v>350</v>
      </c>
      <c r="U2386" s="35">
        <f t="shared" si="182"/>
        <v>623000</v>
      </c>
      <c r="V2386" s="36" t="str">
        <f>IF($L2386="비가동",0,IF($B2386="in",VLOOKUP($E2386,[1]투입량!$M:$T,3,FALSE),VLOOKUP($E2386,[1]투입량!$D:$I,3,FALSE)))</f>
        <v>E5005-1</v>
      </c>
      <c r="W2386" s="35">
        <f>IF($L2386="비가동",0,IF($B2386="in",VLOOKUP($E2386,[1]투입량!$M:$T,6,FALSE),VLOOKUP($E2386,[1]투입량!$D:$I,5,FALSE)))</f>
        <v>1147</v>
      </c>
      <c r="X2386" s="35">
        <f t="shared" si="183"/>
        <v>112291.3</v>
      </c>
      <c r="Y2386" s="37">
        <f>IF(V2386=0,0,VLOOKUP(V2386,[1]원재료!C:H,3,0)*0.001)</f>
        <v>3.25</v>
      </c>
      <c r="Z2386" s="35">
        <f t="shared" si="184"/>
        <v>364946.72500000003</v>
      </c>
      <c r="AA2386" s="38"/>
      <c r="AB2386" s="39" t="s">
        <v>232</v>
      </c>
      <c r="AC2386" s="40"/>
    </row>
    <row r="2387" spans="1:29" ht="19.5" customHeight="1" x14ac:dyDescent="0.45">
      <c r="A2387" s="22">
        <v>46150</v>
      </c>
      <c r="B2387" s="23" t="s">
        <v>226</v>
      </c>
      <c r="C2387" s="24" t="s">
        <v>168</v>
      </c>
      <c r="D2387" s="25" t="s">
        <v>246</v>
      </c>
      <c r="E2387" s="26" t="s">
        <v>380</v>
      </c>
      <c r="F2387" s="27" t="str">
        <f>VLOOKUP(표1[[#This Row],[품번]],[1]!품번구분[#Data],2,0)</f>
        <v>G</v>
      </c>
      <c r="G2387" s="28">
        <v>36</v>
      </c>
      <c r="H2387" s="28">
        <v>89</v>
      </c>
      <c r="I2387" s="28">
        <v>0</v>
      </c>
      <c r="J2387" s="29">
        <f>표1[[#This Row],[C/V]]*표1[[#This Row],[판수]]-표1[[#This Row],[불량수량]]</f>
        <v>3204</v>
      </c>
      <c r="K2387" s="28" t="s">
        <v>266</v>
      </c>
      <c r="L2387" s="28" t="s">
        <v>117</v>
      </c>
      <c r="M2387" s="30" t="s">
        <v>353</v>
      </c>
      <c r="N2387" s="30" t="s">
        <v>230</v>
      </c>
      <c r="O2387" s="31">
        <v>660</v>
      </c>
      <c r="P2387" s="31">
        <v>0</v>
      </c>
      <c r="Q2387" s="32"/>
      <c r="R2387" s="33">
        <f t="shared" si="186"/>
        <v>8.0909090909090917</v>
      </c>
      <c r="S2387" s="34">
        <f t="shared" si="185"/>
        <v>114</v>
      </c>
      <c r="T2387" s="35">
        <f>IF(L2387="비가동",0,VLOOKUP(E2387,[1]단가!$D$4:$G$1048576,4,0))</f>
        <v>130</v>
      </c>
      <c r="U2387" s="35">
        <f t="shared" si="182"/>
        <v>416520</v>
      </c>
      <c r="V2387" s="36" t="str">
        <f>IF($L2387="비가동",0,IF($B2387="in",VLOOKUP($E2387,[1]투입량!$M:$T,3,FALSE),VLOOKUP($E2387,[1]투입량!$D:$I,3,FALSE)))</f>
        <v>E5005-1(리본)</v>
      </c>
      <c r="W2387" s="35">
        <f>IF($L2387="비가동",0,IF($B2387="in",VLOOKUP($E2387,[1]투입량!$M:$T,6,FALSE),VLOOKUP($E2387,[1]투입량!$D:$I,5,FALSE)))</f>
        <v>943.55</v>
      </c>
      <c r="X2387" s="35">
        <f t="shared" si="183"/>
        <v>92373.544999999998</v>
      </c>
      <c r="Y2387" s="37">
        <f>IF(V2387=0,0,VLOOKUP(V2387,[1]원재료!C:H,3,0)*0.001)</f>
        <v>3.35</v>
      </c>
      <c r="Z2387" s="35">
        <f t="shared" si="184"/>
        <v>309451.37575000001</v>
      </c>
      <c r="AA2387" s="38"/>
      <c r="AB2387" s="39" t="s">
        <v>232</v>
      </c>
      <c r="AC2387" s="40"/>
    </row>
    <row r="2388" spans="1:29" ht="19.5" customHeight="1" x14ac:dyDescent="0.45">
      <c r="A2388" s="22">
        <v>46150</v>
      </c>
      <c r="B2388" s="23" t="s">
        <v>29</v>
      </c>
      <c r="C2388" s="24" t="s">
        <v>168</v>
      </c>
      <c r="D2388" s="25" t="s">
        <v>267</v>
      </c>
      <c r="E2388" s="26" t="s">
        <v>374</v>
      </c>
      <c r="F2388" s="27" t="str">
        <f>VLOOKUP(표1[[#This Row],[품번]],[1]!품번구분[#Data],2,0)</f>
        <v>G</v>
      </c>
      <c r="G2388" s="28">
        <v>49</v>
      </c>
      <c r="H2388" s="28">
        <v>81</v>
      </c>
      <c r="I2388" s="28">
        <v>0</v>
      </c>
      <c r="J2388" s="29">
        <f>표1[[#This Row],[C/V]]*표1[[#This Row],[판수]]-표1[[#This Row],[불량수량]]</f>
        <v>3969</v>
      </c>
      <c r="K2388" s="28" t="s">
        <v>269</v>
      </c>
      <c r="L2388" s="28" t="s">
        <v>34</v>
      </c>
      <c r="M2388" s="30" t="s">
        <v>230</v>
      </c>
      <c r="N2388" s="30" t="s">
        <v>353</v>
      </c>
      <c r="O2388" s="31">
        <v>620</v>
      </c>
      <c r="P2388" s="31">
        <v>0</v>
      </c>
      <c r="Q2388" s="32"/>
      <c r="R2388" s="33">
        <f t="shared" si="186"/>
        <v>7.838709677419355</v>
      </c>
      <c r="S2388" s="34">
        <f t="shared" si="185"/>
        <v>170</v>
      </c>
      <c r="T2388" s="35">
        <f>IF(L2388="비가동",0,VLOOKUP(E2388,[1]단가!$D$4:$G$1048576,4,0))</f>
        <v>110</v>
      </c>
      <c r="U2388" s="35">
        <f t="shared" si="182"/>
        <v>436590</v>
      </c>
      <c r="V2388" s="36" t="str">
        <f>IF($L2388="비가동",0,IF($B2388="in",VLOOKUP($E2388,[1]투입량!$M:$T,3,FALSE),VLOOKUP($E2388,[1]투입량!$D:$I,3,FALSE)))</f>
        <v>E5005-1</v>
      </c>
      <c r="W2388" s="35">
        <f>IF($L2388="비가동",0,IF($B2388="in",VLOOKUP($E2388,[1]투입량!$M:$T,6,FALSE),VLOOKUP($E2388,[1]투입량!$D:$I,5,FALSE)))</f>
        <v>0</v>
      </c>
      <c r="X2388" s="35">
        <f t="shared" si="183"/>
        <v>0</v>
      </c>
      <c r="Y2388" s="37">
        <f>IF(V2388=0,0,VLOOKUP(V2388,[1]원재료!C:H,3,0)*0.001)</f>
        <v>3.25</v>
      </c>
      <c r="Z2388" s="35">
        <f t="shared" si="184"/>
        <v>0</v>
      </c>
      <c r="AA2388" s="38"/>
      <c r="AB2388" s="39" t="s">
        <v>232</v>
      </c>
      <c r="AC2388" s="40"/>
    </row>
    <row r="2389" spans="1:29" ht="19.5" customHeight="1" x14ac:dyDescent="0.45">
      <c r="A2389" s="22">
        <v>46150</v>
      </c>
      <c r="B2389" s="23" t="s">
        <v>29</v>
      </c>
      <c r="C2389" s="24" t="s">
        <v>168</v>
      </c>
      <c r="D2389" s="25" t="s">
        <v>270</v>
      </c>
      <c r="E2389" s="26" t="s">
        <v>355</v>
      </c>
      <c r="F2389" s="27" t="str">
        <f>VLOOKUP(표1[[#This Row],[품번]],[1]!품번구분[#Data],2,0)</f>
        <v>G</v>
      </c>
      <c r="G2389" s="28">
        <v>20</v>
      </c>
      <c r="H2389" s="28">
        <v>86</v>
      </c>
      <c r="I2389" s="28">
        <v>0</v>
      </c>
      <c r="J2389" s="29">
        <f>표1[[#This Row],[C/V]]*표1[[#This Row],[판수]]-표1[[#This Row],[불량수량]]</f>
        <v>1720</v>
      </c>
      <c r="K2389" s="28" t="s">
        <v>269</v>
      </c>
      <c r="L2389" s="28" t="s">
        <v>34</v>
      </c>
      <c r="M2389" s="30" t="s">
        <v>230</v>
      </c>
      <c r="N2389" s="30" t="s">
        <v>353</v>
      </c>
      <c r="O2389" s="31">
        <v>620</v>
      </c>
      <c r="P2389" s="31">
        <v>0</v>
      </c>
      <c r="Q2389" s="32"/>
      <c r="R2389" s="33">
        <f t="shared" si="186"/>
        <v>8.32258064516129</v>
      </c>
      <c r="S2389" s="34">
        <f t="shared" si="185"/>
        <v>175</v>
      </c>
      <c r="T2389" s="35">
        <f>IF(L2389="비가동",0,VLOOKUP(E2389,[1]단가!$D$4:$G$1048576,4,0))</f>
        <v>380</v>
      </c>
      <c r="U2389" s="35">
        <f t="shared" si="182"/>
        <v>653600</v>
      </c>
      <c r="V2389" s="36" t="str">
        <f>IF($L2389="비가동",0,IF($B2389="in",VLOOKUP($E2389,[1]투입량!$M:$T,3,FALSE),VLOOKUP($E2389,[1]투입량!$D:$I,3,FALSE)))</f>
        <v>H-N7001</v>
      </c>
      <c r="W2389" s="35">
        <f>IF($L2389="비가동",0,IF($B2389="in",VLOOKUP($E2389,[1]투입량!$M:$T,6,FALSE),VLOOKUP($E2389,[1]투입량!$D:$I,5,FALSE)))</f>
        <v>84</v>
      </c>
      <c r="X2389" s="35">
        <f t="shared" si="183"/>
        <v>7946.4000000000005</v>
      </c>
      <c r="Y2389" s="37">
        <f>IF(V2389=0,0,VLOOKUP(V2389,[1]원재료!C:H,3,0)*0.001)</f>
        <v>22.900000000000002</v>
      </c>
      <c r="Z2389" s="35">
        <f t="shared" si="184"/>
        <v>181972.56000000003</v>
      </c>
      <c r="AA2389" s="38"/>
      <c r="AB2389" s="39" t="s">
        <v>232</v>
      </c>
      <c r="AC2389" s="40"/>
    </row>
    <row r="2390" spans="1:29" ht="19.5" customHeight="1" x14ac:dyDescent="0.45">
      <c r="A2390" s="22">
        <v>46150</v>
      </c>
      <c r="B2390" s="23" t="s">
        <v>29</v>
      </c>
      <c r="C2390" s="24" t="s">
        <v>168</v>
      </c>
      <c r="D2390" s="25" t="s">
        <v>273</v>
      </c>
      <c r="E2390" s="26" t="s">
        <v>274</v>
      </c>
      <c r="F2390" s="27" t="str">
        <f>VLOOKUP(표1[[#This Row],[품번]],[1]!품번구분[#Data],2,0)</f>
        <v>G</v>
      </c>
      <c r="G2390" s="28">
        <v>4</v>
      </c>
      <c r="H2390" s="28">
        <v>86</v>
      </c>
      <c r="I2390" s="28">
        <v>0</v>
      </c>
      <c r="J2390" s="29">
        <f>표1[[#This Row],[C/V]]*표1[[#This Row],[판수]]-표1[[#This Row],[불량수량]]</f>
        <v>344</v>
      </c>
      <c r="K2390" s="28" t="s">
        <v>269</v>
      </c>
      <c r="L2390" s="28" t="s">
        <v>34</v>
      </c>
      <c r="M2390" s="30" t="s">
        <v>230</v>
      </c>
      <c r="N2390" s="30" t="s">
        <v>353</v>
      </c>
      <c r="O2390" s="31">
        <v>620</v>
      </c>
      <c r="P2390" s="31">
        <v>0</v>
      </c>
      <c r="Q2390" s="32"/>
      <c r="R2390" s="33">
        <f t="shared" si="186"/>
        <v>8.32258064516129</v>
      </c>
      <c r="S2390" s="34">
        <f t="shared" si="185"/>
        <v>175</v>
      </c>
      <c r="T2390" s="35">
        <f>IF(L2390="비가동",0,VLOOKUP(E2390,[1]단가!$D$4:$G$1048576,4,0))</f>
        <v>550</v>
      </c>
      <c r="U2390" s="35">
        <f t="shared" si="182"/>
        <v>189200</v>
      </c>
      <c r="V2390" s="36" t="str">
        <f>IF($L2390="비가동",0,IF($B2390="in",VLOOKUP($E2390,[1]투입량!$M:$T,3,FALSE),VLOOKUP($E2390,[1]투입량!$D:$I,3,FALSE)))</f>
        <v>E5005-1</v>
      </c>
      <c r="W2390" s="35">
        <f>IF($L2390="비가동",0,IF($B2390="in",VLOOKUP($E2390,[1]투입량!$M:$T,6,FALSE),VLOOKUP($E2390,[1]투입량!$D:$I,5,FALSE)))</f>
        <v>555</v>
      </c>
      <c r="X2390" s="35">
        <f t="shared" si="183"/>
        <v>52503</v>
      </c>
      <c r="Y2390" s="37">
        <f>IF(V2390=0,0,VLOOKUP(V2390,[1]원재료!C:H,3,0)*0.001)</f>
        <v>3.25</v>
      </c>
      <c r="Z2390" s="35">
        <f t="shared" si="184"/>
        <v>170634.75</v>
      </c>
      <c r="AA2390" s="38"/>
      <c r="AB2390" s="39" t="s">
        <v>232</v>
      </c>
      <c r="AC2390" s="40"/>
    </row>
    <row r="2391" spans="1:29" ht="19.5" customHeight="1" x14ac:dyDescent="0.45">
      <c r="A2391" s="22">
        <v>46150</v>
      </c>
      <c r="B2391" s="23" t="s">
        <v>29</v>
      </c>
      <c r="C2391" s="24" t="s">
        <v>168</v>
      </c>
      <c r="D2391" s="25" t="s">
        <v>267</v>
      </c>
      <c r="E2391" s="26" t="s">
        <v>374</v>
      </c>
      <c r="F2391" s="27" t="str">
        <f>VLOOKUP(표1[[#This Row],[품번]],[1]!품번구분[#Data],2,0)</f>
        <v>G</v>
      </c>
      <c r="G2391" s="28">
        <v>49</v>
      </c>
      <c r="H2391" s="28">
        <v>89</v>
      </c>
      <c r="I2391" s="28">
        <v>0</v>
      </c>
      <c r="J2391" s="29">
        <f>표1[[#This Row],[C/V]]*표1[[#This Row],[판수]]-표1[[#This Row],[불량수량]]</f>
        <v>4361</v>
      </c>
      <c r="K2391" s="28" t="s">
        <v>275</v>
      </c>
      <c r="L2391" s="28" t="s">
        <v>117</v>
      </c>
      <c r="M2391" s="30" t="s">
        <v>353</v>
      </c>
      <c r="N2391" s="30" t="s">
        <v>230</v>
      </c>
      <c r="O2391" s="31">
        <v>660</v>
      </c>
      <c r="P2391" s="31">
        <v>0</v>
      </c>
      <c r="Q2391" s="32"/>
      <c r="R2391" s="33">
        <f t="shared" si="186"/>
        <v>8.0909090909090917</v>
      </c>
      <c r="S2391" s="34">
        <f t="shared" si="185"/>
        <v>170</v>
      </c>
      <c r="T2391" s="35">
        <f>IF(L2391="비가동",0,VLOOKUP(E2391,[1]단가!$D$4:$G$1048576,4,0))</f>
        <v>110</v>
      </c>
      <c r="U2391" s="35">
        <f t="shared" si="182"/>
        <v>479710</v>
      </c>
      <c r="V2391" s="36" t="str">
        <f>IF($L2391="비가동",0,IF($B2391="in",VLOOKUP($E2391,[1]투입량!$M:$T,3,FALSE),VLOOKUP($E2391,[1]투입량!$D:$I,3,FALSE)))</f>
        <v>E5005-1</v>
      </c>
      <c r="W2391" s="35">
        <f>IF($L2391="비가동",0,IF($B2391="in",VLOOKUP($E2391,[1]투입량!$M:$T,6,FALSE),VLOOKUP($E2391,[1]투입량!$D:$I,5,FALSE)))</f>
        <v>0</v>
      </c>
      <c r="X2391" s="35">
        <f t="shared" si="183"/>
        <v>0</v>
      </c>
      <c r="Y2391" s="37">
        <f>IF(V2391=0,0,VLOOKUP(V2391,[1]원재료!C:H,3,0)*0.001)</f>
        <v>3.25</v>
      </c>
      <c r="Z2391" s="35">
        <f t="shared" si="184"/>
        <v>0</v>
      </c>
      <c r="AA2391" s="38"/>
      <c r="AB2391" s="39" t="s">
        <v>232</v>
      </c>
      <c r="AC2391" s="40"/>
    </row>
    <row r="2392" spans="1:29" ht="19.5" customHeight="1" x14ac:dyDescent="0.45">
      <c r="A2392" s="22">
        <v>46150</v>
      </c>
      <c r="B2392" s="23" t="s">
        <v>29</v>
      </c>
      <c r="C2392" s="24" t="s">
        <v>168</v>
      </c>
      <c r="D2392" s="25" t="s">
        <v>270</v>
      </c>
      <c r="E2392" s="26" t="s">
        <v>355</v>
      </c>
      <c r="F2392" s="27" t="str">
        <f>VLOOKUP(표1[[#This Row],[품번]],[1]!품번구분[#Data],2,0)</f>
        <v>G</v>
      </c>
      <c r="G2392" s="28">
        <v>20</v>
      </c>
      <c r="H2392" s="28">
        <v>89</v>
      </c>
      <c r="I2392" s="28">
        <v>0</v>
      </c>
      <c r="J2392" s="29">
        <f>표1[[#This Row],[C/V]]*표1[[#This Row],[판수]]-표1[[#This Row],[불량수량]]</f>
        <v>1780</v>
      </c>
      <c r="K2392" s="28" t="s">
        <v>275</v>
      </c>
      <c r="L2392" s="28" t="s">
        <v>117</v>
      </c>
      <c r="M2392" s="30" t="s">
        <v>353</v>
      </c>
      <c r="N2392" s="30" t="s">
        <v>230</v>
      </c>
      <c r="O2392" s="31">
        <v>660</v>
      </c>
      <c r="P2392" s="31">
        <v>0</v>
      </c>
      <c r="Q2392" s="32"/>
      <c r="R2392" s="33">
        <f t="shared" si="186"/>
        <v>8.0909090909090917</v>
      </c>
      <c r="S2392" s="34">
        <f t="shared" si="185"/>
        <v>175</v>
      </c>
      <c r="T2392" s="35">
        <f>IF(L2392="비가동",0,VLOOKUP(E2392,[1]단가!$D$4:$G$1048576,4,0))</f>
        <v>380</v>
      </c>
      <c r="U2392" s="35">
        <f t="shared" si="182"/>
        <v>676400</v>
      </c>
      <c r="V2392" s="36" t="str">
        <f>IF($L2392="비가동",0,IF($B2392="in",VLOOKUP($E2392,[1]투입량!$M:$T,3,FALSE),VLOOKUP($E2392,[1]투입량!$D:$I,3,FALSE)))</f>
        <v>H-N7001</v>
      </c>
      <c r="W2392" s="35">
        <f>IF($L2392="비가동",0,IF($B2392="in",VLOOKUP($E2392,[1]투입량!$M:$T,6,FALSE),VLOOKUP($E2392,[1]투입량!$D:$I,5,FALSE)))</f>
        <v>84</v>
      </c>
      <c r="X2392" s="35">
        <f t="shared" si="183"/>
        <v>8223.6</v>
      </c>
      <c r="Y2392" s="37">
        <f>IF(V2392=0,0,VLOOKUP(V2392,[1]원재료!C:H,3,0)*0.001)</f>
        <v>22.900000000000002</v>
      </c>
      <c r="Z2392" s="35">
        <f t="shared" si="184"/>
        <v>188320.44000000003</v>
      </c>
      <c r="AA2392" s="38"/>
      <c r="AB2392" s="39" t="s">
        <v>232</v>
      </c>
      <c r="AC2392" s="40"/>
    </row>
    <row r="2393" spans="1:29" ht="19.5" customHeight="1" x14ac:dyDescent="0.45">
      <c r="A2393" s="22">
        <v>46150</v>
      </c>
      <c r="B2393" s="23" t="s">
        <v>29</v>
      </c>
      <c r="C2393" s="24" t="s">
        <v>168</v>
      </c>
      <c r="D2393" s="25" t="s">
        <v>273</v>
      </c>
      <c r="E2393" s="26" t="s">
        <v>274</v>
      </c>
      <c r="F2393" s="27" t="str">
        <f>VLOOKUP(표1[[#This Row],[품번]],[1]!품번구분[#Data],2,0)</f>
        <v>G</v>
      </c>
      <c r="G2393" s="28">
        <v>4</v>
      </c>
      <c r="H2393" s="28">
        <v>89</v>
      </c>
      <c r="I2393" s="28">
        <v>0</v>
      </c>
      <c r="J2393" s="29">
        <f>표1[[#This Row],[C/V]]*표1[[#This Row],[판수]]-표1[[#This Row],[불량수량]]</f>
        <v>356</v>
      </c>
      <c r="K2393" s="28" t="s">
        <v>275</v>
      </c>
      <c r="L2393" s="28" t="s">
        <v>117</v>
      </c>
      <c r="M2393" s="30" t="s">
        <v>353</v>
      </c>
      <c r="N2393" s="30" t="s">
        <v>230</v>
      </c>
      <c r="O2393" s="31">
        <v>660</v>
      </c>
      <c r="P2393" s="31">
        <v>0</v>
      </c>
      <c r="Q2393" s="32"/>
      <c r="R2393" s="33">
        <f t="shared" si="186"/>
        <v>8.0909090909090917</v>
      </c>
      <c r="S2393" s="34">
        <f t="shared" si="185"/>
        <v>175</v>
      </c>
      <c r="T2393" s="35">
        <f>IF(L2393="비가동",0,VLOOKUP(E2393,[1]단가!$D$4:$G$1048576,4,0))</f>
        <v>550</v>
      </c>
      <c r="U2393" s="35">
        <f t="shared" si="182"/>
        <v>195800</v>
      </c>
      <c r="V2393" s="36" t="str">
        <f>IF($L2393="비가동",0,IF($B2393="in",VLOOKUP($E2393,[1]투입량!$M:$T,3,FALSE),VLOOKUP($E2393,[1]투입량!$D:$I,3,FALSE)))</f>
        <v>E5005-1</v>
      </c>
      <c r="W2393" s="35">
        <f>IF($L2393="비가동",0,IF($B2393="in",VLOOKUP($E2393,[1]투입량!$M:$T,6,FALSE),VLOOKUP($E2393,[1]투입량!$D:$I,5,FALSE)))</f>
        <v>555</v>
      </c>
      <c r="X2393" s="35">
        <f t="shared" si="183"/>
        <v>54334.5</v>
      </c>
      <c r="Y2393" s="37">
        <f>IF(V2393=0,0,VLOOKUP(V2393,[1]원재료!C:H,3,0)*0.001)</f>
        <v>3.25</v>
      </c>
      <c r="Z2393" s="35">
        <f t="shared" si="184"/>
        <v>176587.125</v>
      </c>
      <c r="AA2393" s="38"/>
      <c r="AB2393" s="39" t="s">
        <v>232</v>
      </c>
      <c r="AC2393" s="40"/>
    </row>
    <row r="2394" spans="1:29" ht="19.5" customHeight="1" x14ac:dyDescent="0.45">
      <c r="A2394" s="22">
        <v>46150</v>
      </c>
      <c r="B2394" s="23" t="s">
        <v>29</v>
      </c>
      <c r="C2394" s="24" t="s">
        <v>168</v>
      </c>
      <c r="D2394" s="25" t="s">
        <v>276</v>
      </c>
      <c r="E2394" s="26" t="s">
        <v>277</v>
      </c>
      <c r="F2394" s="27" t="str">
        <f>VLOOKUP(표1[[#This Row],[품번]],[1]!품번구분[#Data],2,0)</f>
        <v>G</v>
      </c>
      <c r="G2394" s="28">
        <v>4</v>
      </c>
      <c r="H2394" s="28">
        <v>95</v>
      </c>
      <c r="I2394" s="28">
        <v>0</v>
      </c>
      <c r="J2394" s="29">
        <f>표1[[#This Row],[C/V]]*표1[[#This Row],[판수]]-표1[[#This Row],[불량수량]]</f>
        <v>380</v>
      </c>
      <c r="K2394" s="28" t="s">
        <v>278</v>
      </c>
      <c r="L2394" s="28" t="s">
        <v>34</v>
      </c>
      <c r="M2394" s="30" t="s">
        <v>230</v>
      </c>
      <c r="N2394" s="30" t="s">
        <v>353</v>
      </c>
      <c r="O2394" s="31">
        <v>620</v>
      </c>
      <c r="P2394" s="31">
        <v>0</v>
      </c>
      <c r="Q2394" s="32"/>
      <c r="R2394" s="33">
        <f t="shared" si="186"/>
        <v>9.193548387096774</v>
      </c>
      <c r="S2394" s="34">
        <f t="shared" si="185"/>
        <v>187</v>
      </c>
      <c r="T2394" s="35">
        <f>IF(L2394="비가동",0,VLOOKUP(E2394,[1]단가!$D$4:$G$1048576,4,0))</f>
        <v>832.6</v>
      </c>
      <c r="U2394" s="35">
        <f t="shared" si="182"/>
        <v>316388</v>
      </c>
      <c r="V2394" s="36" t="str">
        <f>IF($L2394="비가동",0,IF($B2394="in",VLOOKUP($E2394,[1]투입량!$M:$T,3,FALSE),VLOOKUP($E2394,[1]투입량!$D:$I,3,FALSE)))</f>
        <v>E5005-1</v>
      </c>
      <c r="W2394" s="35">
        <f>IF($L2394="비가동",0,IF($B2394="in",VLOOKUP($E2394,[1]투입량!$M:$T,6,FALSE),VLOOKUP($E2394,[1]투입량!$D:$I,5,FALSE)))</f>
        <v>0</v>
      </c>
      <c r="X2394" s="35">
        <f t="shared" si="183"/>
        <v>0</v>
      </c>
      <c r="Y2394" s="37">
        <f>IF(V2394=0,0,VLOOKUP(V2394,[1]원재료!C:H,3,0)*0.001)</f>
        <v>3.25</v>
      </c>
      <c r="Z2394" s="35">
        <f t="shared" si="184"/>
        <v>0</v>
      </c>
      <c r="AA2394" s="38"/>
      <c r="AB2394" s="39" t="s">
        <v>232</v>
      </c>
      <c r="AC2394" s="40"/>
    </row>
    <row r="2395" spans="1:29" ht="19.5" customHeight="1" x14ac:dyDescent="0.45">
      <c r="A2395" s="22">
        <v>46150</v>
      </c>
      <c r="B2395" s="23" t="s">
        <v>29</v>
      </c>
      <c r="C2395" s="24" t="s">
        <v>168</v>
      </c>
      <c r="D2395" s="25" t="s">
        <v>279</v>
      </c>
      <c r="E2395" s="26" t="s">
        <v>377</v>
      </c>
      <c r="F2395" s="27" t="str">
        <f>VLOOKUP(표1[[#This Row],[품번]],[1]!품번구분[#Data],2,0)</f>
        <v>G</v>
      </c>
      <c r="G2395" s="28">
        <v>32</v>
      </c>
      <c r="H2395" s="28">
        <v>15</v>
      </c>
      <c r="I2395" s="28">
        <v>0</v>
      </c>
      <c r="J2395" s="29">
        <f>표1[[#This Row],[C/V]]*표1[[#This Row],[판수]]-표1[[#This Row],[불량수량]]</f>
        <v>480</v>
      </c>
      <c r="K2395" s="28" t="s">
        <v>278</v>
      </c>
      <c r="L2395" s="28" t="s">
        <v>34</v>
      </c>
      <c r="M2395" s="30" t="s">
        <v>230</v>
      </c>
      <c r="N2395" s="30" t="s">
        <v>391</v>
      </c>
      <c r="O2395" s="31">
        <v>62</v>
      </c>
      <c r="P2395" s="31">
        <v>0</v>
      </c>
      <c r="Q2395" s="32"/>
      <c r="R2395" s="33">
        <f t="shared" si="186"/>
        <v>14.516129032258064</v>
      </c>
      <c r="S2395" s="34">
        <f t="shared" si="185"/>
        <v>15</v>
      </c>
      <c r="T2395" s="35">
        <f>IF(L2395="비가동",0,VLOOKUP(E2395,[1]단가!$D$4:$G$1048576,4,0))</f>
        <v>0</v>
      </c>
      <c r="U2395" s="35">
        <f t="shared" si="182"/>
        <v>0</v>
      </c>
      <c r="V2395" s="36" t="str">
        <f>IF($L2395="비가동",0,IF($B2395="in",VLOOKUP($E2395,[1]투입량!$M:$T,3,FALSE),VLOOKUP($E2395,[1]투입량!$D:$I,3,FALSE)))</f>
        <v>E4005-1</v>
      </c>
      <c r="W2395" s="35">
        <f>IF($L2395="비가동",0,IF($B2395="in",VLOOKUP($E2395,[1]투입량!$M:$T,6,FALSE),VLOOKUP($E2395,[1]투입량!$D:$I,5,FALSE)))</f>
        <v>104</v>
      </c>
      <c r="X2395" s="35">
        <f t="shared" si="183"/>
        <v>1716</v>
      </c>
      <c r="Y2395" s="37">
        <f>IF(V2395=0,0,VLOOKUP(V2395,[1]원재료!C:H,3,0)*0.001)</f>
        <v>3.24</v>
      </c>
      <c r="Z2395" s="35">
        <f t="shared" si="184"/>
        <v>5559.84</v>
      </c>
      <c r="AA2395" s="38"/>
      <c r="AB2395" s="39" t="s">
        <v>232</v>
      </c>
      <c r="AC2395" s="40"/>
    </row>
    <row r="2396" spans="1:29" ht="19.5" hidden="1" customHeight="1" x14ac:dyDescent="0.45">
      <c r="A2396" s="22">
        <v>46150</v>
      </c>
      <c r="B2396" s="23" t="s">
        <v>29</v>
      </c>
      <c r="C2396" s="24" t="s">
        <v>168</v>
      </c>
      <c r="D2396" s="25" t="s">
        <v>279</v>
      </c>
      <c r="E2396" s="26" t="s">
        <v>392</v>
      </c>
      <c r="F2396" s="27" t="str">
        <f>VLOOKUP(표1[[#This Row],[품번]],[1]!품번구분[#Data],2,0)</f>
        <v>G</v>
      </c>
      <c r="G2396" s="28">
        <v>70</v>
      </c>
      <c r="H2396" s="28">
        <v>54</v>
      </c>
      <c r="I2396" s="28">
        <v>0</v>
      </c>
      <c r="J2396" s="29">
        <f>표1[[#This Row],[C/V]]*표1[[#This Row],[판수]]-표1[[#This Row],[불량수량]]</f>
        <v>3780</v>
      </c>
      <c r="K2396" s="28" t="s">
        <v>278</v>
      </c>
      <c r="L2396" s="28" t="s">
        <v>34</v>
      </c>
      <c r="M2396" s="30" t="s">
        <v>393</v>
      </c>
      <c r="N2396" s="30" t="s">
        <v>353</v>
      </c>
      <c r="O2396" s="31">
        <v>380</v>
      </c>
      <c r="P2396" s="31">
        <v>150</v>
      </c>
      <c r="Q2396" s="32" t="s">
        <v>100</v>
      </c>
      <c r="R2396" s="33">
        <f t="shared" si="186"/>
        <v>8.526315789473685</v>
      </c>
      <c r="S2396" s="34">
        <f t="shared" si="185"/>
        <v>146</v>
      </c>
      <c r="T2396" s="35">
        <f>IF(L2396="비가동",0,VLOOKUP(E2396,[1]단가!$D$4:$G$1048576,4,0))</f>
        <v>321.89999999999998</v>
      </c>
      <c r="U2396" s="35">
        <f t="shared" si="182"/>
        <v>1216782</v>
      </c>
      <c r="V2396" s="36" t="str">
        <f>IF($L2396="비가동",0,IF($B2396="in",VLOOKUP($E2396,[1]투입량!$M:$T,3,FALSE),VLOOKUP($E2396,[1]투입량!$D:$I,3,FALSE)))</f>
        <v>E5802</v>
      </c>
      <c r="W2396" s="35">
        <f>IF($L2396="비가동",0,IF($B2396="in",VLOOKUP($E2396,[1]투입량!$M:$T,6,FALSE),VLOOKUP($E2396,[1]투입량!$D:$I,5,FALSE)))</f>
        <v>68</v>
      </c>
      <c r="X2396" s="35">
        <f t="shared" si="183"/>
        <v>4039.2000000000007</v>
      </c>
      <c r="Y2396" s="37">
        <f>IF(V2396=0,0,VLOOKUP(V2396,[1]원재료!C:H,3,0)*0.001)</f>
        <v>5.83</v>
      </c>
      <c r="Z2396" s="35">
        <f t="shared" si="184"/>
        <v>23548.536000000004</v>
      </c>
      <c r="AA2396" s="38"/>
      <c r="AB2396" s="39" t="s">
        <v>232</v>
      </c>
      <c r="AC2396" s="40"/>
    </row>
    <row r="2397" spans="1:29" ht="19.5" customHeight="1" x14ac:dyDescent="0.45">
      <c r="A2397" s="22">
        <v>46150</v>
      </c>
      <c r="B2397" s="23" t="s">
        <v>29</v>
      </c>
      <c r="C2397" s="24" t="s">
        <v>168</v>
      </c>
      <c r="D2397" s="25" t="s">
        <v>281</v>
      </c>
      <c r="E2397" s="26" t="s">
        <v>282</v>
      </c>
      <c r="F2397" s="27" t="str">
        <f>VLOOKUP(표1[[#This Row],[품번]],[1]!품번구분[#Data],2,0)</f>
        <v>G</v>
      </c>
      <c r="G2397" s="28">
        <v>4</v>
      </c>
      <c r="H2397" s="28">
        <v>95</v>
      </c>
      <c r="I2397" s="28">
        <v>0</v>
      </c>
      <c r="J2397" s="29">
        <f>표1[[#This Row],[C/V]]*표1[[#This Row],[판수]]-표1[[#This Row],[불량수량]]</f>
        <v>380</v>
      </c>
      <c r="K2397" s="28" t="s">
        <v>278</v>
      </c>
      <c r="L2397" s="28" t="s">
        <v>34</v>
      </c>
      <c r="M2397" s="30" t="s">
        <v>230</v>
      </c>
      <c r="N2397" s="30" t="s">
        <v>353</v>
      </c>
      <c r="O2397" s="31">
        <v>620</v>
      </c>
      <c r="P2397" s="31">
        <v>0</v>
      </c>
      <c r="Q2397" s="32"/>
      <c r="R2397" s="33">
        <f t="shared" si="186"/>
        <v>9.193548387096774</v>
      </c>
      <c r="S2397" s="34">
        <f t="shared" si="185"/>
        <v>187</v>
      </c>
      <c r="T2397" s="35">
        <f>IF(L2397="비가동",0,VLOOKUP(E2397,[1]단가!$D$4:$G$1048576,4,0))</f>
        <v>0</v>
      </c>
      <c r="U2397" s="35">
        <f t="shared" si="182"/>
        <v>0</v>
      </c>
      <c r="V2397" s="36" t="str">
        <f>IF($L2397="비가동",0,IF($B2397="in",VLOOKUP($E2397,[1]투입량!$M:$T,3,FALSE),VLOOKUP($E2397,[1]투입량!$D:$I,3,FALSE)))</f>
        <v>E5005-1</v>
      </c>
      <c r="W2397" s="35">
        <f>IF($L2397="비가동",0,IF($B2397="in",VLOOKUP($E2397,[1]투입량!$M:$T,6,FALSE),VLOOKUP($E2397,[1]투입량!$D:$I,5,FALSE)))</f>
        <v>0</v>
      </c>
      <c r="X2397" s="35">
        <f t="shared" si="183"/>
        <v>0</v>
      </c>
      <c r="Y2397" s="37">
        <f>IF(V2397=0,0,VLOOKUP(V2397,[1]원재료!C:H,3,0)*0.001)</f>
        <v>3.25</v>
      </c>
      <c r="Z2397" s="35">
        <f t="shared" si="184"/>
        <v>0</v>
      </c>
      <c r="AA2397" s="38"/>
      <c r="AB2397" s="39" t="s">
        <v>232</v>
      </c>
      <c r="AC2397" s="40"/>
    </row>
    <row r="2398" spans="1:29" ht="19.5" customHeight="1" x14ac:dyDescent="0.45">
      <c r="A2398" s="22">
        <v>46150</v>
      </c>
      <c r="B2398" s="23" t="s">
        <v>29</v>
      </c>
      <c r="C2398" s="24" t="s">
        <v>168</v>
      </c>
      <c r="D2398" s="25" t="s">
        <v>276</v>
      </c>
      <c r="E2398" s="26" t="s">
        <v>277</v>
      </c>
      <c r="F2398" s="27" t="str">
        <f>VLOOKUP(표1[[#This Row],[품번]],[1]!품번구분[#Data],2,0)</f>
        <v>G</v>
      </c>
      <c r="G2398" s="28">
        <v>4</v>
      </c>
      <c r="H2398" s="28">
        <v>92</v>
      </c>
      <c r="I2398" s="28">
        <v>0</v>
      </c>
      <c r="J2398" s="29">
        <f>표1[[#This Row],[C/V]]*표1[[#This Row],[판수]]-표1[[#This Row],[불량수량]]</f>
        <v>368</v>
      </c>
      <c r="K2398" s="28" t="s">
        <v>283</v>
      </c>
      <c r="L2398" s="28" t="s">
        <v>117</v>
      </c>
      <c r="M2398" s="30" t="s">
        <v>353</v>
      </c>
      <c r="N2398" s="30" t="s">
        <v>230</v>
      </c>
      <c r="O2398" s="31">
        <v>660</v>
      </c>
      <c r="P2398" s="31">
        <v>0</v>
      </c>
      <c r="Q2398" s="32"/>
      <c r="R2398" s="33">
        <f t="shared" si="186"/>
        <v>8.3636363636363633</v>
      </c>
      <c r="S2398" s="34">
        <f t="shared" si="185"/>
        <v>187</v>
      </c>
      <c r="T2398" s="35">
        <f>IF(L2398="비가동",0,VLOOKUP(E2398,[1]단가!$D$4:$G$1048576,4,0))</f>
        <v>832.6</v>
      </c>
      <c r="U2398" s="35">
        <f t="shared" si="182"/>
        <v>306396.79999999999</v>
      </c>
      <c r="V2398" s="36" t="str">
        <f>IF($L2398="비가동",0,IF($B2398="in",VLOOKUP($E2398,[1]투입량!$M:$T,3,FALSE),VLOOKUP($E2398,[1]투입량!$D:$I,3,FALSE)))</f>
        <v>E5005-1</v>
      </c>
      <c r="W2398" s="35">
        <f>IF($L2398="비가동",0,IF($B2398="in",VLOOKUP($E2398,[1]투입량!$M:$T,6,FALSE),VLOOKUP($E2398,[1]투입량!$D:$I,5,FALSE)))</f>
        <v>0</v>
      </c>
      <c r="X2398" s="35">
        <f t="shared" si="183"/>
        <v>0</v>
      </c>
      <c r="Y2398" s="37">
        <f>IF(V2398=0,0,VLOOKUP(V2398,[1]원재료!C:H,3,0)*0.001)</f>
        <v>3.25</v>
      </c>
      <c r="Z2398" s="35">
        <f t="shared" si="184"/>
        <v>0</v>
      </c>
      <c r="AA2398" s="38"/>
      <c r="AB2398" s="39" t="s">
        <v>232</v>
      </c>
      <c r="AC2398" s="40"/>
    </row>
    <row r="2399" spans="1:29" ht="19.5" customHeight="1" x14ac:dyDescent="0.45">
      <c r="A2399" s="22">
        <v>46150</v>
      </c>
      <c r="B2399" s="23" t="s">
        <v>29</v>
      </c>
      <c r="C2399" s="24" t="s">
        <v>168</v>
      </c>
      <c r="D2399" s="25" t="s">
        <v>279</v>
      </c>
      <c r="E2399" s="26" t="s">
        <v>392</v>
      </c>
      <c r="F2399" s="27" t="str">
        <f>VLOOKUP(표1[[#This Row],[품번]],[1]!품번구분[#Data],2,0)</f>
        <v>G</v>
      </c>
      <c r="G2399" s="28">
        <v>70</v>
      </c>
      <c r="H2399" s="28">
        <v>92</v>
      </c>
      <c r="I2399" s="28">
        <v>0</v>
      </c>
      <c r="J2399" s="29">
        <f>표1[[#This Row],[C/V]]*표1[[#This Row],[판수]]-표1[[#This Row],[불량수량]]</f>
        <v>6440</v>
      </c>
      <c r="K2399" s="28" t="s">
        <v>283</v>
      </c>
      <c r="L2399" s="28" t="s">
        <v>117</v>
      </c>
      <c r="M2399" s="30" t="s">
        <v>353</v>
      </c>
      <c r="N2399" s="30" t="s">
        <v>230</v>
      </c>
      <c r="O2399" s="31">
        <v>660</v>
      </c>
      <c r="P2399" s="31">
        <v>0</v>
      </c>
      <c r="Q2399" s="32"/>
      <c r="R2399" s="33">
        <f t="shared" si="186"/>
        <v>8.3636363636363633</v>
      </c>
      <c r="S2399" s="34">
        <f t="shared" si="185"/>
        <v>146</v>
      </c>
      <c r="T2399" s="35">
        <f>IF(L2399="비가동",0,VLOOKUP(E2399,[1]단가!$D$4:$G$1048576,4,0))</f>
        <v>321.89999999999998</v>
      </c>
      <c r="U2399" s="35">
        <f t="shared" si="182"/>
        <v>2073035.9999999998</v>
      </c>
      <c r="V2399" s="36" t="str">
        <f>IF($L2399="비가동",0,IF($B2399="in",VLOOKUP($E2399,[1]투입량!$M:$T,3,FALSE),VLOOKUP($E2399,[1]투입량!$D:$I,3,FALSE)))</f>
        <v>E5802</v>
      </c>
      <c r="W2399" s="35">
        <f>IF($L2399="비가동",0,IF($B2399="in",VLOOKUP($E2399,[1]투입량!$M:$T,6,FALSE),VLOOKUP($E2399,[1]투입량!$D:$I,5,FALSE)))</f>
        <v>68</v>
      </c>
      <c r="X2399" s="35">
        <f t="shared" si="183"/>
        <v>6881.6000000000013</v>
      </c>
      <c r="Y2399" s="37">
        <f>IF(V2399=0,0,VLOOKUP(V2399,[1]원재료!C:H,3,0)*0.001)</f>
        <v>5.83</v>
      </c>
      <c r="Z2399" s="35">
        <f t="shared" si="184"/>
        <v>40119.72800000001</v>
      </c>
      <c r="AA2399" s="38"/>
      <c r="AB2399" s="39" t="s">
        <v>232</v>
      </c>
      <c r="AC2399" s="40"/>
    </row>
    <row r="2400" spans="1:29" ht="19.5" customHeight="1" x14ac:dyDescent="0.45">
      <c r="A2400" s="22">
        <v>46150</v>
      </c>
      <c r="B2400" s="23" t="s">
        <v>29</v>
      </c>
      <c r="C2400" s="24" t="s">
        <v>168</v>
      </c>
      <c r="D2400" s="25" t="s">
        <v>281</v>
      </c>
      <c r="E2400" s="26" t="s">
        <v>282</v>
      </c>
      <c r="F2400" s="27" t="str">
        <f>VLOOKUP(표1[[#This Row],[품번]],[1]!품번구분[#Data],2,0)</f>
        <v>G</v>
      </c>
      <c r="G2400" s="28">
        <v>4</v>
      </c>
      <c r="H2400" s="28">
        <v>92</v>
      </c>
      <c r="I2400" s="28">
        <v>0</v>
      </c>
      <c r="J2400" s="29">
        <f>표1[[#This Row],[C/V]]*표1[[#This Row],[판수]]-표1[[#This Row],[불량수량]]</f>
        <v>368</v>
      </c>
      <c r="K2400" s="28" t="s">
        <v>283</v>
      </c>
      <c r="L2400" s="28" t="s">
        <v>117</v>
      </c>
      <c r="M2400" s="30" t="s">
        <v>353</v>
      </c>
      <c r="N2400" s="30" t="s">
        <v>230</v>
      </c>
      <c r="O2400" s="31">
        <v>660</v>
      </c>
      <c r="P2400" s="31">
        <v>0</v>
      </c>
      <c r="Q2400" s="32"/>
      <c r="R2400" s="33">
        <f t="shared" si="186"/>
        <v>8.3636363636363633</v>
      </c>
      <c r="S2400" s="34">
        <f t="shared" si="185"/>
        <v>187</v>
      </c>
      <c r="T2400" s="35">
        <f>IF(L2400="비가동",0,VLOOKUP(E2400,[1]단가!$D$4:$G$1048576,4,0))</f>
        <v>0</v>
      </c>
      <c r="U2400" s="35">
        <f t="shared" si="182"/>
        <v>0</v>
      </c>
      <c r="V2400" s="36" t="str">
        <f>IF($L2400="비가동",0,IF($B2400="in",VLOOKUP($E2400,[1]투입량!$M:$T,3,FALSE),VLOOKUP($E2400,[1]투입량!$D:$I,3,FALSE)))</f>
        <v>E5005-1</v>
      </c>
      <c r="W2400" s="35">
        <f>IF($L2400="비가동",0,IF($B2400="in",VLOOKUP($E2400,[1]투입량!$M:$T,6,FALSE),VLOOKUP($E2400,[1]투입량!$D:$I,5,FALSE)))</f>
        <v>0</v>
      </c>
      <c r="X2400" s="35">
        <f t="shared" si="183"/>
        <v>0</v>
      </c>
      <c r="Y2400" s="37">
        <f>IF(V2400=0,0,VLOOKUP(V2400,[1]원재료!C:H,3,0)*0.001)</f>
        <v>3.25</v>
      </c>
      <c r="Z2400" s="35">
        <f t="shared" si="184"/>
        <v>0</v>
      </c>
      <c r="AA2400" s="38"/>
      <c r="AB2400" s="39" t="s">
        <v>232</v>
      </c>
      <c r="AC2400" s="40"/>
    </row>
    <row r="2401" spans="1:29" ht="19.5" hidden="1" customHeight="1" x14ac:dyDescent="0.45">
      <c r="A2401" s="22">
        <v>46150</v>
      </c>
      <c r="B2401" s="23" t="s">
        <v>29</v>
      </c>
      <c r="C2401" s="24" t="s">
        <v>168</v>
      </c>
      <c r="D2401" s="25" t="s">
        <v>284</v>
      </c>
      <c r="E2401" s="26" t="s">
        <v>285</v>
      </c>
      <c r="F2401" s="27" t="str">
        <f>VLOOKUP(표1[[#This Row],[품번]],[1]!품번구분[#Data],2,0)</f>
        <v>G</v>
      </c>
      <c r="G2401" s="28">
        <v>104</v>
      </c>
      <c r="H2401" s="28">
        <v>63</v>
      </c>
      <c r="I2401" s="28">
        <v>0</v>
      </c>
      <c r="J2401" s="29">
        <f>표1[[#This Row],[C/V]]*표1[[#This Row],[판수]]-표1[[#This Row],[불량수량]]</f>
        <v>6552</v>
      </c>
      <c r="K2401" s="28" t="s">
        <v>243</v>
      </c>
      <c r="L2401" s="28" t="s">
        <v>34</v>
      </c>
      <c r="M2401" s="30" t="s">
        <v>230</v>
      </c>
      <c r="N2401" s="30" t="s">
        <v>353</v>
      </c>
      <c r="O2401" s="31">
        <v>420</v>
      </c>
      <c r="P2401" s="31">
        <v>200</v>
      </c>
      <c r="Q2401" s="32" t="s">
        <v>178</v>
      </c>
      <c r="R2401" s="33">
        <f t="shared" si="186"/>
        <v>9</v>
      </c>
      <c r="S2401" s="34">
        <f t="shared" si="185"/>
        <v>63</v>
      </c>
      <c r="T2401" s="35">
        <f>IF(L2401="비가동",0,VLOOKUP(E2401,[1]단가!$D$4:$G$1048576,4,0))</f>
        <v>45</v>
      </c>
      <c r="U2401" s="35">
        <f t="shared" si="182"/>
        <v>294840</v>
      </c>
      <c r="V2401" s="36" t="str">
        <f>IF($L2401="비가동",0,IF($B2401="in",VLOOKUP($E2401,[1]투입량!$M:$T,3,FALSE),VLOOKUP($E2401,[1]투입량!$D:$I,3,FALSE)))</f>
        <v>CE5001</v>
      </c>
      <c r="W2401" s="35">
        <f>IF($L2401="비가동",0,IF($B2401="in",VLOOKUP($E2401,[1]투입량!$M:$T,6,FALSE),VLOOKUP($E2401,[1]투입량!$D:$I,5,FALSE)))</f>
        <v>160</v>
      </c>
      <c r="X2401" s="35">
        <f t="shared" si="183"/>
        <v>11088</v>
      </c>
      <c r="Y2401" s="37">
        <f>IF(V2401=0,0,VLOOKUP(V2401,[1]원재료!C:H,3,0)*0.001)</f>
        <v>3.0500000000000003</v>
      </c>
      <c r="Z2401" s="35">
        <f t="shared" si="184"/>
        <v>33818.400000000001</v>
      </c>
      <c r="AA2401" s="38"/>
      <c r="AB2401" s="39" t="s">
        <v>232</v>
      </c>
      <c r="AC2401" s="40"/>
    </row>
    <row r="2402" spans="1:29" ht="19.5" hidden="1" customHeight="1" x14ac:dyDescent="0.45">
      <c r="A2402" s="22">
        <v>46150</v>
      </c>
      <c r="B2402" s="23" t="s">
        <v>29</v>
      </c>
      <c r="C2402" s="24" t="s">
        <v>168</v>
      </c>
      <c r="D2402" s="25" t="s">
        <v>287</v>
      </c>
      <c r="E2402" s="26" t="s">
        <v>362</v>
      </c>
      <c r="F2402" s="27" t="str">
        <f>VLOOKUP(표1[[#This Row],[품번]],[1]!품번구분[#Data],2,0)</f>
        <v>G</v>
      </c>
      <c r="G2402" s="28">
        <v>2</v>
      </c>
      <c r="H2402" s="28">
        <v>60</v>
      </c>
      <c r="I2402" s="28">
        <v>0</v>
      </c>
      <c r="J2402" s="29">
        <f>표1[[#This Row],[C/V]]*표1[[#This Row],[판수]]-표1[[#This Row],[불량수량]]</f>
        <v>120</v>
      </c>
      <c r="K2402" s="28" t="s">
        <v>243</v>
      </c>
      <c r="L2402" s="28" t="s">
        <v>34</v>
      </c>
      <c r="M2402" s="30" t="s">
        <v>230</v>
      </c>
      <c r="N2402" s="30" t="s">
        <v>353</v>
      </c>
      <c r="O2402" s="31">
        <v>420</v>
      </c>
      <c r="P2402" s="31">
        <v>200</v>
      </c>
      <c r="Q2402" s="32" t="s">
        <v>178</v>
      </c>
      <c r="R2402" s="33">
        <f t="shared" si="186"/>
        <v>8.5714285714285712</v>
      </c>
      <c r="S2402" s="34">
        <f t="shared" si="185"/>
        <v>60</v>
      </c>
      <c r="T2402" s="35">
        <f>IF(L2402="비가동",0,VLOOKUP(E2402,[1]단가!$D$4:$G$1048576,4,0))</f>
        <v>467.4</v>
      </c>
      <c r="U2402" s="35">
        <f t="shared" si="182"/>
        <v>56088</v>
      </c>
      <c r="V2402" s="36" t="str">
        <f>IF($L2402="비가동",0,IF($B2402="in",VLOOKUP($E2402,[1]투입량!$M:$T,3,FALSE),VLOOKUP($E2402,[1]투입량!$D:$I,3,FALSE)))</f>
        <v>E5005-1</v>
      </c>
      <c r="W2402" s="35">
        <f>IF($L2402="비가동",0,IF($B2402="in",VLOOKUP($E2402,[1]투입량!$M:$T,6,FALSE),VLOOKUP($E2402,[1]투입량!$D:$I,5,FALSE)))</f>
        <v>40</v>
      </c>
      <c r="X2402" s="35">
        <f t="shared" si="183"/>
        <v>2640</v>
      </c>
      <c r="Y2402" s="37">
        <f>IF(V2402=0,0,VLOOKUP(V2402,[1]원재료!C:H,3,0)*0.001)</f>
        <v>3.25</v>
      </c>
      <c r="Z2402" s="35">
        <f t="shared" si="184"/>
        <v>8580</v>
      </c>
      <c r="AA2402" s="38"/>
      <c r="AB2402" s="39" t="s">
        <v>232</v>
      </c>
      <c r="AC2402" s="40"/>
    </row>
    <row r="2403" spans="1:29" ht="19.5" hidden="1" customHeight="1" x14ac:dyDescent="0.45">
      <c r="A2403" s="22">
        <v>46150</v>
      </c>
      <c r="B2403" s="23" t="s">
        <v>29</v>
      </c>
      <c r="C2403" s="24" t="s">
        <v>168</v>
      </c>
      <c r="D2403" s="25" t="s">
        <v>289</v>
      </c>
      <c r="E2403" s="26" t="s">
        <v>382</v>
      </c>
      <c r="F2403" s="27" t="str">
        <f>VLOOKUP(표1[[#This Row],[품번]],[1]!품번구분[#Data],2,0)</f>
        <v>G</v>
      </c>
      <c r="G2403" s="28">
        <v>4</v>
      </c>
      <c r="H2403" s="28">
        <v>63</v>
      </c>
      <c r="I2403" s="28">
        <v>0</v>
      </c>
      <c r="J2403" s="29">
        <f>표1[[#This Row],[C/V]]*표1[[#This Row],[판수]]-표1[[#This Row],[불량수량]]</f>
        <v>252</v>
      </c>
      <c r="K2403" s="28" t="s">
        <v>243</v>
      </c>
      <c r="L2403" s="28" t="s">
        <v>34</v>
      </c>
      <c r="M2403" s="30" t="s">
        <v>230</v>
      </c>
      <c r="N2403" s="30" t="s">
        <v>353</v>
      </c>
      <c r="O2403" s="31">
        <v>420</v>
      </c>
      <c r="P2403" s="31">
        <v>200</v>
      </c>
      <c r="Q2403" s="32" t="s">
        <v>178</v>
      </c>
      <c r="R2403" s="33">
        <f t="shared" si="186"/>
        <v>9</v>
      </c>
      <c r="S2403" s="34">
        <f t="shared" si="185"/>
        <v>63</v>
      </c>
      <c r="T2403" s="35">
        <f>IF(L2403="비가동",0,VLOOKUP(E2403,[1]단가!$D$4:$G$1048576,4,0))</f>
        <v>385</v>
      </c>
      <c r="U2403" s="35">
        <f t="shared" si="182"/>
        <v>97020</v>
      </c>
      <c r="V2403" s="36" t="str">
        <f>IF($L2403="비가동",0,IF($B2403="in",VLOOKUP($E2403,[1]투입량!$M:$T,3,FALSE),VLOOKUP($E2403,[1]투입량!$D:$I,3,FALSE)))</f>
        <v>E5005-1</v>
      </c>
      <c r="W2403" s="35">
        <f>IF($L2403="비가동",0,IF($B2403="in",VLOOKUP($E2403,[1]투입량!$M:$T,6,FALSE),VLOOKUP($E2403,[1]투입량!$D:$I,5,FALSE)))</f>
        <v>80</v>
      </c>
      <c r="X2403" s="35">
        <f t="shared" si="183"/>
        <v>5544</v>
      </c>
      <c r="Y2403" s="37">
        <f>IF(V2403=0,0,VLOOKUP(V2403,[1]원재료!C:H,3,0)*0.001)</f>
        <v>3.25</v>
      </c>
      <c r="Z2403" s="35">
        <f t="shared" si="184"/>
        <v>18018</v>
      </c>
      <c r="AA2403" s="38"/>
      <c r="AB2403" s="39" t="s">
        <v>232</v>
      </c>
      <c r="AC2403" s="40"/>
    </row>
    <row r="2404" spans="1:29" ht="19.5" customHeight="1" x14ac:dyDescent="0.45">
      <c r="A2404" s="22">
        <v>46150</v>
      </c>
      <c r="B2404" s="23" t="s">
        <v>29</v>
      </c>
      <c r="C2404" s="24" t="s">
        <v>168</v>
      </c>
      <c r="D2404" s="25" t="s">
        <v>304</v>
      </c>
      <c r="E2404" s="26" t="s">
        <v>305</v>
      </c>
      <c r="F2404" s="27" t="str">
        <f>VLOOKUP(표1[[#This Row],[품번]],[1]!품번구분[#Data],2,0)</f>
        <v>G</v>
      </c>
      <c r="G2404" s="28">
        <v>40</v>
      </c>
      <c r="H2404" s="28">
        <v>78</v>
      </c>
      <c r="I2404" s="28">
        <v>0</v>
      </c>
      <c r="J2404" s="29">
        <f>표1[[#This Row],[C/V]]*표1[[#This Row],[판수]]-표1[[#This Row],[불량수량]]</f>
        <v>3120</v>
      </c>
      <c r="K2404" s="28" t="s">
        <v>306</v>
      </c>
      <c r="L2404" s="28" t="s">
        <v>34</v>
      </c>
      <c r="M2404" s="30" t="s">
        <v>230</v>
      </c>
      <c r="N2404" s="30" t="s">
        <v>353</v>
      </c>
      <c r="O2404" s="31">
        <v>620</v>
      </c>
      <c r="P2404" s="31">
        <v>0</v>
      </c>
      <c r="Q2404" s="32"/>
      <c r="R2404" s="33">
        <f t="shared" si="186"/>
        <v>7.5483870967741931</v>
      </c>
      <c r="S2404" s="34">
        <f t="shared" si="185"/>
        <v>168</v>
      </c>
      <c r="T2404" s="35">
        <f>IF(L2404="비가동",0,VLOOKUP(E2404,[1]단가!$D$4:$G$1048576,4,0))</f>
        <v>95</v>
      </c>
      <c r="U2404" s="35">
        <f t="shared" si="182"/>
        <v>296400</v>
      </c>
      <c r="V2404" s="36" t="str">
        <f>IF($L2404="비가동",0,IF($B2404="in",VLOOKUP($E2404,[1]투입량!$M:$T,3,FALSE),VLOOKUP($E2404,[1]투입량!$D:$I,3,FALSE)))</f>
        <v>E4005-1</v>
      </c>
      <c r="W2404" s="35">
        <f>IF($L2404="비가동",0,IF($B2404="in",VLOOKUP($E2404,[1]투입량!$M:$T,6,FALSE),VLOOKUP($E2404,[1]투입량!$D:$I,5,FALSE)))</f>
        <v>272</v>
      </c>
      <c r="X2404" s="35">
        <f t="shared" si="183"/>
        <v>23337.600000000002</v>
      </c>
      <c r="Y2404" s="37">
        <f>IF(V2404=0,0,VLOOKUP(V2404,[1]원재료!C:H,3,0)*0.001)</f>
        <v>3.24</v>
      </c>
      <c r="Z2404" s="35">
        <f t="shared" si="184"/>
        <v>75613.824000000008</v>
      </c>
      <c r="AA2404" s="38"/>
      <c r="AB2404" s="39" t="s">
        <v>232</v>
      </c>
      <c r="AC2404" s="40"/>
    </row>
    <row r="2405" spans="1:29" ht="19.5" customHeight="1" x14ac:dyDescent="0.45">
      <c r="A2405" s="22">
        <v>46150</v>
      </c>
      <c r="B2405" s="23" t="s">
        <v>29</v>
      </c>
      <c r="C2405" s="24" t="s">
        <v>168</v>
      </c>
      <c r="D2405" s="25" t="s">
        <v>307</v>
      </c>
      <c r="E2405" s="26" t="s">
        <v>308</v>
      </c>
      <c r="F2405" s="27" t="str">
        <f>VLOOKUP(표1[[#This Row],[품번]],[1]!품번구분[#Data],2,0)</f>
        <v>G</v>
      </c>
      <c r="G2405" s="28">
        <v>25</v>
      </c>
      <c r="H2405" s="28">
        <v>78</v>
      </c>
      <c r="I2405" s="28">
        <v>0</v>
      </c>
      <c r="J2405" s="29">
        <f>표1[[#This Row],[C/V]]*표1[[#This Row],[판수]]-표1[[#This Row],[불량수량]]</f>
        <v>1950</v>
      </c>
      <c r="K2405" s="28" t="s">
        <v>306</v>
      </c>
      <c r="L2405" s="28" t="s">
        <v>34</v>
      </c>
      <c r="M2405" s="30" t="s">
        <v>230</v>
      </c>
      <c r="N2405" s="30" t="s">
        <v>353</v>
      </c>
      <c r="O2405" s="31">
        <v>620</v>
      </c>
      <c r="P2405" s="31">
        <v>0</v>
      </c>
      <c r="Q2405" s="32"/>
      <c r="R2405" s="33">
        <f t="shared" si="186"/>
        <v>7.5483870967741931</v>
      </c>
      <c r="S2405" s="34">
        <f t="shared" si="185"/>
        <v>168</v>
      </c>
      <c r="T2405" s="35">
        <f>IF(L2405="비가동",0,VLOOKUP(E2405,[1]단가!$D$4:$G$1048576,4,0))</f>
        <v>270</v>
      </c>
      <c r="U2405" s="35">
        <f t="shared" si="182"/>
        <v>526500</v>
      </c>
      <c r="V2405" s="36" t="str">
        <f>IF($L2405="비가동",0,IF($B2405="in",VLOOKUP($E2405,[1]투입량!$M:$T,3,FALSE),VLOOKUP($E2405,[1]투입량!$D:$I,3,FALSE)))</f>
        <v>E5005-1</v>
      </c>
      <c r="W2405" s="35">
        <f>IF($L2405="비가동",0,IF($B2405="in",VLOOKUP($E2405,[1]투입량!$M:$T,6,FALSE),VLOOKUP($E2405,[1]투입량!$D:$I,5,FALSE)))</f>
        <v>1200</v>
      </c>
      <c r="X2405" s="35">
        <f t="shared" si="183"/>
        <v>102960</v>
      </c>
      <c r="Y2405" s="37">
        <f>IF(V2405=0,0,VLOOKUP(V2405,[1]원재료!C:H,3,0)*0.001)</f>
        <v>3.25</v>
      </c>
      <c r="Z2405" s="35">
        <f t="shared" si="184"/>
        <v>334620</v>
      </c>
      <c r="AA2405" s="38"/>
      <c r="AB2405" s="39" t="s">
        <v>232</v>
      </c>
      <c r="AC2405" s="40"/>
    </row>
    <row r="2406" spans="1:29" ht="19.5" customHeight="1" x14ac:dyDescent="0.45">
      <c r="A2406" s="22">
        <v>46150</v>
      </c>
      <c r="B2406" s="23" t="s">
        <v>29</v>
      </c>
      <c r="C2406" s="24" t="s">
        <v>168</v>
      </c>
      <c r="D2406" s="25" t="s">
        <v>309</v>
      </c>
      <c r="E2406" s="26" t="s">
        <v>310</v>
      </c>
      <c r="F2406" s="27" t="str">
        <f>VLOOKUP(표1[[#This Row],[품번]],[1]!품번구분[#Data],2,0)</f>
        <v>G</v>
      </c>
      <c r="G2406" s="28">
        <v>8</v>
      </c>
      <c r="H2406" s="28">
        <v>77</v>
      </c>
      <c r="I2406" s="28">
        <v>0</v>
      </c>
      <c r="J2406" s="29">
        <f>표1[[#This Row],[C/V]]*표1[[#This Row],[판수]]-표1[[#This Row],[불량수량]]</f>
        <v>616</v>
      </c>
      <c r="K2406" s="28" t="s">
        <v>306</v>
      </c>
      <c r="L2406" s="28" t="s">
        <v>34</v>
      </c>
      <c r="M2406" s="30" t="s">
        <v>230</v>
      </c>
      <c r="N2406" s="30" t="s">
        <v>353</v>
      </c>
      <c r="O2406" s="31">
        <v>620</v>
      </c>
      <c r="P2406" s="31">
        <v>0</v>
      </c>
      <c r="Q2406" s="32"/>
      <c r="R2406" s="33">
        <f t="shared" si="186"/>
        <v>7.4516129032258061</v>
      </c>
      <c r="S2406" s="34">
        <f t="shared" si="185"/>
        <v>167</v>
      </c>
      <c r="T2406" s="35">
        <f>IF(L2406="비가동",0,VLOOKUP(E2406,[1]단가!$D$4:$G$1048576,4,0))</f>
        <v>672.3</v>
      </c>
      <c r="U2406" s="35">
        <f t="shared" si="182"/>
        <v>414136.8</v>
      </c>
      <c r="V2406" s="36" t="str">
        <f>IF($L2406="비가동",0,IF($B2406="in",VLOOKUP($E2406,[1]투입량!$M:$T,3,FALSE),VLOOKUP($E2406,[1]투입량!$D:$I,3,FALSE)))</f>
        <v>E5005-1</v>
      </c>
      <c r="W2406" s="35">
        <f>IF($L2406="비가동",0,IF($B2406="in",VLOOKUP($E2406,[1]투입량!$M:$T,6,FALSE),VLOOKUP($E2406,[1]투입량!$D:$I,5,FALSE)))</f>
        <v>366</v>
      </c>
      <c r="X2406" s="35">
        <f t="shared" si="183"/>
        <v>31000.2</v>
      </c>
      <c r="Y2406" s="37">
        <f>IF(V2406=0,0,VLOOKUP(V2406,[1]원재료!C:H,3,0)*0.001)</f>
        <v>3.25</v>
      </c>
      <c r="Z2406" s="35">
        <f t="shared" si="184"/>
        <v>100750.65000000001</v>
      </c>
      <c r="AA2406" s="38"/>
      <c r="AB2406" s="39" t="s">
        <v>232</v>
      </c>
      <c r="AC2406" s="40"/>
    </row>
    <row r="2407" spans="1:29" ht="19.5" customHeight="1" x14ac:dyDescent="0.45">
      <c r="A2407" s="22">
        <v>46150</v>
      </c>
      <c r="B2407" s="23" t="s">
        <v>29</v>
      </c>
      <c r="C2407" s="24" t="s">
        <v>168</v>
      </c>
      <c r="D2407" s="25" t="s">
        <v>304</v>
      </c>
      <c r="E2407" s="26" t="s">
        <v>305</v>
      </c>
      <c r="F2407" s="27" t="str">
        <f>VLOOKUP(표1[[#This Row],[품번]],[1]!품번구분[#Data],2,0)</f>
        <v>G</v>
      </c>
      <c r="G2407" s="28">
        <v>40</v>
      </c>
      <c r="H2407" s="28">
        <v>90</v>
      </c>
      <c r="I2407" s="28">
        <v>0</v>
      </c>
      <c r="J2407" s="29">
        <f>표1[[#This Row],[C/V]]*표1[[#This Row],[판수]]-표1[[#This Row],[불량수량]]</f>
        <v>3600</v>
      </c>
      <c r="K2407" s="28" t="s">
        <v>311</v>
      </c>
      <c r="L2407" s="28" t="s">
        <v>117</v>
      </c>
      <c r="M2407" s="30" t="s">
        <v>353</v>
      </c>
      <c r="N2407" s="30" t="s">
        <v>230</v>
      </c>
      <c r="O2407" s="31">
        <v>660</v>
      </c>
      <c r="P2407" s="31">
        <v>0</v>
      </c>
      <c r="Q2407" s="32"/>
      <c r="R2407" s="33">
        <f t="shared" si="186"/>
        <v>8.1818181818181817</v>
      </c>
      <c r="S2407" s="34">
        <f t="shared" si="185"/>
        <v>168</v>
      </c>
      <c r="T2407" s="35">
        <f>IF(L2407="비가동",0,VLOOKUP(E2407,[1]단가!$D$4:$G$1048576,4,0))</f>
        <v>95</v>
      </c>
      <c r="U2407" s="35">
        <f t="shared" si="182"/>
        <v>342000</v>
      </c>
      <c r="V2407" s="36" t="str">
        <f>IF($L2407="비가동",0,IF($B2407="in",VLOOKUP($E2407,[1]투입량!$M:$T,3,FALSE),VLOOKUP($E2407,[1]투입량!$D:$I,3,FALSE)))</f>
        <v>E4005-1</v>
      </c>
      <c r="W2407" s="35">
        <f>IF($L2407="비가동",0,IF($B2407="in",VLOOKUP($E2407,[1]투입량!$M:$T,6,FALSE),VLOOKUP($E2407,[1]투입량!$D:$I,5,FALSE)))</f>
        <v>272</v>
      </c>
      <c r="X2407" s="35">
        <f t="shared" si="183"/>
        <v>26928.000000000004</v>
      </c>
      <c r="Y2407" s="37">
        <f>IF(V2407=0,0,VLOOKUP(V2407,[1]원재료!C:H,3,0)*0.001)</f>
        <v>3.24</v>
      </c>
      <c r="Z2407" s="35">
        <f t="shared" si="184"/>
        <v>87246.720000000016</v>
      </c>
      <c r="AA2407" s="38"/>
      <c r="AB2407" s="39" t="s">
        <v>232</v>
      </c>
      <c r="AC2407" s="40"/>
    </row>
    <row r="2408" spans="1:29" ht="19.5" customHeight="1" x14ac:dyDescent="0.45">
      <c r="A2408" s="22">
        <v>46150</v>
      </c>
      <c r="B2408" s="23" t="s">
        <v>29</v>
      </c>
      <c r="C2408" s="24" t="s">
        <v>168</v>
      </c>
      <c r="D2408" s="25" t="s">
        <v>307</v>
      </c>
      <c r="E2408" s="26" t="s">
        <v>308</v>
      </c>
      <c r="F2408" s="27" t="str">
        <f>VLOOKUP(표1[[#This Row],[품번]],[1]!품번구분[#Data],2,0)</f>
        <v>G</v>
      </c>
      <c r="G2408" s="28">
        <v>25</v>
      </c>
      <c r="H2408" s="28">
        <v>90</v>
      </c>
      <c r="I2408" s="28">
        <v>0</v>
      </c>
      <c r="J2408" s="29">
        <f>표1[[#This Row],[C/V]]*표1[[#This Row],[판수]]-표1[[#This Row],[불량수량]]</f>
        <v>2250</v>
      </c>
      <c r="K2408" s="28" t="s">
        <v>311</v>
      </c>
      <c r="L2408" s="28" t="s">
        <v>117</v>
      </c>
      <c r="M2408" s="30" t="s">
        <v>353</v>
      </c>
      <c r="N2408" s="30" t="s">
        <v>230</v>
      </c>
      <c r="O2408" s="31">
        <v>660</v>
      </c>
      <c r="P2408" s="31">
        <v>0</v>
      </c>
      <c r="Q2408" s="32"/>
      <c r="R2408" s="33">
        <f t="shared" si="186"/>
        <v>8.1818181818181817</v>
      </c>
      <c r="S2408" s="34">
        <f t="shared" si="185"/>
        <v>168</v>
      </c>
      <c r="T2408" s="35">
        <f>IF(L2408="비가동",0,VLOOKUP(E2408,[1]단가!$D$4:$G$1048576,4,0))</f>
        <v>270</v>
      </c>
      <c r="U2408" s="35">
        <f t="shared" si="182"/>
        <v>607500</v>
      </c>
      <c r="V2408" s="36" t="str">
        <f>IF($L2408="비가동",0,IF($B2408="in",VLOOKUP($E2408,[1]투입량!$M:$T,3,FALSE),VLOOKUP($E2408,[1]투입량!$D:$I,3,FALSE)))</f>
        <v>E5005-1</v>
      </c>
      <c r="W2408" s="35">
        <f>IF($L2408="비가동",0,IF($B2408="in",VLOOKUP($E2408,[1]투입량!$M:$T,6,FALSE),VLOOKUP($E2408,[1]투입량!$D:$I,5,FALSE)))</f>
        <v>1200</v>
      </c>
      <c r="X2408" s="35">
        <f t="shared" si="183"/>
        <v>118800</v>
      </c>
      <c r="Y2408" s="37">
        <f>IF(V2408=0,0,VLOOKUP(V2408,[1]원재료!C:H,3,0)*0.001)</f>
        <v>3.25</v>
      </c>
      <c r="Z2408" s="35">
        <f t="shared" si="184"/>
        <v>386100</v>
      </c>
      <c r="AA2408" s="38"/>
      <c r="AB2408" s="39" t="s">
        <v>232</v>
      </c>
      <c r="AC2408" s="40"/>
    </row>
    <row r="2409" spans="1:29" ht="19.5" customHeight="1" x14ac:dyDescent="0.45">
      <c r="A2409" s="22">
        <v>46150</v>
      </c>
      <c r="B2409" s="23" t="s">
        <v>29</v>
      </c>
      <c r="C2409" s="24" t="s">
        <v>168</v>
      </c>
      <c r="D2409" s="25" t="s">
        <v>309</v>
      </c>
      <c r="E2409" s="26" t="s">
        <v>310</v>
      </c>
      <c r="F2409" s="27" t="str">
        <f>VLOOKUP(표1[[#This Row],[품번]],[1]!품번구분[#Data],2,0)</f>
        <v>G</v>
      </c>
      <c r="G2409" s="28">
        <v>8</v>
      </c>
      <c r="H2409" s="28">
        <v>90</v>
      </c>
      <c r="I2409" s="28">
        <v>0</v>
      </c>
      <c r="J2409" s="29">
        <f>표1[[#This Row],[C/V]]*표1[[#This Row],[판수]]-표1[[#This Row],[불량수량]]</f>
        <v>720</v>
      </c>
      <c r="K2409" s="28" t="s">
        <v>311</v>
      </c>
      <c r="L2409" s="28" t="s">
        <v>117</v>
      </c>
      <c r="M2409" s="30" t="s">
        <v>353</v>
      </c>
      <c r="N2409" s="30" t="s">
        <v>230</v>
      </c>
      <c r="O2409" s="31">
        <v>660</v>
      </c>
      <c r="P2409" s="31">
        <v>0</v>
      </c>
      <c r="Q2409" s="32"/>
      <c r="R2409" s="33">
        <f t="shared" si="186"/>
        <v>8.1818181818181817</v>
      </c>
      <c r="S2409" s="34">
        <f t="shared" si="185"/>
        <v>167</v>
      </c>
      <c r="T2409" s="35">
        <f>IF(L2409="비가동",0,VLOOKUP(E2409,[1]단가!$D$4:$G$1048576,4,0))</f>
        <v>672.3</v>
      </c>
      <c r="U2409" s="35">
        <f t="shared" si="182"/>
        <v>484055.99999999994</v>
      </c>
      <c r="V2409" s="36" t="str">
        <f>IF($L2409="비가동",0,IF($B2409="in",VLOOKUP($E2409,[1]투입량!$M:$T,3,FALSE),VLOOKUP($E2409,[1]투입량!$D:$I,3,FALSE)))</f>
        <v>E5005-1</v>
      </c>
      <c r="W2409" s="35">
        <f>IF($L2409="비가동",0,IF($B2409="in",VLOOKUP($E2409,[1]투입량!$M:$T,6,FALSE),VLOOKUP($E2409,[1]투입량!$D:$I,5,FALSE)))</f>
        <v>366</v>
      </c>
      <c r="X2409" s="35">
        <f t="shared" si="183"/>
        <v>36234</v>
      </c>
      <c r="Y2409" s="37">
        <f>IF(V2409=0,0,VLOOKUP(V2409,[1]원재료!C:H,3,0)*0.001)</f>
        <v>3.25</v>
      </c>
      <c r="Z2409" s="35">
        <f t="shared" si="184"/>
        <v>117760.5</v>
      </c>
      <c r="AA2409" s="38"/>
      <c r="AB2409" s="39" t="s">
        <v>232</v>
      </c>
      <c r="AC2409" s="40"/>
    </row>
    <row r="2410" spans="1:29" ht="19.5" customHeight="1" x14ac:dyDescent="0.45">
      <c r="A2410" s="22">
        <v>46150</v>
      </c>
      <c r="B2410" s="23" t="s">
        <v>29</v>
      </c>
      <c r="C2410" s="24" t="s">
        <v>168</v>
      </c>
      <c r="D2410" s="25" t="s">
        <v>312</v>
      </c>
      <c r="E2410" s="26" t="s">
        <v>313</v>
      </c>
      <c r="F2410" s="27" t="str">
        <f>VLOOKUP(표1[[#This Row],[품번]],[1]!품번구분[#Data],2,0)</f>
        <v>G</v>
      </c>
      <c r="G2410" s="28">
        <v>6</v>
      </c>
      <c r="H2410" s="28">
        <v>97</v>
      </c>
      <c r="I2410" s="28">
        <v>0</v>
      </c>
      <c r="J2410" s="29">
        <f>표1[[#This Row],[C/V]]*표1[[#This Row],[판수]]-표1[[#This Row],[불량수량]]</f>
        <v>582</v>
      </c>
      <c r="K2410" s="28" t="s">
        <v>314</v>
      </c>
      <c r="L2410" s="28" t="s">
        <v>34</v>
      </c>
      <c r="M2410" s="30" t="s">
        <v>230</v>
      </c>
      <c r="N2410" s="30" t="s">
        <v>353</v>
      </c>
      <c r="O2410" s="31">
        <v>620</v>
      </c>
      <c r="P2410" s="31">
        <v>0</v>
      </c>
      <c r="Q2410" s="32"/>
      <c r="R2410" s="33">
        <f t="shared" si="186"/>
        <v>9.3870967741935498</v>
      </c>
      <c r="S2410" s="34">
        <f t="shared" si="185"/>
        <v>199</v>
      </c>
      <c r="T2410" s="35">
        <f>IF(L2410="비가동",0,VLOOKUP(E2410,[1]단가!$D$4:$G$1048576,4,0))</f>
        <v>408.6</v>
      </c>
      <c r="U2410" s="35">
        <f t="shared" si="182"/>
        <v>237805.2</v>
      </c>
      <c r="V2410" s="36" t="str">
        <f>IF($L2410="비가동",0,IF($B2410="in",VLOOKUP($E2410,[1]투입량!$M:$T,3,FALSE),VLOOKUP($E2410,[1]투입량!$D:$I,3,FALSE)))</f>
        <v>E5005-1</v>
      </c>
      <c r="W2410" s="35">
        <f>IF($L2410="비가동",0,IF($B2410="in",VLOOKUP($E2410,[1]투입량!$M:$T,6,FALSE),VLOOKUP($E2410,[1]투입량!$D:$I,5,FALSE)))</f>
        <v>0</v>
      </c>
      <c r="X2410" s="35">
        <f t="shared" si="183"/>
        <v>0</v>
      </c>
      <c r="Y2410" s="37">
        <f>IF(V2410=0,0,VLOOKUP(V2410,[1]원재료!C:H,3,0)*0.001)</f>
        <v>3.25</v>
      </c>
      <c r="Z2410" s="35">
        <f t="shared" si="184"/>
        <v>0</v>
      </c>
      <c r="AA2410" s="38"/>
      <c r="AB2410" s="39" t="s">
        <v>232</v>
      </c>
      <c r="AC2410" s="40"/>
    </row>
    <row r="2411" spans="1:29" ht="19.5" customHeight="1" x14ac:dyDescent="0.45">
      <c r="A2411" s="22">
        <v>46150</v>
      </c>
      <c r="B2411" s="23" t="s">
        <v>29</v>
      </c>
      <c r="C2411" s="24" t="s">
        <v>168</v>
      </c>
      <c r="D2411" s="25" t="s">
        <v>315</v>
      </c>
      <c r="E2411" s="26" t="s">
        <v>316</v>
      </c>
      <c r="F2411" s="27" t="str">
        <f>VLOOKUP(표1[[#This Row],[품번]],[1]!품번구분[#Data],2,0)</f>
        <v>G</v>
      </c>
      <c r="G2411" s="28">
        <v>4</v>
      </c>
      <c r="H2411" s="28">
        <v>97</v>
      </c>
      <c r="I2411" s="28">
        <v>0</v>
      </c>
      <c r="J2411" s="29">
        <f>표1[[#This Row],[C/V]]*표1[[#This Row],[판수]]-표1[[#This Row],[불량수량]]</f>
        <v>388</v>
      </c>
      <c r="K2411" s="28" t="s">
        <v>314</v>
      </c>
      <c r="L2411" s="28" t="s">
        <v>34</v>
      </c>
      <c r="M2411" s="30" t="s">
        <v>230</v>
      </c>
      <c r="N2411" s="30" t="s">
        <v>353</v>
      </c>
      <c r="O2411" s="31">
        <v>620</v>
      </c>
      <c r="P2411" s="31">
        <v>0</v>
      </c>
      <c r="Q2411" s="32"/>
      <c r="R2411" s="33">
        <f t="shared" si="186"/>
        <v>9.3870967741935498</v>
      </c>
      <c r="S2411" s="34">
        <f t="shared" si="185"/>
        <v>199</v>
      </c>
      <c r="T2411" s="35">
        <f>IF(L2411="비가동",0,VLOOKUP(E2411,[1]단가!$D$4:$G$1048576,4,0))</f>
        <v>670</v>
      </c>
      <c r="U2411" s="35">
        <f t="shared" si="182"/>
        <v>259960</v>
      </c>
      <c r="V2411" s="36" t="str">
        <f>IF($L2411="비가동",0,IF($B2411="in",VLOOKUP($E2411,[1]투입량!$M:$T,3,FALSE),VLOOKUP($E2411,[1]투입량!$D:$I,3,FALSE)))</f>
        <v>E5005-1</v>
      </c>
      <c r="W2411" s="35">
        <f>IF($L2411="비가동",0,IF($B2411="in",VLOOKUP($E2411,[1]투입량!$M:$T,6,FALSE),VLOOKUP($E2411,[1]투입량!$D:$I,5,FALSE)))</f>
        <v>337</v>
      </c>
      <c r="X2411" s="35">
        <f t="shared" si="183"/>
        <v>35957.9</v>
      </c>
      <c r="Y2411" s="37">
        <f>IF(V2411=0,0,VLOOKUP(V2411,[1]원재료!C:H,3,0)*0.001)</f>
        <v>3.25</v>
      </c>
      <c r="Z2411" s="35">
        <f t="shared" si="184"/>
        <v>116863.175</v>
      </c>
      <c r="AA2411" s="38"/>
      <c r="AB2411" s="39" t="s">
        <v>232</v>
      </c>
      <c r="AC2411" s="40"/>
    </row>
    <row r="2412" spans="1:29" ht="19.5" customHeight="1" x14ac:dyDescent="0.45">
      <c r="A2412" s="22">
        <v>46150</v>
      </c>
      <c r="B2412" s="23" t="s">
        <v>29</v>
      </c>
      <c r="C2412" s="24" t="s">
        <v>168</v>
      </c>
      <c r="D2412" s="25" t="s">
        <v>317</v>
      </c>
      <c r="E2412" s="26" t="s">
        <v>318</v>
      </c>
      <c r="F2412" s="27" t="str">
        <f>VLOOKUP(표1[[#This Row],[품번]],[1]!품번구분[#Data],2,0)</f>
        <v>G</v>
      </c>
      <c r="G2412" s="28">
        <v>70</v>
      </c>
      <c r="H2412" s="28">
        <v>52</v>
      </c>
      <c r="I2412" s="28">
        <v>0</v>
      </c>
      <c r="J2412" s="29">
        <f>표1[[#This Row],[C/V]]*표1[[#This Row],[판수]]-표1[[#This Row],[불량수량]]</f>
        <v>3640</v>
      </c>
      <c r="K2412" s="28" t="s">
        <v>314</v>
      </c>
      <c r="L2412" s="28" t="s">
        <v>34</v>
      </c>
      <c r="M2412" s="30" t="s">
        <v>230</v>
      </c>
      <c r="N2412" s="30" t="s">
        <v>353</v>
      </c>
      <c r="O2412" s="31">
        <v>620</v>
      </c>
      <c r="P2412" s="31">
        <v>0</v>
      </c>
      <c r="Q2412" s="32"/>
      <c r="R2412" s="33">
        <f t="shared" si="186"/>
        <v>5.032258064516129</v>
      </c>
      <c r="S2412" s="34">
        <f t="shared" si="185"/>
        <v>106</v>
      </c>
      <c r="T2412" s="35">
        <f>IF(L2412="비가동",0,VLOOKUP(E2412,[1]단가!$D$4:$G$1048576,4,0))</f>
        <v>172</v>
      </c>
      <c r="U2412" s="35">
        <f t="shared" si="182"/>
        <v>626080</v>
      </c>
      <c r="V2412" s="36" t="str">
        <f>IF($L2412="비가동",0,IF($B2412="in",VLOOKUP($E2412,[1]투입량!$M:$T,3,FALSE),VLOOKUP($E2412,[1]투입량!$D:$I,3,FALSE)))</f>
        <v>E6005</v>
      </c>
      <c r="W2412" s="35">
        <f>IF($L2412="비가동",0,IF($B2412="in",VLOOKUP($E2412,[1]투입량!$M:$T,6,FALSE),VLOOKUP($E2412,[1]투입량!$D:$I,5,FALSE)))</f>
        <v>0</v>
      </c>
      <c r="X2412" s="35">
        <f t="shared" si="183"/>
        <v>0</v>
      </c>
      <c r="Y2412" s="37">
        <f>IF(V2412=0,0,VLOOKUP(V2412,[1]원재료!C:H,3,0)*0.001)</f>
        <v>4.62</v>
      </c>
      <c r="Z2412" s="35">
        <f t="shared" si="184"/>
        <v>0</v>
      </c>
      <c r="AA2412" s="38"/>
      <c r="AB2412" s="39" t="s">
        <v>232</v>
      </c>
      <c r="AC2412" s="40"/>
    </row>
    <row r="2413" spans="1:29" ht="19.5" customHeight="1" x14ac:dyDescent="0.45">
      <c r="A2413" s="22">
        <v>46150</v>
      </c>
      <c r="B2413" s="23" t="s">
        <v>29</v>
      </c>
      <c r="C2413" s="24" t="s">
        <v>168</v>
      </c>
      <c r="D2413" s="25" t="s">
        <v>312</v>
      </c>
      <c r="E2413" s="26" t="s">
        <v>313</v>
      </c>
      <c r="F2413" s="27" t="str">
        <f>VLOOKUP(표1[[#This Row],[품번]],[1]!품번구분[#Data],2,0)</f>
        <v>G</v>
      </c>
      <c r="G2413" s="28">
        <v>6</v>
      </c>
      <c r="H2413" s="28">
        <v>102</v>
      </c>
      <c r="I2413" s="28">
        <v>0</v>
      </c>
      <c r="J2413" s="29">
        <f>표1[[#This Row],[C/V]]*표1[[#This Row],[판수]]-표1[[#This Row],[불량수량]]</f>
        <v>612</v>
      </c>
      <c r="K2413" s="28" t="s">
        <v>319</v>
      </c>
      <c r="L2413" s="28" t="s">
        <v>117</v>
      </c>
      <c r="M2413" s="30" t="s">
        <v>230</v>
      </c>
      <c r="N2413" s="30" t="s">
        <v>353</v>
      </c>
      <c r="O2413" s="31">
        <v>620</v>
      </c>
      <c r="P2413" s="31">
        <v>0</v>
      </c>
      <c r="Q2413" s="32"/>
      <c r="R2413" s="33">
        <f t="shared" si="186"/>
        <v>9.870967741935484</v>
      </c>
      <c r="S2413" s="34">
        <f t="shared" si="185"/>
        <v>199</v>
      </c>
      <c r="T2413" s="35">
        <f>IF(L2413="비가동",0,VLOOKUP(E2413,[1]단가!$D$4:$G$1048576,4,0))</f>
        <v>408.6</v>
      </c>
      <c r="U2413" s="35">
        <f t="shared" si="182"/>
        <v>250063.2</v>
      </c>
      <c r="V2413" s="36" t="str">
        <f>IF($L2413="비가동",0,IF($B2413="in",VLOOKUP($E2413,[1]투입량!$M:$T,3,FALSE),VLOOKUP($E2413,[1]투입량!$D:$I,3,FALSE)))</f>
        <v>E5005-1</v>
      </c>
      <c r="W2413" s="35">
        <f>IF($L2413="비가동",0,IF($B2413="in",VLOOKUP($E2413,[1]투입량!$M:$T,6,FALSE),VLOOKUP($E2413,[1]투입량!$D:$I,5,FALSE)))</f>
        <v>0</v>
      </c>
      <c r="X2413" s="35">
        <f t="shared" si="183"/>
        <v>0</v>
      </c>
      <c r="Y2413" s="37">
        <f>IF(V2413=0,0,VLOOKUP(V2413,[1]원재료!C:H,3,0)*0.001)</f>
        <v>3.25</v>
      </c>
      <c r="Z2413" s="35">
        <f t="shared" si="184"/>
        <v>0</v>
      </c>
      <c r="AA2413" s="38"/>
      <c r="AB2413" s="39" t="s">
        <v>232</v>
      </c>
      <c r="AC2413" s="40"/>
    </row>
    <row r="2414" spans="1:29" ht="19.5" customHeight="1" x14ac:dyDescent="0.45">
      <c r="A2414" s="22">
        <v>46150</v>
      </c>
      <c r="B2414" s="23" t="s">
        <v>29</v>
      </c>
      <c r="C2414" s="24" t="s">
        <v>168</v>
      </c>
      <c r="D2414" s="25" t="s">
        <v>315</v>
      </c>
      <c r="E2414" s="26" t="s">
        <v>316</v>
      </c>
      <c r="F2414" s="27" t="str">
        <f>VLOOKUP(표1[[#This Row],[품번]],[1]!품번구분[#Data],2,0)</f>
        <v>G</v>
      </c>
      <c r="G2414" s="28">
        <v>4</v>
      </c>
      <c r="H2414" s="28">
        <v>102</v>
      </c>
      <c r="I2414" s="28">
        <v>0</v>
      </c>
      <c r="J2414" s="29">
        <f>표1[[#This Row],[C/V]]*표1[[#This Row],[판수]]-표1[[#This Row],[불량수량]]</f>
        <v>408</v>
      </c>
      <c r="K2414" s="28" t="s">
        <v>319</v>
      </c>
      <c r="L2414" s="28" t="s">
        <v>117</v>
      </c>
      <c r="M2414" s="30" t="s">
        <v>353</v>
      </c>
      <c r="N2414" s="30" t="s">
        <v>230</v>
      </c>
      <c r="O2414" s="31">
        <v>660</v>
      </c>
      <c r="P2414" s="31">
        <v>0</v>
      </c>
      <c r="Q2414" s="32"/>
      <c r="R2414" s="33">
        <f t="shared" si="186"/>
        <v>9.2727272727272734</v>
      </c>
      <c r="S2414" s="34">
        <f t="shared" si="185"/>
        <v>199</v>
      </c>
      <c r="T2414" s="35">
        <f>IF(L2414="비가동",0,VLOOKUP(E2414,[1]단가!$D$4:$G$1048576,4,0))</f>
        <v>670</v>
      </c>
      <c r="U2414" s="35">
        <f t="shared" si="182"/>
        <v>273360</v>
      </c>
      <c r="V2414" s="36" t="str">
        <f>IF($L2414="비가동",0,IF($B2414="in",VLOOKUP($E2414,[1]투입량!$M:$T,3,FALSE),VLOOKUP($E2414,[1]투입량!$D:$I,3,FALSE)))</f>
        <v>E5005-1</v>
      </c>
      <c r="W2414" s="35">
        <f>IF($L2414="비가동",0,IF($B2414="in",VLOOKUP($E2414,[1]투입량!$M:$T,6,FALSE),VLOOKUP($E2414,[1]투입량!$D:$I,5,FALSE)))</f>
        <v>337</v>
      </c>
      <c r="X2414" s="35">
        <f t="shared" si="183"/>
        <v>37811.4</v>
      </c>
      <c r="Y2414" s="37">
        <f>IF(V2414=0,0,VLOOKUP(V2414,[1]원재료!C:H,3,0)*0.001)</f>
        <v>3.25</v>
      </c>
      <c r="Z2414" s="35">
        <f t="shared" si="184"/>
        <v>122887.05</v>
      </c>
      <c r="AA2414" s="38"/>
      <c r="AB2414" s="39" t="s">
        <v>232</v>
      </c>
      <c r="AC2414" s="40"/>
    </row>
    <row r="2415" spans="1:29" ht="19.5" customHeight="1" x14ac:dyDescent="0.45">
      <c r="A2415" s="22">
        <v>46150</v>
      </c>
      <c r="B2415" s="23" t="s">
        <v>29</v>
      </c>
      <c r="C2415" s="24" t="s">
        <v>168</v>
      </c>
      <c r="D2415" s="25" t="s">
        <v>317</v>
      </c>
      <c r="E2415" s="26" t="s">
        <v>318</v>
      </c>
      <c r="F2415" s="27" t="str">
        <f>VLOOKUP(표1[[#This Row],[품번]],[1]!품번구분[#Data],2,0)</f>
        <v>G</v>
      </c>
      <c r="G2415" s="28">
        <v>70</v>
      </c>
      <c r="H2415" s="28">
        <v>54</v>
      </c>
      <c r="I2415" s="28">
        <v>0</v>
      </c>
      <c r="J2415" s="29">
        <f>표1[[#This Row],[C/V]]*표1[[#This Row],[판수]]-표1[[#This Row],[불량수량]]</f>
        <v>3780</v>
      </c>
      <c r="K2415" s="28" t="s">
        <v>319</v>
      </c>
      <c r="L2415" s="28" t="s">
        <v>117</v>
      </c>
      <c r="M2415" s="30" t="s">
        <v>353</v>
      </c>
      <c r="N2415" s="30" t="s">
        <v>230</v>
      </c>
      <c r="O2415" s="31">
        <v>660</v>
      </c>
      <c r="P2415" s="31">
        <v>0</v>
      </c>
      <c r="Q2415" s="32"/>
      <c r="R2415" s="33">
        <f t="shared" si="186"/>
        <v>4.9090909090909092</v>
      </c>
      <c r="S2415" s="34">
        <f t="shared" si="185"/>
        <v>106</v>
      </c>
      <c r="T2415" s="35">
        <f>IF(L2415="비가동",0,VLOOKUP(E2415,[1]단가!$D$4:$G$1048576,4,0))</f>
        <v>172</v>
      </c>
      <c r="U2415" s="35">
        <f t="shared" si="182"/>
        <v>650160</v>
      </c>
      <c r="V2415" s="36" t="str">
        <f>IF($L2415="비가동",0,IF($B2415="in",VLOOKUP($E2415,[1]투입량!$M:$T,3,FALSE),VLOOKUP($E2415,[1]투입량!$D:$I,3,FALSE)))</f>
        <v>E6005</v>
      </c>
      <c r="W2415" s="35">
        <f>IF($L2415="비가동",0,IF($B2415="in",VLOOKUP($E2415,[1]투입량!$M:$T,6,FALSE),VLOOKUP($E2415,[1]투입량!$D:$I,5,FALSE)))</f>
        <v>0</v>
      </c>
      <c r="X2415" s="35">
        <f t="shared" si="183"/>
        <v>0</v>
      </c>
      <c r="Y2415" s="37">
        <f>IF(V2415=0,0,VLOOKUP(V2415,[1]원재료!C:H,3,0)*0.001)</f>
        <v>4.62</v>
      </c>
      <c r="Z2415" s="35">
        <f t="shared" si="184"/>
        <v>0</v>
      </c>
      <c r="AA2415" s="38"/>
      <c r="AB2415" s="39" t="s">
        <v>232</v>
      </c>
      <c r="AC2415" s="40"/>
    </row>
    <row r="2416" spans="1:29" ht="19.5" customHeight="1" x14ac:dyDescent="0.45">
      <c r="A2416" s="22">
        <v>46150</v>
      </c>
      <c r="B2416" s="23" t="s">
        <v>29</v>
      </c>
      <c r="C2416" s="24" t="s">
        <v>168</v>
      </c>
      <c r="D2416" s="25" t="s">
        <v>367</v>
      </c>
      <c r="E2416" s="26" t="s">
        <v>295</v>
      </c>
      <c r="F2416" s="27" t="str">
        <f>VLOOKUP(표1[[#This Row],[품번]],[1]!품번구분[#Data],2,0)</f>
        <v>G</v>
      </c>
      <c r="G2416" s="28">
        <v>9</v>
      </c>
      <c r="H2416" s="28">
        <v>100</v>
      </c>
      <c r="I2416" s="28">
        <v>0</v>
      </c>
      <c r="J2416" s="29">
        <f>표1[[#This Row],[C/V]]*표1[[#This Row],[판수]]-표1[[#This Row],[불량수량]]</f>
        <v>900</v>
      </c>
      <c r="K2416" s="28" t="s">
        <v>293</v>
      </c>
      <c r="L2416" s="28" t="s">
        <v>34</v>
      </c>
      <c r="M2416" s="30" t="s">
        <v>230</v>
      </c>
      <c r="N2416" s="30" t="s">
        <v>353</v>
      </c>
      <c r="O2416" s="31">
        <v>620</v>
      </c>
      <c r="P2416" s="31">
        <v>0</v>
      </c>
      <c r="Q2416" s="32"/>
      <c r="R2416" s="33">
        <f t="shared" si="186"/>
        <v>9.67741935483871</v>
      </c>
      <c r="S2416" s="34">
        <f t="shared" si="185"/>
        <v>208</v>
      </c>
      <c r="T2416" s="35">
        <f>IF(L2416="비가동",0,VLOOKUP(E2416,[1]단가!$D$4:$G$1048576,4,0))</f>
        <v>250</v>
      </c>
      <c r="U2416" s="35">
        <f t="shared" si="182"/>
        <v>225000</v>
      </c>
      <c r="V2416" s="36" t="str">
        <f>IF($L2416="비가동",0,IF($B2416="in",VLOOKUP($E2416,[1]투입량!$M:$T,3,FALSE),VLOOKUP($E2416,[1]투입량!$D:$I,3,FALSE)))</f>
        <v>E5005-1</v>
      </c>
      <c r="W2416" s="35">
        <f>IF($L2416="비가동",0,IF($B2416="in",VLOOKUP($E2416,[1]투입량!$M:$T,6,FALSE),VLOOKUP($E2416,[1]투입량!$D:$I,5,FALSE)))</f>
        <v>302</v>
      </c>
      <c r="X2416" s="35">
        <f t="shared" si="183"/>
        <v>33220.000000000007</v>
      </c>
      <c r="Y2416" s="37">
        <f>IF(V2416=0,0,VLOOKUP(V2416,[1]원재료!C:H,3,0)*0.001)</f>
        <v>3.25</v>
      </c>
      <c r="Z2416" s="35">
        <f t="shared" si="184"/>
        <v>107965.00000000003</v>
      </c>
      <c r="AA2416" s="38"/>
      <c r="AB2416" s="39" t="s">
        <v>232</v>
      </c>
      <c r="AC2416" s="40"/>
    </row>
    <row r="2417" spans="1:29" ht="19.5" customHeight="1" x14ac:dyDescent="0.45">
      <c r="A2417" s="22">
        <v>46150</v>
      </c>
      <c r="B2417" s="23" t="s">
        <v>29</v>
      </c>
      <c r="C2417" s="24" t="s">
        <v>168</v>
      </c>
      <c r="D2417" s="25" t="s">
        <v>368</v>
      </c>
      <c r="E2417" s="26" t="s">
        <v>369</v>
      </c>
      <c r="F2417" s="27" t="str">
        <f>VLOOKUP(표1[[#This Row],[품번]],[1]!품번구분[#Data],2,0)</f>
        <v>G</v>
      </c>
      <c r="G2417" s="28">
        <v>2</v>
      </c>
      <c r="H2417" s="28">
        <v>59</v>
      </c>
      <c r="I2417" s="28">
        <v>0</v>
      </c>
      <c r="J2417" s="29">
        <f>표1[[#This Row],[C/V]]*표1[[#This Row],[판수]]-표1[[#This Row],[불량수량]]</f>
        <v>118</v>
      </c>
      <c r="K2417" s="28" t="s">
        <v>293</v>
      </c>
      <c r="L2417" s="28" t="s">
        <v>34</v>
      </c>
      <c r="M2417" s="30" t="s">
        <v>230</v>
      </c>
      <c r="N2417" s="30" t="s">
        <v>353</v>
      </c>
      <c r="O2417" s="31">
        <v>620</v>
      </c>
      <c r="P2417" s="31">
        <v>0</v>
      </c>
      <c r="Q2417" s="32"/>
      <c r="R2417" s="33">
        <f t="shared" si="186"/>
        <v>5.7096774193548381</v>
      </c>
      <c r="S2417" s="34">
        <f t="shared" si="185"/>
        <v>123</v>
      </c>
      <c r="T2417" s="35">
        <f>IF(L2417="비가동",0,VLOOKUP(E2417,[1]단가!$D$4:$G$1048576,4,0))</f>
        <v>2511</v>
      </c>
      <c r="U2417" s="35">
        <f t="shared" ref="U2417:U2480" si="187">IF(L2417="비가동",0,T2417*J2417)</f>
        <v>296298</v>
      </c>
      <c r="V2417" s="36" t="str">
        <f>IF($L2417="비가동",0,IF($B2417="in",VLOOKUP($E2417,[1]투입량!$M:$T,3,FALSE),VLOOKUP($E2417,[1]투입량!$D:$I,3,FALSE)))</f>
        <v>E6005</v>
      </c>
      <c r="W2417" s="35">
        <f>IF($L2417="비가동",0,IF($B2417="in",VLOOKUP($E2417,[1]투입량!$M:$T,6,FALSE),VLOOKUP($E2417,[1]투입량!$D:$I,5,FALSE)))</f>
        <v>99</v>
      </c>
      <c r="X2417" s="35">
        <f t="shared" ref="X2417:X2480" si="188">IF(L2417="비가동",0,(W2417*1.1)*H2417)</f>
        <v>6425.1</v>
      </c>
      <c r="Y2417" s="37">
        <f>IF(V2417=0,0,VLOOKUP(V2417,[1]원재료!C:H,3,0)*0.001)</f>
        <v>4.62</v>
      </c>
      <c r="Z2417" s="35">
        <f t="shared" ref="Z2417:Z2480" si="189">Y2417*X2417</f>
        <v>29683.962000000003</v>
      </c>
      <c r="AA2417" s="38"/>
      <c r="AB2417" s="39" t="s">
        <v>232</v>
      </c>
      <c r="AC2417" s="40"/>
    </row>
    <row r="2418" spans="1:29" ht="19.5" customHeight="1" x14ac:dyDescent="0.45">
      <c r="A2418" s="22">
        <v>46150</v>
      </c>
      <c r="B2418" s="23" t="s">
        <v>29</v>
      </c>
      <c r="C2418" s="24" t="s">
        <v>168</v>
      </c>
      <c r="D2418" s="25" t="s">
        <v>367</v>
      </c>
      <c r="E2418" s="26" t="s">
        <v>295</v>
      </c>
      <c r="F2418" s="27" t="str">
        <f>VLOOKUP(표1[[#This Row],[품번]],[1]!품번구분[#Data],2,0)</f>
        <v>G</v>
      </c>
      <c r="G2418" s="28">
        <v>9</v>
      </c>
      <c r="H2418" s="28">
        <v>108</v>
      </c>
      <c r="I2418" s="28">
        <v>0</v>
      </c>
      <c r="J2418" s="29">
        <f>표1[[#This Row],[C/V]]*표1[[#This Row],[판수]]-표1[[#This Row],[불량수량]]</f>
        <v>972</v>
      </c>
      <c r="K2418" s="28" t="s">
        <v>298</v>
      </c>
      <c r="L2418" s="28" t="s">
        <v>117</v>
      </c>
      <c r="M2418" s="30" t="s">
        <v>353</v>
      </c>
      <c r="N2418" s="30" t="s">
        <v>230</v>
      </c>
      <c r="O2418" s="31">
        <v>660</v>
      </c>
      <c r="P2418" s="31">
        <v>0</v>
      </c>
      <c r="Q2418" s="32"/>
      <c r="R2418" s="33">
        <f t="shared" si="186"/>
        <v>9.8181818181818183</v>
      </c>
      <c r="S2418" s="34">
        <f t="shared" si="185"/>
        <v>208</v>
      </c>
      <c r="T2418" s="35">
        <f>IF(L2418="비가동",0,VLOOKUP(E2418,[1]단가!$D$4:$G$1048576,4,0))</f>
        <v>250</v>
      </c>
      <c r="U2418" s="35">
        <f t="shared" si="187"/>
        <v>243000</v>
      </c>
      <c r="V2418" s="36" t="str">
        <f>IF($L2418="비가동",0,IF($B2418="in",VLOOKUP($E2418,[1]투입량!$M:$T,3,FALSE),VLOOKUP($E2418,[1]투입량!$D:$I,3,FALSE)))</f>
        <v>E5005-1</v>
      </c>
      <c r="W2418" s="35">
        <f>IF($L2418="비가동",0,IF($B2418="in",VLOOKUP($E2418,[1]투입량!$M:$T,6,FALSE),VLOOKUP($E2418,[1]투입량!$D:$I,5,FALSE)))</f>
        <v>302</v>
      </c>
      <c r="X2418" s="35">
        <f t="shared" si="188"/>
        <v>35877.600000000006</v>
      </c>
      <c r="Y2418" s="37">
        <f>IF(V2418=0,0,VLOOKUP(V2418,[1]원재료!C:H,3,0)*0.001)</f>
        <v>3.25</v>
      </c>
      <c r="Z2418" s="35">
        <f t="shared" si="189"/>
        <v>116602.20000000001</v>
      </c>
      <c r="AA2418" s="38"/>
      <c r="AB2418" s="39" t="s">
        <v>232</v>
      </c>
      <c r="AC2418" s="40"/>
    </row>
    <row r="2419" spans="1:29" ht="19.5" customHeight="1" x14ac:dyDescent="0.45">
      <c r="A2419" s="22">
        <v>46150</v>
      </c>
      <c r="B2419" s="23" t="s">
        <v>29</v>
      </c>
      <c r="C2419" s="24" t="s">
        <v>168</v>
      </c>
      <c r="D2419" s="25" t="s">
        <v>368</v>
      </c>
      <c r="E2419" s="26" t="s">
        <v>369</v>
      </c>
      <c r="F2419" s="27" t="str">
        <f>VLOOKUP(표1[[#This Row],[품번]],[1]!품번구분[#Data],2,0)</f>
        <v>G</v>
      </c>
      <c r="G2419" s="28">
        <v>2</v>
      </c>
      <c r="H2419" s="28">
        <v>64</v>
      </c>
      <c r="I2419" s="28">
        <v>0</v>
      </c>
      <c r="J2419" s="29">
        <f>표1[[#This Row],[C/V]]*표1[[#This Row],[판수]]-표1[[#This Row],[불량수량]]</f>
        <v>128</v>
      </c>
      <c r="K2419" s="28" t="s">
        <v>298</v>
      </c>
      <c r="L2419" s="28" t="s">
        <v>117</v>
      </c>
      <c r="M2419" s="30" t="s">
        <v>353</v>
      </c>
      <c r="N2419" s="30" t="s">
        <v>230</v>
      </c>
      <c r="O2419" s="31">
        <v>660</v>
      </c>
      <c r="P2419" s="31">
        <v>0</v>
      </c>
      <c r="Q2419" s="32"/>
      <c r="R2419" s="33">
        <f t="shared" si="186"/>
        <v>5.8181818181818183</v>
      </c>
      <c r="S2419" s="34">
        <f t="shared" si="185"/>
        <v>123</v>
      </c>
      <c r="T2419" s="35">
        <f>IF(L2419="비가동",0,VLOOKUP(E2419,[1]단가!$D$4:$G$1048576,4,0))</f>
        <v>2511</v>
      </c>
      <c r="U2419" s="35">
        <f t="shared" si="187"/>
        <v>321408</v>
      </c>
      <c r="V2419" s="36" t="str">
        <f>IF($L2419="비가동",0,IF($B2419="in",VLOOKUP($E2419,[1]투입량!$M:$T,3,FALSE),VLOOKUP($E2419,[1]투입량!$D:$I,3,FALSE)))</f>
        <v>E6005</v>
      </c>
      <c r="W2419" s="35">
        <f>IF($L2419="비가동",0,IF($B2419="in",VLOOKUP($E2419,[1]투입량!$M:$T,6,FALSE),VLOOKUP($E2419,[1]투입량!$D:$I,5,FALSE)))</f>
        <v>99</v>
      </c>
      <c r="X2419" s="35">
        <f t="shared" si="188"/>
        <v>6969.6</v>
      </c>
      <c r="Y2419" s="37">
        <f>IF(V2419=0,0,VLOOKUP(V2419,[1]원재료!C:H,3,0)*0.001)</f>
        <v>4.62</v>
      </c>
      <c r="Z2419" s="35">
        <f t="shared" si="189"/>
        <v>32199.552000000003</v>
      </c>
      <c r="AA2419" s="38"/>
      <c r="AB2419" s="39" t="s">
        <v>232</v>
      </c>
      <c r="AC2419" s="40"/>
    </row>
    <row r="2420" spans="1:29" ht="19.5" customHeight="1" x14ac:dyDescent="0.45">
      <c r="A2420" s="22">
        <v>46150</v>
      </c>
      <c r="B2420" s="23" t="s">
        <v>29</v>
      </c>
      <c r="C2420" s="24" t="s">
        <v>168</v>
      </c>
      <c r="D2420" s="25" t="s">
        <v>320</v>
      </c>
      <c r="E2420" s="26" t="s">
        <v>357</v>
      </c>
      <c r="F2420" s="27" t="str">
        <f>VLOOKUP(표1[[#This Row],[품번]],[1]!품번구분[#Data],2,0)</f>
        <v>G</v>
      </c>
      <c r="G2420" s="28">
        <v>2</v>
      </c>
      <c r="H2420" s="28">
        <v>66</v>
      </c>
      <c r="I2420" s="28">
        <v>0</v>
      </c>
      <c r="J2420" s="29">
        <f>표1[[#This Row],[C/V]]*표1[[#This Row],[판수]]-표1[[#This Row],[불량수량]]</f>
        <v>132</v>
      </c>
      <c r="K2420" s="28" t="s">
        <v>322</v>
      </c>
      <c r="L2420" s="28" t="s">
        <v>34</v>
      </c>
      <c r="M2420" s="30" t="s">
        <v>353</v>
      </c>
      <c r="N2420" s="30" t="s">
        <v>230</v>
      </c>
      <c r="O2420" s="31">
        <v>660</v>
      </c>
      <c r="P2420" s="31">
        <v>0</v>
      </c>
      <c r="Q2420" s="32"/>
      <c r="R2420" s="33">
        <f t="shared" si="186"/>
        <v>6</v>
      </c>
      <c r="S2420" s="34">
        <f t="shared" si="185"/>
        <v>135</v>
      </c>
      <c r="T2420" s="35">
        <f>IF(L2420="비가동",0,VLOOKUP(E2420,[1]단가!$D$4:$G$1048576,4,0))</f>
        <v>2511</v>
      </c>
      <c r="U2420" s="35">
        <f t="shared" si="187"/>
        <v>331452</v>
      </c>
      <c r="V2420" s="36" t="str">
        <f>IF($L2420="비가동",0,IF($B2420="in",VLOOKUP($E2420,[1]투입량!$M:$T,3,FALSE),VLOOKUP($E2420,[1]투입량!$D:$I,3,FALSE)))</f>
        <v>E6005</v>
      </c>
      <c r="W2420" s="35">
        <f>IF($L2420="비가동",0,IF($B2420="in",VLOOKUP($E2420,[1]투입량!$M:$T,6,FALSE),VLOOKUP($E2420,[1]투입량!$D:$I,5,FALSE)))</f>
        <v>66</v>
      </c>
      <c r="X2420" s="35">
        <f t="shared" si="188"/>
        <v>4791.6000000000004</v>
      </c>
      <c r="Y2420" s="37">
        <f>IF(V2420=0,0,VLOOKUP(V2420,[1]원재료!C:H,3,0)*0.001)</f>
        <v>4.62</v>
      </c>
      <c r="Z2420" s="35">
        <f t="shared" si="189"/>
        <v>22137.192000000003</v>
      </c>
      <c r="AA2420" s="38"/>
      <c r="AB2420" s="39" t="s">
        <v>232</v>
      </c>
      <c r="AC2420" s="40"/>
    </row>
    <row r="2421" spans="1:29" ht="19.5" customHeight="1" x14ac:dyDescent="0.45">
      <c r="A2421" s="22">
        <v>46150</v>
      </c>
      <c r="B2421" s="23" t="s">
        <v>29</v>
      </c>
      <c r="C2421" s="24" t="s">
        <v>168</v>
      </c>
      <c r="D2421" s="25" t="s">
        <v>323</v>
      </c>
      <c r="E2421" s="26" t="s">
        <v>324</v>
      </c>
      <c r="F2421" s="27" t="str">
        <f>VLOOKUP(표1[[#This Row],[품번]],[1]!품번구분[#Data],2,0)</f>
        <v>G</v>
      </c>
      <c r="G2421" s="28">
        <v>40</v>
      </c>
      <c r="H2421" s="28">
        <v>88</v>
      </c>
      <c r="I2421" s="28">
        <v>0</v>
      </c>
      <c r="J2421" s="29">
        <f>표1[[#This Row],[C/V]]*표1[[#This Row],[판수]]-표1[[#This Row],[불량수량]]</f>
        <v>3520</v>
      </c>
      <c r="K2421" s="28" t="s">
        <v>322</v>
      </c>
      <c r="L2421" s="28" t="s">
        <v>34</v>
      </c>
      <c r="M2421" s="30" t="s">
        <v>230</v>
      </c>
      <c r="N2421" s="30" t="s">
        <v>353</v>
      </c>
      <c r="O2421" s="31">
        <v>620</v>
      </c>
      <c r="P2421" s="31">
        <v>0</v>
      </c>
      <c r="Q2421" s="32"/>
      <c r="R2421" s="33">
        <f t="shared" si="186"/>
        <v>8.5161290322580641</v>
      </c>
      <c r="S2421" s="34">
        <f t="shared" si="185"/>
        <v>181</v>
      </c>
      <c r="T2421" s="35">
        <f>IF(L2421="비가동",0,VLOOKUP(E2421,[1]단가!$D$4:$G$1048576,4,0))</f>
        <v>65</v>
      </c>
      <c r="U2421" s="35">
        <f t="shared" si="187"/>
        <v>228800</v>
      </c>
      <c r="V2421" s="36" t="str">
        <f>IF($L2421="비가동",0,IF($B2421="in",VLOOKUP($E2421,[1]투입량!$M:$T,3,FALSE),VLOOKUP($E2421,[1]투입량!$D:$I,3,FALSE)))</f>
        <v>E4005</v>
      </c>
      <c r="W2421" s="35">
        <f>IF($L2421="비가동",0,IF($B2421="in",VLOOKUP($E2421,[1]투입량!$M:$T,6,FALSE),VLOOKUP($E2421,[1]투입량!$D:$I,5,FALSE)))</f>
        <v>252</v>
      </c>
      <c r="X2421" s="35">
        <f t="shared" si="188"/>
        <v>24393.600000000006</v>
      </c>
      <c r="Y2421" s="37">
        <f>IF(V2421=0,0,VLOOKUP(V2421,[1]원재료!C:H,3,0)*0.001)</f>
        <v>3.22</v>
      </c>
      <c r="Z2421" s="35">
        <f t="shared" si="189"/>
        <v>78547.392000000022</v>
      </c>
      <c r="AA2421" s="38"/>
      <c r="AB2421" s="39" t="s">
        <v>232</v>
      </c>
      <c r="AC2421" s="40"/>
    </row>
    <row r="2422" spans="1:29" ht="19.5" customHeight="1" x14ac:dyDescent="0.45">
      <c r="A2422" s="22">
        <v>46150</v>
      </c>
      <c r="B2422" s="23" t="s">
        <v>29</v>
      </c>
      <c r="C2422" s="24" t="s">
        <v>168</v>
      </c>
      <c r="D2422" s="25" t="s">
        <v>325</v>
      </c>
      <c r="E2422" s="26" t="s">
        <v>326</v>
      </c>
      <c r="F2422" s="27" t="str">
        <f>VLOOKUP(표1[[#This Row],[품번]],[1]!품번구분[#Data],2,0)</f>
        <v>G</v>
      </c>
      <c r="G2422" s="28">
        <v>30</v>
      </c>
      <c r="H2422" s="28">
        <v>12</v>
      </c>
      <c r="I2422" s="28">
        <v>0</v>
      </c>
      <c r="J2422" s="29">
        <f>표1[[#This Row],[C/V]]*표1[[#This Row],[판수]]-표1[[#This Row],[불량수량]]</f>
        <v>360</v>
      </c>
      <c r="K2422" s="28" t="s">
        <v>322</v>
      </c>
      <c r="L2422" s="28" t="s">
        <v>34</v>
      </c>
      <c r="M2422" s="30" t="s">
        <v>230</v>
      </c>
      <c r="N2422" s="30">
        <v>0.375</v>
      </c>
      <c r="O2422" s="31">
        <v>60</v>
      </c>
      <c r="P2422" s="31">
        <v>0</v>
      </c>
      <c r="Q2422" s="32"/>
      <c r="R2422" s="33">
        <f t="shared" si="186"/>
        <v>12</v>
      </c>
      <c r="S2422" s="34">
        <f t="shared" si="185"/>
        <v>12</v>
      </c>
      <c r="T2422" s="35">
        <f>IF(L2422="비가동",0,VLOOKUP(E2422,[1]단가!$D$4:$G$1048576,4,0))</f>
        <v>340</v>
      </c>
      <c r="U2422" s="35">
        <f t="shared" si="187"/>
        <v>122400</v>
      </c>
      <c r="V2422" s="36" t="str">
        <f>IF($L2422="비가동",0,IF($B2422="in",VLOOKUP($E2422,[1]투입량!$M:$T,3,FALSE),VLOOKUP($E2422,[1]투입량!$D:$I,3,FALSE)))</f>
        <v>E5005-1</v>
      </c>
      <c r="W2422" s="35">
        <f>IF($L2422="비가동",0,IF($B2422="in",VLOOKUP($E2422,[1]투입량!$M:$T,6,FALSE),VLOOKUP($E2422,[1]투입량!$D:$I,5,FALSE)))</f>
        <v>832</v>
      </c>
      <c r="X2422" s="35">
        <f t="shared" si="188"/>
        <v>10982.400000000001</v>
      </c>
      <c r="Y2422" s="37">
        <f>IF(V2422=0,0,VLOOKUP(V2422,[1]원재료!C:H,3,0)*0.001)</f>
        <v>3.25</v>
      </c>
      <c r="Z2422" s="35">
        <f t="shared" si="189"/>
        <v>35692.800000000003</v>
      </c>
      <c r="AA2422" s="38"/>
      <c r="AB2422" s="39" t="s">
        <v>232</v>
      </c>
      <c r="AC2422" s="40"/>
    </row>
    <row r="2423" spans="1:29" ht="19.5" hidden="1" customHeight="1" x14ac:dyDescent="0.45">
      <c r="A2423" s="22">
        <v>46150</v>
      </c>
      <c r="B2423" s="23" t="s">
        <v>29</v>
      </c>
      <c r="C2423" s="24" t="s">
        <v>168</v>
      </c>
      <c r="D2423" s="25" t="s">
        <v>325</v>
      </c>
      <c r="E2423" s="26" t="s">
        <v>394</v>
      </c>
      <c r="F2423" s="27" t="str">
        <f>VLOOKUP(표1[[#This Row],[품번]],[1]!품번구분[#Data],2,0)</f>
        <v>G</v>
      </c>
      <c r="G2423" s="28">
        <v>4</v>
      </c>
      <c r="H2423" s="28">
        <v>63</v>
      </c>
      <c r="I2423" s="28">
        <v>0</v>
      </c>
      <c r="J2423" s="29">
        <f>표1[[#This Row],[C/V]]*표1[[#This Row],[판수]]-표1[[#This Row],[불량수량]]</f>
        <v>252</v>
      </c>
      <c r="K2423" s="28" t="s">
        <v>322</v>
      </c>
      <c r="L2423" s="28" t="s">
        <v>34</v>
      </c>
      <c r="M2423" s="30">
        <v>0.375</v>
      </c>
      <c r="N2423" s="30" t="s">
        <v>353</v>
      </c>
      <c r="O2423" s="31">
        <v>470</v>
      </c>
      <c r="P2423" s="31">
        <v>90</v>
      </c>
      <c r="Q2423" s="32" t="s">
        <v>178</v>
      </c>
      <c r="R2423" s="33">
        <f t="shared" si="186"/>
        <v>8.0425531914893611</v>
      </c>
      <c r="S2423" s="34">
        <f t="shared" si="185"/>
        <v>156</v>
      </c>
      <c r="T2423" s="35">
        <f>IF(L2423="비가동",0,VLOOKUP(E2423,[1]단가!$D$4:$G$1048576,4,0))</f>
        <v>760</v>
      </c>
      <c r="U2423" s="35">
        <f t="shared" si="187"/>
        <v>191520</v>
      </c>
      <c r="V2423" s="36" t="str">
        <f>IF($L2423="비가동",0,IF($B2423="in",VLOOKUP($E2423,[1]투입량!$M:$T,3,FALSE),VLOOKUP($E2423,[1]투입량!$D:$I,3,FALSE)))</f>
        <v>E4701</v>
      </c>
      <c r="W2423" s="35">
        <f>IF($L2423="비가동",0,IF($B2423="in",VLOOKUP($E2423,[1]투입량!$M:$T,6,FALSE),VLOOKUP($E2423,[1]투입량!$D:$I,5,FALSE)))</f>
        <v>297</v>
      </c>
      <c r="X2423" s="35">
        <f t="shared" si="188"/>
        <v>20582.100000000002</v>
      </c>
      <c r="Y2423" s="37">
        <f>IF(V2423=0,0,VLOOKUP(V2423,[1]원재료!C:H,3,0)*0.001)</f>
        <v>3.13</v>
      </c>
      <c r="Z2423" s="35">
        <f t="shared" si="189"/>
        <v>64421.973000000005</v>
      </c>
      <c r="AA2423" s="38"/>
      <c r="AB2423" s="39" t="s">
        <v>232</v>
      </c>
      <c r="AC2423" s="40"/>
    </row>
    <row r="2424" spans="1:29" ht="19.5" customHeight="1" x14ac:dyDescent="0.45">
      <c r="A2424" s="22">
        <v>46150</v>
      </c>
      <c r="B2424" s="23" t="s">
        <v>29</v>
      </c>
      <c r="C2424" s="24" t="s">
        <v>168</v>
      </c>
      <c r="D2424" s="25" t="s">
        <v>320</v>
      </c>
      <c r="E2424" s="26" t="s">
        <v>357</v>
      </c>
      <c r="F2424" s="27" t="str">
        <f>VLOOKUP(표1[[#This Row],[품번]],[1]!품번구분[#Data],2,0)</f>
        <v>G</v>
      </c>
      <c r="G2424" s="28">
        <v>2</v>
      </c>
      <c r="H2424" s="28">
        <v>69</v>
      </c>
      <c r="I2424" s="28">
        <v>0</v>
      </c>
      <c r="J2424" s="29">
        <f>표1[[#This Row],[C/V]]*표1[[#This Row],[판수]]-표1[[#This Row],[불량수량]]</f>
        <v>138</v>
      </c>
      <c r="K2424" s="28" t="s">
        <v>327</v>
      </c>
      <c r="L2424" s="28" t="s">
        <v>117</v>
      </c>
      <c r="M2424" s="30" t="s">
        <v>353</v>
      </c>
      <c r="N2424" s="30" t="s">
        <v>230</v>
      </c>
      <c r="O2424" s="31">
        <v>660</v>
      </c>
      <c r="P2424" s="31">
        <v>0</v>
      </c>
      <c r="Q2424" s="32"/>
      <c r="R2424" s="33">
        <f t="shared" si="186"/>
        <v>6.2727272727272725</v>
      </c>
      <c r="S2424" s="34">
        <f t="shared" si="185"/>
        <v>135</v>
      </c>
      <c r="T2424" s="35">
        <f>IF(L2424="비가동",0,VLOOKUP(E2424,[1]단가!$D$4:$G$1048576,4,0))</f>
        <v>2511</v>
      </c>
      <c r="U2424" s="35">
        <f t="shared" si="187"/>
        <v>346518</v>
      </c>
      <c r="V2424" s="36" t="str">
        <f>IF($L2424="비가동",0,IF($B2424="in",VLOOKUP($E2424,[1]투입량!$M:$T,3,FALSE),VLOOKUP($E2424,[1]투입량!$D:$I,3,FALSE)))</f>
        <v>E6005</v>
      </c>
      <c r="W2424" s="35">
        <f>IF($L2424="비가동",0,IF($B2424="in",VLOOKUP($E2424,[1]투입량!$M:$T,6,FALSE),VLOOKUP($E2424,[1]투입량!$D:$I,5,FALSE)))</f>
        <v>66</v>
      </c>
      <c r="X2424" s="35">
        <f t="shared" si="188"/>
        <v>5009.4000000000005</v>
      </c>
      <c r="Y2424" s="37">
        <f>IF(V2424=0,0,VLOOKUP(V2424,[1]원재료!C:H,3,0)*0.001)</f>
        <v>4.62</v>
      </c>
      <c r="Z2424" s="35">
        <f t="shared" si="189"/>
        <v>23143.428000000004</v>
      </c>
      <c r="AA2424" s="38"/>
      <c r="AB2424" s="39" t="s">
        <v>232</v>
      </c>
      <c r="AC2424" s="40"/>
    </row>
    <row r="2425" spans="1:29" ht="19.5" customHeight="1" x14ac:dyDescent="0.45">
      <c r="A2425" s="22">
        <v>46150</v>
      </c>
      <c r="B2425" s="23" t="s">
        <v>29</v>
      </c>
      <c r="C2425" s="24" t="s">
        <v>168</v>
      </c>
      <c r="D2425" s="25" t="s">
        <v>323</v>
      </c>
      <c r="E2425" s="26" t="s">
        <v>324</v>
      </c>
      <c r="F2425" s="27" t="str">
        <f>VLOOKUP(표1[[#This Row],[품번]],[1]!품번구분[#Data],2,0)</f>
        <v>G</v>
      </c>
      <c r="G2425" s="28">
        <v>40</v>
      </c>
      <c r="H2425" s="28">
        <v>93</v>
      </c>
      <c r="I2425" s="28">
        <v>0</v>
      </c>
      <c r="J2425" s="29">
        <f>표1[[#This Row],[C/V]]*표1[[#This Row],[판수]]-표1[[#This Row],[불량수량]]</f>
        <v>3720</v>
      </c>
      <c r="K2425" s="28" t="s">
        <v>327</v>
      </c>
      <c r="L2425" s="28" t="s">
        <v>117</v>
      </c>
      <c r="M2425" s="30" t="s">
        <v>353</v>
      </c>
      <c r="N2425" s="30" t="s">
        <v>230</v>
      </c>
      <c r="O2425" s="31">
        <v>660</v>
      </c>
      <c r="P2425" s="31">
        <v>0</v>
      </c>
      <c r="Q2425" s="32"/>
      <c r="R2425" s="33">
        <f t="shared" si="186"/>
        <v>8.4545454545454533</v>
      </c>
      <c r="S2425" s="34">
        <f t="shared" si="185"/>
        <v>181</v>
      </c>
      <c r="T2425" s="35">
        <f>IF(L2425="비가동",0,VLOOKUP(E2425,[1]단가!$D$4:$G$1048576,4,0))</f>
        <v>65</v>
      </c>
      <c r="U2425" s="35">
        <f t="shared" si="187"/>
        <v>241800</v>
      </c>
      <c r="V2425" s="36" t="str">
        <f>IF($L2425="비가동",0,IF($B2425="in",VLOOKUP($E2425,[1]투입량!$M:$T,3,FALSE),VLOOKUP($E2425,[1]투입량!$D:$I,3,FALSE)))</f>
        <v>E4005</v>
      </c>
      <c r="W2425" s="35">
        <f>IF($L2425="비가동",0,IF($B2425="in",VLOOKUP($E2425,[1]투입량!$M:$T,6,FALSE),VLOOKUP($E2425,[1]투입량!$D:$I,5,FALSE)))</f>
        <v>252</v>
      </c>
      <c r="X2425" s="35">
        <f t="shared" si="188"/>
        <v>25779.600000000006</v>
      </c>
      <c r="Y2425" s="37">
        <f>IF(V2425=0,0,VLOOKUP(V2425,[1]원재료!C:H,3,0)*0.001)</f>
        <v>3.22</v>
      </c>
      <c r="Z2425" s="35">
        <f t="shared" si="189"/>
        <v>83010.31200000002</v>
      </c>
      <c r="AA2425" s="38"/>
      <c r="AB2425" s="39" t="s">
        <v>232</v>
      </c>
      <c r="AC2425" s="40"/>
    </row>
    <row r="2426" spans="1:29" ht="19.5" customHeight="1" x14ac:dyDescent="0.45">
      <c r="A2426" s="22">
        <v>46150</v>
      </c>
      <c r="B2426" s="23" t="s">
        <v>29</v>
      </c>
      <c r="C2426" s="24" t="s">
        <v>168</v>
      </c>
      <c r="D2426" s="25" t="s">
        <v>325</v>
      </c>
      <c r="E2426" s="26" t="s">
        <v>394</v>
      </c>
      <c r="F2426" s="27" t="str">
        <f>VLOOKUP(표1[[#This Row],[품번]],[1]!품번구분[#Data],2,0)</f>
        <v>G</v>
      </c>
      <c r="G2426" s="28">
        <v>4</v>
      </c>
      <c r="H2426" s="28">
        <v>93</v>
      </c>
      <c r="I2426" s="28">
        <v>0</v>
      </c>
      <c r="J2426" s="29">
        <f>표1[[#This Row],[C/V]]*표1[[#This Row],[판수]]-표1[[#This Row],[불량수량]]</f>
        <v>372</v>
      </c>
      <c r="K2426" s="28" t="s">
        <v>327</v>
      </c>
      <c r="L2426" s="28" t="s">
        <v>117</v>
      </c>
      <c r="M2426" s="30" t="s">
        <v>353</v>
      </c>
      <c r="N2426" s="30" t="s">
        <v>230</v>
      </c>
      <c r="O2426" s="31">
        <v>660</v>
      </c>
      <c r="P2426" s="31">
        <v>0</v>
      </c>
      <c r="Q2426" s="32"/>
      <c r="R2426" s="33">
        <f t="shared" si="186"/>
        <v>8.4545454545454533</v>
      </c>
      <c r="S2426" s="34">
        <f t="shared" si="185"/>
        <v>156</v>
      </c>
      <c r="T2426" s="35">
        <f>IF(L2426="비가동",0,VLOOKUP(E2426,[1]단가!$D$4:$G$1048576,4,0))</f>
        <v>760</v>
      </c>
      <c r="U2426" s="35">
        <f t="shared" si="187"/>
        <v>282720</v>
      </c>
      <c r="V2426" s="36" t="str">
        <f>IF($L2426="비가동",0,IF($B2426="in",VLOOKUP($E2426,[1]투입량!$M:$T,3,FALSE),VLOOKUP($E2426,[1]투입량!$D:$I,3,FALSE)))</f>
        <v>E4701</v>
      </c>
      <c r="W2426" s="35">
        <f>IF($L2426="비가동",0,IF($B2426="in",VLOOKUP($E2426,[1]투입량!$M:$T,6,FALSE),VLOOKUP($E2426,[1]투입량!$D:$I,5,FALSE)))</f>
        <v>297</v>
      </c>
      <c r="X2426" s="35">
        <f t="shared" si="188"/>
        <v>30383.100000000006</v>
      </c>
      <c r="Y2426" s="37">
        <f>IF(V2426=0,0,VLOOKUP(V2426,[1]원재료!C:H,3,0)*0.001)</f>
        <v>3.13</v>
      </c>
      <c r="Z2426" s="35">
        <f t="shared" si="189"/>
        <v>95099.103000000017</v>
      </c>
      <c r="AA2426" s="38"/>
      <c r="AB2426" s="39" t="s">
        <v>232</v>
      </c>
      <c r="AC2426" s="40"/>
    </row>
    <row r="2427" spans="1:29" ht="19.5" customHeight="1" x14ac:dyDescent="0.45">
      <c r="A2427" s="22">
        <v>46150</v>
      </c>
      <c r="B2427" s="23" t="s">
        <v>29</v>
      </c>
      <c r="C2427" s="24" t="s">
        <v>168</v>
      </c>
      <c r="D2427" s="25" t="s">
        <v>328</v>
      </c>
      <c r="E2427" s="26" t="s">
        <v>329</v>
      </c>
      <c r="F2427" s="27" t="str">
        <f>VLOOKUP(표1[[#This Row],[품번]],[1]!품번구분[#Data],2,0)</f>
        <v>G</v>
      </c>
      <c r="G2427" s="28">
        <v>2</v>
      </c>
      <c r="H2427" s="28">
        <v>60</v>
      </c>
      <c r="I2427" s="28">
        <v>0</v>
      </c>
      <c r="J2427" s="29">
        <f>표1[[#This Row],[C/V]]*표1[[#This Row],[판수]]-표1[[#This Row],[불량수량]]</f>
        <v>120</v>
      </c>
      <c r="K2427" s="28" t="s">
        <v>330</v>
      </c>
      <c r="L2427" s="28" t="s">
        <v>34</v>
      </c>
      <c r="M2427" s="30" t="s">
        <v>230</v>
      </c>
      <c r="N2427" s="30" t="s">
        <v>353</v>
      </c>
      <c r="O2427" s="31">
        <v>620</v>
      </c>
      <c r="P2427" s="31">
        <v>0</v>
      </c>
      <c r="Q2427" s="32"/>
      <c r="R2427" s="33">
        <f t="shared" si="186"/>
        <v>5.806451612903226</v>
      </c>
      <c r="S2427" s="34">
        <f t="shared" si="185"/>
        <v>124</v>
      </c>
      <c r="T2427" s="35">
        <f>IF(L2427="비가동",0,VLOOKUP(E2427,[1]단가!$D$4:$G$1048576,4,0))</f>
        <v>3750</v>
      </c>
      <c r="U2427" s="35">
        <f t="shared" si="187"/>
        <v>450000</v>
      </c>
      <c r="V2427" s="36" t="str">
        <f>IF($L2427="비가동",0,IF($B2427="in",VLOOKUP($E2427,[1]투입량!$M:$T,3,FALSE),VLOOKUP($E2427,[1]투입량!$D:$I,3,FALSE)))</f>
        <v>E6005</v>
      </c>
      <c r="W2427" s="35">
        <f>IF($L2427="비가동",0,IF($B2427="in",VLOOKUP($E2427,[1]투입량!$M:$T,6,FALSE),VLOOKUP($E2427,[1]투입량!$D:$I,5,FALSE)))</f>
        <v>88</v>
      </c>
      <c r="X2427" s="35">
        <f t="shared" si="188"/>
        <v>5808.0000000000009</v>
      </c>
      <c r="Y2427" s="37">
        <f>IF(V2427=0,0,VLOOKUP(V2427,[1]원재료!C:H,3,0)*0.001)</f>
        <v>4.62</v>
      </c>
      <c r="Z2427" s="35">
        <f t="shared" si="189"/>
        <v>26832.960000000006</v>
      </c>
      <c r="AA2427" s="38"/>
      <c r="AB2427" s="39" t="s">
        <v>232</v>
      </c>
      <c r="AC2427" s="40"/>
    </row>
    <row r="2428" spans="1:29" ht="19.5" customHeight="1" x14ac:dyDescent="0.45">
      <c r="A2428" s="22">
        <v>46150</v>
      </c>
      <c r="B2428" s="23" t="s">
        <v>29</v>
      </c>
      <c r="C2428" s="24" t="s">
        <v>168</v>
      </c>
      <c r="D2428" s="25" t="s">
        <v>331</v>
      </c>
      <c r="E2428" s="26" t="s">
        <v>332</v>
      </c>
      <c r="F2428" s="27" t="str">
        <f>VLOOKUP(표1[[#This Row],[품번]],[1]!품번구분[#Data],2,0)</f>
        <v>G</v>
      </c>
      <c r="G2428" s="28">
        <v>16</v>
      </c>
      <c r="H2428" s="28">
        <v>60</v>
      </c>
      <c r="I2428" s="28">
        <v>0</v>
      </c>
      <c r="J2428" s="29">
        <f>표1[[#This Row],[C/V]]*표1[[#This Row],[판수]]-표1[[#This Row],[불량수량]]</f>
        <v>960</v>
      </c>
      <c r="K2428" s="28" t="s">
        <v>330</v>
      </c>
      <c r="L2428" s="28" t="s">
        <v>34</v>
      </c>
      <c r="M2428" s="30" t="s">
        <v>230</v>
      </c>
      <c r="N2428" s="30" t="s">
        <v>353</v>
      </c>
      <c r="O2428" s="31">
        <v>620</v>
      </c>
      <c r="P2428" s="31">
        <v>0</v>
      </c>
      <c r="Q2428" s="32"/>
      <c r="R2428" s="33">
        <f t="shared" si="186"/>
        <v>5.806451612903226</v>
      </c>
      <c r="S2428" s="34">
        <f t="shared" si="185"/>
        <v>124</v>
      </c>
      <c r="T2428" s="35">
        <f>IF(L2428="비가동",0,VLOOKUP(E2428,[1]단가!$D$4:$G$1048576,4,0))</f>
        <v>820.4</v>
      </c>
      <c r="U2428" s="35">
        <f t="shared" si="187"/>
        <v>787584</v>
      </c>
      <c r="V2428" s="36" t="str">
        <f>IF($L2428="비가동",0,IF($B2428="in",VLOOKUP($E2428,[1]투입량!$M:$T,3,FALSE),VLOOKUP($E2428,[1]투입량!$D:$I,3,FALSE)))</f>
        <v>E5005-1</v>
      </c>
      <c r="W2428" s="35">
        <f>IF($L2428="비가동",0,IF($B2428="in",VLOOKUP($E2428,[1]투입량!$M:$T,6,FALSE),VLOOKUP($E2428,[1]투입량!$D:$I,5,FALSE)))</f>
        <v>360</v>
      </c>
      <c r="X2428" s="35">
        <f t="shared" si="188"/>
        <v>23760.000000000004</v>
      </c>
      <c r="Y2428" s="37">
        <f>IF(V2428=0,0,VLOOKUP(V2428,[1]원재료!C:H,3,0)*0.001)</f>
        <v>3.25</v>
      </c>
      <c r="Z2428" s="35">
        <f t="shared" si="189"/>
        <v>77220.000000000015</v>
      </c>
      <c r="AA2428" s="38"/>
      <c r="AB2428" s="39" t="s">
        <v>232</v>
      </c>
      <c r="AC2428" s="40"/>
    </row>
    <row r="2429" spans="1:29" ht="19.5" customHeight="1" x14ac:dyDescent="0.45">
      <c r="A2429" s="22">
        <v>46150</v>
      </c>
      <c r="B2429" s="23" t="s">
        <v>29</v>
      </c>
      <c r="C2429" s="24" t="s">
        <v>168</v>
      </c>
      <c r="D2429" s="25" t="s">
        <v>333</v>
      </c>
      <c r="E2429" s="26" t="s">
        <v>332</v>
      </c>
      <c r="F2429" s="27" t="str">
        <f>VLOOKUP(표1[[#This Row],[품번]],[1]!품번구분[#Data],2,0)</f>
        <v>G</v>
      </c>
      <c r="G2429" s="28">
        <v>16</v>
      </c>
      <c r="H2429" s="28">
        <v>60</v>
      </c>
      <c r="I2429" s="28">
        <v>0</v>
      </c>
      <c r="J2429" s="29">
        <f>표1[[#This Row],[C/V]]*표1[[#This Row],[판수]]-표1[[#This Row],[불량수량]]</f>
        <v>960</v>
      </c>
      <c r="K2429" s="28" t="s">
        <v>330</v>
      </c>
      <c r="L2429" s="28" t="s">
        <v>34</v>
      </c>
      <c r="M2429" s="30" t="s">
        <v>230</v>
      </c>
      <c r="N2429" s="30" t="s">
        <v>353</v>
      </c>
      <c r="O2429" s="31">
        <v>620</v>
      </c>
      <c r="P2429" s="31">
        <v>0</v>
      </c>
      <c r="Q2429" s="32"/>
      <c r="R2429" s="33">
        <f t="shared" si="186"/>
        <v>5.806451612903226</v>
      </c>
      <c r="S2429" s="34">
        <f t="shared" si="185"/>
        <v>124</v>
      </c>
      <c r="T2429" s="35">
        <f>IF(L2429="비가동",0,VLOOKUP(E2429,[1]단가!$D$4:$G$1048576,4,0))</f>
        <v>820.4</v>
      </c>
      <c r="U2429" s="35">
        <f t="shared" si="187"/>
        <v>787584</v>
      </c>
      <c r="V2429" s="36" t="str">
        <f>IF($L2429="비가동",0,IF($B2429="in",VLOOKUP($E2429,[1]투입량!$M:$T,3,FALSE),VLOOKUP($E2429,[1]투입량!$D:$I,3,FALSE)))</f>
        <v>E5005-1</v>
      </c>
      <c r="W2429" s="35">
        <f>IF($L2429="비가동",0,IF($B2429="in",VLOOKUP($E2429,[1]투입량!$M:$T,6,FALSE),VLOOKUP($E2429,[1]투입량!$D:$I,5,FALSE)))</f>
        <v>360</v>
      </c>
      <c r="X2429" s="35">
        <f t="shared" si="188"/>
        <v>23760.000000000004</v>
      </c>
      <c r="Y2429" s="37">
        <f>IF(V2429=0,0,VLOOKUP(V2429,[1]원재료!C:H,3,0)*0.001)</f>
        <v>3.25</v>
      </c>
      <c r="Z2429" s="35">
        <f t="shared" si="189"/>
        <v>77220.000000000015</v>
      </c>
      <c r="AA2429" s="38"/>
      <c r="AB2429" s="39" t="s">
        <v>232</v>
      </c>
      <c r="AC2429" s="40"/>
    </row>
    <row r="2430" spans="1:29" ht="19.5" customHeight="1" x14ac:dyDescent="0.45">
      <c r="A2430" s="22">
        <v>46150</v>
      </c>
      <c r="B2430" s="23" t="s">
        <v>29</v>
      </c>
      <c r="C2430" s="24" t="s">
        <v>168</v>
      </c>
      <c r="D2430" s="25" t="s">
        <v>328</v>
      </c>
      <c r="E2430" s="26" t="s">
        <v>329</v>
      </c>
      <c r="F2430" s="27" t="str">
        <f>VLOOKUP(표1[[#This Row],[품번]],[1]!품번구분[#Data],2,0)</f>
        <v>G</v>
      </c>
      <c r="G2430" s="28">
        <v>2</v>
      </c>
      <c r="H2430" s="28">
        <v>64</v>
      </c>
      <c r="I2430" s="28">
        <v>0</v>
      </c>
      <c r="J2430" s="29">
        <f>표1[[#This Row],[C/V]]*표1[[#This Row],[판수]]-표1[[#This Row],[불량수량]]</f>
        <v>128</v>
      </c>
      <c r="K2430" s="28" t="s">
        <v>334</v>
      </c>
      <c r="L2430" s="28" t="s">
        <v>117</v>
      </c>
      <c r="M2430" s="30" t="s">
        <v>353</v>
      </c>
      <c r="N2430" s="30" t="s">
        <v>353</v>
      </c>
      <c r="O2430" s="31">
        <v>660</v>
      </c>
      <c r="P2430" s="31">
        <v>0</v>
      </c>
      <c r="Q2430" s="32"/>
      <c r="R2430" s="33">
        <f t="shared" si="186"/>
        <v>5.8181818181818183</v>
      </c>
      <c r="S2430" s="34">
        <f t="shared" si="185"/>
        <v>124</v>
      </c>
      <c r="T2430" s="35">
        <f>IF(L2430="비가동",0,VLOOKUP(E2430,[1]단가!$D$4:$G$1048576,4,0))</f>
        <v>3750</v>
      </c>
      <c r="U2430" s="35">
        <f t="shared" si="187"/>
        <v>480000</v>
      </c>
      <c r="V2430" s="36" t="str">
        <f>IF($L2430="비가동",0,IF($B2430="in",VLOOKUP($E2430,[1]투입량!$M:$T,3,FALSE),VLOOKUP($E2430,[1]투입량!$D:$I,3,FALSE)))</f>
        <v>E6005</v>
      </c>
      <c r="W2430" s="35">
        <f>IF($L2430="비가동",0,IF($B2430="in",VLOOKUP($E2430,[1]투입량!$M:$T,6,FALSE),VLOOKUP($E2430,[1]투입량!$D:$I,5,FALSE)))</f>
        <v>88</v>
      </c>
      <c r="X2430" s="35">
        <f t="shared" si="188"/>
        <v>6195.2000000000007</v>
      </c>
      <c r="Y2430" s="37">
        <f>IF(V2430=0,0,VLOOKUP(V2430,[1]원재료!C:H,3,0)*0.001)</f>
        <v>4.62</v>
      </c>
      <c r="Z2430" s="35">
        <f t="shared" si="189"/>
        <v>28621.824000000004</v>
      </c>
      <c r="AA2430" s="38"/>
      <c r="AB2430" s="39" t="s">
        <v>232</v>
      </c>
      <c r="AC2430" s="40"/>
    </row>
    <row r="2431" spans="1:29" ht="19.5" customHeight="1" x14ac:dyDescent="0.45">
      <c r="A2431" s="22">
        <v>46150</v>
      </c>
      <c r="B2431" s="23" t="s">
        <v>29</v>
      </c>
      <c r="C2431" s="24" t="s">
        <v>168</v>
      </c>
      <c r="D2431" s="25" t="s">
        <v>331</v>
      </c>
      <c r="E2431" s="26" t="s">
        <v>332</v>
      </c>
      <c r="F2431" s="27" t="str">
        <f>VLOOKUP(표1[[#This Row],[품번]],[1]!품번구분[#Data],2,0)</f>
        <v>G</v>
      </c>
      <c r="G2431" s="28">
        <v>16</v>
      </c>
      <c r="H2431" s="28">
        <v>64</v>
      </c>
      <c r="I2431" s="28">
        <v>0</v>
      </c>
      <c r="J2431" s="29">
        <f>표1[[#This Row],[C/V]]*표1[[#This Row],[판수]]-표1[[#This Row],[불량수량]]</f>
        <v>1024</v>
      </c>
      <c r="K2431" s="28" t="s">
        <v>334</v>
      </c>
      <c r="L2431" s="28" t="s">
        <v>117</v>
      </c>
      <c r="M2431" s="30" t="s">
        <v>353</v>
      </c>
      <c r="N2431" s="30" t="s">
        <v>230</v>
      </c>
      <c r="O2431" s="31">
        <v>660</v>
      </c>
      <c r="P2431" s="31">
        <v>0</v>
      </c>
      <c r="Q2431" s="32"/>
      <c r="R2431" s="33">
        <f t="shared" si="186"/>
        <v>5.8181818181818183</v>
      </c>
      <c r="S2431" s="34">
        <f t="shared" si="185"/>
        <v>124</v>
      </c>
      <c r="T2431" s="35">
        <f>IF(L2431="비가동",0,VLOOKUP(E2431,[1]단가!$D$4:$G$1048576,4,0))</f>
        <v>820.4</v>
      </c>
      <c r="U2431" s="35">
        <f t="shared" si="187"/>
        <v>840089.59999999998</v>
      </c>
      <c r="V2431" s="36" t="str">
        <f>IF($L2431="비가동",0,IF($B2431="in",VLOOKUP($E2431,[1]투입량!$M:$T,3,FALSE),VLOOKUP($E2431,[1]투입량!$D:$I,3,FALSE)))</f>
        <v>E5005-1</v>
      </c>
      <c r="W2431" s="35">
        <f>IF($L2431="비가동",0,IF($B2431="in",VLOOKUP($E2431,[1]투입량!$M:$T,6,FALSE),VLOOKUP($E2431,[1]투입량!$D:$I,5,FALSE)))</f>
        <v>360</v>
      </c>
      <c r="X2431" s="35">
        <f t="shared" si="188"/>
        <v>25344.000000000004</v>
      </c>
      <c r="Y2431" s="37">
        <f>IF(V2431=0,0,VLOOKUP(V2431,[1]원재료!C:H,3,0)*0.001)</f>
        <v>3.25</v>
      </c>
      <c r="Z2431" s="35">
        <f t="shared" si="189"/>
        <v>82368.000000000015</v>
      </c>
      <c r="AA2431" s="38"/>
      <c r="AB2431" s="39" t="s">
        <v>232</v>
      </c>
      <c r="AC2431" s="40"/>
    </row>
    <row r="2432" spans="1:29" ht="19.5" customHeight="1" x14ac:dyDescent="0.45">
      <c r="A2432" s="22">
        <v>46150</v>
      </c>
      <c r="B2432" s="23" t="s">
        <v>29</v>
      </c>
      <c r="C2432" s="24" t="s">
        <v>168</v>
      </c>
      <c r="D2432" s="25" t="s">
        <v>333</v>
      </c>
      <c r="E2432" s="26" t="s">
        <v>332</v>
      </c>
      <c r="F2432" s="27" t="str">
        <f>VLOOKUP(표1[[#This Row],[품번]],[1]!품번구분[#Data],2,0)</f>
        <v>G</v>
      </c>
      <c r="G2432" s="28">
        <v>16</v>
      </c>
      <c r="H2432" s="28">
        <v>64</v>
      </c>
      <c r="I2432" s="28">
        <v>0</v>
      </c>
      <c r="J2432" s="29">
        <f>표1[[#This Row],[C/V]]*표1[[#This Row],[판수]]-표1[[#This Row],[불량수량]]</f>
        <v>1024</v>
      </c>
      <c r="K2432" s="28" t="s">
        <v>334</v>
      </c>
      <c r="L2432" s="28" t="s">
        <v>117</v>
      </c>
      <c r="M2432" s="30" t="s">
        <v>353</v>
      </c>
      <c r="N2432" s="30" t="s">
        <v>230</v>
      </c>
      <c r="O2432" s="31">
        <v>660</v>
      </c>
      <c r="P2432" s="31">
        <v>0</v>
      </c>
      <c r="Q2432" s="32"/>
      <c r="R2432" s="33">
        <f t="shared" si="186"/>
        <v>5.8181818181818183</v>
      </c>
      <c r="S2432" s="34">
        <f t="shared" si="185"/>
        <v>124</v>
      </c>
      <c r="T2432" s="35">
        <f>IF(L2432="비가동",0,VLOOKUP(E2432,[1]단가!$D$4:$G$1048576,4,0))</f>
        <v>820.4</v>
      </c>
      <c r="U2432" s="35">
        <f t="shared" si="187"/>
        <v>840089.59999999998</v>
      </c>
      <c r="V2432" s="36" t="str">
        <f>IF($L2432="비가동",0,IF($B2432="in",VLOOKUP($E2432,[1]투입량!$M:$T,3,FALSE),VLOOKUP($E2432,[1]투입량!$D:$I,3,FALSE)))</f>
        <v>E5005-1</v>
      </c>
      <c r="W2432" s="35">
        <f>IF($L2432="비가동",0,IF($B2432="in",VLOOKUP($E2432,[1]투입량!$M:$T,6,FALSE),VLOOKUP($E2432,[1]투입량!$D:$I,5,FALSE)))</f>
        <v>360</v>
      </c>
      <c r="X2432" s="35">
        <f t="shared" si="188"/>
        <v>25344.000000000004</v>
      </c>
      <c r="Y2432" s="37">
        <f>IF(V2432=0,0,VLOOKUP(V2432,[1]원재료!C:H,3,0)*0.001)</f>
        <v>3.25</v>
      </c>
      <c r="Z2432" s="35">
        <f t="shared" si="189"/>
        <v>82368.000000000015</v>
      </c>
      <c r="AA2432" s="38"/>
      <c r="AB2432" s="39" t="s">
        <v>232</v>
      </c>
      <c r="AC2432" s="40"/>
    </row>
    <row r="2433" spans="1:29" ht="19.5" hidden="1" customHeight="1" x14ac:dyDescent="0.45">
      <c r="A2433" s="22">
        <v>46150</v>
      </c>
      <c r="B2433" s="23" t="s">
        <v>29</v>
      </c>
      <c r="C2433" s="24" t="s">
        <v>168</v>
      </c>
      <c r="D2433" s="25" t="s">
        <v>335</v>
      </c>
      <c r="E2433" s="26" t="s">
        <v>336</v>
      </c>
      <c r="F2433" s="27" t="str">
        <f>VLOOKUP(표1[[#This Row],[품번]],[1]!품번구분[#Data],2,0)</f>
        <v>G</v>
      </c>
      <c r="G2433" s="28">
        <v>12</v>
      </c>
      <c r="H2433" s="28">
        <v>79</v>
      </c>
      <c r="I2433" s="28">
        <v>0</v>
      </c>
      <c r="J2433" s="29">
        <f>표1[[#This Row],[C/V]]*표1[[#This Row],[판수]]-표1[[#This Row],[불량수량]]</f>
        <v>948</v>
      </c>
      <c r="K2433" s="28" t="s">
        <v>337</v>
      </c>
      <c r="L2433" s="28" t="s">
        <v>34</v>
      </c>
      <c r="M2433" s="30" t="s">
        <v>230</v>
      </c>
      <c r="N2433" s="30" t="s">
        <v>353</v>
      </c>
      <c r="O2433" s="31">
        <v>600</v>
      </c>
      <c r="P2433" s="31">
        <v>20</v>
      </c>
      <c r="Q2433" s="32" t="s">
        <v>343</v>
      </c>
      <c r="R2433" s="33">
        <f t="shared" si="186"/>
        <v>7.8999999999999995</v>
      </c>
      <c r="S2433" s="34">
        <f t="shared" si="185"/>
        <v>170</v>
      </c>
      <c r="T2433" s="35">
        <f>IF(L2433="비가동",0,VLOOKUP(E2433,[1]단가!$D$4:$G$1048576,4,0))</f>
        <v>382.8</v>
      </c>
      <c r="U2433" s="35">
        <f t="shared" si="187"/>
        <v>362894.4</v>
      </c>
      <c r="V2433" s="36" t="str">
        <f>IF($L2433="비가동",0,IF($B2433="in",VLOOKUP($E2433,[1]투입량!$M:$T,3,FALSE),VLOOKUP($E2433,[1]투입량!$D:$I,3,FALSE)))</f>
        <v>E5007</v>
      </c>
      <c r="W2433" s="35">
        <f>IF($L2433="비가동",0,IF($B2433="in",VLOOKUP($E2433,[1]투입량!$M:$T,6,FALSE),VLOOKUP($E2433,[1]투입량!$D:$I,5,FALSE)))</f>
        <v>480</v>
      </c>
      <c r="X2433" s="35">
        <f t="shared" si="188"/>
        <v>41712</v>
      </c>
      <c r="Y2433" s="37">
        <f>IF(V2433=0,0,VLOOKUP(V2433,[1]원재료!C:H,3,0)*0.001)</f>
        <v>4.55</v>
      </c>
      <c r="Z2433" s="35">
        <f t="shared" si="189"/>
        <v>189789.6</v>
      </c>
      <c r="AA2433" s="38"/>
      <c r="AB2433" s="39" t="s">
        <v>232</v>
      </c>
      <c r="AC2433" s="40"/>
    </row>
    <row r="2434" spans="1:29" ht="19.5" customHeight="1" x14ac:dyDescent="0.45">
      <c r="A2434" s="22">
        <v>46150</v>
      </c>
      <c r="B2434" s="23" t="s">
        <v>29</v>
      </c>
      <c r="C2434" s="24" t="s">
        <v>168</v>
      </c>
      <c r="D2434" s="25" t="s">
        <v>338</v>
      </c>
      <c r="E2434" s="26" t="s">
        <v>339</v>
      </c>
      <c r="F2434" s="27" t="str">
        <f>VLOOKUP(표1[[#This Row],[품번]],[1]!품번구분[#Data],2,0)</f>
        <v>G</v>
      </c>
      <c r="G2434" s="28">
        <v>4</v>
      </c>
      <c r="H2434" s="28">
        <v>82</v>
      </c>
      <c r="I2434" s="28">
        <v>0</v>
      </c>
      <c r="J2434" s="29">
        <f>표1[[#This Row],[C/V]]*표1[[#This Row],[판수]]-표1[[#This Row],[불량수량]]</f>
        <v>328</v>
      </c>
      <c r="K2434" s="28" t="s">
        <v>337</v>
      </c>
      <c r="L2434" s="28" t="s">
        <v>34</v>
      </c>
      <c r="M2434" s="30" t="s">
        <v>230</v>
      </c>
      <c r="N2434" s="30" t="s">
        <v>353</v>
      </c>
      <c r="O2434" s="31">
        <v>620</v>
      </c>
      <c r="P2434" s="31">
        <v>0</v>
      </c>
      <c r="Q2434" s="32"/>
      <c r="R2434" s="33">
        <f t="shared" si="186"/>
        <v>7.935483870967742</v>
      </c>
      <c r="S2434" s="34">
        <f t="shared" si="185"/>
        <v>173</v>
      </c>
      <c r="T2434" s="35">
        <f>IF(L2434="비가동",0,VLOOKUP(E2434,[1]단가!$D$4:$G$1048576,4,0))</f>
        <v>621.20000000000005</v>
      </c>
      <c r="U2434" s="35">
        <f t="shared" si="187"/>
        <v>203753.60000000001</v>
      </c>
      <c r="V2434" s="36" t="str">
        <f>IF($L2434="비가동",0,IF($B2434="in",VLOOKUP($E2434,[1]투입량!$M:$T,3,FALSE),VLOOKUP($E2434,[1]투입량!$D:$I,3,FALSE)))</f>
        <v>E5005-1</v>
      </c>
      <c r="W2434" s="35">
        <f>IF($L2434="비가동",0,IF($B2434="in",VLOOKUP($E2434,[1]투입량!$M:$T,6,FALSE),VLOOKUP($E2434,[1]투입량!$D:$I,5,FALSE)))</f>
        <v>252</v>
      </c>
      <c r="X2434" s="35">
        <f t="shared" si="188"/>
        <v>22730.400000000005</v>
      </c>
      <c r="Y2434" s="37">
        <f>IF(V2434=0,0,VLOOKUP(V2434,[1]원재료!C:H,3,0)*0.001)</f>
        <v>3.25</v>
      </c>
      <c r="Z2434" s="35">
        <f t="shared" si="189"/>
        <v>73873.800000000017</v>
      </c>
      <c r="AA2434" s="38"/>
      <c r="AB2434" s="39" t="s">
        <v>232</v>
      </c>
      <c r="AC2434" s="40"/>
    </row>
    <row r="2435" spans="1:29" ht="19.5" hidden="1" customHeight="1" x14ac:dyDescent="0.45">
      <c r="A2435" s="22">
        <v>46150</v>
      </c>
      <c r="B2435" s="23" t="s">
        <v>29</v>
      </c>
      <c r="C2435" s="24" t="s">
        <v>168</v>
      </c>
      <c r="D2435" s="25" t="s">
        <v>340</v>
      </c>
      <c r="E2435" s="26" t="s">
        <v>339</v>
      </c>
      <c r="F2435" s="27" t="str">
        <f>VLOOKUP(표1[[#This Row],[품번]],[1]!품번구분[#Data],2,0)</f>
        <v>G</v>
      </c>
      <c r="G2435" s="28">
        <v>8</v>
      </c>
      <c r="H2435" s="28">
        <v>74</v>
      </c>
      <c r="I2435" s="28">
        <v>0</v>
      </c>
      <c r="J2435" s="29">
        <f>표1[[#This Row],[C/V]]*표1[[#This Row],[판수]]-표1[[#This Row],[불량수량]]</f>
        <v>592</v>
      </c>
      <c r="K2435" s="28" t="s">
        <v>337</v>
      </c>
      <c r="L2435" s="28" t="s">
        <v>34</v>
      </c>
      <c r="M2435" s="30" t="s">
        <v>230</v>
      </c>
      <c r="N2435" s="30" t="s">
        <v>353</v>
      </c>
      <c r="O2435" s="31">
        <v>565</v>
      </c>
      <c r="P2435" s="31">
        <v>55</v>
      </c>
      <c r="Q2435" s="32" t="s">
        <v>388</v>
      </c>
      <c r="R2435" s="33">
        <f t="shared" si="186"/>
        <v>7.8584070796460175</v>
      </c>
      <c r="S2435" s="34">
        <f t="shared" ref="S2435:S2498" si="190">SUMIFS(H:H,$A:$A,A2435,$D:$D,D2435,$E:$E,E2435)</f>
        <v>90</v>
      </c>
      <c r="T2435" s="35">
        <f>IF(L2435="비가동",0,VLOOKUP(E2435,[1]단가!$D$4:$G$1048576,4,0))</f>
        <v>621.20000000000005</v>
      </c>
      <c r="U2435" s="35">
        <f t="shared" si="187"/>
        <v>367750.40000000002</v>
      </c>
      <c r="V2435" s="36" t="str">
        <f>IF($L2435="비가동",0,IF($B2435="in",VLOOKUP($E2435,[1]투입량!$M:$T,3,FALSE),VLOOKUP($E2435,[1]투입량!$D:$I,3,FALSE)))</f>
        <v>E5005-1</v>
      </c>
      <c r="W2435" s="35">
        <f>IF($L2435="비가동",0,IF($B2435="in",VLOOKUP($E2435,[1]투입량!$M:$T,6,FALSE),VLOOKUP($E2435,[1]투입량!$D:$I,5,FALSE)))</f>
        <v>252</v>
      </c>
      <c r="X2435" s="35">
        <f t="shared" si="188"/>
        <v>20512.800000000003</v>
      </c>
      <c r="Y2435" s="37">
        <f>IF(V2435=0,0,VLOOKUP(V2435,[1]원재료!C:H,3,0)*0.001)</f>
        <v>3.25</v>
      </c>
      <c r="Z2435" s="35">
        <f t="shared" si="189"/>
        <v>66666.600000000006</v>
      </c>
      <c r="AA2435" s="38" t="s">
        <v>395</v>
      </c>
      <c r="AB2435" s="39" t="s">
        <v>232</v>
      </c>
      <c r="AC2435" s="40"/>
    </row>
    <row r="2436" spans="1:29" ht="19.5" customHeight="1" x14ac:dyDescent="0.45">
      <c r="A2436" s="22">
        <v>46150</v>
      </c>
      <c r="B2436" s="23" t="s">
        <v>29</v>
      </c>
      <c r="C2436" s="24" t="s">
        <v>168</v>
      </c>
      <c r="D2436" s="25" t="s">
        <v>335</v>
      </c>
      <c r="E2436" s="26" t="s">
        <v>336</v>
      </c>
      <c r="F2436" s="27" t="str">
        <f>VLOOKUP(표1[[#This Row],[품번]],[1]!품번구분[#Data],2,0)</f>
        <v>G</v>
      </c>
      <c r="G2436" s="28">
        <v>12</v>
      </c>
      <c r="H2436" s="28">
        <v>91</v>
      </c>
      <c r="I2436" s="28">
        <v>0</v>
      </c>
      <c r="J2436" s="29">
        <f>표1[[#This Row],[C/V]]*표1[[#This Row],[판수]]-표1[[#This Row],[불량수량]]</f>
        <v>1092</v>
      </c>
      <c r="K2436" s="28" t="s">
        <v>342</v>
      </c>
      <c r="L2436" s="28" t="s">
        <v>117</v>
      </c>
      <c r="M2436" s="30" t="s">
        <v>353</v>
      </c>
      <c r="N2436" s="30" t="s">
        <v>353</v>
      </c>
      <c r="O2436" s="31">
        <v>660</v>
      </c>
      <c r="P2436" s="31">
        <v>0</v>
      </c>
      <c r="Q2436" s="32"/>
      <c r="R2436" s="33">
        <f t="shared" si="186"/>
        <v>8.2727272727272734</v>
      </c>
      <c r="S2436" s="34">
        <f t="shared" si="190"/>
        <v>170</v>
      </c>
      <c r="T2436" s="35">
        <f>IF(L2436="비가동",0,VLOOKUP(E2436,[1]단가!$D$4:$G$1048576,4,0))</f>
        <v>382.8</v>
      </c>
      <c r="U2436" s="35">
        <f t="shared" si="187"/>
        <v>418017.60000000003</v>
      </c>
      <c r="V2436" s="36" t="str">
        <f>IF($L2436="비가동",0,IF($B2436="in",VLOOKUP($E2436,[1]투입량!$M:$T,3,FALSE),VLOOKUP($E2436,[1]투입량!$D:$I,3,FALSE)))</f>
        <v>E5007</v>
      </c>
      <c r="W2436" s="35">
        <f>IF($L2436="비가동",0,IF($B2436="in",VLOOKUP($E2436,[1]투입량!$M:$T,6,FALSE),VLOOKUP($E2436,[1]투입량!$D:$I,5,FALSE)))</f>
        <v>480</v>
      </c>
      <c r="X2436" s="35">
        <f t="shared" si="188"/>
        <v>48048</v>
      </c>
      <c r="Y2436" s="37">
        <f>IF(V2436=0,0,VLOOKUP(V2436,[1]원재료!C:H,3,0)*0.001)</f>
        <v>4.55</v>
      </c>
      <c r="Z2436" s="35">
        <f t="shared" si="189"/>
        <v>218618.4</v>
      </c>
      <c r="AA2436" s="38"/>
      <c r="AB2436" s="39" t="s">
        <v>232</v>
      </c>
      <c r="AC2436" s="40"/>
    </row>
    <row r="2437" spans="1:29" ht="19.5" customHeight="1" x14ac:dyDescent="0.45">
      <c r="A2437" s="22">
        <v>46150</v>
      </c>
      <c r="B2437" s="23" t="s">
        <v>29</v>
      </c>
      <c r="C2437" s="24" t="s">
        <v>168</v>
      </c>
      <c r="D2437" s="25" t="s">
        <v>338</v>
      </c>
      <c r="E2437" s="26" t="s">
        <v>339</v>
      </c>
      <c r="F2437" s="27" t="str">
        <f>VLOOKUP(표1[[#This Row],[품번]],[1]!품번구분[#Data],2,0)</f>
        <v>G</v>
      </c>
      <c r="G2437" s="28">
        <v>4</v>
      </c>
      <c r="H2437" s="28">
        <v>91</v>
      </c>
      <c r="I2437" s="28">
        <v>0</v>
      </c>
      <c r="J2437" s="29">
        <f>표1[[#This Row],[C/V]]*표1[[#This Row],[판수]]-표1[[#This Row],[불량수량]]</f>
        <v>364</v>
      </c>
      <c r="K2437" s="28" t="s">
        <v>342</v>
      </c>
      <c r="L2437" s="28" t="s">
        <v>117</v>
      </c>
      <c r="M2437" s="30" t="s">
        <v>353</v>
      </c>
      <c r="N2437" s="30" t="s">
        <v>230</v>
      </c>
      <c r="O2437" s="31">
        <v>660</v>
      </c>
      <c r="P2437" s="31">
        <v>0</v>
      </c>
      <c r="Q2437" s="32"/>
      <c r="R2437" s="33">
        <f t="shared" si="186"/>
        <v>8.2727272727272734</v>
      </c>
      <c r="S2437" s="34">
        <f t="shared" si="190"/>
        <v>173</v>
      </c>
      <c r="T2437" s="35">
        <f>IF(L2437="비가동",0,VLOOKUP(E2437,[1]단가!$D$4:$G$1048576,4,0))</f>
        <v>621.20000000000005</v>
      </c>
      <c r="U2437" s="35">
        <f t="shared" si="187"/>
        <v>226116.80000000002</v>
      </c>
      <c r="V2437" s="36" t="str">
        <f>IF($L2437="비가동",0,IF($B2437="in",VLOOKUP($E2437,[1]투입량!$M:$T,3,FALSE),VLOOKUP($E2437,[1]투입량!$D:$I,3,FALSE)))</f>
        <v>E5005-1</v>
      </c>
      <c r="W2437" s="35">
        <f>IF($L2437="비가동",0,IF($B2437="in",VLOOKUP($E2437,[1]투입량!$M:$T,6,FALSE),VLOOKUP($E2437,[1]투입량!$D:$I,5,FALSE)))</f>
        <v>252</v>
      </c>
      <c r="X2437" s="35">
        <f t="shared" si="188"/>
        <v>25225.200000000004</v>
      </c>
      <c r="Y2437" s="37">
        <f>IF(V2437=0,0,VLOOKUP(V2437,[1]원재료!C:H,3,0)*0.001)</f>
        <v>3.25</v>
      </c>
      <c r="Z2437" s="35">
        <f t="shared" si="189"/>
        <v>81981.900000000009</v>
      </c>
      <c r="AA2437" s="38"/>
      <c r="AB2437" s="39" t="s">
        <v>232</v>
      </c>
      <c r="AC2437" s="40"/>
    </row>
    <row r="2438" spans="1:29" ht="19.5" hidden="1" customHeight="1" x14ac:dyDescent="0.45">
      <c r="A2438" s="22">
        <v>46150</v>
      </c>
      <c r="B2438" s="23" t="s">
        <v>29</v>
      </c>
      <c r="C2438" s="24" t="s">
        <v>168</v>
      </c>
      <c r="D2438" s="25" t="s">
        <v>340</v>
      </c>
      <c r="E2438" s="26" t="s">
        <v>339</v>
      </c>
      <c r="F2438" s="27" t="str">
        <f>VLOOKUP(표1[[#This Row],[품번]],[1]!품번구분[#Data],2,0)</f>
        <v>G</v>
      </c>
      <c r="G2438" s="28">
        <v>8</v>
      </c>
      <c r="H2438" s="28">
        <v>16</v>
      </c>
      <c r="I2438" s="28">
        <v>0</v>
      </c>
      <c r="J2438" s="29">
        <f>표1[[#This Row],[C/V]]*표1[[#This Row],[판수]]-표1[[#This Row],[불량수량]]</f>
        <v>128</v>
      </c>
      <c r="K2438" s="28" t="s">
        <v>342</v>
      </c>
      <c r="L2438" s="28" t="s">
        <v>117</v>
      </c>
      <c r="M2438" s="30" t="s">
        <v>353</v>
      </c>
      <c r="N2438" s="30" t="s">
        <v>230</v>
      </c>
      <c r="O2438" s="31">
        <v>60</v>
      </c>
      <c r="P2438" s="31">
        <v>600</v>
      </c>
      <c r="Q2438" s="32" t="s">
        <v>343</v>
      </c>
      <c r="R2438" s="33">
        <f t="shared" ref="R2438:R2501" si="191">IF(H2438=0,"",H2438/O2438*60)</f>
        <v>16</v>
      </c>
      <c r="S2438" s="34">
        <f t="shared" si="190"/>
        <v>90</v>
      </c>
      <c r="T2438" s="35">
        <f>IF(L2438="비가동",0,VLOOKUP(E2438,[1]단가!$D$4:$G$1048576,4,0))</f>
        <v>621.20000000000005</v>
      </c>
      <c r="U2438" s="35">
        <f t="shared" si="187"/>
        <v>79513.600000000006</v>
      </c>
      <c r="V2438" s="36" t="str">
        <f>IF($L2438="비가동",0,IF($B2438="in",VLOOKUP($E2438,[1]투입량!$M:$T,3,FALSE),VLOOKUP($E2438,[1]투입량!$D:$I,3,FALSE)))</f>
        <v>E5005-1</v>
      </c>
      <c r="W2438" s="35">
        <f>IF($L2438="비가동",0,IF($B2438="in",VLOOKUP($E2438,[1]투입량!$M:$T,6,FALSE),VLOOKUP($E2438,[1]투입량!$D:$I,5,FALSE)))</f>
        <v>252</v>
      </c>
      <c r="X2438" s="35">
        <f t="shared" si="188"/>
        <v>4435.2000000000007</v>
      </c>
      <c r="Y2438" s="37">
        <f>IF(V2438=0,0,VLOOKUP(V2438,[1]원재료!C:H,3,0)*0.001)</f>
        <v>3.25</v>
      </c>
      <c r="Z2438" s="35">
        <f t="shared" si="189"/>
        <v>14414.400000000001</v>
      </c>
      <c r="AA2438" s="38" t="s">
        <v>395</v>
      </c>
      <c r="AB2438" s="39" t="s">
        <v>232</v>
      </c>
      <c r="AC2438" s="40"/>
    </row>
    <row r="2439" spans="1:29" ht="19.5" customHeight="1" x14ac:dyDescent="0.45">
      <c r="A2439" s="22">
        <v>46150</v>
      </c>
      <c r="B2439" s="23" t="s">
        <v>29</v>
      </c>
      <c r="C2439" s="24" t="s">
        <v>168</v>
      </c>
      <c r="D2439" s="25" t="s">
        <v>396</v>
      </c>
      <c r="E2439" s="26" t="s">
        <v>397</v>
      </c>
      <c r="F2439" s="27" t="str">
        <f>VLOOKUP(표1[[#This Row],[품번]],[1]!품번구분[#Data],2,0)</f>
        <v>G</v>
      </c>
      <c r="G2439" s="28">
        <v>12</v>
      </c>
      <c r="H2439" s="28">
        <v>100</v>
      </c>
      <c r="I2439" s="28">
        <v>0</v>
      </c>
      <c r="J2439" s="29">
        <f>표1[[#This Row],[C/V]]*표1[[#This Row],[판수]]-표1[[#This Row],[불량수량]]</f>
        <v>1200</v>
      </c>
      <c r="K2439" s="28" t="s">
        <v>372</v>
      </c>
      <c r="L2439" s="28" t="s">
        <v>34</v>
      </c>
      <c r="M2439" s="30" t="s">
        <v>230</v>
      </c>
      <c r="N2439" s="30" t="s">
        <v>353</v>
      </c>
      <c r="O2439" s="31">
        <v>620</v>
      </c>
      <c r="P2439" s="31">
        <v>0</v>
      </c>
      <c r="Q2439" s="32"/>
      <c r="R2439" s="33">
        <f t="shared" si="191"/>
        <v>9.67741935483871</v>
      </c>
      <c r="S2439" s="34">
        <f t="shared" si="190"/>
        <v>100</v>
      </c>
      <c r="T2439" s="35">
        <f>IF(L2439="비가동",0,VLOOKUP(E2439,[1]단가!$D$4:$G$1048576,4,0))</f>
        <v>170</v>
      </c>
      <c r="U2439" s="35">
        <f t="shared" si="187"/>
        <v>204000</v>
      </c>
      <c r="V2439" s="36" t="str">
        <f>IF($L2439="비가동",0,IF($B2439="in",VLOOKUP($E2439,[1]투입량!$M:$T,3,FALSE),VLOOKUP($E2439,[1]투입량!$D:$I,3,FALSE)))</f>
        <v>E5005-1</v>
      </c>
      <c r="W2439" s="35">
        <f>IF($L2439="비가동",0,IF($B2439="in",VLOOKUP($E2439,[1]투입량!$M:$T,6,FALSE),VLOOKUP($E2439,[1]투입량!$D:$I,5,FALSE)))</f>
        <v>64</v>
      </c>
      <c r="X2439" s="35">
        <f t="shared" si="188"/>
        <v>7040.0000000000009</v>
      </c>
      <c r="Y2439" s="37">
        <f>IF(V2439=0,0,VLOOKUP(V2439,[1]원재료!C:H,3,0)*0.001)</f>
        <v>3.25</v>
      </c>
      <c r="Z2439" s="35">
        <f t="shared" si="189"/>
        <v>22880.000000000004</v>
      </c>
      <c r="AA2439" s="38"/>
      <c r="AB2439" s="39" t="s">
        <v>232</v>
      </c>
      <c r="AC2439" s="40"/>
    </row>
    <row r="2440" spans="1:29" ht="19.5" customHeight="1" x14ac:dyDescent="0.45">
      <c r="A2440" s="22">
        <v>46150</v>
      </c>
      <c r="B2440" s="23" t="s">
        <v>29</v>
      </c>
      <c r="C2440" s="24" t="s">
        <v>168</v>
      </c>
      <c r="D2440" s="25" t="s">
        <v>345</v>
      </c>
      <c r="E2440" s="26" t="s">
        <v>346</v>
      </c>
      <c r="F2440" s="27" t="str">
        <f>VLOOKUP(표1[[#This Row],[품번]],[1]!품번구분[#Data],2,0)</f>
        <v>G</v>
      </c>
      <c r="G2440" s="28">
        <v>4</v>
      </c>
      <c r="H2440" s="28">
        <v>98</v>
      </c>
      <c r="I2440" s="28">
        <v>0</v>
      </c>
      <c r="J2440" s="29">
        <f>표1[[#This Row],[C/V]]*표1[[#This Row],[판수]]-표1[[#This Row],[불량수량]]</f>
        <v>392</v>
      </c>
      <c r="K2440" s="28" t="s">
        <v>347</v>
      </c>
      <c r="L2440" s="28" t="s">
        <v>34</v>
      </c>
      <c r="M2440" s="30" t="s">
        <v>230</v>
      </c>
      <c r="N2440" s="30" t="s">
        <v>353</v>
      </c>
      <c r="O2440" s="31">
        <v>620</v>
      </c>
      <c r="P2440" s="31">
        <v>0</v>
      </c>
      <c r="Q2440" s="32"/>
      <c r="R2440" s="33">
        <f t="shared" si="191"/>
        <v>9.4838709677419342</v>
      </c>
      <c r="S2440" s="34">
        <f t="shared" si="190"/>
        <v>201</v>
      </c>
      <c r="T2440" s="35">
        <f>IF(L2440="비가동",0,VLOOKUP(E2440,[1]단가!$D$4:$G$1048576,4,0))</f>
        <v>894.6</v>
      </c>
      <c r="U2440" s="35">
        <f t="shared" si="187"/>
        <v>350683.2</v>
      </c>
      <c r="V2440" s="36" t="str">
        <f>IF($L2440="비가동",0,IF($B2440="in",VLOOKUP($E2440,[1]투입량!$M:$T,3,FALSE),VLOOKUP($E2440,[1]투입량!$D:$I,3,FALSE)))</f>
        <v>E5007</v>
      </c>
      <c r="W2440" s="35">
        <f>IF($L2440="비가동",0,IF($B2440="in",VLOOKUP($E2440,[1]투입량!$M:$T,6,FALSE),VLOOKUP($E2440,[1]투입량!$D:$I,5,FALSE)))</f>
        <v>448</v>
      </c>
      <c r="X2440" s="35">
        <f t="shared" si="188"/>
        <v>48294.400000000009</v>
      </c>
      <c r="Y2440" s="37">
        <f>IF(V2440=0,0,VLOOKUP(V2440,[1]원재료!C:H,3,0)*0.001)</f>
        <v>4.55</v>
      </c>
      <c r="Z2440" s="35">
        <f t="shared" si="189"/>
        <v>219739.52000000002</v>
      </c>
      <c r="AA2440" s="38"/>
      <c r="AB2440" s="39" t="s">
        <v>232</v>
      </c>
      <c r="AC2440" s="40"/>
    </row>
    <row r="2441" spans="1:29" ht="19.5" customHeight="1" x14ac:dyDescent="0.45">
      <c r="A2441" s="22">
        <v>46150</v>
      </c>
      <c r="B2441" s="23" t="s">
        <v>29</v>
      </c>
      <c r="C2441" s="24" t="s">
        <v>168</v>
      </c>
      <c r="D2441" s="25" t="s">
        <v>348</v>
      </c>
      <c r="E2441" s="26" t="s">
        <v>349</v>
      </c>
      <c r="F2441" s="27" t="str">
        <f>VLOOKUP(표1[[#This Row],[품번]],[1]!품번구분[#Data],2,0)</f>
        <v>G</v>
      </c>
      <c r="G2441" s="28">
        <v>6</v>
      </c>
      <c r="H2441" s="28">
        <v>98</v>
      </c>
      <c r="I2441" s="28">
        <v>0</v>
      </c>
      <c r="J2441" s="29">
        <f>표1[[#This Row],[C/V]]*표1[[#This Row],[판수]]-표1[[#This Row],[불량수량]]</f>
        <v>588</v>
      </c>
      <c r="K2441" s="28" t="s">
        <v>347</v>
      </c>
      <c r="L2441" s="28" t="s">
        <v>34</v>
      </c>
      <c r="M2441" s="30" t="s">
        <v>230</v>
      </c>
      <c r="N2441" s="30" t="s">
        <v>353</v>
      </c>
      <c r="O2441" s="31">
        <v>620</v>
      </c>
      <c r="P2441" s="31">
        <v>0</v>
      </c>
      <c r="Q2441" s="32"/>
      <c r="R2441" s="33">
        <f t="shared" si="191"/>
        <v>9.4838709677419342</v>
      </c>
      <c r="S2441" s="34">
        <f t="shared" si="190"/>
        <v>201</v>
      </c>
      <c r="T2441" s="35">
        <f>IF(L2441="비가동",0,VLOOKUP(E2441,[1]단가!$D$4:$G$1048576,4,0))</f>
        <v>987.7</v>
      </c>
      <c r="U2441" s="35">
        <f t="shared" si="187"/>
        <v>580767.6</v>
      </c>
      <c r="V2441" s="36" t="str">
        <f>IF($L2441="비가동",0,IF($B2441="in",VLOOKUP($E2441,[1]투입량!$M:$T,3,FALSE),VLOOKUP($E2441,[1]투입량!$D:$I,3,FALSE)))</f>
        <v>E5007</v>
      </c>
      <c r="W2441" s="35">
        <f>IF($L2441="비가동",0,IF($B2441="in",VLOOKUP($E2441,[1]투입량!$M:$T,6,FALSE),VLOOKUP($E2441,[1]투입량!$D:$I,5,FALSE)))</f>
        <v>320</v>
      </c>
      <c r="X2441" s="35">
        <f t="shared" si="188"/>
        <v>34496</v>
      </c>
      <c r="Y2441" s="37">
        <f>IF(V2441=0,0,VLOOKUP(V2441,[1]원재료!C:H,3,0)*0.001)</f>
        <v>4.55</v>
      </c>
      <c r="Z2441" s="35">
        <f t="shared" si="189"/>
        <v>156956.79999999999</v>
      </c>
      <c r="AA2441" s="38"/>
      <c r="AB2441" s="39" t="s">
        <v>232</v>
      </c>
      <c r="AC2441" s="40"/>
    </row>
    <row r="2442" spans="1:29" ht="19.5" customHeight="1" x14ac:dyDescent="0.45">
      <c r="A2442" s="22">
        <v>46150</v>
      </c>
      <c r="B2442" s="23" t="s">
        <v>29</v>
      </c>
      <c r="C2442" s="24" t="s">
        <v>168</v>
      </c>
      <c r="D2442" s="25" t="s">
        <v>350</v>
      </c>
      <c r="E2442" s="26" t="s">
        <v>351</v>
      </c>
      <c r="F2442" s="27" t="str">
        <f>VLOOKUP(표1[[#This Row],[품번]],[1]!품번구분[#Data],2,0)</f>
        <v>G</v>
      </c>
      <c r="G2442" s="28">
        <v>4</v>
      </c>
      <c r="H2442" s="28">
        <v>64</v>
      </c>
      <c r="I2442" s="28">
        <v>0</v>
      </c>
      <c r="J2442" s="29">
        <f>표1[[#This Row],[C/V]]*표1[[#This Row],[판수]]-표1[[#This Row],[불량수량]]</f>
        <v>256</v>
      </c>
      <c r="K2442" s="28" t="s">
        <v>347</v>
      </c>
      <c r="L2442" s="28" t="s">
        <v>34</v>
      </c>
      <c r="M2442" s="30" t="s">
        <v>230</v>
      </c>
      <c r="N2442" s="30" t="s">
        <v>353</v>
      </c>
      <c r="O2442" s="31">
        <v>620</v>
      </c>
      <c r="P2442" s="31">
        <v>0</v>
      </c>
      <c r="Q2442" s="32"/>
      <c r="R2442" s="33">
        <f t="shared" si="191"/>
        <v>6.193548387096774</v>
      </c>
      <c r="S2442" s="34">
        <f t="shared" si="190"/>
        <v>131</v>
      </c>
      <c r="T2442" s="35">
        <f>IF(L2442="비가동",0,VLOOKUP(E2442,[1]단가!$D$4:$G$1048576,4,0))</f>
        <v>1328.9</v>
      </c>
      <c r="U2442" s="35">
        <f t="shared" si="187"/>
        <v>340198.40000000002</v>
      </c>
      <c r="V2442" s="36" t="str">
        <f>IF($L2442="비가동",0,IF($B2442="in",VLOOKUP($E2442,[1]투입량!$M:$T,3,FALSE),VLOOKUP($E2442,[1]투입량!$D:$I,3,FALSE)))</f>
        <v>E5007</v>
      </c>
      <c r="W2442" s="35">
        <f>IF($L2442="비가동",0,IF($B2442="in",VLOOKUP($E2442,[1]투입량!$M:$T,6,FALSE),VLOOKUP($E2442,[1]투입량!$D:$I,5,FALSE)))</f>
        <v>644</v>
      </c>
      <c r="X2442" s="35">
        <f t="shared" si="188"/>
        <v>45337.600000000006</v>
      </c>
      <c r="Y2442" s="37">
        <f>IF(V2442=0,0,VLOOKUP(V2442,[1]원재료!C:H,3,0)*0.001)</f>
        <v>4.55</v>
      </c>
      <c r="Z2442" s="35">
        <f t="shared" si="189"/>
        <v>206286.08000000002</v>
      </c>
      <c r="AA2442" s="38"/>
      <c r="AB2442" s="39" t="s">
        <v>232</v>
      </c>
      <c r="AC2442" s="40"/>
    </row>
    <row r="2443" spans="1:29" ht="19.5" customHeight="1" x14ac:dyDescent="0.45">
      <c r="A2443" s="22">
        <v>46150</v>
      </c>
      <c r="B2443" s="23" t="s">
        <v>29</v>
      </c>
      <c r="C2443" s="24" t="s">
        <v>168</v>
      </c>
      <c r="D2443" s="25" t="s">
        <v>345</v>
      </c>
      <c r="E2443" s="26" t="s">
        <v>346</v>
      </c>
      <c r="F2443" s="27" t="str">
        <f>VLOOKUP(표1[[#This Row],[품번]],[1]!품번구분[#Data],2,0)</f>
        <v>G</v>
      </c>
      <c r="G2443" s="28">
        <v>4</v>
      </c>
      <c r="H2443" s="28">
        <v>103</v>
      </c>
      <c r="I2443" s="28">
        <v>0</v>
      </c>
      <c r="J2443" s="29">
        <f>표1[[#This Row],[C/V]]*표1[[#This Row],[판수]]-표1[[#This Row],[불량수량]]</f>
        <v>412</v>
      </c>
      <c r="K2443" s="28" t="s">
        <v>352</v>
      </c>
      <c r="L2443" s="28" t="s">
        <v>117</v>
      </c>
      <c r="M2443" s="30" t="s">
        <v>353</v>
      </c>
      <c r="N2443" s="30" t="s">
        <v>230</v>
      </c>
      <c r="O2443" s="31">
        <v>660</v>
      </c>
      <c r="P2443" s="31">
        <v>0</v>
      </c>
      <c r="Q2443" s="32"/>
      <c r="R2443" s="33">
        <f t="shared" si="191"/>
        <v>9.3636363636363633</v>
      </c>
      <c r="S2443" s="34">
        <f t="shared" si="190"/>
        <v>201</v>
      </c>
      <c r="T2443" s="35">
        <f>IF(L2443="비가동",0,VLOOKUP(E2443,[1]단가!$D$4:$G$1048576,4,0))</f>
        <v>894.6</v>
      </c>
      <c r="U2443" s="35">
        <f t="shared" si="187"/>
        <v>368575.2</v>
      </c>
      <c r="V2443" s="36" t="str">
        <f>IF($L2443="비가동",0,IF($B2443="in",VLOOKUP($E2443,[1]투입량!$M:$T,3,FALSE),VLOOKUP($E2443,[1]투입량!$D:$I,3,FALSE)))</f>
        <v>E5007</v>
      </c>
      <c r="W2443" s="35">
        <f>IF($L2443="비가동",0,IF($B2443="in",VLOOKUP($E2443,[1]투입량!$M:$T,6,FALSE),VLOOKUP($E2443,[1]투입량!$D:$I,5,FALSE)))</f>
        <v>448</v>
      </c>
      <c r="X2443" s="35">
        <f t="shared" si="188"/>
        <v>50758.400000000009</v>
      </c>
      <c r="Y2443" s="37">
        <f>IF(V2443=0,0,VLOOKUP(V2443,[1]원재료!C:H,3,0)*0.001)</f>
        <v>4.55</v>
      </c>
      <c r="Z2443" s="35">
        <f t="shared" si="189"/>
        <v>230950.72000000003</v>
      </c>
      <c r="AA2443" s="38"/>
      <c r="AB2443" s="39" t="s">
        <v>232</v>
      </c>
      <c r="AC2443" s="40"/>
    </row>
    <row r="2444" spans="1:29" ht="19.5" customHeight="1" x14ac:dyDescent="0.45">
      <c r="A2444" s="22">
        <v>46150</v>
      </c>
      <c r="B2444" s="23" t="s">
        <v>29</v>
      </c>
      <c r="C2444" s="24" t="s">
        <v>168</v>
      </c>
      <c r="D2444" s="25" t="s">
        <v>348</v>
      </c>
      <c r="E2444" s="26" t="s">
        <v>349</v>
      </c>
      <c r="F2444" s="27" t="str">
        <f>VLOOKUP(표1[[#This Row],[품번]],[1]!품번구분[#Data],2,0)</f>
        <v>G</v>
      </c>
      <c r="G2444" s="28">
        <v>6</v>
      </c>
      <c r="H2444" s="28">
        <v>103</v>
      </c>
      <c r="I2444" s="28">
        <v>0</v>
      </c>
      <c r="J2444" s="29">
        <f>표1[[#This Row],[C/V]]*표1[[#This Row],[판수]]-표1[[#This Row],[불량수량]]</f>
        <v>618</v>
      </c>
      <c r="K2444" s="28" t="s">
        <v>352</v>
      </c>
      <c r="L2444" s="28" t="s">
        <v>117</v>
      </c>
      <c r="M2444" s="30" t="s">
        <v>353</v>
      </c>
      <c r="N2444" s="30" t="s">
        <v>230</v>
      </c>
      <c r="O2444" s="31">
        <v>660</v>
      </c>
      <c r="P2444" s="31">
        <v>0</v>
      </c>
      <c r="Q2444" s="32"/>
      <c r="R2444" s="33">
        <f t="shared" si="191"/>
        <v>9.3636363636363633</v>
      </c>
      <c r="S2444" s="34">
        <f t="shared" si="190"/>
        <v>201</v>
      </c>
      <c r="T2444" s="35">
        <f>IF(L2444="비가동",0,VLOOKUP(E2444,[1]단가!$D$4:$G$1048576,4,0))</f>
        <v>987.7</v>
      </c>
      <c r="U2444" s="35">
        <f t="shared" si="187"/>
        <v>610398.6</v>
      </c>
      <c r="V2444" s="36" t="str">
        <f>IF($L2444="비가동",0,IF($B2444="in",VLOOKUP($E2444,[1]투입량!$M:$T,3,FALSE),VLOOKUP($E2444,[1]투입량!$D:$I,3,FALSE)))</f>
        <v>E5007</v>
      </c>
      <c r="W2444" s="35">
        <f>IF($L2444="비가동",0,IF($B2444="in",VLOOKUP($E2444,[1]투입량!$M:$T,6,FALSE),VLOOKUP($E2444,[1]투입량!$D:$I,5,FALSE)))</f>
        <v>320</v>
      </c>
      <c r="X2444" s="35">
        <f t="shared" si="188"/>
        <v>36256</v>
      </c>
      <c r="Y2444" s="37">
        <f>IF(V2444=0,0,VLOOKUP(V2444,[1]원재료!C:H,3,0)*0.001)</f>
        <v>4.55</v>
      </c>
      <c r="Z2444" s="35">
        <f t="shared" si="189"/>
        <v>164964.79999999999</v>
      </c>
      <c r="AA2444" s="38"/>
      <c r="AB2444" s="39" t="s">
        <v>232</v>
      </c>
      <c r="AC2444" s="40"/>
    </row>
    <row r="2445" spans="1:29" ht="19.5" customHeight="1" x14ac:dyDescent="0.45">
      <c r="A2445" s="22">
        <v>46150</v>
      </c>
      <c r="B2445" s="23" t="s">
        <v>29</v>
      </c>
      <c r="C2445" s="24" t="s">
        <v>168</v>
      </c>
      <c r="D2445" s="25" t="s">
        <v>350</v>
      </c>
      <c r="E2445" s="26" t="s">
        <v>351</v>
      </c>
      <c r="F2445" s="27" t="str">
        <f>VLOOKUP(표1[[#This Row],[품번]],[1]!품번구분[#Data],2,0)</f>
        <v>G</v>
      </c>
      <c r="G2445" s="28">
        <v>4</v>
      </c>
      <c r="H2445" s="28">
        <v>67</v>
      </c>
      <c r="I2445" s="28">
        <v>0</v>
      </c>
      <c r="J2445" s="29">
        <f>표1[[#This Row],[C/V]]*표1[[#This Row],[판수]]-표1[[#This Row],[불량수량]]</f>
        <v>268</v>
      </c>
      <c r="K2445" s="28" t="s">
        <v>352</v>
      </c>
      <c r="L2445" s="28" t="s">
        <v>117</v>
      </c>
      <c r="M2445" s="30" t="s">
        <v>353</v>
      </c>
      <c r="N2445" s="30" t="s">
        <v>230</v>
      </c>
      <c r="O2445" s="31">
        <v>660</v>
      </c>
      <c r="P2445" s="31">
        <v>0</v>
      </c>
      <c r="Q2445" s="32"/>
      <c r="R2445" s="33">
        <f t="shared" si="191"/>
        <v>6.0909090909090908</v>
      </c>
      <c r="S2445" s="34">
        <f t="shared" si="190"/>
        <v>131</v>
      </c>
      <c r="T2445" s="35">
        <f>IF(L2445="비가동",0,VLOOKUP(E2445,[1]단가!$D$4:$G$1048576,4,0))</f>
        <v>1328.9</v>
      </c>
      <c r="U2445" s="35">
        <f t="shared" si="187"/>
        <v>356145.2</v>
      </c>
      <c r="V2445" s="36" t="str">
        <f>IF($L2445="비가동",0,IF($B2445="in",VLOOKUP($E2445,[1]투입량!$M:$T,3,FALSE),VLOOKUP($E2445,[1]투입량!$D:$I,3,FALSE)))</f>
        <v>E5007</v>
      </c>
      <c r="W2445" s="35">
        <f>IF($L2445="비가동",0,IF($B2445="in",VLOOKUP($E2445,[1]투입량!$M:$T,6,FALSE),VLOOKUP($E2445,[1]투입량!$D:$I,5,FALSE)))</f>
        <v>644</v>
      </c>
      <c r="X2445" s="35">
        <f t="shared" si="188"/>
        <v>47462.8</v>
      </c>
      <c r="Y2445" s="37">
        <f>IF(V2445=0,0,VLOOKUP(V2445,[1]원재료!C:H,3,0)*0.001)</f>
        <v>4.55</v>
      </c>
      <c r="Z2445" s="35">
        <f t="shared" si="189"/>
        <v>215955.74</v>
      </c>
      <c r="AA2445" s="38"/>
      <c r="AB2445" s="39" t="s">
        <v>232</v>
      </c>
      <c r="AC2445" s="40"/>
    </row>
    <row r="2446" spans="1:29" ht="19.5" customHeight="1" x14ac:dyDescent="0.45">
      <c r="A2446" s="22">
        <v>46151</v>
      </c>
      <c r="B2446" s="23" t="s">
        <v>226</v>
      </c>
      <c r="C2446" s="24" t="s">
        <v>168</v>
      </c>
      <c r="D2446" s="25" t="s">
        <v>227</v>
      </c>
      <c r="E2446" s="26" t="s">
        <v>228</v>
      </c>
      <c r="F2446" s="27" t="str">
        <f>VLOOKUP(표1[[#This Row],[품번]],[1]!품번구분[#Data],2,0)</f>
        <v>G</v>
      </c>
      <c r="G2446" s="28">
        <v>12</v>
      </c>
      <c r="H2446" s="28">
        <v>74</v>
      </c>
      <c r="I2446" s="28">
        <v>0</v>
      </c>
      <c r="J2446" s="29">
        <f>표1[[#This Row],[C/V]]*표1[[#This Row],[판수]]-표1[[#This Row],[불량수량]]</f>
        <v>888</v>
      </c>
      <c r="K2446" s="28" t="s">
        <v>229</v>
      </c>
      <c r="L2446" s="28" t="s">
        <v>34</v>
      </c>
      <c r="M2446" s="30" t="s">
        <v>230</v>
      </c>
      <c r="N2446" s="30" t="s">
        <v>231</v>
      </c>
      <c r="O2446" s="31">
        <v>540</v>
      </c>
      <c r="P2446" s="31">
        <v>0</v>
      </c>
      <c r="Q2446" s="32"/>
      <c r="R2446" s="33">
        <f t="shared" si="191"/>
        <v>8.2222222222222232</v>
      </c>
      <c r="S2446" s="34">
        <f t="shared" si="190"/>
        <v>174</v>
      </c>
      <c r="T2446" s="35">
        <f>IF(L2446="비가동",0,VLOOKUP(E2446,[1]단가!$D$4:$G$1048576,4,0))</f>
        <v>389.7</v>
      </c>
      <c r="U2446" s="35">
        <f t="shared" si="187"/>
        <v>346053.6</v>
      </c>
      <c r="V2446" s="36" t="str">
        <f>IF($L2446="비가동",0,IF($B2446="in",VLOOKUP($E2446,[1]투입량!$M:$T,3,FALSE),VLOOKUP($E2446,[1]투입량!$D:$I,3,FALSE)))</f>
        <v>E5008</v>
      </c>
      <c r="W2446" s="35">
        <f>IF($L2446="비가동",0,IF($B2446="in",VLOOKUP($E2446,[1]투입량!$M:$T,6,FALSE),VLOOKUP($E2446,[1]투입량!$D:$I,5,FALSE)))</f>
        <v>537</v>
      </c>
      <c r="X2446" s="35">
        <f t="shared" si="188"/>
        <v>43711.8</v>
      </c>
      <c r="Y2446" s="37">
        <f>IF(V2446=0,0,VLOOKUP(V2446,[1]원재료!C:H,3,0)*0.001)</f>
        <v>4.5600000000000005</v>
      </c>
      <c r="Z2446" s="35">
        <f t="shared" si="189"/>
        <v>199325.80800000005</v>
      </c>
      <c r="AA2446" s="38"/>
      <c r="AB2446" s="39" t="s">
        <v>232</v>
      </c>
      <c r="AC2446" s="40"/>
    </row>
    <row r="2447" spans="1:29" ht="19.5" customHeight="1" x14ac:dyDescent="0.45">
      <c r="A2447" s="22">
        <v>46151</v>
      </c>
      <c r="B2447" s="23" t="s">
        <v>226</v>
      </c>
      <c r="C2447" s="24" t="s">
        <v>168</v>
      </c>
      <c r="D2447" s="25" t="s">
        <v>233</v>
      </c>
      <c r="E2447" s="26" t="s">
        <v>234</v>
      </c>
      <c r="F2447" s="27" t="str">
        <f>VLOOKUP(표1[[#This Row],[품번]],[1]!품번구분[#Data],2,0)</f>
        <v>G</v>
      </c>
      <c r="G2447" s="28">
        <v>12</v>
      </c>
      <c r="H2447" s="28">
        <v>74</v>
      </c>
      <c r="I2447" s="28">
        <v>0</v>
      </c>
      <c r="J2447" s="29">
        <f>표1[[#This Row],[C/V]]*표1[[#This Row],[판수]]-표1[[#This Row],[불량수량]]</f>
        <v>888</v>
      </c>
      <c r="K2447" s="28" t="s">
        <v>229</v>
      </c>
      <c r="L2447" s="28" t="s">
        <v>34</v>
      </c>
      <c r="M2447" s="30" t="s">
        <v>230</v>
      </c>
      <c r="N2447" s="30" t="s">
        <v>231</v>
      </c>
      <c r="O2447" s="31">
        <v>540</v>
      </c>
      <c r="P2447" s="31">
        <v>0</v>
      </c>
      <c r="Q2447" s="32"/>
      <c r="R2447" s="33">
        <f t="shared" si="191"/>
        <v>8.2222222222222232</v>
      </c>
      <c r="S2447" s="34">
        <f t="shared" si="190"/>
        <v>174</v>
      </c>
      <c r="T2447" s="35">
        <f>IF(L2447="비가동",0,VLOOKUP(E2447,[1]단가!$D$4:$G$1048576,4,0))</f>
        <v>760.3</v>
      </c>
      <c r="U2447" s="35">
        <f t="shared" si="187"/>
        <v>675146.39999999991</v>
      </c>
      <c r="V2447" s="36" t="str">
        <f>IF($L2447="비가동",0,IF($B2447="in",VLOOKUP($E2447,[1]투입량!$M:$T,3,FALSE),VLOOKUP($E2447,[1]투입량!$D:$I,3,FALSE)))</f>
        <v>E5007</v>
      </c>
      <c r="W2447" s="35">
        <f>IF($L2447="비가동",0,IF($B2447="in",VLOOKUP($E2447,[1]투입량!$M:$T,6,FALSE),VLOOKUP($E2447,[1]투입량!$D:$I,5,FALSE)))</f>
        <v>531</v>
      </c>
      <c r="X2447" s="35">
        <f t="shared" si="188"/>
        <v>43223.4</v>
      </c>
      <c r="Y2447" s="37">
        <f>IF(V2447=0,0,VLOOKUP(V2447,[1]원재료!C:H,3,0)*0.001)</f>
        <v>4.55</v>
      </c>
      <c r="Z2447" s="35">
        <f t="shared" si="189"/>
        <v>196666.47</v>
      </c>
      <c r="AA2447" s="38"/>
      <c r="AB2447" s="39" t="s">
        <v>232</v>
      </c>
      <c r="AC2447" s="40"/>
    </row>
    <row r="2448" spans="1:29" ht="19.5" customHeight="1" x14ac:dyDescent="0.45">
      <c r="A2448" s="22">
        <v>46151</v>
      </c>
      <c r="B2448" s="23" t="s">
        <v>226</v>
      </c>
      <c r="C2448" s="24" t="s">
        <v>168</v>
      </c>
      <c r="D2448" s="25" t="s">
        <v>235</v>
      </c>
      <c r="E2448" s="26" t="s">
        <v>236</v>
      </c>
      <c r="F2448" s="27" t="str">
        <f>VLOOKUP(표1[[#This Row],[품번]],[1]!품번구분[#Data],2,0)</f>
        <v>G</v>
      </c>
      <c r="G2448" s="28">
        <v>16</v>
      </c>
      <c r="H2448" s="28">
        <v>63</v>
      </c>
      <c r="I2448" s="28">
        <v>0</v>
      </c>
      <c r="J2448" s="29">
        <f>표1[[#This Row],[C/V]]*표1[[#This Row],[판수]]-표1[[#This Row],[불량수량]]</f>
        <v>1008</v>
      </c>
      <c r="K2448" s="28" t="s">
        <v>301</v>
      </c>
      <c r="L2448" s="28" t="s">
        <v>34</v>
      </c>
      <c r="M2448" s="30" t="s">
        <v>230</v>
      </c>
      <c r="N2448" s="30" t="s">
        <v>231</v>
      </c>
      <c r="O2448" s="31">
        <v>540</v>
      </c>
      <c r="P2448" s="31">
        <v>0</v>
      </c>
      <c r="Q2448" s="32"/>
      <c r="R2448" s="33">
        <f t="shared" si="191"/>
        <v>7</v>
      </c>
      <c r="S2448" s="34">
        <f t="shared" si="190"/>
        <v>131</v>
      </c>
      <c r="T2448" s="35">
        <f>IF(L2448="비가동",0,VLOOKUP(E2448,[1]단가!$D$4:$G$1048576,4,0))</f>
        <v>1541.9</v>
      </c>
      <c r="U2448" s="35">
        <f t="shared" si="187"/>
        <v>1554235.2000000002</v>
      </c>
      <c r="V2448" s="36" t="str">
        <f>IF($L2448="비가동",0,IF($B2448="in",VLOOKUP($E2448,[1]투입량!$M:$T,3,FALSE),VLOOKUP($E2448,[1]투입량!$D:$I,3,FALSE)))</f>
        <v>E5005-1</v>
      </c>
      <c r="W2448" s="35">
        <f>IF($L2448="비가동",0,IF($B2448="in",VLOOKUP($E2448,[1]투입량!$M:$T,6,FALSE),VLOOKUP($E2448,[1]투입량!$D:$I,5,FALSE)))</f>
        <v>3102</v>
      </c>
      <c r="X2448" s="35">
        <f t="shared" si="188"/>
        <v>214968.6</v>
      </c>
      <c r="Y2448" s="37">
        <f>IF(V2448=0,0,VLOOKUP(V2448,[1]원재료!C:H,3,0)*0.001)</f>
        <v>3.25</v>
      </c>
      <c r="Z2448" s="35">
        <f t="shared" si="189"/>
        <v>698647.95000000007</v>
      </c>
      <c r="AA2448" s="38"/>
      <c r="AB2448" s="39" t="s">
        <v>232</v>
      </c>
      <c r="AC2448" s="40"/>
    </row>
    <row r="2449" spans="1:29" ht="19.5" hidden="1" customHeight="1" x14ac:dyDescent="0.45">
      <c r="A2449" s="22">
        <v>46151</v>
      </c>
      <c r="B2449" s="23" t="s">
        <v>226</v>
      </c>
      <c r="C2449" s="24" t="s">
        <v>168</v>
      </c>
      <c r="D2449" s="25" t="s">
        <v>259</v>
      </c>
      <c r="E2449" s="26" t="s">
        <v>260</v>
      </c>
      <c r="F2449" s="27" t="str">
        <f>VLOOKUP(표1[[#This Row],[품번]],[1]!품번구분[#Data],2,0)</f>
        <v>G</v>
      </c>
      <c r="G2449" s="28">
        <v>24</v>
      </c>
      <c r="H2449" s="28">
        <v>40</v>
      </c>
      <c r="I2449" s="28">
        <v>0</v>
      </c>
      <c r="J2449" s="29">
        <f>표1[[#This Row],[C/V]]*표1[[#This Row],[판수]]-표1[[#This Row],[불량수량]]</f>
        <v>960</v>
      </c>
      <c r="K2449" s="28" t="s">
        <v>301</v>
      </c>
      <c r="L2449" s="28" t="s">
        <v>34</v>
      </c>
      <c r="M2449" s="30" t="s">
        <v>230</v>
      </c>
      <c r="N2449" s="30" t="s">
        <v>231</v>
      </c>
      <c r="O2449" s="31">
        <v>345</v>
      </c>
      <c r="P2449" s="31">
        <v>195</v>
      </c>
      <c r="Q2449" s="32" t="s">
        <v>398</v>
      </c>
      <c r="R2449" s="33">
        <f t="shared" si="191"/>
        <v>6.9565217391304346</v>
      </c>
      <c r="S2449" s="34">
        <f t="shared" si="190"/>
        <v>40</v>
      </c>
      <c r="T2449" s="35">
        <f>IF(L2449="비가동",0,VLOOKUP(E2449,[1]단가!$D$4:$G$1048576,4,0))</f>
        <v>790</v>
      </c>
      <c r="U2449" s="35">
        <f t="shared" si="187"/>
        <v>758400</v>
      </c>
      <c r="V2449" s="36" t="str">
        <f>IF($L2449="비가동",0,IF($B2449="in",VLOOKUP($E2449,[1]투입량!$M:$T,3,FALSE),VLOOKUP($E2449,[1]투입량!$D:$I,3,FALSE)))</f>
        <v>E5005-1(리본)</v>
      </c>
      <c r="W2449" s="35">
        <f>IF($L2449="비가동",0,IF($B2449="in",VLOOKUP($E2449,[1]투입량!$M:$T,6,FALSE),VLOOKUP($E2449,[1]투입량!$D:$I,5,FALSE)))</f>
        <v>2152.6499999999996</v>
      </c>
      <c r="X2449" s="35">
        <f t="shared" si="188"/>
        <v>94716.6</v>
      </c>
      <c r="Y2449" s="37">
        <f>IF(V2449=0,0,VLOOKUP(V2449,[1]원재료!C:H,3,0)*0.001)</f>
        <v>3.35</v>
      </c>
      <c r="Z2449" s="35">
        <f t="shared" si="189"/>
        <v>317300.61000000004</v>
      </c>
      <c r="AA2449" s="38"/>
      <c r="AB2449" s="39" t="s">
        <v>232</v>
      </c>
      <c r="AC2449" s="40"/>
    </row>
    <row r="2450" spans="1:29" ht="19.5" customHeight="1" x14ac:dyDescent="0.45">
      <c r="A2450" s="22">
        <v>46151</v>
      </c>
      <c r="B2450" s="23" t="s">
        <v>226</v>
      </c>
      <c r="C2450" s="24" t="s">
        <v>168</v>
      </c>
      <c r="D2450" s="25" t="s">
        <v>239</v>
      </c>
      <c r="E2450" s="26" t="s">
        <v>240</v>
      </c>
      <c r="F2450" s="27" t="str">
        <f>VLOOKUP(표1[[#This Row],[품번]],[1]!품번구분[#Data],2,0)</f>
        <v>G</v>
      </c>
      <c r="G2450" s="28">
        <v>16</v>
      </c>
      <c r="H2450" s="28">
        <v>65</v>
      </c>
      <c r="I2450" s="28">
        <v>0</v>
      </c>
      <c r="J2450" s="29">
        <f>표1[[#This Row],[C/V]]*표1[[#This Row],[판수]]-표1[[#This Row],[불량수량]]</f>
        <v>1040</v>
      </c>
      <c r="K2450" s="28" t="s">
        <v>399</v>
      </c>
      <c r="L2450" s="28" t="s">
        <v>34</v>
      </c>
      <c r="M2450" s="30" t="s">
        <v>230</v>
      </c>
      <c r="N2450" s="30" t="s">
        <v>400</v>
      </c>
      <c r="O2450" s="31">
        <v>72</v>
      </c>
      <c r="P2450" s="31">
        <v>0</v>
      </c>
      <c r="Q2450" s="32"/>
      <c r="R2450" s="33">
        <f t="shared" si="191"/>
        <v>54.166666666666664</v>
      </c>
      <c r="S2450" s="34">
        <f t="shared" si="190"/>
        <v>214</v>
      </c>
      <c r="T2450" s="35">
        <f>IF(L2450="비가동",0,VLOOKUP(E2450,[1]단가!$D$4:$G$1048576,4,0))</f>
        <v>333.6</v>
      </c>
      <c r="U2450" s="35">
        <f t="shared" si="187"/>
        <v>346944</v>
      </c>
      <c r="V2450" s="36" t="str">
        <f>IF($L2450="비가동",0,IF($B2450="in",VLOOKUP($E2450,[1]투입량!$M:$T,3,FALSE),VLOOKUP($E2450,[1]투입량!$D:$I,3,FALSE)))</f>
        <v>E5005-1(리본)</v>
      </c>
      <c r="W2450" s="35">
        <f>IF($L2450="비가동",0,IF($B2450="in",VLOOKUP($E2450,[1]투입량!$M:$T,6,FALSE),VLOOKUP($E2450,[1]투입량!$D:$I,5,FALSE)))</f>
        <v>0</v>
      </c>
      <c r="X2450" s="35">
        <f t="shared" si="188"/>
        <v>0</v>
      </c>
      <c r="Y2450" s="37">
        <f>IF(V2450=0,0,VLOOKUP(V2450,[1]원재료!C:H,3,0)*0.001)</f>
        <v>3.35</v>
      </c>
      <c r="Z2450" s="35">
        <f t="shared" si="189"/>
        <v>0</v>
      </c>
      <c r="AA2450" s="38"/>
      <c r="AB2450" s="39" t="s">
        <v>232</v>
      </c>
      <c r="AC2450" s="40"/>
    </row>
    <row r="2451" spans="1:29" ht="19.5" customHeight="1" x14ac:dyDescent="0.45">
      <c r="A2451" s="22">
        <v>46151</v>
      </c>
      <c r="B2451" s="23" t="s">
        <v>226</v>
      </c>
      <c r="C2451" s="24" t="s">
        <v>168</v>
      </c>
      <c r="D2451" s="25" t="s">
        <v>239</v>
      </c>
      <c r="E2451" s="26" t="s">
        <v>240</v>
      </c>
      <c r="F2451" s="27" t="str">
        <f>VLOOKUP(표1[[#This Row],[품번]],[1]!품번구분[#Data],2,0)</f>
        <v>G</v>
      </c>
      <c r="G2451" s="28">
        <v>16</v>
      </c>
      <c r="H2451" s="28">
        <v>64</v>
      </c>
      <c r="I2451" s="28">
        <v>0</v>
      </c>
      <c r="J2451" s="29">
        <f>표1[[#This Row],[C/V]]*표1[[#This Row],[판수]]-표1[[#This Row],[불량수량]]</f>
        <v>1024</v>
      </c>
      <c r="K2451" s="28" t="s">
        <v>237</v>
      </c>
      <c r="L2451" s="28" t="s">
        <v>34</v>
      </c>
      <c r="M2451" s="30" t="s">
        <v>230</v>
      </c>
      <c r="N2451" s="30" t="s">
        <v>231</v>
      </c>
      <c r="O2451" s="31">
        <v>540</v>
      </c>
      <c r="P2451" s="31">
        <v>0</v>
      </c>
      <c r="Q2451" s="32"/>
      <c r="R2451" s="33">
        <f t="shared" si="191"/>
        <v>7.1111111111111116</v>
      </c>
      <c r="S2451" s="34">
        <f t="shared" si="190"/>
        <v>214</v>
      </c>
      <c r="T2451" s="35">
        <f>IF(L2451="비가동",0,VLOOKUP(E2451,[1]단가!$D$4:$G$1048576,4,0))</f>
        <v>333.6</v>
      </c>
      <c r="U2451" s="35">
        <f t="shared" si="187"/>
        <v>341606.40000000002</v>
      </c>
      <c r="V2451" s="36" t="str">
        <f>IF($L2451="비가동",0,IF($B2451="in",VLOOKUP($E2451,[1]투입량!$M:$T,3,FALSE),VLOOKUP($E2451,[1]투입량!$D:$I,3,FALSE)))</f>
        <v>E5005-1(리본)</v>
      </c>
      <c r="W2451" s="35">
        <f>IF($L2451="비가동",0,IF($B2451="in",VLOOKUP($E2451,[1]투입량!$M:$T,6,FALSE),VLOOKUP($E2451,[1]투입량!$D:$I,5,FALSE)))</f>
        <v>0</v>
      </c>
      <c r="X2451" s="35">
        <f t="shared" si="188"/>
        <v>0</v>
      </c>
      <c r="Y2451" s="37">
        <f>IF(V2451=0,0,VLOOKUP(V2451,[1]원재료!C:H,3,0)*0.001)</f>
        <v>3.35</v>
      </c>
      <c r="Z2451" s="35">
        <f t="shared" si="189"/>
        <v>0</v>
      </c>
      <c r="AA2451" s="38"/>
      <c r="AB2451" s="39" t="s">
        <v>232</v>
      </c>
      <c r="AC2451" s="40"/>
    </row>
    <row r="2452" spans="1:29" ht="19.5" customHeight="1" x14ac:dyDescent="0.45">
      <c r="A2452" s="22">
        <v>46151</v>
      </c>
      <c r="B2452" s="23" t="s">
        <v>226</v>
      </c>
      <c r="C2452" s="24" t="s">
        <v>168</v>
      </c>
      <c r="D2452" s="25" t="s">
        <v>264</v>
      </c>
      <c r="E2452" s="26" t="s">
        <v>265</v>
      </c>
      <c r="F2452" s="27" t="str">
        <f>VLOOKUP(표1[[#This Row],[품번]],[1]!품번구분[#Data],2,0)</f>
        <v>G</v>
      </c>
      <c r="G2452" s="28">
        <v>24</v>
      </c>
      <c r="H2452" s="28">
        <v>65</v>
      </c>
      <c r="I2452" s="28">
        <v>0</v>
      </c>
      <c r="J2452" s="29">
        <f>표1[[#This Row],[C/V]]*표1[[#This Row],[판수]]-표1[[#This Row],[불량수량]]</f>
        <v>1560</v>
      </c>
      <c r="K2452" s="28" t="s">
        <v>237</v>
      </c>
      <c r="L2452" s="28" t="s">
        <v>34</v>
      </c>
      <c r="M2452" s="30" t="s">
        <v>230</v>
      </c>
      <c r="N2452" s="30" t="s">
        <v>231</v>
      </c>
      <c r="O2452" s="31">
        <v>540</v>
      </c>
      <c r="P2452" s="31">
        <v>0</v>
      </c>
      <c r="Q2452" s="32"/>
      <c r="R2452" s="33">
        <f t="shared" si="191"/>
        <v>7.2222222222222214</v>
      </c>
      <c r="S2452" s="34">
        <f t="shared" si="190"/>
        <v>150</v>
      </c>
      <c r="T2452" s="35">
        <f>IF(L2452="비가동",0,VLOOKUP(E2452,[1]단가!$D$4:$G$1048576,4,0))</f>
        <v>473</v>
      </c>
      <c r="U2452" s="35">
        <f t="shared" si="187"/>
        <v>737880</v>
      </c>
      <c r="V2452" s="36" t="str">
        <f>IF($L2452="비가동",0,IF($B2452="in",VLOOKUP($E2452,[1]투입량!$M:$T,3,FALSE),VLOOKUP($E2452,[1]투입량!$D:$I,3,FALSE)))</f>
        <v>E5005-1</v>
      </c>
      <c r="W2452" s="35">
        <f>IF($L2452="비가동",0,IF($B2452="in",VLOOKUP($E2452,[1]투입량!$M:$T,6,FALSE),VLOOKUP($E2452,[1]투입량!$D:$I,5,FALSE)))</f>
        <v>1770</v>
      </c>
      <c r="X2452" s="35">
        <f t="shared" si="188"/>
        <v>126555.00000000001</v>
      </c>
      <c r="Y2452" s="37">
        <f>IF(V2452=0,0,VLOOKUP(V2452,[1]원재료!C:H,3,0)*0.001)</f>
        <v>3.25</v>
      </c>
      <c r="Z2452" s="35">
        <f t="shared" si="189"/>
        <v>411303.75000000006</v>
      </c>
      <c r="AA2452" s="38"/>
      <c r="AB2452" s="39" t="s">
        <v>232</v>
      </c>
      <c r="AC2452" s="40"/>
    </row>
    <row r="2453" spans="1:29" ht="19.5" customHeight="1" x14ac:dyDescent="0.45">
      <c r="A2453" s="22">
        <v>46151</v>
      </c>
      <c r="B2453" s="23" t="s">
        <v>226</v>
      </c>
      <c r="C2453" s="24" t="s">
        <v>168</v>
      </c>
      <c r="D2453" s="25" t="s">
        <v>241</v>
      </c>
      <c r="E2453" s="26" t="s">
        <v>242</v>
      </c>
      <c r="F2453" s="27" t="str">
        <f>VLOOKUP(표1[[#This Row],[품번]],[1]!품번구분[#Data],2,0)</f>
        <v>G</v>
      </c>
      <c r="G2453" s="28">
        <v>16</v>
      </c>
      <c r="H2453" s="28">
        <v>36</v>
      </c>
      <c r="I2453" s="28">
        <v>0</v>
      </c>
      <c r="J2453" s="29">
        <f>표1[[#This Row],[C/V]]*표1[[#This Row],[판수]]-표1[[#This Row],[불량수량]]</f>
        <v>576</v>
      </c>
      <c r="K2453" s="28" t="s">
        <v>243</v>
      </c>
      <c r="L2453" s="28" t="s">
        <v>34</v>
      </c>
      <c r="M2453" s="30" t="s">
        <v>230</v>
      </c>
      <c r="N2453" s="30" t="s">
        <v>401</v>
      </c>
      <c r="O2453" s="31">
        <v>296</v>
      </c>
      <c r="P2453" s="31">
        <v>0</v>
      </c>
      <c r="Q2453" s="32"/>
      <c r="R2453" s="33">
        <f t="shared" si="191"/>
        <v>7.2972972972972974</v>
      </c>
      <c r="S2453" s="34">
        <f t="shared" si="190"/>
        <v>144</v>
      </c>
      <c r="T2453" s="35">
        <f>IF(L2453="비가동",0,VLOOKUP(E2453,[1]단가!$D$4:$G$1048576,4,0))</f>
        <v>774</v>
      </c>
      <c r="U2453" s="35">
        <f t="shared" si="187"/>
        <v>445824</v>
      </c>
      <c r="V2453" s="36" t="str">
        <f>IF($L2453="비가동",0,IF($B2453="in",VLOOKUP($E2453,[1]투입량!$M:$T,3,FALSE),VLOOKUP($E2453,[1]투입량!$D:$I,3,FALSE)))</f>
        <v>E4701(리본)</v>
      </c>
      <c r="W2453" s="35">
        <f>IF($L2453="비가동",0,IF($B2453="in",VLOOKUP($E2453,[1]투입량!$M:$T,6,FALSE),VLOOKUP($E2453,[1]투입량!$D:$I,5,FALSE)))</f>
        <v>2022.6999999999998</v>
      </c>
      <c r="X2453" s="35">
        <f t="shared" si="188"/>
        <v>80098.92</v>
      </c>
      <c r="Y2453" s="37">
        <f>IF(V2453=0,0,VLOOKUP(V2453,[1]원재료!C:H,3,0)*0.001)</f>
        <v>3.41</v>
      </c>
      <c r="Z2453" s="35">
        <f t="shared" si="189"/>
        <v>273137.31719999999</v>
      </c>
      <c r="AA2453" s="38"/>
      <c r="AB2453" s="39" t="s">
        <v>232</v>
      </c>
      <c r="AC2453" s="40"/>
    </row>
    <row r="2454" spans="1:29" ht="19.5" customHeight="1" x14ac:dyDescent="0.45">
      <c r="A2454" s="22">
        <v>46151</v>
      </c>
      <c r="B2454" s="23" t="s">
        <v>226</v>
      </c>
      <c r="C2454" s="24" t="s">
        <v>168</v>
      </c>
      <c r="D2454" s="25" t="s">
        <v>241</v>
      </c>
      <c r="E2454" s="26" t="s">
        <v>242</v>
      </c>
      <c r="F2454" s="27" t="str">
        <f>VLOOKUP(표1[[#This Row],[품번]],[1]!품번구분[#Data],2,0)</f>
        <v>G</v>
      </c>
      <c r="G2454" s="28">
        <v>16</v>
      </c>
      <c r="H2454" s="28">
        <v>23</v>
      </c>
      <c r="I2454" s="28">
        <v>0</v>
      </c>
      <c r="J2454" s="29">
        <f>표1[[#This Row],[C/V]]*표1[[#This Row],[판수]]-표1[[#This Row],[불량수량]]</f>
        <v>368</v>
      </c>
      <c r="K2454" s="28" t="s">
        <v>301</v>
      </c>
      <c r="L2454" s="28" t="s">
        <v>34</v>
      </c>
      <c r="M2454" s="30" t="s">
        <v>401</v>
      </c>
      <c r="N2454" s="30" t="s">
        <v>231</v>
      </c>
      <c r="O2454" s="31">
        <v>244</v>
      </c>
      <c r="P2454" s="31">
        <v>0</v>
      </c>
      <c r="Q2454" s="32"/>
      <c r="R2454" s="33">
        <f t="shared" si="191"/>
        <v>5.6557377049180326</v>
      </c>
      <c r="S2454" s="34">
        <f t="shared" si="190"/>
        <v>144</v>
      </c>
      <c r="T2454" s="35">
        <f>IF(L2454="비가동",0,VLOOKUP(E2454,[1]단가!$D$4:$G$1048576,4,0))</f>
        <v>774</v>
      </c>
      <c r="U2454" s="35">
        <f t="shared" si="187"/>
        <v>284832</v>
      </c>
      <c r="V2454" s="36" t="str">
        <f>IF($L2454="비가동",0,IF($B2454="in",VLOOKUP($E2454,[1]투입량!$M:$T,3,FALSE),VLOOKUP($E2454,[1]투입량!$D:$I,3,FALSE)))</f>
        <v>E4701(리본)</v>
      </c>
      <c r="W2454" s="35">
        <f>IF($L2454="비가동",0,IF($B2454="in",VLOOKUP($E2454,[1]투입량!$M:$T,6,FALSE),VLOOKUP($E2454,[1]투입량!$D:$I,5,FALSE)))</f>
        <v>2022.6999999999998</v>
      </c>
      <c r="X2454" s="35">
        <f t="shared" si="188"/>
        <v>51174.31</v>
      </c>
      <c r="Y2454" s="37">
        <f>IF(V2454=0,0,VLOOKUP(V2454,[1]원재료!C:H,3,0)*0.001)</f>
        <v>3.41</v>
      </c>
      <c r="Z2454" s="35">
        <f t="shared" si="189"/>
        <v>174504.3971</v>
      </c>
      <c r="AA2454" s="38"/>
      <c r="AB2454" s="39" t="s">
        <v>232</v>
      </c>
      <c r="AC2454" s="40"/>
    </row>
    <row r="2455" spans="1:29" ht="19.5" customHeight="1" x14ac:dyDescent="0.45">
      <c r="A2455" s="22">
        <v>46151</v>
      </c>
      <c r="B2455" s="23" t="s">
        <v>226</v>
      </c>
      <c r="C2455" s="24" t="s">
        <v>168</v>
      </c>
      <c r="D2455" s="25" t="s">
        <v>244</v>
      </c>
      <c r="E2455" s="26" t="s">
        <v>245</v>
      </c>
      <c r="F2455" s="27" t="str">
        <f>VLOOKUP(표1[[#This Row],[품번]],[1]!품번구분[#Data],2,0)</f>
        <v>G</v>
      </c>
      <c r="G2455" s="28">
        <v>20</v>
      </c>
      <c r="H2455" s="28">
        <v>36</v>
      </c>
      <c r="I2455" s="28">
        <v>0</v>
      </c>
      <c r="J2455" s="29">
        <f>표1[[#This Row],[C/V]]*표1[[#This Row],[판수]]-표1[[#This Row],[불량수량]]</f>
        <v>720</v>
      </c>
      <c r="K2455" s="28" t="s">
        <v>243</v>
      </c>
      <c r="L2455" s="28" t="s">
        <v>34</v>
      </c>
      <c r="M2455" s="30" t="s">
        <v>230</v>
      </c>
      <c r="N2455" s="30" t="s">
        <v>401</v>
      </c>
      <c r="O2455" s="31">
        <v>296</v>
      </c>
      <c r="P2455" s="31">
        <v>0</v>
      </c>
      <c r="Q2455" s="32"/>
      <c r="R2455" s="33">
        <f t="shared" si="191"/>
        <v>7.2972972972972974</v>
      </c>
      <c r="S2455" s="34">
        <f t="shared" si="190"/>
        <v>147</v>
      </c>
      <c r="T2455" s="35">
        <f>IF(L2455="비가동",0,VLOOKUP(E2455,[1]단가!$D$4:$G$1048576,4,0))</f>
        <v>350</v>
      </c>
      <c r="U2455" s="35">
        <f t="shared" si="187"/>
        <v>252000</v>
      </c>
      <c r="V2455" s="36" t="str">
        <f>IF($L2455="비가동",0,IF($B2455="in",VLOOKUP($E2455,[1]투입량!$M:$T,3,FALSE),VLOOKUP($E2455,[1]투입량!$D:$I,3,FALSE)))</f>
        <v>E5005-1</v>
      </c>
      <c r="W2455" s="35">
        <f>IF($L2455="비가동",0,IF($B2455="in",VLOOKUP($E2455,[1]투입량!$M:$T,6,FALSE),VLOOKUP($E2455,[1]투입량!$D:$I,5,FALSE)))</f>
        <v>1147</v>
      </c>
      <c r="X2455" s="35">
        <f t="shared" si="188"/>
        <v>45421.200000000004</v>
      </c>
      <c r="Y2455" s="37">
        <f>IF(V2455=0,0,VLOOKUP(V2455,[1]원재료!C:H,3,0)*0.001)</f>
        <v>3.25</v>
      </c>
      <c r="Z2455" s="35">
        <f t="shared" si="189"/>
        <v>147618.90000000002</v>
      </c>
      <c r="AA2455" s="38"/>
      <c r="AB2455" s="39" t="s">
        <v>232</v>
      </c>
      <c r="AC2455" s="40"/>
    </row>
    <row r="2456" spans="1:29" ht="19.5" customHeight="1" x14ac:dyDescent="0.45">
      <c r="A2456" s="22">
        <v>46151</v>
      </c>
      <c r="B2456" s="23" t="s">
        <v>226</v>
      </c>
      <c r="C2456" s="24" t="s">
        <v>168</v>
      </c>
      <c r="D2456" s="25" t="s">
        <v>244</v>
      </c>
      <c r="E2456" s="26" t="s">
        <v>245</v>
      </c>
      <c r="F2456" s="27" t="str">
        <f>VLOOKUP(표1[[#This Row],[품번]],[1]!품번구분[#Data],2,0)</f>
        <v>G</v>
      </c>
      <c r="G2456" s="28">
        <v>20</v>
      </c>
      <c r="H2456" s="28">
        <v>24</v>
      </c>
      <c r="I2456" s="28">
        <v>0</v>
      </c>
      <c r="J2456" s="29">
        <f>표1[[#This Row],[C/V]]*표1[[#This Row],[판수]]-표1[[#This Row],[불량수량]]</f>
        <v>480</v>
      </c>
      <c r="K2456" s="28" t="s">
        <v>301</v>
      </c>
      <c r="L2456" s="28" t="s">
        <v>34</v>
      </c>
      <c r="M2456" s="30" t="s">
        <v>401</v>
      </c>
      <c r="N2456" s="30" t="s">
        <v>231</v>
      </c>
      <c r="O2456" s="31">
        <v>244</v>
      </c>
      <c r="P2456" s="31">
        <v>0</v>
      </c>
      <c r="Q2456" s="32"/>
      <c r="R2456" s="33">
        <f t="shared" si="191"/>
        <v>5.9016393442622945</v>
      </c>
      <c r="S2456" s="34">
        <f t="shared" si="190"/>
        <v>147</v>
      </c>
      <c r="T2456" s="35">
        <f>IF(L2456="비가동",0,VLOOKUP(E2456,[1]단가!$D$4:$G$1048576,4,0))</f>
        <v>350</v>
      </c>
      <c r="U2456" s="35">
        <f t="shared" si="187"/>
        <v>168000</v>
      </c>
      <c r="V2456" s="36" t="str">
        <f>IF($L2456="비가동",0,IF($B2456="in",VLOOKUP($E2456,[1]투입량!$M:$T,3,FALSE),VLOOKUP($E2456,[1]투입량!$D:$I,3,FALSE)))</f>
        <v>E5005-1</v>
      </c>
      <c r="W2456" s="35">
        <f>IF($L2456="비가동",0,IF($B2456="in",VLOOKUP($E2456,[1]투입량!$M:$T,6,FALSE),VLOOKUP($E2456,[1]투입량!$D:$I,5,FALSE)))</f>
        <v>1147</v>
      </c>
      <c r="X2456" s="35">
        <f t="shared" si="188"/>
        <v>30280.800000000003</v>
      </c>
      <c r="Y2456" s="37">
        <f>IF(V2456=0,0,VLOOKUP(V2456,[1]원재료!C:H,3,0)*0.001)</f>
        <v>3.25</v>
      </c>
      <c r="Z2456" s="35">
        <f t="shared" si="189"/>
        <v>98412.6</v>
      </c>
      <c r="AA2456" s="38"/>
      <c r="AB2456" s="39" t="s">
        <v>232</v>
      </c>
      <c r="AC2456" s="40"/>
    </row>
    <row r="2457" spans="1:29" ht="19.5" customHeight="1" x14ac:dyDescent="0.45">
      <c r="A2457" s="22">
        <v>46151</v>
      </c>
      <c r="B2457" s="23" t="s">
        <v>226</v>
      </c>
      <c r="C2457" s="24" t="s">
        <v>168</v>
      </c>
      <c r="D2457" s="25" t="s">
        <v>246</v>
      </c>
      <c r="E2457" s="26" t="s">
        <v>380</v>
      </c>
      <c r="F2457" s="27" t="str">
        <f>VLOOKUP(표1[[#This Row],[품번]],[1]!품번구분[#Data],2,0)</f>
        <v>G</v>
      </c>
      <c r="G2457" s="28">
        <v>36</v>
      </c>
      <c r="H2457" s="28">
        <v>36</v>
      </c>
      <c r="I2457" s="28">
        <v>0</v>
      </c>
      <c r="J2457" s="29">
        <f>표1[[#This Row],[C/V]]*표1[[#This Row],[판수]]-표1[[#This Row],[불량수량]]</f>
        <v>1296</v>
      </c>
      <c r="K2457" s="28" t="s">
        <v>243</v>
      </c>
      <c r="L2457" s="28" t="s">
        <v>34</v>
      </c>
      <c r="M2457" s="30" t="s">
        <v>230</v>
      </c>
      <c r="N2457" s="30" t="s">
        <v>401</v>
      </c>
      <c r="O2457" s="31">
        <v>296</v>
      </c>
      <c r="P2457" s="31">
        <v>0</v>
      </c>
      <c r="Q2457" s="32"/>
      <c r="R2457" s="33">
        <f t="shared" si="191"/>
        <v>7.2972972972972974</v>
      </c>
      <c r="S2457" s="34">
        <f t="shared" si="190"/>
        <v>143</v>
      </c>
      <c r="T2457" s="35">
        <f>IF(L2457="비가동",0,VLOOKUP(E2457,[1]단가!$D$4:$G$1048576,4,0))</f>
        <v>130</v>
      </c>
      <c r="U2457" s="35">
        <f t="shared" si="187"/>
        <v>168480</v>
      </c>
      <c r="V2457" s="36" t="str">
        <f>IF($L2457="비가동",0,IF($B2457="in",VLOOKUP($E2457,[1]투입량!$M:$T,3,FALSE),VLOOKUP($E2457,[1]투입량!$D:$I,3,FALSE)))</f>
        <v>E5005-1(리본)</v>
      </c>
      <c r="W2457" s="35">
        <f>IF($L2457="비가동",0,IF($B2457="in",VLOOKUP($E2457,[1]투입량!$M:$T,6,FALSE),VLOOKUP($E2457,[1]투입량!$D:$I,5,FALSE)))</f>
        <v>943.55</v>
      </c>
      <c r="X2457" s="35">
        <f t="shared" si="188"/>
        <v>37364.58</v>
      </c>
      <c r="Y2457" s="37">
        <f>IF(V2457=0,0,VLOOKUP(V2457,[1]원재료!C:H,3,0)*0.001)</f>
        <v>3.35</v>
      </c>
      <c r="Z2457" s="35">
        <f t="shared" si="189"/>
        <v>125171.34300000001</v>
      </c>
      <c r="AA2457" s="38"/>
      <c r="AB2457" s="39" t="s">
        <v>232</v>
      </c>
      <c r="AC2457" s="40"/>
    </row>
    <row r="2458" spans="1:29" ht="19.5" customHeight="1" x14ac:dyDescent="0.45">
      <c r="A2458" s="22">
        <v>46151</v>
      </c>
      <c r="B2458" s="23" t="s">
        <v>226</v>
      </c>
      <c r="C2458" s="24" t="s">
        <v>168</v>
      </c>
      <c r="D2458" s="25" t="s">
        <v>246</v>
      </c>
      <c r="E2458" s="26" t="s">
        <v>380</v>
      </c>
      <c r="F2458" s="27" t="str">
        <f>VLOOKUP(표1[[#This Row],[품번]],[1]!품번구분[#Data],2,0)</f>
        <v>G</v>
      </c>
      <c r="G2458" s="28">
        <v>36</v>
      </c>
      <c r="H2458" s="28">
        <v>23</v>
      </c>
      <c r="I2458" s="28">
        <v>0</v>
      </c>
      <c r="J2458" s="29">
        <f>표1[[#This Row],[C/V]]*표1[[#This Row],[판수]]-표1[[#This Row],[불량수량]]</f>
        <v>828</v>
      </c>
      <c r="K2458" s="28" t="s">
        <v>301</v>
      </c>
      <c r="L2458" s="28" t="s">
        <v>34</v>
      </c>
      <c r="M2458" s="30" t="s">
        <v>401</v>
      </c>
      <c r="N2458" s="30" t="s">
        <v>231</v>
      </c>
      <c r="O2458" s="31">
        <v>244</v>
      </c>
      <c r="P2458" s="31">
        <v>0</v>
      </c>
      <c r="Q2458" s="32"/>
      <c r="R2458" s="33">
        <f t="shared" si="191"/>
        <v>5.6557377049180326</v>
      </c>
      <c r="S2458" s="34">
        <f t="shared" si="190"/>
        <v>143</v>
      </c>
      <c r="T2458" s="35">
        <f>IF(L2458="비가동",0,VLOOKUP(E2458,[1]단가!$D$4:$G$1048576,4,0))</f>
        <v>130</v>
      </c>
      <c r="U2458" s="35">
        <f t="shared" si="187"/>
        <v>107640</v>
      </c>
      <c r="V2458" s="36" t="str">
        <f>IF($L2458="비가동",0,IF($B2458="in",VLOOKUP($E2458,[1]투입량!$M:$T,3,FALSE),VLOOKUP($E2458,[1]투입량!$D:$I,3,FALSE)))</f>
        <v>E5005-1(리본)</v>
      </c>
      <c r="W2458" s="35">
        <f>IF($L2458="비가동",0,IF($B2458="in",VLOOKUP($E2458,[1]투입량!$M:$T,6,FALSE),VLOOKUP($E2458,[1]투입량!$D:$I,5,FALSE)))</f>
        <v>943.55</v>
      </c>
      <c r="X2458" s="35">
        <f t="shared" si="188"/>
        <v>23871.814999999999</v>
      </c>
      <c r="Y2458" s="37">
        <f>IF(V2458=0,0,VLOOKUP(V2458,[1]원재료!C:H,3,0)*0.001)</f>
        <v>3.35</v>
      </c>
      <c r="Z2458" s="35">
        <f t="shared" si="189"/>
        <v>79970.580249999999</v>
      </c>
      <c r="AA2458" s="38"/>
      <c r="AB2458" s="39" t="s">
        <v>232</v>
      </c>
      <c r="AC2458" s="40"/>
    </row>
    <row r="2459" spans="1:29" ht="19.5" customHeight="1" x14ac:dyDescent="0.45">
      <c r="A2459" s="22">
        <v>46151</v>
      </c>
      <c r="B2459" s="23" t="s">
        <v>226</v>
      </c>
      <c r="C2459" s="24" t="s">
        <v>168</v>
      </c>
      <c r="D2459" s="25" t="s">
        <v>227</v>
      </c>
      <c r="E2459" s="26" t="s">
        <v>228</v>
      </c>
      <c r="F2459" s="27" t="str">
        <f>VLOOKUP(표1[[#This Row],[품번]],[1]!품번구분[#Data],2,0)</f>
        <v>G</v>
      </c>
      <c r="G2459" s="28">
        <v>12</v>
      </c>
      <c r="H2459" s="28">
        <v>100</v>
      </c>
      <c r="I2459" s="28">
        <v>0</v>
      </c>
      <c r="J2459" s="29">
        <f>표1[[#This Row],[C/V]]*표1[[#This Row],[판수]]-표1[[#This Row],[불량수량]]</f>
        <v>1200</v>
      </c>
      <c r="K2459" s="28" t="s">
        <v>372</v>
      </c>
      <c r="L2459" s="28" t="s">
        <v>117</v>
      </c>
      <c r="M2459" s="30" t="s">
        <v>231</v>
      </c>
      <c r="N2459" s="30" t="s">
        <v>230</v>
      </c>
      <c r="O2459" s="31">
        <v>750</v>
      </c>
      <c r="P2459" s="31">
        <v>0</v>
      </c>
      <c r="Q2459" s="32"/>
      <c r="R2459" s="33">
        <f t="shared" si="191"/>
        <v>8</v>
      </c>
      <c r="S2459" s="34">
        <f t="shared" si="190"/>
        <v>174</v>
      </c>
      <c r="T2459" s="35">
        <f>IF(L2459="비가동",0,VLOOKUP(E2459,[1]단가!$D$4:$G$1048576,4,0))</f>
        <v>389.7</v>
      </c>
      <c r="U2459" s="35">
        <f t="shared" si="187"/>
        <v>467640</v>
      </c>
      <c r="V2459" s="36" t="str">
        <f>IF($L2459="비가동",0,IF($B2459="in",VLOOKUP($E2459,[1]투입량!$M:$T,3,FALSE),VLOOKUP($E2459,[1]투입량!$D:$I,3,FALSE)))</f>
        <v>E5008</v>
      </c>
      <c r="W2459" s="35">
        <f>IF($L2459="비가동",0,IF($B2459="in",VLOOKUP($E2459,[1]투입량!$M:$T,6,FALSE),VLOOKUP($E2459,[1]투입량!$D:$I,5,FALSE)))</f>
        <v>537</v>
      </c>
      <c r="X2459" s="35">
        <f t="shared" si="188"/>
        <v>59070.000000000007</v>
      </c>
      <c r="Y2459" s="37">
        <f>IF(V2459=0,0,VLOOKUP(V2459,[1]원재료!C:H,3,0)*0.001)</f>
        <v>4.5600000000000005</v>
      </c>
      <c r="Z2459" s="35">
        <f t="shared" si="189"/>
        <v>269359.20000000007</v>
      </c>
      <c r="AA2459" s="38"/>
      <c r="AB2459" s="39" t="s">
        <v>232</v>
      </c>
      <c r="AC2459" s="40"/>
    </row>
    <row r="2460" spans="1:29" ht="19.5" customHeight="1" x14ac:dyDescent="0.45">
      <c r="A2460" s="22">
        <v>46151</v>
      </c>
      <c r="B2460" s="23" t="s">
        <v>226</v>
      </c>
      <c r="C2460" s="24" t="s">
        <v>168</v>
      </c>
      <c r="D2460" s="25" t="s">
        <v>233</v>
      </c>
      <c r="E2460" s="26" t="s">
        <v>234</v>
      </c>
      <c r="F2460" s="27" t="str">
        <f>VLOOKUP(표1[[#This Row],[품번]],[1]!품번구분[#Data],2,0)</f>
        <v>G</v>
      </c>
      <c r="G2460" s="28">
        <v>12</v>
      </c>
      <c r="H2460" s="28">
        <v>100</v>
      </c>
      <c r="I2460" s="28">
        <v>0</v>
      </c>
      <c r="J2460" s="29">
        <f>표1[[#This Row],[C/V]]*표1[[#This Row],[판수]]-표1[[#This Row],[불량수량]]</f>
        <v>1200</v>
      </c>
      <c r="K2460" s="28" t="s">
        <v>372</v>
      </c>
      <c r="L2460" s="28" t="s">
        <v>117</v>
      </c>
      <c r="M2460" s="30" t="s">
        <v>231</v>
      </c>
      <c r="N2460" s="30" t="s">
        <v>230</v>
      </c>
      <c r="O2460" s="31">
        <v>750</v>
      </c>
      <c r="P2460" s="31">
        <v>0</v>
      </c>
      <c r="Q2460" s="32"/>
      <c r="R2460" s="33">
        <f t="shared" si="191"/>
        <v>8</v>
      </c>
      <c r="S2460" s="34">
        <f t="shared" si="190"/>
        <v>174</v>
      </c>
      <c r="T2460" s="35">
        <f>IF(L2460="비가동",0,VLOOKUP(E2460,[1]단가!$D$4:$G$1048576,4,0))</f>
        <v>760.3</v>
      </c>
      <c r="U2460" s="35">
        <f t="shared" si="187"/>
        <v>912360</v>
      </c>
      <c r="V2460" s="36" t="str">
        <f>IF($L2460="비가동",0,IF($B2460="in",VLOOKUP($E2460,[1]투입량!$M:$T,3,FALSE),VLOOKUP($E2460,[1]투입량!$D:$I,3,FALSE)))</f>
        <v>E5007</v>
      </c>
      <c r="W2460" s="35">
        <f>IF($L2460="비가동",0,IF($B2460="in",VLOOKUP($E2460,[1]투입량!$M:$T,6,FALSE),VLOOKUP($E2460,[1]투입량!$D:$I,5,FALSE)))</f>
        <v>531</v>
      </c>
      <c r="X2460" s="35">
        <f t="shared" si="188"/>
        <v>58410</v>
      </c>
      <c r="Y2460" s="37">
        <f>IF(V2460=0,0,VLOOKUP(V2460,[1]원재료!C:H,3,0)*0.001)</f>
        <v>4.55</v>
      </c>
      <c r="Z2460" s="35">
        <f t="shared" si="189"/>
        <v>265765.5</v>
      </c>
      <c r="AA2460" s="38"/>
      <c r="AB2460" s="39" t="s">
        <v>232</v>
      </c>
      <c r="AC2460" s="40"/>
    </row>
    <row r="2461" spans="1:29" ht="19.5" hidden="1" customHeight="1" x14ac:dyDescent="0.45">
      <c r="A2461" s="22">
        <v>46151</v>
      </c>
      <c r="B2461" s="23" t="s">
        <v>226</v>
      </c>
      <c r="C2461" s="24" t="s">
        <v>168</v>
      </c>
      <c r="D2461" s="25" t="s">
        <v>256</v>
      </c>
      <c r="E2461" s="26" t="s">
        <v>402</v>
      </c>
      <c r="F2461" s="27" t="str">
        <f>VLOOKUP(표1[[#This Row],[품번]],[1]!품번구분[#Data],2,0)</f>
        <v>G</v>
      </c>
      <c r="G2461" s="28">
        <v>9</v>
      </c>
      <c r="H2461" s="28">
        <v>68</v>
      </c>
      <c r="I2461" s="28">
        <v>0</v>
      </c>
      <c r="J2461" s="29">
        <f>표1[[#This Row],[C/V]]*표1[[#This Row],[판수]]-표1[[#This Row],[불량수량]]</f>
        <v>612</v>
      </c>
      <c r="K2461" s="28" t="s">
        <v>258</v>
      </c>
      <c r="L2461" s="28" t="s">
        <v>117</v>
      </c>
      <c r="M2461" s="30" t="s">
        <v>231</v>
      </c>
      <c r="N2461" s="30" t="s">
        <v>230</v>
      </c>
      <c r="O2461" s="31">
        <v>590</v>
      </c>
      <c r="P2461" s="31">
        <v>160</v>
      </c>
      <c r="Q2461" s="32" t="s">
        <v>238</v>
      </c>
      <c r="R2461" s="33">
        <f t="shared" si="191"/>
        <v>6.9152542372881358</v>
      </c>
      <c r="S2461" s="34">
        <f t="shared" si="190"/>
        <v>68</v>
      </c>
      <c r="T2461" s="35">
        <f>IF(L2461="비가동",0,VLOOKUP(E2461,[1]단가!$D$4:$G$1048576,4,0))</f>
        <v>1200</v>
      </c>
      <c r="U2461" s="35">
        <f t="shared" si="187"/>
        <v>734400</v>
      </c>
      <c r="V2461" s="36" t="str">
        <f>IF($L2461="비가동",0,IF($B2461="in",VLOOKUP($E2461,[1]투입량!$M:$T,3,FALSE),VLOOKUP($E2461,[1]투입량!$D:$I,3,FALSE)))</f>
        <v>E5005-1</v>
      </c>
      <c r="W2461" s="35">
        <f>IF($L2461="비가동",0,IF($B2461="in",VLOOKUP($E2461,[1]투입량!$M:$T,6,FALSE),VLOOKUP($E2461,[1]투입량!$D:$I,5,FALSE)))</f>
        <v>1588</v>
      </c>
      <c r="X2461" s="35">
        <f t="shared" si="188"/>
        <v>118782.40000000001</v>
      </c>
      <c r="Y2461" s="37">
        <f>IF(V2461=0,0,VLOOKUP(V2461,[1]원재료!C:H,3,0)*0.001)</f>
        <v>3.25</v>
      </c>
      <c r="Z2461" s="35">
        <f t="shared" si="189"/>
        <v>386042.80000000005</v>
      </c>
      <c r="AA2461" s="48"/>
      <c r="AB2461" s="39" t="s">
        <v>232</v>
      </c>
      <c r="AC2461" s="40"/>
    </row>
    <row r="2462" spans="1:29" ht="19.5" customHeight="1" x14ac:dyDescent="0.45">
      <c r="A2462" s="22">
        <v>46151</v>
      </c>
      <c r="B2462" s="23" t="s">
        <v>226</v>
      </c>
      <c r="C2462" s="24" t="s">
        <v>168</v>
      </c>
      <c r="D2462" s="25" t="s">
        <v>235</v>
      </c>
      <c r="E2462" s="26" t="s">
        <v>236</v>
      </c>
      <c r="F2462" s="27" t="str">
        <f>VLOOKUP(표1[[#This Row],[품번]],[1]!품번구분[#Data],2,0)</f>
        <v>G</v>
      </c>
      <c r="G2462" s="28">
        <v>16</v>
      </c>
      <c r="H2462" s="28">
        <v>68</v>
      </c>
      <c r="I2462" s="28">
        <v>0</v>
      </c>
      <c r="J2462" s="29">
        <f>표1[[#This Row],[C/V]]*표1[[#This Row],[판수]]-표1[[#This Row],[불량수량]]</f>
        <v>1088</v>
      </c>
      <c r="K2462" s="28" t="s">
        <v>258</v>
      </c>
      <c r="L2462" s="28" t="s">
        <v>117</v>
      </c>
      <c r="M2462" s="30" t="s">
        <v>231</v>
      </c>
      <c r="N2462" s="30" t="s">
        <v>230</v>
      </c>
      <c r="O2462" s="31">
        <v>750</v>
      </c>
      <c r="P2462" s="31">
        <v>0</v>
      </c>
      <c r="Q2462" s="32"/>
      <c r="R2462" s="33">
        <f t="shared" si="191"/>
        <v>5.44</v>
      </c>
      <c r="S2462" s="34">
        <f t="shared" si="190"/>
        <v>131</v>
      </c>
      <c r="T2462" s="35">
        <f>IF(L2462="비가동",0,VLOOKUP(E2462,[1]단가!$D$4:$G$1048576,4,0))</f>
        <v>1541.9</v>
      </c>
      <c r="U2462" s="35">
        <f t="shared" si="187"/>
        <v>1677587.2000000002</v>
      </c>
      <c r="V2462" s="36" t="str">
        <f>IF($L2462="비가동",0,IF($B2462="in",VLOOKUP($E2462,[1]투입량!$M:$T,3,FALSE),VLOOKUP($E2462,[1]투입량!$D:$I,3,FALSE)))</f>
        <v>E5005-1</v>
      </c>
      <c r="W2462" s="35">
        <f>IF($L2462="비가동",0,IF($B2462="in",VLOOKUP($E2462,[1]투입량!$M:$T,6,FALSE),VLOOKUP($E2462,[1]투입량!$D:$I,5,FALSE)))</f>
        <v>3102</v>
      </c>
      <c r="X2462" s="35">
        <f t="shared" si="188"/>
        <v>232029.6</v>
      </c>
      <c r="Y2462" s="37">
        <f>IF(V2462=0,0,VLOOKUP(V2462,[1]원재료!C:H,3,0)*0.001)</f>
        <v>3.25</v>
      </c>
      <c r="Z2462" s="35">
        <f t="shared" si="189"/>
        <v>754096.20000000007</v>
      </c>
      <c r="AA2462" s="48"/>
      <c r="AB2462" s="39" t="s">
        <v>232</v>
      </c>
      <c r="AC2462" s="40"/>
    </row>
    <row r="2463" spans="1:29" ht="19.5" customHeight="1" x14ac:dyDescent="0.45">
      <c r="A2463" s="22">
        <v>46151</v>
      </c>
      <c r="B2463" s="23" t="s">
        <v>226</v>
      </c>
      <c r="C2463" s="24" t="s">
        <v>168</v>
      </c>
      <c r="D2463" s="25" t="s">
        <v>239</v>
      </c>
      <c r="E2463" s="26" t="s">
        <v>240</v>
      </c>
      <c r="F2463" s="27" t="str">
        <f>VLOOKUP(표1[[#This Row],[품번]],[1]!품번구분[#Data],2,0)</f>
        <v>G</v>
      </c>
      <c r="G2463" s="28">
        <v>16</v>
      </c>
      <c r="H2463" s="28">
        <v>85</v>
      </c>
      <c r="I2463" s="28">
        <v>0</v>
      </c>
      <c r="J2463" s="29">
        <f>표1[[#This Row],[C/V]]*표1[[#This Row],[판수]]-표1[[#This Row],[불량수량]]</f>
        <v>1360</v>
      </c>
      <c r="K2463" s="28" t="s">
        <v>263</v>
      </c>
      <c r="L2463" s="28" t="s">
        <v>117</v>
      </c>
      <c r="M2463" s="30" t="s">
        <v>231</v>
      </c>
      <c r="N2463" s="30" t="s">
        <v>230</v>
      </c>
      <c r="O2463" s="31">
        <v>750</v>
      </c>
      <c r="P2463" s="31">
        <v>0</v>
      </c>
      <c r="Q2463" s="32"/>
      <c r="R2463" s="33">
        <f t="shared" si="191"/>
        <v>6.8</v>
      </c>
      <c r="S2463" s="34">
        <f t="shared" si="190"/>
        <v>214</v>
      </c>
      <c r="T2463" s="35">
        <f>IF(L2463="비가동",0,VLOOKUP(E2463,[1]단가!$D$4:$G$1048576,4,0))</f>
        <v>333.6</v>
      </c>
      <c r="U2463" s="35">
        <f t="shared" si="187"/>
        <v>453696.00000000006</v>
      </c>
      <c r="V2463" s="36" t="str">
        <f>IF($L2463="비가동",0,IF($B2463="in",VLOOKUP($E2463,[1]투입량!$M:$T,3,FALSE),VLOOKUP($E2463,[1]투입량!$D:$I,3,FALSE)))</f>
        <v>E5005-1(리본)</v>
      </c>
      <c r="W2463" s="35">
        <f>IF($L2463="비가동",0,IF($B2463="in",VLOOKUP($E2463,[1]투입량!$M:$T,6,FALSE),VLOOKUP($E2463,[1]투입량!$D:$I,5,FALSE)))</f>
        <v>0</v>
      </c>
      <c r="X2463" s="35">
        <f t="shared" si="188"/>
        <v>0</v>
      </c>
      <c r="Y2463" s="37">
        <f>IF(V2463=0,0,VLOOKUP(V2463,[1]원재료!C:H,3,0)*0.001)</f>
        <v>3.35</v>
      </c>
      <c r="Z2463" s="35">
        <f t="shared" si="189"/>
        <v>0</v>
      </c>
      <c r="AA2463" s="38"/>
      <c r="AB2463" s="39" t="s">
        <v>232</v>
      </c>
      <c r="AC2463" s="40"/>
    </row>
    <row r="2464" spans="1:29" ht="19.5" customHeight="1" x14ac:dyDescent="0.45">
      <c r="A2464" s="22">
        <v>46151</v>
      </c>
      <c r="B2464" s="23" t="s">
        <v>226</v>
      </c>
      <c r="C2464" s="24" t="s">
        <v>168</v>
      </c>
      <c r="D2464" s="25" t="s">
        <v>264</v>
      </c>
      <c r="E2464" s="26" t="s">
        <v>265</v>
      </c>
      <c r="F2464" s="27" t="str">
        <f>VLOOKUP(표1[[#This Row],[품번]],[1]!품번구분[#Data],2,0)</f>
        <v>G</v>
      </c>
      <c r="G2464" s="28">
        <v>24</v>
      </c>
      <c r="H2464" s="28">
        <v>85</v>
      </c>
      <c r="I2464" s="28">
        <v>0</v>
      </c>
      <c r="J2464" s="29">
        <f>표1[[#This Row],[C/V]]*표1[[#This Row],[판수]]-표1[[#This Row],[불량수량]]</f>
        <v>2040</v>
      </c>
      <c r="K2464" s="28" t="s">
        <v>263</v>
      </c>
      <c r="L2464" s="28" t="s">
        <v>117</v>
      </c>
      <c r="M2464" s="30" t="s">
        <v>231</v>
      </c>
      <c r="N2464" s="30" t="s">
        <v>230</v>
      </c>
      <c r="O2464" s="31">
        <v>750</v>
      </c>
      <c r="P2464" s="31">
        <v>0</v>
      </c>
      <c r="Q2464" s="32"/>
      <c r="R2464" s="33">
        <f t="shared" si="191"/>
        <v>6.8</v>
      </c>
      <c r="S2464" s="34">
        <f t="shared" si="190"/>
        <v>150</v>
      </c>
      <c r="T2464" s="35">
        <f>IF(L2464="비가동",0,VLOOKUP(E2464,[1]단가!$D$4:$G$1048576,4,0))</f>
        <v>473</v>
      </c>
      <c r="U2464" s="35">
        <f t="shared" si="187"/>
        <v>964920</v>
      </c>
      <c r="V2464" s="36" t="str">
        <f>IF($L2464="비가동",0,IF($B2464="in",VLOOKUP($E2464,[1]투입량!$M:$T,3,FALSE),VLOOKUP($E2464,[1]투입량!$D:$I,3,FALSE)))</f>
        <v>E5005-1</v>
      </c>
      <c r="W2464" s="35">
        <f>IF($L2464="비가동",0,IF($B2464="in",VLOOKUP($E2464,[1]투입량!$M:$T,6,FALSE),VLOOKUP($E2464,[1]투입량!$D:$I,5,FALSE)))</f>
        <v>1770</v>
      </c>
      <c r="X2464" s="35">
        <f t="shared" si="188"/>
        <v>165495.00000000003</v>
      </c>
      <c r="Y2464" s="37">
        <f>IF(V2464=0,0,VLOOKUP(V2464,[1]원재료!C:H,3,0)*0.001)</f>
        <v>3.25</v>
      </c>
      <c r="Z2464" s="35">
        <f t="shared" si="189"/>
        <v>537858.75000000012</v>
      </c>
      <c r="AA2464" s="38"/>
      <c r="AB2464" s="39" t="s">
        <v>232</v>
      </c>
      <c r="AC2464" s="40"/>
    </row>
    <row r="2465" spans="1:29" ht="19.5" customHeight="1" x14ac:dyDescent="0.45">
      <c r="A2465" s="22">
        <v>46151</v>
      </c>
      <c r="B2465" s="23" t="s">
        <v>226</v>
      </c>
      <c r="C2465" s="24" t="s">
        <v>168</v>
      </c>
      <c r="D2465" s="25" t="s">
        <v>241</v>
      </c>
      <c r="E2465" s="26" t="s">
        <v>242</v>
      </c>
      <c r="F2465" s="27" t="str">
        <f>VLOOKUP(표1[[#This Row],[품번]],[1]!품번구분[#Data],2,0)</f>
        <v>G</v>
      </c>
      <c r="G2465" s="28">
        <v>16</v>
      </c>
      <c r="H2465" s="28">
        <v>85</v>
      </c>
      <c r="I2465" s="28">
        <v>0</v>
      </c>
      <c r="J2465" s="29">
        <f>표1[[#This Row],[C/V]]*표1[[#This Row],[판수]]-표1[[#This Row],[불량수량]]</f>
        <v>1360</v>
      </c>
      <c r="K2465" s="28" t="s">
        <v>261</v>
      </c>
      <c r="L2465" s="28" t="s">
        <v>117</v>
      </c>
      <c r="M2465" s="30" t="s">
        <v>231</v>
      </c>
      <c r="N2465" s="30" t="s">
        <v>230</v>
      </c>
      <c r="O2465" s="31">
        <v>750</v>
      </c>
      <c r="P2465" s="31">
        <v>0</v>
      </c>
      <c r="Q2465" s="32"/>
      <c r="R2465" s="33">
        <f t="shared" si="191"/>
        <v>6.8</v>
      </c>
      <c r="S2465" s="34">
        <f t="shared" si="190"/>
        <v>144</v>
      </c>
      <c r="T2465" s="35">
        <f>IF(L2465="비가동",0,VLOOKUP(E2465,[1]단가!$D$4:$G$1048576,4,0))</f>
        <v>774</v>
      </c>
      <c r="U2465" s="35">
        <f t="shared" si="187"/>
        <v>1052640</v>
      </c>
      <c r="V2465" s="36" t="str">
        <f>IF($L2465="비가동",0,IF($B2465="in",VLOOKUP($E2465,[1]투입량!$M:$T,3,FALSE),VLOOKUP($E2465,[1]투입량!$D:$I,3,FALSE)))</f>
        <v>E4701(리본)</v>
      </c>
      <c r="W2465" s="35">
        <f>IF($L2465="비가동",0,IF($B2465="in",VLOOKUP($E2465,[1]투입량!$M:$T,6,FALSE),VLOOKUP($E2465,[1]투입량!$D:$I,5,FALSE)))</f>
        <v>2022.6999999999998</v>
      </c>
      <c r="X2465" s="35">
        <f t="shared" si="188"/>
        <v>189122.44999999998</v>
      </c>
      <c r="Y2465" s="37">
        <f>IF(V2465=0,0,VLOOKUP(V2465,[1]원재료!C:H,3,0)*0.001)</f>
        <v>3.41</v>
      </c>
      <c r="Z2465" s="35">
        <f t="shared" si="189"/>
        <v>644907.55449999997</v>
      </c>
      <c r="AA2465" s="38"/>
      <c r="AB2465" s="39" t="s">
        <v>232</v>
      </c>
      <c r="AC2465" s="40"/>
    </row>
    <row r="2466" spans="1:29" ht="19.5" customHeight="1" x14ac:dyDescent="0.45">
      <c r="A2466" s="22">
        <v>46151</v>
      </c>
      <c r="B2466" s="23" t="s">
        <v>226</v>
      </c>
      <c r="C2466" s="24" t="s">
        <v>168</v>
      </c>
      <c r="D2466" s="25" t="s">
        <v>244</v>
      </c>
      <c r="E2466" s="26" t="s">
        <v>245</v>
      </c>
      <c r="F2466" s="27" t="str">
        <f>VLOOKUP(표1[[#This Row],[품번]],[1]!품번구분[#Data],2,0)</f>
        <v>G</v>
      </c>
      <c r="G2466" s="28">
        <v>20</v>
      </c>
      <c r="H2466" s="28">
        <v>87</v>
      </c>
      <c r="I2466" s="28">
        <v>0</v>
      </c>
      <c r="J2466" s="29">
        <f>표1[[#This Row],[C/V]]*표1[[#This Row],[판수]]-표1[[#This Row],[불량수량]]</f>
        <v>1740</v>
      </c>
      <c r="K2466" s="28" t="s">
        <v>261</v>
      </c>
      <c r="L2466" s="28" t="s">
        <v>117</v>
      </c>
      <c r="M2466" s="30" t="s">
        <v>231</v>
      </c>
      <c r="N2466" s="30" t="s">
        <v>230</v>
      </c>
      <c r="O2466" s="31">
        <v>750</v>
      </c>
      <c r="P2466" s="31">
        <v>0</v>
      </c>
      <c r="Q2466" s="32"/>
      <c r="R2466" s="33">
        <f t="shared" si="191"/>
        <v>6.96</v>
      </c>
      <c r="S2466" s="34">
        <f t="shared" si="190"/>
        <v>147</v>
      </c>
      <c r="T2466" s="35">
        <f>IF(L2466="비가동",0,VLOOKUP(E2466,[1]단가!$D$4:$G$1048576,4,0))</f>
        <v>350</v>
      </c>
      <c r="U2466" s="35">
        <f t="shared" si="187"/>
        <v>609000</v>
      </c>
      <c r="V2466" s="36" t="str">
        <f>IF($L2466="비가동",0,IF($B2466="in",VLOOKUP($E2466,[1]투입량!$M:$T,3,FALSE),VLOOKUP($E2466,[1]투입량!$D:$I,3,FALSE)))</f>
        <v>E5005-1</v>
      </c>
      <c r="W2466" s="35">
        <f>IF($L2466="비가동",0,IF($B2466="in",VLOOKUP($E2466,[1]투입량!$M:$T,6,FALSE),VLOOKUP($E2466,[1]투입량!$D:$I,5,FALSE)))</f>
        <v>1147</v>
      </c>
      <c r="X2466" s="35">
        <f t="shared" si="188"/>
        <v>109767.90000000001</v>
      </c>
      <c r="Y2466" s="37">
        <f>IF(V2466=0,0,VLOOKUP(V2466,[1]원재료!C:H,3,0)*0.001)</f>
        <v>3.25</v>
      </c>
      <c r="Z2466" s="35">
        <f t="shared" si="189"/>
        <v>356745.67500000005</v>
      </c>
      <c r="AA2466" s="38"/>
      <c r="AB2466" s="39" t="s">
        <v>232</v>
      </c>
      <c r="AC2466" s="40"/>
    </row>
    <row r="2467" spans="1:29" ht="19.5" customHeight="1" x14ac:dyDescent="0.45">
      <c r="A2467" s="22">
        <v>46151</v>
      </c>
      <c r="B2467" s="23" t="s">
        <v>226</v>
      </c>
      <c r="C2467" s="24" t="s">
        <v>168</v>
      </c>
      <c r="D2467" s="25" t="s">
        <v>246</v>
      </c>
      <c r="E2467" s="26" t="s">
        <v>380</v>
      </c>
      <c r="F2467" s="27" t="str">
        <f>VLOOKUP(표1[[#This Row],[품번]],[1]!품번구분[#Data],2,0)</f>
        <v>G</v>
      </c>
      <c r="G2467" s="28">
        <v>36</v>
      </c>
      <c r="H2467" s="28">
        <v>84</v>
      </c>
      <c r="I2467" s="28">
        <v>0</v>
      </c>
      <c r="J2467" s="29">
        <f>표1[[#This Row],[C/V]]*표1[[#This Row],[판수]]-표1[[#This Row],[불량수량]]</f>
        <v>3024</v>
      </c>
      <c r="K2467" s="28" t="s">
        <v>261</v>
      </c>
      <c r="L2467" s="28" t="s">
        <v>117</v>
      </c>
      <c r="M2467" s="30" t="s">
        <v>231</v>
      </c>
      <c r="N2467" s="30" t="s">
        <v>230</v>
      </c>
      <c r="O2467" s="31">
        <v>750</v>
      </c>
      <c r="P2467" s="31">
        <v>0</v>
      </c>
      <c r="Q2467" s="32"/>
      <c r="R2467" s="33">
        <f t="shared" si="191"/>
        <v>6.72</v>
      </c>
      <c r="S2467" s="34">
        <f t="shared" si="190"/>
        <v>143</v>
      </c>
      <c r="T2467" s="35">
        <f>IF(L2467="비가동",0,VLOOKUP(E2467,[1]단가!$D$4:$G$1048576,4,0))</f>
        <v>130</v>
      </c>
      <c r="U2467" s="35">
        <f t="shared" si="187"/>
        <v>393120</v>
      </c>
      <c r="V2467" s="36" t="str">
        <f>IF($L2467="비가동",0,IF($B2467="in",VLOOKUP($E2467,[1]투입량!$M:$T,3,FALSE),VLOOKUP($E2467,[1]투입량!$D:$I,3,FALSE)))</f>
        <v>E5005-1(리본)</v>
      </c>
      <c r="W2467" s="35">
        <f>IF($L2467="비가동",0,IF($B2467="in",VLOOKUP($E2467,[1]투입량!$M:$T,6,FALSE),VLOOKUP($E2467,[1]투입량!$D:$I,5,FALSE)))</f>
        <v>943.55</v>
      </c>
      <c r="X2467" s="35">
        <f t="shared" si="188"/>
        <v>87184.02</v>
      </c>
      <c r="Y2467" s="37">
        <f>IF(V2467=0,0,VLOOKUP(V2467,[1]원재료!C:H,3,0)*0.001)</f>
        <v>3.35</v>
      </c>
      <c r="Z2467" s="35">
        <f t="shared" si="189"/>
        <v>292066.467</v>
      </c>
      <c r="AA2467" s="38"/>
      <c r="AB2467" s="39" t="s">
        <v>232</v>
      </c>
      <c r="AC2467" s="40"/>
    </row>
    <row r="2468" spans="1:29" ht="19.5" hidden="1" customHeight="1" x14ac:dyDescent="0.45">
      <c r="A2468" s="22">
        <v>46151</v>
      </c>
      <c r="B2468" s="23" t="s">
        <v>29</v>
      </c>
      <c r="C2468" s="24" t="s">
        <v>168</v>
      </c>
      <c r="D2468" s="25" t="s">
        <v>267</v>
      </c>
      <c r="E2468" s="26" t="s">
        <v>374</v>
      </c>
      <c r="F2468" s="27" t="str">
        <f>VLOOKUP(표1[[#This Row],[품번]],[1]!품번구분[#Data],2,0)</f>
        <v>G</v>
      </c>
      <c r="G2468" s="28">
        <v>49</v>
      </c>
      <c r="H2468" s="28">
        <v>52</v>
      </c>
      <c r="I2468" s="28">
        <v>0</v>
      </c>
      <c r="J2468" s="29">
        <f>표1[[#This Row],[C/V]]*표1[[#This Row],[판수]]-표1[[#This Row],[불량수량]]</f>
        <v>2548</v>
      </c>
      <c r="K2468" s="28" t="s">
        <v>269</v>
      </c>
      <c r="L2468" s="28" t="s">
        <v>34</v>
      </c>
      <c r="M2468" s="30" t="s">
        <v>230</v>
      </c>
      <c r="N2468" s="30" t="s">
        <v>231</v>
      </c>
      <c r="O2468" s="31">
        <v>300</v>
      </c>
      <c r="P2468" s="31">
        <v>240</v>
      </c>
      <c r="Q2468" s="32" t="s">
        <v>209</v>
      </c>
      <c r="R2468" s="33">
        <f t="shared" si="191"/>
        <v>10.4</v>
      </c>
      <c r="S2468" s="34">
        <f t="shared" si="190"/>
        <v>52</v>
      </c>
      <c r="T2468" s="35">
        <f>IF(L2468="비가동",0,VLOOKUP(E2468,[1]단가!$D$4:$G$1048576,4,0))</f>
        <v>110</v>
      </c>
      <c r="U2468" s="35">
        <f t="shared" si="187"/>
        <v>280280</v>
      </c>
      <c r="V2468" s="36" t="str">
        <f>IF($L2468="비가동",0,IF($B2468="in",VLOOKUP($E2468,[1]투입량!$M:$T,3,FALSE),VLOOKUP($E2468,[1]투입량!$D:$I,3,FALSE)))</f>
        <v>E5005-1</v>
      </c>
      <c r="W2468" s="35">
        <f>IF($L2468="비가동",0,IF($B2468="in",VLOOKUP($E2468,[1]투입량!$M:$T,6,FALSE),VLOOKUP($E2468,[1]투입량!$D:$I,5,FALSE)))</f>
        <v>0</v>
      </c>
      <c r="X2468" s="35">
        <f t="shared" si="188"/>
        <v>0</v>
      </c>
      <c r="Y2468" s="37">
        <f>IF(V2468=0,0,VLOOKUP(V2468,[1]원재료!C:H,3,0)*0.001)</f>
        <v>3.25</v>
      </c>
      <c r="Z2468" s="35">
        <f t="shared" si="189"/>
        <v>0</v>
      </c>
      <c r="AA2468" s="38" t="s">
        <v>403</v>
      </c>
      <c r="AB2468" s="39" t="s">
        <v>232</v>
      </c>
      <c r="AC2468" s="40"/>
    </row>
    <row r="2469" spans="1:29" ht="19.5" customHeight="1" x14ac:dyDescent="0.45">
      <c r="A2469" s="22">
        <v>46151</v>
      </c>
      <c r="B2469" s="23" t="s">
        <v>29</v>
      </c>
      <c r="C2469" s="24" t="s">
        <v>168</v>
      </c>
      <c r="D2469" s="25" t="s">
        <v>270</v>
      </c>
      <c r="E2469" s="26" t="s">
        <v>355</v>
      </c>
      <c r="F2469" s="27" t="str">
        <f>VLOOKUP(표1[[#This Row],[품번]],[1]!품번구분[#Data],2,0)</f>
        <v>G</v>
      </c>
      <c r="G2469" s="28">
        <v>20</v>
      </c>
      <c r="H2469" s="28">
        <v>76</v>
      </c>
      <c r="I2469" s="28">
        <v>0</v>
      </c>
      <c r="J2469" s="29">
        <f>표1[[#This Row],[C/V]]*표1[[#This Row],[판수]]-표1[[#This Row],[불량수량]]</f>
        <v>1520</v>
      </c>
      <c r="K2469" s="28" t="s">
        <v>269</v>
      </c>
      <c r="L2469" s="28" t="s">
        <v>34</v>
      </c>
      <c r="M2469" s="30" t="s">
        <v>230</v>
      </c>
      <c r="N2469" s="30" t="s">
        <v>231</v>
      </c>
      <c r="O2469" s="31">
        <v>540</v>
      </c>
      <c r="P2469" s="31">
        <v>0</v>
      </c>
      <c r="Q2469" s="32"/>
      <c r="R2469" s="33">
        <f t="shared" si="191"/>
        <v>8.4444444444444446</v>
      </c>
      <c r="S2469" s="34">
        <f t="shared" si="190"/>
        <v>185</v>
      </c>
      <c r="T2469" s="35">
        <f>IF(L2469="비가동",0,VLOOKUP(E2469,[1]단가!$D$4:$G$1048576,4,0))</f>
        <v>380</v>
      </c>
      <c r="U2469" s="35">
        <f t="shared" si="187"/>
        <v>577600</v>
      </c>
      <c r="V2469" s="36" t="str">
        <f>IF($L2469="비가동",0,IF($B2469="in",VLOOKUP($E2469,[1]투입량!$M:$T,3,FALSE),VLOOKUP($E2469,[1]투입량!$D:$I,3,FALSE)))</f>
        <v>H-N7001</v>
      </c>
      <c r="W2469" s="35">
        <f>IF($L2469="비가동",0,IF($B2469="in",VLOOKUP($E2469,[1]투입량!$M:$T,6,FALSE),VLOOKUP($E2469,[1]투입량!$D:$I,5,FALSE)))</f>
        <v>84</v>
      </c>
      <c r="X2469" s="35">
        <f t="shared" si="188"/>
        <v>7022.4000000000005</v>
      </c>
      <c r="Y2469" s="37">
        <f>IF(V2469=0,0,VLOOKUP(V2469,[1]원재료!C:H,3,0)*0.001)</f>
        <v>22.900000000000002</v>
      </c>
      <c r="Z2469" s="35">
        <f t="shared" si="189"/>
        <v>160812.96000000002</v>
      </c>
      <c r="AA2469" s="38"/>
      <c r="AB2469" s="39" t="s">
        <v>232</v>
      </c>
      <c r="AC2469" s="40"/>
    </row>
    <row r="2470" spans="1:29" ht="19.5" customHeight="1" x14ac:dyDescent="0.45">
      <c r="A2470" s="22">
        <v>46151</v>
      </c>
      <c r="B2470" s="23" t="s">
        <v>29</v>
      </c>
      <c r="C2470" s="24" t="s">
        <v>168</v>
      </c>
      <c r="D2470" s="25" t="s">
        <v>273</v>
      </c>
      <c r="E2470" s="26" t="s">
        <v>274</v>
      </c>
      <c r="F2470" s="27" t="str">
        <f>VLOOKUP(표1[[#This Row],[품번]],[1]!품번구분[#Data],2,0)</f>
        <v>G</v>
      </c>
      <c r="G2470" s="28">
        <v>4</v>
      </c>
      <c r="H2470" s="28">
        <v>76</v>
      </c>
      <c r="I2470" s="28">
        <v>0</v>
      </c>
      <c r="J2470" s="29">
        <f>표1[[#This Row],[C/V]]*표1[[#This Row],[판수]]-표1[[#This Row],[불량수량]]</f>
        <v>304</v>
      </c>
      <c r="K2470" s="28" t="s">
        <v>269</v>
      </c>
      <c r="L2470" s="28" t="s">
        <v>34</v>
      </c>
      <c r="M2470" s="30" t="s">
        <v>230</v>
      </c>
      <c r="N2470" s="30" t="s">
        <v>231</v>
      </c>
      <c r="O2470" s="31">
        <v>540</v>
      </c>
      <c r="P2470" s="31">
        <v>0</v>
      </c>
      <c r="Q2470" s="32"/>
      <c r="R2470" s="33">
        <f t="shared" si="191"/>
        <v>8.4444444444444446</v>
      </c>
      <c r="S2470" s="34">
        <f t="shared" si="190"/>
        <v>185</v>
      </c>
      <c r="T2470" s="35">
        <f>IF(L2470="비가동",0,VLOOKUP(E2470,[1]단가!$D$4:$G$1048576,4,0))</f>
        <v>550</v>
      </c>
      <c r="U2470" s="35">
        <f t="shared" si="187"/>
        <v>167200</v>
      </c>
      <c r="V2470" s="36" t="str">
        <f>IF($L2470="비가동",0,IF($B2470="in",VLOOKUP($E2470,[1]투입량!$M:$T,3,FALSE),VLOOKUP($E2470,[1]투입량!$D:$I,3,FALSE)))</f>
        <v>E5005-1</v>
      </c>
      <c r="W2470" s="35">
        <f>IF($L2470="비가동",0,IF($B2470="in",VLOOKUP($E2470,[1]투입량!$M:$T,6,FALSE),VLOOKUP($E2470,[1]투입량!$D:$I,5,FALSE)))</f>
        <v>555</v>
      </c>
      <c r="X2470" s="35">
        <f t="shared" si="188"/>
        <v>46398</v>
      </c>
      <c r="Y2470" s="37">
        <f>IF(V2470=0,0,VLOOKUP(V2470,[1]원재료!C:H,3,0)*0.001)</f>
        <v>3.25</v>
      </c>
      <c r="Z2470" s="35">
        <f t="shared" si="189"/>
        <v>150793.5</v>
      </c>
      <c r="AA2470" s="38"/>
      <c r="AB2470" s="39" t="s">
        <v>232</v>
      </c>
      <c r="AC2470" s="40"/>
    </row>
    <row r="2471" spans="1:29" ht="19.5" customHeight="1" x14ac:dyDescent="0.45">
      <c r="A2471" s="22">
        <v>46151</v>
      </c>
      <c r="B2471" s="23" t="s">
        <v>29</v>
      </c>
      <c r="C2471" s="24" t="s">
        <v>168</v>
      </c>
      <c r="D2471" s="25" t="s">
        <v>270</v>
      </c>
      <c r="E2471" s="26" t="s">
        <v>355</v>
      </c>
      <c r="F2471" s="27" t="str">
        <f>VLOOKUP(표1[[#This Row],[품번]],[1]!품번구분[#Data],2,0)</f>
        <v>G</v>
      </c>
      <c r="G2471" s="28">
        <v>20</v>
      </c>
      <c r="H2471" s="28">
        <v>109</v>
      </c>
      <c r="I2471" s="28">
        <v>0</v>
      </c>
      <c r="J2471" s="29">
        <f>표1[[#This Row],[C/V]]*표1[[#This Row],[판수]]-표1[[#This Row],[불량수량]]</f>
        <v>2180</v>
      </c>
      <c r="K2471" s="28" t="s">
        <v>275</v>
      </c>
      <c r="L2471" s="28" t="s">
        <v>117</v>
      </c>
      <c r="M2471" s="30" t="s">
        <v>231</v>
      </c>
      <c r="N2471" s="30" t="s">
        <v>230</v>
      </c>
      <c r="O2471" s="31">
        <v>750</v>
      </c>
      <c r="P2471" s="31">
        <v>0</v>
      </c>
      <c r="Q2471" s="32"/>
      <c r="R2471" s="33">
        <f t="shared" si="191"/>
        <v>8.7200000000000006</v>
      </c>
      <c r="S2471" s="34">
        <f t="shared" si="190"/>
        <v>185</v>
      </c>
      <c r="T2471" s="35">
        <f>IF(L2471="비가동",0,VLOOKUP(E2471,[1]단가!$D$4:$G$1048576,4,0))</f>
        <v>380</v>
      </c>
      <c r="U2471" s="35">
        <f t="shared" si="187"/>
        <v>828400</v>
      </c>
      <c r="V2471" s="36" t="str">
        <f>IF($L2471="비가동",0,IF($B2471="in",VLOOKUP($E2471,[1]투입량!$M:$T,3,FALSE),VLOOKUP($E2471,[1]투입량!$D:$I,3,FALSE)))</f>
        <v>H-N7001</v>
      </c>
      <c r="W2471" s="35">
        <f>IF($L2471="비가동",0,IF($B2471="in",VLOOKUP($E2471,[1]투입량!$M:$T,6,FALSE),VLOOKUP($E2471,[1]투입량!$D:$I,5,FALSE)))</f>
        <v>84</v>
      </c>
      <c r="X2471" s="35">
        <f t="shared" si="188"/>
        <v>10071.6</v>
      </c>
      <c r="Y2471" s="37">
        <f>IF(V2471=0,0,VLOOKUP(V2471,[1]원재료!C:H,3,0)*0.001)</f>
        <v>22.900000000000002</v>
      </c>
      <c r="Z2471" s="35">
        <f t="shared" si="189"/>
        <v>230639.64000000004</v>
      </c>
      <c r="AA2471" s="38"/>
      <c r="AB2471" s="39" t="s">
        <v>232</v>
      </c>
      <c r="AC2471" s="40"/>
    </row>
    <row r="2472" spans="1:29" ht="19.5" customHeight="1" x14ac:dyDescent="0.45">
      <c r="A2472" s="22">
        <v>46151</v>
      </c>
      <c r="B2472" s="23" t="s">
        <v>29</v>
      </c>
      <c r="C2472" s="24" t="s">
        <v>168</v>
      </c>
      <c r="D2472" s="25" t="s">
        <v>273</v>
      </c>
      <c r="E2472" s="26" t="s">
        <v>274</v>
      </c>
      <c r="F2472" s="27" t="str">
        <f>VLOOKUP(표1[[#This Row],[품번]],[1]!품번구분[#Data],2,0)</f>
        <v>G</v>
      </c>
      <c r="G2472" s="28">
        <v>4</v>
      </c>
      <c r="H2472" s="28">
        <v>109</v>
      </c>
      <c r="I2472" s="28">
        <v>0</v>
      </c>
      <c r="J2472" s="29">
        <f>표1[[#This Row],[C/V]]*표1[[#This Row],[판수]]-표1[[#This Row],[불량수량]]</f>
        <v>436</v>
      </c>
      <c r="K2472" s="28" t="s">
        <v>275</v>
      </c>
      <c r="L2472" s="28" t="s">
        <v>117</v>
      </c>
      <c r="M2472" s="30" t="s">
        <v>231</v>
      </c>
      <c r="N2472" s="30" t="s">
        <v>230</v>
      </c>
      <c r="O2472" s="31">
        <v>750</v>
      </c>
      <c r="P2472" s="31">
        <v>0</v>
      </c>
      <c r="Q2472" s="32"/>
      <c r="R2472" s="33">
        <f t="shared" si="191"/>
        <v>8.7200000000000006</v>
      </c>
      <c r="S2472" s="34">
        <f t="shared" si="190"/>
        <v>185</v>
      </c>
      <c r="T2472" s="35">
        <f>IF(L2472="비가동",0,VLOOKUP(E2472,[1]단가!$D$4:$G$1048576,4,0))</f>
        <v>550</v>
      </c>
      <c r="U2472" s="35">
        <f t="shared" si="187"/>
        <v>239800</v>
      </c>
      <c r="V2472" s="36" t="str">
        <f>IF($L2472="비가동",0,IF($B2472="in",VLOOKUP($E2472,[1]투입량!$M:$T,3,FALSE),VLOOKUP($E2472,[1]투입량!$D:$I,3,FALSE)))</f>
        <v>E5005-1</v>
      </c>
      <c r="W2472" s="35">
        <f>IF($L2472="비가동",0,IF($B2472="in",VLOOKUP($E2472,[1]투입량!$M:$T,6,FALSE),VLOOKUP($E2472,[1]투입량!$D:$I,5,FALSE)))</f>
        <v>555</v>
      </c>
      <c r="X2472" s="35">
        <f t="shared" si="188"/>
        <v>66544.5</v>
      </c>
      <c r="Y2472" s="37">
        <f>IF(V2472=0,0,VLOOKUP(V2472,[1]원재료!C:H,3,0)*0.001)</f>
        <v>3.25</v>
      </c>
      <c r="Z2472" s="35">
        <f t="shared" si="189"/>
        <v>216269.625</v>
      </c>
      <c r="AA2472" s="38"/>
      <c r="AB2472" s="39" t="s">
        <v>232</v>
      </c>
      <c r="AC2472" s="40"/>
    </row>
    <row r="2473" spans="1:29" ht="19.5" customHeight="1" x14ac:dyDescent="0.45">
      <c r="A2473" s="22">
        <v>46151</v>
      </c>
      <c r="B2473" s="23" t="s">
        <v>29</v>
      </c>
      <c r="C2473" s="24" t="s">
        <v>168</v>
      </c>
      <c r="D2473" s="25" t="s">
        <v>276</v>
      </c>
      <c r="E2473" s="26" t="s">
        <v>277</v>
      </c>
      <c r="F2473" s="27" t="str">
        <f>VLOOKUP(표1[[#This Row],[품번]],[1]!품번구분[#Data],2,0)</f>
        <v>G</v>
      </c>
      <c r="G2473" s="28">
        <v>4</v>
      </c>
      <c r="H2473" s="28">
        <v>82</v>
      </c>
      <c r="I2473" s="28">
        <v>0</v>
      </c>
      <c r="J2473" s="29">
        <f>표1[[#This Row],[C/V]]*표1[[#This Row],[판수]]-표1[[#This Row],[불량수량]]</f>
        <v>328</v>
      </c>
      <c r="K2473" s="28" t="s">
        <v>278</v>
      </c>
      <c r="L2473" s="28" t="s">
        <v>34</v>
      </c>
      <c r="M2473" s="30" t="s">
        <v>230</v>
      </c>
      <c r="N2473" s="30" t="s">
        <v>231</v>
      </c>
      <c r="O2473" s="31">
        <v>540</v>
      </c>
      <c r="P2473" s="31">
        <v>0</v>
      </c>
      <c r="Q2473" s="32"/>
      <c r="R2473" s="33">
        <f t="shared" si="191"/>
        <v>9.1111111111111107</v>
      </c>
      <c r="S2473" s="34">
        <f t="shared" si="190"/>
        <v>182</v>
      </c>
      <c r="T2473" s="35">
        <f>IF(L2473="비가동",0,VLOOKUP(E2473,[1]단가!$D$4:$G$1048576,4,0))</f>
        <v>832.6</v>
      </c>
      <c r="U2473" s="35">
        <f t="shared" si="187"/>
        <v>273092.8</v>
      </c>
      <c r="V2473" s="36" t="str">
        <f>IF($L2473="비가동",0,IF($B2473="in",VLOOKUP($E2473,[1]투입량!$M:$T,3,FALSE),VLOOKUP($E2473,[1]투입량!$D:$I,3,FALSE)))</f>
        <v>E5005-1</v>
      </c>
      <c r="W2473" s="35">
        <f>IF($L2473="비가동",0,IF($B2473="in",VLOOKUP($E2473,[1]투입량!$M:$T,6,FALSE),VLOOKUP($E2473,[1]투입량!$D:$I,5,FALSE)))</f>
        <v>0</v>
      </c>
      <c r="X2473" s="35">
        <f t="shared" si="188"/>
        <v>0</v>
      </c>
      <c r="Y2473" s="37">
        <f>IF(V2473=0,0,VLOOKUP(V2473,[1]원재료!C:H,3,0)*0.001)</f>
        <v>3.25</v>
      </c>
      <c r="Z2473" s="35">
        <f t="shared" si="189"/>
        <v>0</v>
      </c>
      <c r="AA2473" s="38"/>
      <c r="AB2473" s="39" t="s">
        <v>232</v>
      </c>
      <c r="AC2473" s="40"/>
    </row>
    <row r="2474" spans="1:29" ht="19.5" customHeight="1" x14ac:dyDescent="0.45">
      <c r="A2474" s="22">
        <v>46151</v>
      </c>
      <c r="B2474" s="23" t="s">
        <v>29</v>
      </c>
      <c r="C2474" s="24" t="s">
        <v>168</v>
      </c>
      <c r="D2474" s="25" t="s">
        <v>279</v>
      </c>
      <c r="E2474" s="26" t="s">
        <v>392</v>
      </c>
      <c r="F2474" s="27" t="str">
        <f>VLOOKUP(표1[[#This Row],[품번]],[1]!품번구분[#Data],2,0)</f>
        <v>G</v>
      </c>
      <c r="G2474" s="28">
        <v>70</v>
      </c>
      <c r="H2474" s="28">
        <v>82</v>
      </c>
      <c r="I2474" s="28">
        <v>0</v>
      </c>
      <c r="J2474" s="29">
        <f>표1[[#This Row],[C/V]]*표1[[#This Row],[판수]]-표1[[#This Row],[불량수량]]</f>
        <v>5740</v>
      </c>
      <c r="K2474" s="28" t="s">
        <v>278</v>
      </c>
      <c r="L2474" s="28" t="s">
        <v>34</v>
      </c>
      <c r="M2474" s="30" t="s">
        <v>230</v>
      </c>
      <c r="N2474" s="30" t="s">
        <v>231</v>
      </c>
      <c r="O2474" s="31">
        <v>540</v>
      </c>
      <c r="P2474" s="31">
        <v>0</v>
      </c>
      <c r="Q2474" s="32"/>
      <c r="R2474" s="33">
        <f t="shared" si="191"/>
        <v>9.1111111111111107</v>
      </c>
      <c r="S2474" s="34">
        <f t="shared" si="190"/>
        <v>182</v>
      </c>
      <c r="T2474" s="35">
        <f>IF(L2474="비가동",0,VLOOKUP(E2474,[1]단가!$D$4:$G$1048576,4,0))</f>
        <v>321.89999999999998</v>
      </c>
      <c r="U2474" s="35">
        <f t="shared" si="187"/>
        <v>1847705.9999999998</v>
      </c>
      <c r="V2474" s="36" t="str">
        <f>IF($L2474="비가동",0,IF($B2474="in",VLOOKUP($E2474,[1]투입량!$M:$T,3,FALSE),VLOOKUP($E2474,[1]투입량!$D:$I,3,FALSE)))</f>
        <v>E5802</v>
      </c>
      <c r="W2474" s="35">
        <f>IF($L2474="비가동",0,IF($B2474="in",VLOOKUP($E2474,[1]투입량!$M:$T,6,FALSE),VLOOKUP($E2474,[1]투입량!$D:$I,5,FALSE)))</f>
        <v>68</v>
      </c>
      <c r="X2474" s="35">
        <f t="shared" si="188"/>
        <v>6133.6000000000013</v>
      </c>
      <c r="Y2474" s="37">
        <f>IF(V2474=0,0,VLOOKUP(V2474,[1]원재료!C:H,3,0)*0.001)</f>
        <v>5.83</v>
      </c>
      <c r="Z2474" s="35">
        <f t="shared" si="189"/>
        <v>35758.888000000006</v>
      </c>
      <c r="AA2474" s="38"/>
      <c r="AB2474" s="39" t="s">
        <v>232</v>
      </c>
      <c r="AC2474" s="40"/>
    </row>
    <row r="2475" spans="1:29" ht="19.5" customHeight="1" x14ac:dyDescent="0.45">
      <c r="A2475" s="22">
        <v>46151</v>
      </c>
      <c r="B2475" s="23" t="s">
        <v>29</v>
      </c>
      <c r="C2475" s="24" t="s">
        <v>168</v>
      </c>
      <c r="D2475" s="25" t="s">
        <v>281</v>
      </c>
      <c r="E2475" s="26" t="s">
        <v>282</v>
      </c>
      <c r="F2475" s="27" t="str">
        <f>VLOOKUP(표1[[#This Row],[품번]],[1]!품번구분[#Data],2,0)</f>
        <v>G</v>
      </c>
      <c r="G2475" s="28">
        <v>4</v>
      </c>
      <c r="H2475" s="28">
        <v>82</v>
      </c>
      <c r="I2475" s="28">
        <v>0</v>
      </c>
      <c r="J2475" s="29">
        <f>표1[[#This Row],[C/V]]*표1[[#This Row],[판수]]-표1[[#This Row],[불량수량]]</f>
        <v>328</v>
      </c>
      <c r="K2475" s="28" t="s">
        <v>278</v>
      </c>
      <c r="L2475" s="28" t="s">
        <v>34</v>
      </c>
      <c r="M2475" s="30" t="s">
        <v>230</v>
      </c>
      <c r="N2475" s="30" t="s">
        <v>231</v>
      </c>
      <c r="O2475" s="31">
        <v>540</v>
      </c>
      <c r="P2475" s="31">
        <v>0</v>
      </c>
      <c r="Q2475" s="32"/>
      <c r="R2475" s="33">
        <f t="shared" si="191"/>
        <v>9.1111111111111107</v>
      </c>
      <c r="S2475" s="34">
        <f t="shared" si="190"/>
        <v>182</v>
      </c>
      <c r="T2475" s="35">
        <f>IF(L2475="비가동",0,VLOOKUP(E2475,[1]단가!$D$4:$G$1048576,4,0))</f>
        <v>0</v>
      </c>
      <c r="U2475" s="35">
        <f t="shared" si="187"/>
        <v>0</v>
      </c>
      <c r="V2475" s="36" t="str">
        <f>IF($L2475="비가동",0,IF($B2475="in",VLOOKUP($E2475,[1]투입량!$M:$T,3,FALSE),VLOOKUP($E2475,[1]투입량!$D:$I,3,FALSE)))</f>
        <v>E5005-1</v>
      </c>
      <c r="W2475" s="35">
        <f>IF($L2475="비가동",0,IF($B2475="in",VLOOKUP($E2475,[1]투입량!$M:$T,6,FALSE),VLOOKUP($E2475,[1]투입량!$D:$I,5,FALSE)))</f>
        <v>0</v>
      </c>
      <c r="X2475" s="35">
        <f t="shared" si="188"/>
        <v>0</v>
      </c>
      <c r="Y2475" s="37">
        <f>IF(V2475=0,0,VLOOKUP(V2475,[1]원재료!C:H,3,0)*0.001)</f>
        <v>3.25</v>
      </c>
      <c r="Z2475" s="35">
        <f t="shared" si="189"/>
        <v>0</v>
      </c>
      <c r="AA2475" s="38"/>
      <c r="AB2475" s="39" t="s">
        <v>232</v>
      </c>
      <c r="AC2475" s="40"/>
    </row>
    <row r="2476" spans="1:29" ht="19.5" customHeight="1" x14ac:dyDescent="0.45">
      <c r="A2476" s="22">
        <v>46151</v>
      </c>
      <c r="B2476" s="23" t="s">
        <v>29</v>
      </c>
      <c r="C2476" s="24" t="s">
        <v>168</v>
      </c>
      <c r="D2476" s="25" t="s">
        <v>276</v>
      </c>
      <c r="E2476" s="26" t="s">
        <v>277</v>
      </c>
      <c r="F2476" s="27" t="str">
        <f>VLOOKUP(표1[[#This Row],[품번]],[1]!품번구분[#Data],2,0)</f>
        <v>G</v>
      </c>
      <c r="G2476" s="28">
        <v>4</v>
      </c>
      <c r="H2476" s="28">
        <v>100</v>
      </c>
      <c r="I2476" s="28">
        <v>0</v>
      </c>
      <c r="J2476" s="29">
        <f>표1[[#This Row],[C/V]]*표1[[#This Row],[판수]]-표1[[#This Row],[불량수량]]</f>
        <v>400</v>
      </c>
      <c r="K2476" s="28" t="s">
        <v>266</v>
      </c>
      <c r="L2476" s="28" t="s">
        <v>117</v>
      </c>
      <c r="M2476" s="30" t="s">
        <v>231</v>
      </c>
      <c r="N2476" s="30" t="s">
        <v>230</v>
      </c>
      <c r="O2476" s="31">
        <v>750</v>
      </c>
      <c r="P2476" s="31">
        <v>0</v>
      </c>
      <c r="Q2476" s="32"/>
      <c r="R2476" s="33">
        <f t="shared" si="191"/>
        <v>8</v>
      </c>
      <c r="S2476" s="34">
        <f t="shared" si="190"/>
        <v>182</v>
      </c>
      <c r="T2476" s="35">
        <f>IF(L2476="비가동",0,VLOOKUP(E2476,[1]단가!$D$4:$G$1048576,4,0))</f>
        <v>832.6</v>
      </c>
      <c r="U2476" s="35">
        <f t="shared" si="187"/>
        <v>333040</v>
      </c>
      <c r="V2476" s="36" t="str">
        <f>IF($L2476="비가동",0,IF($B2476="in",VLOOKUP($E2476,[1]투입량!$M:$T,3,FALSE),VLOOKUP($E2476,[1]투입량!$D:$I,3,FALSE)))</f>
        <v>E5005-1</v>
      </c>
      <c r="W2476" s="35">
        <f>IF($L2476="비가동",0,IF($B2476="in",VLOOKUP($E2476,[1]투입량!$M:$T,6,FALSE),VLOOKUP($E2476,[1]투입량!$D:$I,5,FALSE)))</f>
        <v>0</v>
      </c>
      <c r="X2476" s="35">
        <f>IF(L2476="비가동",0,(W2476*1.1)*H2476)</f>
        <v>0</v>
      </c>
      <c r="Y2476" s="37">
        <f>IF(V2476=0,0,VLOOKUP(V2476,[1]원재료!C:H,3,0)*0.001)</f>
        <v>3.25</v>
      </c>
      <c r="Z2476" s="35">
        <f t="shared" si="189"/>
        <v>0</v>
      </c>
      <c r="AA2476" s="38"/>
      <c r="AB2476" s="39" t="s">
        <v>232</v>
      </c>
      <c r="AC2476" s="40"/>
    </row>
    <row r="2477" spans="1:29" ht="19.5" customHeight="1" x14ac:dyDescent="0.45">
      <c r="A2477" s="22">
        <v>46151</v>
      </c>
      <c r="B2477" s="23" t="s">
        <v>29</v>
      </c>
      <c r="C2477" s="24" t="s">
        <v>168</v>
      </c>
      <c r="D2477" s="25" t="s">
        <v>279</v>
      </c>
      <c r="E2477" s="26" t="s">
        <v>392</v>
      </c>
      <c r="F2477" s="27" t="str">
        <f>VLOOKUP(표1[[#This Row],[품번]],[1]!품번구분[#Data],2,0)</f>
        <v>G</v>
      </c>
      <c r="G2477" s="28">
        <v>70</v>
      </c>
      <c r="H2477" s="28">
        <v>100</v>
      </c>
      <c r="I2477" s="28">
        <v>0</v>
      </c>
      <c r="J2477" s="29">
        <f>표1[[#This Row],[C/V]]*표1[[#This Row],[판수]]-표1[[#This Row],[불량수량]]</f>
        <v>7000</v>
      </c>
      <c r="K2477" s="28" t="s">
        <v>266</v>
      </c>
      <c r="L2477" s="28" t="s">
        <v>117</v>
      </c>
      <c r="M2477" s="30" t="s">
        <v>231</v>
      </c>
      <c r="N2477" s="30" t="s">
        <v>230</v>
      </c>
      <c r="O2477" s="31">
        <v>750</v>
      </c>
      <c r="P2477" s="31">
        <v>0</v>
      </c>
      <c r="Q2477" s="32"/>
      <c r="R2477" s="33">
        <f t="shared" si="191"/>
        <v>8</v>
      </c>
      <c r="S2477" s="34">
        <f t="shared" si="190"/>
        <v>182</v>
      </c>
      <c r="T2477" s="35">
        <f>IF(L2477="비가동",0,VLOOKUP(E2477,[1]단가!$D$4:$G$1048576,4,0))</f>
        <v>321.89999999999998</v>
      </c>
      <c r="U2477" s="35">
        <f t="shared" si="187"/>
        <v>2253300</v>
      </c>
      <c r="V2477" s="36" t="str">
        <f>IF($L2477="비가동",0,IF($B2477="in",VLOOKUP($E2477,[1]투입량!$M:$T,3,FALSE),VLOOKUP($E2477,[1]투입량!$D:$I,3,FALSE)))</f>
        <v>E5802</v>
      </c>
      <c r="W2477" s="35">
        <f>IF($L2477="비가동",0,IF($B2477="in",VLOOKUP($E2477,[1]투입량!$M:$T,6,FALSE),VLOOKUP($E2477,[1]투입량!$D:$I,5,FALSE)))</f>
        <v>68</v>
      </c>
      <c r="X2477" s="35">
        <f t="shared" ref="X2477" si="192">IF(L2477="비가동",0,(W2477*1.1)*H2477)</f>
        <v>7480.0000000000009</v>
      </c>
      <c r="Y2477" s="37">
        <f>IF(V2477=0,0,VLOOKUP(V2477,[1]원재료!C:H,3,0)*0.001)</f>
        <v>5.83</v>
      </c>
      <c r="Z2477" s="35">
        <f t="shared" si="189"/>
        <v>43608.400000000009</v>
      </c>
      <c r="AA2477" s="38"/>
      <c r="AB2477" s="39" t="s">
        <v>232</v>
      </c>
      <c r="AC2477" s="40"/>
    </row>
    <row r="2478" spans="1:29" ht="19.5" customHeight="1" x14ac:dyDescent="0.45">
      <c r="A2478" s="22">
        <v>46151</v>
      </c>
      <c r="B2478" s="23" t="s">
        <v>29</v>
      </c>
      <c r="C2478" s="24" t="s">
        <v>168</v>
      </c>
      <c r="D2478" s="25" t="s">
        <v>281</v>
      </c>
      <c r="E2478" s="26" t="s">
        <v>282</v>
      </c>
      <c r="F2478" s="27" t="str">
        <f>VLOOKUP(표1[[#This Row],[품번]],[1]!품번구분[#Data],2,0)</f>
        <v>G</v>
      </c>
      <c r="G2478" s="28">
        <v>4</v>
      </c>
      <c r="H2478" s="28">
        <v>100</v>
      </c>
      <c r="I2478" s="28">
        <v>0</v>
      </c>
      <c r="J2478" s="29">
        <f>표1[[#This Row],[C/V]]*표1[[#This Row],[판수]]-표1[[#This Row],[불량수량]]</f>
        <v>400</v>
      </c>
      <c r="K2478" s="28" t="s">
        <v>266</v>
      </c>
      <c r="L2478" s="28" t="s">
        <v>117</v>
      </c>
      <c r="M2478" s="30" t="s">
        <v>231</v>
      </c>
      <c r="N2478" s="30" t="s">
        <v>230</v>
      </c>
      <c r="O2478" s="31">
        <v>750</v>
      </c>
      <c r="P2478" s="31">
        <v>0</v>
      </c>
      <c r="Q2478" s="32"/>
      <c r="R2478" s="33">
        <f t="shared" si="191"/>
        <v>8</v>
      </c>
      <c r="S2478" s="34">
        <f t="shared" si="190"/>
        <v>182</v>
      </c>
      <c r="T2478" s="35">
        <f>IF(L2478="비가동",0,VLOOKUP(E2478,[1]단가!$D$4:$G$1048576,4,0))</f>
        <v>0</v>
      </c>
      <c r="U2478" s="35">
        <f t="shared" si="187"/>
        <v>0</v>
      </c>
      <c r="V2478" s="36" t="str">
        <f>IF($L2478="비가동",0,IF($B2478="in",VLOOKUP($E2478,[1]투입량!$M:$T,3,FALSE),VLOOKUP($E2478,[1]투입량!$D:$I,3,FALSE)))</f>
        <v>E5005-1</v>
      </c>
      <c r="W2478" s="35">
        <f>IF($L2478="비가동",0,IF($B2478="in",VLOOKUP($E2478,[1]투입량!$M:$T,6,FALSE),VLOOKUP($E2478,[1]투입량!$D:$I,5,FALSE)))</f>
        <v>0</v>
      </c>
      <c r="X2478" s="35">
        <f t="shared" si="188"/>
        <v>0</v>
      </c>
      <c r="Y2478" s="37">
        <f>IF(V2478=0,0,VLOOKUP(V2478,[1]원재료!C:H,3,0)*0.001)</f>
        <v>3.25</v>
      </c>
      <c r="Z2478" s="35">
        <f t="shared" si="189"/>
        <v>0</v>
      </c>
      <c r="AA2478" s="38"/>
      <c r="AB2478" s="39" t="s">
        <v>232</v>
      </c>
      <c r="AC2478" s="40"/>
    </row>
    <row r="2479" spans="1:29" ht="19.5" customHeight="1" x14ac:dyDescent="0.45">
      <c r="A2479" s="22">
        <v>46151</v>
      </c>
      <c r="B2479" s="23" t="s">
        <v>29</v>
      </c>
      <c r="C2479" s="24" t="s">
        <v>168</v>
      </c>
      <c r="D2479" s="25" t="s">
        <v>284</v>
      </c>
      <c r="E2479" s="26" t="s">
        <v>404</v>
      </c>
      <c r="F2479" s="27" t="str">
        <f>VLOOKUP(표1[[#This Row],[품번]],[1]!품번구분[#Data],2,0)</f>
        <v>G</v>
      </c>
      <c r="G2479" s="28">
        <v>104</v>
      </c>
      <c r="H2479" s="28">
        <v>31</v>
      </c>
      <c r="I2479" s="28">
        <v>0</v>
      </c>
      <c r="J2479" s="29">
        <f>표1[[#This Row],[C/V]]*표1[[#This Row],[판수]]-표1[[#This Row],[불량수량]]</f>
        <v>3224</v>
      </c>
      <c r="K2479" s="28" t="s">
        <v>286</v>
      </c>
      <c r="L2479" s="28" t="s">
        <v>34</v>
      </c>
      <c r="M2479" s="30" t="s">
        <v>230</v>
      </c>
      <c r="N2479" s="30">
        <v>0.44444444444444442</v>
      </c>
      <c r="O2479" s="31">
        <v>160</v>
      </c>
      <c r="P2479" s="31">
        <v>0</v>
      </c>
      <c r="Q2479" s="32"/>
      <c r="R2479" s="33">
        <f t="shared" si="191"/>
        <v>11.625</v>
      </c>
      <c r="S2479" s="34">
        <f t="shared" si="190"/>
        <v>31</v>
      </c>
      <c r="T2479" s="35">
        <f>IF(L2479="비가동",0,VLOOKUP(E2479,[1]단가!$D$4:$G$1048576,4,0))</f>
        <v>45</v>
      </c>
      <c r="U2479" s="35">
        <f t="shared" si="187"/>
        <v>145080</v>
      </c>
      <c r="V2479" s="36" t="str">
        <f>IF($L2479="비가동",0,IF($B2479="in",VLOOKUP($E2479,[1]투입량!$M:$T,3,FALSE),VLOOKUP($E2479,[1]투입량!$D:$I,3,FALSE)))</f>
        <v>CE5001</v>
      </c>
      <c r="W2479" s="35">
        <f>IF($L2479="비가동",0,IF($B2479="in",VLOOKUP($E2479,[1]투입량!$M:$T,6,FALSE),VLOOKUP($E2479,[1]투입량!$D:$I,5,FALSE)))</f>
        <v>160</v>
      </c>
      <c r="X2479" s="35">
        <f t="shared" si="188"/>
        <v>5456</v>
      </c>
      <c r="Y2479" s="37">
        <f>IF(V2479=0,0,VLOOKUP(V2479,[1]원재료!C:H,3,0)*0.001)</f>
        <v>3.0500000000000003</v>
      </c>
      <c r="Z2479" s="35">
        <f t="shared" si="189"/>
        <v>16640.800000000003</v>
      </c>
      <c r="AA2479" s="38"/>
      <c r="AB2479" s="39" t="s">
        <v>232</v>
      </c>
      <c r="AC2479" s="40"/>
    </row>
    <row r="2480" spans="1:29" ht="19.5" hidden="1" customHeight="1" x14ac:dyDescent="0.45">
      <c r="A2480" s="22">
        <v>46151</v>
      </c>
      <c r="B2480" s="23" t="s">
        <v>29</v>
      </c>
      <c r="C2480" s="24" t="s">
        <v>168</v>
      </c>
      <c r="D2480" s="25" t="s">
        <v>284</v>
      </c>
      <c r="E2480" s="26" t="s">
        <v>405</v>
      </c>
      <c r="F2480" s="27" t="str">
        <f>VLOOKUP(표1[[#This Row],[품번]],[1]!품번구분[#Data],2,0)</f>
        <v>G</v>
      </c>
      <c r="G2480" s="28">
        <v>4</v>
      </c>
      <c r="H2480" s="28">
        <v>56</v>
      </c>
      <c r="I2480" s="28">
        <v>0</v>
      </c>
      <c r="J2480" s="29">
        <f>표1[[#This Row],[C/V]]*표1[[#This Row],[판수]]-표1[[#This Row],[불량수량]]</f>
        <v>224</v>
      </c>
      <c r="K2480" s="28" t="s">
        <v>286</v>
      </c>
      <c r="L2480" s="28" t="s">
        <v>34</v>
      </c>
      <c r="M2480" s="30">
        <v>0.44444444444444442</v>
      </c>
      <c r="N2480" s="30" t="s">
        <v>231</v>
      </c>
      <c r="O2480" s="31">
        <v>380</v>
      </c>
      <c r="P2480" s="31">
        <v>310</v>
      </c>
      <c r="Q2480" s="32" t="s">
        <v>178</v>
      </c>
      <c r="R2480" s="33">
        <f t="shared" si="191"/>
        <v>8.8421052631578938</v>
      </c>
      <c r="S2480" s="34">
        <f t="shared" si="190"/>
        <v>56</v>
      </c>
      <c r="T2480" s="35">
        <f>IF(L2480="비가동",0,VLOOKUP(E2480,[1]단가!$D$4:$G$1048576,4,0))</f>
        <v>412.51</v>
      </c>
      <c r="U2480" s="35">
        <f t="shared" si="187"/>
        <v>92402.239999999991</v>
      </c>
      <c r="V2480" s="36" t="str">
        <f>IF($L2480="비가동",0,IF($B2480="in",VLOOKUP($E2480,[1]투입량!$M:$T,3,FALSE),VLOOKUP($E2480,[1]투입량!$D:$I,3,FALSE)))</f>
        <v>E6004</v>
      </c>
      <c r="W2480" s="35">
        <f>IF($L2480="비가동",0,IF($B2480="in",VLOOKUP($E2480,[1]투입량!$M:$T,6,FALSE),VLOOKUP($E2480,[1]투입량!$D:$I,5,FALSE)))</f>
        <v>0</v>
      </c>
      <c r="X2480" s="35">
        <f t="shared" si="188"/>
        <v>0</v>
      </c>
      <c r="Y2480" s="37">
        <f>IF(V2480=0,0,VLOOKUP(V2480,[1]원재료!C:H,3,0)*0.001)</f>
        <v>3.35</v>
      </c>
      <c r="Z2480" s="35">
        <f t="shared" si="189"/>
        <v>0</v>
      </c>
      <c r="AA2480" s="38"/>
      <c r="AB2480" s="39" t="s">
        <v>232</v>
      </c>
      <c r="AC2480" s="40"/>
    </row>
    <row r="2481" spans="1:29" ht="19.5" customHeight="1" x14ac:dyDescent="0.45">
      <c r="A2481" s="22">
        <v>46151</v>
      </c>
      <c r="B2481" s="23" t="s">
        <v>29</v>
      </c>
      <c r="C2481" s="24" t="s">
        <v>168</v>
      </c>
      <c r="D2481" s="25" t="s">
        <v>287</v>
      </c>
      <c r="E2481" s="26" t="s">
        <v>362</v>
      </c>
      <c r="F2481" s="27" t="str">
        <f>VLOOKUP(표1[[#This Row],[품번]],[1]!품번구분[#Data],2,0)</f>
        <v>G</v>
      </c>
      <c r="G2481" s="28">
        <v>2</v>
      </c>
      <c r="H2481" s="28">
        <v>100</v>
      </c>
      <c r="I2481" s="28">
        <v>0</v>
      </c>
      <c r="J2481" s="29">
        <f>표1[[#This Row],[C/V]]*표1[[#This Row],[판수]]-표1[[#This Row],[불량수량]]</f>
        <v>200</v>
      </c>
      <c r="K2481" s="28" t="s">
        <v>286</v>
      </c>
      <c r="L2481" s="28" t="s">
        <v>34</v>
      </c>
      <c r="M2481" s="30" t="s">
        <v>230</v>
      </c>
      <c r="N2481" s="30" t="s">
        <v>231</v>
      </c>
      <c r="O2481" s="31">
        <v>540</v>
      </c>
      <c r="P2481" s="31">
        <v>0</v>
      </c>
      <c r="Q2481" s="32"/>
      <c r="R2481" s="33">
        <f t="shared" si="191"/>
        <v>11.111111111111111</v>
      </c>
      <c r="S2481" s="34">
        <f t="shared" si="190"/>
        <v>100</v>
      </c>
      <c r="T2481" s="35">
        <f>IF(L2481="비가동",0,VLOOKUP(E2481,[1]단가!$D$4:$G$1048576,4,0))</f>
        <v>467.4</v>
      </c>
      <c r="U2481" s="35">
        <f t="shared" ref="U2481:U2544" si="193">IF(L2481="비가동",0,T2481*J2481)</f>
        <v>93480</v>
      </c>
      <c r="V2481" s="36" t="str">
        <f>IF($L2481="비가동",0,IF($B2481="in",VLOOKUP($E2481,[1]투입량!$M:$T,3,FALSE),VLOOKUP($E2481,[1]투입량!$D:$I,3,FALSE)))</f>
        <v>E5005-1</v>
      </c>
      <c r="W2481" s="35">
        <f>IF($L2481="비가동",0,IF($B2481="in",VLOOKUP($E2481,[1]투입량!$M:$T,6,FALSE),VLOOKUP($E2481,[1]투입량!$D:$I,5,FALSE)))</f>
        <v>40</v>
      </c>
      <c r="X2481" s="35">
        <f>IF(L2481="비가동",0,(W2481*1.1)*H2481)</f>
        <v>4400</v>
      </c>
      <c r="Y2481" s="37">
        <f>IF(V2481=0,0,VLOOKUP(V2481,[1]원재료!C:H,3,0)*0.001)</f>
        <v>3.25</v>
      </c>
      <c r="Z2481" s="35">
        <f t="shared" ref="Z2481:Z2544" si="194">Y2481*X2481</f>
        <v>14300</v>
      </c>
      <c r="AA2481" s="38"/>
      <c r="AB2481" s="39" t="s">
        <v>232</v>
      </c>
      <c r="AC2481" s="40"/>
    </row>
    <row r="2482" spans="1:29" ht="19.5" customHeight="1" x14ac:dyDescent="0.45">
      <c r="A2482" s="22">
        <v>46151</v>
      </c>
      <c r="B2482" s="23" t="s">
        <v>29</v>
      </c>
      <c r="C2482" s="24" t="s">
        <v>168</v>
      </c>
      <c r="D2482" s="25" t="s">
        <v>289</v>
      </c>
      <c r="E2482" s="26" t="s">
        <v>382</v>
      </c>
      <c r="F2482" s="27" t="str">
        <f>VLOOKUP(표1[[#This Row],[품번]],[1]!품번구분[#Data],2,0)</f>
        <v>G</v>
      </c>
      <c r="G2482" s="28">
        <v>4</v>
      </c>
      <c r="H2482" s="28">
        <v>100</v>
      </c>
      <c r="I2482" s="28">
        <v>0</v>
      </c>
      <c r="J2482" s="29">
        <f>표1[[#This Row],[C/V]]*표1[[#This Row],[판수]]-표1[[#This Row],[불량수량]]</f>
        <v>400</v>
      </c>
      <c r="K2482" s="28" t="s">
        <v>286</v>
      </c>
      <c r="L2482" s="28" t="s">
        <v>34</v>
      </c>
      <c r="M2482" s="30" t="s">
        <v>230</v>
      </c>
      <c r="N2482" s="30" t="s">
        <v>231</v>
      </c>
      <c r="O2482" s="31">
        <v>540</v>
      </c>
      <c r="P2482" s="31">
        <v>0</v>
      </c>
      <c r="Q2482" s="32"/>
      <c r="R2482" s="33">
        <f t="shared" si="191"/>
        <v>11.111111111111111</v>
      </c>
      <c r="S2482" s="34">
        <f t="shared" si="190"/>
        <v>100</v>
      </c>
      <c r="T2482" s="35">
        <f>IF(L2482="비가동",0,VLOOKUP(E2482,[1]단가!$D$4:$G$1048576,4,0))</f>
        <v>385</v>
      </c>
      <c r="U2482" s="35">
        <f t="shared" si="193"/>
        <v>154000</v>
      </c>
      <c r="V2482" s="36" t="str">
        <f>IF($L2482="비가동",0,IF($B2482="in",VLOOKUP($E2482,[1]투입량!$M:$T,3,FALSE),VLOOKUP($E2482,[1]투입량!$D:$I,3,FALSE)))</f>
        <v>E5005-1</v>
      </c>
      <c r="W2482" s="35">
        <f>IF($L2482="비가동",0,IF($B2482="in",VLOOKUP($E2482,[1]투입량!$M:$T,6,FALSE),VLOOKUP($E2482,[1]투입량!$D:$I,5,FALSE)))</f>
        <v>80</v>
      </c>
      <c r="X2482" s="35">
        <f t="shared" ref="X2482:X2545" si="195">IF(L2482="비가동",0,(W2482*1.1)*H2482)</f>
        <v>8800</v>
      </c>
      <c r="Y2482" s="37">
        <f>IF(V2482=0,0,VLOOKUP(V2482,[1]원재료!C:H,3,0)*0.001)</f>
        <v>3.25</v>
      </c>
      <c r="Z2482" s="35">
        <f t="shared" si="194"/>
        <v>28600</v>
      </c>
      <c r="AA2482" s="38"/>
      <c r="AB2482" s="39" t="s">
        <v>232</v>
      </c>
      <c r="AC2482" s="40"/>
    </row>
    <row r="2483" spans="1:29" ht="19.5" customHeight="1" x14ac:dyDescent="0.45">
      <c r="A2483" s="22">
        <v>46151</v>
      </c>
      <c r="B2483" s="23" t="s">
        <v>29</v>
      </c>
      <c r="C2483" s="24" t="s">
        <v>168</v>
      </c>
      <c r="D2483" s="25" t="s">
        <v>304</v>
      </c>
      <c r="E2483" s="26" t="s">
        <v>305</v>
      </c>
      <c r="F2483" s="27" t="str">
        <f>VLOOKUP(표1[[#This Row],[품번]],[1]!품번구분[#Data],2,0)</f>
        <v>G</v>
      </c>
      <c r="G2483" s="28">
        <v>40</v>
      </c>
      <c r="H2483" s="28">
        <v>73</v>
      </c>
      <c r="I2483" s="28">
        <v>0</v>
      </c>
      <c r="J2483" s="29">
        <f>표1[[#This Row],[C/V]]*표1[[#This Row],[판수]]-표1[[#This Row],[불량수량]]</f>
        <v>2920</v>
      </c>
      <c r="K2483" s="28" t="s">
        <v>306</v>
      </c>
      <c r="L2483" s="28" t="s">
        <v>34</v>
      </c>
      <c r="M2483" s="30" t="s">
        <v>230</v>
      </c>
      <c r="N2483" s="30" t="s">
        <v>231</v>
      </c>
      <c r="O2483" s="31">
        <v>540</v>
      </c>
      <c r="P2483" s="31">
        <v>0</v>
      </c>
      <c r="Q2483" s="32"/>
      <c r="R2483" s="33">
        <f t="shared" si="191"/>
        <v>8.1111111111111107</v>
      </c>
      <c r="S2483" s="34">
        <f t="shared" si="190"/>
        <v>176</v>
      </c>
      <c r="T2483" s="35">
        <f>IF(L2483="비가동",0,VLOOKUP(E2483,[1]단가!$D$4:$G$1048576,4,0))</f>
        <v>95</v>
      </c>
      <c r="U2483" s="35">
        <f t="shared" si="193"/>
        <v>277400</v>
      </c>
      <c r="V2483" s="36" t="str">
        <f>IF($L2483="비가동",0,IF($B2483="in",VLOOKUP($E2483,[1]투입량!$M:$T,3,FALSE),VLOOKUP($E2483,[1]투입량!$D:$I,3,FALSE)))</f>
        <v>E4005-1</v>
      </c>
      <c r="W2483" s="35">
        <f>IF($L2483="비가동",0,IF($B2483="in",VLOOKUP($E2483,[1]투입량!$M:$T,6,FALSE),VLOOKUP($E2483,[1]투입량!$D:$I,5,FALSE)))</f>
        <v>272</v>
      </c>
      <c r="X2483" s="35">
        <f t="shared" si="195"/>
        <v>21841.600000000002</v>
      </c>
      <c r="Y2483" s="37">
        <f>IF(V2483=0,0,VLOOKUP(V2483,[1]원재료!C:H,3,0)*0.001)</f>
        <v>3.24</v>
      </c>
      <c r="Z2483" s="35">
        <f t="shared" si="194"/>
        <v>70766.784000000014</v>
      </c>
      <c r="AA2483" s="38"/>
      <c r="AB2483" s="39" t="s">
        <v>232</v>
      </c>
      <c r="AC2483" s="40"/>
    </row>
    <row r="2484" spans="1:29" ht="19.5" customHeight="1" x14ac:dyDescent="0.45">
      <c r="A2484" s="22">
        <v>46151</v>
      </c>
      <c r="B2484" s="23" t="s">
        <v>29</v>
      </c>
      <c r="C2484" s="24" t="s">
        <v>168</v>
      </c>
      <c r="D2484" s="25" t="s">
        <v>307</v>
      </c>
      <c r="E2484" s="26" t="s">
        <v>308</v>
      </c>
      <c r="F2484" s="27" t="str">
        <f>VLOOKUP(표1[[#This Row],[품번]],[1]!품번구분[#Data],2,0)</f>
        <v>G</v>
      </c>
      <c r="G2484" s="28">
        <v>25</v>
      </c>
      <c r="H2484" s="28">
        <v>73</v>
      </c>
      <c r="I2484" s="28">
        <v>0</v>
      </c>
      <c r="J2484" s="29">
        <f>표1[[#This Row],[C/V]]*표1[[#This Row],[판수]]-표1[[#This Row],[불량수량]]</f>
        <v>1825</v>
      </c>
      <c r="K2484" s="28" t="s">
        <v>306</v>
      </c>
      <c r="L2484" s="28" t="s">
        <v>34</v>
      </c>
      <c r="M2484" s="30" t="s">
        <v>230</v>
      </c>
      <c r="N2484" s="30" t="s">
        <v>231</v>
      </c>
      <c r="O2484" s="31">
        <v>540</v>
      </c>
      <c r="P2484" s="31">
        <v>0</v>
      </c>
      <c r="Q2484" s="32"/>
      <c r="R2484" s="33">
        <f t="shared" si="191"/>
        <v>8.1111111111111107</v>
      </c>
      <c r="S2484" s="34">
        <f t="shared" si="190"/>
        <v>176</v>
      </c>
      <c r="T2484" s="35">
        <f>IF(L2484="비가동",0,VLOOKUP(E2484,[1]단가!$D$4:$G$1048576,4,0))</f>
        <v>270</v>
      </c>
      <c r="U2484" s="35">
        <f t="shared" si="193"/>
        <v>492750</v>
      </c>
      <c r="V2484" s="36" t="str">
        <f>IF($L2484="비가동",0,IF($B2484="in",VLOOKUP($E2484,[1]투입량!$M:$T,3,FALSE),VLOOKUP($E2484,[1]투입량!$D:$I,3,FALSE)))</f>
        <v>E5005-1</v>
      </c>
      <c r="W2484" s="35">
        <f>IF($L2484="비가동",0,IF($B2484="in",VLOOKUP($E2484,[1]투입량!$M:$T,6,FALSE),VLOOKUP($E2484,[1]투입량!$D:$I,5,FALSE)))</f>
        <v>1200</v>
      </c>
      <c r="X2484" s="35">
        <f t="shared" si="195"/>
        <v>96360</v>
      </c>
      <c r="Y2484" s="37">
        <f>IF(V2484=0,0,VLOOKUP(V2484,[1]원재료!C:H,3,0)*0.001)</f>
        <v>3.25</v>
      </c>
      <c r="Z2484" s="35">
        <f t="shared" si="194"/>
        <v>313170</v>
      </c>
      <c r="AA2484" s="38"/>
      <c r="AB2484" s="39" t="s">
        <v>232</v>
      </c>
      <c r="AC2484" s="40"/>
    </row>
    <row r="2485" spans="1:29" ht="19.5" customHeight="1" x14ac:dyDescent="0.45">
      <c r="A2485" s="22">
        <v>46151</v>
      </c>
      <c r="B2485" s="23" t="s">
        <v>29</v>
      </c>
      <c r="C2485" s="24" t="s">
        <v>168</v>
      </c>
      <c r="D2485" s="25" t="s">
        <v>309</v>
      </c>
      <c r="E2485" s="26" t="s">
        <v>310</v>
      </c>
      <c r="F2485" s="27" t="str">
        <f>VLOOKUP(표1[[#This Row],[품번]],[1]!품번구분[#Data],2,0)</f>
        <v>G</v>
      </c>
      <c r="G2485" s="28">
        <v>8</v>
      </c>
      <c r="H2485" s="28">
        <v>73</v>
      </c>
      <c r="I2485" s="28">
        <v>0</v>
      </c>
      <c r="J2485" s="29">
        <f>표1[[#This Row],[C/V]]*표1[[#This Row],[판수]]-표1[[#This Row],[불량수량]]</f>
        <v>584</v>
      </c>
      <c r="K2485" s="28" t="s">
        <v>306</v>
      </c>
      <c r="L2485" s="28" t="s">
        <v>34</v>
      </c>
      <c r="M2485" s="30" t="s">
        <v>230</v>
      </c>
      <c r="N2485" s="30" t="s">
        <v>231</v>
      </c>
      <c r="O2485" s="31">
        <v>540</v>
      </c>
      <c r="P2485" s="31">
        <v>0</v>
      </c>
      <c r="Q2485" s="32"/>
      <c r="R2485" s="33">
        <f t="shared" si="191"/>
        <v>8.1111111111111107</v>
      </c>
      <c r="S2485" s="34">
        <f t="shared" si="190"/>
        <v>176</v>
      </c>
      <c r="T2485" s="35">
        <f>IF(L2485="비가동",0,VLOOKUP(E2485,[1]단가!$D$4:$G$1048576,4,0))</f>
        <v>672.3</v>
      </c>
      <c r="U2485" s="35">
        <f t="shared" si="193"/>
        <v>392623.19999999995</v>
      </c>
      <c r="V2485" s="36" t="str">
        <f>IF($L2485="비가동",0,IF($B2485="in",VLOOKUP($E2485,[1]투입량!$M:$T,3,FALSE),VLOOKUP($E2485,[1]투입량!$D:$I,3,FALSE)))</f>
        <v>E5005-1</v>
      </c>
      <c r="W2485" s="35">
        <f>IF($L2485="비가동",0,IF($B2485="in",VLOOKUP($E2485,[1]투입량!$M:$T,6,FALSE),VLOOKUP($E2485,[1]투입량!$D:$I,5,FALSE)))</f>
        <v>366</v>
      </c>
      <c r="X2485" s="35">
        <f t="shared" si="195"/>
        <v>29389.800000000003</v>
      </c>
      <c r="Y2485" s="37">
        <f>IF(V2485=0,0,VLOOKUP(V2485,[1]원재료!C:H,3,0)*0.001)</f>
        <v>3.25</v>
      </c>
      <c r="Z2485" s="35">
        <f t="shared" si="194"/>
        <v>95516.85</v>
      </c>
      <c r="AA2485" s="38"/>
      <c r="AB2485" s="39" t="s">
        <v>232</v>
      </c>
      <c r="AC2485" s="40"/>
    </row>
    <row r="2486" spans="1:29" ht="19.5" customHeight="1" x14ac:dyDescent="0.45">
      <c r="A2486" s="22">
        <v>46151</v>
      </c>
      <c r="B2486" s="23" t="s">
        <v>29</v>
      </c>
      <c r="C2486" s="24" t="s">
        <v>168</v>
      </c>
      <c r="D2486" s="25" t="s">
        <v>304</v>
      </c>
      <c r="E2486" s="26" t="s">
        <v>305</v>
      </c>
      <c r="F2486" s="27" t="str">
        <f>VLOOKUP(표1[[#This Row],[품번]],[1]!품번구분[#Data],2,0)</f>
        <v>G</v>
      </c>
      <c r="G2486" s="28">
        <v>40</v>
      </c>
      <c r="H2486" s="28">
        <v>103</v>
      </c>
      <c r="I2486" s="28">
        <v>0</v>
      </c>
      <c r="J2486" s="29">
        <f>표1[[#This Row],[C/V]]*표1[[#This Row],[판수]]-표1[[#This Row],[불량수량]]</f>
        <v>4120</v>
      </c>
      <c r="K2486" s="28" t="s">
        <v>311</v>
      </c>
      <c r="L2486" s="28" t="s">
        <v>117</v>
      </c>
      <c r="M2486" s="30" t="s">
        <v>231</v>
      </c>
      <c r="N2486" s="30" t="s">
        <v>230</v>
      </c>
      <c r="O2486" s="31">
        <v>750</v>
      </c>
      <c r="P2486" s="31">
        <v>0</v>
      </c>
      <c r="Q2486" s="32"/>
      <c r="R2486" s="33">
        <f t="shared" si="191"/>
        <v>8.24</v>
      </c>
      <c r="S2486" s="34">
        <f t="shared" si="190"/>
        <v>176</v>
      </c>
      <c r="T2486" s="35">
        <f>IF(L2486="비가동",0,VLOOKUP(E2486,[1]단가!$D$4:$G$1048576,4,0))</f>
        <v>95</v>
      </c>
      <c r="U2486" s="35">
        <f t="shared" si="193"/>
        <v>391400</v>
      </c>
      <c r="V2486" s="36" t="str">
        <f>IF($L2486="비가동",0,IF($B2486="in",VLOOKUP($E2486,[1]투입량!$M:$T,3,FALSE),VLOOKUP($E2486,[1]투입량!$D:$I,3,FALSE)))</f>
        <v>E4005-1</v>
      </c>
      <c r="W2486" s="35">
        <f>IF($L2486="비가동",0,IF($B2486="in",VLOOKUP($E2486,[1]투입량!$M:$T,6,FALSE),VLOOKUP($E2486,[1]투입량!$D:$I,5,FALSE)))</f>
        <v>272</v>
      </c>
      <c r="X2486" s="35">
        <f t="shared" si="195"/>
        <v>30817.600000000006</v>
      </c>
      <c r="Y2486" s="37">
        <f>IF(V2486=0,0,VLOOKUP(V2486,[1]원재료!C:H,3,0)*0.001)</f>
        <v>3.24</v>
      </c>
      <c r="Z2486" s="35">
        <f t="shared" si="194"/>
        <v>99849.024000000019</v>
      </c>
      <c r="AA2486" s="38"/>
      <c r="AB2486" s="39" t="s">
        <v>232</v>
      </c>
      <c r="AC2486" s="40"/>
    </row>
    <row r="2487" spans="1:29" ht="19.5" customHeight="1" x14ac:dyDescent="0.45">
      <c r="A2487" s="22">
        <v>46151</v>
      </c>
      <c r="B2487" s="23" t="s">
        <v>29</v>
      </c>
      <c r="C2487" s="24" t="s">
        <v>168</v>
      </c>
      <c r="D2487" s="25" t="s">
        <v>307</v>
      </c>
      <c r="E2487" s="26" t="s">
        <v>308</v>
      </c>
      <c r="F2487" s="27" t="str">
        <f>VLOOKUP(표1[[#This Row],[품번]],[1]!품번구분[#Data],2,0)</f>
        <v>G</v>
      </c>
      <c r="G2487" s="28">
        <v>25</v>
      </c>
      <c r="H2487" s="28">
        <v>103</v>
      </c>
      <c r="I2487" s="28">
        <v>0</v>
      </c>
      <c r="J2487" s="29">
        <f>표1[[#This Row],[C/V]]*표1[[#This Row],[판수]]-표1[[#This Row],[불량수량]]</f>
        <v>2575</v>
      </c>
      <c r="K2487" s="28" t="s">
        <v>311</v>
      </c>
      <c r="L2487" s="28" t="s">
        <v>117</v>
      </c>
      <c r="M2487" s="30" t="s">
        <v>231</v>
      </c>
      <c r="N2487" s="30" t="s">
        <v>230</v>
      </c>
      <c r="O2487" s="31">
        <v>750</v>
      </c>
      <c r="P2487" s="31">
        <v>0</v>
      </c>
      <c r="Q2487" s="32"/>
      <c r="R2487" s="33">
        <f t="shared" si="191"/>
        <v>8.24</v>
      </c>
      <c r="S2487" s="34">
        <f t="shared" si="190"/>
        <v>176</v>
      </c>
      <c r="T2487" s="35">
        <f>IF(L2487="비가동",0,VLOOKUP(E2487,[1]단가!$D$4:$G$1048576,4,0))</f>
        <v>270</v>
      </c>
      <c r="U2487" s="35">
        <f t="shared" si="193"/>
        <v>695250</v>
      </c>
      <c r="V2487" s="36" t="str">
        <f>IF($L2487="비가동",0,IF($B2487="in",VLOOKUP($E2487,[1]투입량!$M:$T,3,FALSE),VLOOKUP($E2487,[1]투입량!$D:$I,3,FALSE)))</f>
        <v>E5005-1</v>
      </c>
      <c r="W2487" s="35">
        <f>IF($L2487="비가동",0,IF($B2487="in",VLOOKUP($E2487,[1]투입량!$M:$T,6,FALSE),VLOOKUP($E2487,[1]투입량!$D:$I,5,FALSE)))</f>
        <v>1200</v>
      </c>
      <c r="X2487" s="35">
        <f t="shared" si="195"/>
        <v>135960</v>
      </c>
      <c r="Y2487" s="37">
        <f>IF(V2487=0,0,VLOOKUP(V2487,[1]원재료!C:H,3,0)*0.001)</f>
        <v>3.25</v>
      </c>
      <c r="Z2487" s="35">
        <f t="shared" si="194"/>
        <v>441870</v>
      </c>
      <c r="AA2487" s="38"/>
      <c r="AB2487" s="39" t="s">
        <v>232</v>
      </c>
      <c r="AC2487" s="40"/>
    </row>
    <row r="2488" spans="1:29" ht="19.5" customHeight="1" x14ac:dyDescent="0.45">
      <c r="A2488" s="22">
        <v>46151</v>
      </c>
      <c r="B2488" s="23" t="s">
        <v>29</v>
      </c>
      <c r="C2488" s="24" t="s">
        <v>168</v>
      </c>
      <c r="D2488" s="25" t="s">
        <v>309</v>
      </c>
      <c r="E2488" s="26" t="s">
        <v>310</v>
      </c>
      <c r="F2488" s="27" t="str">
        <f>VLOOKUP(표1[[#This Row],[품번]],[1]!품번구분[#Data],2,0)</f>
        <v>G</v>
      </c>
      <c r="G2488" s="28">
        <v>8</v>
      </c>
      <c r="H2488" s="28">
        <v>103</v>
      </c>
      <c r="I2488" s="28">
        <v>0</v>
      </c>
      <c r="J2488" s="29">
        <f>표1[[#This Row],[C/V]]*표1[[#This Row],[판수]]-표1[[#This Row],[불량수량]]</f>
        <v>824</v>
      </c>
      <c r="K2488" s="28" t="s">
        <v>311</v>
      </c>
      <c r="L2488" s="28" t="s">
        <v>117</v>
      </c>
      <c r="M2488" s="30" t="s">
        <v>231</v>
      </c>
      <c r="N2488" s="30" t="s">
        <v>230</v>
      </c>
      <c r="O2488" s="31">
        <v>750</v>
      </c>
      <c r="P2488" s="31">
        <v>0</v>
      </c>
      <c r="Q2488" s="32"/>
      <c r="R2488" s="33">
        <f t="shared" si="191"/>
        <v>8.24</v>
      </c>
      <c r="S2488" s="34">
        <f t="shared" si="190"/>
        <v>176</v>
      </c>
      <c r="T2488" s="35">
        <f>IF(L2488="비가동",0,VLOOKUP(E2488,[1]단가!$D$4:$G$1048576,4,0))</f>
        <v>672.3</v>
      </c>
      <c r="U2488" s="35">
        <f t="shared" si="193"/>
        <v>553975.19999999995</v>
      </c>
      <c r="V2488" s="36" t="str">
        <f>IF($L2488="비가동",0,IF($B2488="in",VLOOKUP($E2488,[1]투입량!$M:$T,3,FALSE),VLOOKUP($E2488,[1]투입량!$D:$I,3,FALSE)))</f>
        <v>E5005-1</v>
      </c>
      <c r="W2488" s="35">
        <f>IF($L2488="비가동",0,IF($B2488="in",VLOOKUP($E2488,[1]투입량!$M:$T,6,FALSE),VLOOKUP($E2488,[1]투입량!$D:$I,5,FALSE)))</f>
        <v>366</v>
      </c>
      <c r="X2488" s="35">
        <f t="shared" si="195"/>
        <v>41467.800000000003</v>
      </c>
      <c r="Y2488" s="37">
        <f>IF(V2488=0,0,VLOOKUP(V2488,[1]원재료!C:H,3,0)*0.001)</f>
        <v>3.25</v>
      </c>
      <c r="Z2488" s="35">
        <f t="shared" si="194"/>
        <v>134770.35</v>
      </c>
      <c r="AA2488" s="38"/>
      <c r="AB2488" s="39" t="s">
        <v>232</v>
      </c>
      <c r="AC2488" s="40"/>
    </row>
    <row r="2489" spans="1:29" ht="19.5" customHeight="1" x14ac:dyDescent="0.45">
      <c r="A2489" s="22">
        <v>46151</v>
      </c>
      <c r="B2489" s="23" t="s">
        <v>29</v>
      </c>
      <c r="C2489" s="24" t="s">
        <v>168</v>
      </c>
      <c r="D2489" s="25" t="s">
        <v>312</v>
      </c>
      <c r="E2489" s="26" t="s">
        <v>313</v>
      </c>
      <c r="F2489" s="27" t="str">
        <f>VLOOKUP(표1[[#This Row],[품번]],[1]!품번구분[#Data],2,0)</f>
        <v>G</v>
      </c>
      <c r="G2489" s="28">
        <v>6</v>
      </c>
      <c r="H2489" s="28">
        <v>71</v>
      </c>
      <c r="I2489" s="28">
        <v>0</v>
      </c>
      <c r="J2489" s="29">
        <f>표1[[#This Row],[C/V]]*표1[[#This Row],[판수]]-표1[[#This Row],[불량수량]]</f>
        <v>426</v>
      </c>
      <c r="K2489" s="28" t="s">
        <v>314</v>
      </c>
      <c r="L2489" s="28" t="s">
        <v>34</v>
      </c>
      <c r="M2489" s="30" t="s">
        <v>230</v>
      </c>
      <c r="N2489" s="30" t="s">
        <v>231</v>
      </c>
      <c r="O2489" s="31">
        <v>540</v>
      </c>
      <c r="P2489" s="31">
        <v>0</v>
      </c>
      <c r="Q2489" s="32"/>
      <c r="R2489" s="33">
        <f t="shared" si="191"/>
        <v>7.8888888888888884</v>
      </c>
      <c r="S2489" s="34">
        <f t="shared" si="190"/>
        <v>182</v>
      </c>
      <c r="T2489" s="35">
        <f>IF(L2489="비가동",0,VLOOKUP(E2489,[1]단가!$D$4:$G$1048576,4,0))</f>
        <v>408.6</v>
      </c>
      <c r="U2489" s="35">
        <f t="shared" si="193"/>
        <v>174063.6</v>
      </c>
      <c r="V2489" s="36" t="str">
        <f>IF($L2489="비가동",0,IF($B2489="in",VLOOKUP($E2489,[1]투입량!$M:$T,3,FALSE),VLOOKUP($E2489,[1]투입량!$D:$I,3,FALSE)))</f>
        <v>E5005-1</v>
      </c>
      <c r="W2489" s="35">
        <f>IF($L2489="비가동",0,IF($B2489="in",VLOOKUP($E2489,[1]투입량!$M:$T,6,FALSE),VLOOKUP($E2489,[1]투입량!$D:$I,5,FALSE)))</f>
        <v>0</v>
      </c>
      <c r="X2489" s="35">
        <f t="shared" si="195"/>
        <v>0</v>
      </c>
      <c r="Y2489" s="37">
        <f>IF(V2489=0,0,VLOOKUP(V2489,[1]원재료!C:H,3,0)*0.001)</f>
        <v>3.25</v>
      </c>
      <c r="Z2489" s="35">
        <f t="shared" si="194"/>
        <v>0</v>
      </c>
      <c r="AA2489" s="38"/>
      <c r="AB2489" s="39" t="s">
        <v>232</v>
      </c>
      <c r="AC2489" s="40"/>
    </row>
    <row r="2490" spans="1:29" ht="19.5" customHeight="1" x14ac:dyDescent="0.45">
      <c r="A2490" s="22">
        <v>46151</v>
      </c>
      <c r="B2490" s="23" t="s">
        <v>29</v>
      </c>
      <c r="C2490" s="24" t="s">
        <v>168</v>
      </c>
      <c r="D2490" s="25" t="s">
        <v>315</v>
      </c>
      <c r="E2490" s="26" t="s">
        <v>316</v>
      </c>
      <c r="F2490" s="27" t="str">
        <f>VLOOKUP(표1[[#This Row],[품번]],[1]!품번구분[#Data],2,0)</f>
        <v>G</v>
      </c>
      <c r="G2490" s="28">
        <v>4</v>
      </c>
      <c r="H2490" s="28">
        <v>16</v>
      </c>
      <c r="I2490" s="28">
        <v>0</v>
      </c>
      <c r="J2490" s="29">
        <f>표1[[#This Row],[C/V]]*표1[[#This Row],[판수]]-표1[[#This Row],[불량수량]]</f>
        <v>64</v>
      </c>
      <c r="K2490" s="28" t="s">
        <v>314</v>
      </c>
      <c r="L2490" s="28" t="s">
        <v>34</v>
      </c>
      <c r="M2490" s="30" t="s">
        <v>230</v>
      </c>
      <c r="N2490" s="30">
        <v>0.3888888888888889</v>
      </c>
      <c r="O2490" s="31">
        <v>70</v>
      </c>
      <c r="P2490" s="31">
        <v>0</v>
      </c>
      <c r="Q2490" s="32"/>
      <c r="R2490" s="33">
        <f t="shared" si="191"/>
        <v>13.714285714285714</v>
      </c>
      <c r="S2490" s="34">
        <f t="shared" si="190"/>
        <v>16</v>
      </c>
      <c r="T2490" s="35">
        <f>IF(L2490="비가동",0,VLOOKUP(E2490,[1]단가!$D$4:$G$1048576,4,0))</f>
        <v>670</v>
      </c>
      <c r="U2490" s="35">
        <f t="shared" si="193"/>
        <v>42880</v>
      </c>
      <c r="V2490" s="36" t="str">
        <f>IF($L2490="비가동",0,IF($B2490="in",VLOOKUP($E2490,[1]투입량!$M:$T,3,FALSE),VLOOKUP($E2490,[1]투입량!$D:$I,3,FALSE)))</f>
        <v>E5005-1</v>
      </c>
      <c r="W2490" s="35">
        <f>IF($L2490="비가동",0,IF($B2490="in",VLOOKUP($E2490,[1]투입량!$M:$T,6,FALSE),VLOOKUP($E2490,[1]투입량!$D:$I,5,FALSE)))</f>
        <v>337</v>
      </c>
      <c r="X2490" s="35">
        <f t="shared" si="195"/>
        <v>5931.2000000000007</v>
      </c>
      <c r="Y2490" s="37">
        <f>IF(V2490=0,0,VLOOKUP(V2490,[1]원재료!C:H,3,0)*0.001)</f>
        <v>3.25</v>
      </c>
      <c r="Z2490" s="35">
        <f t="shared" si="194"/>
        <v>19276.400000000001</v>
      </c>
      <c r="AA2490" s="38"/>
      <c r="AB2490" s="39" t="s">
        <v>232</v>
      </c>
      <c r="AC2490" s="40"/>
    </row>
    <row r="2491" spans="1:29" ht="19.5" hidden="1" customHeight="1" x14ac:dyDescent="0.45">
      <c r="A2491" s="22">
        <v>46151</v>
      </c>
      <c r="B2491" s="23" t="s">
        <v>29</v>
      </c>
      <c r="C2491" s="24" t="s">
        <v>168</v>
      </c>
      <c r="D2491" s="25" t="s">
        <v>315</v>
      </c>
      <c r="E2491" s="26" t="s">
        <v>313</v>
      </c>
      <c r="F2491" s="27" t="str">
        <f>VLOOKUP(표1[[#This Row],[품번]],[1]!품번구분[#Data],2,0)</f>
        <v>G</v>
      </c>
      <c r="G2491" s="28">
        <v>14</v>
      </c>
      <c r="H2491" s="28">
        <v>38</v>
      </c>
      <c r="I2491" s="28">
        <v>0</v>
      </c>
      <c r="J2491" s="29">
        <f>표1[[#This Row],[C/V]]*표1[[#This Row],[판수]]-표1[[#This Row],[불량수량]]</f>
        <v>532</v>
      </c>
      <c r="K2491" s="28" t="s">
        <v>314</v>
      </c>
      <c r="L2491" s="28" t="s">
        <v>34</v>
      </c>
      <c r="M2491" s="30">
        <v>0.3888888888888889</v>
      </c>
      <c r="N2491" s="30" t="s">
        <v>231</v>
      </c>
      <c r="O2491" s="31">
        <v>385</v>
      </c>
      <c r="P2491" s="31">
        <v>85</v>
      </c>
      <c r="Q2491" s="32" t="s">
        <v>178</v>
      </c>
      <c r="R2491" s="33">
        <f t="shared" si="191"/>
        <v>5.9220779220779223</v>
      </c>
      <c r="S2491" s="34">
        <f t="shared" si="190"/>
        <v>46</v>
      </c>
      <c r="T2491" s="35">
        <f>IF(L2491="비가동",0,VLOOKUP(E2491,[1]단가!$D$4:$G$1048576,4,0))</f>
        <v>408.6</v>
      </c>
      <c r="U2491" s="35">
        <f t="shared" si="193"/>
        <v>217375.2</v>
      </c>
      <c r="V2491" s="36" t="str">
        <f>IF($L2491="비가동",0,IF($B2491="in",VLOOKUP($E2491,[1]투입량!$M:$T,3,FALSE),VLOOKUP($E2491,[1]투입량!$D:$I,3,FALSE)))</f>
        <v>E5005-1</v>
      </c>
      <c r="W2491" s="35">
        <f>IF($L2491="비가동",0,IF($B2491="in",VLOOKUP($E2491,[1]투입량!$M:$T,6,FALSE),VLOOKUP($E2491,[1]투입량!$D:$I,5,FALSE)))</f>
        <v>0</v>
      </c>
      <c r="X2491" s="35">
        <f t="shared" si="195"/>
        <v>0</v>
      </c>
      <c r="Y2491" s="37">
        <f>IF(V2491=0,0,VLOOKUP(V2491,[1]원재료!C:H,3,0)*0.001)</f>
        <v>3.25</v>
      </c>
      <c r="Z2491" s="35">
        <f t="shared" si="194"/>
        <v>0</v>
      </c>
      <c r="AA2491" s="38"/>
      <c r="AB2491" s="39" t="s">
        <v>232</v>
      </c>
      <c r="AC2491" s="40"/>
    </row>
    <row r="2492" spans="1:29" ht="19.5" customHeight="1" x14ac:dyDescent="0.45">
      <c r="A2492" s="22">
        <v>46151</v>
      </c>
      <c r="B2492" s="23" t="s">
        <v>29</v>
      </c>
      <c r="C2492" s="24" t="s">
        <v>168</v>
      </c>
      <c r="D2492" s="25" t="s">
        <v>317</v>
      </c>
      <c r="E2492" s="26" t="s">
        <v>318</v>
      </c>
      <c r="F2492" s="27" t="str">
        <f>VLOOKUP(표1[[#This Row],[품번]],[1]!품번구분[#Data],2,0)</f>
        <v>G</v>
      </c>
      <c r="G2492" s="28">
        <v>70</v>
      </c>
      <c r="H2492" s="28">
        <v>44</v>
      </c>
      <c r="I2492" s="28">
        <v>0</v>
      </c>
      <c r="J2492" s="29">
        <f>표1[[#This Row],[C/V]]*표1[[#This Row],[판수]]-표1[[#This Row],[불량수량]]</f>
        <v>3080</v>
      </c>
      <c r="K2492" s="28" t="s">
        <v>314</v>
      </c>
      <c r="L2492" s="28" t="s">
        <v>34</v>
      </c>
      <c r="M2492" s="30" t="s">
        <v>231</v>
      </c>
      <c r="N2492" s="30" t="s">
        <v>230</v>
      </c>
      <c r="O2492" s="31">
        <v>750</v>
      </c>
      <c r="P2492" s="31">
        <v>0</v>
      </c>
      <c r="Q2492" s="32"/>
      <c r="R2492" s="33">
        <f t="shared" si="191"/>
        <v>3.52</v>
      </c>
      <c r="S2492" s="34">
        <f t="shared" si="190"/>
        <v>117</v>
      </c>
      <c r="T2492" s="35">
        <f>IF(L2492="비가동",0,VLOOKUP(E2492,[1]단가!$D$4:$G$1048576,4,0))</f>
        <v>172</v>
      </c>
      <c r="U2492" s="35">
        <f t="shared" si="193"/>
        <v>529760</v>
      </c>
      <c r="V2492" s="36" t="str">
        <f>IF($L2492="비가동",0,IF($B2492="in",VLOOKUP($E2492,[1]투입량!$M:$T,3,FALSE),VLOOKUP($E2492,[1]투입량!$D:$I,3,FALSE)))</f>
        <v>E6005</v>
      </c>
      <c r="W2492" s="35">
        <f>IF($L2492="비가동",0,IF($B2492="in",VLOOKUP($E2492,[1]투입량!$M:$T,6,FALSE),VLOOKUP($E2492,[1]투입량!$D:$I,5,FALSE)))</f>
        <v>0</v>
      </c>
      <c r="X2492" s="35">
        <f t="shared" si="195"/>
        <v>0</v>
      </c>
      <c r="Y2492" s="37">
        <f>IF(V2492=0,0,VLOOKUP(V2492,[1]원재료!C:H,3,0)*0.001)</f>
        <v>4.62</v>
      </c>
      <c r="Z2492" s="35">
        <f t="shared" si="194"/>
        <v>0</v>
      </c>
      <c r="AA2492" s="38"/>
      <c r="AB2492" s="39" t="s">
        <v>232</v>
      </c>
      <c r="AC2492" s="40"/>
    </row>
    <row r="2493" spans="1:29" ht="19.5" customHeight="1" x14ac:dyDescent="0.45">
      <c r="A2493" s="22">
        <v>46151</v>
      </c>
      <c r="B2493" s="23" t="s">
        <v>29</v>
      </c>
      <c r="C2493" s="24" t="s">
        <v>168</v>
      </c>
      <c r="D2493" s="25" t="s">
        <v>312</v>
      </c>
      <c r="E2493" s="26" t="s">
        <v>313</v>
      </c>
      <c r="F2493" s="27" t="str">
        <f>VLOOKUP(표1[[#This Row],[품번]],[1]!품번구분[#Data],2,0)</f>
        <v>G</v>
      </c>
      <c r="G2493" s="28">
        <v>6</v>
      </c>
      <c r="H2493" s="28">
        <v>111</v>
      </c>
      <c r="I2493" s="28">
        <v>0</v>
      </c>
      <c r="J2493" s="29">
        <f>표1[[#This Row],[C/V]]*표1[[#This Row],[판수]]-표1[[#This Row],[불량수량]]</f>
        <v>666</v>
      </c>
      <c r="K2493" s="28" t="s">
        <v>319</v>
      </c>
      <c r="L2493" s="28" t="s">
        <v>117</v>
      </c>
      <c r="M2493" s="30" t="s">
        <v>231</v>
      </c>
      <c r="N2493" s="30" t="s">
        <v>230</v>
      </c>
      <c r="O2493" s="31">
        <v>750</v>
      </c>
      <c r="P2493" s="31">
        <v>0</v>
      </c>
      <c r="Q2493" s="32"/>
      <c r="R2493" s="33">
        <f t="shared" si="191"/>
        <v>8.879999999999999</v>
      </c>
      <c r="S2493" s="34">
        <f t="shared" si="190"/>
        <v>182</v>
      </c>
      <c r="T2493" s="35">
        <f>IF(L2493="비가동",0,VLOOKUP(E2493,[1]단가!$D$4:$G$1048576,4,0))</f>
        <v>408.6</v>
      </c>
      <c r="U2493" s="35">
        <f t="shared" si="193"/>
        <v>272127.60000000003</v>
      </c>
      <c r="V2493" s="36" t="str">
        <f>IF($L2493="비가동",0,IF($B2493="in",VLOOKUP($E2493,[1]투입량!$M:$T,3,FALSE),VLOOKUP($E2493,[1]투입량!$D:$I,3,FALSE)))</f>
        <v>E5005-1</v>
      </c>
      <c r="W2493" s="35">
        <f>IF($L2493="비가동",0,IF($B2493="in",VLOOKUP($E2493,[1]투입량!$M:$T,6,FALSE),VLOOKUP($E2493,[1]투입량!$D:$I,5,FALSE)))</f>
        <v>0</v>
      </c>
      <c r="X2493" s="35">
        <f t="shared" si="195"/>
        <v>0</v>
      </c>
      <c r="Y2493" s="37">
        <f>IF(V2493=0,0,VLOOKUP(V2493,[1]원재료!C:H,3,0)*0.001)</f>
        <v>3.25</v>
      </c>
      <c r="Z2493" s="35">
        <f t="shared" si="194"/>
        <v>0</v>
      </c>
      <c r="AA2493" s="38"/>
      <c r="AB2493" s="39" t="s">
        <v>232</v>
      </c>
      <c r="AC2493" s="40"/>
    </row>
    <row r="2494" spans="1:29" ht="19.5" hidden="1" customHeight="1" x14ac:dyDescent="0.45">
      <c r="A2494" s="22">
        <v>46151</v>
      </c>
      <c r="B2494" s="23" t="s">
        <v>29</v>
      </c>
      <c r="C2494" s="24" t="s">
        <v>168</v>
      </c>
      <c r="D2494" s="25" t="s">
        <v>315</v>
      </c>
      <c r="E2494" s="26" t="s">
        <v>313</v>
      </c>
      <c r="F2494" s="27" t="str">
        <f>VLOOKUP(표1[[#This Row],[품번]],[1]!품번구분[#Data],2,0)</f>
        <v>G</v>
      </c>
      <c r="G2494" s="28">
        <v>14</v>
      </c>
      <c r="H2494" s="28">
        <v>8</v>
      </c>
      <c r="I2494" s="28">
        <v>0</v>
      </c>
      <c r="J2494" s="29">
        <f>표1[[#This Row],[C/V]]*표1[[#This Row],[판수]]-표1[[#This Row],[불량수량]]</f>
        <v>112</v>
      </c>
      <c r="K2494" s="28" t="s">
        <v>319</v>
      </c>
      <c r="L2494" s="28" t="s">
        <v>117</v>
      </c>
      <c r="M2494" s="30" t="s">
        <v>231</v>
      </c>
      <c r="N2494" s="30" t="s">
        <v>230</v>
      </c>
      <c r="O2494" s="31">
        <v>80</v>
      </c>
      <c r="P2494" s="31">
        <v>670</v>
      </c>
      <c r="Q2494" s="32" t="s">
        <v>209</v>
      </c>
      <c r="R2494" s="33">
        <f t="shared" si="191"/>
        <v>6</v>
      </c>
      <c r="S2494" s="34">
        <f t="shared" si="190"/>
        <v>46</v>
      </c>
      <c r="T2494" s="35">
        <f>IF(L2494="비가동",0,VLOOKUP(E2494,[1]단가!$D$4:$G$1048576,4,0))</f>
        <v>408.6</v>
      </c>
      <c r="U2494" s="35">
        <f t="shared" si="193"/>
        <v>45763.200000000004</v>
      </c>
      <c r="V2494" s="36" t="str">
        <f>IF($L2494="비가동",0,IF($B2494="in",VLOOKUP($E2494,[1]투입량!$M:$T,3,FALSE),VLOOKUP($E2494,[1]투입량!$D:$I,3,FALSE)))</f>
        <v>E5005-1</v>
      </c>
      <c r="W2494" s="35">
        <f>IF($L2494="비가동",0,IF($B2494="in",VLOOKUP($E2494,[1]투입량!$M:$T,6,FALSE),VLOOKUP($E2494,[1]투입량!$D:$I,5,FALSE)))</f>
        <v>0</v>
      </c>
      <c r="X2494" s="35">
        <f t="shared" si="195"/>
        <v>0</v>
      </c>
      <c r="Y2494" s="37">
        <f>IF(V2494=0,0,VLOOKUP(V2494,[1]원재료!C:H,3,0)*0.001)</f>
        <v>3.25</v>
      </c>
      <c r="Z2494" s="35">
        <f t="shared" si="194"/>
        <v>0</v>
      </c>
      <c r="AA2494" s="38"/>
      <c r="AB2494" s="39" t="s">
        <v>232</v>
      </c>
      <c r="AC2494" s="40"/>
    </row>
    <row r="2495" spans="1:29" ht="19.5" customHeight="1" x14ac:dyDescent="0.45">
      <c r="A2495" s="22">
        <v>46151</v>
      </c>
      <c r="B2495" s="23" t="s">
        <v>29</v>
      </c>
      <c r="C2495" s="24" t="s">
        <v>168</v>
      </c>
      <c r="D2495" s="25" t="s">
        <v>317</v>
      </c>
      <c r="E2495" s="26" t="s">
        <v>318</v>
      </c>
      <c r="F2495" s="27" t="str">
        <f>VLOOKUP(표1[[#This Row],[품번]],[1]!품번구분[#Data],2,0)</f>
        <v>G</v>
      </c>
      <c r="G2495" s="28">
        <v>70</v>
      </c>
      <c r="H2495" s="28">
        <v>73</v>
      </c>
      <c r="I2495" s="28">
        <v>0</v>
      </c>
      <c r="J2495" s="29">
        <f>표1[[#This Row],[C/V]]*표1[[#This Row],[판수]]-표1[[#This Row],[불량수량]]</f>
        <v>5110</v>
      </c>
      <c r="K2495" s="28" t="s">
        <v>319</v>
      </c>
      <c r="L2495" s="28" t="s">
        <v>117</v>
      </c>
      <c r="M2495" s="30" t="s">
        <v>231</v>
      </c>
      <c r="N2495" s="30" t="s">
        <v>230</v>
      </c>
      <c r="O2495" s="31">
        <v>750</v>
      </c>
      <c r="P2495" s="31">
        <v>0</v>
      </c>
      <c r="Q2495" s="32"/>
      <c r="R2495" s="33">
        <f t="shared" si="191"/>
        <v>5.84</v>
      </c>
      <c r="S2495" s="34">
        <f t="shared" si="190"/>
        <v>117</v>
      </c>
      <c r="T2495" s="35">
        <f>IF(L2495="비가동",0,VLOOKUP(E2495,[1]단가!$D$4:$G$1048576,4,0))</f>
        <v>172</v>
      </c>
      <c r="U2495" s="35">
        <f t="shared" si="193"/>
        <v>878920</v>
      </c>
      <c r="V2495" s="36" t="str">
        <f>IF($L2495="비가동",0,IF($B2495="in",VLOOKUP($E2495,[1]투입량!$M:$T,3,FALSE),VLOOKUP($E2495,[1]투입량!$D:$I,3,FALSE)))</f>
        <v>E6005</v>
      </c>
      <c r="W2495" s="35">
        <f>IF($L2495="비가동",0,IF($B2495="in",VLOOKUP($E2495,[1]투입량!$M:$T,6,FALSE),VLOOKUP($E2495,[1]투입량!$D:$I,5,FALSE)))</f>
        <v>0</v>
      </c>
      <c r="X2495" s="35">
        <f t="shared" si="195"/>
        <v>0</v>
      </c>
      <c r="Y2495" s="37">
        <f>IF(V2495=0,0,VLOOKUP(V2495,[1]원재료!C:H,3,0)*0.001)</f>
        <v>4.62</v>
      </c>
      <c r="Z2495" s="35">
        <f t="shared" si="194"/>
        <v>0</v>
      </c>
      <c r="AA2495" s="38"/>
      <c r="AB2495" s="39" t="s">
        <v>232</v>
      </c>
      <c r="AC2495" s="40"/>
    </row>
    <row r="2496" spans="1:29" ht="19.5" customHeight="1" x14ac:dyDescent="0.45">
      <c r="A2496" s="22">
        <v>46151</v>
      </c>
      <c r="B2496" s="23" t="s">
        <v>29</v>
      </c>
      <c r="C2496" s="24" t="s">
        <v>168</v>
      </c>
      <c r="D2496" s="25" t="s">
        <v>367</v>
      </c>
      <c r="E2496" s="26" t="s">
        <v>295</v>
      </c>
      <c r="F2496" s="27" t="str">
        <f>VLOOKUP(표1[[#This Row],[품번]],[1]!품번구분[#Data],2,0)</f>
        <v>G</v>
      </c>
      <c r="G2496" s="28">
        <v>9</v>
      </c>
      <c r="H2496" s="28">
        <v>89</v>
      </c>
      <c r="I2496" s="28">
        <v>0</v>
      </c>
      <c r="J2496" s="29">
        <f>표1[[#This Row],[C/V]]*표1[[#This Row],[판수]]-표1[[#This Row],[불량수량]]</f>
        <v>801</v>
      </c>
      <c r="K2496" s="28" t="s">
        <v>293</v>
      </c>
      <c r="L2496" s="28" t="s">
        <v>34</v>
      </c>
      <c r="M2496" s="30" t="s">
        <v>230</v>
      </c>
      <c r="N2496" s="30" t="s">
        <v>231</v>
      </c>
      <c r="O2496" s="31">
        <v>540</v>
      </c>
      <c r="P2496" s="31">
        <v>0</v>
      </c>
      <c r="Q2496" s="32"/>
      <c r="R2496" s="33">
        <f t="shared" si="191"/>
        <v>9.8888888888888875</v>
      </c>
      <c r="S2496" s="34">
        <f t="shared" si="190"/>
        <v>209</v>
      </c>
      <c r="T2496" s="35">
        <f>IF(L2496="비가동",0,VLOOKUP(E2496,[1]단가!$D$4:$G$1048576,4,0))</f>
        <v>250</v>
      </c>
      <c r="U2496" s="35">
        <f t="shared" si="193"/>
        <v>200250</v>
      </c>
      <c r="V2496" s="36" t="str">
        <f>IF($L2496="비가동",0,IF($B2496="in",VLOOKUP($E2496,[1]투입량!$M:$T,3,FALSE),VLOOKUP($E2496,[1]투입량!$D:$I,3,FALSE)))</f>
        <v>E5005-1</v>
      </c>
      <c r="W2496" s="35">
        <f>IF($L2496="비가동",0,IF($B2496="in",VLOOKUP($E2496,[1]투입량!$M:$T,6,FALSE),VLOOKUP($E2496,[1]투입량!$D:$I,5,FALSE)))</f>
        <v>302</v>
      </c>
      <c r="X2496" s="35">
        <f t="shared" si="195"/>
        <v>29565.800000000003</v>
      </c>
      <c r="Y2496" s="37">
        <f>IF(V2496=0,0,VLOOKUP(V2496,[1]원재료!C:H,3,0)*0.001)</f>
        <v>3.25</v>
      </c>
      <c r="Z2496" s="35">
        <f t="shared" si="194"/>
        <v>96088.85</v>
      </c>
      <c r="AA2496" s="38"/>
      <c r="AB2496" s="39" t="s">
        <v>232</v>
      </c>
      <c r="AC2496" s="40"/>
    </row>
    <row r="2497" spans="1:29" ht="19.5" customHeight="1" x14ac:dyDescent="0.45">
      <c r="A2497" s="22">
        <v>46151</v>
      </c>
      <c r="B2497" s="23" t="s">
        <v>29</v>
      </c>
      <c r="C2497" s="24" t="s">
        <v>168</v>
      </c>
      <c r="D2497" s="25" t="s">
        <v>368</v>
      </c>
      <c r="E2497" s="26" t="s">
        <v>369</v>
      </c>
      <c r="F2497" s="27" t="str">
        <f>VLOOKUP(표1[[#This Row],[품번]],[1]!품번구분[#Data],2,0)</f>
        <v>G</v>
      </c>
      <c r="G2497" s="28">
        <v>2</v>
      </c>
      <c r="H2497" s="28">
        <v>50</v>
      </c>
      <c r="I2497" s="28">
        <v>0</v>
      </c>
      <c r="J2497" s="29">
        <f>표1[[#This Row],[C/V]]*표1[[#This Row],[판수]]-표1[[#This Row],[불량수량]]</f>
        <v>100</v>
      </c>
      <c r="K2497" s="28" t="s">
        <v>293</v>
      </c>
      <c r="L2497" s="28" t="s">
        <v>34</v>
      </c>
      <c r="M2497" s="30" t="s">
        <v>230</v>
      </c>
      <c r="N2497" s="30" t="s">
        <v>231</v>
      </c>
      <c r="O2497" s="31">
        <v>540</v>
      </c>
      <c r="P2497" s="31">
        <v>0</v>
      </c>
      <c r="Q2497" s="32"/>
      <c r="R2497" s="33">
        <f t="shared" si="191"/>
        <v>5.5555555555555554</v>
      </c>
      <c r="S2497" s="34">
        <f t="shared" si="190"/>
        <v>122</v>
      </c>
      <c r="T2497" s="35">
        <f>IF(L2497="비가동",0,VLOOKUP(E2497,[1]단가!$D$4:$G$1048576,4,0))</f>
        <v>2511</v>
      </c>
      <c r="U2497" s="35">
        <f t="shared" si="193"/>
        <v>251100</v>
      </c>
      <c r="V2497" s="36" t="str">
        <f>IF($L2497="비가동",0,IF($B2497="in",VLOOKUP($E2497,[1]투입량!$M:$T,3,FALSE),VLOOKUP($E2497,[1]투입량!$D:$I,3,FALSE)))</f>
        <v>E6005</v>
      </c>
      <c r="W2497" s="35">
        <f>IF($L2497="비가동",0,IF($B2497="in",VLOOKUP($E2497,[1]투입량!$M:$T,6,FALSE),VLOOKUP($E2497,[1]투입량!$D:$I,5,FALSE)))</f>
        <v>99</v>
      </c>
      <c r="X2497" s="35">
        <f t="shared" si="195"/>
        <v>5445</v>
      </c>
      <c r="Y2497" s="37">
        <f>IF(V2497=0,0,VLOOKUP(V2497,[1]원재료!C:H,3,0)*0.001)</f>
        <v>4.62</v>
      </c>
      <c r="Z2497" s="35">
        <f t="shared" si="194"/>
        <v>25155.9</v>
      </c>
      <c r="AA2497" s="38"/>
      <c r="AB2497" s="39" t="s">
        <v>232</v>
      </c>
      <c r="AC2497" s="40"/>
    </row>
    <row r="2498" spans="1:29" ht="19.5" customHeight="1" x14ac:dyDescent="0.45">
      <c r="A2498" s="22">
        <v>46151</v>
      </c>
      <c r="B2498" s="23" t="s">
        <v>29</v>
      </c>
      <c r="C2498" s="24" t="s">
        <v>168</v>
      </c>
      <c r="D2498" s="25" t="s">
        <v>367</v>
      </c>
      <c r="E2498" s="26" t="s">
        <v>295</v>
      </c>
      <c r="F2498" s="27" t="str">
        <f>VLOOKUP(표1[[#This Row],[품번]],[1]!품번구분[#Data],2,0)</f>
        <v>G</v>
      </c>
      <c r="G2498" s="28">
        <v>9</v>
      </c>
      <c r="H2498" s="28">
        <v>120</v>
      </c>
      <c r="I2498" s="28">
        <v>0</v>
      </c>
      <c r="J2498" s="29">
        <f>표1[[#This Row],[C/V]]*표1[[#This Row],[판수]]-표1[[#This Row],[불량수량]]</f>
        <v>1080</v>
      </c>
      <c r="K2498" s="28" t="s">
        <v>298</v>
      </c>
      <c r="L2498" s="28" t="s">
        <v>117</v>
      </c>
      <c r="M2498" s="30" t="s">
        <v>231</v>
      </c>
      <c r="N2498" s="30" t="s">
        <v>230</v>
      </c>
      <c r="O2498" s="31">
        <v>750</v>
      </c>
      <c r="P2498" s="31">
        <v>0</v>
      </c>
      <c r="Q2498" s="32"/>
      <c r="R2498" s="33">
        <f t="shared" si="191"/>
        <v>9.6</v>
      </c>
      <c r="S2498" s="34">
        <f t="shared" si="190"/>
        <v>209</v>
      </c>
      <c r="T2498" s="35">
        <f>IF(L2498="비가동",0,VLOOKUP(E2498,[1]단가!$D$4:$G$1048576,4,0))</f>
        <v>250</v>
      </c>
      <c r="U2498" s="35">
        <f t="shared" si="193"/>
        <v>270000</v>
      </c>
      <c r="V2498" s="36" t="str">
        <f>IF($L2498="비가동",0,IF($B2498="in",VLOOKUP($E2498,[1]투입량!$M:$T,3,FALSE),VLOOKUP($E2498,[1]투입량!$D:$I,3,FALSE)))</f>
        <v>E5005-1</v>
      </c>
      <c r="W2498" s="35">
        <f>IF($L2498="비가동",0,IF($B2498="in",VLOOKUP($E2498,[1]투입량!$M:$T,6,FALSE),VLOOKUP($E2498,[1]투입량!$D:$I,5,FALSE)))</f>
        <v>302</v>
      </c>
      <c r="X2498" s="35">
        <f t="shared" si="195"/>
        <v>39864.000000000007</v>
      </c>
      <c r="Y2498" s="37">
        <f>IF(V2498=0,0,VLOOKUP(V2498,[1]원재료!C:H,3,0)*0.001)</f>
        <v>3.25</v>
      </c>
      <c r="Z2498" s="35">
        <f t="shared" si="194"/>
        <v>129558.00000000003</v>
      </c>
      <c r="AA2498" s="38"/>
      <c r="AB2498" s="39" t="s">
        <v>232</v>
      </c>
      <c r="AC2498" s="40"/>
    </row>
    <row r="2499" spans="1:29" ht="19.5" customHeight="1" x14ac:dyDescent="0.45">
      <c r="A2499" s="22">
        <v>46151</v>
      </c>
      <c r="B2499" s="23" t="s">
        <v>29</v>
      </c>
      <c r="C2499" s="24" t="s">
        <v>168</v>
      </c>
      <c r="D2499" s="25" t="s">
        <v>368</v>
      </c>
      <c r="E2499" s="26" t="s">
        <v>369</v>
      </c>
      <c r="F2499" s="27" t="str">
        <f>VLOOKUP(표1[[#This Row],[품번]],[1]!품번구분[#Data],2,0)</f>
        <v>G</v>
      </c>
      <c r="G2499" s="28">
        <v>2</v>
      </c>
      <c r="H2499" s="28">
        <v>72</v>
      </c>
      <c r="I2499" s="28">
        <v>0</v>
      </c>
      <c r="J2499" s="29">
        <f>표1[[#This Row],[C/V]]*표1[[#This Row],[판수]]-표1[[#This Row],[불량수량]]</f>
        <v>144</v>
      </c>
      <c r="K2499" s="28" t="s">
        <v>298</v>
      </c>
      <c r="L2499" s="28" t="s">
        <v>117</v>
      </c>
      <c r="M2499" s="30" t="s">
        <v>231</v>
      </c>
      <c r="N2499" s="30" t="s">
        <v>230</v>
      </c>
      <c r="O2499" s="31">
        <v>750</v>
      </c>
      <c r="P2499" s="31">
        <v>0</v>
      </c>
      <c r="Q2499" s="32"/>
      <c r="R2499" s="33">
        <f t="shared" si="191"/>
        <v>5.76</v>
      </c>
      <c r="S2499" s="34">
        <f t="shared" ref="S2499:S2562" si="196">SUMIFS(H:H,$A:$A,A2499,$D:$D,D2499,$E:$E,E2499)</f>
        <v>122</v>
      </c>
      <c r="T2499" s="35">
        <f>IF(L2499="비가동",0,VLOOKUP(E2499,[1]단가!$D$4:$G$1048576,4,0))</f>
        <v>2511</v>
      </c>
      <c r="U2499" s="35">
        <f t="shared" si="193"/>
        <v>361584</v>
      </c>
      <c r="V2499" s="36" t="str">
        <f>IF($L2499="비가동",0,IF($B2499="in",VLOOKUP($E2499,[1]투입량!$M:$T,3,FALSE),VLOOKUP($E2499,[1]투입량!$D:$I,3,FALSE)))</f>
        <v>E6005</v>
      </c>
      <c r="W2499" s="35">
        <f>IF($L2499="비가동",0,IF($B2499="in",VLOOKUP($E2499,[1]투입량!$M:$T,6,FALSE),VLOOKUP($E2499,[1]투입량!$D:$I,5,FALSE)))</f>
        <v>99</v>
      </c>
      <c r="X2499" s="35">
        <f t="shared" si="195"/>
        <v>7840.8</v>
      </c>
      <c r="Y2499" s="37">
        <f>IF(V2499=0,0,VLOOKUP(V2499,[1]원재료!C:H,3,0)*0.001)</f>
        <v>4.62</v>
      </c>
      <c r="Z2499" s="35">
        <f t="shared" si="194"/>
        <v>36224.495999999999</v>
      </c>
      <c r="AA2499" s="38"/>
      <c r="AB2499" s="39" t="s">
        <v>232</v>
      </c>
      <c r="AC2499" s="40"/>
    </row>
    <row r="2500" spans="1:29" ht="19.5" hidden="1" customHeight="1" x14ac:dyDescent="0.45">
      <c r="A2500" s="22">
        <v>46151</v>
      </c>
      <c r="B2500" s="23" t="s">
        <v>29</v>
      </c>
      <c r="C2500" s="24" t="s">
        <v>168</v>
      </c>
      <c r="D2500" s="25" t="s">
        <v>320</v>
      </c>
      <c r="E2500" s="26" t="s">
        <v>357</v>
      </c>
      <c r="F2500" s="27" t="str">
        <f>VLOOKUP(표1[[#This Row],[품번]],[1]!품번구분[#Data],2,0)</f>
        <v>G</v>
      </c>
      <c r="G2500" s="28">
        <v>2</v>
      </c>
      <c r="H2500" s="28">
        <v>59</v>
      </c>
      <c r="I2500" s="28">
        <v>0</v>
      </c>
      <c r="J2500" s="29">
        <f>표1[[#This Row],[C/V]]*표1[[#This Row],[판수]]-표1[[#This Row],[불량수량]]</f>
        <v>118</v>
      </c>
      <c r="K2500" s="28" t="s">
        <v>322</v>
      </c>
      <c r="L2500" s="28" t="s">
        <v>34</v>
      </c>
      <c r="M2500" s="30" t="s">
        <v>231</v>
      </c>
      <c r="N2500" s="30" t="s">
        <v>230</v>
      </c>
      <c r="O2500" s="31">
        <v>150</v>
      </c>
      <c r="P2500" s="31">
        <v>690</v>
      </c>
      <c r="Q2500" s="32" t="s">
        <v>37</v>
      </c>
      <c r="R2500" s="33">
        <f t="shared" si="191"/>
        <v>23.599999999999998</v>
      </c>
      <c r="S2500" s="34">
        <f t="shared" si="196"/>
        <v>139</v>
      </c>
      <c r="T2500" s="35">
        <f>IF(L2500="비가동",0,VLOOKUP(E2500,[1]단가!$D$4:$G$1048576,4,0))</f>
        <v>2511</v>
      </c>
      <c r="U2500" s="35">
        <f t="shared" si="193"/>
        <v>296298</v>
      </c>
      <c r="V2500" s="36" t="str">
        <f>IF($L2500="비가동",0,IF($B2500="in",VLOOKUP($E2500,[1]투입량!$M:$T,3,FALSE),VLOOKUP($E2500,[1]투입량!$D:$I,3,FALSE)))</f>
        <v>E6005</v>
      </c>
      <c r="W2500" s="35">
        <f>IF($L2500="비가동",0,IF($B2500="in",VLOOKUP($E2500,[1]투입량!$M:$T,6,FALSE),VLOOKUP($E2500,[1]투입량!$D:$I,5,FALSE)))</f>
        <v>66</v>
      </c>
      <c r="X2500" s="35">
        <f t="shared" si="195"/>
        <v>4283.4000000000005</v>
      </c>
      <c r="Y2500" s="37">
        <f>IF(V2500=0,0,VLOOKUP(V2500,[1]원재료!C:H,3,0)*0.001)</f>
        <v>4.62</v>
      </c>
      <c r="Z2500" s="35">
        <f t="shared" si="194"/>
        <v>19789.308000000005</v>
      </c>
      <c r="AA2500" s="38"/>
      <c r="AB2500" s="39" t="s">
        <v>232</v>
      </c>
      <c r="AC2500" s="40"/>
    </row>
    <row r="2501" spans="1:29" ht="19.5" customHeight="1" x14ac:dyDescent="0.45">
      <c r="A2501" s="22">
        <v>46151</v>
      </c>
      <c r="B2501" s="23" t="s">
        <v>29</v>
      </c>
      <c r="C2501" s="24" t="s">
        <v>168</v>
      </c>
      <c r="D2501" s="25" t="s">
        <v>323</v>
      </c>
      <c r="E2501" s="26" t="s">
        <v>324</v>
      </c>
      <c r="F2501" s="27" t="str">
        <f>VLOOKUP(표1[[#This Row],[품번]],[1]!품번구분[#Data],2,0)</f>
        <v>G</v>
      </c>
      <c r="G2501" s="28">
        <v>40</v>
      </c>
      <c r="H2501" s="28">
        <v>78</v>
      </c>
      <c r="I2501" s="28">
        <v>0</v>
      </c>
      <c r="J2501" s="29">
        <f>표1[[#This Row],[C/V]]*표1[[#This Row],[판수]]-표1[[#This Row],[불량수량]]</f>
        <v>3120</v>
      </c>
      <c r="K2501" s="28" t="s">
        <v>322</v>
      </c>
      <c r="L2501" s="28" t="s">
        <v>34</v>
      </c>
      <c r="M2501" s="30" t="s">
        <v>230</v>
      </c>
      <c r="N2501" s="30" t="s">
        <v>231</v>
      </c>
      <c r="O2501" s="31">
        <v>540</v>
      </c>
      <c r="P2501" s="31">
        <v>0</v>
      </c>
      <c r="Q2501" s="32"/>
      <c r="R2501" s="33">
        <f t="shared" si="191"/>
        <v>8.6666666666666661</v>
      </c>
      <c r="S2501" s="34">
        <f t="shared" si="196"/>
        <v>187</v>
      </c>
      <c r="T2501" s="35">
        <f>IF(L2501="비가동",0,VLOOKUP(E2501,[1]단가!$D$4:$G$1048576,4,0))</f>
        <v>65</v>
      </c>
      <c r="U2501" s="35">
        <f t="shared" si="193"/>
        <v>202800</v>
      </c>
      <c r="V2501" s="36" t="str">
        <f>IF($L2501="비가동",0,IF($B2501="in",VLOOKUP($E2501,[1]투입량!$M:$T,3,FALSE),VLOOKUP($E2501,[1]투입량!$D:$I,3,FALSE)))</f>
        <v>E4005</v>
      </c>
      <c r="W2501" s="35">
        <f>IF($L2501="비가동",0,IF($B2501="in",VLOOKUP($E2501,[1]투입량!$M:$T,6,FALSE),VLOOKUP($E2501,[1]투입량!$D:$I,5,FALSE)))</f>
        <v>252</v>
      </c>
      <c r="X2501" s="35">
        <f t="shared" si="195"/>
        <v>21621.600000000002</v>
      </c>
      <c r="Y2501" s="37">
        <f>IF(V2501=0,0,VLOOKUP(V2501,[1]원재료!C:H,3,0)*0.001)</f>
        <v>3.22</v>
      </c>
      <c r="Z2501" s="35">
        <f t="shared" si="194"/>
        <v>69621.552000000011</v>
      </c>
      <c r="AA2501" s="38"/>
      <c r="AB2501" s="39" t="s">
        <v>232</v>
      </c>
      <c r="AC2501" s="40"/>
    </row>
    <row r="2502" spans="1:29" ht="19.5" customHeight="1" x14ac:dyDescent="0.45">
      <c r="A2502" s="22">
        <v>46151</v>
      </c>
      <c r="B2502" s="23" t="s">
        <v>29</v>
      </c>
      <c r="C2502" s="24" t="s">
        <v>168</v>
      </c>
      <c r="D2502" s="25" t="s">
        <v>325</v>
      </c>
      <c r="E2502" s="26" t="s">
        <v>394</v>
      </c>
      <c r="F2502" s="27" t="str">
        <f>VLOOKUP(표1[[#This Row],[품번]],[1]!품번구분[#Data],2,0)</f>
        <v>G</v>
      </c>
      <c r="G2502" s="28">
        <v>4</v>
      </c>
      <c r="H2502" s="28">
        <v>79</v>
      </c>
      <c r="I2502" s="28">
        <v>0</v>
      </c>
      <c r="J2502" s="29">
        <f>표1[[#This Row],[C/V]]*표1[[#This Row],[판수]]-표1[[#This Row],[불량수량]]</f>
        <v>316</v>
      </c>
      <c r="K2502" s="28" t="s">
        <v>322</v>
      </c>
      <c r="L2502" s="28" t="s">
        <v>34</v>
      </c>
      <c r="M2502" s="30" t="s">
        <v>230</v>
      </c>
      <c r="N2502" s="30" t="s">
        <v>231</v>
      </c>
      <c r="O2502" s="31">
        <v>540</v>
      </c>
      <c r="P2502" s="31">
        <v>0</v>
      </c>
      <c r="Q2502" s="32"/>
      <c r="R2502" s="33">
        <f t="shared" ref="R2502:R2565" si="197">IF(H2502=0,"",H2502/O2502*60)</f>
        <v>8.7777777777777768</v>
      </c>
      <c r="S2502" s="34">
        <f t="shared" si="196"/>
        <v>188</v>
      </c>
      <c r="T2502" s="35">
        <f>IF(L2502="비가동",0,VLOOKUP(E2502,[1]단가!$D$4:$G$1048576,4,0))</f>
        <v>760</v>
      </c>
      <c r="U2502" s="35">
        <f t="shared" si="193"/>
        <v>240160</v>
      </c>
      <c r="V2502" s="36" t="str">
        <f>IF($L2502="비가동",0,IF($B2502="in",VLOOKUP($E2502,[1]투입량!$M:$T,3,FALSE),VLOOKUP($E2502,[1]투입량!$D:$I,3,FALSE)))</f>
        <v>E4701</v>
      </c>
      <c r="W2502" s="35">
        <f>IF($L2502="비가동",0,IF($B2502="in",VLOOKUP($E2502,[1]투입량!$M:$T,6,FALSE),VLOOKUP($E2502,[1]투입량!$D:$I,5,FALSE)))</f>
        <v>297</v>
      </c>
      <c r="X2502" s="35">
        <f t="shared" si="195"/>
        <v>25809.300000000003</v>
      </c>
      <c r="Y2502" s="37">
        <f>IF(V2502=0,0,VLOOKUP(V2502,[1]원재료!C:H,3,0)*0.001)</f>
        <v>3.13</v>
      </c>
      <c r="Z2502" s="35">
        <f t="shared" si="194"/>
        <v>80783.109000000011</v>
      </c>
      <c r="AA2502" s="38"/>
      <c r="AB2502" s="39" t="s">
        <v>232</v>
      </c>
      <c r="AC2502" s="40"/>
    </row>
    <row r="2503" spans="1:29" ht="19.5" customHeight="1" x14ac:dyDescent="0.45">
      <c r="A2503" s="22">
        <v>46151</v>
      </c>
      <c r="B2503" s="23" t="s">
        <v>29</v>
      </c>
      <c r="C2503" s="24" t="s">
        <v>168</v>
      </c>
      <c r="D2503" s="25" t="s">
        <v>320</v>
      </c>
      <c r="E2503" s="26" t="s">
        <v>357</v>
      </c>
      <c r="F2503" s="27" t="str">
        <f>VLOOKUP(표1[[#This Row],[품번]],[1]!품번구분[#Data],2,0)</f>
        <v>G</v>
      </c>
      <c r="G2503" s="28">
        <v>2</v>
      </c>
      <c r="H2503" s="28">
        <v>80</v>
      </c>
      <c r="I2503" s="28">
        <v>0</v>
      </c>
      <c r="J2503" s="29">
        <f>표1[[#This Row],[C/V]]*표1[[#This Row],[판수]]-표1[[#This Row],[불량수량]]</f>
        <v>160</v>
      </c>
      <c r="K2503" s="28" t="s">
        <v>327</v>
      </c>
      <c r="L2503" s="28" t="s">
        <v>117</v>
      </c>
      <c r="M2503" s="30" t="s">
        <v>231</v>
      </c>
      <c r="N2503" s="30" t="s">
        <v>230</v>
      </c>
      <c r="O2503" s="31">
        <v>750</v>
      </c>
      <c r="P2503" s="31">
        <v>0</v>
      </c>
      <c r="Q2503" s="32"/>
      <c r="R2503" s="33">
        <f t="shared" si="197"/>
        <v>6.4</v>
      </c>
      <c r="S2503" s="34">
        <f t="shared" si="196"/>
        <v>139</v>
      </c>
      <c r="T2503" s="35">
        <f>IF(L2503="비가동",0,VLOOKUP(E2503,[1]단가!$D$4:$G$1048576,4,0))</f>
        <v>2511</v>
      </c>
      <c r="U2503" s="35">
        <f t="shared" si="193"/>
        <v>401760</v>
      </c>
      <c r="V2503" s="36" t="str">
        <f>IF($L2503="비가동",0,IF($B2503="in",VLOOKUP($E2503,[1]투입량!$M:$T,3,FALSE),VLOOKUP($E2503,[1]투입량!$D:$I,3,FALSE)))</f>
        <v>E6005</v>
      </c>
      <c r="W2503" s="35">
        <f>IF($L2503="비가동",0,IF($B2503="in",VLOOKUP($E2503,[1]투입량!$M:$T,6,FALSE),VLOOKUP($E2503,[1]투입량!$D:$I,5,FALSE)))</f>
        <v>66</v>
      </c>
      <c r="X2503" s="35">
        <f t="shared" si="195"/>
        <v>5808.0000000000009</v>
      </c>
      <c r="Y2503" s="37">
        <f>IF(V2503=0,0,VLOOKUP(V2503,[1]원재료!C:H,3,0)*0.001)</f>
        <v>4.62</v>
      </c>
      <c r="Z2503" s="35">
        <f t="shared" si="194"/>
        <v>26832.960000000006</v>
      </c>
      <c r="AA2503" s="38"/>
      <c r="AB2503" s="39" t="s">
        <v>232</v>
      </c>
      <c r="AC2503" s="40"/>
    </row>
    <row r="2504" spans="1:29" ht="19.5" customHeight="1" x14ac:dyDescent="0.45">
      <c r="A2504" s="22">
        <v>46151</v>
      </c>
      <c r="B2504" s="23" t="s">
        <v>29</v>
      </c>
      <c r="C2504" s="24" t="s">
        <v>168</v>
      </c>
      <c r="D2504" s="25" t="s">
        <v>323</v>
      </c>
      <c r="E2504" s="26" t="s">
        <v>324</v>
      </c>
      <c r="F2504" s="27" t="str">
        <f>VLOOKUP(표1[[#This Row],[품번]],[1]!품번구분[#Data],2,0)</f>
        <v>G</v>
      </c>
      <c r="G2504" s="28">
        <v>40</v>
      </c>
      <c r="H2504" s="28">
        <v>109</v>
      </c>
      <c r="I2504" s="28">
        <v>0</v>
      </c>
      <c r="J2504" s="29">
        <f>표1[[#This Row],[C/V]]*표1[[#This Row],[판수]]-표1[[#This Row],[불량수량]]</f>
        <v>4360</v>
      </c>
      <c r="K2504" s="28" t="s">
        <v>327</v>
      </c>
      <c r="L2504" s="28" t="s">
        <v>117</v>
      </c>
      <c r="M2504" s="30" t="s">
        <v>231</v>
      </c>
      <c r="N2504" s="30" t="s">
        <v>230</v>
      </c>
      <c r="O2504" s="31">
        <v>750</v>
      </c>
      <c r="P2504" s="31">
        <v>0</v>
      </c>
      <c r="Q2504" s="32"/>
      <c r="R2504" s="33">
        <f t="shared" si="197"/>
        <v>8.7200000000000006</v>
      </c>
      <c r="S2504" s="34">
        <f t="shared" si="196"/>
        <v>187</v>
      </c>
      <c r="T2504" s="35">
        <f>IF(L2504="비가동",0,VLOOKUP(E2504,[1]단가!$D$4:$G$1048576,4,0))</f>
        <v>65</v>
      </c>
      <c r="U2504" s="35">
        <f t="shared" si="193"/>
        <v>283400</v>
      </c>
      <c r="V2504" s="36" t="str">
        <f>IF($L2504="비가동",0,IF($B2504="in",VLOOKUP($E2504,[1]투입량!$M:$T,3,FALSE),VLOOKUP($E2504,[1]투입량!$D:$I,3,FALSE)))</f>
        <v>E4005</v>
      </c>
      <c r="W2504" s="35">
        <f>IF($L2504="비가동",0,IF($B2504="in",VLOOKUP($E2504,[1]투입량!$M:$T,6,FALSE),VLOOKUP($E2504,[1]투입량!$D:$I,5,FALSE)))</f>
        <v>252</v>
      </c>
      <c r="X2504" s="35">
        <f t="shared" si="195"/>
        <v>30214.800000000007</v>
      </c>
      <c r="Y2504" s="37">
        <f>IF(V2504=0,0,VLOOKUP(V2504,[1]원재료!C:H,3,0)*0.001)</f>
        <v>3.22</v>
      </c>
      <c r="Z2504" s="35">
        <f t="shared" si="194"/>
        <v>97291.656000000032</v>
      </c>
      <c r="AA2504" s="38"/>
      <c r="AB2504" s="39" t="s">
        <v>232</v>
      </c>
      <c r="AC2504" s="40"/>
    </row>
    <row r="2505" spans="1:29" ht="19.5" customHeight="1" x14ac:dyDescent="0.45">
      <c r="A2505" s="22">
        <v>46151</v>
      </c>
      <c r="B2505" s="23" t="s">
        <v>29</v>
      </c>
      <c r="C2505" s="24" t="s">
        <v>168</v>
      </c>
      <c r="D2505" s="25" t="s">
        <v>325</v>
      </c>
      <c r="E2505" s="26" t="s">
        <v>394</v>
      </c>
      <c r="F2505" s="27" t="str">
        <f>VLOOKUP(표1[[#This Row],[품번]],[1]!품번구분[#Data],2,0)</f>
        <v>G</v>
      </c>
      <c r="G2505" s="28">
        <v>4</v>
      </c>
      <c r="H2505" s="28">
        <v>109</v>
      </c>
      <c r="I2505" s="28">
        <v>0</v>
      </c>
      <c r="J2505" s="29">
        <f>표1[[#This Row],[C/V]]*표1[[#This Row],[판수]]-표1[[#This Row],[불량수량]]</f>
        <v>436</v>
      </c>
      <c r="K2505" s="28" t="s">
        <v>327</v>
      </c>
      <c r="L2505" s="28" t="s">
        <v>117</v>
      </c>
      <c r="M2505" s="30" t="s">
        <v>231</v>
      </c>
      <c r="N2505" s="30" t="s">
        <v>230</v>
      </c>
      <c r="O2505" s="31">
        <v>750</v>
      </c>
      <c r="P2505" s="31">
        <v>0</v>
      </c>
      <c r="Q2505" s="32"/>
      <c r="R2505" s="33">
        <f t="shared" si="197"/>
        <v>8.7200000000000006</v>
      </c>
      <c r="S2505" s="34">
        <f t="shared" si="196"/>
        <v>188</v>
      </c>
      <c r="T2505" s="35">
        <f>IF(L2505="비가동",0,VLOOKUP(E2505,[1]단가!$D$4:$G$1048576,4,0))</f>
        <v>760</v>
      </c>
      <c r="U2505" s="35">
        <f t="shared" si="193"/>
        <v>331360</v>
      </c>
      <c r="V2505" s="36" t="str">
        <f>IF($L2505="비가동",0,IF($B2505="in",VLOOKUP($E2505,[1]투입량!$M:$T,3,FALSE),VLOOKUP($E2505,[1]투입량!$D:$I,3,FALSE)))</f>
        <v>E4701</v>
      </c>
      <c r="W2505" s="35">
        <f>IF($L2505="비가동",0,IF($B2505="in",VLOOKUP($E2505,[1]투입량!$M:$T,6,FALSE),VLOOKUP($E2505,[1]투입량!$D:$I,5,FALSE)))</f>
        <v>297</v>
      </c>
      <c r="X2505" s="35">
        <f t="shared" si="195"/>
        <v>35610.300000000003</v>
      </c>
      <c r="Y2505" s="37">
        <f>IF(V2505=0,0,VLOOKUP(V2505,[1]원재료!C:H,3,0)*0.001)</f>
        <v>3.13</v>
      </c>
      <c r="Z2505" s="35">
        <f t="shared" si="194"/>
        <v>111460.239</v>
      </c>
      <c r="AA2505" s="38"/>
      <c r="AB2505" s="39" t="s">
        <v>232</v>
      </c>
      <c r="AC2505" s="40"/>
    </row>
    <row r="2506" spans="1:29" ht="19.5" customHeight="1" x14ac:dyDescent="0.45">
      <c r="A2506" s="22">
        <v>46151</v>
      </c>
      <c r="B2506" s="23" t="s">
        <v>29</v>
      </c>
      <c r="C2506" s="24" t="s">
        <v>168</v>
      </c>
      <c r="D2506" s="25" t="s">
        <v>328</v>
      </c>
      <c r="E2506" s="26" t="s">
        <v>329</v>
      </c>
      <c r="F2506" s="27" t="str">
        <f>VLOOKUP(표1[[#This Row],[품번]],[1]!품번구분[#Data],2,0)</f>
        <v>G</v>
      </c>
      <c r="G2506" s="28">
        <v>2</v>
      </c>
      <c r="H2506" s="28">
        <v>54</v>
      </c>
      <c r="I2506" s="28">
        <v>0</v>
      </c>
      <c r="J2506" s="29">
        <f>표1[[#This Row],[C/V]]*표1[[#This Row],[판수]]-표1[[#This Row],[불량수량]]</f>
        <v>108</v>
      </c>
      <c r="K2506" s="28" t="s">
        <v>330</v>
      </c>
      <c r="L2506" s="28" t="s">
        <v>34</v>
      </c>
      <c r="M2506" s="30" t="s">
        <v>230</v>
      </c>
      <c r="N2506" s="30" t="s">
        <v>231</v>
      </c>
      <c r="O2506" s="31">
        <v>540</v>
      </c>
      <c r="P2506" s="31">
        <v>0</v>
      </c>
      <c r="Q2506" s="32"/>
      <c r="R2506" s="33">
        <f t="shared" si="197"/>
        <v>6</v>
      </c>
      <c r="S2506" s="34">
        <f t="shared" si="196"/>
        <v>128</v>
      </c>
      <c r="T2506" s="35">
        <f>IF(L2506="비가동",0,VLOOKUP(E2506,[1]단가!$D$4:$G$1048576,4,0))</f>
        <v>3750</v>
      </c>
      <c r="U2506" s="35">
        <f t="shared" si="193"/>
        <v>405000</v>
      </c>
      <c r="V2506" s="36" t="str">
        <f>IF($L2506="비가동",0,IF($B2506="in",VLOOKUP($E2506,[1]투입량!$M:$T,3,FALSE),VLOOKUP($E2506,[1]투입량!$D:$I,3,FALSE)))</f>
        <v>E6005</v>
      </c>
      <c r="W2506" s="35">
        <f>IF($L2506="비가동",0,IF($B2506="in",VLOOKUP($E2506,[1]투입량!$M:$T,6,FALSE),VLOOKUP($E2506,[1]투입량!$D:$I,5,FALSE)))</f>
        <v>88</v>
      </c>
      <c r="X2506" s="35">
        <f t="shared" si="195"/>
        <v>5227.2000000000007</v>
      </c>
      <c r="Y2506" s="37">
        <f>IF(V2506=0,0,VLOOKUP(V2506,[1]원재료!C:H,3,0)*0.001)</f>
        <v>4.62</v>
      </c>
      <c r="Z2506" s="35">
        <f t="shared" si="194"/>
        <v>24149.664000000004</v>
      </c>
      <c r="AA2506" s="38"/>
      <c r="AB2506" s="39" t="s">
        <v>232</v>
      </c>
      <c r="AC2506" s="40"/>
    </row>
    <row r="2507" spans="1:29" ht="19.5" customHeight="1" x14ac:dyDescent="0.45">
      <c r="A2507" s="22">
        <v>46151</v>
      </c>
      <c r="B2507" s="23" t="s">
        <v>29</v>
      </c>
      <c r="C2507" s="24" t="s">
        <v>168</v>
      </c>
      <c r="D2507" s="25" t="s">
        <v>331</v>
      </c>
      <c r="E2507" s="26" t="s">
        <v>332</v>
      </c>
      <c r="F2507" s="27" t="str">
        <f>VLOOKUP(표1[[#This Row],[품번]],[1]!품번구분[#Data],2,0)</f>
        <v>G</v>
      </c>
      <c r="G2507" s="28">
        <v>16</v>
      </c>
      <c r="H2507" s="28">
        <v>54</v>
      </c>
      <c r="I2507" s="28">
        <v>0</v>
      </c>
      <c r="J2507" s="29">
        <f>표1[[#This Row],[C/V]]*표1[[#This Row],[판수]]-표1[[#This Row],[불량수량]]</f>
        <v>864</v>
      </c>
      <c r="K2507" s="28" t="s">
        <v>330</v>
      </c>
      <c r="L2507" s="28" t="s">
        <v>34</v>
      </c>
      <c r="M2507" s="30" t="s">
        <v>230</v>
      </c>
      <c r="N2507" s="30" t="s">
        <v>231</v>
      </c>
      <c r="O2507" s="31">
        <v>540</v>
      </c>
      <c r="P2507" s="31">
        <v>0</v>
      </c>
      <c r="Q2507" s="32"/>
      <c r="R2507" s="33">
        <f t="shared" si="197"/>
        <v>6</v>
      </c>
      <c r="S2507" s="34">
        <f t="shared" si="196"/>
        <v>128</v>
      </c>
      <c r="T2507" s="35">
        <f>IF(L2507="비가동",0,VLOOKUP(E2507,[1]단가!$D$4:$G$1048576,4,0))</f>
        <v>820.4</v>
      </c>
      <c r="U2507" s="35">
        <f t="shared" si="193"/>
        <v>708825.59999999998</v>
      </c>
      <c r="V2507" s="36" t="str">
        <f>IF($L2507="비가동",0,IF($B2507="in",VLOOKUP($E2507,[1]투입량!$M:$T,3,FALSE),VLOOKUP($E2507,[1]투입량!$D:$I,3,FALSE)))</f>
        <v>E5005-1</v>
      </c>
      <c r="W2507" s="35">
        <f>IF($L2507="비가동",0,IF($B2507="in",VLOOKUP($E2507,[1]투입량!$M:$T,6,FALSE),VLOOKUP($E2507,[1]투입량!$D:$I,5,FALSE)))</f>
        <v>360</v>
      </c>
      <c r="X2507" s="35">
        <f t="shared" si="195"/>
        <v>21384.000000000004</v>
      </c>
      <c r="Y2507" s="37">
        <f>IF(V2507=0,0,VLOOKUP(V2507,[1]원재료!C:H,3,0)*0.001)</f>
        <v>3.25</v>
      </c>
      <c r="Z2507" s="35">
        <f t="shared" si="194"/>
        <v>69498.000000000015</v>
      </c>
      <c r="AA2507" s="38"/>
      <c r="AB2507" s="39" t="s">
        <v>232</v>
      </c>
      <c r="AC2507" s="40"/>
    </row>
    <row r="2508" spans="1:29" ht="19.5" customHeight="1" x14ac:dyDescent="0.45">
      <c r="A2508" s="22">
        <v>46151</v>
      </c>
      <c r="B2508" s="23" t="s">
        <v>29</v>
      </c>
      <c r="C2508" s="24" t="s">
        <v>168</v>
      </c>
      <c r="D2508" s="25" t="s">
        <v>333</v>
      </c>
      <c r="E2508" s="26" t="s">
        <v>332</v>
      </c>
      <c r="F2508" s="27" t="str">
        <f>VLOOKUP(표1[[#This Row],[품번]],[1]!품번구분[#Data],2,0)</f>
        <v>G</v>
      </c>
      <c r="G2508" s="28">
        <v>16</v>
      </c>
      <c r="H2508" s="28">
        <v>54</v>
      </c>
      <c r="I2508" s="28">
        <v>0</v>
      </c>
      <c r="J2508" s="29">
        <f>표1[[#This Row],[C/V]]*표1[[#This Row],[판수]]-표1[[#This Row],[불량수량]]</f>
        <v>864</v>
      </c>
      <c r="K2508" s="28" t="s">
        <v>330</v>
      </c>
      <c r="L2508" s="28" t="s">
        <v>34</v>
      </c>
      <c r="M2508" s="30" t="s">
        <v>230</v>
      </c>
      <c r="N2508" s="30" t="s">
        <v>231</v>
      </c>
      <c r="O2508" s="31">
        <v>540</v>
      </c>
      <c r="P2508" s="31">
        <v>0</v>
      </c>
      <c r="Q2508" s="32"/>
      <c r="R2508" s="33">
        <f t="shared" si="197"/>
        <v>6</v>
      </c>
      <c r="S2508" s="34">
        <f t="shared" si="196"/>
        <v>128</v>
      </c>
      <c r="T2508" s="35">
        <f>IF(L2508="비가동",0,VLOOKUP(E2508,[1]단가!$D$4:$G$1048576,4,0))</f>
        <v>820.4</v>
      </c>
      <c r="U2508" s="35">
        <f t="shared" si="193"/>
        <v>708825.59999999998</v>
      </c>
      <c r="V2508" s="36" t="str">
        <f>IF($L2508="비가동",0,IF($B2508="in",VLOOKUP($E2508,[1]투입량!$M:$T,3,FALSE),VLOOKUP($E2508,[1]투입량!$D:$I,3,FALSE)))</f>
        <v>E5005-1</v>
      </c>
      <c r="W2508" s="35">
        <f>IF($L2508="비가동",0,IF($B2508="in",VLOOKUP($E2508,[1]투입량!$M:$T,6,FALSE),VLOOKUP($E2508,[1]투입량!$D:$I,5,FALSE)))</f>
        <v>360</v>
      </c>
      <c r="X2508" s="35">
        <f t="shared" si="195"/>
        <v>21384.000000000004</v>
      </c>
      <c r="Y2508" s="37">
        <f>IF(V2508=0,0,VLOOKUP(V2508,[1]원재료!C:H,3,0)*0.001)</f>
        <v>3.25</v>
      </c>
      <c r="Z2508" s="35">
        <f t="shared" si="194"/>
        <v>69498.000000000015</v>
      </c>
      <c r="AA2508" s="38"/>
      <c r="AB2508" s="39" t="s">
        <v>232</v>
      </c>
      <c r="AC2508" s="40"/>
    </row>
    <row r="2509" spans="1:29" ht="19.5" customHeight="1" x14ac:dyDescent="0.45">
      <c r="A2509" s="22">
        <v>46151</v>
      </c>
      <c r="B2509" s="23" t="s">
        <v>29</v>
      </c>
      <c r="C2509" s="24" t="s">
        <v>168</v>
      </c>
      <c r="D2509" s="25" t="s">
        <v>328</v>
      </c>
      <c r="E2509" s="26" t="s">
        <v>329</v>
      </c>
      <c r="F2509" s="27" t="str">
        <f>VLOOKUP(표1[[#This Row],[품번]],[1]!품번구분[#Data],2,0)</f>
        <v>G</v>
      </c>
      <c r="G2509" s="28">
        <v>2</v>
      </c>
      <c r="H2509" s="28">
        <v>74</v>
      </c>
      <c r="I2509" s="28">
        <v>0</v>
      </c>
      <c r="J2509" s="29">
        <f>표1[[#This Row],[C/V]]*표1[[#This Row],[판수]]-표1[[#This Row],[불량수량]]</f>
        <v>148</v>
      </c>
      <c r="K2509" s="28" t="s">
        <v>334</v>
      </c>
      <c r="L2509" s="28" t="s">
        <v>117</v>
      </c>
      <c r="M2509" s="30" t="s">
        <v>231</v>
      </c>
      <c r="N2509" s="30" t="s">
        <v>230</v>
      </c>
      <c r="O2509" s="31">
        <v>750</v>
      </c>
      <c r="P2509" s="31">
        <v>0</v>
      </c>
      <c r="Q2509" s="32"/>
      <c r="R2509" s="33">
        <f t="shared" si="197"/>
        <v>5.92</v>
      </c>
      <c r="S2509" s="34">
        <f t="shared" si="196"/>
        <v>128</v>
      </c>
      <c r="T2509" s="35">
        <f>IF(L2509="비가동",0,VLOOKUP(E2509,[1]단가!$D$4:$G$1048576,4,0))</f>
        <v>3750</v>
      </c>
      <c r="U2509" s="35">
        <f t="shared" si="193"/>
        <v>555000</v>
      </c>
      <c r="V2509" s="36" t="str">
        <f>IF($L2509="비가동",0,IF($B2509="in",VLOOKUP($E2509,[1]투입량!$M:$T,3,FALSE),VLOOKUP($E2509,[1]투입량!$D:$I,3,FALSE)))</f>
        <v>E6005</v>
      </c>
      <c r="W2509" s="35">
        <f>IF($L2509="비가동",0,IF($B2509="in",VLOOKUP($E2509,[1]투입량!$M:$T,6,FALSE),VLOOKUP($E2509,[1]투입량!$D:$I,5,FALSE)))</f>
        <v>88</v>
      </c>
      <c r="X2509" s="35">
        <f t="shared" si="195"/>
        <v>7163.2000000000007</v>
      </c>
      <c r="Y2509" s="37">
        <f>IF(V2509=0,0,VLOOKUP(V2509,[1]원재료!C:H,3,0)*0.001)</f>
        <v>4.62</v>
      </c>
      <c r="Z2509" s="35">
        <f t="shared" si="194"/>
        <v>33093.984000000004</v>
      </c>
      <c r="AA2509" s="38"/>
      <c r="AB2509" s="39" t="s">
        <v>232</v>
      </c>
      <c r="AC2509" s="40"/>
    </row>
    <row r="2510" spans="1:29" ht="19.5" customHeight="1" x14ac:dyDescent="0.45">
      <c r="A2510" s="22">
        <v>46151</v>
      </c>
      <c r="B2510" s="23" t="s">
        <v>29</v>
      </c>
      <c r="C2510" s="24" t="s">
        <v>168</v>
      </c>
      <c r="D2510" s="25" t="s">
        <v>331</v>
      </c>
      <c r="E2510" s="26" t="s">
        <v>332</v>
      </c>
      <c r="F2510" s="27" t="str">
        <f>VLOOKUP(표1[[#This Row],[품번]],[1]!품번구분[#Data],2,0)</f>
        <v>G</v>
      </c>
      <c r="G2510" s="28">
        <v>16</v>
      </c>
      <c r="H2510" s="28">
        <v>74</v>
      </c>
      <c r="I2510" s="28">
        <v>0</v>
      </c>
      <c r="J2510" s="29">
        <f>표1[[#This Row],[C/V]]*표1[[#This Row],[판수]]-표1[[#This Row],[불량수량]]</f>
        <v>1184</v>
      </c>
      <c r="K2510" s="28" t="s">
        <v>334</v>
      </c>
      <c r="L2510" s="28" t="s">
        <v>117</v>
      </c>
      <c r="M2510" s="30" t="s">
        <v>231</v>
      </c>
      <c r="N2510" s="30" t="s">
        <v>230</v>
      </c>
      <c r="O2510" s="31">
        <v>750</v>
      </c>
      <c r="P2510" s="31">
        <v>0</v>
      </c>
      <c r="Q2510" s="32"/>
      <c r="R2510" s="33">
        <f t="shared" si="197"/>
        <v>5.92</v>
      </c>
      <c r="S2510" s="34">
        <f t="shared" si="196"/>
        <v>128</v>
      </c>
      <c r="T2510" s="35">
        <f>IF(L2510="비가동",0,VLOOKUP(E2510,[1]단가!$D$4:$G$1048576,4,0))</f>
        <v>820.4</v>
      </c>
      <c r="U2510" s="35">
        <f t="shared" si="193"/>
        <v>971353.59999999998</v>
      </c>
      <c r="V2510" s="36" t="str">
        <f>IF($L2510="비가동",0,IF($B2510="in",VLOOKUP($E2510,[1]투입량!$M:$T,3,FALSE),VLOOKUP($E2510,[1]투입량!$D:$I,3,FALSE)))</f>
        <v>E5005-1</v>
      </c>
      <c r="W2510" s="35">
        <f>IF($L2510="비가동",0,IF($B2510="in",VLOOKUP($E2510,[1]투입량!$M:$T,6,FALSE),VLOOKUP($E2510,[1]투입량!$D:$I,5,FALSE)))</f>
        <v>360</v>
      </c>
      <c r="X2510" s="35">
        <f t="shared" si="195"/>
        <v>29304.000000000004</v>
      </c>
      <c r="Y2510" s="37">
        <f>IF(V2510=0,0,VLOOKUP(V2510,[1]원재료!C:H,3,0)*0.001)</f>
        <v>3.25</v>
      </c>
      <c r="Z2510" s="35">
        <f t="shared" si="194"/>
        <v>95238.000000000015</v>
      </c>
      <c r="AA2510" s="38"/>
      <c r="AB2510" s="39" t="s">
        <v>232</v>
      </c>
      <c r="AC2510" s="40"/>
    </row>
    <row r="2511" spans="1:29" ht="19.5" customHeight="1" x14ac:dyDescent="0.45">
      <c r="A2511" s="22">
        <v>46151</v>
      </c>
      <c r="B2511" s="23" t="s">
        <v>29</v>
      </c>
      <c r="C2511" s="24" t="s">
        <v>168</v>
      </c>
      <c r="D2511" s="25" t="s">
        <v>333</v>
      </c>
      <c r="E2511" s="26" t="s">
        <v>332</v>
      </c>
      <c r="F2511" s="27" t="str">
        <f>VLOOKUP(표1[[#This Row],[품번]],[1]!품번구분[#Data],2,0)</f>
        <v>G</v>
      </c>
      <c r="G2511" s="28">
        <v>16</v>
      </c>
      <c r="H2511" s="28">
        <v>74</v>
      </c>
      <c r="I2511" s="28">
        <v>0</v>
      </c>
      <c r="J2511" s="29">
        <f>표1[[#This Row],[C/V]]*표1[[#This Row],[판수]]-표1[[#This Row],[불량수량]]</f>
        <v>1184</v>
      </c>
      <c r="K2511" s="28" t="s">
        <v>334</v>
      </c>
      <c r="L2511" s="28" t="s">
        <v>117</v>
      </c>
      <c r="M2511" s="30" t="s">
        <v>231</v>
      </c>
      <c r="N2511" s="30" t="s">
        <v>230</v>
      </c>
      <c r="O2511" s="31">
        <v>750</v>
      </c>
      <c r="P2511" s="31">
        <v>0</v>
      </c>
      <c r="Q2511" s="32"/>
      <c r="R2511" s="33">
        <f t="shared" si="197"/>
        <v>5.92</v>
      </c>
      <c r="S2511" s="34">
        <f t="shared" si="196"/>
        <v>128</v>
      </c>
      <c r="T2511" s="35">
        <f>IF(L2511="비가동",0,VLOOKUP(E2511,[1]단가!$D$4:$G$1048576,4,0))</f>
        <v>820.4</v>
      </c>
      <c r="U2511" s="35">
        <f t="shared" si="193"/>
        <v>971353.59999999998</v>
      </c>
      <c r="V2511" s="36" t="str">
        <f>IF($L2511="비가동",0,IF($B2511="in",VLOOKUP($E2511,[1]투입량!$M:$T,3,FALSE),VLOOKUP($E2511,[1]투입량!$D:$I,3,FALSE)))</f>
        <v>E5005-1</v>
      </c>
      <c r="W2511" s="35">
        <f>IF($L2511="비가동",0,IF($B2511="in",VLOOKUP($E2511,[1]투입량!$M:$T,6,FALSE),VLOOKUP($E2511,[1]투입량!$D:$I,5,FALSE)))</f>
        <v>360</v>
      </c>
      <c r="X2511" s="35">
        <f t="shared" si="195"/>
        <v>29304.000000000004</v>
      </c>
      <c r="Y2511" s="37">
        <f>IF(V2511=0,0,VLOOKUP(V2511,[1]원재료!C:H,3,0)*0.001)</f>
        <v>3.25</v>
      </c>
      <c r="Z2511" s="35">
        <f t="shared" si="194"/>
        <v>95238.000000000015</v>
      </c>
      <c r="AA2511" s="38"/>
      <c r="AB2511" s="39" t="s">
        <v>232</v>
      </c>
      <c r="AC2511" s="40"/>
    </row>
    <row r="2512" spans="1:29" ht="19.5" customHeight="1" x14ac:dyDescent="0.45">
      <c r="A2512" s="22">
        <v>46151</v>
      </c>
      <c r="B2512" s="23" t="s">
        <v>29</v>
      </c>
      <c r="C2512" s="24" t="s">
        <v>168</v>
      </c>
      <c r="D2512" s="25" t="s">
        <v>335</v>
      </c>
      <c r="E2512" s="26" t="s">
        <v>336</v>
      </c>
      <c r="F2512" s="27" t="str">
        <f>VLOOKUP(표1[[#This Row],[품번]],[1]!품번구분[#Data],2,0)</f>
        <v>G</v>
      </c>
      <c r="G2512" s="28">
        <v>12</v>
      </c>
      <c r="H2512" s="28">
        <v>73</v>
      </c>
      <c r="I2512" s="28">
        <v>0</v>
      </c>
      <c r="J2512" s="29">
        <f>표1[[#This Row],[C/V]]*표1[[#This Row],[판수]]-표1[[#This Row],[불량수량]]</f>
        <v>876</v>
      </c>
      <c r="K2512" s="28" t="s">
        <v>337</v>
      </c>
      <c r="L2512" s="28" t="s">
        <v>34</v>
      </c>
      <c r="M2512" s="30" t="s">
        <v>230</v>
      </c>
      <c r="N2512" s="30" t="s">
        <v>231</v>
      </c>
      <c r="O2512" s="31">
        <v>540</v>
      </c>
      <c r="P2512" s="31">
        <v>0</v>
      </c>
      <c r="Q2512" s="32"/>
      <c r="R2512" s="33">
        <f t="shared" si="197"/>
        <v>8.1111111111111107</v>
      </c>
      <c r="S2512" s="34">
        <f t="shared" si="196"/>
        <v>179</v>
      </c>
      <c r="T2512" s="35">
        <f>IF(L2512="비가동",0,VLOOKUP(E2512,[1]단가!$D$4:$G$1048576,4,0))</f>
        <v>382.8</v>
      </c>
      <c r="U2512" s="35">
        <f t="shared" si="193"/>
        <v>335332.8</v>
      </c>
      <c r="V2512" s="36" t="str">
        <f>IF($L2512="비가동",0,IF($B2512="in",VLOOKUP($E2512,[1]투입량!$M:$T,3,FALSE),VLOOKUP($E2512,[1]투입량!$D:$I,3,FALSE)))</f>
        <v>E5007</v>
      </c>
      <c r="W2512" s="35">
        <f>IF($L2512="비가동",0,IF($B2512="in",VLOOKUP($E2512,[1]투입량!$M:$T,6,FALSE),VLOOKUP($E2512,[1]투입량!$D:$I,5,FALSE)))</f>
        <v>480</v>
      </c>
      <c r="X2512" s="35">
        <f t="shared" si="195"/>
        <v>38544</v>
      </c>
      <c r="Y2512" s="37">
        <f>IF(V2512=0,0,VLOOKUP(V2512,[1]원재료!C:H,3,0)*0.001)</f>
        <v>4.55</v>
      </c>
      <c r="Z2512" s="35">
        <f t="shared" si="194"/>
        <v>175375.19999999998</v>
      </c>
      <c r="AA2512" s="38"/>
      <c r="AB2512" s="39" t="s">
        <v>232</v>
      </c>
      <c r="AC2512" s="40"/>
    </row>
    <row r="2513" spans="1:29" ht="19.5" customHeight="1" x14ac:dyDescent="0.45">
      <c r="A2513" s="22">
        <v>46151</v>
      </c>
      <c r="B2513" s="23" t="s">
        <v>29</v>
      </c>
      <c r="C2513" s="24" t="s">
        <v>168</v>
      </c>
      <c r="D2513" s="25" t="s">
        <v>338</v>
      </c>
      <c r="E2513" s="26" t="s">
        <v>339</v>
      </c>
      <c r="F2513" s="27" t="str">
        <f>VLOOKUP(표1[[#This Row],[품번]],[1]!품번구분[#Data],2,0)</f>
        <v>G</v>
      </c>
      <c r="G2513" s="28">
        <v>4</v>
      </c>
      <c r="H2513" s="28">
        <v>73</v>
      </c>
      <c r="I2513" s="28">
        <v>0</v>
      </c>
      <c r="J2513" s="29">
        <f>표1[[#This Row],[C/V]]*표1[[#This Row],[판수]]-표1[[#This Row],[불량수량]]</f>
        <v>292</v>
      </c>
      <c r="K2513" s="28" t="s">
        <v>337</v>
      </c>
      <c r="L2513" s="28" t="s">
        <v>34</v>
      </c>
      <c r="M2513" s="30" t="s">
        <v>230</v>
      </c>
      <c r="N2513" s="30" t="s">
        <v>231</v>
      </c>
      <c r="O2513" s="31">
        <v>540</v>
      </c>
      <c r="P2513" s="31">
        <v>0</v>
      </c>
      <c r="Q2513" s="32"/>
      <c r="R2513" s="33">
        <f t="shared" si="197"/>
        <v>8.1111111111111107</v>
      </c>
      <c r="S2513" s="34">
        <f t="shared" si="196"/>
        <v>179</v>
      </c>
      <c r="T2513" s="35">
        <f>IF(L2513="비가동",0,VLOOKUP(E2513,[1]단가!$D$4:$G$1048576,4,0))</f>
        <v>621.20000000000005</v>
      </c>
      <c r="U2513" s="35">
        <f t="shared" si="193"/>
        <v>181390.40000000002</v>
      </c>
      <c r="V2513" s="36" t="str">
        <f>IF($L2513="비가동",0,IF($B2513="in",VLOOKUP($E2513,[1]투입량!$M:$T,3,FALSE),VLOOKUP($E2513,[1]투입량!$D:$I,3,FALSE)))</f>
        <v>E5005-1</v>
      </c>
      <c r="W2513" s="35">
        <f>IF($L2513="비가동",0,IF($B2513="in",VLOOKUP($E2513,[1]투입량!$M:$T,6,FALSE),VLOOKUP($E2513,[1]투입량!$D:$I,5,FALSE)))</f>
        <v>252</v>
      </c>
      <c r="X2513" s="35">
        <f t="shared" si="195"/>
        <v>20235.600000000002</v>
      </c>
      <c r="Y2513" s="37">
        <f>IF(V2513=0,0,VLOOKUP(V2513,[1]원재료!C:H,3,0)*0.001)</f>
        <v>3.25</v>
      </c>
      <c r="Z2513" s="35">
        <f t="shared" si="194"/>
        <v>65765.700000000012</v>
      </c>
      <c r="AA2513" s="38"/>
      <c r="AB2513" s="39" t="s">
        <v>232</v>
      </c>
      <c r="AC2513" s="40"/>
    </row>
    <row r="2514" spans="1:29" ht="19.5" customHeight="1" x14ac:dyDescent="0.45">
      <c r="A2514" s="22">
        <v>46151</v>
      </c>
      <c r="B2514" s="23" t="s">
        <v>29</v>
      </c>
      <c r="C2514" s="24" t="s">
        <v>168</v>
      </c>
      <c r="D2514" s="25" t="s">
        <v>335</v>
      </c>
      <c r="E2514" s="26" t="s">
        <v>336</v>
      </c>
      <c r="F2514" s="27" t="str">
        <f>VLOOKUP(표1[[#This Row],[품번]],[1]!품번구분[#Data],2,0)</f>
        <v>G</v>
      </c>
      <c r="G2514" s="28">
        <v>12</v>
      </c>
      <c r="H2514" s="28">
        <v>106</v>
      </c>
      <c r="I2514" s="28">
        <v>0</v>
      </c>
      <c r="J2514" s="29">
        <f>표1[[#This Row],[C/V]]*표1[[#This Row],[판수]]-표1[[#This Row],[불량수량]]</f>
        <v>1272</v>
      </c>
      <c r="K2514" s="28" t="s">
        <v>342</v>
      </c>
      <c r="L2514" s="28" t="s">
        <v>117</v>
      </c>
      <c r="M2514" s="30" t="s">
        <v>231</v>
      </c>
      <c r="N2514" s="30" t="s">
        <v>230</v>
      </c>
      <c r="O2514" s="31">
        <v>750</v>
      </c>
      <c r="P2514" s="31">
        <v>0</v>
      </c>
      <c r="Q2514" s="32"/>
      <c r="R2514" s="33">
        <f t="shared" si="197"/>
        <v>8.48</v>
      </c>
      <c r="S2514" s="34">
        <f t="shared" si="196"/>
        <v>179</v>
      </c>
      <c r="T2514" s="35">
        <f>IF(L2514="비가동",0,VLOOKUP(E2514,[1]단가!$D$4:$G$1048576,4,0))</f>
        <v>382.8</v>
      </c>
      <c r="U2514" s="35">
        <f t="shared" si="193"/>
        <v>486921.60000000003</v>
      </c>
      <c r="V2514" s="36" t="str">
        <f>IF($L2514="비가동",0,IF($B2514="in",VLOOKUP($E2514,[1]투입량!$M:$T,3,FALSE),VLOOKUP($E2514,[1]투입량!$D:$I,3,FALSE)))</f>
        <v>E5007</v>
      </c>
      <c r="W2514" s="35">
        <f>IF($L2514="비가동",0,IF($B2514="in",VLOOKUP($E2514,[1]투입량!$M:$T,6,FALSE),VLOOKUP($E2514,[1]투입량!$D:$I,5,FALSE)))</f>
        <v>480</v>
      </c>
      <c r="X2514" s="35">
        <f t="shared" si="195"/>
        <v>55968</v>
      </c>
      <c r="Y2514" s="37">
        <f>IF(V2514=0,0,VLOOKUP(V2514,[1]원재료!C:H,3,0)*0.001)</f>
        <v>4.55</v>
      </c>
      <c r="Z2514" s="35">
        <f t="shared" si="194"/>
        <v>254654.4</v>
      </c>
      <c r="AA2514" s="38"/>
      <c r="AB2514" s="39" t="s">
        <v>232</v>
      </c>
      <c r="AC2514" s="40"/>
    </row>
    <row r="2515" spans="1:29" ht="19.5" customHeight="1" x14ac:dyDescent="0.45">
      <c r="A2515" s="22">
        <v>46151</v>
      </c>
      <c r="B2515" s="23" t="s">
        <v>29</v>
      </c>
      <c r="C2515" s="24" t="s">
        <v>168</v>
      </c>
      <c r="D2515" s="25" t="s">
        <v>338</v>
      </c>
      <c r="E2515" s="26" t="s">
        <v>339</v>
      </c>
      <c r="F2515" s="27" t="str">
        <f>VLOOKUP(표1[[#This Row],[품번]],[1]!품번구분[#Data],2,0)</f>
        <v>G</v>
      </c>
      <c r="G2515" s="28">
        <v>4</v>
      </c>
      <c r="H2515" s="28">
        <v>106</v>
      </c>
      <c r="I2515" s="28">
        <v>0</v>
      </c>
      <c r="J2515" s="29">
        <f>표1[[#This Row],[C/V]]*표1[[#This Row],[판수]]-표1[[#This Row],[불량수량]]</f>
        <v>424</v>
      </c>
      <c r="K2515" s="28" t="s">
        <v>342</v>
      </c>
      <c r="L2515" s="28" t="s">
        <v>117</v>
      </c>
      <c r="M2515" s="30" t="s">
        <v>231</v>
      </c>
      <c r="N2515" s="30" t="s">
        <v>230</v>
      </c>
      <c r="O2515" s="31">
        <v>750</v>
      </c>
      <c r="P2515" s="31">
        <v>0</v>
      </c>
      <c r="Q2515" s="32"/>
      <c r="R2515" s="33">
        <f t="shared" si="197"/>
        <v>8.48</v>
      </c>
      <c r="S2515" s="34">
        <f t="shared" si="196"/>
        <v>179</v>
      </c>
      <c r="T2515" s="35">
        <f>IF(L2515="비가동",0,VLOOKUP(E2515,[1]단가!$D$4:$G$1048576,4,0))</f>
        <v>621.20000000000005</v>
      </c>
      <c r="U2515" s="35">
        <f t="shared" si="193"/>
        <v>263388.80000000005</v>
      </c>
      <c r="V2515" s="36" t="str">
        <f>IF($L2515="비가동",0,IF($B2515="in",VLOOKUP($E2515,[1]투입량!$M:$T,3,FALSE),VLOOKUP($E2515,[1]투입량!$D:$I,3,FALSE)))</f>
        <v>E5005-1</v>
      </c>
      <c r="W2515" s="35">
        <f>IF($L2515="비가동",0,IF($B2515="in",VLOOKUP($E2515,[1]투입량!$M:$T,6,FALSE),VLOOKUP($E2515,[1]투입량!$D:$I,5,FALSE)))</f>
        <v>252</v>
      </c>
      <c r="X2515" s="35">
        <f t="shared" si="195"/>
        <v>29383.200000000004</v>
      </c>
      <c r="Y2515" s="37">
        <f>IF(V2515=0,0,VLOOKUP(V2515,[1]원재료!C:H,3,0)*0.001)</f>
        <v>3.25</v>
      </c>
      <c r="Z2515" s="35">
        <f t="shared" si="194"/>
        <v>95495.400000000009</v>
      </c>
      <c r="AA2515" s="38"/>
      <c r="AB2515" s="39" t="s">
        <v>232</v>
      </c>
      <c r="AC2515" s="40"/>
    </row>
    <row r="2516" spans="1:29" ht="19.5" customHeight="1" x14ac:dyDescent="0.45">
      <c r="A2516" s="22">
        <v>46151</v>
      </c>
      <c r="B2516" s="23" t="s">
        <v>29</v>
      </c>
      <c r="C2516" s="24" t="s">
        <v>168</v>
      </c>
      <c r="D2516" s="25" t="s">
        <v>345</v>
      </c>
      <c r="E2516" s="26" t="s">
        <v>346</v>
      </c>
      <c r="F2516" s="27" t="str">
        <f>VLOOKUP(표1[[#This Row],[품번]],[1]!품번구분[#Data],2,0)</f>
        <v>G</v>
      </c>
      <c r="G2516" s="28">
        <v>4</v>
      </c>
      <c r="H2516" s="28">
        <v>86</v>
      </c>
      <c r="I2516" s="28">
        <v>0</v>
      </c>
      <c r="J2516" s="29">
        <f>표1[[#This Row],[C/V]]*표1[[#This Row],[판수]]-표1[[#This Row],[불량수량]]</f>
        <v>344</v>
      </c>
      <c r="K2516" s="28" t="s">
        <v>347</v>
      </c>
      <c r="L2516" s="28" t="s">
        <v>34</v>
      </c>
      <c r="M2516" s="30" t="s">
        <v>230</v>
      </c>
      <c r="N2516" s="30" t="s">
        <v>231</v>
      </c>
      <c r="O2516" s="31">
        <v>540</v>
      </c>
      <c r="P2516" s="31">
        <v>0</v>
      </c>
      <c r="Q2516" s="32"/>
      <c r="R2516" s="33">
        <f t="shared" si="197"/>
        <v>9.5555555555555554</v>
      </c>
      <c r="S2516" s="34">
        <f t="shared" si="196"/>
        <v>201</v>
      </c>
      <c r="T2516" s="35">
        <f>IF(L2516="비가동",0,VLOOKUP(E2516,[1]단가!$D$4:$G$1048576,4,0))</f>
        <v>894.6</v>
      </c>
      <c r="U2516" s="35">
        <f t="shared" si="193"/>
        <v>307742.40000000002</v>
      </c>
      <c r="V2516" s="36" t="str">
        <f>IF($L2516="비가동",0,IF($B2516="in",VLOOKUP($E2516,[1]투입량!$M:$T,3,FALSE),VLOOKUP($E2516,[1]투입량!$D:$I,3,FALSE)))</f>
        <v>E5007</v>
      </c>
      <c r="W2516" s="35">
        <f>IF($L2516="비가동",0,IF($B2516="in",VLOOKUP($E2516,[1]투입량!$M:$T,6,FALSE),VLOOKUP($E2516,[1]투입량!$D:$I,5,FALSE)))</f>
        <v>448</v>
      </c>
      <c r="X2516" s="35">
        <f t="shared" si="195"/>
        <v>42380.800000000003</v>
      </c>
      <c r="Y2516" s="37">
        <f>IF(V2516=0,0,VLOOKUP(V2516,'[1]원재료 (2)'!C:H,3,0)*0.001)</f>
        <v>4.45</v>
      </c>
      <c r="Z2516" s="35">
        <f t="shared" si="194"/>
        <v>188594.56000000003</v>
      </c>
      <c r="AA2516" s="38"/>
      <c r="AB2516" s="39" t="s">
        <v>232</v>
      </c>
      <c r="AC2516" s="40"/>
    </row>
    <row r="2517" spans="1:29" ht="19.5" customHeight="1" x14ac:dyDescent="0.45">
      <c r="A2517" s="22">
        <v>46151</v>
      </c>
      <c r="B2517" s="23" t="s">
        <v>29</v>
      </c>
      <c r="C2517" s="24" t="s">
        <v>168</v>
      </c>
      <c r="D2517" s="25" t="s">
        <v>348</v>
      </c>
      <c r="E2517" s="26" t="s">
        <v>349</v>
      </c>
      <c r="F2517" s="27" t="str">
        <f>VLOOKUP(표1[[#This Row],[품번]],[1]!품번구분[#Data],2,0)</f>
        <v>G</v>
      </c>
      <c r="G2517" s="28">
        <v>6</v>
      </c>
      <c r="H2517" s="28">
        <v>86</v>
      </c>
      <c r="I2517" s="28">
        <v>0</v>
      </c>
      <c r="J2517" s="29">
        <f>표1[[#This Row],[C/V]]*표1[[#This Row],[판수]]-표1[[#This Row],[불량수량]]</f>
        <v>516</v>
      </c>
      <c r="K2517" s="28" t="s">
        <v>347</v>
      </c>
      <c r="L2517" s="28" t="s">
        <v>34</v>
      </c>
      <c r="M2517" s="30" t="s">
        <v>230</v>
      </c>
      <c r="N2517" s="30" t="s">
        <v>231</v>
      </c>
      <c r="O2517" s="31">
        <v>540</v>
      </c>
      <c r="P2517" s="31">
        <v>0</v>
      </c>
      <c r="Q2517" s="32"/>
      <c r="R2517" s="33">
        <f t="shared" si="197"/>
        <v>9.5555555555555554</v>
      </c>
      <c r="S2517" s="34">
        <f t="shared" si="196"/>
        <v>201</v>
      </c>
      <c r="T2517" s="35">
        <f>IF(L2517="비가동",0,VLOOKUP(E2517,[1]단가!$D$4:$G$1048576,4,0))</f>
        <v>987.7</v>
      </c>
      <c r="U2517" s="35">
        <f t="shared" si="193"/>
        <v>509653.2</v>
      </c>
      <c r="V2517" s="36" t="str">
        <f>IF($L2517="비가동",0,IF($B2517="in",VLOOKUP($E2517,[1]투입량!$M:$T,3,FALSE),VLOOKUP($E2517,[1]투입량!$D:$I,3,FALSE)))</f>
        <v>E5007</v>
      </c>
      <c r="W2517" s="35">
        <f>IF($L2517="비가동",0,IF($B2517="in",VLOOKUP($E2517,[1]투입량!$M:$T,6,FALSE),VLOOKUP($E2517,[1]투입량!$D:$I,5,FALSE)))</f>
        <v>320</v>
      </c>
      <c r="X2517" s="35">
        <f t="shared" si="195"/>
        <v>30272</v>
      </c>
      <c r="Y2517" s="37">
        <f>IF(V2517=0,0,VLOOKUP(V2517,'[1]원재료 (2)'!C:H,3,0)*0.001)</f>
        <v>4.45</v>
      </c>
      <c r="Z2517" s="35">
        <f t="shared" si="194"/>
        <v>134710.39999999999</v>
      </c>
      <c r="AA2517" s="38"/>
      <c r="AB2517" s="39" t="s">
        <v>232</v>
      </c>
      <c r="AC2517" s="40"/>
    </row>
    <row r="2518" spans="1:29" ht="19.5" customHeight="1" x14ac:dyDescent="0.45">
      <c r="A2518" s="22">
        <v>46151</v>
      </c>
      <c r="B2518" s="23" t="s">
        <v>29</v>
      </c>
      <c r="C2518" s="24" t="s">
        <v>168</v>
      </c>
      <c r="D2518" s="25" t="s">
        <v>350</v>
      </c>
      <c r="E2518" s="26" t="s">
        <v>351</v>
      </c>
      <c r="F2518" s="27" t="str">
        <f>VLOOKUP(표1[[#This Row],[품번]],[1]!품번구분[#Data],2,0)</f>
        <v>G</v>
      </c>
      <c r="G2518" s="28">
        <v>4</v>
      </c>
      <c r="H2518" s="28">
        <v>56</v>
      </c>
      <c r="I2518" s="28">
        <v>0</v>
      </c>
      <c r="J2518" s="29">
        <f>표1[[#This Row],[C/V]]*표1[[#This Row],[판수]]-표1[[#This Row],[불량수량]]</f>
        <v>224</v>
      </c>
      <c r="K2518" s="28" t="s">
        <v>347</v>
      </c>
      <c r="L2518" s="28" t="s">
        <v>34</v>
      </c>
      <c r="M2518" s="30" t="s">
        <v>230</v>
      </c>
      <c r="N2518" s="30" t="s">
        <v>231</v>
      </c>
      <c r="O2518" s="31">
        <v>540</v>
      </c>
      <c r="P2518" s="31">
        <v>0</v>
      </c>
      <c r="Q2518" s="32"/>
      <c r="R2518" s="33">
        <f t="shared" si="197"/>
        <v>6.2222222222222223</v>
      </c>
      <c r="S2518" s="34">
        <f t="shared" si="196"/>
        <v>133</v>
      </c>
      <c r="T2518" s="35">
        <f>IF(L2518="비가동",0,VLOOKUP(E2518,[1]단가!$D$4:$G$1048576,4,0))</f>
        <v>1328.9</v>
      </c>
      <c r="U2518" s="35">
        <f t="shared" si="193"/>
        <v>297673.60000000003</v>
      </c>
      <c r="V2518" s="36" t="str">
        <f>IF($L2518="비가동",0,IF($B2518="in",VLOOKUP($E2518,[1]투입량!$M:$T,3,FALSE),VLOOKUP($E2518,[1]투입량!$D:$I,3,FALSE)))</f>
        <v>E5007</v>
      </c>
      <c r="W2518" s="35">
        <f>IF($L2518="비가동",0,IF($B2518="in",VLOOKUP($E2518,[1]투입량!$M:$T,6,FALSE),VLOOKUP($E2518,[1]투입량!$D:$I,5,FALSE)))</f>
        <v>644</v>
      </c>
      <c r="X2518" s="35">
        <f t="shared" si="195"/>
        <v>39670.400000000009</v>
      </c>
      <c r="Y2518" s="37">
        <f>IF(V2518=0,0,VLOOKUP(V2518,[1]원재료!C:H,3,0)*0.001)</f>
        <v>4.55</v>
      </c>
      <c r="Z2518" s="35">
        <f t="shared" si="194"/>
        <v>180500.32000000004</v>
      </c>
      <c r="AA2518" s="38"/>
      <c r="AB2518" s="39" t="s">
        <v>232</v>
      </c>
      <c r="AC2518" s="40"/>
    </row>
    <row r="2519" spans="1:29" ht="19.5" customHeight="1" x14ac:dyDescent="0.45">
      <c r="A2519" s="22">
        <v>46151</v>
      </c>
      <c r="B2519" s="23" t="s">
        <v>29</v>
      </c>
      <c r="C2519" s="24" t="s">
        <v>168</v>
      </c>
      <c r="D2519" s="25" t="s">
        <v>345</v>
      </c>
      <c r="E2519" s="26" t="s">
        <v>346</v>
      </c>
      <c r="F2519" s="27" t="str">
        <f>VLOOKUP(표1[[#This Row],[품번]],[1]!품번구분[#Data],2,0)</f>
        <v>G</v>
      </c>
      <c r="G2519" s="28">
        <v>4</v>
      </c>
      <c r="H2519" s="28">
        <v>115</v>
      </c>
      <c r="I2519" s="28">
        <v>0</v>
      </c>
      <c r="J2519" s="29">
        <f>표1[[#This Row],[C/V]]*표1[[#This Row],[판수]]-표1[[#This Row],[불량수량]]</f>
        <v>460</v>
      </c>
      <c r="K2519" s="28" t="s">
        <v>352</v>
      </c>
      <c r="L2519" s="28" t="s">
        <v>117</v>
      </c>
      <c r="M2519" s="30" t="s">
        <v>231</v>
      </c>
      <c r="N2519" s="30" t="s">
        <v>230</v>
      </c>
      <c r="O2519" s="31">
        <v>750</v>
      </c>
      <c r="P2519" s="31">
        <v>0</v>
      </c>
      <c r="Q2519" s="32"/>
      <c r="R2519" s="33">
        <f t="shared" si="197"/>
        <v>9.1999999999999993</v>
      </c>
      <c r="S2519" s="34">
        <f t="shared" si="196"/>
        <v>201</v>
      </c>
      <c r="T2519" s="35">
        <f>IF(L2519="비가동",0,VLOOKUP(E2519,[1]단가!$D$4:$G$1048576,4,0))</f>
        <v>894.6</v>
      </c>
      <c r="U2519" s="35">
        <f t="shared" si="193"/>
        <v>411516</v>
      </c>
      <c r="V2519" s="36" t="str">
        <f>IF($L2519="비가동",0,IF($B2519="in",VLOOKUP($E2519,[1]투입량!$M:$T,3,FALSE),VLOOKUP($E2519,[1]투입량!$D:$I,3,FALSE)))</f>
        <v>E5007</v>
      </c>
      <c r="W2519" s="35">
        <f>IF($L2519="비가동",0,IF($B2519="in",VLOOKUP($E2519,[1]투입량!$M:$T,6,FALSE),VLOOKUP($E2519,[1]투입량!$D:$I,5,FALSE)))</f>
        <v>448</v>
      </c>
      <c r="X2519" s="35">
        <f t="shared" si="195"/>
        <v>56672.000000000007</v>
      </c>
      <c r="Y2519" s="37">
        <f>IF(V2519=0,0,VLOOKUP(V2519,[1]원재료!C:H,3,0)*0.001)</f>
        <v>4.55</v>
      </c>
      <c r="Z2519" s="35">
        <f t="shared" si="194"/>
        <v>257857.60000000003</v>
      </c>
      <c r="AA2519" s="38"/>
      <c r="AB2519" s="39" t="s">
        <v>232</v>
      </c>
      <c r="AC2519" s="40"/>
    </row>
    <row r="2520" spans="1:29" ht="19.5" customHeight="1" x14ac:dyDescent="0.45">
      <c r="A2520" s="22">
        <v>46151</v>
      </c>
      <c r="B2520" s="23" t="s">
        <v>29</v>
      </c>
      <c r="C2520" s="24" t="s">
        <v>168</v>
      </c>
      <c r="D2520" s="25" t="s">
        <v>348</v>
      </c>
      <c r="E2520" s="26" t="s">
        <v>349</v>
      </c>
      <c r="F2520" s="27" t="str">
        <f>VLOOKUP(표1[[#This Row],[품번]],[1]!품번구분[#Data],2,0)</f>
        <v>G</v>
      </c>
      <c r="G2520" s="28">
        <v>6</v>
      </c>
      <c r="H2520" s="28">
        <v>115</v>
      </c>
      <c r="I2520" s="28">
        <v>0</v>
      </c>
      <c r="J2520" s="29">
        <f>표1[[#This Row],[C/V]]*표1[[#This Row],[판수]]-표1[[#This Row],[불량수량]]</f>
        <v>690</v>
      </c>
      <c r="K2520" s="28" t="s">
        <v>352</v>
      </c>
      <c r="L2520" s="28" t="s">
        <v>117</v>
      </c>
      <c r="M2520" s="30" t="s">
        <v>231</v>
      </c>
      <c r="N2520" s="30" t="s">
        <v>230</v>
      </c>
      <c r="O2520" s="31">
        <v>750</v>
      </c>
      <c r="P2520" s="31">
        <v>0</v>
      </c>
      <c r="Q2520" s="32"/>
      <c r="R2520" s="33">
        <f t="shared" si="197"/>
        <v>9.1999999999999993</v>
      </c>
      <c r="S2520" s="34">
        <f t="shared" si="196"/>
        <v>201</v>
      </c>
      <c r="T2520" s="35">
        <f>IF(L2520="비가동",0,VLOOKUP(E2520,[1]단가!$D$4:$G$1048576,4,0))</f>
        <v>987.7</v>
      </c>
      <c r="U2520" s="35">
        <f t="shared" si="193"/>
        <v>681513</v>
      </c>
      <c r="V2520" s="36" t="str">
        <f>IF($L2520="비가동",0,IF($B2520="in",VLOOKUP($E2520,[1]투입량!$M:$T,3,FALSE),VLOOKUP($E2520,[1]투입량!$D:$I,3,FALSE)))</f>
        <v>E5007</v>
      </c>
      <c r="W2520" s="35">
        <f>IF($L2520="비가동",0,IF($B2520="in",VLOOKUP($E2520,[1]투입량!$M:$T,6,FALSE),VLOOKUP($E2520,[1]투입량!$D:$I,5,FALSE)))</f>
        <v>320</v>
      </c>
      <c r="X2520" s="35">
        <f t="shared" si="195"/>
        <v>40480</v>
      </c>
      <c r="Y2520" s="37">
        <f>IF(V2520=0,0,VLOOKUP(V2520,'[1]원재료 (2)'!C:H,3,0)*0.001)</f>
        <v>4.45</v>
      </c>
      <c r="Z2520" s="35">
        <f t="shared" si="194"/>
        <v>180136</v>
      </c>
      <c r="AA2520" s="38"/>
      <c r="AB2520" s="39" t="s">
        <v>232</v>
      </c>
      <c r="AC2520" s="40"/>
    </row>
    <row r="2521" spans="1:29" ht="19.5" customHeight="1" x14ac:dyDescent="0.45">
      <c r="A2521" s="22">
        <v>46151</v>
      </c>
      <c r="B2521" s="23" t="s">
        <v>29</v>
      </c>
      <c r="C2521" s="24" t="s">
        <v>168</v>
      </c>
      <c r="D2521" s="25" t="s">
        <v>350</v>
      </c>
      <c r="E2521" s="26" t="s">
        <v>351</v>
      </c>
      <c r="F2521" s="27" t="str">
        <f>VLOOKUP(표1[[#This Row],[품번]],[1]!품번구분[#Data],2,0)</f>
        <v>G</v>
      </c>
      <c r="G2521" s="28">
        <v>4</v>
      </c>
      <c r="H2521" s="28">
        <v>77</v>
      </c>
      <c r="I2521" s="28">
        <v>0</v>
      </c>
      <c r="J2521" s="29">
        <f>표1[[#This Row],[C/V]]*표1[[#This Row],[판수]]-표1[[#This Row],[불량수량]]</f>
        <v>308</v>
      </c>
      <c r="K2521" s="28" t="s">
        <v>352</v>
      </c>
      <c r="L2521" s="28" t="s">
        <v>117</v>
      </c>
      <c r="M2521" s="30" t="s">
        <v>231</v>
      </c>
      <c r="N2521" s="30" t="s">
        <v>230</v>
      </c>
      <c r="O2521" s="31">
        <v>750</v>
      </c>
      <c r="P2521" s="31">
        <v>0</v>
      </c>
      <c r="Q2521" s="32"/>
      <c r="R2521" s="33">
        <f t="shared" si="197"/>
        <v>6.16</v>
      </c>
      <c r="S2521" s="34">
        <f t="shared" si="196"/>
        <v>133</v>
      </c>
      <c r="T2521" s="35">
        <f>IF(L2521="비가동",0,VLOOKUP(E2521,[1]단가!$D$4:$G$1048576,4,0))</f>
        <v>1328.9</v>
      </c>
      <c r="U2521" s="35">
        <f t="shared" si="193"/>
        <v>409301.2</v>
      </c>
      <c r="V2521" s="36" t="str">
        <f>IF($L2521="비가동",0,IF($B2521="in",VLOOKUP($E2521,[1]투입량!$M:$T,3,FALSE),VLOOKUP($E2521,[1]투입량!$D:$I,3,FALSE)))</f>
        <v>E5007</v>
      </c>
      <c r="W2521" s="35">
        <f>IF($L2521="비가동",0,IF($B2521="in",VLOOKUP($E2521,[1]투입량!$M:$T,6,FALSE),VLOOKUP($E2521,[1]투입량!$D:$I,5,FALSE)))</f>
        <v>644</v>
      </c>
      <c r="X2521" s="35">
        <f t="shared" si="195"/>
        <v>54546.80000000001</v>
      </c>
      <c r="Y2521" s="37">
        <f>IF(V2521=0,0,VLOOKUP(V2521,'[1]원재료 (2)'!C:H,3,0)*0.001)</f>
        <v>4.45</v>
      </c>
      <c r="Z2521" s="35">
        <f t="shared" si="194"/>
        <v>242733.26000000007</v>
      </c>
      <c r="AA2521" s="38"/>
      <c r="AB2521" s="39" t="s">
        <v>232</v>
      </c>
      <c r="AC2521" s="40"/>
    </row>
    <row r="2522" spans="1:29" ht="19.5" customHeight="1" x14ac:dyDescent="0.45">
      <c r="A2522" s="22">
        <v>46152</v>
      </c>
      <c r="B2522" s="23" t="s">
        <v>226</v>
      </c>
      <c r="C2522" s="24" t="s">
        <v>168</v>
      </c>
      <c r="D2522" s="25" t="s">
        <v>227</v>
      </c>
      <c r="E2522" s="26" t="s">
        <v>228</v>
      </c>
      <c r="F2522" s="27" t="str">
        <f>VLOOKUP(표1[[#This Row],[품번]],[1]!품번구분[#Data],2,0)</f>
        <v>G</v>
      </c>
      <c r="G2522" s="28">
        <v>12</v>
      </c>
      <c r="H2522" s="28">
        <v>75</v>
      </c>
      <c r="I2522" s="28">
        <v>0</v>
      </c>
      <c r="J2522" s="29">
        <f>표1[[#This Row],[C/V]]*표1[[#This Row],[판수]]-표1[[#This Row],[불량수량]]</f>
        <v>900</v>
      </c>
      <c r="K2522" s="28" t="s">
        <v>229</v>
      </c>
      <c r="L2522" s="28" t="s">
        <v>34</v>
      </c>
      <c r="M2522" s="30" t="s">
        <v>230</v>
      </c>
      <c r="N2522" s="30" t="s">
        <v>231</v>
      </c>
      <c r="O2522" s="31">
        <v>540</v>
      </c>
      <c r="P2522" s="31">
        <v>0</v>
      </c>
      <c r="Q2522" s="32"/>
      <c r="R2522" s="33">
        <f t="shared" si="197"/>
        <v>8.3333333333333339</v>
      </c>
      <c r="S2522" s="34">
        <f t="shared" si="196"/>
        <v>75</v>
      </c>
      <c r="T2522" s="35">
        <f>IF(L2522="비가동",0,VLOOKUP(E2522,[1]단가!$D$4:$G$1048576,4,0))</f>
        <v>389.7</v>
      </c>
      <c r="U2522" s="35">
        <f t="shared" si="193"/>
        <v>350730</v>
      </c>
      <c r="V2522" s="36" t="str">
        <f>IF($L2522="비가동",0,IF($B2522="in",VLOOKUP($E2522,[1]투입량!$M:$T,3,FALSE),VLOOKUP($E2522,[1]투입량!$D:$I,3,FALSE)))</f>
        <v>E5008</v>
      </c>
      <c r="W2522" s="35">
        <f>IF($L2522="비가동",0,IF($B2522="in",VLOOKUP($E2522,[1]투입량!$M:$T,6,FALSE),VLOOKUP($E2522,[1]투입량!$D:$I,5,FALSE)))</f>
        <v>537</v>
      </c>
      <c r="X2522" s="35">
        <f t="shared" si="195"/>
        <v>44302.5</v>
      </c>
      <c r="Y2522" s="37">
        <f>IF(V2522=0,0,VLOOKUP(V2522,[1]원재료!C:H,3,0)*0.001)</f>
        <v>4.5600000000000005</v>
      </c>
      <c r="Z2522" s="35">
        <f t="shared" si="194"/>
        <v>202019.40000000002</v>
      </c>
      <c r="AA2522" s="38"/>
      <c r="AB2522" s="39" t="s">
        <v>232</v>
      </c>
      <c r="AC2522" s="40"/>
    </row>
    <row r="2523" spans="1:29" ht="19.5" customHeight="1" x14ac:dyDescent="0.45">
      <c r="A2523" s="22">
        <v>46152</v>
      </c>
      <c r="B2523" s="23" t="s">
        <v>226</v>
      </c>
      <c r="C2523" s="24" t="s">
        <v>168</v>
      </c>
      <c r="D2523" s="25" t="s">
        <v>233</v>
      </c>
      <c r="E2523" s="26" t="s">
        <v>234</v>
      </c>
      <c r="F2523" s="27" t="str">
        <f>VLOOKUP(표1[[#This Row],[품번]],[1]!품번구분[#Data],2,0)</f>
        <v>G</v>
      </c>
      <c r="G2523" s="28">
        <v>12</v>
      </c>
      <c r="H2523" s="28">
        <v>77</v>
      </c>
      <c r="I2523" s="28">
        <v>0</v>
      </c>
      <c r="J2523" s="29">
        <f>표1[[#This Row],[C/V]]*표1[[#This Row],[판수]]-표1[[#This Row],[불량수량]]</f>
        <v>924</v>
      </c>
      <c r="K2523" s="28" t="s">
        <v>229</v>
      </c>
      <c r="L2523" s="28" t="s">
        <v>34</v>
      </c>
      <c r="M2523" s="30" t="s">
        <v>230</v>
      </c>
      <c r="N2523" s="30" t="s">
        <v>231</v>
      </c>
      <c r="O2523" s="31">
        <v>540</v>
      </c>
      <c r="P2523" s="31">
        <v>0</v>
      </c>
      <c r="Q2523" s="32"/>
      <c r="R2523" s="33">
        <f t="shared" si="197"/>
        <v>8.5555555555555571</v>
      </c>
      <c r="S2523" s="34">
        <f t="shared" si="196"/>
        <v>77</v>
      </c>
      <c r="T2523" s="35">
        <f>IF(L2523="비가동",0,VLOOKUP(E2523,[1]단가!$D$4:$G$1048576,4,0))</f>
        <v>760.3</v>
      </c>
      <c r="U2523" s="35">
        <f t="shared" si="193"/>
        <v>702517.2</v>
      </c>
      <c r="V2523" s="36" t="str">
        <f>IF($L2523="비가동",0,IF($B2523="in",VLOOKUP($E2523,[1]투입량!$M:$T,3,FALSE),VLOOKUP($E2523,[1]투입량!$D:$I,3,FALSE)))</f>
        <v>E5007</v>
      </c>
      <c r="W2523" s="35">
        <f>IF($L2523="비가동",0,IF($B2523="in",VLOOKUP($E2523,[1]투입량!$M:$T,6,FALSE),VLOOKUP($E2523,[1]투입량!$D:$I,5,FALSE)))</f>
        <v>531</v>
      </c>
      <c r="X2523" s="35">
        <f t="shared" si="195"/>
        <v>44975.700000000004</v>
      </c>
      <c r="Y2523" s="37">
        <f>IF(V2523=0,0,VLOOKUP(V2523,[1]원재료!C:H,3,0)*0.001)</f>
        <v>4.55</v>
      </c>
      <c r="Z2523" s="35">
        <f t="shared" si="194"/>
        <v>204639.435</v>
      </c>
      <c r="AA2523" s="38"/>
      <c r="AB2523" s="39" t="s">
        <v>232</v>
      </c>
      <c r="AC2523" s="40"/>
    </row>
    <row r="2524" spans="1:29" ht="19.5" hidden="1" customHeight="1" x14ac:dyDescent="0.45">
      <c r="A2524" s="22">
        <v>46152</v>
      </c>
      <c r="B2524" s="23" t="s">
        <v>226</v>
      </c>
      <c r="C2524" s="24" t="s">
        <v>168</v>
      </c>
      <c r="D2524" s="25" t="s">
        <v>256</v>
      </c>
      <c r="E2524" s="26" t="s">
        <v>402</v>
      </c>
      <c r="F2524" s="27" t="str">
        <f>VLOOKUP(표1[[#This Row],[품번]],[1]!품번구분[#Data],2,0)</f>
        <v>G</v>
      </c>
      <c r="G2524" s="28">
        <v>9</v>
      </c>
      <c r="H2524" s="28">
        <v>25</v>
      </c>
      <c r="I2524" s="28">
        <v>0</v>
      </c>
      <c r="J2524" s="29">
        <f>표1[[#This Row],[C/V]]*표1[[#This Row],[판수]]-표1[[#This Row],[불량수량]]</f>
        <v>225</v>
      </c>
      <c r="K2524" s="28" t="s">
        <v>301</v>
      </c>
      <c r="L2524" s="28" t="s">
        <v>34</v>
      </c>
      <c r="M2524" s="30" t="s">
        <v>230</v>
      </c>
      <c r="N2524" s="30" t="s">
        <v>231</v>
      </c>
      <c r="O2524" s="31">
        <v>230</v>
      </c>
      <c r="P2524" s="31">
        <v>310</v>
      </c>
      <c r="Q2524" s="32" t="s">
        <v>343</v>
      </c>
      <c r="R2524" s="33">
        <f t="shared" si="197"/>
        <v>6.5217391304347823</v>
      </c>
      <c r="S2524" s="34">
        <f t="shared" si="196"/>
        <v>25</v>
      </c>
      <c r="T2524" s="35">
        <f>IF(L2524="비가동",0,VLOOKUP(E2524,[1]단가!$D$4:$G$1048576,4,0))</f>
        <v>1200</v>
      </c>
      <c r="U2524" s="35">
        <f t="shared" si="193"/>
        <v>270000</v>
      </c>
      <c r="V2524" s="36" t="str">
        <f>IF($L2524="비가동",0,IF($B2524="in",VLOOKUP($E2524,[1]투입량!$M:$T,3,FALSE),VLOOKUP($E2524,[1]투입량!$D:$I,3,FALSE)))</f>
        <v>E5005-1</v>
      </c>
      <c r="W2524" s="35">
        <f>IF($L2524="비가동",0,IF($B2524="in",VLOOKUP($E2524,[1]투입량!$M:$T,6,FALSE),VLOOKUP($E2524,[1]투입량!$D:$I,5,FALSE)))</f>
        <v>1588</v>
      </c>
      <c r="X2524" s="35">
        <f t="shared" si="195"/>
        <v>43670.000000000007</v>
      </c>
      <c r="Y2524" s="37">
        <f>IF(V2524=0,0,VLOOKUP(V2524,[1]원재료!C:H,3,0)*0.001)</f>
        <v>3.25</v>
      </c>
      <c r="Z2524" s="35">
        <f t="shared" si="194"/>
        <v>141927.50000000003</v>
      </c>
      <c r="AA2524" s="38"/>
      <c r="AB2524" s="39" t="s">
        <v>232</v>
      </c>
      <c r="AC2524" s="40"/>
    </row>
    <row r="2525" spans="1:29" ht="19.5" hidden="1" customHeight="1" x14ac:dyDescent="0.45">
      <c r="A2525" s="22">
        <v>46152</v>
      </c>
      <c r="B2525" s="23" t="s">
        <v>226</v>
      </c>
      <c r="C2525" s="24" t="s">
        <v>168</v>
      </c>
      <c r="D2525" s="25" t="s">
        <v>235</v>
      </c>
      <c r="E2525" s="26" t="s">
        <v>236</v>
      </c>
      <c r="F2525" s="27" t="str">
        <f>VLOOKUP(표1[[#This Row],[품번]],[1]!품번구분[#Data],2,0)</f>
        <v>G</v>
      </c>
      <c r="G2525" s="28">
        <v>16</v>
      </c>
      <c r="H2525" s="28">
        <v>28</v>
      </c>
      <c r="I2525" s="28">
        <v>0</v>
      </c>
      <c r="J2525" s="29">
        <f>표1[[#This Row],[C/V]]*표1[[#This Row],[판수]]-표1[[#This Row],[불량수량]]</f>
        <v>448</v>
      </c>
      <c r="K2525" s="28" t="s">
        <v>301</v>
      </c>
      <c r="L2525" s="28" t="s">
        <v>34</v>
      </c>
      <c r="M2525" s="30" t="s">
        <v>230</v>
      </c>
      <c r="N2525" s="30">
        <v>0.54166666666666663</v>
      </c>
      <c r="O2525" s="31">
        <v>230</v>
      </c>
      <c r="P2525" s="31">
        <v>10</v>
      </c>
      <c r="Q2525" s="32" t="s">
        <v>343</v>
      </c>
      <c r="R2525" s="33">
        <f t="shared" si="197"/>
        <v>7.304347826086957</v>
      </c>
      <c r="S2525" s="34">
        <f t="shared" si="196"/>
        <v>152</v>
      </c>
      <c r="T2525" s="35">
        <f>IF(L2525="비가동",0,VLOOKUP(E2525,[1]단가!$D$4:$G$1048576,4,0))</f>
        <v>1541.9</v>
      </c>
      <c r="U2525" s="35">
        <f t="shared" si="193"/>
        <v>690771.20000000007</v>
      </c>
      <c r="V2525" s="36" t="str">
        <f>IF($L2525="비가동",0,IF($B2525="in",VLOOKUP($E2525,[1]투입량!$M:$T,3,FALSE),VLOOKUP($E2525,[1]투입량!$D:$I,3,FALSE)))</f>
        <v>E5005-1</v>
      </c>
      <c r="W2525" s="35">
        <f>IF($L2525="비가동",0,IF($B2525="in",VLOOKUP($E2525,[1]투입량!$M:$T,6,FALSE),VLOOKUP($E2525,[1]투입량!$D:$I,5,FALSE)))</f>
        <v>3102</v>
      </c>
      <c r="X2525" s="35">
        <f t="shared" si="195"/>
        <v>95541.6</v>
      </c>
      <c r="Y2525" s="37">
        <f>IF(V2525=0,0,VLOOKUP(V2525,[1]원재료!C:H,3,0)*0.001)</f>
        <v>3.25</v>
      </c>
      <c r="Z2525" s="35">
        <f t="shared" si="194"/>
        <v>310510.2</v>
      </c>
      <c r="AA2525" s="38"/>
      <c r="AB2525" s="39" t="s">
        <v>232</v>
      </c>
      <c r="AC2525" s="40"/>
    </row>
    <row r="2526" spans="1:29" ht="19.5" customHeight="1" x14ac:dyDescent="0.45">
      <c r="A2526" s="22">
        <v>46152</v>
      </c>
      <c r="B2526" s="23" t="s">
        <v>226</v>
      </c>
      <c r="C2526" s="24" t="s">
        <v>168</v>
      </c>
      <c r="D2526" s="25" t="s">
        <v>235</v>
      </c>
      <c r="E2526" s="26" t="s">
        <v>236</v>
      </c>
      <c r="F2526" s="27" t="str">
        <f>VLOOKUP(표1[[#This Row],[품번]],[1]!품번구분[#Data],2,0)</f>
        <v>G</v>
      </c>
      <c r="G2526" s="28">
        <v>16</v>
      </c>
      <c r="H2526" s="28">
        <v>28</v>
      </c>
      <c r="I2526" s="28">
        <v>0</v>
      </c>
      <c r="J2526" s="29">
        <f>표1[[#This Row],[C/V]]*표1[[#This Row],[판수]]-표1[[#This Row],[불량수량]]</f>
        <v>448</v>
      </c>
      <c r="K2526" s="28" t="s">
        <v>406</v>
      </c>
      <c r="L2526" s="28" t="s">
        <v>34</v>
      </c>
      <c r="M2526" s="30">
        <v>0.54166666666666663</v>
      </c>
      <c r="N2526" s="30" t="s">
        <v>231</v>
      </c>
      <c r="O2526" s="31">
        <v>310</v>
      </c>
      <c r="P2526" s="31">
        <v>0</v>
      </c>
      <c r="Q2526" s="32"/>
      <c r="R2526" s="33">
        <f t="shared" si="197"/>
        <v>5.419354838709677</v>
      </c>
      <c r="S2526" s="34">
        <f t="shared" si="196"/>
        <v>152</v>
      </c>
      <c r="T2526" s="35">
        <f>IF(L2526="비가동",0,VLOOKUP(E2526,[1]단가!$D$4:$G$1048576,4,0))</f>
        <v>1541.9</v>
      </c>
      <c r="U2526" s="35">
        <f t="shared" si="193"/>
        <v>690771.20000000007</v>
      </c>
      <c r="V2526" s="36" t="str">
        <f>IF($L2526="비가동",0,IF($B2526="in",VLOOKUP($E2526,[1]투입량!$M:$T,3,FALSE),VLOOKUP($E2526,[1]투입량!$D:$I,3,FALSE)))</f>
        <v>E5005-1</v>
      </c>
      <c r="W2526" s="35">
        <f>IF($L2526="비가동",0,IF($B2526="in",VLOOKUP($E2526,[1]투입량!$M:$T,6,FALSE),VLOOKUP($E2526,[1]투입량!$D:$I,5,FALSE)))</f>
        <v>3102</v>
      </c>
      <c r="X2526" s="35">
        <f t="shared" si="195"/>
        <v>95541.6</v>
      </c>
      <c r="Y2526" s="37">
        <f>IF(V2526=0,0,VLOOKUP(V2526,[1]원재료!C:H,3,0)*0.001)</f>
        <v>3.25</v>
      </c>
      <c r="Z2526" s="35">
        <f t="shared" si="194"/>
        <v>310510.2</v>
      </c>
      <c r="AA2526" s="38"/>
      <c r="AB2526" s="39" t="s">
        <v>232</v>
      </c>
      <c r="AC2526" s="40"/>
    </row>
    <row r="2527" spans="1:29" ht="19.5" hidden="1" customHeight="1" x14ac:dyDescent="0.45">
      <c r="A2527" s="22">
        <v>46152</v>
      </c>
      <c r="B2527" s="23" t="s">
        <v>226</v>
      </c>
      <c r="C2527" s="24" t="s">
        <v>168</v>
      </c>
      <c r="D2527" s="25" t="s">
        <v>259</v>
      </c>
      <c r="E2527" s="26" t="s">
        <v>260</v>
      </c>
      <c r="F2527" s="27" t="str">
        <f>VLOOKUP(표1[[#This Row],[품번]],[1]!품번구분[#Data],2,0)</f>
        <v>G</v>
      </c>
      <c r="G2527" s="28">
        <v>24</v>
      </c>
      <c r="H2527" s="28">
        <v>21</v>
      </c>
      <c r="I2527" s="28">
        <v>0</v>
      </c>
      <c r="J2527" s="29">
        <f>표1[[#This Row],[C/V]]*표1[[#This Row],[판수]]-표1[[#This Row],[불량수량]]</f>
        <v>504</v>
      </c>
      <c r="K2527" s="28" t="s">
        <v>243</v>
      </c>
      <c r="L2527" s="28" t="s">
        <v>34</v>
      </c>
      <c r="M2527" s="30" t="s">
        <v>230</v>
      </c>
      <c r="N2527" s="30" t="s">
        <v>231</v>
      </c>
      <c r="O2527" s="31">
        <v>240</v>
      </c>
      <c r="P2527" s="31">
        <v>300</v>
      </c>
      <c r="Q2527" s="32" t="s">
        <v>343</v>
      </c>
      <c r="R2527" s="33">
        <f t="shared" si="197"/>
        <v>5.25</v>
      </c>
      <c r="S2527" s="34">
        <f t="shared" si="196"/>
        <v>114</v>
      </c>
      <c r="T2527" s="35">
        <f>IF(L2527="비가동",0,VLOOKUP(E2527,[1]단가!$D$4:$G$1048576,4,0))</f>
        <v>790</v>
      </c>
      <c r="U2527" s="35">
        <f t="shared" si="193"/>
        <v>398160</v>
      </c>
      <c r="V2527" s="36" t="str">
        <f>IF($L2527="비가동",0,IF($B2527="in",VLOOKUP($E2527,[1]투입량!$M:$T,3,FALSE),VLOOKUP($E2527,[1]투입량!$D:$I,3,FALSE)))</f>
        <v>E5005-1(리본)</v>
      </c>
      <c r="W2527" s="35">
        <f>IF($L2527="비가동",0,IF($B2527="in",VLOOKUP($E2527,[1]투입량!$M:$T,6,FALSE),VLOOKUP($E2527,[1]투입량!$D:$I,5,FALSE)))</f>
        <v>2152.6499999999996</v>
      </c>
      <c r="X2527" s="35">
        <f t="shared" si="195"/>
        <v>49726.214999999997</v>
      </c>
      <c r="Y2527" s="37">
        <f>IF(V2527=0,0,VLOOKUP(V2527,[1]원재료!C:H,3,0)*0.001)</f>
        <v>3.35</v>
      </c>
      <c r="Z2527" s="35">
        <f t="shared" si="194"/>
        <v>166582.82024999999</v>
      </c>
      <c r="AA2527" s="38"/>
      <c r="AB2527" s="39" t="s">
        <v>232</v>
      </c>
      <c r="AC2527" s="40"/>
    </row>
    <row r="2528" spans="1:29" ht="19.5" customHeight="1" x14ac:dyDescent="0.45">
      <c r="A2528" s="22">
        <v>46152</v>
      </c>
      <c r="B2528" s="23" t="s">
        <v>226</v>
      </c>
      <c r="C2528" s="24" t="s">
        <v>168</v>
      </c>
      <c r="D2528" s="25" t="s">
        <v>239</v>
      </c>
      <c r="E2528" s="26" t="s">
        <v>240</v>
      </c>
      <c r="F2528" s="27" t="str">
        <f>VLOOKUP(표1[[#This Row],[품번]],[1]!품번구분[#Data],2,0)</f>
        <v>G</v>
      </c>
      <c r="G2528" s="28">
        <v>16</v>
      </c>
      <c r="H2528" s="28">
        <v>66</v>
      </c>
      <c r="I2528" s="28">
        <v>0</v>
      </c>
      <c r="J2528" s="29">
        <f>표1[[#This Row],[C/V]]*표1[[#This Row],[판수]]-표1[[#This Row],[불량수량]]</f>
        <v>1056</v>
      </c>
      <c r="K2528" s="28" t="s">
        <v>243</v>
      </c>
      <c r="L2528" s="28" t="s">
        <v>34</v>
      </c>
      <c r="M2528" s="30" t="s">
        <v>230</v>
      </c>
      <c r="N2528" s="30" t="s">
        <v>231</v>
      </c>
      <c r="O2528" s="31">
        <v>540</v>
      </c>
      <c r="P2528" s="31">
        <v>0</v>
      </c>
      <c r="Q2528" s="32"/>
      <c r="R2528" s="33">
        <f t="shared" si="197"/>
        <v>7.333333333333333</v>
      </c>
      <c r="S2528" s="34">
        <f t="shared" si="196"/>
        <v>169</v>
      </c>
      <c r="T2528" s="35">
        <f>IF(L2528="비가동",0,VLOOKUP(E2528,[1]단가!$D$4:$G$1048576,4,0))</f>
        <v>333.6</v>
      </c>
      <c r="U2528" s="35">
        <f t="shared" si="193"/>
        <v>352281.60000000003</v>
      </c>
      <c r="V2528" s="36" t="str">
        <f>IF($L2528="비가동",0,IF($B2528="in",VLOOKUP($E2528,[1]투입량!$M:$T,3,FALSE),VLOOKUP($E2528,[1]투입량!$D:$I,3,FALSE)))</f>
        <v>E5005-1(리본)</v>
      </c>
      <c r="W2528" s="35">
        <f>IF($L2528="비가동",0,IF($B2528="in",VLOOKUP($E2528,[1]투입량!$M:$T,6,FALSE),VLOOKUP($E2528,[1]투입량!$D:$I,5,FALSE)))</f>
        <v>0</v>
      </c>
      <c r="X2528" s="35">
        <f t="shared" si="195"/>
        <v>0</v>
      </c>
      <c r="Y2528" s="37">
        <f>IF(V2528=0,0,VLOOKUP(V2528,[1]원재료!C:H,3,0)*0.001)</f>
        <v>3.35</v>
      </c>
      <c r="Z2528" s="35">
        <f t="shared" si="194"/>
        <v>0</v>
      </c>
      <c r="AA2528" s="38"/>
      <c r="AB2528" s="39" t="s">
        <v>232</v>
      </c>
      <c r="AC2528" s="40"/>
    </row>
    <row r="2529" spans="1:29" ht="19.5" hidden="1" customHeight="1" x14ac:dyDescent="0.45">
      <c r="A2529" s="22">
        <v>46152</v>
      </c>
      <c r="B2529" s="23" t="s">
        <v>226</v>
      </c>
      <c r="C2529" s="24" t="s">
        <v>168</v>
      </c>
      <c r="D2529" s="25" t="s">
        <v>256</v>
      </c>
      <c r="E2529" s="26" t="s">
        <v>257</v>
      </c>
      <c r="F2529" s="27" t="str">
        <f>VLOOKUP(표1[[#This Row],[품번]],[1]!품번구분[#Data],2,0)</f>
        <v>G</v>
      </c>
      <c r="G2529" s="28">
        <v>16</v>
      </c>
      <c r="H2529" s="28">
        <v>88</v>
      </c>
      <c r="I2529" s="28">
        <v>0</v>
      </c>
      <c r="J2529" s="29">
        <f>표1[[#This Row],[C/V]]*표1[[#This Row],[판수]]-표1[[#This Row],[불량수량]]</f>
        <v>1408</v>
      </c>
      <c r="K2529" s="28" t="s">
        <v>237</v>
      </c>
      <c r="L2529" s="28" t="s">
        <v>117</v>
      </c>
      <c r="M2529" s="30" t="s">
        <v>231</v>
      </c>
      <c r="N2529" s="30" t="s">
        <v>230</v>
      </c>
      <c r="O2529" s="31">
        <v>715</v>
      </c>
      <c r="P2529" s="31">
        <v>35</v>
      </c>
      <c r="Q2529" s="32" t="s">
        <v>238</v>
      </c>
      <c r="R2529" s="33">
        <f t="shared" si="197"/>
        <v>7.384615384615385</v>
      </c>
      <c r="S2529" s="34">
        <f t="shared" si="196"/>
        <v>88</v>
      </c>
      <c r="T2529" s="35">
        <f>IF(L2529="비가동",0,VLOOKUP(E2529,[1]단가!$D$4:$G$1048576,4,0))</f>
        <v>730</v>
      </c>
      <c r="U2529" s="35">
        <f t="shared" si="193"/>
        <v>1027840</v>
      </c>
      <c r="V2529" s="36" t="str">
        <f>IF($L2529="비가동",0,IF($B2529="in",VLOOKUP($E2529,[1]투입량!$M:$T,3,FALSE),VLOOKUP($E2529,[1]투입량!$D:$I,3,FALSE)))</f>
        <v>E5005-1</v>
      </c>
      <c r="W2529" s="35">
        <f>IF($L2529="비가동",0,IF($B2529="in",VLOOKUP($E2529,[1]투입량!$M:$T,6,FALSE),VLOOKUP($E2529,[1]투입량!$D:$I,5,FALSE)))</f>
        <v>2497</v>
      </c>
      <c r="X2529" s="35">
        <f t="shared" si="195"/>
        <v>241709.60000000003</v>
      </c>
      <c r="Y2529" s="37">
        <f>IF(V2529=0,0,VLOOKUP(V2529,[1]원재료!C:H,3,0)*0.001)</f>
        <v>3.25</v>
      </c>
      <c r="Z2529" s="35">
        <f t="shared" si="194"/>
        <v>785556.20000000007</v>
      </c>
      <c r="AA2529" s="38"/>
      <c r="AB2529" s="39" t="s">
        <v>232</v>
      </c>
      <c r="AC2529" s="40"/>
    </row>
    <row r="2530" spans="1:29" ht="19.5" customHeight="1" x14ac:dyDescent="0.45">
      <c r="A2530" s="22">
        <v>46152</v>
      </c>
      <c r="B2530" s="23" t="s">
        <v>226</v>
      </c>
      <c r="C2530" s="24" t="s">
        <v>168</v>
      </c>
      <c r="D2530" s="25" t="s">
        <v>235</v>
      </c>
      <c r="E2530" s="26" t="s">
        <v>236</v>
      </c>
      <c r="F2530" s="27" t="str">
        <f>VLOOKUP(표1[[#This Row],[품번]],[1]!품번구분[#Data],2,0)</f>
        <v>G</v>
      </c>
      <c r="G2530" s="28">
        <v>16</v>
      </c>
      <c r="H2530" s="28">
        <v>96</v>
      </c>
      <c r="I2530" s="28">
        <v>0</v>
      </c>
      <c r="J2530" s="29">
        <f>표1[[#This Row],[C/V]]*표1[[#This Row],[판수]]-표1[[#This Row],[불량수량]]</f>
        <v>1536</v>
      </c>
      <c r="K2530" s="28" t="s">
        <v>237</v>
      </c>
      <c r="L2530" s="28" t="s">
        <v>117</v>
      </c>
      <c r="M2530" s="30" t="s">
        <v>231</v>
      </c>
      <c r="N2530" s="30" t="s">
        <v>230</v>
      </c>
      <c r="O2530" s="31">
        <v>750</v>
      </c>
      <c r="P2530" s="31">
        <v>0</v>
      </c>
      <c r="Q2530" s="32"/>
      <c r="R2530" s="33">
        <f t="shared" si="197"/>
        <v>7.68</v>
      </c>
      <c r="S2530" s="34">
        <f t="shared" si="196"/>
        <v>152</v>
      </c>
      <c r="T2530" s="35">
        <f>IF(L2530="비가동",0,VLOOKUP(E2530,[1]단가!$D$4:$G$1048576,4,0))</f>
        <v>1541.9</v>
      </c>
      <c r="U2530" s="35">
        <f t="shared" si="193"/>
        <v>2368358.4000000004</v>
      </c>
      <c r="V2530" s="36" t="str">
        <f>IF($L2530="비가동",0,IF($B2530="in",VLOOKUP($E2530,[1]투입량!$M:$T,3,FALSE),VLOOKUP($E2530,[1]투입량!$D:$I,3,FALSE)))</f>
        <v>E5005-1</v>
      </c>
      <c r="W2530" s="35">
        <f>IF($L2530="비가동",0,IF($B2530="in",VLOOKUP($E2530,[1]투입량!$M:$T,6,FALSE),VLOOKUP($E2530,[1]투입량!$D:$I,5,FALSE)))</f>
        <v>3102</v>
      </c>
      <c r="X2530" s="35">
        <f t="shared" si="195"/>
        <v>327571.20000000001</v>
      </c>
      <c r="Y2530" s="37">
        <f>IF(V2530=0,0,VLOOKUP(V2530,[1]원재료!C:H,3,0)*0.001)</f>
        <v>3.25</v>
      </c>
      <c r="Z2530" s="35">
        <f t="shared" si="194"/>
        <v>1064606.4000000001</v>
      </c>
      <c r="AA2530" s="38"/>
      <c r="AB2530" s="39" t="s">
        <v>232</v>
      </c>
      <c r="AC2530" s="40"/>
    </row>
    <row r="2531" spans="1:29" ht="19.5" customHeight="1" x14ac:dyDescent="0.45">
      <c r="A2531" s="22">
        <v>46152</v>
      </c>
      <c r="B2531" s="23" t="s">
        <v>226</v>
      </c>
      <c r="C2531" s="24" t="s">
        <v>168</v>
      </c>
      <c r="D2531" s="25" t="s">
        <v>259</v>
      </c>
      <c r="E2531" s="26" t="s">
        <v>260</v>
      </c>
      <c r="F2531" s="27" t="str">
        <f>VLOOKUP(표1[[#This Row],[품번]],[1]!품번구분[#Data],2,0)</f>
        <v>G</v>
      </c>
      <c r="G2531" s="28">
        <v>24</v>
      </c>
      <c r="H2531" s="28">
        <v>93</v>
      </c>
      <c r="I2531" s="28">
        <v>0</v>
      </c>
      <c r="J2531" s="29">
        <f>표1[[#This Row],[C/V]]*표1[[#This Row],[판수]]-표1[[#This Row],[불량수량]]</f>
        <v>2232</v>
      </c>
      <c r="K2531" s="28" t="s">
        <v>399</v>
      </c>
      <c r="L2531" s="28" t="s">
        <v>117</v>
      </c>
      <c r="M2531" s="30" t="s">
        <v>231</v>
      </c>
      <c r="N2531" s="30" t="s">
        <v>230</v>
      </c>
      <c r="O2531" s="31">
        <v>750</v>
      </c>
      <c r="P2531" s="31">
        <v>0</v>
      </c>
      <c r="Q2531" s="32"/>
      <c r="R2531" s="33">
        <f t="shared" si="197"/>
        <v>7.4399999999999995</v>
      </c>
      <c r="S2531" s="34">
        <f t="shared" si="196"/>
        <v>114</v>
      </c>
      <c r="T2531" s="35">
        <f>IF(L2531="비가동",0,VLOOKUP(E2531,[1]단가!$D$4:$G$1048576,4,0))</f>
        <v>790</v>
      </c>
      <c r="U2531" s="35">
        <f t="shared" si="193"/>
        <v>1763280</v>
      </c>
      <c r="V2531" s="36" t="str">
        <f>IF($L2531="비가동",0,IF($B2531="in",VLOOKUP($E2531,[1]투입량!$M:$T,3,FALSE),VLOOKUP($E2531,[1]투입량!$D:$I,3,FALSE)))</f>
        <v>E5005-1(리본)</v>
      </c>
      <c r="W2531" s="35">
        <f>IF($L2531="비가동",0,IF($B2531="in",VLOOKUP($E2531,[1]투입량!$M:$T,6,FALSE),VLOOKUP($E2531,[1]투입량!$D:$I,5,FALSE)))</f>
        <v>2152.6499999999996</v>
      </c>
      <c r="X2531" s="35">
        <f t="shared" si="195"/>
        <v>220216.095</v>
      </c>
      <c r="Y2531" s="37">
        <f>IF(V2531=0,0,VLOOKUP(V2531,[1]원재료!C:H,3,0)*0.001)</f>
        <v>3.35</v>
      </c>
      <c r="Z2531" s="35">
        <f t="shared" si="194"/>
        <v>737723.91824999999</v>
      </c>
      <c r="AA2531" s="38"/>
      <c r="AB2531" s="39" t="s">
        <v>232</v>
      </c>
      <c r="AC2531" s="40"/>
    </row>
    <row r="2532" spans="1:29" ht="19.5" customHeight="1" x14ac:dyDescent="0.45">
      <c r="A2532" s="22">
        <v>46152</v>
      </c>
      <c r="B2532" s="23" t="s">
        <v>226</v>
      </c>
      <c r="C2532" s="24" t="s">
        <v>168</v>
      </c>
      <c r="D2532" s="25" t="s">
        <v>239</v>
      </c>
      <c r="E2532" s="26" t="s">
        <v>240</v>
      </c>
      <c r="F2532" s="27" t="str">
        <f>VLOOKUP(표1[[#This Row],[품번]],[1]!품번구분[#Data],2,0)</f>
        <v>G</v>
      </c>
      <c r="G2532" s="28">
        <v>16</v>
      </c>
      <c r="H2532" s="28">
        <v>103</v>
      </c>
      <c r="I2532" s="28">
        <v>0</v>
      </c>
      <c r="J2532" s="29">
        <f>표1[[#This Row],[C/V]]*표1[[#This Row],[판수]]-표1[[#This Row],[불량수량]]</f>
        <v>1648</v>
      </c>
      <c r="K2532" s="28" t="s">
        <v>399</v>
      </c>
      <c r="L2532" s="28" t="s">
        <v>117</v>
      </c>
      <c r="M2532" s="30" t="s">
        <v>231</v>
      </c>
      <c r="N2532" s="30" t="s">
        <v>230</v>
      </c>
      <c r="O2532" s="31">
        <v>750</v>
      </c>
      <c r="P2532" s="31">
        <v>0</v>
      </c>
      <c r="Q2532" s="32"/>
      <c r="R2532" s="33">
        <f t="shared" si="197"/>
        <v>8.24</v>
      </c>
      <c r="S2532" s="34">
        <f t="shared" si="196"/>
        <v>169</v>
      </c>
      <c r="T2532" s="35">
        <f>IF(L2532="비가동",0,VLOOKUP(E2532,[1]단가!$D$4:$G$1048576,4,0))</f>
        <v>333.6</v>
      </c>
      <c r="U2532" s="35">
        <f t="shared" si="193"/>
        <v>549772.80000000005</v>
      </c>
      <c r="V2532" s="36" t="str">
        <f>IF($L2532="비가동",0,IF($B2532="in",VLOOKUP($E2532,[1]투입량!$M:$T,3,FALSE),VLOOKUP($E2532,[1]투입량!$D:$I,3,FALSE)))</f>
        <v>E5005-1(리본)</v>
      </c>
      <c r="W2532" s="35">
        <f>IF($L2532="비가동",0,IF($B2532="in",VLOOKUP($E2532,[1]투입량!$M:$T,6,FALSE),VLOOKUP($E2532,[1]투입량!$D:$I,5,FALSE)))</f>
        <v>0</v>
      </c>
      <c r="X2532" s="35">
        <f t="shared" si="195"/>
        <v>0</v>
      </c>
      <c r="Y2532" s="37">
        <f>IF(V2532=0,0,VLOOKUP(V2532,[1]원재료!C:H,3,0)*0.001)</f>
        <v>3.35</v>
      </c>
      <c r="Z2532" s="35">
        <f t="shared" si="194"/>
        <v>0</v>
      </c>
      <c r="AA2532" s="38"/>
      <c r="AB2532" s="39" t="s">
        <v>232</v>
      </c>
      <c r="AC2532" s="40"/>
    </row>
    <row r="2533" spans="1:29" ht="19.5" customHeight="1" x14ac:dyDescent="0.45">
      <c r="A2533" s="22">
        <v>46152</v>
      </c>
      <c r="B2533" s="23" t="s">
        <v>29</v>
      </c>
      <c r="C2533" s="24" t="s">
        <v>168</v>
      </c>
      <c r="D2533" s="25" t="s">
        <v>304</v>
      </c>
      <c r="E2533" s="26" t="s">
        <v>305</v>
      </c>
      <c r="F2533" s="27" t="str">
        <f>VLOOKUP(표1[[#This Row],[품번]],[1]!품번구분[#Data],2,0)</f>
        <v>G</v>
      </c>
      <c r="G2533" s="28">
        <v>40</v>
      </c>
      <c r="H2533" s="28">
        <v>62</v>
      </c>
      <c r="I2533" s="28">
        <v>0</v>
      </c>
      <c r="J2533" s="29">
        <f>표1[[#This Row],[C/V]]*표1[[#This Row],[판수]]-표1[[#This Row],[불량수량]]</f>
        <v>2480</v>
      </c>
      <c r="K2533" s="28" t="s">
        <v>278</v>
      </c>
      <c r="L2533" s="28" t="s">
        <v>34</v>
      </c>
      <c r="M2533" s="30" t="s">
        <v>230</v>
      </c>
      <c r="N2533" s="30" t="s">
        <v>231</v>
      </c>
      <c r="O2533" s="31">
        <v>540</v>
      </c>
      <c r="P2533" s="31">
        <v>0</v>
      </c>
      <c r="Q2533" s="32"/>
      <c r="R2533" s="33">
        <f t="shared" si="197"/>
        <v>6.8888888888888893</v>
      </c>
      <c r="S2533" s="34">
        <f t="shared" si="196"/>
        <v>164</v>
      </c>
      <c r="T2533" s="35">
        <f>IF(L2533="비가동",0,VLOOKUP(E2533,[1]단가!$D$4:$G$1048576,4,0))</f>
        <v>95</v>
      </c>
      <c r="U2533" s="35">
        <f t="shared" si="193"/>
        <v>235600</v>
      </c>
      <c r="V2533" s="36" t="str">
        <f>IF($L2533="비가동",0,IF($B2533="in",VLOOKUP($E2533,[1]투입량!$M:$T,3,FALSE),VLOOKUP($E2533,[1]투입량!$D:$I,3,FALSE)))</f>
        <v>E4005-1</v>
      </c>
      <c r="W2533" s="35">
        <f>IF($L2533="비가동",0,IF($B2533="in",VLOOKUP($E2533,[1]투입량!$M:$T,6,FALSE),VLOOKUP($E2533,[1]투입량!$D:$I,5,FALSE)))</f>
        <v>272</v>
      </c>
      <c r="X2533" s="35">
        <f t="shared" si="195"/>
        <v>18550.400000000001</v>
      </c>
      <c r="Y2533" s="37">
        <f>IF(V2533=0,0,VLOOKUP(V2533,[1]원재료!C:H,3,0)*0.001)</f>
        <v>3.24</v>
      </c>
      <c r="Z2533" s="35">
        <f t="shared" si="194"/>
        <v>60103.296000000009</v>
      </c>
      <c r="AA2533" s="38"/>
      <c r="AB2533" s="39" t="s">
        <v>232</v>
      </c>
      <c r="AC2533" s="40"/>
    </row>
    <row r="2534" spans="1:29" ht="19.5" customHeight="1" x14ac:dyDescent="0.45">
      <c r="A2534" s="22">
        <v>46152</v>
      </c>
      <c r="B2534" s="23" t="s">
        <v>29</v>
      </c>
      <c r="C2534" s="24" t="s">
        <v>168</v>
      </c>
      <c r="D2534" s="25" t="s">
        <v>307</v>
      </c>
      <c r="E2534" s="26" t="s">
        <v>308</v>
      </c>
      <c r="F2534" s="27" t="str">
        <f>VLOOKUP(표1[[#This Row],[품번]],[1]!품번구분[#Data],2,0)</f>
        <v>G</v>
      </c>
      <c r="G2534" s="28">
        <v>25</v>
      </c>
      <c r="H2534" s="28">
        <v>62</v>
      </c>
      <c r="I2534" s="28">
        <v>0</v>
      </c>
      <c r="J2534" s="29">
        <f>표1[[#This Row],[C/V]]*표1[[#This Row],[판수]]-표1[[#This Row],[불량수량]]</f>
        <v>1550</v>
      </c>
      <c r="K2534" s="28" t="s">
        <v>278</v>
      </c>
      <c r="L2534" s="28" t="s">
        <v>34</v>
      </c>
      <c r="M2534" s="30" t="s">
        <v>230</v>
      </c>
      <c r="N2534" s="30" t="s">
        <v>231</v>
      </c>
      <c r="O2534" s="31">
        <v>540</v>
      </c>
      <c r="P2534" s="31">
        <v>0</v>
      </c>
      <c r="Q2534" s="32"/>
      <c r="R2534" s="33">
        <f t="shared" si="197"/>
        <v>6.8888888888888893</v>
      </c>
      <c r="S2534" s="34">
        <f t="shared" si="196"/>
        <v>164</v>
      </c>
      <c r="T2534" s="35">
        <f>IF(L2534="비가동",0,VLOOKUP(E2534,[1]단가!$D$4:$G$1048576,4,0))</f>
        <v>270</v>
      </c>
      <c r="U2534" s="35">
        <f t="shared" si="193"/>
        <v>418500</v>
      </c>
      <c r="V2534" s="36" t="str">
        <f>IF($L2534="비가동",0,IF($B2534="in",VLOOKUP($E2534,[1]투입량!$M:$T,3,FALSE),VLOOKUP($E2534,[1]투입량!$D:$I,3,FALSE)))</f>
        <v>E5005-1</v>
      </c>
      <c r="W2534" s="35">
        <f>IF($L2534="비가동",0,IF($B2534="in",VLOOKUP($E2534,[1]투입량!$M:$T,6,FALSE),VLOOKUP($E2534,[1]투입량!$D:$I,5,FALSE)))</f>
        <v>1200</v>
      </c>
      <c r="X2534" s="35">
        <f t="shared" si="195"/>
        <v>81840</v>
      </c>
      <c r="Y2534" s="37">
        <f>IF(V2534=0,0,VLOOKUP(V2534,[1]원재료!C:H,3,0)*0.001)</f>
        <v>3.25</v>
      </c>
      <c r="Z2534" s="35">
        <f t="shared" si="194"/>
        <v>265980</v>
      </c>
      <c r="AA2534" s="38"/>
      <c r="AB2534" s="39" t="s">
        <v>232</v>
      </c>
      <c r="AC2534" s="40"/>
    </row>
    <row r="2535" spans="1:29" ht="19.5" customHeight="1" x14ac:dyDescent="0.45">
      <c r="A2535" s="22">
        <v>46152</v>
      </c>
      <c r="B2535" s="23" t="s">
        <v>29</v>
      </c>
      <c r="C2535" s="24" t="s">
        <v>168</v>
      </c>
      <c r="D2535" s="25" t="s">
        <v>309</v>
      </c>
      <c r="E2535" s="26" t="s">
        <v>310</v>
      </c>
      <c r="F2535" s="27" t="str">
        <f>VLOOKUP(표1[[#This Row],[품번]],[1]!품번구분[#Data],2,0)</f>
        <v>G</v>
      </c>
      <c r="G2535" s="28">
        <v>8</v>
      </c>
      <c r="H2535" s="28">
        <v>62</v>
      </c>
      <c r="I2535" s="28">
        <v>0</v>
      </c>
      <c r="J2535" s="29">
        <f>표1[[#This Row],[C/V]]*표1[[#This Row],[판수]]-표1[[#This Row],[불량수량]]</f>
        <v>496</v>
      </c>
      <c r="K2535" s="28" t="s">
        <v>278</v>
      </c>
      <c r="L2535" s="28" t="s">
        <v>34</v>
      </c>
      <c r="M2535" s="30" t="s">
        <v>230</v>
      </c>
      <c r="N2535" s="30" t="s">
        <v>231</v>
      </c>
      <c r="O2535" s="31">
        <v>540</v>
      </c>
      <c r="P2535" s="31">
        <v>0</v>
      </c>
      <c r="Q2535" s="32"/>
      <c r="R2535" s="33">
        <f t="shared" si="197"/>
        <v>6.8888888888888893</v>
      </c>
      <c r="S2535" s="34">
        <f t="shared" si="196"/>
        <v>164</v>
      </c>
      <c r="T2535" s="35">
        <f>IF(L2535="비가동",0,VLOOKUP(E2535,[1]단가!$D$4:$G$1048576,4,0))</f>
        <v>672.3</v>
      </c>
      <c r="U2535" s="35">
        <f t="shared" si="193"/>
        <v>333460.8</v>
      </c>
      <c r="V2535" s="36" t="str">
        <f>IF($L2535="비가동",0,IF($B2535="in",VLOOKUP($E2535,[1]투입량!$M:$T,3,FALSE),VLOOKUP($E2535,[1]투입량!$D:$I,3,FALSE)))</f>
        <v>E5005-1</v>
      </c>
      <c r="W2535" s="35">
        <f>IF($L2535="비가동",0,IF($B2535="in",VLOOKUP($E2535,[1]투입량!$M:$T,6,FALSE),VLOOKUP($E2535,[1]투입량!$D:$I,5,FALSE)))</f>
        <v>366</v>
      </c>
      <c r="X2535" s="35">
        <f t="shared" si="195"/>
        <v>24961.200000000001</v>
      </c>
      <c r="Y2535" s="37">
        <f>IF(V2535=0,0,VLOOKUP(V2535,[1]원재료!C:H,3,0)*0.001)</f>
        <v>3.25</v>
      </c>
      <c r="Z2535" s="35">
        <f t="shared" si="194"/>
        <v>81123.900000000009</v>
      </c>
      <c r="AA2535" s="38"/>
      <c r="AB2535" s="39" t="s">
        <v>232</v>
      </c>
      <c r="AC2535" s="40"/>
    </row>
    <row r="2536" spans="1:29" ht="19.5" customHeight="1" x14ac:dyDescent="0.45">
      <c r="A2536" s="22">
        <v>46152</v>
      </c>
      <c r="B2536" s="23" t="s">
        <v>29</v>
      </c>
      <c r="C2536" s="24" t="s">
        <v>168</v>
      </c>
      <c r="D2536" s="25" t="s">
        <v>304</v>
      </c>
      <c r="E2536" s="26" t="s">
        <v>305</v>
      </c>
      <c r="F2536" s="27" t="str">
        <f>VLOOKUP(표1[[#This Row],[품번]],[1]!품번구분[#Data],2,0)</f>
        <v>G</v>
      </c>
      <c r="G2536" s="28">
        <v>40</v>
      </c>
      <c r="H2536" s="28">
        <v>102</v>
      </c>
      <c r="I2536" s="28">
        <v>0</v>
      </c>
      <c r="J2536" s="29">
        <f>표1[[#This Row],[C/V]]*표1[[#This Row],[판수]]-표1[[#This Row],[불량수량]]</f>
        <v>4080</v>
      </c>
      <c r="K2536" s="28" t="s">
        <v>306</v>
      </c>
      <c r="L2536" s="28" t="s">
        <v>117</v>
      </c>
      <c r="M2536" s="30" t="s">
        <v>231</v>
      </c>
      <c r="N2536" s="30" t="s">
        <v>230</v>
      </c>
      <c r="O2536" s="31">
        <v>750</v>
      </c>
      <c r="P2536" s="31">
        <v>0</v>
      </c>
      <c r="Q2536" s="32"/>
      <c r="R2536" s="33">
        <f t="shared" si="197"/>
        <v>8.16</v>
      </c>
      <c r="S2536" s="34">
        <f t="shared" si="196"/>
        <v>164</v>
      </c>
      <c r="T2536" s="35">
        <f>IF(L2536="비가동",0,VLOOKUP(E2536,[1]단가!$D$4:$G$1048576,4,0))</f>
        <v>95</v>
      </c>
      <c r="U2536" s="35">
        <f t="shared" si="193"/>
        <v>387600</v>
      </c>
      <c r="V2536" s="36" t="str">
        <f>IF($L2536="비가동",0,IF($B2536="in",VLOOKUP($E2536,[1]투입량!$M:$T,3,FALSE),VLOOKUP($E2536,[1]투입량!$D:$I,3,FALSE)))</f>
        <v>E4005-1</v>
      </c>
      <c r="W2536" s="35">
        <f>IF($L2536="비가동",0,IF($B2536="in",VLOOKUP($E2536,[1]투입량!$M:$T,6,FALSE),VLOOKUP($E2536,[1]투입량!$D:$I,5,FALSE)))</f>
        <v>272</v>
      </c>
      <c r="X2536" s="35">
        <f t="shared" si="195"/>
        <v>30518.400000000005</v>
      </c>
      <c r="Y2536" s="37">
        <f>IF(V2536=0,0,VLOOKUP(V2536,[1]원재료!C:H,3,0)*0.001)</f>
        <v>3.24</v>
      </c>
      <c r="Z2536" s="35">
        <f t="shared" si="194"/>
        <v>98879.616000000024</v>
      </c>
      <c r="AA2536" s="38"/>
      <c r="AB2536" s="39" t="s">
        <v>232</v>
      </c>
      <c r="AC2536" s="40"/>
    </row>
    <row r="2537" spans="1:29" ht="19.5" customHeight="1" x14ac:dyDescent="0.45">
      <c r="A2537" s="22">
        <v>46152</v>
      </c>
      <c r="B2537" s="23" t="s">
        <v>29</v>
      </c>
      <c r="C2537" s="24" t="s">
        <v>168</v>
      </c>
      <c r="D2537" s="25" t="s">
        <v>307</v>
      </c>
      <c r="E2537" s="26" t="s">
        <v>308</v>
      </c>
      <c r="F2537" s="27" t="str">
        <f>VLOOKUP(표1[[#This Row],[품번]],[1]!품번구분[#Data],2,0)</f>
        <v>G</v>
      </c>
      <c r="G2537" s="28">
        <v>25</v>
      </c>
      <c r="H2537" s="28">
        <v>102</v>
      </c>
      <c r="I2537" s="28">
        <v>0</v>
      </c>
      <c r="J2537" s="29">
        <f>표1[[#This Row],[C/V]]*표1[[#This Row],[판수]]-표1[[#This Row],[불량수량]]</f>
        <v>2550</v>
      </c>
      <c r="K2537" s="28" t="s">
        <v>306</v>
      </c>
      <c r="L2537" s="28" t="s">
        <v>117</v>
      </c>
      <c r="M2537" s="30" t="s">
        <v>231</v>
      </c>
      <c r="N2537" s="30" t="s">
        <v>230</v>
      </c>
      <c r="O2537" s="31">
        <v>750</v>
      </c>
      <c r="P2537" s="31">
        <v>0</v>
      </c>
      <c r="Q2537" s="32"/>
      <c r="R2537" s="33">
        <f t="shared" si="197"/>
        <v>8.16</v>
      </c>
      <c r="S2537" s="34">
        <f t="shared" si="196"/>
        <v>164</v>
      </c>
      <c r="T2537" s="35">
        <f>IF(L2537="비가동",0,VLOOKUP(E2537,[1]단가!$D$4:$G$1048576,4,0))</f>
        <v>270</v>
      </c>
      <c r="U2537" s="35">
        <f t="shared" si="193"/>
        <v>688500</v>
      </c>
      <c r="V2537" s="36" t="str">
        <f>IF($L2537="비가동",0,IF($B2537="in",VLOOKUP($E2537,[1]투입량!$M:$T,3,FALSE),VLOOKUP($E2537,[1]투입량!$D:$I,3,FALSE)))</f>
        <v>E5005-1</v>
      </c>
      <c r="W2537" s="35">
        <f>IF($L2537="비가동",0,IF($B2537="in",VLOOKUP($E2537,[1]투입량!$M:$T,6,FALSE),VLOOKUP($E2537,[1]투입량!$D:$I,5,FALSE)))</f>
        <v>1200</v>
      </c>
      <c r="X2537" s="35">
        <f t="shared" si="195"/>
        <v>134640</v>
      </c>
      <c r="Y2537" s="37">
        <f>IF(V2537=0,0,VLOOKUP(V2537,[1]원재료!C:H,3,0)*0.001)</f>
        <v>3.25</v>
      </c>
      <c r="Z2537" s="35">
        <f t="shared" si="194"/>
        <v>437580</v>
      </c>
      <c r="AA2537" s="38"/>
      <c r="AB2537" s="39" t="s">
        <v>232</v>
      </c>
      <c r="AC2537" s="40"/>
    </row>
    <row r="2538" spans="1:29" ht="19.5" customHeight="1" x14ac:dyDescent="0.45">
      <c r="A2538" s="22">
        <v>46152</v>
      </c>
      <c r="B2538" s="23" t="s">
        <v>29</v>
      </c>
      <c r="C2538" s="24" t="s">
        <v>168</v>
      </c>
      <c r="D2538" s="25" t="s">
        <v>309</v>
      </c>
      <c r="E2538" s="26" t="s">
        <v>310</v>
      </c>
      <c r="F2538" s="27" t="str">
        <f>VLOOKUP(표1[[#This Row],[품번]],[1]!품번구분[#Data],2,0)</f>
        <v>G</v>
      </c>
      <c r="G2538" s="28">
        <v>8</v>
      </c>
      <c r="H2538" s="28">
        <v>102</v>
      </c>
      <c r="I2538" s="28">
        <v>0</v>
      </c>
      <c r="J2538" s="29">
        <f>표1[[#This Row],[C/V]]*표1[[#This Row],[판수]]-표1[[#This Row],[불량수량]]</f>
        <v>816</v>
      </c>
      <c r="K2538" s="28" t="s">
        <v>306</v>
      </c>
      <c r="L2538" s="28" t="s">
        <v>117</v>
      </c>
      <c r="M2538" s="30" t="s">
        <v>231</v>
      </c>
      <c r="N2538" s="30" t="s">
        <v>230</v>
      </c>
      <c r="O2538" s="31">
        <v>750</v>
      </c>
      <c r="P2538" s="31">
        <v>0</v>
      </c>
      <c r="Q2538" s="32"/>
      <c r="R2538" s="33">
        <f t="shared" si="197"/>
        <v>8.16</v>
      </c>
      <c r="S2538" s="34">
        <f t="shared" si="196"/>
        <v>164</v>
      </c>
      <c r="T2538" s="35">
        <f>IF(L2538="비가동",0,VLOOKUP(E2538,[1]단가!$D$4:$G$1048576,4,0))</f>
        <v>672.3</v>
      </c>
      <c r="U2538" s="35">
        <f t="shared" si="193"/>
        <v>548596.79999999993</v>
      </c>
      <c r="V2538" s="36" t="str">
        <f>IF($L2538="비가동",0,IF($B2538="in",VLOOKUP($E2538,[1]투입량!$M:$T,3,FALSE),VLOOKUP($E2538,[1]투입량!$D:$I,3,FALSE)))</f>
        <v>E5005-1</v>
      </c>
      <c r="W2538" s="35">
        <f>IF($L2538="비가동",0,IF($B2538="in",VLOOKUP($E2538,[1]투입량!$M:$T,6,FALSE),VLOOKUP($E2538,[1]투입량!$D:$I,5,FALSE)))</f>
        <v>366</v>
      </c>
      <c r="X2538" s="35">
        <f t="shared" si="195"/>
        <v>41065.200000000004</v>
      </c>
      <c r="Y2538" s="37">
        <f>IF(V2538=0,0,VLOOKUP(V2538,[1]원재료!C:H,3,0)*0.001)</f>
        <v>3.25</v>
      </c>
      <c r="Z2538" s="35">
        <f t="shared" si="194"/>
        <v>133461.90000000002</v>
      </c>
      <c r="AA2538" s="38"/>
      <c r="AB2538" s="39" t="s">
        <v>232</v>
      </c>
      <c r="AC2538" s="40"/>
    </row>
    <row r="2539" spans="1:29" ht="19.5" customHeight="1" x14ac:dyDescent="0.45">
      <c r="A2539" s="22">
        <v>46152</v>
      </c>
      <c r="B2539" s="23" t="s">
        <v>29</v>
      </c>
      <c r="C2539" s="24" t="s">
        <v>168</v>
      </c>
      <c r="D2539" s="25" t="s">
        <v>312</v>
      </c>
      <c r="E2539" s="26" t="s">
        <v>313</v>
      </c>
      <c r="F2539" s="27" t="str">
        <f>VLOOKUP(표1[[#This Row],[품번]],[1]!품번구분[#Data],2,0)</f>
        <v>G</v>
      </c>
      <c r="G2539" s="28">
        <v>6</v>
      </c>
      <c r="H2539" s="28">
        <v>70</v>
      </c>
      <c r="I2539" s="28">
        <v>0</v>
      </c>
      <c r="J2539" s="29">
        <f>표1[[#This Row],[C/V]]*표1[[#This Row],[판수]]-표1[[#This Row],[불량수량]]</f>
        <v>420</v>
      </c>
      <c r="K2539" s="28" t="s">
        <v>358</v>
      </c>
      <c r="L2539" s="28" t="s">
        <v>34</v>
      </c>
      <c r="M2539" s="30" t="s">
        <v>230</v>
      </c>
      <c r="N2539" s="30" t="s">
        <v>231</v>
      </c>
      <c r="O2539" s="31">
        <v>540</v>
      </c>
      <c r="P2539" s="31">
        <v>0</v>
      </c>
      <c r="Q2539" s="32"/>
      <c r="R2539" s="33">
        <f t="shared" si="197"/>
        <v>7.7777777777777777</v>
      </c>
      <c r="S2539" s="34">
        <f t="shared" si="196"/>
        <v>160</v>
      </c>
      <c r="T2539" s="35">
        <f>IF(L2539="비가동",0,VLOOKUP(E2539,[1]단가!$D$4:$G$1048576,4,0))</f>
        <v>408.6</v>
      </c>
      <c r="U2539" s="35">
        <f t="shared" si="193"/>
        <v>171612</v>
      </c>
      <c r="V2539" s="36" t="str">
        <f>IF($L2539="비가동",0,IF($B2539="in",VLOOKUP($E2539,[1]투입량!$M:$T,3,FALSE),VLOOKUP($E2539,[1]투입량!$D:$I,3,FALSE)))</f>
        <v>E5005-1</v>
      </c>
      <c r="W2539" s="35">
        <f>IF($L2539="비가동",0,IF($B2539="in",VLOOKUP($E2539,[1]투입량!$M:$T,6,FALSE),VLOOKUP($E2539,[1]투입량!$D:$I,5,FALSE)))</f>
        <v>0</v>
      </c>
      <c r="X2539" s="35">
        <f t="shared" si="195"/>
        <v>0</v>
      </c>
      <c r="Y2539" s="37">
        <f>IF(V2539=0,0,VLOOKUP(V2539,[1]원재료!C:H,3,0)*0.001)</f>
        <v>3.25</v>
      </c>
      <c r="Z2539" s="35">
        <f t="shared" si="194"/>
        <v>0</v>
      </c>
      <c r="AA2539" s="38"/>
      <c r="AB2539" s="39" t="s">
        <v>232</v>
      </c>
      <c r="AC2539" s="40"/>
    </row>
    <row r="2540" spans="1:29" ht="19.5" hidden="1" customHeight="1" x14ac:dyDescent="0.45">
      <c r="A2540" s="22">
        <v>46152</v>
      </c>
      <c r="B2540" s="23" t="s">
        <v>29</v>
      </c>
      <c r="C2540" s="24" t="s">
        <v>168</v>
      </c>
      <c r="D2540" s="25" t="s">
        <v>315</v>
      </c>
      <c r="E2540" s="26" t="s">
        <v>285</v>
      </c>
      <c r="F2540" s="27" t="str">
        <f>VLOOKUP(표1[[#This Row],[품번]],[1]!품번구분[#Data],2,0)</f>
        <v>G</v>
      </c>
      <c r="G2540" s="28">
        <v>104</v>
      </c>
      <c r="H2540" s="28">
        <v>37</v>
      </c>
      <c r="I2540" s="28">
        <v>0</v>
      </c>
      <c r="J2540" s="29">
        <f>표1[[#This Row],[C/V]]*표1[[#This Row],[판수]]-표1[[#This Row],[불량수량]]</f>
        <v>3848</v>
      </c>
      <c r="K2540" s="28" t="s">
        <v>358</v>
      </c>
      <c r="L2540" s="28" t="s">
        <v>34</v>
      </c>
      <c r="M2540" s="30" t="s">
        <v>230</v>
      </c>
      <c r="N2540" s="30" t="s">
        <v>231</v>
      </c>
      <c r="O2540" s="31">
        <v>300</v>
      </c>
      <c r="P2540" s="31">
        <v>240</v>
      </c>
      <c r="Q2540" s="32" t="s">
        <v>178</v>
      </c>
      <c r="R2540" s="33">
        <f t="shared" si="197"/>
        <v>7.4</v>
      </c>
      <c r="S2540" s="34">
        <f t="shared" si="196"/>
        <v>128</v>
      </c>
      <c r="T2540" s="35">
        <f>IF(L2540="비가동",0,VLOOKUP(E2540,[1]단가!$D$4:$G$1048576,4,0))</f>
        <v>45</v>
      </c>
      <c r="U2540" s="35">
        <f t="shared" si="193"/>
        <v>173160</v>
      </c>
      <c r="V2540" s="36" t="str">
        <f>IF($L2540="비가동",0,IF($B2540="in",VLOOKUP($E2540,[1]투입량!$M:$T,3,FALSE),VLOOKUP($E2540,[1]투입량!$D:$I,3,FALSE)))</f>
        <v>CE5001</v>
      </c>
      <c r="W2540" s="35">
        <f>IF($L2540="비가동",0,IF($B2540="in",VLOOKUP($E2540,[1]투입량!$M:$T,6,FALSE),VLOOKUP($E2540,[1]투입량!$D:$I,5,FALSE)))</f>
        <v>160</v>
      </c>
      <c r="X2540" s="35">
        <f t="shared" si="195"/>
        <v>6512</v>
      </c>
      <c r="Y2540" s="37">
        <f>IF(V2540=0,0,VLOOKUP(V2540,[1]원재료!C:H,3,0)*0.001)</f>
        <v>3.0500000000000003</v>
      </c>
      <c r="Z2540" s="35">
        <f t="shared" si="194"/>
        <v>19861.600000000002</v>
      </c>
      <c r="AA2540" s="38"/>
      <c r="AB2540" s="39" t="s">
        <v>232</v>
      </c>
      <c r="AC2540" s="40"/>
    </row>
    <row r="2541" spans="1:29" ht="19.5" customHeight="1" x14ac:dyDescent="0.45">
      <c r="A2541" s="22">
        <v>46152</v>
      </c>
      <c r="B2541" s="23" t="s">
        <v>29</v>
      </c>
      <c r="C2541" s="24" t="s">
        <v>168</v>
      </c>
      <c r="D2541" s="25" t="s">
        <v>317</v>
      </c>
      <c r="E2541" s="26" t="s">
        <v>318</v>
      </c>
      <c r="F2541" s="27" t="str">
        <f>VLOOKUP(표1[[#This Row],[품번]],[1]!품번구분[#Data],2,0)</f>
        <v>G</v>
      </c>
      <c r="G2541" s="28">
        <v>70</v>
      </c>
      <c r="H2541" s="28">
        <v>48</v>
      </c>
      <c r="I2541" s="28">
        <v>0</v>
      </c>
      <c r="J2541" s="29">
        <f>표1[[#This Row],[C/V]]*표1[[#This Row],[판수]]-표1[[#This Row],[불량수량]]</f>
        <v>3360</v>
      </c>
      <c r="K2541" s="28" t="s">
        <v>358</v>
      </c>
      <c r="L2541" s="28" t="s">
        <v>34</v>
      </c>
      <c r="M2541" s="30" t="s">
        <v>230</v>
      </c>
      <c r="N2541" s="30" t="s">
        <v>231</v>
      </c>
      <c r="O2541" s="31">
        <v>540</v>
      </c>
      <c r="P2541" s="31">
        <v>0</v>
      </c>
      <c r="Q2541" s="32"/>
      <c r="R2541" s="33">
        <f t="shared" si="197"/>
        <v>5.3333333333333339</v>
      </c>
      <c r="S2541" s="34">
        <f t="shared" si="196"/>
        <v>98</v>
      </c>
      <c r="T2541" s="35">
        <f>IF(L2541="비가동",0,VLOOKUP(E2541,[1]단가!$D$4:$G$1048576,4,0))</f>
        <v>172</v>
      </c>
      <c r="U2541" s="35">
        <f t="shared" si="193"/>
        <v>577920</v>
      </c>
      <c r="V2541" s="36" t="str">
        <f>IF($L2541="비가동",0,IF($B2541="in",VLOOKUP($E2541,[1]투입량!$M:$T,3,FALSE),VLOOKUP($E2541,[1]투입량!$D:$I,3,FALSE)))</f>
        <v>E6005</v>
      </c>
      <c r="W2541" s="35">
        <f>IF($L2541="비가동",0,IF($B2541="in",VLOOKUP($E2541,[1]투입량!$M:$T,6,FALSE),VLOOKUP($E2541,[1]투입량!$D:$I,5,FALSE)))</f>
        <v>0</v>
      </c>
      <c r="X2541" s="35">
        <f t="shared" si="195"/>
        <v>0</v>
      </c>
      <c r="Y2541" s="37">
        <f>IF(V2541=0,0,VLOOKUP(V2541,[1]원재료!C:H,3,0)*0.001)</f>
        <v>4.62</v>
      </c>
      <c r="Z2541" s="35">
        <f t="shared" si="194"/>
        <v>0</v>
      </c>
      <c r="AA2541" s="38"/>
      <c r="AB2541" s="39" t="s">
        <v>232</v>
      </c>
      <c r="AC2541" s="40"/>
    </row>
    <row r="2542" spans="1:29" ht="19.5" customHeight="1" x14ac:dyDescent="0.45">
      <c r="A2542" s="22">
        <v>46152</v>
      </c>
      <c r="B2542" s="23" t="s">
        <v>29</v>
      </c>
      <c r="C2542" s="24" t="s">
        <v>168</v>
      </c>
      <c r="D2542" s="25" t="s">
        <v>312</v>
      </c>
      <c r="E2542" s="26" t="s">
        <v>313</v>
      </c>
      <c r="F2542" s="27" t="str">
        <f>VLOOKUP(표1[[#This Row],[품번]],[1]!품번구분[#Data],2,0)</f>
        <v>G</v>
      </c>
      <c r="G2542" s="28">
        <v>6</v>
      </c>
      <c r="H2542" s="28">
        <v>90</v>
      </c>
      <c r="I2542" s="28">
        <v>0</v>
      </c>
      <c r="J2542" s="29">
        <f>표1[[#This Row],[C/V]]*표1[[#This Row],[판수]]-표1[[#This Row],[불량수량]]</f>
        <v>540</v>
      </c>
      <c r="K2542" s="28" t="s">
        <v>372</v>
      </c>
      <c r="L2542" s="28" t="s">
        <v>117</v>
      </c>
      <c r="M2542" s="30" t="s">
        <v>231</v>
      </c>
      <c r="N2542" s="30" t="s">
        <v>230</v>
      </c>
      <c r="O2542" s="31">
        <v>750</v>
      </c>
      <c r="P2542" s="31">
        <v>0</v>
      </c>
      <c r="Q2542" s="32"/>
      <c r="R2542" s="33">
        <f t="shared" si="197"/>
        <v>7.1999999999999993</v>
      </c>
      <c r="S2542" s="34">
        <f t="shared" si="196"/>
        <v>160</v>
      </c>
      <c r="T2542" s="35">
        <f>IF(L2542="비가동",0,VLOOKUP(E2542,[1]단가!$D$4:$G$1048576,4,0))</f>
        <v>408.6</v>
      </c>
      <c r="U2542" s="35">
        <f t="shared" si="193"/>
        <v>220644</v>
      </c>
      <c r="V2542" s="36" t="str">
        <f>IF($L2542="비가동",0,IF($B2542="in",VLOOKUP($E2542,[1]투입량!$M:$T,3,FALSE),VLOOKUP($E2542,[1]투입량!$D:$I,3,FALSE)))</f>
        <v>E5005-1</v>
      </c>
      <c r="W2542" s="35">
        <f>IF($L2542="비가동",0,IF($B2542="in",VLOOKUP($E2542,[1]투입량!$M:$T,6,FALSE),VLOOKUP($E2542,[1]투입량!$D:$I,5,FALSE)))</f>
        <v>0</v>
      </c>
      <c r="X2542" s="35">
        <f t="shared" si="195"/>
        <v>0</v>
      </c>
      <c r="Y2542" s="37">
        <f>IF(V2542=0,0,VLOOKUP(V2542,[1]원재료!C:H,3,0)*0.001)</f>
        <v>3.25</v>
      </c>
      <c r="Z2542" s="35">
        <f t="shared" si="194"/>
        <v>0</v>
      </c>
      <c r="AA2542" s="38"/>
      <c r="AB2542" s="39" t="s">
        <v>232</v>
      </c>
      <c r="AC2542" s="40"/>
    </row>
    <row r="2543" spans="1:29" ht="19.5" customHeight="1" x14ac:dyDescent="0.45">
      <c r="A2543" s="22">
        <v>46152</v>
      </c>
      <c r="B2543" s="23" t="s">
        <v>29</v>
      </c>
      <c r="C2543" s="24" t="s">
        <v>168</v>
      </c>
      <c r="D2543" s="25" t="s">
        <v>315</v>
      </c>
      <c r="E2543" s="26" t="s">
        <v>285</v>
      </c>
      <c r="F2543" s="27" t="str">
        <f>VLOOKUP(표1[[#This Row],[품번]],[1]!품번구분[#Data],2,0)</f>
        <v>G</v>
      </c>
      <c r="G2543" s="28">
        <v>104</v>
      </c>
      <c r="H2543" s="28">
        <v>91</v>
      </c>
      <c r="I2543" s="28">
        <v>0</v>
      </c>
      <c r="J2543" s="29">
        <f>표1[[#This Row],[C/V]]*표1[[#This Row],[판수]]-표1[[#This Row],[불량수량]]</f>
        <v>9464</v>
      </c>
      <c r="K2543" s="28" t="s">
        <v>372</v>
      </c>
      <c r="L2543" s="28" t="s">
        <v>117</v>
      </c>
      <c r="M2543" s="30" t="s">
        <v>231</v>
      </c>
      <c r="N2543" s="30" t="s">
        <v>230</v>
      </c>
      <c r="O2543" s="31">
        <v>750</v>
      </c>
      <c r="P2543" s="31">
        <v>0</v>
      </c>
      <c r="Q2543" s="32"/>
      <c r="R2543" s="33">
        <f t="shared" si="197"/>
        <v>7.28</v>
      </c>
      <c r="S2543" s="34">
        <f t="shared" si="196"/>
        <v>128</v>
      </c>
      <c r="T2543" s="35">
        <f>IF(L2543="비가동",0,VLOOKUP(E2543,[1]단가!$D$4:$G$1048576,4,0))</f>
        <v>45</v>
      </c>
      <c r="U2543" s="35">
        <f t="shared" si="193"/>
        <v>425880</v>
      </c>
      <c r="V2543" s="36" t="str">
        <f>IF($L2543="비가동",0,IF($B2543="in",VLOOKUP($E2543,[1]투입량!$M:$T,3,FALSE),VLOOKUP($E2543,[1]투입량!$D:$I,3,FALSE)))</f>
        <v>CE5001</v>
      </c>
      <c r="W2543" s="35">
        <f>IF($L2543="비가동",0,IF($B2543="in",VLOOKUP($E2543,[1]투입량!$M:$T,6,FALSE),VLOOKUP($E2543,[1]투입량!$D:$I,5,FALSE)))</f>
        <v>160</v>
      </c>
      <c r="X2543" s="35">
        <f t="shared" si="195"/>
        <v>16016</v>
      </c>
      <c r="Y2543" s="37">
        <f>IF(V2543=0,0,VLOOKUP(V2543,[1]원재료!C:H,3,0)*0.001)</f>
        <v>3.0500000000000003</v>
      </c>
      <c r="Z2543" s="35">
        <f t="shared" si="194"/>
        <v>48848.800000000003</v>
      </c>
      <c r="AA2543" s="38"/>
      <c r="AB2543" s="39" t="s">
        <v>232</v>
      </c>
      <c r="AC2543" s="40"/>
    </row>
    <row r="2544" spans="1:29" ht="19.5" customHeight="1" x14ac:dyDescent="0.45">
      <c r="A2544" s="22">
        <v>46152</v>
      </c>
      <c r="B2544" s="23" t="s">
        <v>29</v>
      </c>
      <c r="C2544" s="24" t="s">
        <v>168</v>
      </c>
      <c r="D2544" s="25" t="s">
        <v>317</v>
      </c>
      <c r="E2544" s="26" t="s">
        <v>318</v>
      </c>
      <c r="F2544" s="27" t="str">
        <f>VLOOKUP(표1[[#This Row],[품번]],[1]!품번구분[#Data],2,0)</f>
        <v>G</v>
      </c>
      <c r="G2544" s="28">
        <v>70</v>
      </c>
      <c r="H2544" s="28">
        <v>50</v>
      </c>
      <c r="I2544" s="28">
        <v>0</v>
      </c>
      <c r="J2544" s="29">
        <f>표1[[#This Row],[C/V]]*표1[[#This Row],[판수]]-표1[[#This Row],[불량수량]]</f>
        <v>3500</v>
      </c>
      <c r="K2544" s="28" t="s">
        <v>372</v>
      </c>
      <c r="L2544" s="28" t="s">
        <v>117</v>
      </c>
      <c r="M2544" s="30" t="s">
        <v>231</v>
      </c>
      <c r="N2544" s="30" t="s">
        <v>230</v>
      </c>
      <c r="O2544" s="31">
        <v>750</v>
      </c>
      <c r="P2544" s="31">
        <v>0</v>
      </c>
      <c r="Q2544" s="32"/>
      <c r="R2544" s="33">
        <f t="shared" si="197"/>
        <v>4</v>
      </c>
      <c r="S2544" s="34">
        <f t="shared" si="196"/>
        <v>98</v>
      </c>
      <c r="T2544" s="35">
        <f>IF(L2544="비가동",0,VLOOKUP(E2544,[1]단가!$D$4:$G$1048576,4,0))</f>
        <v>172</v>
      </c>
      <c r="U2544" s="35">
        <f t="shared" si="193"/>
        <v>602000</v>
      </c>
      <c r="V2544" s="36" t="str">
        <f>IF($L2544="비가동",0,IF($B2544="in",VLOOKUP($E2544,[1]투입량!$M:$T,3,FALSE),VLOOKUP($E2544,[1]투입량!$D:$I,3,FALSE)))</f>
        <v>E6005</v>
      </c>
      <c r="W2544" s="35">
        <f>IF($L2544="비가동",0,IF($B2544="in",VLOOKUP($E2544,[1]투입량!$M:$T,6,FALSE),VLOOKUP($E2544,[1]투입량!$D:$I,5,FALSE)))</f>
        <v>0</v>
      </c>
      <c r="X2544" s="35">
        <f t="shared" si="195"/>
        <v>0</v>
      </c>
      <c r="Y2544" s="37">
        <f>IF(V2544=0,0,VLOOKUP(V2544,[1]원재료!C:H,3,0)*0.001)</f>
        <v>4.62</v>
      </c>
      <c r="Z2544" s="35">
        <f t="shared" si="194"/>
        <v>0</v>
      </c>
      <c r="AA2544" s="38"/>
      <c r="AB2544" s="39" t="s">
        <v>232</v>
      </c>
      <c r="AC2544" s="40"/>
    </row>
    <row r="2545" spans="1:29" ht="19.5" customHeight="1" x14ac:dyDescent="0.45">
      <c r="A2545" s="22">
        <v>46152</v>
      </c>
      <c r="B2545" s="23" t="s">
        <v>29</v>
      </c>
      <c r="C2545" s="24" t="s">
        <v>168</v>
      </c>
      <c r="D2545" s="25" t="s">
        <v>328</v>
      </c>
      <c r="E2545" s="26" t="s">
        <v>329</v>
      </c>
      <c r="F2545" s="27" t="str">
        <f>VLOOKUP(표1[[#This Row],[품번]],[1]!품번구분[#Data],2,0)</f>
        <v>G</v>
      </c>
      <c r="G2545" s="28">
        <v>2</v>
      </c>
      <c r="H2545" s="28">
        <v>50</v>
      </c>
      <c r="I2545" s="28">
        <v>0</v>
      </c>
      <c r="J2545" s="29">
        <f>표1[[#This Row],[C/V]]*표1[[#This Row],[판수]]-표1[[#This Row],[불량수량]]</f>
        <v>100</v>
      </c>
      <c r="K2545" s="28" t="s">
        <v>407</v>
      </c>
      <c r="L2545" s="28" t="s">
        <v>34</v>
      </c>
      <c r="M2545" s="30" t="s">
        <v>230</v>
      </c>
      <c r="N2545" s="30" t="s">
        <v>231</v>
      </c>
      <c r="O2545" s="31">
        <v>540</v>
      </c>
      <c r="P2545" s="31">
        <v>0</v>
      </c>
      <c r="Q2545" s="32"/>
      <c r="R2545" s="33">
        <f t="shared" si="197"/>
        <v>5.5555555555555554</v>
      </c>
      <c r="S2545" s="34">
        <f t="shared" si="196"/>
        <v>124</v>
      </c>
      <c r="T2545" s="35">
        <f>IF(L2545="비가동",0,VLOOKUP(E2545,[1]단가!$D$4:$G$1048576,4,0))</f>
        <v>3750</v>
      </c>
      <c r="U2545" s="35">
        <f t="shared" ref="U2545:U2608" si="198">IF(L2545="비가동",0,T2545*J2545)</f>
        <v>375000</v>
      </c>
      <c r="V2545" s="36" t="str">
        <f>IF($L2545="비가동",0,IF($B2545="in",VLOOKUP($E2545,[1]투입량!$M:$T,3,FALSE),VLOOKUP($E2545,[1]투입량!$D:$I,3,FALSE)))</f>
        <v>E6005</v>
      </c>
      <c r="W2545" s="35">
        <f>IF($L2545="비가동",0,IF($B2545="in",VLOOKUP($E2545,[1]투입량!$M:$T,6,FALSE),VLOOKUP($E2545,[1]투입량!$D:$I,5,FALSE)))</f>
        <v>88</v>
      </c>
      <c r="X2545" s="35">
        <f t="shared" si="195"/>
        <v>4840.0000000000009</v>
      </c>
      <c r="Y2545" s="37">
        <f>IF(V2545=0,0,VLOOKUP(V2545,[1]원재료!C:H,3,0)*0.001)</f>
        <v>4.62</v>
      </c>
      <c r="Z2545" s="35">
        <f t="shared" ref="Z2545:Z2608" si="199">Y2545*X2545</f>
        <v>22360.800000000003</v>
      </c>
      <c r="AA2545" s="38"/>
      <c r="AB2545" s="39" t="s">
        <v>232</v>
      </c>
      <c r="AC2545" s="40"/>
    </row>
    <row r="2546" spans="1:29" ht="19.5" customHeight="1" x14ac:dyDescent="0.45">
      <c r="A2546" s="22">
        <v>46152</v>
      </c>
      <c r="B2546" s="23" t="s">
        <v>29</v>
      </c>
      <c r="C2546" s="24" t="s">
        <v>168</v>
      </c>
      <c r="D2546" s="25" t="s">
        <v>331</v>
      </c>
      <c r="E2546" s="26" t="s">
        <v>332</v>
      </c>
      <c r="F2546" s="27" t="str">
        <f>VLOOKUP(표1[[#This Row],[품번]],[1]!품번구분[#Data],2,0)</f>
        <v>G</v>
      </c>
      <c r="G2546" s="28">
        <v>16</v>
      </c>
      <c r="H2546" s="28">
        <v>50</v>
      </c>
      <c r="I2546" s="28">
        <v>0</v>
      </c>
      <c r="J2546" s="29">
        <f>표1[[#This Row],[C/V]]*표1[[#This Row],[판수]]-표1[[#This Row],[불량수량]]</f>
        <v>800</v>
      </c>
      <c r="K2546" s="28" t="s">
        <v>407</v>
      </c>
      <c r="L2546" s="28" t="s">
        <v>34</v>
      </c>
      <c r="M2546" s="30" t="s">
        <v>230</v>
      </c>
      <c r="N2546" s="30" t="s">
        <v>231</v>
      </c>
      <c r="O2546" s="31">
        <v>540</v>
      </c>
      <c r="P2546" s="31">
        <v>0</v>
      </c>
      <c r="Q2546" s="32"/>
      <c r="R2546" s="33">
        <f t="shared" si="197"/>
        <v>5.5555555555555554</v>
      </c>
      <c r="S2546" s="34">
        <f t="shared" si="196"/>
        <v>124</v>
      </c>
      <c r="T2546" s="35">
        <f>IF(L2546="비가동",0,VLOOKUP(E2546,[1]단가!$D$4:$G$1048576,4,0))</f>
        <v>820.4</v>
      </c>
      <c r="U2546" s="35">
        <f t="shared" si="198"/>
        <v>656320</v>
      </c>
      <c r="V2546" s="36" t="str">
        <f>IF($L2546="비가동",0,IF($B2546="in",VLOOKUP($E2546,[1]투입량!$M:$T,3,FALSE),VLOOKUP($E2546,[1]투입량!$D:$I,3,FALSE)))</f>
        <v>E5005-1</v>
      </c>
      <c r="W2546" s="35">
        <f>IF($L2546="비가동",0,IF($B2546="in",VLOOKUP($E2546,[1]투입량!$M:$T,6,FALSE),VLOOKUP($E2546,[1]투입량!$D:$I,5,FALSE)))</f>
        <v>360</v>
      </c>
      <c r="X2546" s="35">
        <f t="shared" ref="X2546:X2609" si="200">IF(L2546="비가동",0,(W2546*1.1)*H2546)</f>
        <v>19800.000000000004</v>
      </c>
      <c r="Y2546" s="37">
        <f>IF(V2546=0,0,VLOOKUP(V2546,[1]원재료!C:H,3,0)*0.001)</f>
        <v>3.25</v>
      </c>
      <c r="Z2546" s="35">
        <f t="shared" si="199"/>
        <v>64350.000000000015</v>
      </c>
      <c r="AA2546" s="38"/>
      <c r="AB2546" s="39" t="s">
        <v>232</v>
      </c>
      <c r="AC2546" s="40"/>
    </row>
    <row r="2547" spans="1:29" ht="19.5" customHeight="1" x14ac:dyDescent="0.45">
      <c r="A2547" s="22">
        <v>46152</v>
      </c>
      <c r="B2547" s="23" t="s">
        <v>29</v>
      </c>
      <c r="C2547" s="24" t="s">
        <v>168</v>
      </c>
      <c r="D2547" s="25" t="s">
        <v>333</v>
      </c>
      <c r="E2547" s="26" t="s">
        <v>332</v>
      </c>
      <c r="F2547" s="27" t="str">
        <f>VLOOKUP(표1[[#This Row],[품번]],[1]!품번구분[#Data],2,0)</f>
        <v>G</v>
      </c>
      <c r="G2547" s="28">
        <v>16</v>
      </c>
      <c r="H2547" s="28">
        <v>50</v>
      </c>
      <c r="I2547" s="28">
        <v>0</v>
      </c>
      <c r="J2547" s="29">
        <f>표1[[#This Row],[C/V]]*표1[[#This Row],[판수]]-표1[[#This Row],[불량수량]]</f>
        <v>800</v>
      </c>
      <c r="K2547" s="28" t="s">
        <v>407</v>
      </c>
      <c r="L2547" s="28" t="s">
        <v>34</v>
      </c>
      <c r="M2547" s="30" t="s">
        <v>230</v>
      </c>
      <c r="N2547" s="30" t="s">
        <v>231</v>
      </c>
      <c r="O2547" s="31">
        <v>540</v>
      </c>
      <c r="P2547" s="31">
        <v>0</v>
      </c>
      <c r="Q2547" s="32"/>
      <c r="R2547" s="33">
        <f t="shared" si="197"/>
        <v>5.5555555555555554</v>
      </c>
      <c r="S2547" s="34">
        <f t="shared" si="196"/>
        <v>124</v>
      </c>
      <c r="T2547" s="35">
        <f>IF(L2547="비가동",0,VLOOKUP(E2547,[1]단가!$D$4:$G$1048576,4,0))</f>
        <v>820.4</v>
      </c>
      <c r="U2547" s="35">
        <f t="shared" si="198"/>
        <v>656320</v>
      </c>
      <c r="V2547" s="36" t="str">
        <f>IF($L2547="비가동",0,IF($B2547="in",VLOOKUP($E2547,[1]투입량!$M:$T,3,FALSE),VLOOKUP($E2547,[1]투입량!$D:$I,3,FALSE)))</f>
        <v>E5005-1</v>
      </c>
      <c r="W2547" s="35">
        <f>IF($L2547="비가동",0,IF($B2547="in",VLOOKUP($E2547,[1]투입량!$M:$T,6,FALSE),VLOOKUP($E2547,[1]투입량!$D:$I,5,FALSE)))</f>
        <v>360</v>
      </c>
      <c r="X2547" s="35">
        <f t="shared" si="200"/>
        <v>19800.000000000004</v>
      </c>
      <c r="Y2547" s="37">
        <f>IF(V2547=0,0,VLOOKUP(V2547,[1]원재료!C:H,3,0)*0.001)</f>
        <v>3.25</v>
      </c>
      <c r="Z2547" s="35">
        <f t="shared" si="199"/>
        <v>64350.000000000015</v>
      </c>
      <c r="AA2547" s="38"/>
      <c r="AB2547" s="39" t="s">
        <v>232</v>
      </c>
      <c r="AC2547" s="40"/>
    </row>
    <row r="2548" spans="1:29" ht="19.5" customHeight="1" x14ac:dyDescent="0.45">
      <c r="A2548" s="22">
        <v>46152</v>
      </c>
      <c r="B2548" s="23" t="s">
        <v>29</v>
      </c>
      <c r="C2548" s="24" t="s">
        <v>168</v>
      </c>
      <c r="D2548" s="25" t="s">
        <v>328</v>
      </c>
      <c r="E2548" s="26" t="s">
        <v>329</v>
      </c>
      <c r="F2548" s="27" t="str">
        <f>VLOOKUP(표1[[#This Row],[품번]],[1]!품번구분[#Data],2,0)</f>
        <v>G</v>
      </c>
      <c r="G2548" s="28">
        <v>2</v>
      </c>
      <c r="H2548" s="28">
        <v>74</v>
      </c>
      <c r="I2548" s="28">
        <v>0</v>
      </c>
      <c r="J2548" s="29">
        <f>표1[[#This Row],[C/V]]*표1[[#This Row],[판수]]-표1[[#This Row],[불량수량]]</f>
        <v>148</v>
      </c>
      <c r="K2548" s="28" t="s">
        <v>347</v>
      </c>
      <c r="L2548" s="28" t="s">
        <v>117</v>
      </c>
      <c r="M2548" s="30" t="s">
        <v>231</v>
      </c>
      <c r="N2548" s="30" t="s">
        <v>230</v>
      </c>
      <c r="O2548" s="31">
        <v>750</v>
      </c>
      <c r="P2548" s="31">
        <v>0</v>
      </c>
      <c r="Q2548" s="32"/>
      <c r="R2548" s="33">
        <f t="shared" si="197"/>
        <v>5.92</v>
      </c>
      <c r="S2548" s="34">
        <f t="shared" si="196"/>
        <v>124</v>
      </c>
      <c r="T2548" s="35">
        <f>IF(L2548="비가동",0,VLOOKUP(E2548,[1]단가!$D$4:$G$1048576,4,0))</f>
        <v>3750</v>
      </c>
      <c r="U2548" s="35">
        <f t="shared" si="198"/>
        <v>555000</v>
      </c>
      <c r="V2548" s="36" t="str">
        <f>IF($L2548="비가동",0,IF($B2548="in",VLOOKUP($E2548,[1]투입량!$M:$T,3,FALSE),VLOOKUP($E2548,[1]투입량!$D:$I,3,FALSE)))</f>
        <v>E6005</v>
      </c>
      <c r="W2548" s="35">
        <f>IF($L2548="비가동",0,IF($B2548="in",VLOOKUP($E2548,[1]투입량!$M:$T,6,FALSE),VLOOKUP($E2548,[1]투입량!$D:$I,5,FALSE)))</f>
        <v>88</v>
      </c>
      <c r="X2548" s="35">
        <f t="shared" si="200"/>
        <v>7163.2000000000007</v>
      </c>
      <c r="Y2548" s="37">
        <f>IF(V2548=0,0,VLOOKUP(V2548,[1]원재료!C:H,3,0)*0.001)</f>
        <v>4.62</v>
      </c>
      <c r="Z2548" s="35">
        <f t="shared" si="199"/>
        <v>33093.984000000004</v>
      </c>
      <c r="AA2548" s="38"/>
      <c r="AB2548" s="39" t="s">
        <v>232</v>
      </c>
      <c r="AC2548" s="40"/>
    </row>
    <row r="2549" spans="1:29" ht="19.5" customHeight="1" x14ac:dyDescent="0.45">
      <c r="A2549" s="22">
        <v>46152</v>
      </c>
      <c r="B2549" s="23" t="s">
        <v>29</v>
      </c>
      <c r="C2549" s="24" t="s">
        <v>168</v>
      </c>
      <c r="D2549" s="25" t="s">
        <v>331</v>
      </c>
      <c r="E2549" s="26" t="s">
        <v>332</v>
      </c>
      <c r="F2549" s="27" t="str">
        <f>VLOOKUP(표1[[#This Row],[품번]],[1]!품번구분[#Data],2,0)</f>
        <v>G</v>
      </c>
      <c r="G2549" s="28">
        <v>16</v>
      </c>
      <c r="H2549" s="28">
        <v>74</v>
      </c>
      <c r="I2549" s="28">
        <v>0</v>
      </c>
      <c r="J2549" s="29">
        <f>표1[[#This Row],[C/V]]*표1[[#This Row],[판수]]-표1[[#This Row],[불량수량]]</f>
        <v>1184</v>
      </c>
      <c r="K2549" s="28" t="s">
        <v>347</v>
      </c>
      <c r="L2549" s="28" t="s">
        <v>117</v>
      </c>
      <c r="M2549" s="30" t="s">
        <v>231</v>
      </c>
      <c r="N2549" s="30" t="s">
        <v>230</v>
      </c>
      <c r="O2549" s="31">
        <v>750</v>
      </c>
      <c r="P2549" s="31">
        <v>0</v>
      </c>
      <c r="Q2549" s="32"/>
      <c r="R2549" s="33">
        <f t="shared" si="197"/>
        <v>5.92</v>
      </c>
      <c r="S2549" s="34">
        <f t="shared" si="196"/>
        <v>124</v>
      </c>
      <c r="T2549" s="35">
        <f>IF(L2549="비가동",0,VLOOKUP(E2549,[1]단가!$D$4:$G$1048576,4,0))</f>
        <v>820.4</v>
      </c>
      <c r="U2549" s="35">
        <f t="shared" si="198"/>
        <v>971353.59999999998</v>
      </c>
      <c r="V2549" s="36" t="str">
        <f>IF($L2549="비가동",0,IF($B2549="in",VLOOKUP($E2549,[1]투입량!$M:$T,3,FALSE),VLOOKUP($E2549,[1]투입량!$D:$I,3,FALSE)))</f>
        <v>E5005-1</v>
      </c>
      <c r="W2549" s="35">
        <f>IF($L2549="비가동",0,IF($B2549="in",VLOOKUP($E2549,[1]투입량!$M:$T,6,FALSE),VLOOKUP($E2549,[1]투입량!$D:$I,5,FALSE)))</f>
        <v>360</v>
      </c>
      <c r="X2549" s="35">
        <f t="shared" si="200"/>
        <v>29304.000000000004</v>
      </c>
      <c r="Y2549" s="37">
        <f>IF(V2549=0,0,VLOOKUP(V2549,[1]원재료!C:H,3,0)*0.001)</f>
        <v>3.25</v>
      </c>
      <c r="Z2549" s="35">
        <f t="shared" si="199"/>
        <v>95238.000000000015</v>
      </c>
      <c r="AA2549" s="38"/>
      <c r="AB2549" s="39" t="s">
        <v>232</v>
      </c>
      <c r="AC2549" s="40"/>
    </row>
    <row r="2550" spans="1:29" ht="19.5" customHeight="1" x14ac:dyDescent="0.45">
      <c r="A2550" s="22">
        <v>46152</v>
      </c>
      <c r="B2550" s="23" t="s">
        <v>29</v>
      </c>
      <c r="C2550" s="24" t="s">
        <v>168</v>
      </c>
      <c r="D2550" s="25" t="s">
        <v>333</v>
      </c>
      <c r="E2550" s="26" t="s">
        <v>332</v>
      </c>
      <c r="F2550" s="27" t="str">
        <f>VLOOKUP(표1[[#This Row],[품번]],[1]!품번구분[#Data],2,0)</f>
        <v>G</v>
      </c>
      <c r="G2550" s="28">
        <v>16</v>
      </c>
      <c r="H2550" s="28">
        <v>74</v>
      </c>
      <c r="I2550" s="28">
        <v>0</v>
      </c>
      <c r="J2550" s="29">
        <f>표1[[#This Row],[C/V]]*표1[[#This Row],[판수]]-표1[[#This Row],[불량수량]]</f>
        <v>1184</v>
      </c>
      <c r="K2550" s="28" t="s">
        <v>347</v>
      </c>
      <c r="L2550" s="28" t="s">
        <v>117</v>
      </c>
      <c r="M2550" s="30" t="s">
        <v>231</v>
      </c>
      <c r="N2550" s="30" t="s">
        <v>230</v>
      </c>
      <c r="O2550" s="31">
        <v>750</v>
      </c>
      <c r="P2550" s="31">
        <v>0</v>
      </c>
      <c r="Q2550" s="32"/>
      <c r="R2550" s="33">
        <f t="shared" si="197"/>
        <v>5.92</v>
      </c>
      <c r="S2550" s="34">
        <f t="shared" si="196"/>
        <v>124</v>
      </c>
      <c r="T2550" s="35">
        <f>IF(L2550="비가동",0,VLOOKUP(E2550,[1]단가!$D$4:$G$1048576,4,0))</f>
        <v>820.4</v>
      </c>
      <c r="U2550" s="35">
        <f t="shared" si="198"/>
        <v>971353.59999999998</v>
      </c>
      <c r="V2550" s="36" t="str">
        <f>IF($L2550="비가동",0,IF($B2550="in",VLOOKUP($E2550,[1]투입량!$M:$T,3,FALSE),VLOOKUP($E2550,[1]투입량!$D:$I,3,FALSE)))</f>
        <v>E5005-1</v>
      </c>
      <c r="W2550" s="35">
        <f>IF($L2550="비가동",0,IF($B2550="in",VLOOKUP($E2550,[1]투입량!$M:$T,6,FALSE),VLOOKUP($E2550,[1]투입량!$D:$I,5,FALSE)))</f>
        <v>360</v>
      </c>
      <c r="X2550" s="35">
        <f t="shared" si="200"/>
        <v>29304.000000000004</v>
      </c>
      <c r="Y2550" s="37">
        <f>IF(V2550=0,0,VLOOKUP(V2550,[1]원재료!C:H,3,0)*0.001)</f>
        <v>3.25</v>
      </c>
      <c r="Z2550" s="35">
        <f t="shared" si="199"/>
        <v>95238.000000000015</v>
      </c>
      <c r="AA2550" s="38"/>
      <c r="AB2550" s="39" t="s">
        <v>232</v>
      </c>
      <c r="AC2550" s="40"/>
    </row>
    <row r="2551" spans="1:29" ht="19.5" customHeight="1" x14ac:dyDescent="0.45">
      <c r="A2551" s="22">
        <v>46152</v>
      </c>
      <c r="B2551" s="23" t="s">
        <v>29</v>
      </c>
      <c r="C2551" s="24" t="s">
        <v>168</v>
      </c>
      <c r="D2551" s="25" t="s">
        <v>335</v>
      </c>
      <c r="E2551" s="26" t="s">
        <v>336</v>
      </c>
      <c r="F2551" s="27" t="str">
        <f>VLOOKUP(표1[[#This Row],[품번]],[1]!품번구분[#Data],2,0)</f>
        <v>G</v>
      </c>
      <c r="G2551" s="28">
        <v>12</v>
      </c>
      <c r="H2551" s="28">
        <v>103</v>
      </c>
      <c r="I2551" s="28">
        <v>0</v>
      </c>
      <c r="J2551" s="29">
        <f>표1[[#This Row],[C/V]]*표1[[#This Row],[판수]]-표1[[#This Row],[불량수량]]</f>
        <v>1236</v>
      </c>
      <c r="K2551" s="28" t="s">
        <v>337</v>
      </c>
      <c r="L2551" s="28" t="s">
        <v>117</v>
      </c>
      <c r="M2551" s="30" t="s">
        <v>231</v>
      </c>
      <c r="N2551" s="30" t="s">
        <v>230</v>
      </c>
      <c r="O2551" s="31">
        <v>750</v>
      </c>
      <c r="P2551" s="31">
        <v>0</v>
      </c>
      <c r="Q2551" s="32"/>
      <c r="R2551" s="33">
        <f t="shared" si="197"/>
        <v>8.24</v>
      </c>
      <c r="S2551" s="34">
        <f t="shared" si="196"/>
        <v>103</v>
      </c>
      <c r="T2551" s="35">
        <f>IF(L2551="비가동",0,VLOOKUP(E2551,[1]단가!$D$4:$G$1048576,4,0))</f>
        <v>382.8</v>
      </c>
      <c r="U2551" s="35">
        <f t="shared" si="198"/>
        <v>473140.8</v>
      </c>
      <c r="V2551" s="36" t="str">
        <f>IF($L2551="비가동",0,IF($B2551="in",VLOOKUP($E2551,[1]투입량!$M:$T,3,FALSE),VLOOKUP($E2551,[1]투입량!$D:$I,3,FALSE)))</f>
        <v>E5007</v>
      </c>
      <c r="W2551" s="35">
        <f>IF($L2551="비가동",0,IF($B2551="in",VLOOKUP($E2551,[1]투입량!$M:$T,6,FALSE),VLOOKUP($E2551,[1]투입량!$D:$I,5,FALSE)))</f>
        <v>480</v>
      </c>
      <c r="X2551" s="35">
        <f t="shared" si="200"/>
        <v>54384</v>
      </c>
      <c r="Y2551" s="37">
        <f>IF(V2551=0,0,VLOOKUP(V2551,[1]원재료!C:H,3,0)*0.001)</f>
        <v>4.55</v>
      </c>
      <c r="Z2551" s="35">
        <f t="shared" si="199"/>
        <v>247447.19999999998</v>
      </c>
      <c r="AA2551" s="38"/>
      <c r="AB2551" s="39" t="s">
        <v>232</v>
      </c>
      <c r="AC2551" s="40"/>
    </row>
    <row r="2552" spans="1:29" ht="19.5" customHeight="1" x14ac:dyDescent="0.45">
      <c r="A2552" s="22">
        <v>46152</v>
      </c>
      <c r="B2552" s="23" t="s">
        <v>29</v>
      </c>
      <c r="C2552" s="24" t="s">
        <v>168</v>
      </c>
      <c r="D2552" s="25" t="s">
        <v>338</v>
      </c>
      <c r="E2552" s="26" t="s">
        <v>339</v>
      </c>
      <c r="F2552" s="27" t="str">
        <f>VLOOKUP(표1[[#This Row],[품번]],[1]!품번구분[#Data],2,0)</f>
        <v>G</v>
      </c>
      <c r="G2552" s="28">
        <v>4</v>
      </c>
      <c r="H2552" s="28">
        <v>103</v>
      </c>
      <c r="I2552" s="28">
        <v>0</v>
      </c>
      <c r="J2552" s="29">
        <f>표1[[#This Row],[C/V]]*표1[[#This Row],[판수]]-표1[[#This Row],[불량수량]]</f>
        <v>412</v>
      </c>
      <c r="K2552" s="28" t="s">
        <v>337</v>
      </c>
      <c r="L2552" s="28" t="s">
        <v>117</v>
      </c>
      <c r="M2552" s="30" t="s">
        <v>231</v>
      </c>
      <c r="N2552" s="30" t="s">
        <v>230</v>
      </c>
      <c r="O2552" s="31">
        <v>750</v>
      </c>
      <c r="P2552" s="31">
        <v>0</v>
      </c>
      <c r="Q2552" s="32"/>
      <c r="R2552" s="33">
        <f t="shared" si="197"/>
        <v>8.24</v>
      </c>
      <c r="S2552" s="34">
        <f t="shared" si="196"/>
        <v>103</v>
      </c>
      <c r="T2552" s="35">
        <f>IF(L2552="비가동",0,VLOOKUP(E2552,[1]단가!$D$4:$G$1048576,4,0))</f>
        <v>621.20000000000005</v>
      </c>
      <c r="U2552" s="35">
        <f t="shared" si="198"/>
        <v>255934.40000000002</v>
      </c>
      <c r="V2552" s="36" t="str">
        <f>IF($L2552="비가동",0,IF($B2552="in",VLOOKUP($E2552,[1]투입량!$M:$T,3,FALSE),VLOOKUP($E2552,[1]투입량!$D:$I,3,FALSE)))</f>
        <v>E5005-1</v>
      </c>
      <c r="W2552" s="35">
        <f>IF($L2552="비가동",0,IF($B2552="in",VLOOKUP($E2552,[1]투입량!$M:$T,6,FALSE),VLOOKUP($E2552,[1]투입량!$D:$I,5,FALSE)))</f>
        <v>252</v>
      </c>
      <c r="X2552" s="35">
        <f t="shared" si="200"/>
        <v>28551.600000000006</v>
      </c>
      <c r="Y2552" s="37">
        <f>IF(V2552=0,0,VLOOKUP(V2552,[1]원재료!C:H,3,0)*0.001)</f>
        <v>3.25</v>
      </c>
      <c r="Z2552" s="35">
        <f t="shared" si="199"/>
        <v>92792.700000000012</v>
      </c>
      <c r="AA2552" s="38"/>
      <c r="AB2552" s="39" t="s">
        <v>232</v>
      </c>
      <c r="AC2552" s="40"/>
    </row>
    <row r="2553" spans="1:29" ht="19.5" customHeight="1" x14ac:dyDescent="0.45">
      <c r="A2553" s="22">
        <v>46152</v>
      </c>
      <c r="B2553" s="23" t="s">
        <v>29</v>
      </c>
      <c r="C2553" s="24" t="s">
        <v>168</v>
      </c>
      <c r="D2553" s="25" t="s">
        <v>345</v>
      </c>
      <c r="E2553" s="26" t="s">
        <v>346</v>
      </c>
      <c r="F2553" s="27" t="str">
        <f>VLOOKUP(표1[[#This Row],[품번]],[1]!품번구분[#Data],2,0)</f>
        <v>G</v>
      </c>
      <c r="G2553" s="28">
        <v>4</v>
      </c>
      <c r="H2553" s="28">
        <v>69</v>
      </c>
      <c r="I2553" s="28">
        <v>0</v>
      </c>
      <c r="J2553" s="29">
        <f>표1[[#This Row],[C/V]]*표1[[#This Row],[판수]]-표1[[#This Row],[불량수량]]</f>
        <v>276</v>
      </c>
      <c r="K2553" s="28" t="s">
        <v>286</v>
      </c>
      <c r="L2553" s="28" t="s">
        <v>34</v>
      </c>
      <c r="M2553" s="30" t="s">
        <v>230</v>
      </c>
      <c r="N2553" s="30" t="s">
        <v>231</v>
      </c>
      <c r="O2553" s="31">
        <v>540</v>
      </c>
      <c r="P2553" s="31">
        <v>0</v>
      </c>
      <c r="Q2553" s="32"/>
      <c r="R2553" s="33">
        <f t="shared" si="197"/>
        <v>7.6666666666666661</v>
      </c>
      <c r="S2553" s="34">
        <f t="shared" si="196"/>
        <v>69</v>
      </c>
      <c r="T2553" s="35">
        <f>IF(L2553="비가동",0,VLOOKUP(E2553,[1]단가!$D$4:$G$1048576,4,0))</f>
        <v>894.6</v>
      </c>
      <c r="U2553" s="35">
        <f t="shared" si="198"/>
        <v>246909.6</v>
      </c>
      <c r="V2553" s="36" t="str">
        <f>IF($L2553="비가동",0,IF($B2553="in",VLOOKUP($E2553,[1]투입량!$M:$T,3,FALSE),VLOOKUP($E2553,[1]투입량!$D:$I,3,FALSE)))</f>
        <v>E5007</v>
      </c>
      <c r="W2553" s="35">
        <f>IF($L2553="비가동",0,IF($B2553="in",VLOOKUP($E2553,[1]투입량!$M:$T,6,FALSE),VLOOKUP($E2553,[1]투입량!$D:$I,5,FALSE)))</f>
        <v>448</v>
      </c>
      <c r="X2553" s="35">
        <f t="shared" si="200"/>
        <v>34003.200000000004</v>
      </c>
      <c r="Y2553" s="37">
        <f>IF(V2553=0,0,VLOOKUP(V2553,[1]원재료!C:H,3,0)*0.001)</f>
        <v>4.55</v>
      </c>
      <c r="Z2553" s="35">
        <f t="shared" si="199"/>
        <v>154714.56000000003</v>
      </c>
      <c r="AA2553" s="38"/>
      <c r="AB2553" s="39" t="s">
        <v>232</v>
      </c>
      <c r="AC2553" s="40"/>
    </row>
    <row r="2554" spans="1:29" ht="19.5" customHeight="1" x14ac:dyDescent="0.45">
      <c r="A2554" s="22">
        <v>46152</v>
      </c>
      <c r="B2554" s="23" t="s">
        <v>29</v>
      </c>
      <c r="C2554" s="24" t="s">
        <v>168</v>
      </c>
      <c r="D2554" s="25" t="s">
        <v>348</v>
      </c>
      <c r="E2554" s="26" t="s">
        <v>349</v>
      </c>
      <c r="F2554" s="27" t="str">
        <f>VLOOKUP(표1[[#This Row],[품번]],[1]!품번구분[#Data],2,0)</f>
        <v>G</v>
      </c>
      <c r="G2554" s="28">
        <v>6</v>
      </c>
      <c r="H2554" s="28">
        <v>65</v>
      </c>
      <c r="I2554" s="28">
        <v>0</v>
      </c>
      <c r="J2554" s="29">
        <f>표1[[#This Row],[C/V]]*표1[[#This Row],[판수]]-표1[[#This Row],[불량수량]]</f>
        <v>390</v>
      </c>
      <c r="K2554" s="28" t="s">
        <v>286</v>
      </c>
      <c r="L2554" s="28" t="s">
        <v>34</v>
      </c>
      <c r="M2554" s="30" t="s">
        <v>230</v>
      </c>
      <c r="N2554" s="30" t="s">
        <v>231</v>
      </c>
      <c r="O2554" s="31">
        <v>540</v>
      </c>
      <c r="P2554" s="31">
        <v>0</v>
      </c>
      <c r="Q2554" s="32"/>
      <c r="R2554" s="33">
        <f t="shared" si="197"/>
        <v>7.2222222222222214</v>
      </c>
      <c r="S2554" s="34">
        <f t="shared" si="196"/>
        <v>65</v>
      </c>
      <c r="T2554" s="35">
        <f>IF(L2554="비가동",0,VLOOKUP(E2554,[1]단가!$D$4:$G$1048576,4,0))</f>
        <v>987.7</v>
      </c>
      <c r="U2554" s="35">
        <f t="shared" si="198"/>
        <v>385203</v>
      </c>
      <c r="V2554" s="36" t="str">
        <f>IF($L2554="비가동",0,IF($B2554="in",VLOOKUP($E2554,[1]투입량!$M:$T,3,FALSE),VLOOKUP($E2554,[1]투입량!$D:$I,3,FALSE)))</f>
        <v>E5007</v>
      </c>
      <c r="W2554" s="35">
        <f>IF($L2554="비가동",0,IF($B2554="in",VLOOKUP($E2554,[1]투입량!$M:$T,6,FALSE),VLOOKUP($E2554,[1]투입량!$D:$I,5,FALSE)))</f>
        <v>320</v>
      </c>
      <c r="X2554" s="35">
        <f t="shared" si="200"/>
        <v>22880</v>
      </c>
      <c r="Y2554" s="37">
        <f>IF(V2554=0,0,VLOOKUP(V2554,[1]원재료!C:H,3,0)*0.001)</f>
        <v>4.55</v>
      </c>
      <c r="Z2554" s="35">
        <f t="shared" si="199"/>
        <v>104104</v>
      </c>
      <c r="AA2554" s="38"/>
      <c r="AB2554" s="39" t="s">
        <v>232</v>
      </c>
      <c r="AC2554" s="40"/>
    </row>
    <row r="2555" spans="1:29" ht="19.5" customHeight="1" x14ac:dyDescent="0.45">
      <c r="A2555" s="22">
        <v>46152</v>
      </c>
      <c r="B2555" s="23" t="s">
        <v>29</v>
      </c>
      <c r="C2555" s="24" t="s">
        <v>168</v>
      </c>
      <c r="D2555" s="25" t="s">
        <v>350</v>
      </c>
      <c r="E2555" s="26" t="s">
        <v>351</v>
      </c>
      <c r="F2555" s="27" t="str">
        <f>VLOOKUP(표1[[#This Row],[품번]],[1]!품번구분[#Data],2,0)</f>
        <v>G</v>
      </c>
      <c r="G2555" s="28">
        <v>4</v>
      </c>
      <c r="H2555" s="28">
        <v>53</v>
      </c>
      <c r="I2555" s="28">
        <v>0</v>
      </c>
      <c r="J2555" s="29">
        <f>표1[[#This Row],[C/V]]*표1[[#This Row],[판수]]-표1[[#This Row],[불량수량]]</f>
        <v>212</v>
      </c>
      <c r="K2555" s="28" t="s">
        <v>286</v>
      </c>
      <c r="L2555" s="28" t="s">
        <v>34</v>
      </c>
      <c r="M2555" s="30" t="s">
        <v>230</v>
      </c>
      <c r="N2555" s="30" t="s">
        <v>231</v>
      </c>
      <c r="O2555" s="31">
        <v>540</v>
      </c>
      <c r="P2555" s="31">
        <v>0</v>
      </c>
      <c r="Q2555" s="32"/>
      <c r="R2555" s="33">
        <f t="shared" si="197"/>
        <v>5.8888888888888893</v>
      </c>
      <c r="S2555" s="34">
        <f t="shared" si="196"/>
        <v>53</v>
      </c>
      <c r="T2555" s="35">
        <f>IF(L2555="비가동",0,VLOOKUP(E2555,[1]단가!$D$4:$G$1048576,4,0))</f>
        <v>1328.9</v>
      </c>
      <c r="U2555" s="35">
        <f t="shared" si="198"/>
        <v>281726.80000000005</v>
      </c>
      <c r="V2555" s="36" t="str">
        <f>IF($L2555="비가동",0,IF($B2555="in",VLOOKUP($E2555,[1]투입량!$M:$T,3,FALSE),VLOOKUP($E2555,[1]투입량!$D:$I,3,FALSE)))</f>
        <v>E5007</v>
      </c>
      <c r="W2555" s="35">
        <f>IF($L2555="비가동",0,IF($B2555="in",VLOOKUP($E2555,[1]투입량!$M:$T,6,FALSE),VLOOKUP($E2555,[1]투입량!$D:$I,5,FALSE)))</f>
        <v>644</v>
      </c>
      <c r="X2555" s="35">
        <f t="shared" si="200"/>
        <v>37545.200000000004</v>
      </c>
      <c r="Y2555" s="37">
        <f>IF(V2555=0,0,VLOOKUP(V2555,[1]원재료!C:H,3,0)*0.001)</f>
        <v>4.55</v>
      </c>
      <c r="Z2555" s="35">
        <f t="shared" si="199"/>
        <v>170830.66</v>
      </c>
      <c r="AA2555" s="38"/>
      <c r="AB2555" s="39" t="s">
        <v>232</v>
      </c>
      <c r="AC2555" s="40"/>
    </row>
    <row r="2556" spans="1:29" ht="19.5" customHeight="1" x14ac:dyDescent="0.45">
      <c r="A2556" s="22">
        <v>46153</v>
      </c>
      <c r="B2556" s="23" t="s">
        <v>226</v>
      </c>
      <c r="C2556" s="24" t="s">
        <v>168</v>
      </c>
      <c r="D2556" s="25" t="s">
        <v>227</v>
      </c>
      <c r="E2556" s="26" t="s">
        <v>228</v>
      </c>
      <c r="F2556" s="27" t="str">
        <f>VLOOKUP(표1[[#This Row],[품번]],[1]!품번구분[#Data],2,0)</f>
        <v>G</v>
      </c>
      <c r="G2556" s="28">
        <v>12</v>
      </c>
      <c r="H2556" s="28">
        <v>85</v>
      </c>
      <c r="I2556" s="28">
        <v>0</v>
      </c>
      <c r="J2556" s="29">
        <f>표1[[#This Row],[C/V]]*표1[[#This Row],[판수]]-표1[[#This Row],[불량수량]]</f>
        <v>1020</v>
      </c>
      <c r="K2556" s="28" t="s">
        <v>251</v>
      </c>
      <c r="L2556" s="28" t="s">
        <v>34</v>
      </c>
      <c r="M2556" s="30" t="s">
        <v>230</v>
      </c>
      <c r="N2556" s="30" t="s">
        <v>353</v>
      </c>
      <c r="O2556" s="31">
        <v>620</v>
      </c>
      <c r="P2556" s="31">
        <v>0</v>
      </c>
      <c r="Q2556" s="32"/>
      <c r="R2556" s="33">
        <f t="shared" si="197"/>
        <v>8.2258064516129021</v>
      </c>
      <c r="S2556" s="34">
        <f t="shared" si="196"/>
        <v>180</v>
      </c>
      <c r="T2556" s="35">
        <f>IF(L2556="비가동",0,VLOOKUP(E2556,[1]단가!$D$4:$G$1048576,4,0))</f>
        <v>389.7</v>
      </c>
      <c r="U2556" s="35">
        <f t="shared" si="198"/>
        <v>397494</v>
      </c>
      <c r="V2556" s="36" t="str">
        <f>IF($L2556="비가동",0,IF($B2556="in",VLOOKUP($E2556,[1]투입량!$M:$T,3,FALSE),VLOOKUP($E2556,[1]투입량!$D:$I,3,FALSE)))</f>
        <v>E5008</v>
      </c>
      <c r="W2556" s="35">
        <f>IF($L2556="비가동",0,IF($B2556="in",VLOOKUP($E2556,[1]투입량!$M:$T,6,FALSE),VLOOKUP($E2556,[1]투입량!$D:$I,5,FALSE)))</f>
        <v>537</v>
      </c>
      <c r="X2556" s="35">
        <f t="shared" si="200"/>
        <v>50209.500000000007</v>
      </c>
      <c r="Y2556" s="37">
        <f>IF(V2556=0,0,VLOOKUP(V2556,[1]원재료!C:H,3,0)*0.001)</f>
        <v>4.5600000000000005</v>
      </c>
      <c r="Z2556" s="35">
        <f t="shared" si="199"/>
        <v>228955.32000000007</v>
      </c>
      <c r="AA2556" s="38"/>
      <c r="AB2556" s="39" t="s">
        <v>232</v>
      </c>
      <c r="AC2556" s="40"/>
    </row>
    <row r="2557" spans="1:29" ht="19.5" customHeight="1" x14ac:dyDescent="0.45">
      <c r="A2557" s="22">
        <v>46153</v>
      </c>
      <c r="B2557" s="23" t="s">
        <v>226</v>
      </c>
      <c r="C2557" s="24" t="s">
        <v>168</v>
      </c>
      <c r="D2557" s="25" t="s">
        <v>233</v>
      </c>
      <c r="E2557" s="26" t="s">
        <v>234</v>
      </c>
      <c r="F2557" s="27" t="str">
        <f>VLOOKUP(표1[[#This Row],[품번]],[1]!품번구분[#Data],2,0)</f>
        <v>G</v>
      </c>
      <c r="G2557" s="28">
        <v>12</v>
      </c>
      <c r="H2557" s="28">
        <v>85</v>
      </c>
      <c r="I2557" s="28">
        <v>0</v>
      </c>
      <c r="J2557" s="29">
        <f>표1[[#This Row],[C/V]]*표1[[#This Row],[판수]]-표1[[#This Row],[불량수량]]</f>
        <v>1020</v>
      </c>
      <c r="K2557" s="28" t="s">
        <v>251</v>
      </c>
      <c r="L2557" s="28" t="s">
        <v>34</v>
      </c>
      <c r="M2557" s="30" t="s">
        <v>230</v>
      </c>
      <c r="N2557" s="30" t="s">
        <v>353</v>
      </c>
      <c r="O2557" s="31">
        <v>620</v>
      </c>
      <c r="P2557" s="31">
        <v>0</v>
      </c>
      <c r="Q2557" s="32"/>
      <c r="R2557" s="33">
        <f t="shared" si="197"/>
        <v>8.2258064516129021</v>
      </c>
      <c r="S2557" s="34">
        <f t="shared" si="196"/>
        <v>180</v>
      </c>
      <c r="T2557" s="35">
        <f>IF(L2557="비가동",0,VLOOKUP(E2557,[1]단가!$D$4:$G$1048576,4,0))</f>
        <v>760.3</v>
      </c>
      <c r="U2557" s="35">
        <f t="shared" si="198"/>
        <v>775506</v>
      </c>
      <c r="V2557" s="36" t="str">
        <f>IF($L2557="비가동",0,IF($B2557="in",VLOOKUP($E2557,[1]투입량!$M:$T,3,FALSE),VLOOKUP($E2557,[1]투입량!$D:$I,3,FALSE)))</f>
        <v>E5007</v>
      </c>
      <c r="W2557" s="35">
        <f>IF($L2557="비가동",0,IF($B2557="in",VLOOKUP($E2557,[1]투입량!$M:$T,6,FALSE),VLOOKUP($E2557,[1]투입량!$D:$I,5,FALSE)))</f>
        <v>531</v>
      </c>
      <c r="X2557" s="35">
        <f t="shared" si="200"/>
        <v>49648.5</v>
      </c>
      <c r="Y2557" s="37">
        <f>IF(V2557=0,0,VLOOKUP(V2557,[1]원재료!C:H,3,0)*0.001)</f>
        <v>4.55</v>
      </c>
      <c r="Z2557" s="35">
        <f t="shared" si="199"/>
        <v>225900.67499999999</v>
      </c>
      <c r="AA2557" s="38"/>
      <c r="AB2557" s="39" t="s">
        <v>232</v>
      </c>
      <c r="AC2557" s="40"/>
    </row>
    <row r="2558" spans="1:29" ht="19.5" customHeight="1" x14ac:dyDescent="0.45">
      <c r="A2558" s="22">
        <v>46153</v>
      </c>
      <c r="B2558" s="23" t="s">
        <v>226</v>
      </c>
      <c r="C2558" s="24" t="s">
        <v>168</v>
      </c>
      <c r="D2558" s="25" t="s">
        <v>256</v>
      </c>
      <c r="E2558" s="26" t="s">
        <v>402</v>
      </c>
      <c r="F2558" s="27" t="str">
        <f>VLOOKUP(표1[[#This Row],[품번]],[1]!품번구분[#Data],2,0)</f>
        <v>G</v>
      </c>
      <c r="G2558" s="28">
        <v>9</v>
      </c>
      <c r="H2558" s="28">
        <v>66</v>
      </c>
      <c r="I2558" s="28">
        <v>0</v>
      </c>
      <c r="J2558" s="29">
        <f>표1[[#This Row],[C/V]]*표1[[#This Row],[판수]]-표1[[#This Row],[불량수량]]</f>
        <v>594</v>
      </c>
      <c r="K2558" s="28" t="s">
        <v>258</v>
      </c>
      <c r="L2558" s="28" t="s">
        <v>34</v>
      </c>
      <c r="M2558" s="30" t="s">
        <v>408</v>
      </c>
      <c r="N2558" s="30" t="s">
        <v>353</v>
      </c>
      <c r="O2558" s="31">
        <v>601</v>
      </c>
      <c r="P2558" s="31">
        <v>0</v>
      </c>
      <c r="Q2558" s="32"/>
      <c r="R2558" s="33">
        <f t="shared" si="197"/>
        <v>6.5890183028286193</v>
      </c>
      <c r="S2558" s="34">
        <f t="shared" si="196"/>
        <v>148</v>
      </c>
      <c r="T2558" s="35">
        <f>IF(L2558="비가동",0,VLOOKUP(E2558,[1]단가!$D$4:$G$1048576,4,0))</f>
        <v>1200</v>
      </c>
      <c r="U2558" s="35">
        <f t="shared" si="198"/>
        <v>712800</v>
      </c>
      <c r="V2558" s="36" t="str">
        <f>IF($L2558="비가동",0,IF($B2558="in",VLOOKUP($E2558,[1]투입량!$M:$T,3,FALSE),VLOOKUP($E2558,[1]투입량!$D:$I,3,FALSE)))</f>
        <v>E5005-1</v>
      </c>
      <c r="W2558" s="35">
        <f>IF($L2558="비가동",0,IF($B2558="in",VLOOKUP($E2558,[1]투입량!$M:$T,6,FALSE),VLOOKUP($E2558,[1]투입량!$D:$I,5,FALSE)))</f>
        <v>1588</v>
      </c>
      <c r="X2558" s="35">
        <f t="shared" si="200"/>
        <v>115288.80000000002</v>
      </c>
      <c r="Y2558" s="37">
        <f>IF(V2558=0,0,VLOOKUP(V2558,[1]원재료!C:H,3,0)*0.001)</f>
        <v>3.25</v>
      </c>
      <c r="Z2558" s="35">
        <f t="shared" si="199"/>
        <v>374688.60000000003</v>
      </c>
      <c r="AA2558" s="38"/>
      <c r="AB2558" s="39" t="s">
        <v>232</v>
      </c>
      <c r="AC2558" s="40"/>
    </row>
    <row r="2559" spans="1:29" ht="19.5" customHeight="1" x14ac:dyDescent="0.45">
      <c r="A2559" s="22">
        <v>46153</v>
      </c>
      <c r="B2559" s="23" t="s">
        <v>226</v>
      </c>
      <c r="C2559" s="24" t="s">
        <v>168</v>
      </c>
      <c r="D2559" s="25" t="s">
        <v>235</v>
      </c>
      <c r="E2559" s="26" t="s">
        <v>236</v>
      </c>
      <c r="F2559" s="27" t="str">
        <f>VLOOKUP(표1[[#This Row],[품번]],[1]!품번구분[#Data],2,0)</f>
        <v>G</v>
      </c>
      <c r="G2559" s="28">
        <v>16</v>
      </c>
      <c r="H2559" s="28">
        <v>59</v>
      </c>
      <c r="I2559" s="28">
        <v>0</v>
      </c>
      <c r="J2559" s="29">
        <f>표1[[#This Row],[C/V]]*표1[[#This Row],[판수]]-표1[[#This Row],[불량수량]]</f>
        <v>944</v>
      </c>
      <c r="K2559" s="28" t="s">
        <v>258</v>
      </c>
      <c r="L2559" s="28" t="s">
        <v>34</v>
      </c>
      <c r="M2559" s="30" t="s">
        <v>230</v>
      </c>
      <c r="N2559" s="30" t="s">
        <v>353</v>
      </c>
      <c r="O2559" s="31">
        <v>620</v>
      </c>
      <c r="P2559" s="31">
        <v>0</v>
      </c>
      <c r="Q2559" s="32"/>
      <c r="R2559" s="33">
        <f t="shared" si="197"/>
        <v>5.7096774193548381</v>
      </c>
      <c r="S2559" s="34">
        <f t="shared" si="196"/>
        <v>141</v>
      </c>
      <c r="T2559" s="35">
        <f>IF(L2559="비가동",0,VLOOKUP(E2559,[1]단가!$D$4:$G$1048576,4,0))</f>
        <v>1541.9</v>
      </c>
      <c r="U2559" s="35">
        <f t="shared" si="198"/>
        <v>1455553.6</v>
      </c>
      <c r="V2559" s="36" t="str">
        <f>IF($L2559="비가동",0,IF($B2559="in",VLOOKUP($E2559,[1]투입량!$M:$T,3,FALSE),VLOOKUP($E2559,[1]투입량!$D:$I,3,FALSE)))</f>
        <v>E5005-1</v>
      </c>
      <c r="W2559" s="35">
        <f>IF($L2559="비가동",0,IF($B2559="in",VLOOKUP($E2559,[1]투입량!$M:$T,6,FALSE),VLOOKUP($E2559,[1]투입량!$D:$I,5,FALSE)))</f>
        <v>3102</v>
      </c>
      <c r="X2559" s="35">
        <f t="shared" si="200"/>
        <v>201319.80000000002</v>
      </c>
      <c r="Y2559" s="37">
        <f>IF(V2559=0,0,VLOOKUP(V2559,[1]원재료!C:H,3,0)*0.001)</f>
        <v>3.25</v>
      </c>
      <c r="Z2559" s="35">
        <f t="shared" si="199"/>
        <v>654289.35000000009</v>
      </c>
      <c r="AA2559" s="38"/>
      <c r="AB2559" s="39" t="s">
        <v>232</v>
      </c>
      <c r="AC2559" s="40"/>
    </row>
    <row r="2560" spans="1:29" ht="19.5" customHeight="1" x14ac:dyDescent="0.45">
      <c r="A2560" s="22">
        <v>46153</v>
      </c>
      <c r="B2560" s="23" t="s">
        <v>226</v>
      </c>
      <c r="C2560" s="24" t="s">
        <v>168</v>
      </c>
      <c r="D2560" s="25" t="s">
        <v>259</v>
      </c>
      <c r="E2560" s="26" t="s">
        <v>260</v>
      </c>
      <c r="F2560" s="27" t="str">
        <f>VLOOKUP(표1[[#This Row],[품번]],[1]!품번구분[#Data],2,0)</f>
        <v>G</v>
      </c>
      <c r="G2560" s="28">
        <v>24</v>
      </c>
      <c r="H2560" s="28">
        <v>12</v>
      </c>
      <c r="I2560" s="28">
        <v>0</v>
      </c>
      <c r="J2560" s="29">
        <f>표1[[#This Row],[C/V]]*표1[[#This Row],[판수]]-표1[[#This Row],[불량수량]]</f>
        <v>288</v>
      </c>
      <c r="K2560" s="28" t="s">
        <v>261</v>
      </c>
      <c r="L2560" s="28" t="s">
        <v>34</v>
      </c>
      <c r="M2560" s="30" t="s">
        <v>230</v>
      </c>
      <c r="N2560" s="30" t="s">
        <v>353</v>
      </c>
      <c r="O2560" s="31">
        <v>620</v>
      </c>
      <c r="P2560" s="31">
        <v>0</v>
      </c>
      <c r="Q2560" s="32"/>
      <c r="R2560" s="33">
        <f t="shared" si="197"/>
        <v>1.1612903225806452</v>
      </c>
      <c r="S2560" s="34">
        <f t="shared" si="196"/>
        <v>99</v>
      </c>
      <c r="T2560" s="35">
        <f>IF(L2560="비가동",0,VLOOKUP(E2560,[1]단가!$D$4:$G$1048576,4,0))</f>
        <v>790</v>
      </c>
      <c r="U2560" s="35">
        <f t="shared" si="198"/>
        <v>227520</v>
      </c>
      <c r="V2560" s="36" t="str">
        <f>IF($L2560="비가동",0,IF($B2560="in",VLOOKUP($E2560,[1]투입량!$M:$T,3,FALSE),VLOOKUP($E2560,[1]투입량!$D:$I,3,FALSE)))</f>
        <v>E5005-1(리본)</v>
      </c>
      <c r="W2560" s="35">
        <f>IF($L2560="비가동",0,IF($B2560="in",VLOOKUP($E2560,[1]투입량!$M:$T,6,FALSE),VLOOKUP($E2560,[1]투입량!$D:$I,5,FALSE)))</f>
        <v>2152.6499999999996</v>
      </c>
      <c r="X2560" s="35">
        <f t="shared" si="200"/>
        <v>28414.98</v>
      </c>
      <c r="Y2560" s="37">
        <f>IF(V2560=0,0,VLOOKUP(V2560,[1]원재료!C:H,3,0)*0.001)</f>
        <v>3.35</v>
      </c>
      <c r="Z2560" s="35">
        <f t="shared" si="199"/>
        <v>95190.183000000005</v>
      </c>
      <c r="AA2560" s="38"/>
      <c r="AB2560" s="39" t="s">
        <v>232</v>
      </c>
      <c r="AC2560" s="40"/>
    </row>
    <row r="2561" spans="1:29" ht="19.5" hidden="1" customHeight="1" x14ac:dyDescent="0.45">
      <c r="A2561" s="22">
        <v>46153</v>
      </c>
      <c r="B2561" s="23" t="s">
        <v>226</v>
      </c>
      <c r="C2561" s="24" t="s">
        <v>168</v>
      </c>
      <c r="D2561" s="25" t="s">
        <v>239</v>
      </c>
      <c r="E2561" s="26" t="s">
        <v>240</v>
      </c>
      <c r="F2561" s="27" t="str">
        <f>VLOOKUP(표1[[#This Row],[품번]],[1]!품번구분[#Data],2,0)</f>
        <v>G</v>
      </c>
      <c r="G2561" s="28">
        <v>16</v>
      </c>
      <c r="H2561" s="28">
        <v>72</v>
      </c>
      <c r="I2561" s="28">
        <v>0</v>
      </c>
      <c r="J2561" s="29">
        <f>표1[[#This Row],[C/V]]*표1[[#This Row],[판수]]-표1[[#This Row],[불량수량]]</f>
        <v>1152</v>
      </c>
      <c r="K2561" s="28" t="s">
        <v>263</v>
      </c>
      <c r="L2561" s="28" t="s">
        <v>34</v>
      </c>
      <c r="M2561" s="30" t="s">
        <v>230</v>
      </c>
      <c r="N2561" s="30" t="s">
        <v>353</v>
      </c>
      <c r="O2561" s="31">
        <v>530</v>
      </c>
      <c r="P2561" s="31">
        <v>90</v>
      </c>
      <c r="Q2561" s="32" t="s">
        <v>47</v>
      </c>
      <c r="R2561" s="33">
        <f t="shared" si="197"/>
        <v>8.1509433962264151</v>
      </c>
      <c r="S2561" s="34">
        <f t="shared" si="196"/>
        <v>160</v>
      </c>
      <c r="T2561" s="35">
        <f>IF(L2561="비가동",0,VLOOKUP(E2561,[1]단가!$D$4:$G$1048576,4,0))</f>
        <v>333.6</v>
      </c>
      <c r="U2561" s="35">
        <f t="shared" si="198"/>
        <v>384307.20000000001</v>
      </c>
      <c r="V2561" s="36" t="str">
        <f>IF($L2561="비가동",0,IF($B2561="in",VLOOKUP($E2561,[1]투입량!$M:$T,3,FALSE),VLOOKUP($E2561,[1]투입량!$D:$I,3,FALSE)))</f>
        <v>E5005-1(리본)</v>
      </c>
      <c r="W2561" s="35">
        <f>IF($L2561="비가동",0,IF($B2561="in",VLOOKUP($E2561,[1]투입량!$M:$T,6,FALSE),VLOOKUP($E2561,[1]투입량!$D:$I,5,FALSE)))</f>
        <v>0</v>
      </c>
      <c r="X2561" s="35">
        <f t="shared" si="200"/>
        <v>0</v>
      </c>
      <c r="Y2561" s="37">
        <f>IF(V2561=0,0,VLOOKUP(V2561,[1]원재료!C:H,3,0)*0.001)</f>
        <v>3.35</v>
      </c>
      <c r="Z2561" s="35">
        <f t="shared" si="199"/>
        <v>0</v>
      </c>
      <c r="AA2561" s="38"/>
      <c r="AB2561" s="39" t="s">
        <v>232</v>
      </c>
      <c r="AC2561" s="40"/>
    </row>
    <row r="2562" spans="1:29" ht="19.5" hidden="1" customHeight="1" x14ac:dyDescent="0.45">
      <c r="A2562" s="22">
        <v>46153</v>
      </c>
      <c r="B2562" s="23" t="s">
        <v>226</v>
      </c>
      <c r="C2562" s="24" t="s">
        <v>168</v>
      </c>
      <c r="D2562" s="25" t="s">
        <v>262</v>
      </c>
      <c r="E2562" s="26" t="s">
        <v>260</v>
      </c>
      <c r="F2562" s="27" t="str">
        <f>VLOOKUP(표1[[#This Row],[품번]],[1]!품번구분[#Data],2,0)</f>
        <v>G</v>
      </c>
      <c r="G2562" s="28">
        <v>24</v>
      </c>
      <c r="H2562" s="28">
        <v>5</v>
      </c>
      <c r="I2562" s="28">
        <v>0</v>
      </c>
      <c r="J2562" s="29">
        <f>표1[[#This Row],[C/V]]*표1[[#This Row],[판수]]-표1[[#This Row],[불량수량]]</f>
        <v>120</v>
      </c>
      <c r="K2562" s="28" t="s">
        <v>263</v>
      </c>
      <c r="L2562" s="28" t="s">
        <v>34</v>
      </c>
      <c r="M2562" s="30" t="s">
        <v>230</v>
      </c>
      <c r="N2562" s="30" t="s">
        <v>353</v>
      </c>
      <c r="O2562" s="31">
        <v>90</v>
      </c>
      <c r="P2562" s="31">
        <v>530</v>
      </c>
      <c r="Q2562" s="32" t="s">
        <v>47</v>
      </c>
      <c r="R2562" s="33">
        <f t="shared" si="197"/>
        <v>3.333333333333333</v>
      </c>
      <c r="S2562" s="34">
        <f t="shared" si="196"/>
        <v>80</v>
      </c>
      <c r="T2562" s="35">
        <f>IF(L2562="비가동",0,VLOOKUP(E2562,[1]단가!$D$4:$G$1048576,4,0))</f>
        <v>790</v>
      </c>
      <c r="U2562" s="35">
        <f t="shared" si="198"/>
        <v>94800</v>
      </c>
      <c r="V2562" s="36" t="str">
        <f>IF($L2562="비가동",0,IF($B2562="in",VLOOKUP($E2562,[1]투입량!$M:$T,3,FALSE),VLOOKUP($E2562,[1]투입량!$D:$I,3,FALSE)))</f>
        <v>E5005-1(리본)</v>
      </c>
      <c r="W2562" s="35">
        <f>IF($L2562="비가동",0,IF($B2562="in",VLOOKUP($E2562,[1]투입량!$M:$T,6,FALSE),VLOOKUP($E2562,[1]투입량!$D:$I,5,FALSE)))</f>
        <v>2152.6499999999996</v>
      </c>
      <c r="X2562" s="35">
        <f t="shared" si="200"/>
        <v>11839.575000000001</v>
      </c>
      <c r="Y2562" s="37">
        <f>IF(V2562=0,0,VLOOKUP(V2562,[1]원재료!C:H,3,0)*0.001)</f>
        <v>3.35</v>
      </c>
      <c r="Z2562" s="35">
        <f t="shared" si="199"/>
        <v>39662.576250000006</v>
      </c>
      <c r="AA2562" s="38"/>
      <c r="AB2562" s="39" t="s">
        <v>232</v>
      </c>
      <c r="AC2562" s="40"/>
    </row>
    <row r="2563" spans="1:29" ht="19.5" customHeight="1" x14ac:dyDescent="0.45">
      <c r="A2563" s="22">
        <v>46153</v>
      </c>
      <c r="B2563" s="23" t="s">
        <v>226</v>
      </c>
      <c r="C2563" s="24" t="s">
        <v>168</v>
      </c>
      <c r="D2563" s="25" t="s">
        <v>264</v>
      </c>
      <c r="E2563" s="26" t="s">
        <v>265</v>
      </c>
      <c r="F2563" s="27" t="str">
        <f>VLOOKUP(표1[[#This Row],[품번]],[1]!품번구분[#Data],2,0)</f>
        <v>G</v>
      </c>
      <c r="G2563" s="28">
        <v>24</v>
      </c>
      <c r="H2563" s="28">
        <v>65</v>
      </c>
      <c r="I2563" s="28">
        <v>0</v>
      </c>
      <c r="J2563" s="29">
        <f>표1[[#This Row],[C/V]]*표1[[#This Row],[판수]]-표1[[#This Row],[불량수량]]</f>
        <v>1560</v>
      </c>
      <c r="K2563" s="28" t="s">
        <v>263</v>
      </c>
      <c r="L2563" s="28" t="s">
        <v>34</v>
      </c>
      <c r="M2563" s="30" t="s">
        <v>230</v>
      </c>
      <c r="N2563" s="30" t="s">
        <v>353</v>
      </c>
      <c r="O2563" s="31">
        <v>620</v>
      </c>
      <c r="P2563" s="31">
        <v>0</v>
      </c>
      <c r="Q2563" s="32"/>
      <c r="R2563" s="33">
        <f t="shared" si="197"/>
        <v>6.2903225806451619</v>
      </c>
      <c r="S2563" s="34">
        <f t="shared" ref="S2563:S2626" si="201">SUMIFS(H:H,$A:$A,A2563,$D:$D,D2563,$E:$E,E2563)</f>
        <v>140</v>
      </c>
      <c r="T2563" s="35">
        <f>IF(L2563="비가동",0,VLOOKUP(E2563,[1]단가!$D$4:$G$1048576,4,0))</f>
        <v>473</v>
      </c>
      <c r="U2563" s="35">
        <f t="shared" si="198"/>
        <v>737880</v>
      </c>
      <c r="V2563" s="36" t="str">
        <f>IF($L2563="비가동",0,IF($B2563="in",VLOOKUP($E2563,[1]투입량!$M:$T,3,FALSE),VLOOKUP($E2563,[1]투입량!$D:$I,3,FALSE)))</f>
        <v>E5005-1</v>
      </c>
      <c r="W2563" s="35">
        <f>IF($L2563="비가동",0,IF($B2563="in",VLOOKUP($E2563,[1]투입량!$M:$T,6,FALSE),VLOOKUP($E2563,[1]투입량!$D:$I,5,FALSE)))</f>
        <v>1770</v>
      </c>
      <c r="X2563" s="35">
        <f t="shared" si="200"/>
        <v>126555.00000000001</v>
      </c>
      <c r="Y2563" s="37">
        <f>IF(V2563=0,0,VLOOKUP(V2563,[1]원재료!C:H,3,0)*0.001)</f>
        <v>3.25</v>
      </c>
      <c r="Z2563" s="35">
        <f t="shared" si="199"/>
        <v>411303.75000000006</v>
      </c>
      <c r="AA2563" s="38"/>
      <c r="AB2563" s="39" t="s">
        <v>232</v>
      </c>
      <c r="AC2563" s="40"/>
    </row>
    <row r="2564" spans="1:29" ht="19.5" hidden="1" customHeight="1" x14ac:dyDescent="0.45">
      <c r="A2564" s="22">
        <v>46153</v>
      </c>
      <c r="B2564" s="23" t="s">
        <v>226</v>
      </c>
      <c r="C2564" s="24" t="s">
        <v>168</v>
      </c>
      <c r="D2564" s="25" t="s">
        <v>241</v>
      </c>
      <c r="E2564" s="26" t="s">
        <v>242</v>
      </c>
      <c r="F2564" s="27" t="str">
        <f>VLOOKUP(표1[[#This Row],[품번]],[1]!품번구분[#Data],2,0)</f>
        <v>G</v>
      </c>
      <c r="G2564" s="28">
        <v>16</v>
      </c>
      <c r="H2564" s="28">
        <v>5</v>
      </c>
      <c r="I2564" s="28">
        <v>0</v>
      </c>
      <c r="J2564" s="29">
        <f>표1[[#This Row],[C/V]]*표1[[#This Row],[판수]]-표1[[#This Row],[불량수량]]</f>
        <v>80</v>
      </c>
      <c r="K2564" s="28" t="s">
        <v>266</v>
      </c>
      <c r="L2564" s="28" t="s">
        <v>34</v>
      </c>
      <c r="M2564" s="30" t="s">
        <v>230</v>
      </c>
      <c r="N2564" s="30" t="s">
        <v>353</v>
      </c>
      <c r="O2564" s="31">
        <v>70</v>
      </c>
      <c r="P2564" s="31">
        <v>550</v>
      </c>
      <c r="Q2564" s="32" t="s">
        <v>47</v>
      </c>
      <c r="R2564" s="33">
        <f t="shared" si="197"/>
        <v>4.2857142857142856</v>
      </c>
      <c r="S2564" s="34">
        <f t="shared" si="201"/>
        <v>95</v>
      </c>
      <c r="T2564" s="35">
        <f>IF(L2564="비가동",0,VLOOKUP(E2564,[1]단가!$D$4:$G$1048576,4,0))</f>
        <v>774</v>
      </c>
      <c r="U2564" s="35">
        <f t="shared" si="198"/>
        <v>61920</v>
      </c>
      <c r="V2564" s="36" t="str">
        <f>IF($L2564="비가동",0,IF($B2564="in",VLOOKUP($E2564,[1]투입량!$M:$T,3,FALSE),VLOOKUP($E2564,[1]투입량!$D:$I,3,FALSE)))</f>
        <v>E4701(리본)</v>
      </c>
      <c r="W2564" s="35">
        <f>IF($L2564="비가동",0,IF($B2564="in",VLOOKUP($E2564,[1]투입량!$M:$T,6,FALSE),VLOOKUP($E2564,[1]투입량!$D:$I,5,FALSE)))</f>
        <v>2022.6999999999998</v>
      </c>
      <c r="X2564" s="35">
        <f t="shared" si="200"/>
        <v>11124.849999999999</v>
      </c>
      <c r="Y2564" s="37">
        <f>IF(V2564=0,0,VLOOKUP(V2564,[1]원재료!C:H,3,0)*0.001)</f>
        <v>3.41</v>
      </c>
      <c r="Z2564" s="35">
        <f t="shared" si="199"/>
        <v>37935.738499999999</v>
      </c>
      <c r="AA2564" s="38" t="s">
        <v>409</v>
      </c>
      <c r="AB2564" s="39" t="s">
        <v>232</v>
      </c>
      <c r="AC2564" s="40"/>
    </row>
    <row r="2565" spans="1:29" ht="19.5" hidden="1" customHeight="1" x14ac:dyDescent="0.45">
      <c r="A2565" s="22">
        <v>46153</v>
      </c>
      <c r="B2565" s="23" t="s">
        <v>226</v>
      </c>
      <c r="C2565" s="24" t="s">
        <v>168</v>
      </c>
      <c r="D2565" s="25" t="s">
        <v>244</v>
      </c>
      <c r="E2565" s="26" t="s">
        <v>245</v>
      </c>
      <c r="F2565" s="27" t="str">
        <f>VLOOKUP(표1[[#This Row],[품번]],[1]!품번구분[#Data],2,0)</f>
        <v>G</v>
      </c>
      <c r="G2565" s="28">
        <v>20</v>
      </c>
      <c r="H2565" s="28">
        <v>5</v>
      </c>
      <c r="I2565" s="28">
        <v>0</v>
      </c>
      <c r="J2565" s="29">
        <f>표1[[#This Row],[C/V]]*표1[[#This Row],[판수]]-표1[[#This Row],[불량수량]]</f>
        <v>100</v>
      </c>
      <c r="K2565" s="28" t="s">
        <v>266</v>
      </c>
      <c r="L2565" s="28" t="s">
        <v>34</v>
      </c>
      <c r="M2565" s="30" t="s">
        <v>230</v>
      </c>
      <c r="N2565" s="30" t="s">
        <v>353</v>
      </c>
      <c r="O2565" s="31">
        <v>70</v>
      </c>
      <c r="P2565" s="31">
        <v>550</v>
      </c>
      <c r="Q2565" s="32" t="s">
        <v>47</v>
      </c>
      <c r="R2565" s="33">
        <f t="shared" si="197"/>
        <v>4.2857142857142856</v>
      </c>
      <c r="S2565" s="34">
        <f t="shared" si="201"/>
        <v>95</v>
      </c>
      <c r="T2565" s="35">
        <f>IF(L2565="비가동",0,VLOOKUP(E2565,[1]단가!$D$4:$G$1048576,4,0))</f>
        <v>350</v>
      </c>
      <c r="U2565" s="35">
        <f t="shared" si="198"/>
        <v>35000</v>
      </c>
      <c r="V2565" s="36" t="str">
        <f>IF($L2565="비가동",0,IF($B2565="in",VLOOKUP($E2565,[1]투입량!$M:$T,3,FALSE),VLOOKUP($E2565,[1]투입량!$D:$I,3,FALSE)))</f>
        <v>E5005-1</v>
      </c>
      <c r="W2565" s="35">
        <f>IF($L2565="비가동",0,IF($B2565="in",VLOOKUP($E2565,[1]투입량!$M:$T,6,FALSE),VLOOKUP($E2565,[1]투입량!$D:$I,5,FALSE)))</f>
        <v>1147</v>
      </c>
      <c r="X2565" s="35">
        <f t="shared" si="200"/>
        <v>6308.5</v>
      </c>
      <c r="Y2565" s="37">
        <f>IF(V2565=0,0,VLOOKUP(V2565,[1]원재료!C:H,3,0)*0.001)</f>
        <v>3.25</v>
      </c>
      <c r="Z2565" s="35">
        <f t="shared" si="199"/>
        <v>20502.625</v>
      </c>
      <c r="AA2565" s="38" t="s">
        <v>409</v>
      </c>
      <c r="AB2565" s="39" t="s">
        <v>232</v>
      </c>
      <c r="AC2565" s="40"/>
    </row>
    <row r="2566" spans="1:29" ht="19.5" hidden="1" customHeight="1" x14ac:dyDescent="0.45">
      <c r="A2566" s="22">
        <v>46153</v>
      </c>
      <c r="B2566" s="23" t="s">
        <v>226</v>
      </c>
      <c r="C2566" s="24" t="s">
        <v>168</v>
      </c>
      <c r="D2566" s="25" t="s">
        <v>246</v>
      </c>
      <c r="E2566" s="26" t="s">
        <v>380</v>
      </c>
      <c r="F2566" s="27" t="str">
        <f>VLOOKUP(표1[[#This Row],[품번]],[1]!품번구분[#Data],2,0)</f>
        <v>G</v>
      </c>
      <c r="G2566" s="28">
        <v>36</v>
      </c>
      <c r="H2566" s="28">
        <v>5</v>
      </c>
      <c r="I2566" s="28">
        <v>0</v>
      </c>
      <c r="J2566" s="29">
        <f>표1[[#This Row],[C/V]]*표1[[#This Row],[판수]]-표1[[#This Row],[불량수량]]</f>
        <v>180</v>
      </c>
      <c r="K2566" s="28" t="s">
        <v>266</v>
      </c>
      <c r="L2566" s="28" t="s">
        <v>34</v>
      </c>
      <c r="M2566" s="30" t="s">
        <v>230</v>
      </c>
      <c r="N2566" s="30" t="s">
        <v>353</v>
      </c>
      <c r="O2566" s="31">
        <v>70</v>
      </c>
      <c r="P2566" s="31">
        <v>550</v>
      </c>
      <c r="Q2566" s="32" t="s">
        <v>47</v>
      </c>
      <c r="R2566" s="33">
        <f t="shared" ref="R2566:R2629" si="202">IF(H2566=0,"",H2566/O2566*60)</f>
        <v>4.2857142857142856</v>
      </c>
      <c r="S2566" s="34">
        <f t="shared" si="201"/>
        <v>95</v>
      </c>
      <c r="T2566" s="35">
        <f>IF(L2566="비가동",0,VLOOKUP(E2566,[1]단가!$D$4:$G$1048576,4,0))</f>
        <v>130</v>
      </c>
      <c r="U2566" s="35">
        <f t="shared" si="198"/>
        <v>23400</v>
      </c>
      <c r="V2566" s="36" t="str">
        <f>IF($L2566="비가동",0,IF($B2566="in",VLOOKUP($E2566,[1]투입량!$M:$T,3,FALSE),VLOOKUP($E2566,[1]투입량!$D:$I,3,FALSE)))</f>
        <v>E5005-1(리본)</v>
      </c>
      <c r="W2566" s="35">
        <f>IF($L2566="비가동",0,IF($B2566="in",VLOOKUP($E2566,[1]투입량!$M:$T,6,FALSE),VLOOKUP($E2566,[1]투입량!$D:$I,5,FALSE)))</f>
        <v>943.55</v>
      </c>
      <c r="X2566" s="35">
        <f t="shared" si="200"/>
        <v>5189.5249999999996</v>
      </c>
      <c r="Y2566" s="37">
        <f>IF(V2566=0,0,VLOOKUP(V2566,[1]원재료!C:H,3,0)*0.001)</f>
        <v>3.35</v>
      </c>
      <c r="Z2566" s="35">
        <f t="shared" si="199"/>
        <v>17384.908749999999</v>
      </c>
      <c r="AA2566" s="38" t="s">
        <v>409</v>
      </c>
      <c r="AB2566" s="39" t="s">
        <v>232</v>
      </c>
      <c r="AC2566" s="40"/>
    </row>
    <row r="2567" spans="1:29" ht="19.5" customHeight="1" x14ac:dyDescent="0.45">
      <c r="A2567" s="22">
        <v>46153</v>
      </c>
      <c r="B2567" s="23" t="s">
        <v>226</v>
      </c>
      <c r="C2567" s="24" t="s">
        <v>168</v>
      </c>
      <c r="D2567" s="25" t="s">
        <v>227</v>
      </c>
      <c r="E2567" s="26" t="s">
        <v>228</v>
      </c>
      <c r="F2567" s="27" t="str">
        <f>VLOOKUP(표1[[#This Row],[품번]],[1]!품번구분[#Data],2,0)</f>
        <v>G</v>
      </c>
      <c r="G2567" s="28">
        <v>12</v>
      </c>
      <c r="H2567" s="28">
        <v>95</v>
      </c>
      <c r="I2567" s="28">
        <v>0</v>
      </c>
      <c r="J2567" s="29">
        <f>표1[[#This Row],[C/V]]*표1[[#This Row],[판수]]-표1[[#This Row],[불량수량]]</f>
        <v>1140</v>
      </c>
      <c r="K2567" s="28" t="s">
        <v>229</v>
      </c>
      <c r="L2567" s="28" t="s">
        <v>117</v>
      </c>
      <c r="M2567" s="30" t="s">
        <v>353</v>
      </c>
      <c r="N2567" s="30" t="s">
        <v>230</v>
      </c>
      <c r="O2567" s="31">
        <v>660</v>
      </c>
      <c r="P2567" s="31">
        <v>0</v>
      </c>
      <c r="Q2567" s="32"/>
      <c r="R2567" s="33">
        <f t="shared" si="202"/>
        <v>8.6363636363636367</v>
      </c>
      <c r="S2567" s="34">
        <f t="shared" si="201"/>
        <v>180</v>
      </c>
      <c r="T2567" s="35">
        <f>IF(L2567="비가동",0,VLOOKUP(E2567,[1]단가!$D$4:$G$1048576,4,0))</f>
        <v>389.7</v>
      </c>
      <c r="U2567" s="35">
        <f t="shared" si="198"/>
        <v>444258</v>
      </c>
      <c r="V2567" s="36" t="str">
        <f>IF($L2567="비가동",0,IF($B2567="in",VLOOKUP($E2567,[1]투입량!$M:$T,3,FALSE),VLOOKUP($E2567,[1]투입량!$D:$I,3,FALSE)))</f>
        <v>E5008</v>
      </c>
      <c r="W2567" s="35">
        <f>IF($L2567="비가동",0,IF($B2567="in",VLOOKUP($E2567,[1]투입량!$M:$T,6,FALSE),VLOOKUP($E2567,[1]투입량!$D:$I,5,FALSE)))</f>
        <v>537</v>
      </c>
      <c r="X2567" s="35">
        <f t="shared" si="200"/>
        <v>56116.500000000007</v>
      </c>
      <c r="Y2567" s="37">
        <f>IF(V2567=0,0,VLOOKUP(V2567,[1]원재료!C:H,3,0)*0.001)</f>
        <v>4.5600000000000005</v>
      </c>
      <c r="Z2567" s="35">
        <f t="shared" si="199"/>
        <v>255891.24000000005</v>
      </c>
      <c r="AA2567" s="38"/>
      <c r="AB2567" s="39" t="s">
        <v>232</v>
      </c>
      <c r="AC2567" s="40"/>
    </row>
    <row r="2568" spans="1:29" ht="19.5" customHeight="1" x14ac:dyDescent="0.45">
      <c r="A2568" s="22">
        <v>46153</v>
      </c>
      <c r="B2568" s="23" t="s">
        <v>226</v>
      </c>
      <c r="C2568" s="24" t="s">
        <v>168</v>
      </c>
      <c r="D2568" s="25" t="s">
        <v>233</v>
      </c>
      <c r="E2568" s="26" t="s">
        <v>234</v>
      </c>
      <c r="F2568" s="27" t="str">
        <f>VLOOKUP(표1[[#This Row],[품번]],[1]!품번구분[#Data],2,0)</f>
        <v>G</v>
      </c>
      <c r="G2568" s="28">
        <v>12</v>
      </c>
      <c r="H2568" s="28">
        <v>95</v>
      </c>
      <c r="I2568" s="28">
        <v>0</v>
      </c>
      <c r="J2568" s="29">
        <f>표1[[#This Row],[C/V]]*표1[[#This Row],[판수]]-표1[[#This Row],[불량수량]]</f>
        <v>1140</v>
      </c>
      <c r="K2568" s="28" t="s">
        <v>229</v>
      </c>
      <c r="L2568" s="28" t="s">
        <v>117</v>
      </c>
      <c r="M2568" s="30" t="s">
        <v>353</v>
      </c>
      <c r="N2568" s="30" t="s">
        <v>230</v>
      </c>
      <c r="O2568" s="31">
        <v>660</v>
      </c>
      <c r="P2568" s="31">
        <v>0</v>
      </c>
      <c r="Q2568" s="32"/>
      <c r="R2568" s="33">
        <f t="shared" si="202"/>
        <v>8.6363636363636367</v>
      </c>
      <c r="S2568" s="34">
        <f t="shared" si="201"/>
        <v>180</v>
      </c>
      <c r="T2568" s="35">
        <f>IF(L2568="비가동",0,VLOOKUP(E2568,[1]단가!$D$4:$G$1048576,4,0))</f>
        <v>760.3</v>
      </c>
      <c r="U2568" s="35">
        <f t="shared" si="198"/>
        <v>866742</v>
      </c>
      <c r="V2568" s="36" t="str">
        <f>IF($L2568="비가동",0,IF($B2568="in",VLOOKUP($E2568,[1]투입량!$M:$T,3,FALSE),VLOOKUP($E2568,[1]투입량!$D:$I,3,FALSE)))</f>
        <v>E5007</v>
      </c>
      <c r="W2568" s="35">
        <f>IF($L2568="비가동",0,IF($B2568="in",VLOOKUP($E2568,[1]투입량!$M:$T,6,FALSE),VLOOKUP($E2568,[1]투입량!$D:$I,5,FALSE)))</f>
        <v>531</v>
      </c>
      <c r="X2568" s="35">
        <f t="shared" si="200"/>
        <v>55489.5</v>
      </c>
      <c r="Y2568" s="37">
        <f>IF(V2568=0,0,VLOOKUP(V2568,[1]원재료!C:H,3,0)*0.001)</f>
        <v>4.55</v>
      </c>
      <c r="Z2568" s="35">
        <f t="shared" si="199"/>
        <v>252477.22499999998</v>
      </c>
      <c r="AA2568" s="38"/>
      <c r="AB2568" s="39" t="s">
        <v>232</v>
      </c>
      <c r="AC2568" s="40"/>
    </row>
    <row r="2569" spans="1:29" ht="19.5" customHeight="1" x14ac:dyDescent="0.45">
      <c r="A2569" s="22">
        <v>46153</v>
      </c>
      <c r="B2569" s="23" t="s">
        <v>226</v>
      </c>
      <c r="C2569" s="24" t="s">
        <v>168</v>
      </c>
      <c r="D2569" s="25" t="s">
        <v>256</v>
      </c>
      <c r="E2569" s="26" t="s">
        <v>402</v>
      </c>
      <c r="F2569" s="27" t="str">
        <f>VLOOKUP(표1[[#This Row],[품번]],[1]!품번구분[#Data],2,0)</f>
        <v>G</v>
      </c>
      <c r="G2569" s="28">
        <v>9</v>
      </c>
      <c r="H2569" s="28">
        <v>82</v>
      </c>
      <c r="I2569" s="28">
        <v>0</v>
      </c>
      <c r="J2569" s="29">
        <f>표1[[#This Row],[C/V]]*표1[[#This Row],[판수]]-표1[[#This Row],[불량수량]]</f>
        <v>738</v>
      </c>
      <c r="K2569" s="28" t="s">
        <v>372</v>
      </c>
      <c r="L2569" s="28" t="s">
        <v>117</v>
      </c>
      <c r="M2569" s="30" t="s">
        <v>353</v>
      </c>
      <c r="N2569" s="30" t="s">
        <v>230</v>
      </c>
      <c r="O2569" s="31">
        <v>660</v>
      </c>
      <c r="P2569" s="31">
        <v>0</v>
      </c>
      <c r="Q2569" s="32"/>
      <c r="R2569" s="33">
        <f t="shared" si="202"/>
        <v>7.4545454545454541</v>
      </c>
      <c r="S2569" s="34">
        <f t="shared" si="201"/>
        <v>148</v>
      </c>
      <c r="T2569" s="35">
        <f>IF(L2569="비가동",0,VLOOKUP(E2569,[1]단가!$D$4:$G$1048576,4,0))</f>
        <v>1200</v>
      </c>
      <c r="U2569" s="35">
        <f t="shared" si="198"/>
        <v>885600</v>
      </c>
      <c r="V2569" s="36" t="str">
        <f>IF($L2569="비가동",0,IF($B2569="in",VLOOKUP($E2569,[1]투입량!$M:$T,3,FALSE),VLOOKUP($E2569,[1]투입량!$D:$I,3,FALSE)))</f>
        <v>E5005-1</v>
      </c>
      <c r="W2569" s="35">
        <f>IF($L2569="비가동",0,IF($B2569="in",VLOOKUP($E2569,[1]투입량!$M:$T,6,FALSE),VLOOKUP($E2569,[1]투입량!$D:$I,5,FALSE)))</f>
        <v>1588</v>
      </c>
      <c r="X2569" s="35">
        <f t="shared" si="200"/>
        <v>143237.6</v>
      </c>
      <c r="Y2569" s="37">
        <f>IF(V2569=0,0,VLOOKUP(V2569,[1]원재료!C:H,3,0)*0.001)</f>
        <v>3.25</v>
      </c>
      <c r="Z2569" s="35">
        <f t="shared" si="199"/>
        <v>465522.2</v>
      </c>
      <c r="AA2569" s="38"/>
      <c r="AB2569" s="39" t="s">
        <v>232</v>
      </c>
      <c r="AC2569" s="40"/>
    </row>
    <row r="2570" spans="1:29" ht="19.5" customHeight="1" x14ac:dyDescent="0.45">
      <c r="A2570" s="22">
        <v>46153</v>
      </c>
      <c r="B2570" s="23" t="s">
        <v>226</v>
      </c>
      <c r="C2570" s="24" t="s">
        <v>168</v>
      </c>
      <c r="D2570" s="25" t="s">
        <v>235</v>
      </c>
      <c r="E2570" s="26" t="s">
        <v>236</v>
      </c>
      <c r="F2570" s="27" t="str">
        <f>VLOOKUP(표1[[#This Row],[품번]],[1]!품번구분[#Data],2,0)</f>
        <v>G</v>
      </c>
      <c r="G2570" s="28">
        <v>16</v>
      </c>
      <c r="H2570" s="28">
        <v>82</v>
      </c>
      <c r="I2570" s="28">
        <v>0</v>
      </c>
      <c r="J2570" s="29">
        <f>표1[[#This Row],[C/V]]*표1[[#This Row],[판수]]-표1[[#This Row],[불량수량]]</f>
        <v>1312</v>
      </c>
      <c r="K2570" s="28" t="s">
        <v>372</v>
      </c>
      <c r="L2570" s="28" t="s">
        <v>117</v>
      </c>
      <c r="M2570" s="30" t="s">
        <v>353</v>
      </c>
      <c r="N2570" s="30" t="s">
        <v>230</v>
      </c>
      <c r="O2570" s="31">
        <v>660</v>
      </c>
      <c r="P2570" s="31">
        <v>0</v>
      </c>
      <c r="Q2570" s="32"/>
      <c r="R2570" s="33">
        <f t="shared" si="202"/>
        <v>7.4545454545454541</v>
      </c>
      <c r="S2570" s="34">
        <f t="shared" si="201"/>
        <v>141</v>
      </c>
      <c r="T2570" s="35">
        <f>IF(L2570="비가동",0,VLOOKUP(E2570,[1]단가!$D$4:$G$1048576,4,0))</f>
        <v>1541.9</v>
      </c>
      <c r="U2570" s="35">
        <f t="shared" si="198"/>
        <v>2022972.8</v>
      </c>
      <c r="V2570" s="36" t="str">
        <f>IF($L2570="비가동",0,IF($B2570="in",VLOOKUP($E2570,[1]투입량!$M:$T,3,FALSE),VLOOKUP($E2570,[1]투입량!$D:$I,3,FALSE)))</f>
        <v>E5005-1</v>
      </c>
      <c r="W2570" s="35">
        <f>IF($L2570="비가동",0,IF($B2570="in",VLOOKUP($E2570,[1]투입량!$M:$T,6,FALSE),VLOOKUP($E2570,[1]투입량!$D:$I,5,FALSE)))</f>
        <v>3102</v>
      </c>
      <c r="X2570" s="35">
        <f t="shared" si="200"/>
        <v>279800.40000000002</v>
      </c>
      <c r="Y2570" s="37">
        <f>IF(V2570=0,0,VLOOKUP(V2570,[1]원재료!C:H,3,0)*0.001)</f>
        <v>3.25</v>
      </c>
      <c r="Z2570" s="35">
        <f t="shared" si="199"/>
        <v>909351.3</v>
      </c>
      <c r="AA2570" s="38"/>
      <c r="AB2570" s="39" t="s">
        <v>232</v>
      </c>
      <c r="AC2570" s="40"/>
    </row>
    <row r="2571" spans="1:29" ht="19.5" customHeight="1" x14ac:dyDescent="0.45">
      <c r="A2571" s="22">
        <v>46153</v>
      </c>
      <c r="B2571" s="23" t="s">
        <v>226</v>
      </c>
      <c r="C2571" s="24" t="s">
        <v>168</v>
      </c>
      <c r="D2571" s="25" t="s">
        <v>259</v>
      </c>
      <c r="E2571" s="26" t="s">
        <v>260</v>
      </c>
      <c r="F2571" s="27" t="str">
        <f>VLOOKUP(표1[[#This Row],[품번]],[1]!품번구분[#Data],2,0)</f>
        <v>G</v>
      </c>
      <c r="G2571" s="28">
        <v>24</v>
      </c>
      <c r="H2571" s="28">
        <v>87</v>
      </c>
      <c r="I2571" s="28">
        <v>0</v>
      </c>
      <c r="J2571" s="29">
        <f>표1[[#This Row],[C/V]]*표1[[#This Row],[판수]]-표1[[#This Row],[불량수량]]</f>
        <v>2088</v>
      </c>
      <c r="K2571" s="28" t="s">
        <v>399</v>
      </c>
      <c r="L2571" s="28" t="s">
        <v>117</v>
      </c>
      <c r="M2571" s="30" t="s">
        <v>353</v>
      </c>
      <c r="N2571" s="30" t="s">
        <v>230</v>
      </c>
      <c r="O2571" s="31">
        <v>660</v>
      </c>
      <c r="P2571" s="31">
        <v>0</v>
      </c>
      <c r="Q2571" s="32"/>
      <c r="R2571" s="33">
        <f t="shared" si="202"/>
        <v>7.9090909090909083</v>
      </c>
      <c r="S2571" s="34">
        <f t="shared" si="201"/>
        <v>99</v>
      </c>
      <c r="T2571" s="35">
        <f>IF(L2571="비가동",0,VLOOKUP(E2571,[1]단가!$D$4:$G$1048576,4,0))</f>
        <v>790</v>
      </c>
      <c r="U2571" s="35">
        <f t="shared" si="198"/>
        <v>1649520</v>
      </c>
      <c r="V2571" s="36" t="str">
        <f>IF($L2571="비가동",0,IF($B2571="in",VLOOKUP($E2571,[1]투입량!$M:$T,3,FALSE),VLOOKUP($E2571,[1]투입량!$D:$I,3,FALSE)))</f>
        <v>E5005-1(리본)</v>
      </c>
      <c r="W2571" s="35">
        <f>IF($L2571="비가동",0,IF($B2571="in",VLOOKUP($E2571,[1]투입량!$M:$T,6,FALSE),VLOOKUP($E2571,[1]투입량!$D:$I,5,FALSE)))</f>
        <v>2152.6499999999996</v>
      </c>
      <c r="X2571" s="35">
        <f t="shared" si="200"/>
        <v>206008.60500000001</v>
      </c>
      <c r="Y2571" s="37">
        <f>IF(V2571=0,0,VLOOKUP(V2571,[1]원재료!C:H,3,0)*0.001)</f>
        <v>3.35</v>
      </c>
      <c r="Z2571" s="35">
        <f t="shared" si="199"/>
        <v>690128.82675000001</v>
      </c>
      <c r="AA2571" s="38"/>
      <c r="AB2571" s="39" t="s">
        <v>232</v>
      </c>
      <c r="AC2571" s="40"/>
    </row>
    <row r="2572" spans="1:29" ht="19.5" customHeight="1" x14ac:dyDescent="0.45">
      <c r="A2572" s="22">
        <v>46153</v>
      </c>
      <c r="B2572" s="23" t="s">
        <v>226</v>
      </c>
      <c r="C2572" s="24" t="s">
        <v>168</v>
      </c>
      <c r="D2572" s="25" t="s">
        <v>239</v>
      </c>
      <c r="E2572" s="26" t="s">
        <v>240</v>
      </c>
      <c r="F2572" s="27" t="str">
        <f>VLOOKUP(표1[[#This Row],[품번]],[1]!품번구분[#Data],2,0)</f>
        <v>G</v>
      </c>
      <c r="G2572" s="28">
        <v>16</v>
      </c>
      <c r="H2572" s="28">
        <v>88</v>
      </c>
      <c r="I2572" s="28">
        <v>0</v>
      </c>
      <c r="J2572" s="29">
        <f>표1[[#This Row],[C/V]]*표1[[#This Row],[판수]]-표1[[#This Row],[불량수량]]</f>
        <v>1408</v>
      </c>
      <c r="K2572" s="28" t="s">
        <v>399</v>
      </c>
      <c r="L2572" s="28" t="s">
        <v>117</v>
      </c>
      <c r="M2572" s="30" t="s">
        <v>353</v>
      </c>
      <c r="N2572" s="30" t="s">
        <v>230</v>
      </c>
      <c r="O2572" s="31">
        <v>660</v>
      </c>
      <c r="P2572" s="31">
        <v>0</v>
      </c>
      <c r="Q2572" s="32"/>
      <c r="R2572" s="33">
        <f t="shared" si="202"/>
        <v>8</v>
      </c>
      <c r="S2572" s="34">
        <f t="shared" si="201"/>
        <v>160</v>
      </c>
      <c r="T2572" s="35">
        <f>IF(L2572="비가동",0,VLOOKUP(E2572,[1]단가!$D$4:$G$1048576,4,0))</f>
        <v>333.6</v>
      </c>
      <c r="U2572" s="35">
        <f t="shared" si="198"/>
        <v>469708.80000000005</v>
      </c>
      <c r="V2572" s="36" t="str">
        <f>IF($L2572="비가동",0,IF($B2572="in",VLOOKUP($E2572,[1]투입량!$M:$T,3,FALSE),VLOOKUP($E2572,[1]투입량!$D:$I,3,FALSE)))</f>
        <v>E5005-1(리본)</v>
      </c>
      <c r="W2572" s="35">
        <f>IF($L2572="비가동",0,IF($B2572="in",VLOOKUP($E2572,[1]투입량!$M:$T,6,FALSE),VLOOKUP($E2572,[1]투입량!$D:$I,5,FALSE)))</f>
        <v>0</v>
      </c>
      <c r="X2572" s="35">
        <f t="shared" si="200"/>
        <v>0</v>
      </c>
      <c r="Y2572" s="37">
        <f>IF(V2572=0,0,VLOOKUP(V2572,[1]원재료!C:H,3,0)*0.001)</f>
        <v>3.35</v>
      </c>
      <c r="Z2572" s="35">
        <f t="shared" si="199"/>
        <v>0</v>
      </c>
      <c r="AA2572" s="38"/>
      <c r="AB2572" s="39" t="s">
        <v>232</v>
      </c>
      <c r="AC2572" s="40"/>
    </row>
    <row r="2573" spans="1:29" ht="19.5" customHeight="1" x14ac:dyDescent="0.45">
      <c r="A2573" s="22">
        <v>46153</v>
      </c>
      <c r="B2573" s="23" t="s">
        <v>226</v>
      </c>
      <c r="C2573" s="24" t="s">
        <v>168</v>
      </c>
      <c r="D2573" s="25" t="s">
        <v>262</v>
      </c>
      <c r="E2573" s="26" t="s">
        <v>260</v>
      </c>
      <c r="F2573" s="27" t="str">
        <f>VLOOKUP(표1[[#This Row],[품번]],[1]!품번구분[#Data],2,0)</f>
        <v>G</v>
      </c>
      <c r="G2573" s="28">
        <v>24</v>
      </c>
      <c r="H2573" s="28">
        <v>75</v>
      </c>
      <c r="I2573" s="28">
        <v>0</v>
      </c>
      <c r="J2573" s="29">
        <f>표1[[#This Row],[C/V]]*표1[[#This Row],[판수]]-표1[[#This Row],[불량수량]]</f>
        <v>1800</v>
      </c>
      <c r="K2573" s="28" t="s">
        <v>237</v>
      </c>
      <c r="L2573" s="28" t="s">
        <v>117</v>
      </c>
      <c r="M2573" s="30" t="s">
        <v>353</v>
      </c>
      <c r="N2573" s="30" t="s">
        <v>230</v>
      </c>
      <c r="O2573" s="31">
        <v>660</v>
      </c>
      <c r="P2573" s="31">
        <v>0</v>
      </c>
      <c r="Q2573" s="32"/>
      <c r="R2573" s="33">
        <f t="shared" si="202"/>
        <v>6.8181818181818183</v>
      </c>
      <c r="S2573" s="34">
        <f t="shared" si="201"/>
        <v>80</v>
      </c>
      <c r="T2573" s="35">
        <f>IF(L2573="비가동",0,VLOOKUP(E2573,[1]단가!$D$4:$G$1048576,4,0))</f>
        <v>790</v>
      </c>
      <c r="U2573" s="35">
        <f t="shared" si="198"/>
        <v>1422000</v>
      </c>
      <c r="V2573" s="36" t="str">
        <f>IF($L2573="비가동",0,IF($B2573="in",VLOOKUP($E2573,[1]투입량!$M:$T,3,FALSE),VLOOKUP($E2573,[1]투입량!$D:$I,3,FALSE)))</f>
        <v>E5005-1(리본)</v>
      </c>
      <c r="W2573" s="35">
        <f>IF($L2573="비가동",0,IF($B2573="in",VLOOKUP($E2573,[1]투입량!$M:$T,6,FALSE),VLOOKUP($E2573,[1]투입량!$D:$I,5,FALSE)))</f>
        <v>2152.6499999999996</v>
      </c>
      <c r="X2573" s="35">
        <f t="shared" si="200"/>
        <v>177593.625</v>
      </c>
      <c r="Y2573" s="37">
        <f>IF(V2573=0,0,VLOOKUP(V2573,[1]원재료!C:H,3,0)*0.001)</f>
        <v>3.35</v>
      </c>
      <c r="Z2573" s="35">
        <f t="shared" si="199"/>
        <v>594938.64375000005</v>
      </c>
      <c r="AA2573" s="38"/>
      <c r="AB2573" s="39" t="s">
        <v>232</v>
      </c>
      <c r="AC2573" s="40"/>
    </row>
    <row r="2574" spans="1:29" ht="19.5" customHeight="1" x14ac:dyDescent="0.45">
      <c r="A2574" s="22">
        <v>46153</v>
      </c>
      <c r="B2574" s="23" t="s">
        <v>226</v>
      </c>
      <c r="C2574" s="24" t="s">
        <v>168</v>
      </c>
      <c r="D2574" s="25" t="s">
        <v>264</v>
      </c>
      <c r="E2574" s="26" t="s">
        <v>265</v>
      </c>
      <c r="F2574" s="27" t="str">
        <f>VLOOKUP(표1[[#This Row],[품번]],[1]!품번구분[#Data],2,0)</f>
        <v>G</v>
      </c>
      <c r="G2574" s="28">
        <v>24</v>
      </c>
      <c r="H2574" s="28">
        <v>75</v>
      </c>
      <c r="I2574" s="28">
        <v>0</v>
      </c>
      <c r="J2574" s="29">
        <f>표1[[#This Row],[C/V]]*표1[[#This Row],[판수]]-표1[[#This Row],[불량수량]]</f>
        <v>1800</v>
      </c>
      <c r="K2574" s="28" t="s">
        <v>237</v>
      </c>
      <c r="L2574" s="28" t="s">
        <v>117</v>
      </c>
      <c r="M2574" s="30" t="s">
        <v>353</v>
      </c>
      <c r="N2574" s="30" t="s">
        <v>230</v>
      </c>
      <c r="O2574" s="31">
        <v>660</v>
      </c>
      <c r="P2574" s="31">
        <v>0</v>
      </c>
      <c r="Q2574" s="32"/>
      <c r="R2574" s="33">
        <f t="shared" si="202"/>
        <v>6.8181818181818183</v>
      </c>
      <c r="S2574" s="34">
        <f t="shared" si="201"/>
        <v>140</v>
      </c>
      <c r="T2574" s="35">
        <f>IF(L2574="비가동",0,VLOOKUP(E2574,[1]단가!$D$4:$G$1048576,4,0))</f>
        <v>473</v>
      </c>
      <c r="U2574" s="35">
        <f t="shared" si="198"/>
        <v>851400</v>
      </c>
      <c r="V2574" s="36" t="str">
        <f>IF($L2574="비가동",0,IF($B2574="in",VLOOKUP($E2574,[1]투입량!$M:$T,3,FALSE),VLOOKUP($E2574,[1]투입량!$D:$I,3,FALSE)))</f>
        <v>E5005-1</v>
      </c>
      <c r="W2574" s="35">
        <f>IF($L2574="비가동",0,IF($B2574="in",VLOOKUP($E2574,[1]투입량!$M:$T,6,FALSE),VLOOKUP($E2574,[1]투입량!$D:$I,5,FALSE)))</f>
        <v>1770</v>
      </c>
      <c r="X2574" s="35">
        <f t="shared" si="200"/>
        <v>146025.00000000003</v>
      </c>
      <c r="Y2574" s="37">
        <f>IF(V2574=0,0,VLOOKUP(V2574,[1]원재료!C:H,3,0)*0.001)</f>
        <v>3.25</v>
      </c>
      <c r="Z2574" s="35">
        <f t="shared" si="199"/>
        <v>474581.25000000012</v>
      </c>
      <c r="AA2574" s="38"/>
      <c r="AB2574" s="39" t="s">
        <v>232</v>
      </c>
      <c r="AC2574" s="40"/>
    </row>
    <row r="2575" spans="1:29" ht="19.5" customHeight="1" x14ac:dyDescent="0.45">
      <c r="A2575" s="22">
        <v>46153</v>
      </c>
      <c r="B2575" s="23" t="s">
        <v>226</v>
      </c>
      <c r="C2575" s="24" t="s">
        <v>168</v>
      </c>
      <c r="D2575" s="25" t="s">
        <v>241</v>
      </c>
      <c r="E2575" s="26" t="s">
        <v>242</v>
      </c>
      <c r="F2575" s="27" t="str">
        <f>VLOOKUP(표1[[#This Row],[품번]],[1]!품번구분[#Data],2,0)</f>
        <v>G</v>
      </c>
      <c r="G2575" s="28">
        <v>16</v>
      </c>
      <c r="H2575" s="28">
        <v>90</v>
      </c>
      <c r="I2575" s="28">
        <v>0</v>
      </c>
      <c r="J2575" s="29">
        <f>표1[[#This Row],[C/V]]*표1[[#This Row],[판수]]-표1[[#This Row],[불량수량]]</f>
        <v>1440</v>
      </c>
      <c r="K2575" s="28" t="s">
        <v>243</v>
      </c>
      <c r="L2575" s="28" t="s">
        <v>117</v>
      </c>
      <c r="M2575" s="30" t="s">
        <v>353</v>
      </c>
      <c r="N2575" s="30" t="s">
        <v>230</v>
      </c>
      <c r="O2575" s="31">
        <v>660</v>
      </c>
      <c r="P2575" s="31">
        <v>0</v>
      </c>
      <c r="Q2575" s="32"/>
      <c r="R2575" s="33">
        <f t="shared" si="202"/>
        <v>8.1818181818181817</v>
      </c>
      <c r="S2575" s="34">
        <f t="shared" si="201"/>
        <v>95</v>
      </c>
      <c r="T2575" s="35">
        <f>IF(L2575="비가동",0,VLOOKUP(E2575,[1]단가!$D$4:$G$1048576,4,0))</f>
        <v>774</v>
      </c>
      <c r="U2575" s="35">
        <f t="shared" si="198"/>
        <v>1114560</v>
      </c>
      <c r="V2575" s="36" t="str">
        <f>IF($L2575="비가동",0,IF($B2575="in",VLOOKUP($E2575,[1]투입량!$M:$T,3,FALSE),VLOOKUP($E2575,[1]투입량!$D:$I,3,FALSE)))</f>
        <v>E4701(리본)</v>
      </c>
      <c r="W2575" s="35">
        <f>IF($L2575="비가동",0,IF($B2575="in",VLOOKUP($E2575,[1]투입량!$M:$T,6,FALSE),VLOOKUP($E2575,[1]투입량!$D:$I,5,FALSE)))</f>
        <v>2022.6999999999998</v>
      </c>
      <c r="X2575" s="35">
        <f t="shared" si="200"/>
        <v>200247.3</v>
      </c>
      <c r="Y2575" s="37">
        <f>IF(V2575=0,0,VLOOKUP(V2575,[1]원재료!C:H,3,0)*0.001)</f>
        <v>3.41</v>
      </c>
      <c r="Z2575" s="35">
        <f t="shared" si="199"/>
        <v>682843.29299999995</v>
      </c>
      <c r="AA2575" s="38"/>
      <c r="AB2575" s="39" t="s">
        <v>232</v>
      </c>
      <c r="AC2575" s="40"/>
    </row>
    <row r="2576" spans="1:29" ht="19.5" customHeight="1" x14ac:dyDescent="0.45">
      <c r="A2576" s="22">
        <v>46153</v>
      </c>
      <c r="B2576" s="23" t="s">
        <v>226</v>
      </c>
      <c r="C2576" s="24" t="s">
        <v>168</v>
      </c>
      <c r="D2576" s="25" t="s">
        <v>244</v>
      </c>
      <c r="E2576" s="26" t="s">
        <v>245</v>
      </c>
      <c r="F2576" s="27" t="str">
        <f>VLOOKUP(표1[[#This Row],[품번]],[1]!품번구분[#Data],2,0)</f>
        <v>G</v>
      </c>
      <c r="G2576" s="28">
        <v>20</v>
      </c>
      <c r="H2576" s="28">
        <v>90</v>
      </c>
      <c r="I2576" s="28">
        <v>0</v>
      </c>
      <c r="J2576" s="29">
        <f>표1[[#This Row],[C/V]]*표1[[#This Row],[판수]]-표1[[#This Row],[불량수량]]</f>
        <v>1800</v>
      </c>
      <c r="K2576" s="28" t="s">
        <v>243</v>
      </c>
      <c r="L2576" s="28" t="s">
        <v>117</v>
      </c>
      <c r="M2576" s="30" t="s">
        <v>353</v>
      </c>
      <c r="N2576" s="30" t="s">
        <v>230</v>
      </c>
      <c r="O2576" s="31">
        <v>660</v>
      </c>
      <c r="P2576" s="31">
        <v>0</v>
      </c>
      <c r="Q2576" s="32"/>
      <c r="R2576" s="33">
        <f t="shared" si="202"/>
        <v>8.1818181818181817</v>
      </c>
      <c r="S2576" s="34">
        <f t="shared" si="201"/>
        <v>95</v>
      </c>
      <c r="T2576" s="35">
        <f>IF(L2576="비가동",0,VLOOKUP(E2576,[1]단가!$D$4:$G$1048576,4,0))</f>
        <v>350</v>
      </c>
      <c r="U2576" s="35">
        <f t="shared" si="198"/>
        <v>630000</v>
      </c>
      <c r="V2576" s="36" t="str">
        <f>IF($L2576="비가동",0,IF($B2576="in",VLOOKUP($E2576,[1]투입량!$M:$T,3,FALSE),VLOOKUP($E2576,[1]투입량!$D:$I,3,FALSE)))</f>
        <v>E5005-1</v>
      </c>
      <c r="W2576" s="35">
        <f>IF($L2576="비가동",0,IF($B2576="in",VLOOKUP($E2576,[1]투입량!$M:$T,6,FALSE),VLOOKUP($E2576,[1]투입량!$D:$I,5,FALSE)))</f>
        <v>1147</v>
      </c>
      <c r="X2576" s="35">
        <f t="shared" si="200"/>
        <v>113553</v>
      </c>
      <c r="Y2576" s="37">
        <f>IF(V2576=0,0,VLOOKUP(V2576,[1]원재료!C:H,3,0)*0.001)</f>
        <v>3.25</v>
      </c>
      <c r="Z2576" s="35">
        <f t="shared" si="199"/>
        <v>369047.25</v>
      </c>
      <c r="AA2576" s="38"/>
      <c r="AB2576" s="39" t="s">
        <v>232</v>
      </c>
      <c r="AC2576" s="40"/>
    </row>
    <row r="2577" spans="1:29" ht="19.5" customHeight="1" x14ac:dyDescent="0.45">
      <c r="A2577" s="22">
        <v>46153</v>
      </c>
      <c r="B2577" s="23" t="s">
        <v>226</v>
      </c>
      <c r="C2577" s="24" t="s">
        <v>168</v>
      </c>
      <c r="D2577" s="25" t="s">
        <v>246</v>
      </c>
      <c r="E2577" s="26" t="s">
        <v>380</v>
      </c>
      <c r="F2577" s="27" t="str">
        <f>VLOOKUP(표1[[#This Row],[품번]],[1]!품번구분[#Data],2,0)</f>
        <v>G</v>
      </c>
      <c r="G2577" s="28">
        <v>36</v>
      </c>
      <c r="H2577" s="28">
        <v>90</v>
      </c>
      <c r="I2577" s="28">
        <v>0</v>
      </c>
      <c r="J2577" s="29">
        <f>표1[[#This Row],[C/V]]*표1[[#This Row],[판수]]-표1[[#This Row],[불량수량]]</f>
        <v>3240</v>
      </c>
      <c r="K2577" s="28" t="s">
        <v>243</v>
      </c>
      <c r="L2577" s="28" t="s">
        <v>117</v>
      </c>
      <c r="M2577" s="30" t="s">
        <v>353</v>
      </c>
      <c r="N2577" s="30" t="s">
        <v>230</v>
      </c>
      <c r="O2577" s="31">
        <v>660</v>
      </c>
      <c r="P2577" s="31">
        <v>0</v>
      </c>
      <c r="Q2577" s="32"/>
      <c r="R2577" s="33">
        <f t="shared" si="202"/>
        <v>8.1818181818181817</v>
      </c>
      <c r="S2577" s="34">
        <f t="shared" si="201"/>
        <v>95</v>
      </c>
      <c r="T2577" s="35">
        <f>IF(L2577="비가동",0,VLOOKUP(E2577,[1]단가!$D$4:$G$1048576,4,0))</f>
        <v>130</v>
      </c>
      <c r="U2577" s="35">
        <f t="shared" si="198"/>
        <v>421200</v>
      </c>
      <c r="V2577" s="36" t="str">
        <f>IF($L2577="비가동",0,IF($B2577="in",VLOOKUP($E2577,[1]투입량!$M:$T,3,FALSE),VLOOKUP($E2577,[1]투입량!$D:$I,3,FALSE)))</f>
        <v>E5005-1(리본)</v>
      </c>
      <c r="W2577" s="35">
        <f>IF($L2577="비가동",0,IF($B2577="in",VLOOKUP($E2577,[1]투입량!$M:$T,6,FALSE),VLOOKUP($E2577,[1]투입량!$D:$I,5,FALSE)))</f>
        <v>943.55</v>
      </c>
      <c r="X2577" s="35">
        <f t="shared" si="200"/>
        <v>93411.45</v>
      </c>
      <c r="Y2577" s="37">
        <f>IF(V2577=0,0,VLOOKUP(V2577,[1]원재료!C:H,3,0)*0.001)</f>
        <v>3.35</v>
      </c>
      <c r="Z2577" s="35">
        <f t="shared" si="199"/>
        <v>312928.35749999998</v>
      </c>
      <c r="AA2577" s="38"/>
      <c r="AB2577" s="39" t="s">
        <v>232</v>
      </c>
      <c r="AC2577" s="40"/>
    </row>
    <row r="2578" spans="1:29" ht="19.5" hidden="1" customHeight="1" x14ac:dyDescent="0.45">
      <c r="A2578" s="22">
        <v>46153</v>
      </c>
      <c r="B2578" s="23" t="s">
        <v>29</v>
      </c>
      <c r="C2578" s="24" t="s">
        <v>168</v>
      </c>
      <c r="D2578" s="25" t="s">
        <v>267</v>
      </c>
      <c r="E2578" s="26" t="s">
        <v>374</v>
      </c>
      <c r="F2578" s="27" t="str">
        <f>VLOOKUP(표1[[#This Row],[품번]],[1]!품번구분[#Data],2,0)</f>
        <v>G</v>
      </c>
      <c r="G2578" s="28">
        <v>49</v>
      </c>
      <c r="H2578" s="28">
        <v>63</v>
      </c>
      <c r="I2578" s="28">
        <v>0</v>
      </c>
      <c r="J2578" s="29">
        <f>표1[[#This Row],[C/V]]*표1[[#This Row],[판수]]-표1[[#This Row],[불량수량]]</f>
        <v>3087</v>
      </c>
      <c r="K2578" s="28" t="s">
        <v>275</v>
      </c>
      <c r="L2578" s="28" t="s">
        <v>34</v>
      </c>
      <c r="M2578" s="30" t="s">
        <v>230</v>
      </c>
      <c r="N2578" s="30" t="s">
        <v>353</v>
      </c>
      <c r="O2578" s="31">
        <v>497</v>
      </c>
      <c r="P2578" s="31">
        <v>122</v>
      </c>
      <c r="Q2578" s="32" t="s">
        <v>37</v>
      </c>
      <c r="R2578" s="33">
        <f t="shared" si="202"/>
        <v>7.605633802816901</v>
      </c>
      <c r="S2578" s="34">
        <f t="shared" si="201"/>
        <v>157</v>
      </c>
      <c r="T2578" s="35">
        <f>IF(L2578="비가동",0,VLOOKUP(E2578,[1]단가!$D$4:$G$1048576,4,0))</f>
        <v>110</v>
      </c>
      <c r="U2578" s="35">
        <f t="shared" si="198"/>
        <v>339570</v>
      </c>
      <c r="V2578" s="36" t="str">
        <f>IF($L2578="비가동",0,IF($B2578="in",VLOOKUP($E2578,[1]투입량!$M:$T,3,FALSE),VLOOKUP($E2578,[1]투입량!$D:$I,3,FALSE)))</f>
        <v>E5005-1</v>
      </c>
      <c r="W2578" s="35">
        <f>IF($L2578="비가동",0,IF($B2578="in",VLOOKUP($E2578,[1]투입량!$M:$T,6,FALSE),VLOOKUP($E2578,[1]투입량!$D:$I,5,FALSE)))</f>
        <v>0</v>
      </c>
      <c r="X2578" s="35">
        <f t="shared" si="200"/>
        <v>0</v>
      </c>
      <c r="Y2578" s="37">
        <f>IF(V2578=0,0,VLOOKUP(V2578,[1]원재료!C:H,3,0)*0.001)</f>
        <v>3.25</v>
      </c>
      <c r="Z2578" s="35">
        <f t="shared" si="199"/>
        <v>0</v>
      </c>
      <c r="AA2578" s="38"/>
      <c r="AB2578" s="39" t="s">
        <v>232</v>
      </c>
      <c r="AC2578" s="40"/>
    </row>
    <row r="2579" spans="1:29" ht="19.5" customHeight="1" x14ac:dyDescent="0.45">
      <c r="A2579" s="22">
        <v>46153</v>
      </c>
      <c r="B2579" s="23" t="s">
        <v>29</v>
      </c>
      <c r="C2579" s="24" t="s">
        <v>168</v>
      </c>
      <c r="D2579" s="25" t="s">
        <v>270</v>
      </c>
      <c r="E2579" s="26" t="s">
        <v>355</v>
      </c>
      <c r="F2579" s="27" t="str">
        <f>VLOOKUP(표1[[#This Row],[품번]],[1]!품번구분[#Data],2,0)</f>
        <v>G</v>
      </c>
      <c r="G2579" s="28">
        <v>20</v>
      </c>
      <c r="H2579" s="28">
        <v>84</v>
      </c>
      <c r="I2579" s="28">
        <v>0</v>
      </c>
      <c r="J2579" s="29">
        <f>표1[[#This Row],[C/V]]*표1[[#This Row],[판수]]-표1[[#This Row],[불량수량]]</f>
        <v>1680</v>
      </c>
      <c r="K2579" s="28" t="s">
        <v>275</v>
      </c>
      <c r="L2579" s="28" t="s">
        <v>34</v>
      </c>
      <c r="M2579" s="30" t="s">
        <v>230</v>
      </c>
      <c r="N2579" s="30" t="s">
        <v>353</v>
      </c>
      <c r="O2579" s="31">
        <v>620</v>
      </c>
      <c r="P2579" s="31">
        <v>0</v>
      </c>
      <c r="Q2579" s="32"/>
      <c r="R2579" s="33">
        <f t="shared" si="202"/>
        <v>8.129032258064516</v>
      </c>
      <c r="S2579" s="34">
        <f t="shared" si="201"/>
        <v>178</v>
      </c>
      <c r="T2579" s="35">
        <f>IF(L2579="비가동",0,VLOOKUP(E2579,[1]단가!$D$4:$G$1048576,4,0))</f>
        <v>380</v>
      </c>
      <c r="U2579" s="35">
        <f t="shared" si="198"/>
        <v>638400</v>
      </c>
      <c r="V2579" s="36" t="str">
        <f>IF($L2579="비가동",0,IF($B2579="in",VLOOKUP($E2579,[1]투입량!$M:$T,3,FALSE),VLOOKUP($E2579,[1]투입량!$D:$I,3,FALSE)))</f>
        <v>H-N7001</v>
      </c>
      <c r="W2579" s="35">
        <f>IF($L2579="비가동",0,IF($B2579="in",VLOOKUP($E2579,[1]투입량!$M:$T,6,FALSE),VLOOKUP($E2579,[1]투입량!$D:$I,5,FALSE)))</f>
        <v>84</v>
      </c>
      <c r="X2579" s="35">
        <f t="shared" si="200"/>
        <v>7761.6</v>
      </c>
      <c r="Y2579" s="37">
        <f>IF(V2579=0,0,VLOOKUP(V2579,[1]원재료!C:H,3,0)*0.001)</f>
        <v>22.900000000000002</v>
      </c>
      <c r="Z2579" s="35">
        <f t="shared" si="199"/>
        <v>177740.64</v>
      </c>
      <c r="AA2579" s="38"/>
      <c r="AB2579" s="39" t="s">
        <v>232</v>
      </c>
      <c r="AC2579" s="40"/>
    </row>
    <row r="2580" spans="1:29" ht="19.5" customHeight="1" x14ac:dyDescent="0.45">
      <c r="A2580" s="22">
        <v>46153</v>
      </c>
      <c r="B2580" s="23" t="s">
        <v>29</v>
      </c>
      <c r="C2580" s="24" t="s">
        <v>168</v>
      </c>
      <c r="D2580" s="25" t="s">
        <v>273</v>
      </c>
      <c r="E2580" s="26" t="s">
        <v>274</v>
      </c>
      <c r="F2580" s="27" t="str">
        <f>VLOOKUP(표1[[#This Row],[품번]],[1]!품번구분[#Data],2,0)</f>
        <v>G</v>
      </c>
      <c r="G2580" s="28">
        <v>4</v>
      </c>
      <c r="H2580" s="28">
        <v>84</v>
      </c>
      <c r="I2580" s="28">
        <v>0</v>
      </c>
      <c r="J2580" s="29">
        <f>표1[[#This Row],[C/V]]*표1[[#This Row],[판수]]-표1[[#This Row],[불량수량]]</f>
        <v>336</v>
      </c>
      <c r="K2580" s="28" t="s">
        <v>275</v>
      </c>
      <c r="L2580" s="28" t="s">
        <v>34</v>
      </c>
      <c r="M2580" s="30" t="s">
        <v>230</v>
      </c>
      <c r="N2580" s="30" t="s">
        <v>353</v>
      </c>
      <c r="O2580" s="31">
        <v>620</v>
      </c>
      <c r="P2580" s="31">
        <v>0</v>
      </c>
      <c r="Q2580" s="32"/>
      <c r="R2580" s="33">
        <f t="shared" si="202"/>
        <v>8.129032258064516</v>
      </c>
      <c r="S2580" s="34">
        <f t="shared" si="201"/>
        <v>178</v>
      </c>
      <c r="T2580" s="35">
        <f>IF(L2580="비가동",0,VLOOKUP(E2580,[1]단가!$D$4:$G$1048576,4,0))</f>
        <v>550</v>
      </c>
      <c r="U2580" s="35">
        <f t="shared" si="198"/>
        <v>184800</v>
      </c>
      <c r="V2580" s="36" t="str">
        <f>IF($L2580="비가동",0,IF($B2580="in",VLOOKUP($E2580,[1]투입량!$M:$T,3,FALSE),VLOOKUP($E2580,[1]투입량!$D:$I,3,FALSE)))</f>
        <v>E5005-1</v>
      </c>
      <c r="W2580" s="35">
        <f>IF($L2580="비가동",0,IF($B2580="in",VLOOKUP($E2580,[1]투입량!$M:$T,6,FALSE),VLOOKUP($E2580,[1]투입량!$D:$I,5,FALSE)))</f>
        <v>555</v>
      </c>
      <c r="X2580" s="35">
        <f t="shared" si="200"/>
        <v>51282</v>
      </c>
      <c r="Y2580" s="37">
        <f>IF(V2580=0,0,VLOOKUP(V2580,[1]원재료!C:H,3,0)*0.001)</f>
        <v>3.25</v>
      </c>
      <c r="Z2580" s="35">
        <f t="shared" si="199"/>
        <v>166666.5</v>
      </c>
      <c r="AA2580" s="38"/>
      <c r="AB2580" s="39" t="s">
        <v>232</v>
      </c>
      <c r="AC2580" s="40"/>
    </row>
    <row r="2581" spans="1:29" ht="19.5" customHeight="1" x14ac:dyDescent="0.45">
      <c r="A2581" s="22">
        <v>46153</v>
      </c>
      <c r="B2581" s="23" t="s">
        <v>29</v>
      </c>
      <c r="C2581" s="24" t="s">
        <v>168</v>
      </c>
      <c r="D2581" s="25" t="s">
        <v>267</v>
      </c>
      <c r="E2581" s="26" t="s">
        <v>374</v>
      </c>
      <c r="F2581" s="27" t="str">
        <f>VLOOKUP(표1[[#This Row],[품번]],[1]!품번구분[#Data],2,0)</f>
        <v>G</v>
      </c>
      <c r="G2581" s="28">
        <v>49</v>
      </c>
      <c r="H2581" s="28">
        <v>94</v>
      </c>
      <c r="I2581" s="28">
        <v>0</v>
      </c>
      <c r="J2581" s="29">
        <f>표1[[#This Row],[C/V]]*표1[[#This Row],[판수]]-표1[[#This Row],[불량수량]]</f>
        <v>4606</v>
      </c>
      <c r="K2581" s="28" t="s">
        <v>269</v>
      </c>
      <c r="L2581" s="28" t="s">
        <v>117</v>
      </c>
      <c r="M2581" s="30" t="s">
        <v>353</v>
      </c>
      <c r="N2581" s="30" t="s">
        <v>230</v>
      </c>
      <c r="O2581" s="31">
        <v>660</v>
      </c>
      <c r="P2581" s="31">
        <v>0</v>
      </c>
      <c r="Q2581" s="32"/>
      <c r="R2581" s="33">
        <f t="shared" si="202"/>
        <v>8.545454545454545</v>
      </c>
      <c r="S2581" s="34">
        <f t="shared" si="201"/>
        <v>157</v>
      </c>
      <c r="T2581" s="35">
        <f>IF(L2581="비가동",0,VLOOKUP(E2581,[1]단가!$D$4:$G$1048576,4,0))</f>
        <v>110</v>
      </c>
      <c r="U2581" s="35">
        <f t="shared" si="198"/>
        <v>506660</v>
      </c>
      <c r="V2581" s="36" t="str">
        <f>IF($L2581="비가동",0,IF($B2581="in",VLOOKUP($E2581,[1]투입량!$M:$T,3,FALSE),VLOOKUP($E2581,[1]투입량!$D:$I,3,FALSE)))</f>
        <v>E5005-1</v>
      </c>
      <c r="W2581" s="35">
        <f>IF($L2581="비가동",0,IF($B2581="in",VLOOKUP($E2581,[1]투입량!$M:$T,6,FALSE),VLOOKUP($E2581,[1]투입량!$D:$I,5,FALSE)))</f>
        <v>0</v>
      </c>
      <c r="X2581" s="35">
        <f t="shared" si="200"/>
        <v>0</v>
      </c>
      <c r="Y2581" s="37">
        <f>IF(V2581=0,0,VLOOKUP(V2581,[1]원재료!C:H,3,0)*0.001)</f>
        <v>3.25</v>
      </c>
      <c r="Z2581" s="35">
        <f t="shared" si="199"/>
        <v>0</v>
      </c>
      <c r="AA2581" s="38"/>
      <c r="AB2581" s="39" t="s">
        <v>232</v>
      </c>
      <c r="AC2581" s="40"/>
    </row>
    <row r="2582" spans="1:29" ht="19.5" customHeight="1" x14ac:dyDescent="0.45">
      <c r="A2582" s="22">
        <v>46153</v>
      </c>
      <c r="B2582" s="23" t="s">
        <v>29</v>
      </c>
      <c r="C2582" s="24" t="s">
        <v>168</v>
      </c>
      <c r="D2582" s="25" t="s">
        <v>270</v>
      </c>
      <c r="E2582" s="26" t="s">
        <v>355</v>
      </c>
      <c r="F2582" s="27" t="str">
        <f>VLOOKUP(표1[[#This Row],[품번]],[1]!품번구분[#Data],2,0)</f>
        <v>G</v>
      </c>
      <c r="G2582" s="28">
        <v>20</v>
      </c>
      <c r="H2582" s="28">
        <v>94</v>
      </c>
      <c r="I2582" s="28">
        <v>0</v>
      </c>
      <c r="J2582" s="29">
        <f>표1[[#This Row],[C/V]]*표1[[#This Row],[판수]]-표1[[#This Row],[불량수량]]</f>
        <v>1880</v>
      </c>
      <c r="K2582" s="28" t="s">
        <v>269</v>
      </c>
      <c r="L2582" s="28" t="s">
        <v>117</v>
      </c>
      <c r="M2582" s="30" t="s">
        <v>353</v>
      </c>
      <c r="N2582" s="30" t="s">
        <v>230</v>
      </c>
      <c r="O2582" s="31">
        <v>660</v>
      </c>
      <c r="P2582" s="31">
        <v>0</v>
      </c>
      <c r="Q2582" s="32"/>
      <c r="R2582" s="33">
        <f t="shared" si="202"/>
        <v>8.545454545454545</v>
      </c>
      <c r="S2582" s="34">
        <f t="shared" si="201"/>
        <v>178</v>
      </c>
      <c r="T2582" s="35">
        <f>IF(L2582="비가동",0,VLOOKUP(E2582,[1]단가!$D$4:$G$1048576,4,0))</f>
        <v>380</v>
      </c>
      <c r="U2582" s="35">
        <f t="shared" si="198"/>
        <v>714400</v>
      </c>
      <c r="V2582" s="36" t="str">
        <f>IF($L2582="비가동",0,IF($B2582="in",VLOOKUP($E2582,[1]투입량!$M:$T,3,FALSE),VLOOKUP($E2582,[1]투입량!$D:$I,3,FALSE)))</f>
        <v>H-N7001</v>
      </c>
      <c r="W2582" s="35">
        <f>IF($L2582="비가동",0,IF($B2582="in",VLOOKUP($E2582,[1]투입량!$M:$T,6,FALSE),VLOOKUP($E2582,[1]투입량!$D:$I,5,FALSE)))</f>
        <v>84</v>
      </c>
      <c r="X2582" s="35">
        <f t="shared" si="200"/>
        <v>8685.6</v>
      </c>
      <c r="Y2582" s="37">
        <f>IF(V2582=0,0,VLOOKUP(V2582,[1]원재료!C:H,3,0)*0.001)</f>
        <v>22.900000000000002</v>
      </c>
      <c r="Z2582" s="35">
        <f t="shared" si="199"/>
        <v>198900.24000000002</v>
      </c>
      <c r="AA2582" s="38"/>
      <c r="AB2582" s="39" t="s">
        <v>232</v>
      </c>
      <c r="AC2582" s="40"/>
    </row>
    <row r="2583" spans="1:29" ht="19.5" customHeight="1" x14ac:dyDescent="0.45">
      <c r="A2583" s="22">
        <v>46153</v>
      </c>
      <c r="B2583" s="23" t="s">
        <v>29</v>
      </c>
      <c r="C2583" s="24" t="s">
        <v>168</v>
      </c>
      <c r="D2583" s="25" t="s">
        <v>273</v>
      </c>
      <c r="E2583" s="26" t="s">
        <v>274</v>
      </c>
      <c r="F2583" s="27" t="str">
        <f>VLOOKUP(표1[[#This Row],[품번]],[1]!품번구분[#Data],2,0)</f>
        <v>G</v>
      </c>
      <c r="G2583" s="28">
        <v>4</v>
      </c>
      <c r="H2583" s="28">
        <v>94</v>
      </c>
      <c r="I2583" s="28">
        <v>0</v>
      </c>
      <c r="J2583" s="29">
        <f>표1[[#This Row],[C/V]]*표1[[#This Row],[판수]]-표1[[#This Row],[불량수량]]</f>
        <v>376</v>
      </c>
      <c r="K2583" s="28" t="s">
        <v>269</v>
      </c>
      <c r="L2583" s="28" t="s">
        <v>117</v>
      </c>
      <c r="M2583" s="30" t="s">
        <v>353</v>
      </c>
      <c r="N2583" s="30" t="s">
        <v>230</v>
      </c>
      <c r="O2583" s="31">
        <v>660</v>
      </c>
      <c r="P2583" s="31">
        <v>0</v>
      </c>
      <c r="Q2583" s="32"/>
      <c r="R2583" s="33">
        <f t="shared" si="202"/>
        <v>8.545454545454545</v>
      </c>
      <c r="S2583" s="34">
        <f t="shared" si="201"/>
        <v>178</v>
      </c>
      <c r="T2583" s="35">
        <f>IF(L2583="비가동",0,VLOOKUP(E2583,[1]단가!$D$4:$G$1048576,4,0))</f>
        <v>550</v>
      </c>
      <c r="U2583" s="35">
        <f t="shared" si="198"/>
        <v>206800</v>
      </c>
      <c r="V2583" s="36" t="str">
        <f>IF($L2583="비가동",0,IF($B2583="in",VLOOKUP($E2583,[1]투입량!$M:$T,3,FALSE),VLOOKUP($E2583,[1]투입량!$D:$I,3,FALSE)))</f>
        <v>E5005-1</v>
      </c>
      <c r="W2583" s="35">
        <f>IF($L2583="비가동",0,IF($B2583="in",VLOOKUP($E2583,[1]투입량!$M:$T,6,FALSE),VLOOKUP($E2583,[1]투입량!$D:$I,5,FALSE)))</f>
        <v>555</v>
      </c>
      <c r="X2583" s="35">
        <f t="shared" si="200"/>
        <v>57387</v>
      </c>
      <c r="Y2583" s="37">
        <f>IF(V2583=0,0,VLOOKUP(V2583,[1]원재료!C:H,3,0)*0.001)</f>
        <v>3.25</v>
      </c>
      <c r="Z2583" s="35">
        <f t="shared" si="199"/>
        <v>186507.75</v>
      </c>
      <c r="AA2583" s="38"/>
      <c r="AB2583" s="39" t="s">
        <v>232</v>
      </c>
      <c r="AC2583" s="40"/>
    </row>
    <row r="2584" spans="1:29" ht="19.5" customHeight="1" x14ac:dyDescent="0.45">
      <c r="A2584" s="22">
        <v>46153</v>
      </c>
      <c r="B2584" s="23" t="s">
        <v>29</v>
      </c>
      <c r="C2584" s="24" t="s">
        <v>168</v>
      </c>
      <c r="D2584" s="25" t="s">
        <v>276</v>
      </c>
      <c r="E2584" s="26" t="s">
        <v>277</v>
      </c>
      <c r="F2584" s="27" t="str">
        <f>VLOOKUP(표1[[#This Row],[품번]],[1]!품번구분[#Data],2,0)</f>
        <v>G</v>
      </c>
      <c r="G2584" s="28">
        <v>4</v>
      </c>
      <c r="H2584" s="28">
        <v>85</v>
      </c>
      <c r="I2584" s="28">
        <v>0</v>
      </c>
      <c r="J2584" s="29">
        <f>표1[[#This Row],[C/V]]*표1[[#This Row],[판수]]-표1[[#This Row],[불량수량]]</f>
        <v>340</v>
      </c>
      <c r="K2584" s="28" t="s">
        <v>283</v>
      </c>
      <c r="L2584" s="28" t="s">
        <v>34</v>
      </c>
      <c r="M2584" s="30" t="s">
        <v>230</v>
      </c>
      <c r="N2584" s="30" t="s">
        <v>353</v>
      </c>
      <c r="O2584" s="31">
        <v>620</v>
      </c>
      <c r="P2584" s="31">
        <v>0</v>
      </c>
      <c r="Q2584" s="32"/>
      <c r="R2584" s="33">
        <f t="shared" si="202"/>
        <v>8.2258064516129021</v>
      </c>
      <c r="S2584" s="34">
        <f t="shared" si="201"/>
        <v>182</v>
      </c>
      <c r="T2584" s="35">
        <f>IF(L2584="비가동",0,VLOOKUP(E2584,[1]단가!$D$4:$G$1048576,4,0))</f>
        <v>832.6</v>
      </c>
      <c r="U2584" s="35">
        <f t="shared" si="198"/>
        <v>283084</v>
      </c>
      <c r="V2584" s="36" t="str">
        <f>IF($L2584="비가동",0,IF($B2584="in",VLOOKUP($E2584,[1]투입량!$M:$T,3,FALSE),VLOOKUP($E2584,[1]투입량!$D:$I,3,FALSE)))</f>
        <v>E5005-1</v>
      </c>
      <c r="W2584" s="35">
        <f>IF($L2584="비가동",0,IF($B2584="in",VLOOKUP($E2584,[1]투입량!$M:$T,6,FALSE),VLOOKUP($E2584,[1]투입량!$D:$I,5,FALSE)))</f>
        <v>0</v>
      </c>
      <c r="X2584" s="35">
        <f t="shared" si="200"/>
        <v>0</v>
      </c>
      <c r="Y2584" s="37">
        <f>IF(V2584=0,0,VLOOKUP(V2584,[1]원재료!C:H,3,0)*0.001)</f>
        <v>3.25</v>
      </c>
      <c r="Z2584" s="35">
        <f t="shared" si="199"/>
        <v>0</v>
      </c>
      <c r="AA2584" s="38"/>
      <c r="AB2584" s="39" t="s">
        <v>232</v>
      </c>
      <c r="AC2584" s="40"/>
    </row>
    <row r="2585" spans="1:29" ht="19.5" customHeight="1" x14ac:dyDescent="0.45">
      <c r="A2585" s="22">
        <v>46153</v>
      </c>
      <c r="B2585" s="23" t="s">
        <v>29</v>
      </c>
      <c r="C2585" s="24" t="s">
        <v>168</v>
      </c>
      <c r="D2585" s="25" t="s">
        <v>279</v>
      </c>
      <c r="E2585" s="26" t="s">
        <v>392</v>
      </c>
      <c r="F2585" s="27" t="str">
        <f>VLOOKUP(표1[[#This Row],[품번]],[1]!품번구분[#Data],2,0)</f>
        <v>G</v>
      </c>
      <c r="G2585" s="28">
        <v>70</v>
      </c>
      <c r="H2585" s="28">
        <v>85</v>
      </c>
      <c r="I2585" s="28">
        <v>0</v>
      </c>
      <c r="J2585" s="29">
        <f>표1[[#This Row],[C/V]]*표1[[#This Row],[판수]]-표1[[#This Row],[불량수량]]</f>
        <v>5950</v>
      </c>
      <c r="K2585" s="28" t="s">
        <v>283</v>
      </c>
      <c r="L2585" s="28" t="s">
        <v>34</v>
      </c>
      <c r="M2585" s="30" t="s">
        <v>230</v>
      </c>
      <c r="N2585" s="30" t="s">
        <v>353</v>
      </c>
      <c r="O2585" s="31">
        <v>620</v>
      </c>
      <c r="P2585" s="31">
        <v>0</v>
      </c>
      <c r="Q2585" s="32"/>
      <c r="R2585" s="33">
        <f t="shared" si="202"/>
        <v>8.2258064516129021</v>
      </c>
      <c r="S2585" s="34">
        <f t="shared" si="201"/>
        <v>182</v>
      </c>
      <c r="T2585" s="35">
        <f>IF(L2585="비가동",0,VLOOKUP(E2585,[1]단가!$D$4:$G$1048576,4,0))</f>
        <v>321.89999999999998</v>
      </c>
      <c r="U2585" s="35">
        <f t="shared" si="198"/>
        <v>1915304.9999999998</v>
      </c>
      <c r="V2585" s="36" t="str">
        <f>IF($L2585="비가동",0,IF($B2585="in",VLOOKUP($E2585,[1]투입량!$M:$T,3,FALSE),VLOOKUP($E2585,[1]투입량!$D:$I,3,FALSE)))</f>
        <v>E5802</v>
      </c>
      <c r="W2585" s="35">
        <f>IF($L2585="비가동",0,IF($B2585="in",VLOOKUP($E2585,[1]투입량!$M:$T,6,FALSE),VLOOKUP($E2585,[1]투입량!$D:$I,5,FALSE)))</f>
        <v>68</v>
      </c>
      <c r="X2585" s="35">
        <f t="shared" si="200"/>
        <v>6358.0000000000009</v>
      </c>
      <c r="Y2585" s="37">
        <f>IF(V2585=0,0,VLOOKUP(V2585,[1]원재료!C:H,3,0)*0.001)</f>
        <v>5.83</v>
      </c>
      <c r="Z2585" s="35">
        <f t="shared" si="199"/>
        <v>37067.140000000007</v>
      </c>
      <c r="AA2585" s="38"/>
      <c r="AB2585" s="39" t="s">
        <v>232</v>
      </c>
      <c r="AC2585" s="40"/>
    </row>
    <row r="2586" spans="1:29" ht="19.5" customHeight="1" x14ac:dyDescent="0.45">
      <c r="A2586" s="22">
        <v>46153</v>
      </c>
      <c r="B2586" s="23" t="s">
        <v>29</v>
      </c>
      <c r="C2586" s="24" t="s">
        <v>168</v>
      </c>
      <c r="D2586" s="25" t="s">
        <v>281</v>
      </c>
      <c r="E2586" s="26" t="s">
        <v>410</v>
      </c>
      <c r="F2586" s="27" t="str">
        <f>VLOOKUP(표1[[#This Row],[품번]],[1]!품번구분[#Data],2,0)</f>
        <v>G</v>
      </c>
      <c r="G2586" s="28">
        <v>4</v>
      </c>
      <c r="H2586" s="28">
        <v>6</v>
      </c>
      <c r="I2586" s="28">
        <v>0</v>
      </c>
      <c r="J2586" s="29">
        <f>표1[[#This Row],[C/V]]*표1[[#This Row],[판수]]-표1[[#This Row],[불량수량]]</f>
        <v>24</v>
      </c>
      <c r="K2586" s="28" t="s">
        <v>283</v>
      </c>
      <c r="L2586" s="28" t="s">
        <v>34</v>
      </c>
      <c r="M2586" s="30" t="s">
        <v>230</v>
      </c>
      <c r="N2586" s="30">
        <v>0.375</v>
      </c>
      <c r="O2586" s="31">
        <v>60</v>
      </c>
      <c r="P2586" s="31">
        <v>0</v>
      </c>
      <c r="Q2586" s="32"/>
      <c r="R2586" s="33">
        <f t="shared" si="202"/>
        <v>6</v>
      </c>
      <c r="S2586" s="34">
        <f t="shared" si="201"/>
        <v>6</v>
      </c>
      <c r="T2586" s="35">
        <f>IF(L2586="비가동",0,VLOOKUP(E2586,[1]단가!$D$4:$G$1048576,4,0))</f>
        <v>0</v>
      </c>
      <c r="U2586" s="35">
        <f t="shared" si="198"/>
        <v>0</v>
      </c>
      <c r="V2586" s="36" t="str">
        <f>IF($L2586="비가동",0,IF($B2586="in",VLOOKUP($E2586,[1]투입량!$M:$T,3,FALSE),VLOOKUP($E2586,[1]투입량!$D:$I,3,FALSE)))</f>
        <v>E5005-1</v>
      </c>
      <c r="W2586" s="35">
        <f>IF($L2586="비가동",0,IF($B2586="in",VLOOKUP($E2586,[1]투입량!$M:$T,6,FALSE),VLOOKUP($E2586,[1]투입량!$D:$I,5,FALSE)))</f>
        <v>0</v>
      </c>
      <c r="X2586" s="35">
        <f t="shared" si="200"/>
        <v>0</v>
      </c>
      <c r="Y2586" s="37">
        <f>IF(V2586=0,0,VLOOKUP(V2586,[1]원재료!C:H,3,0)*0.001)</f>
        <v>3.25</v>
      </c>
      <c r="Z2586" s="35">
        <f t="shared" si="199"/>
        <v>0</v>
      </c>
      <c r="AA2586" s="38"/>
      <c r="AB2586" s="39" t="s">
        <v>232</v>
      </c>
      <c r="AC2586" s="40"/>
    </row>
    <row r="2587" spans="1:29" ht="19.5" hidden="1" customHeight="1" x14ac:dyDescent="0.45">
      <c r="A2587" s="22">
        <v>46153</v>
      </c>
      <c r="B2587" s="23" t="s">
        <v>29</v>
      </c>
      <c r="C2587" s="24" t="s">
        <v>168</v>
      </c>
      <c r="D2587" s="25" t="s">
        <v>281</v>
      </c>
      <c r="E2587" s="26" t="s">
        <v>411</v>
      </c>
      <c r="F2587" s="27" t="str">
        <f>VLOOKUP(표1[[#This Row],[품번]],[1]!품번구분[#Data],2,0)</f>
        <v>G</v>
      </c>
      <c r="G2587" s="28">
        <v>12</v>
      </c>
      <c r="H2587" s="28">
        <v>58</v>
      </c>
      <c r="I2587" s="28">
        <v>0</v>
      </c>
      <c r="J2587" s="29">
        <f>표1[[#This Row],[C/V]]*표1[[#This Row],[판수]]-표1[[#This Row],[불량수량]]</f>
        <v>696</v>
      </c>
      <c r="K2587" s="28" t="s">
        <v>283</v>
      </c>
      <c r="L2587" s="28" t="s">
        <v>34</v>
      </c>
      <c r="M2587" s="30">
        <v>0.375</v>
      </c>
      <c r="N2587" s="30" t="s">
        <v>353</v>
      </c>
      <c r="O2587" s="31">
        <v>440</v>
      </c>
      <c r="P2587" s="31">
        <v>120</v>
      </c>
      <c r="Q2587" s="32" t="s">
        <v>100</v>
      </c>
      <c r="R2587" s="33">
        <f t="shared" si="202"/>
        <v>7.9090909090909083</v>
      </c>
      <c r="S2587" s="34">
        <f t="shared" si="201"/>
        <v>155</v>
      </c>
      <c r="T2587" s="35">
        <f>IF(L2587="비가동",0,VLOOKUP(E2587,[1]단가!$D$4:$G$1048576,4,0))</f>
        <v>299</v>
      </c>
      <c r="U2587" s="35">
        <f t="shared" si="198"/>
        <v>208104</v>
      </c>
      <c r="V2587" s="36" t="str">
        <f>IF($L2587="비가동",0,IF($B2587="in",VLOOKUP($E2587,[1]투입량!$M:$T,3,FALSE),VLOOKUP($E2587,[1]투입량!$D:$I,3,FALSE)))</f>
        <v>E7002</v>
      </c>
      <c r="W2587" s="35">
        <f>IF($L2587="비가동",0,IF($B2587="in",VLOOKUP($E2587,[1]투입량!$M:$T,6,FALSE),VLOOKUP($E2587,[1]투입량!$D:$I,5,FALSE)))</f>
        <v>0</v>
      </c>
      <c r="X2587" s="35">
        <f t="shared" si="200"/>
        <v>0</v>
      </c>
      <c r="Y2587" s="37">
        <f>IF(V2587=0,0,VLOOKUP(V2587,[1]원재료!C:H,3,0)*0.001)</f>
        <v>3.02</v>
      </c>
      <c r="Z2587" s="35">
        <f t="shared" si="199"/>
        <v>0</v>
      </c>
      <c r="AA2587" s="38"/>
      <c r="AB2587" s="39" t="s">
        <v>232</v>
      </c>
      <c r="AC2587" s="40"/>
    </row>
    <row r="2588" spans="1:29" ht="19.5" customHeight="1" x14ac:dyDescent="0.45">
      <c r="A2588" s="22">
        <v>46153</v>
      </c>
      <c r="B2588" s="23" t="s">
        <v>29</v>
      </c>
      <c r="C2588" s="24" t="s">
        <v>168</v>
      </c>
      <c r="D2588" s="25" t="s">
        <v>276</v>
      </c>
      <c r="E2588" s="26" t="s">
        <v>277</v>
      </c>
      <c r="F2588" s="27" t="str">
        <f>VLOOKUP(표1[[#This Row],[품번]],[1]!품번구분[#Data],2,0)</f>
        <v>G</v>
      </c>
      <c r="G2588" s="28">
        <v>4</v>
      </c>
      <c r="H2588" s="28">
        <v>97</v>
      </c>
      <c r="I2588" s="28">
        <v>0</v>
      </c>
      <c r="J2588" s="29">
        <f>표1[[#This Row],[C/V]]*표1[[#This Row],[판수]]-표1[[#This Row],[불량수량]]</f>
        <v>388</v>
      </c>
      <c r="K2588" s="28" t="s">
        <v>278</v>
      </c>
      <c r="L2588" s="28" t="s">
        <v>117</v>
      </c>
      <c r="M2588" s="30" t="s">
        <v>353</v>
      </c>
      <c r="N2588" s="30" t="s">
        <v>230</v>
      </c>
      <c r="O2588" s="31">
        <v>660</v>
      </c>
      <c r="P2588" s="31">
        <v>0</v>
      </c>
      <c r="Q2588" s="32"/>
      <c r="R2588" s="33">
        <f t="shared" si="202"/>
        <v>8.8181818181818183</v>
      </c>
      <c r="S2588" s="34">
        <f t="shared" si="201"/>
        <v>182</v>
      </c>
      <c r="T2588" s="35">
        <f>IF(L2588="비가동",0,VLOOKUP(E2588,[1]단가!$D$4:$G$1048576,4,0))</f>
        <v>832.6</v>
      </c>
      <c r="U2588" s="35">
        <f t="shared" si="198"/>
        <v>323048.8</v>
      </c>
      <c r="V2588" s="36" t="str">
        <f>IF($L2588="비가동",0,IF($B2588="in",VLOOKUP($E2588,[1]투입량!$M:$T,3,FALSE),VLOOKUP($E2588,[1]투입량!$D:$I,3,FALSE)))</f>
        <v>E5005-1</v>
      </c>
      <c r="W2588" s="35">
        <f>IF($L2588="비가동",0,IF($B2588="in",VLOOKUP($E2588,[1]투입량!$M:$T,6,FALSE),VLOOKUP($E2588,[1]투입량!$D:$I,5,FALSE)))</f>
        <v>0</v>
      </c>
      <c r="X2588" s="35">
        <f t="shared" si="200"/>
        <v>0</v>
      </c>
      <c r="Y2588" s="37">
        <f>IF(V2588=0,0,VLOOKUP(V2588,[1]원재료!C:H,3,0)*0.001)</f>
        <v>3.25</v>
      </c>
      <c r="Z2588" s="35">
        <f t="shared" si="199"/>
        <v>0</v>
      </c>
      <c r="AA2588" s="38"/>
      <c r="AB2588" s="39" t="s">
        <v>232</v>
      </c>
      <c r="AC2588" s="40"/>
    </row>
    <row r="2589" spans="1:29" ht="19.5" customHeight="1" x14ac:dyDescent="0.45">
      <c r="A2589" s="22">
        <v>46153</v>
      </c>
      <c r="B2589" s="23" t="s">
        <v>29</v>
      </c>
      <c r="C2589" s="24" t="s">
        <v>168</v>
      </c>
      <c r="D2589" s="25" t="s">
        <v>279</v>
      </c>
      <c r="E2589" s="26" t="s">
        <v>392</v>
      </c>
      <c r="F2589" s="27" t="str">
        <f>VLOOKUP(표1[[#This Row],[품번]],[1]!품번구분[#Data],2,0)</f>
        <v>G</v>
      </c>
      <c r="G2589" s="28">
        <v>70</v>
      </c>
      <c r="H2589" s="28">
        <v>97</v>
      </c>
      <c r="I2589" s="28">
        <v>0</v>
      </c>
      <c r="J2589" s="29">
        <f>표1[[#This Row],[C/V]]*표1[[#This Row],[판수]]-표1[[#This Row],[불량수량]]</f>
        <v>6790</v>
      </c>
      <c r="K2589" s="28" t="s">
        <v>278</v>
      </c>
      <c r="L2589" s="28" t="s">
        <v>117</v>
      </c>
      <c r="M2589" s="30" t="s">
        <v>353</v>
      </c>
      <c r="N2589" s="30" t="s">
        <v>230</v>
      </c>
      <c r="O2589" s="31">
        <v>660</v>
      </c>
      <c r="P2589" s="31">
        <v>0</v>
      </c>
      <c r="Q2589" s="32"/>
      <c r="R2589" s="33">
        <f t="shared" si="202"/>
        <v>8.8181818181818183</v>
      </c>
      <c r="S2589" s="34">
        <f t="shared" si="201"/>
        <v>182</v>
      </c>
      <c r="T2589" s="35">
        <f>IF(L2589="비가동",0,VLOOKUP(E2589,[1]단가!$D$4:$G$1048576,4,0))</f>
        <v>321.89999999999998</v>
      </c>
      <c r="U2589" s="35">
        <f t="shared" si="198"/>
        <v>2185701</v>
      </c>
      <c r="V2589" s="36" t="str">
        <f>IF($L2589="비가동",0,IF($B2589="in",VLOOKUP($E2589,[1]투입량!$M:$T,3,FALSE),VLOOKUP($E2589,[1]투입량!$D:$I,3,FALSE)))</f>
        <v>E5802</v>
      </c>
      <c r="W2589" s="35">
        <f>IF($L2589="비가동",0,IF($B2589="in",VLOOKUP($E2589,[1]투입량!$M:$T,6,FALSE),VLOOKUP($E2589,[1]투입량!$D:$I,5,FALSE)))</f>
        <v>68</v>
      </c>
      <c r="X2589" s="35">
        <f t="shared" si="200"/>
        <v>7255.6000000000013</v>
      </c>
      <c r="Y2589" s="37">
        <f>IF(V2589=0,0,VLOOKUP(V2589,[1]원재료!C:H,3,0)*0.001)</f>
        <v>5.83</v>
      </c>
      <c r="Z2589" s="35">
        <f t="shared" si="199"/>
        <v>42300.148000000008</v>
      </c>
      <c r="AA2589" s="38"/>
      <c r="AB2589" s="39" t="s">
        <v>232</v>
      </c>
      <c r="AC2589" s="40"/>
    </row>
    <row r="2590" spans="1:29" ht="19.5" customHeight="1" x14ac:dyDescent="0.45">
      <c r="A2590" s="22">
        <v>46153</v>
      </c>
      <c r="B2590" s="23" t="s">
        <v>29</v>
      </c>
      <c r="C2590" s="24" t="s">
        <v>168</v>
      </c>
      <c r="D2590" s="25" t="s">
        <v>281</v>
      </c>
      <c r="E2590" s="26" t="s">
        <v>411</v>
      </c>
      <c r="F2590" s="27" t="str">
        <f>VLOOKUP(표1[[#This Row],[품번]],[1]!품번구분[#Data],2,0)</f>
        <v>G</v>
      </c>
      <c r="G2590" s="28">
        <v>12</v>
      </c>
      <c r="H2590" s="28">
        <v>97</v>
      </c>
      <c r="I2590" s="28">
        <v>0</v>
      </c>
      <c r="J2590" s="29">
        <f>표1[[#This Row],[C/V]]*표1[[#This Row],[판수]]-표1[[#This Row],[불량수량]]</f>
        <v>1164</v>
      </c>
      <c r="K2590" s="28" t="s">
        <v>278</v>
      </c>
      <c r="L2590" s="28" t="s">
        <v>117</v>
      </c>
      <c r="M2590" s="30" t="s">
        <v>353</v>
      </c>
      <c r="N2590" s="30" t="s">
        <v>230</v>
      </c>
      <c r="O2590" s="31">
        <v>660</v>
      </c>
      <c r="P2590" s="31">
        <v>0</v>
      </c>
      <c r="Q2590" s="32"/>
      <c r="R2590" s="33">
        <f t="shared" si="202"/>
        <v>8.8181818181818183</v>
      </c>
      <c r="S2590" s="34">
        <f t="shared" si="201"/>
        <v>155</v>
      </c>
      <c r="T2590" s="35">
        <f>IF(L2590="비가동",0,VLOOKUP(E2590,[1]단가!$D$4:$G$1048576,4,0))</f>
        <v>299</v>
      </c>
      <c r="U2590" s="35">
        <f t="shared" si="198"/>
        <v>348036</v>
      </c>
      <c r="V2590" s="36" t="str">
        <f>IF($L2590="비가동",0,IF($B2590="in",VLOOKUP($E2590,[1]투입량!$M:$T,3,FALSE),VLOOKUP($E2590,[1]투입량!$D:$I,3,FALSE)))</f>
        <v>E7002</v>
      </c>
      <c r="W2590" s="35">
        <f>IF($L2590="비가동",0,IF($B2590="in",VLOOKUP($E2590,[1]투입량!$M:$T,6,FALSE),VLOOKUP($E2590,[1]투입량!$D:$I,5,FALSE)))</f>
        <v>0</v>
      </c>
      <c r="X2590" s="35">
        <f t="shared" si="200"/>
        <v>0</v>
      </c>
      <c r="Y2590" s="37">
        <f>IF(V2590=0,0,VLOOKUP(V2590,[1]원재료!C:H,3,0)*0.001)</f>
        <v>3.02</v>
      </c>
      <c r="Z2590" s="35">
        <f t="shared" si="199"/>
        <v>0</v>
      </c>
      <c r="AA2590" s="38"/>
      <c r="AB2590" s="39" t="s">
        <v>232</v>
      </c>
      <c r="AC2590" s="40"/>
    </row>
    <row r="2591" spans="1:29" ht="19.5" hidden="1" customHeight="1" x14ac:dyDescent="0.45">
      <c r="A2591" s="22">
        <v>46153</v>
      </c>
      <c r="B2591" s="23" t="s">
        <v>29</v>
      </c>
      <c r="C2591" s="24" t="s">
        <v>168</v>
      </c>
      <c r="D2591" s="25" t="s">
        <v>284</v>
      </c>
      <c r="E2591" s="26" t="s">
        <v>405</v>
      </c>
      <c r="F2591" s="27" t="str">
        <f>VLOOKUP(표1[[#This Row],[품번]],[1]!품번구분[#Data],2,0)</f>
        <v>G</v>
      </c>
      <c r="G2591" s="28">
        <v>4</v>
      </c>
      <c r="H2591" s="28">
        <v>98</v>
      </c>
      <c r="I2591" s="28">
        <v>0</v>
      </c>
      <c r="J2591" s="29">
        <f>표1[[#This Row],[C/V]]*표1[[#This Row],[판수]]-표1[[#This Row],[불량수량]]</f>
        <v>392</v>
      </c>
      <c r="K2591" s="28" t="s">
        <v>266</v>
      </c>
      <c r="L2591" s="28" t="s">
        <v>34</v>
      </c>
      <c r="M2591" s="30" t="s">
        <v>230</v>
      </c>
      <c r="N2591" s="30" t="s">
        <v>353</v>
      </c>
      <c r="O2591" s="31">
        <v>510</v>
      </c>
      <c r="P2591" s="31">
        <v>110</v>
      </c>
      <c r="Q2591" s="32" t="s">
        <v>343</v>
      </c>
      <c r="R2591" s="33">
        <f t="shared" si="202"/>
        <v>11.529411764705882</v>
      </c>
      <c r="S2591" s="34">
        <f t="shared" si="201"/>
        <v>98</v>
      </c>
      <c r="T2591" s="35">
        <f>IF(L2591="비가동",0,VLOOKUP(E2591,[1]단가!$D$4:$G$1048576,4,0))</f>
        <v>412.51</v>
      </c>
      <c r="U2591" s="35">
        <f t="shared" si="198"/>
        <v>161703.91999999998</v>
      </c>
      <c r="V2591" s="36" t="str">
        <f>IF($L2591="비가동",0,IF($B2591="in",VLOOKUP($E2591,[1]투입량!$M:$T,3,FALSE),VLOOKUP($E2591,[1]투입량!$D:$I,3,FALSE)))</f>
        <v>E6004</v>
      </c>
      <c r="W2591" s="35">
        <f>IF($L2591="비가동",0,IF($B2591="in",VLOOKUP($E2591,[1]투입량!$M:$T,6,FALSE),VLOOKUP($E2591,[1]투입량!$D:$I,5,FALSE)))</f>
        <v>0</v>
      </c>
      <c r="X2591" s="35">
        <f t="shared" si="200"/>
        <v>0</v>
      </c>
      <c r="Y2591" s="37">
        <f>IF(V2591=0,0,VLOOKUP(V2591,[1]원재료!C:H,3,0)*0.001)</f>
        <v>3.35</v>
      </c>
      <c r="Z2591" s="35">
        <f t="shared" si="199"/>
        <v>0</v>
      </c>
      <c r="AA2591" s="38"/>
      <c r="AB2591" s="39" t="s">
        <v>232</v>
      </c>
      <c r="AC2591" s="40"/>
    </row>
    <row r="2592" spans="1:29" ht="19.5" hidden="1" customHeight="1" x14ac:dyDescent="0.45">
      <c r="A2592" s="22">
        <v>46153</v>
      </c>
      <c r="B2592" s="23" t="s">
        <v>29</v>
      </c>
      <c r="C2592" s="24" t="s">
        <v>168</v>
      </c>
      <c r="D2592" s="25" t="s">
        <v>287</v>
      </c>
      <c r="E2592" s="26" t="s">
        <v>362</v>
      </c>
      <c r="F2592" s="27" t="str">
        <f>VLOOKUP(표1[[#This Row],[품번]],[1]!품번구분[#Data],2,0)</f>
        <v>G</v>
      </c>
      <c r="G2592" s="28">
        <v>2</v>
      </c>
      <c r="H2592" s="28">
        <v>98</v>
      </c>
      <c r="I2592" s="28">
        <v>0</v>
      </c>
      <c r="J2592" s="29">
        <f>표1[[#This Row],[C/V]]*표1[[#This Row],[판수]]-표1[[#This Row],[불량수량]]</f>
        <v>196</v>
      </c>
      <c r="K2592" s="28" t="s">
        <v>266</v>
      </c>
      <c r="L2592" s="28" t="s">
        <v>34</v>
      </c>
      <c r="M2592" s="30" t="s">
        <v>230</v>
      </c>
      <c r="N2592" s="30" t="s">
        <v>353</v>
      </c>
      <c r="O2592" s="31">
        <v>510</v>
      </c>
      <c r="P2592" s="31">
        <v>110</v>
      </c>
      <c r="Q2592" s="32" t="s">
        <v>343</v>
      </c>
      <c r="R2592" s="33">
        <f t="shared" si="202"/>
        <v>11.529411764705882</v>
      </c>
      <c r="S2592" s="34">
        <f t="shared" si="201"/>
        <v>98</v>
      </c>
      <c r="T2592" s="35">
        <f>IF(L2592="비가동",0,VLOOKUP(E2592,[1]단가!$D$4:$G$1048576,4,0))</f>
        <v>467.4</v>
      </c>
      <c r="U2592" s="35">
        <f t="shared" si="198"/>
        <v>91610.4</v>
      </c>
      <c r="V2592" s="36" t="str">
        <f>IF($L2592="비가동",0,IF($B2592="in",VLOOKUP($E2592,[1]투입량!$M:$T,3,FALSE),VLOOKUP($E2592,[1]투입량!$D:$I,3,FALSE)))</f>
        <v>E5005-1</v>
      </c>
      <c r="W2592" s="35">
        <f>IF($L2592="비가동",0,IF($B2592="in",VLOOKUP($E2592,[1]투입량!$M:$T,6,FALSE),VLOOKUP($E2592,[1]투입량!$D:$I,5,FALSE)))</f>
        <v>40</v>
      </c>
      <c r="X2592" s="35">
        <f>IF(L2592="비가동",0,(W2592*1.1)*H2592)</f>
        <v>4312</v>
      </c>
      <c r="Y2592" s="37">
        <f>IF(V2592=0,0,VLOOKUP(V2592,[1]원재료!C:H,3,0)*0.001)</f>
        <v>3.25</v>
      </c>
      <c r="Z2592" s="35">
        <f t="shared" si="199"/>
        <v>14014</v>
      </c>
      <c r="AA2592" s="38"/>
      <c r="AB2592" s="39" t="s">
        <v>232</v>
      </c>
      <c r="AC2592" s="40"/>
    </row>
    <row r="2593" spans="1:29" ht="19.5" hidden="1" customHeight="1" x14ac:dyDescent="0.45">
      <c r="A2593" s="22">
        <v>46153</v>
      </c>
      <c r="B2593" s="23" t="s">
        <v>29</v>
      </c>
      <c r="C2593" s="24" t="s">
        <v>168</v>
      </c>
      <c r="D2593" s="25" t="s">
        <v>289</v>
      </c>
      <c r="E2593" s="26" t="s">
        <v>382</v>
      </c>
      <c r="F2593" s="27" t="str">
        <f>VLOOKUP(표1[[#This Row],[품번]],[1]!품번구분[#Data],2,0)</f>
        <v>G</v>
      </c>
      <c r="G2593" s="28">
        <v>4</v>
      </c>
      <c r="H2593" s="28">
        <v>98</v>
      </c>
      <c r="I2593" s="28">
        <v>0</v>
      </c>
      <c r="J2593" s="29">
        <f>표1[[#This Row],[C/V]]*표1[[#This Row],[판수]]-표1[[#This Row],[불량수량]]</f>
        <v>392</v>
      </c>
      <c r="K2593" s="28" t="s">
        <v>266</v>
      </c>
      <c r="L2593" s="28" t="s">
        <v>34</v>
      </c>
      <c r="M2593" s="30" t="s">
        <v>230</v>
      </c>
      <c r="N2593" s="30" t="s">
        <v>353</v>
      </c>
      <c r="O2593" s="31">
        <v>510</v>
      </c>
      <c r="P2593" s="31">
        <v>110</v>
      </c>
      <c r="Q2593" s="32" t="s">
        <v>343</v>
      </c>
      <c r="R2593" s="33">
        <f t="shared" si="202"/>
        <v>11.529411764705882</v>
      </c>
      <c r="S2593" s="34">
        <f t="shared" si="201"/>
        <v>98</v>
      </c>
      <c r="T2593" s="35">
        <f>IF(L2593="비가동",0,VLOOKUP(E2593,[1]단가!$D$4:$G$1048576,4,0))</f>
        <v>385</v>
      </c>
      <c r="U2593" s="35">
        <f t="shared" si="198"/>
        <v>150920</v>
      </c>
      <c r="V2593" s="36" t="str">
        <f>IF($L2593="비가동",0,IF($B2593="in",VLOOKUP($E2593,[1]투입량!$M:$T,3,FALSE),VLOOKUP($E2593,[1]투입량!$D:$I,3,FALSE)))</f>
        <v>E5005-1</v>
      </c>
      <c r="W2593" s="35">
        <f>IF($L2593="비가동",0,IF($B2593="in",VLOOKUP($E2593,[1]투입량!$M:$T,6,FALSE),VLOOKUP($E2593,[1]투입량!$D:$I,5,FALSE)))</f>
        <v>80</v>
      </c>
      <c r="X2593" s="35">
        <f t="shared" si="200"/>
        <v>8624</v>
      </c>
      <c r="Y2593" s="37">
        <f>IF(V2593=0,0,VLOOKUP(V2593,[1]원재료!C:H,3,0)*0.001)</f>
        <v>3.25</v>
      </c>
      <c r="Z2593" s="35">
        <f t="shared" si="199"/>
        <v>28028</v>
      </c>
      <c r="AA2593" s="38"/>
      <c r="AB2593" s="39" t="s">
        <v>232</v>
      </c>
      <c r="AC2593" s="40"/>
    </row>
    <row r="2594" spans="1:29" ht="19.5" customHeight="1" x14ac:dyDescent="0.45">
      <c r="A2594" s="22">
        <v>46153</v>
      </c>
      <c r="B2594" s="23" t="s">
        <v>29</v>
      </c>
      <c r="C2594" s="24" t="s">
        <v>168</v>
      </c>
      <c r="D2594" s="25" t="s">
        <v>304</v>
      </c>
      <c r="E2594" s="26" t="s">
        <v>305</v>
      </c>
      <c r="F2594" s="27" t="str">
        <f>VLOOKUP(표1[[#This Row],[품번]],[1]!품번구분[#Data],2,0)</f>
        <v>G</v>
      </c>
      <c r="G2594" s="28">
        <v>40</v>
      </c>
      <c r="H2594" s="28">
        <v>76</v>
      </c>
      <c r="I2594" s="28">
        <v>0</v>
      </c>
      <c r="J2594" s="29">
        <f>표1[[#This Row],[C/V]]*표1[[#This Row],[판수]]-표1[[#This Row],[불량수량]]</f>
        <v>3040</v>
      </c>
      <c r="K2594" s="28" t="s">
        <v>311</v>
      </c>
      <c r="L2594" s="28" t="s">
        <v>34</v>
      </c>
      <c r="M2594" s="30" t="s">
        <v>230</v>
      </c>
      <c r="N2594" s="30" t="s">
        <v>353</v>
      </c>
      <c r="O2594" s="31">
        <v>620</v>
      </c>
      <c r="P2594" s="31">
        <v>0</v>
      </c>
      <c r="Q2594" s="32"/>
      <c r="R2594" s="33">
        <f t="shared" si="202"/>
        <v>7.354838709677419</v>
      </c>
      <c r="S2594" s="34">
        <f t="shared" si="201"/>
        <v>168</v>
      </c>
      <c r="T2594" s="35">
        <f>IF(L2594="비가동",0,VLOOKUP(E2594,[1]단가!$D$4:$G$1048576,4,0))</f>
        <v>95</v>
      </c>
      <c r="U2594" s="35">
        <f t="shared" si="198"/>
        <v>288800</v>
      </c>
      <c r="V2594" s="36" t="str">
        <f>IF($L2594="비가동",0,IF($B2594="in",VLOOKUP($E2594,[1]투입량!$M:$T,3,FALSE),VLOOKUP($E2594,[1]투입량!$D:$I,3,FALSE)))</f>
        <v>E4005-1</v>
      </c>
      <c r="W2594" s="35">
        <f>IF($L2594="비가동",0,IF($B2594="in",VLOOKUP($E2594,[1]투입량!$M:$T,6,FALSE),VLOOKUP($E2594,[1]투입량!$D:$I,5,FALSE)))</f>
        <v>272</v>
      </c>
      <c r="X2594" s="35">
        <f t="shared" si="200"/>
        <v>22739.200000000004</v>
      </c>
      <c r="Y2594" s="37">
        <f>IF(V2594=0,0,VLOOKUP(V2594,[1]원재료!C:H,3,0)*0.001)</f>
        <v>3.24</v>
      </c>
      <c r="Z2594" s="35">
        <f t="shared" si="199"/>
        <v>73675.008000000016</v>
      </c>
      <c r="AA2594" s="38"/>
      <c r="AB2594" s="39" t="s">
        <v>232</v>
      </c>
      <c r="AC2594" s="40"/>
    </row>
    <row r="2595" spans="1:29" ht="19.5" customHeight="1" x14ac:dyDescent="0.45">
      <c r="A2595" s="22">
        <v>46153</v>
      </c>
      <c r="B2595" s="23" t="s">
        <v>29</v>
      </c>
      <c r="C2595" s="24" t="s">
        <v>168</v>
      </c>
      <c r="D2595" s="25" t="s">
        <v>307</v>
      </c>
      <c r="E2595" s="26" t="s">
        <v>308</v>
      </c>
      <c r="F2595" s="27" t="str">
        <f>VLOOKUP(표1[[#This Row],[품번]],[1]!품번구분[#Data],2,0)</f>
        <v>G</v>
      </c>
      <c r="G2595" s="28">
        <v>25</v>
      </c>
      <c r="H2595" s="28">
        <v>76</v>
      </c>
      <c r="I2595" s="28">
        <v>0</v>
      </c>
      <c r="J2595" s="29">
        <f>표1[[#This Row],[C/V]]*표1[[#This Row],[판수]]-표1[[#This Row],[불량수량]]</f>
        <v>1900</v>
      </c>
      <c r="K2595" s="28" t="s">
        <v>311</v>
      </c>
      <c r="L2595" s="28" t="s">
        <v>34</v>
      </c>
      <c r="M2595" s="30" t="s">
        <v>230</v>
      </c>
      <c r="N2595" s="30" t="s">
        <v>353</v>
      </c>
      <c r="O2595" s="31">
        <v>620</v>
      </c>
      <c r="P2595" s="31">
        <v>0</v>
      </c>
      <c r="Q2595" s="32"/>
      <c r="R2595" s="33">
        <f t="shared" si="202"/>
        <v>7.354838709677419</v>
      </c>
      <c r="S2595" s="34">
        <f t="shared" si="201"/>
        <v>167</v>
      </c>
      <c r="T2595" s="35">
        <f>IF(L2595="비가동",0,VLOOKUP(E2595,[1]단가!$D$4:$G$1048576,4,0))</f>
        <v>270</v>
      </c>
      <c r="U2595" s="35">
        <f t="shared" si="198"/>
        <v>513000</v>
      </c>
      <c r="V2595" s="36" t="str">
        <f>IF($L2595="비가동",0,IF($B2595="in",VLOOKUP($E2595,[1]투입량!$M:$T,3,FALSE),VLOOKUP($E2595,[1]투입량!$D:$I,3,FALSE)))</f>
        <v>E5005-1</v>
      </c>
      <c r="W2595" s="35">
        <f>IF($L2595="비가동",0,IF($B2595="in",VLOOKUP($E2595,[1]투입량!$M:$T,6,FALSE),VLOOKUP($E2595,[1]투입량!$D:$I,5,FALSE)))</f>
        <v>1200</v>
      </c>
      <c r="X2595" s="35">
        <f>IF(L2595="비가동",0,(W2595*1.1)*H2595)</f>
        <v>100320</v>
      </c>
      <c r="Y2595" s="37">
        <f>IF(V2595=0,0,VLOOKUP(V2595,[1]원재료!C:H,3,0)*0.001)</f>
        <v>3.25</v>
      </c>
      <c r="Z2595" s="35">
        <f t="shared" si="199"/>
        <v>326040</v>
      </c>
      <c r="AA2595" s="38"/>
      <c r="AB2595" s="39" t="s">
        <v>232</v>
      </c>
      <c r="AC2595" s="40"/>
    </row>
    <row r="2596" spans="1:29" ht="19.5" customHeight="1" x14ac:dyDescent="0.45">
      <c r="A2596" s="22">
        <v>46153</v>
      </c>
      <c r="B2596" s="23" t="s">
        <v>29</v>
      </c>
      <c r="C2596" s="24" t="s">
        <v>168</v>
      </c>
      <c r="D2596" s="25" t="s">
        <v>309</v>
      </c>
      <c r="E2596" s="26" t="s">
        <v>310</v>
      </c>
      <c r="F2596" s="27" t="str">
        <f>VLOOKUP(표1[[#This Row],[품번]],[1]!품번구분[#Data],2,0)</f>
        <v>G</v>
      </c>
      <c r="G2596" s="28">
        <v>8</v>
      </c>
      <c r="H2596" s="28">
        <v>78</v>
      </c>
      <c r="I2596" s="28">
        <v>0</v>
      </c>
      <c r="J2596" s="29">
        <f>표1[[#This Row],[C/V]]*표1[[#This Row],[판수]]-표1[[#This Row],[불량수량]]</f>
        <v>624</v>
      </c>
      <c r="K2596" s="28" t="s">
        <v>311</v>
      </c>
      <c r="L2596" s="28" t="s">
        <v>34</v>
      </c>
      <c r="M2596" s="30" t="s">
        <v>230</v>
      </c>
      <c r="N2596" s="30" t="s">
        <v>353</v>
      </c>
      <c r="O2596" s="31">
        <v>620</v>
      </c>
      <c r="P2596" s="31">
        <v>0</v>
      </c>
      <c r="Q2596" s="32"/>
      <c r="R2596" s="33">
        <f t="shared" si="202"/>
        <v>7.5483870967741931</v>
      </c>
      <c r="S2596" s="34">
        <f t="shared" si="201"/>
        <v>170</v>
      </c>
      <c r="T2596" s="35">
        <f>IF(L2596="비가동",0,VLOOKUP(E2596,[1]단가!$D$4:$G$1048576,4,0))</f>
        <v>672.3</v>
      </c>
      <c r="U2596" s="35">
        <f t="shared" si="198"/>
        <v>419515.19999999995</v>
      </c>
      <c r="V2596" s="36" t="str">
        <f>IF($L2596="비가동",0,IF($B2596="in",VLOOKUP($E2596,[1]투입량!$M:$T,3,FALSE),VLOOKUP($E2596,[1]투입량!$D:$I,3,FALSE)))</f>
        <v>E5005-1</v>
      </c>
      <c r="W2596" s="35">
        <f>IF($L2596="비가동",0,IF($B2596="in",VLOOKUP($E2596,[1]투입량!$M:$T,6,FALSE),VLOOKUP($E2596,[1]투입량!$D:$I,5,FALSE)))</f>
        <v>366</v>
      </c>
      <c r="X2596" s="35">
        <f t="shared" si="200"/>
        <v>31402.800000000003</v>
      </c>
      <c r="Y2596" s="37">
        <f>IF(V2596=0,0,VLOOKUP(V2596,[1]원재료!C:H,3,0)*0.001)</f>
        <v>3.25</v>
      </c>
      <c r="Z2596" s="35">
        <f t="shared" si="199"/>
        <v>102059.1</v>
      </c>
      <c r="AA2596" s="38"/>
      <c r="AB2596" s="39" t="s">
        <v>232</v>
      </c>
      <c r="AC2596" s="40"/>
    </row>
    <row r="2597" spans="1:29" ht="19.5" customHeight="1" x14ac:dyDescent="0.45">
      <c r="A2597" s="22">
        <v>46153</v>
      </c>
      <c r="B2597" s="23" t="s">
        <v>29</v>
      </c>
      <c r="C2597" s="24" t="s">
        <v>168</v>
      </c>
      <c r="D2597" s="25" t="s">
        <v>304</v>
      </c>
      <c r="E2597" s="26" t="s">
        <v>305</v>
      </c>
      <c r="F2597" s="27" t="str">
        <f>VLOOKUP(표1[[#This Row],[품번]],[1]!품번구분[#Data],2,0)</f>
        <v>G</v>
      </c>
      <c r="G2597" s="28">
        <v>40</v>
      </c>
      <c r="H2597" s="28">
        <v>92</v>
      </c>
      <c r="I2597" s="28">
        <v>0</v>
      </c>
      <c r="J2597" s="29">
        <f>표1[[#This Row],[C/V]]*표1[[#This Row],[판수]]-표1[[#This Row],[불량수량]]</f>
        <v>3680</v>
      </c>
      <c r="K2597" s="28" t="s">
        <v>306</v>
      </c>
      <c r="L2597" s="28" t="s">
        <v>117</v>
      </c>
      <c r="M2597" s="30" t="s">
        <v>353</v>
      </c>
      <c r="N2597" s="30" t="s">
        <v>230</v>
      </c>
      <c r="O2597" s="31">
        <v>660</v>
      </c>
      <c r="P2597" s="31">
        <v>0</v>
      </c>
      <c r="Q2597" s="32"/>
      <c r="R2597" s="33">
        <f t="shared" si="202"/>
        <v>8.3636363636363633</v>
      </c>
      <c r="S2597" s="34">
        <f t="shared" si="201"/>
        <v>168</v>
      </c>
      <c r="T2597" s="35">
        <f>IF(L2597="비가동",0,VLOOKUP(E2597,[1]단가!$D$4:$G$1048576,4,0))</f>
        <v>95</v>
      </c>
      <c r="U2597" s="35">
        <f t="shared" si="198"/>
        <v>349600</v>
      </c>
      <c r="V2597" s="36" t="str">
        <f>IF($L2597="비가동",0,IF($B2597="in",VLOOKUP($E2597,[1]투입량!$M:$T,3,FALSE),VLOOKUP($E2597,[1]투입량!$D:$I,3,FALSE)))</f>
        <v>E4005-1</v>
      </c>
      <c r="W2597" s="35">
        <f>IF($L2597="비가동",0,IF($B2597="in",VLOOKUP($E2597,[1]투입량!$M:$T,6,FALSE),VLOOKUP($E2597,[1]투입량!$D:$I,5,FALSE)))</f>
        <v>272</v>
      </c>
      <c r="X2597" s="35">
        <f t="shared" si="200"/>
        <v>27526.400000000005</v>
      </c>
      <c r="Y2597" s="37">
        <f>IF(V2597=0,0,VLOOKUP(V2597,[1]원재료!C:H,3,0)*0.001)</f>
        <v>3.24</v>
      </c>
      <c r="Z2597" s="35">
        <f t="shared" si="199"/>
        <v>89185.536000000022</v>
      </c>
      <c r="AA2597" s="38"/>
      <c r="AB2597" s="39" t="s">
        <v>232</v>
      </c>
      <c r="AC2597" s="40"/>
    </row>
    <row r="2598" spans="1:29" ht="19.5" customHeight="1" x14ac:dyDescent="0.45">
      <c r="A2598" s="22">
        <v>46153</v>
      </c>
      <c r="B2598" s="23" t="s">
        <v>29</v>
      </c>
      <c r="C2598" s="24" t="s">
        <v>168</v>
      </c>
      <c r="D2598" s="25" t="s">
        <v>307</v>
      </c>
      <c r="E2598" s="26" t="s">
        <v>308</v>
      </c>
      <c r="F2598" s="27" t="str">
        <f>VLOOKUP(표1[[#This Row],[품번]],[1]!품번구분[#Data],2,0)</f>
        <v>G</v>
      </c>
      <c r="G2598" s="28">
        <v>25</v>
      </c>
      <c r="H2598" s="28">
        <v>91</v>
      </c>
      <c r="I2598" s="28">
        <v>0</v>
      </c>
      <c r="J2598" s="29">
        <f>표1[[#This Row],[C/V]]*표1[[#This Row],[판수]]-표1[[#This Row],[불량수량]]</f>
        <v>2275</v>
      </c>
      <c r="K2598" s="28" t="s">
        <v>306</v>
      </c>
      <c r="L2598" s="28" t="s">
        <v>117</v>
      </c>
      <c r="M2598" s="30" t="s">
        <v>353</v>
      </c>
      <c r="N2598" s="30" t="s">
        <v>230</v>
      </c>
      <c r="O2598" s="31">
        <v>660</v>
      </c>
      <c r="P2598" s="31">
        <v>0</v>
      </c>
      <c r="Q2598" s="32"/>
      <c r="R2598" s="33">
        <f t="shared" si="202"/>
        <v>8.2727272727272734</v>
      </c>
      <c r="S2598" s="34">
        <f t="shared" si="201"/>
        <v>167</v>
      </c>
      <c r="T2598" s="35">
        <f>IF(L2598="비가동",0,VLOOKUP(E2598,[1]단가!$D$4:$G$1048576,4,0))</f>
        <v>270</v>
      </c>
      <c r="U2598" s="35">
        <f t="shared" si="198"/>
        <v>614250</v>
      </c>
      <c r="V2598" s="36" t="str">
        <f>IF($L2598="비가동",0,IF($B2598="in",VLOOKUP($E2598,[1]투입량!$M:$T,3,FALSE),VLOOKUP($E2598,[1]투입량!$D:$I,3,FALSE)))</f>
        <v>E5005-1</v>
      </c>
      <c r="W2598" s="35">
        <f>IF($L2598="비가동",0,IF($B2598="in",VLOOKUP($E2598,[1]투입량!$M:$T,6,FALSE),VLOOKUP($E2598,[1]투입량!$D:$I,5,FALSE)))</f>
        <v>1200</v>
      </c>
      <c r="X2598" s="35">
        <f t="shared" si="200"/>
        <v>120120</v>
      </c>
      <c r="Y2598" s="37">
        <f>IF(V2598=0,0,VLOOKUP(V2598,[1]원재료!C:H,3,0)*0.001)</f>
        <v>3.25</v>
      </c>
      <c r="Z2598" s="35">
        <f t="shared" si="199"/>
        <v>390390</v>
      </c>
      <c r="AA2598" s="38"/>
      <c r="AB2598" s="39" t="s">
        <v>232</v>
      </c>
      <c r="AC2598" s="40"/>
    </row>
    <row r="2599" spans="1:29" ht="19.5" customHeight="1" x14ac:dyDescent="0.45">
      <c r="A2599" s="22">
        <v>46153</v>
      </c>
      <c r="B2599" s="23" t="s">
        <v>29</v>
      </c>
      <c r="C2599" s="24" t="s">
        <v>168</v>
      </c>
      <c r="D2599" s="25" t="s">
        <v>309</v>
      </c>
      <c r="E2599" s="26" t="s">
        <v>310</v>
      </c>
      <c r="F2599" s="27" t="str">
        <f>VLOOKUP(표1[[#This Row],[품번]],[1]!품번구분[#Data],2,0)</f>
        <v>G</v>
      </c>
      <c r="G2599" s="28">
        <v>8</v>
      </c>
      <c r="H2599" s="28">
        <v>92</v>
      </c>
      <c r="I2599" s="28">
        <v>0</v>
      </c>
      <c r="J2599" s="29">
        <f>표1[[#This Row],[C/V]]*표1[[#This Row],[판수]]-표1[[#This Row],[불량수량]]</f>
        <v>736</v>
      </c>
      <c r="K2599" s="28" t="s">
        <v>306</v>
      </c>
      <c r="L2599" s="28" t="s">
        <v>117</v>
      </c>
      <c r="M2599" s="30" t="s">
        <v>353</v>
      </c>
      <c r="N2599" s="30" t="s">
        <v>230</v>
      </c>
      <c r="O2599" s="31">
        <v>660</v>
      </c>
      <c r="P2599" s="31">
        <v>0</v>
      </c>
      <c r="Q2599" s="32"/>
      <c r="R2599" s="33">
        <f t="shared" si="202"/>
        <v>8.3636363636363633</v>
      </c>
      <c r="S2599" s="34">
        <f t="shared" si="201"/>
        <v>170</v>
      </c>
      <c r="T2599" s="35">
        <f>IF(L2599="비가동",0,VLOOKUP(E2599,[1]단가!$D$4:$G$1048576,4,0))</f>
        <v>672.3</v>
      </c>
      <c r="U2599" s="35">
        <f t="shared" si="198"/>
        <v>494812.8</v>
      </c>
      <c r="V2599" s="36" t="str">
        <f>IF($L2599="비가동",0,IF($B2599="in",VLOOKUP($E2599,[1]투입량!$M:$T,3,FALSE),VLOOKUP($E2599,[1]투입량!$D:$I,3,FALSE)))</f>
        <v>E5005-1</v>
      </c>
      <c r="W2599" s="35">
        <f>IF($L2599="비가동",0,IF($B2599="in",VLOOKUP($E2599,[1]투입량!$M:$T,6,FALSE),VLOOKUP($E2599,[1]투입량!$D:$I,5,FALSE)))</f>
        <v>366</v>
      </c>
      <c r="X2599" s="35">
        <f t="shared" si="200"/>
        <v>37039.200000000004</v>
      </c>
      <c r="Y2599" s="37">
        <f>IF(V2599=0,0,VLOOKUP(V2599,[1]원재료!C:H,3,0)*0.001)</f>
        <v>3.25</v>
      </c>
      <c r="Z2599" s="35">
        <f t="shared" si="199"/>
        <v>120377.40000000001</v>
      </c>
      <c r="AA2599" s="38"/>
      <c r="AB2599" s="39" t="s">
        <v>232</v>
      </c>
      <c r="AC2599" s="40"/>
    </row>
    <row r="2600" spans="1:29" ht="19.5" customHeight="1" x14ac:dyDescent="0.45">
      <c r="A2600" s="22">
        <v>46153</v>
      </c>
      <c r="B2600" s="23" t="s">
        <v>29</v>
      </c>
      <c r="C2600" s="24" t="s">
        <v>168</v>
      </c>
      <c r="D2600" s="25" t="s">
        <v>312</v>
      </c>
      <c r="E2600" s="26" t="s">
        <v>313</v>
      </c>
      <c r="F2600" s="27" t="str">
        <f>VLOOKUP(표1[[#This Row],[품번]],[1]!품번구분[#Data],2,0)</f>
        <v>G</v>
      </c>
      <c r="G2600" s="28">
        <v>6</v>
      </c>
      <c r="H2600" s="28">
        <v>93</v>
      </c>
      <c r="I2600" s="28">
        <v>0</v>
      </c>
      <c r="J2600" s="29">
        <f>표1[[#This Row],[C/V]]*표1[[#This Row],[판수]]-표1[[#This Row],[불량수량]]</f>
        <v>558</v>
      </c>
      <c r="K2600" s="28" t="s">
        <v>319</v>
      </c>
      <c r="L2600" s="28" t="s">
        <v>34</v>
      </c>
      <c r="M2600" s="30" t="s">
        <v>230</v>
      </c>
      <c r="N2600" s="30" t="s">
        <v>353</v>
      </c>
      <c r="O2600" s="31">
        <v>620</v>
      </c>
      <c r="P2600" s="31">
        <v>0</v>
      </c>
      <c r="Q2600" s="32"/>
      <c r="R2600" s="33">
        <f t="shared" si="202"/>
        <v>9</v>
      </c>
      <c r="S2600" s="34">
        <f t="shared" si="201"/>
        <v>194</v>
      </c>
      <c r="T2600" s="35">
        <f>IF(L2600="비가동",0,VLOOKUP(E2600,[1]단가!$D$4:$G$1048576,4,0))</f>
        <v>408.6</v>
      </c>
      <c r="U2600" s="35">
        <f t="shared" si="198"/>
        <v>227998.80000000002</v>
      </c>
      <c r="V2600" s="36" t="str">
        <f>IF($L2600="비가동",0,IF($B2600="in",VLOOKUP($E2600,[1]투입량!$M:$T,3,FALSE),VLOOKUP($E2600,[1]투입량!$D:$I,3,FALSE)))</f>
        <v>E5005-1</v>
      </c>
      <c r="W2600" s="35">
        <f>IF($L2600="비가동",0,IF($B2600="in",VLOOKUP($E2600,[1]투입량!$M:$T,6,FALSE),VLOOKUP($E2600,[1]투입량!$D:$I,5,FALSE)))</f>
        <v>0</v>
      </c>
      <c r="X2600" s="35">
        <f t="shared" si="200"/>
        <v>0</v>
      </c>
      <c r="Y2600" s="37">
        <f>IF(V2600=0,0,VLOOKUP(V2600,[1]원재료!C:H,3,0)*0.001)</f>
        <v>3.25</v>
      </c>
      <c r="Z2600" s="35">
        <f t="shared" si="199"/>
        <v>0</v>
      </c>
      <c r="AA2600" s="38"/>
      <c r="AB2600" s="39" t="s">
        <v>232</v>
      </c>
      <c r="AC2600" s="40"/>
    </row>
    <row r="2601" spans="1:29" ht="19.5" customHeight="1" x14ac:dyDescent="0.45">
      <c r="A2601" s="22">
        <v>46153</v>
      </c>
      <c r="B2601" s="23" t="s">
        <v>29</v>
      </c>
      <c r="C2601" s="24" t="s">
        <v>168</v>
      </c>
      <c r="D2601" s="25" t="s">
        <v>315</v>
      </c>
      <c r="E2601" s="26" t="s">
        <v>412</v>
      </c>
      <c r="F2601" s="27" t="str">
        <f>VLOOKUP(표1[[#This Row],[품번]],[1]!품번구분[#Data],2,0)</f>
        <v>G</v>
      </c>
      <c r="G2601" s="28">
        <v>24</v>
      </c>
      <c r="H2601" s="28">
        <v>49</v>
      </c>
      <c r="I2601" s="28">
        <v>0</v>
      </c>
      <c r="J2601" s="29">
        <f>표1[[#This Row],[C/V]]*표1[[#This Row],[판수]]-표1[[#This Row],[불량수량]]</f>
        <v>1176</v>
      </c>
      <c r="K2601" s="28" t="s">
        <v>319</v>
      </c>
      <c r="L2601" s="28" t="s">
        <v>34</v>
      </c>
      <c r="M2601" s="30" t="s">
        <v>230</v>
      </c>
      <c r="N2601" s="30" t="s">
        <v>353</v>
      </c>
      <c r="O2601" s="31">
        <v>620</v>
      </c>
      <c r="P2601" s="31">
        <v>0</v>
      </c>
      <c r="Q2601" s="32"/>
      <c r="R2601" s="33">
        <f t="shared" si="202"/>
        <v>4.7419354838709671</v>
      </c>
      <c r="S2601" s="34">
        <f t="shared" si="201"/>
        <v>150</v>
      </c>
      <c r="T2601" s="35">
        <f>IF(L2601="비가동",0,VLOOKUP(E2601,[1]단가!$D$4:$G$1048576,4,0))</f>
        <v>160</v>
      </c>
      <c r="U2601" s="35">
        <f t="shared" si="198"/>
        <v>188160</v>
      </c>
      <c r="V2601" s="36" t="str">
        <f>IF($L2601="비가동",0,IF($B2601="in",VLOOKUP($E2601,[1]투입량!$M:$T,3,FALSE),VLOOKUP($E2601,[1]투입량!$D:$I,3,FALSE)))</f>
        <v>C5001</v>
      </c>
      <c r="W2601" s="35">
        <f>IF($L2601="비가동",0,IF($B2601="in",VLOOKUP($E2601,[1]투입량!$M:$T,6,FALSE),VLOOKUP($E2601,[1]투입량!$D:$I,5,FALSE)))</f>
        <v>384</v>
      </c>
      <c r="X2601" s="35">
        <f t="shared" si="200"/>
        <v>20697.600000000002</v>
      </c>
      <c r="Y2601" s="37">
        <f>IF(V2601=0,0,VLOOKUP(V2601,[1]원재료!C:H,3,0)*0.001)</f>
        <v>7.4</v>
      </c>
      <c r="Z2601" s="35">
        <f t="shared" si="199"/>
        <v>153162.24000000002</v>
      </c>
      <c r="AA2601" s="38"/>
      <c r="AB2601" s="39" t="s">
        <v>232</v>
      </c>
      <c r="AC2601" s="40"/>
    </row>
    <row r="2602" spans="1:29" ht="19.5" customHeight="1" x14ac:dyDescent="0.45">
      <c r="A2602" s="22">
        <v>46153</v>
      </c>
      <c r="B2602" s="23" t="s">
        <v>29</v>
      </c>
      <c r="C2602" s="24" t="s">
        <v>168</v>
      </c>
      <c r="D2602" s="25" t="s">
        <v>317</v>
      </c>
      <c r="E2602" s="26" t="s">
        <v>318</v>
      </c>
      <c r="F2602" s="27" t="str">
        <f>VLOOKUP(표1[[#This Row],[품번]],[1]!품번구분[#Data],2,0)</f>
        <v>G</v>
      </c>
      <c r="G2602" s="28">
        <v>70</v>
      </c>
      <c r="H2602" s="28">
        <v>50</v>
      </c>
      <c r="I2602" s="28">
        <v>0</v>
      </c>
      <c r="J2602" s="29">
        <f>표1[[#This Row],[C/V]]*표1[[#This Row],[판수]]-표1[[#This Row],[불량수량]]</f>
        <v>3500</v>
      </c>
      <c r="K2602" s="28" t="s">
        <v>319</v>
      </c>
      <c r="L2602" s="28" t="s">
        <v>34</v>
      </c>
      <c r="M2602" s="30" t="s">
        <v>230</v>
      </c>
      <c r="N2602" s="30" t="s">
        <v>353</v>
      </c>
      <c r="O2602" s="31">
        <v>620</v>
      </c>
      <c r="P2602" s="31">
        <v>0</v>
      </c>
      <c r="Q2602" s="32"/>
      <c r="R2602" s="33">
        <f t="shared" si="202"/>
        <v>4.838709677419355</v>
      </c>
      <c r="S2602" s="34">
        <f t="shared" si="201"/>
        <v>104</v>
      </c>
      <c r="T2602" s="35">
        <f>IF(L2602="비가동",0,VLOOKUP(E2602,[1]단가!$D$4:$G$1048576,4,0))</f>
        <v>172</v>
      </c>
      <c r="U2602" s="35">
        <f t="shared" si="198"/>
        <v>602000</v>
      </c>
      <c r="V2602" s="36" t="str">
        <f>IF($L2602="비가동",0,IF($B2602="in",VLOOKUP($E2602,[1]투입량!$M:$T,3,FALSE),VLOOKUP($E2602,[1]투입량!$D:$I,3,FALSE)))</f>
        <v>E6005</v>
      </c>
      <c r="W2602" s="35">
        <f>IF($L2602="비가동",0,IF($B2602="in",VLOOKUP($E2602,[1]투입량!$M:$T,6,FALSE),VLOOKUP($E2602,[1]투입량!$D:$I,5,FALSE)))</f>
        <v>0</v>
      </c>
      <c r="X2602" s="35">
        <f t="shared" si="200"/>
        <v>0</v>
      </c>
      <c r="Y2602" s="37">
        <f>IF(V2602=0,0,VLOOKUP(V2602,[1]원재료!C:H,3,0)*0.001)</f>
        <v>4.62</v>
      </c>
      <c r="Z2602" s="35">
        <f t="shared" si="199"/>
        <v>0</v>
      </c>
      <c r="AA2602" s="38"/>
      <c r="AB2602" s="39" t="s">
        <v>232</v>
      </c>
      <c r="AC2602" s="40"/>
    </row>
    <row r="2603" spans="1:29" ht="19.5" customHeight="1" x14ac:dyDescent="0.45">
      <c r="A2603" s="22">
        <v>46153</v>
      </c>
      <c r="B2603" s="23" t="s">
        <v>29</v>
      </c>
      <c r="C2603" s="24" t="s">
        <v>168</v>
      </c>
      <c r="D2603" s="25" t="s">
        <v>312</v>
      </c>
      <c r="E2603" s="26" t="s">
        <v>313</v>
      </c>
      <c r="F2603" s="27" t="str">
        <f>VLOOKUP(표1[[#This Row],[품번]],[1]!품번구분[#Data],2,0)</f>
        <v>G</v>
      </c>
      <c r="G2603" s="28">
        <v>6</v>
      </c>
      <c r="H2603" s="28">
        <v>101</v>
      </c>
      <c r="I2603" s="28">
        <v>0</v>
      </c>
      <c r="J2603" s="29">
        <f>표1[[#This Row],[C/V]]*표1[[#This Row],[판수]]-표1[[#This Row],[불량수량]]</f>
        <v>606</v>
      </c>
      <c r="K2603" s="28" t="s">
        <v>314</v>
      </c>
      <c r="L2603" s="28" t="s">
        <v>117</v>
      </c>
      <c r="M2603" s="30" t="s">
        <v>353</v>
      </c>
      <c r="N2603" s="30" t="s">
        <v>230</v>
      </c>
      <c r="O2603" s="31">
        <v>660</v>
      </c>
      <c r="P2603" s="31">
        <v>0</v>
      </c>
      <c r="Q2603" s="32"/>
      <c r="R2603" s="33">
        <f t="shared" si="202"/>
        <v>9.1818181818181817</v>
      </c>
      <c r="S2603" s="34">
        <f t="shared" si="201"/>
        <v>194</v>
      </c>
      <c r="T2603" s="35">
        <f>IF(L2603="비가동",0,VLOOKUP(E2603,[1]단가!$D$4:$G$1048576,4,0))</f>
        <v>408.6</v>
      </c>
      <c r="U2603" s="35">
        <f t="shared" si="198"/>
        <v>247611.6</v>
      </c>
      <c r="V2603" s="36" t="str">
        <f>IF($L2603="비가동",0,IF($B2603="in",VLOOKUP($E2603,[1]투입량!$M:$T,3,FALSE),VLOOKUP($E2603,[1]투입량!$D:$I,3,FALSE)))</f>
        <v>E5005-1</v>
      </c>
      <c r="W2603" s="35">
        <f>IF($L2603="비가동",0,IF($B2603="in",VLOOKUP($E2603,[1]투입량!$M:$T,6,FALSE),VLOOKUP($E2603,[1]투입량!$D:$I,5,FALSE)))</f>
        <v>0</v>
      </c>
      <c r="X2603" s="35">
        <f t="shared" si="200"/>
        <v>0</v>
      </c>
      <c r="Y2603" s="37">
        <f>IF(V2603=0,0,VLOOKUP(V2603,[1]원재료!C:H,3,0)*0.001)</f>
        <v>3.25</v>
      </c>
      <c r="Z2603" s="35">
        <f t="shared" si="199"/>
        <v>0</v>
      </c>
      <c r="AA2603" s="38"/>
      <c r="AB2603" s="39" t="s">
        <v>232</v>
      </c>
      <c r="AC2603" s="40"/>
    </row>
    <row r="2604" spans="1:29" ht="19.5" customHeight="1" x14ac:dyDescent="0.45">
      <c r="A2604" s="22">
        <v>46153</v>
      </c>
      <c r="B2604" s="23" t="s">
        <v>29</v>
      </c>
      <c r="C2604" s="24" t="s">
        <v>168</v>
      </c>
      <c r="D2604" s="25" t="s">
        <v>315</v>
      </c>
      <c r="E2604" s="26" t="s">
        <v>412</v>
      </c>
      <c r="F2604" s="27" t="str">
        <f>VLOOKUP(표1[[#This Row],[품번]],[1]!품번구분[#Data],2,0)</f>
        <v>G</v>
      </c>
      <c r="G2604" s="28">
        <v>24</v>
      </c>
      <c r="H2604" s="28">
        <v>101</v>
      </c>
      <c r="I2604" s="28">
        <v>0</v>
      </c>
      <c r="J2604" s="29">
        <f>표1[[#This Row],[C/V]]*표1[[#This Row],[판수]]-표1[[#This Row],[불량수량]]</f>
        <v>2424</v>
      </c>
      <c r="K2604" s="28" t="s">
        <v>314</v>
      </c>
      <c r="L2604" s="28" t="s">
        <v>117</v>
      </c>
      <c r="M2604" s="30" t="s">
        <v>353</v>
      </c>
      <c r="N2604" s="30" t="s">
        <v>230</v>
      </c>
      <c r="O2604" s="31">
        <v>660</v>
      </c>
      <c r="P2604" s="31">
        <v>0</v>
      </c>
      <c r="Q2604" s="32"/>
      <c r="R2604" s="33">
        <f t="shared" si="202"/>
        <v>9.1818181818181817</v>
      </c>
      <c r="S2604" s="34">
        <f t="shared" si="201"/>
        <v>150</v>
      </c>
      <c r="T2604" s="35">
        <f>IF(L2604="비가동",0,VLOOKUP(E2604,[1]단가!$D$4:$G$1048576,4,0))</f>
        <v>160</v>
      </c>
      <c r="U2604" s="35">
        <f t="shared" si="198"/>
        <v>387840</v>
      </c>
      <c r="V2604" s="36" t="str">
        <f>IF($L2604="비가동",0,IF($B2604="in",VLOOKUP($E2604,[1]투입량!$M:$T,3,FALSE),VLOOKUP($E2604,[1]투입량!$D:$I,3,FALSE)))</f>
        <v>C5001</v>
      </c>
      <c r="W2604" s="35">
        <f>IF($L2604="비가동",0,IF($B2604="in",VLOOKUP($E2604,[1]투입량!$M:$T,6,FALSE),VLOOKUP($E2604,[1]투입량!$D:$I,5,FALSE)))</f>
        <v>384</v>
      </c>
      <c r="X2604" s="35">
        <f t="shared" si="200"/>
        <v>42662.400000000001</v>
      </c>
      <c r="Y2604" s="37">
        <f>IF(V2604=0,0,VLOOKUP(V2604,[1]원재료!C:H,3,0)*0.001)</f>
        <v>7.4</v>
      </c>
      <c r="Z2604" s="35">
        <f t="shared" si="199"/>
        <v>315701.76000000001</v>
      </c>
      <c r="AA2604" s="38"/>
      <c r="AB2604" s="39" t="s">
        <v>232</v>
      </c>
      <c r="AC2604" s="40"/>
    </row>
    <row r="2605" spans="1:29" ht="19.5" customHeight="1" x14ac:dyDescent="0.45">
      <c r="A2605" s="22">
        <v>46153</v>
      </c>
      <c r="B2605" s="23" t="s">
        <v>29</v>
      </c>
      <c r="C2605" s="24" t="s">
        <v>168</v>
      </c>
      <c r="D2605" s="25" t="s">
        <v>317</v>
      </c>
      <c r="E2605" s="26" t="s">
        <v>318</v>
      </c>
      <c r="F2605" s="27" t="str">
        <f>VLOOKUP(표1[[#This Row],[품번]],[1]!품번구분[#Data],2,0)</f>
        <v>G</v>
      </c>
      <c r="G2605" s="28">
        <v>70</v>
      </c>
      <c r="H2605" s="28">
        <v>54</v>
      </c>
      <c r="I2605" s="28">
        <v>0</v>
      </c>
      <c r="J2605" s="29">
        <f>표1[[#This Row],[C/V]]*표1[[#This Row],[판수]]-표1[[#This Row],[불량수량]]</f>
        <v>3780</v>
      </c>
      <c r="K2605" s="28" t="s">
        <v>314</v>
      </c>
      <c r="L2605" s="28" t="s">
        <v>117</v>
      </c>
      <c r="M2605" s="30" t="s">
        <v>353</v>
      </c>
      <c r="N2605" s="30" t="s">
        <v>230</v>
      </c>
      <c r="O2605" s="31">
        <v>660</v>
      </c>
      <c r="P2605" s="31">
        <v>0</v>
      </c>
      <c r="Q2605" s="32"/>
      <c r="R2605" s="33">
        <f t="shared" si="202"/>
        <v>4.9090909090909092</v>
      </c>
      <c r="S2605" s="34">
        <f t="shared" si="201"/>
        <v>104</v>
      </c>
      <c r="T2605" s="35">
        <f>IF(L2605="비가동",0,VLOOKUP(E2605,[1]단가!$D$4:$G$1048576,4,0))</f>
        <v>172</v>
      </c>
      <c r="U2605" s="35">
        <f t="shared" si="198"/>
        <v>650160</v>
      </c>
      <c r="V2605" s="36" t="str">
        <f>IF($L2605="비가동",0,IF($B2605="in",VLOOKUP($E2605,[1]투입량!$M:$T,3,FALSE),VLOOKUP($E2605,[1]투입량!$D:$I,3,FALSE)))</f>
        <v>E6005</v>
      </c>
      <c r="W2605" s="35">
        <f>IF($L2605="비가동",0,IF($B2605="in",VLOOKUP($E2605,[1]투입량!$M:$T,6,FALSE),VLOOKUP($E2605,[1]투입량!$D:$I,5,FALSE)))</f>
        <v>0</v>
      </c>
      <c r="X2605" s="35">
        <f t="shared" si="200"/>
        <v>0</v>
      </c>
      <c r="Y2605" s="37">
        <f>IF(V2605=0,0,VLOOKUP(V2605,[1]원재료!C:H,3,0)*0.001)</f>
        <v>4.62</v>
      </c>
      <c r="Z2605" s="35">
        <f t="shared" si="199"/>
        <v>0</v>
      </c>
      <c r="AA2605" s="38"/>
      <c r="AB2605" s="39" t="s">
        <v>232</v>
      </c>
      <c r="AC2605" s="40"/>
    </row>
    <row r="2606" spans="1:29" ht="19.5" customHeight="1" x14ac:dyDescent="0.45">
      <c r="A2606" s="22">
        <v>46153</v>
      </c>
      <c r="B2606" s="23" t="s">
        <v>29</v>
      </c>
      <c r="C2606" s="24" t="s">
        <v>168</v>
      </c>
      <c r="D2606" s="25" t="s">
        <v>367</v>
      </c>
      <c r="E2606" s="26" t="s">
        <v>295</v>
      </c>
      <c r="F2606" s="27" t="str">
        <f>VLOOKUP(표1[[#This Row],[품번]],[1]!품번구분[#Data],2,0)</f>
        <v>G</v>
      </c>
      <c r="G2606" s="28">
        <v>9</v>
      </c>
      <c r="H2606" s="28">
        <v>100</v>
      </c>
      <c r="I2606" s="28">
        <v>0</v>
      </c>
      <c r="J2606" s="29">
        <f>표1[[#This Row],[C/V]]*표1[[#This Row],[판수]]-표1[[#This Row],[불량수량]]</f>
        <v>900</v>
      </c>
      <c r="K2606" s="28" t="s">
        <v>298</v>
      </c>
      <c r="L2606" s="28" t="s">
        <v>34</v>
      </c>
      <c r="M2606" s="30" t="s">
        <v>230</v>
      </c>
      <c r="N2606" s="30" t="s">
        <v>353</v>
      </c>
      <c r="O2606" s="31">
        <v>620</v>
      </c>
      <c r="P2606" s="31">
        <v>0</v>
      </c>
      <c r="Q2606" s="32"/>
      <c r="R2606" s="33">
        <f t="shared" si="202"/>
        <v>9.67741935483871</v>
      </c>
      <c r="S2606" s="34">
        <f t="shared" si="201"/>
        <v>210</v>
      </c>
      <c r="T2606" s="35">
        <f>IF(L2606="비가동",0,VLOOKUP(E2606,[1]단가!$D$4:$G$1048576,4,0))</f>
        <v>250</v>
      </c>
      <c r="U2606" s="35">
        <f t="shared" si="198"/>
        <v>225000</v>
      </c>
      <c r="V2606" s="36" t="str">
        <f>IF($L2606="비가동",0,IF($B2606="in",VLOOKUP($E2606,[1]투입량!$M:$T,3,FALSE),VLOOKUP($E2606,[1]투입량!$D:$I,3,FALSE)))</f>
        <v>E5005-1</v>
      </c>
      <c r="W2606" s="35">
        <f>IF($L2606="비가동",0,IF($B2606="in",VLOOKUP($E2606,[1]투입량!$M:$T,6,FALSE),VLOOKUP($E2606,[1]투입량!$D:$I,5,FALSE)))</f>
        <v>302</v>
      </c>
      <c r="X2606" s="35">
        <f t="shared" si="200"/>
        <v>33220.000000000007</v>
      </c>
      <c r="Y2606" s="37">
        <f>IF(V2606=0,0,VLOOKUP(V2606,[1]원재료!C:H,3,0)*0.001)</f>
        <v>3.25</v>
      </c>
      <c r="Z2606" s="35">
        <f t="shared" si="199"/>
        <v>107965.00000000003</v>
      </c>
      <c r="AA2606" s="38"/>
      <c r="AB2606" s="39" t="s">
        <v>232</v>
      </c>
      <c r="AC2606" s="40"/>
    </row>
    <row r="2607" spans="1:29" ht="19.5" customHeight="1" x14ac:dyDescent="0.45">
      <c r="A2607" s="22">
        <v>46153</v>
      </c>
      <c r="B2607" s="23" t="s">
        <v>29</v>
      </c>
      <c r="C2607" s="24" t="s">
        <v>168</v>
      </c>
      <c r="D2607" s="25" t="s">
        <v>368</v>
      </c>
      <c r="E2607" s="26" t="s">
        <v>369</v>
      </c>
      <c r="F2607" s="27" t="str">
        <f>VLOOKUP(표1[[#This Row],[품번]],[1]!품번구분[#Data],2,0)</f>
        <v>G</v>
      </c>
      <c r="G2607" s="28">
        <v>2</v>
      </c>
      <c r="H2607" s="28">
        <v>55</v>
      </c>
      <c r="I2607" s="28">
        <v>0</v>
      </c>
      <c r="J2607" s="29">
        <f>표1[[#This Row],[C/V]]*표1[[#This Row],[판수]]-표1[[#This Row],[불량수량]]</f>
        <v>110</v>
      </c>
      <c r="K2607" s="28" t="s">
        <v>298</v>
      </c>
      <c r="L2607" s="28" t="s">
        <v>34</v>
      </c>
      <c r="M2607" s="30" t="s">
        <v>230</v>
      </c>
      <c r="N2607" s="30" t="s">
        <v>353</v>
      </c>
      <c r="O2607" s="31">
        <v>620</v>
      </c>
      <c r="P2607" s="31">
        <v>0</v>
      </c>
      <c r="Q2607" s="32"/>
      <c r="R2607" s="33">
        <f t="shared" si="202"/>
        <v>5.3225806451612909</v>
      </c>
      <c r="S2607" s="34">
        <f t="shared" si="201"/>
        <v>115</v>
      </c>
      <c r="T2607" s="35">
        <f>IF(L2607="비가동",0,VLOOKUP(E2607,[1]단가!$D$4:$G$1048576,4,0))</f>
        <v>2511</v>
      </c>
      <c r="U2607" s="35">
        <f t="shared" si="198"/>
        <v>276210</v>
      </c>
      <c r="V2607" s="36" t="str">
        <f>IF($L2607="비가동",0,IF($B2607="in",VLOOKUP($E2607,[1]투입량!$M:$T,3,FALSE),VLOOKUP($E2607,[1]투입량!$D:$I,3,FALSE)))</f>
        <v>E6005</v>
      </c>
      <c r="W2607" s="35">
        <f>IF($L2607="비가동",0,IF($B2607="in",VLOOKUP($E2607,[1]투입량!$M:$T,6,FALSE),VLOOKUP($E2607,[1]투입량!$D:$I,5,FALSE)))</f>
        <v>99</v>
      </c>
      <c r="X2607" s="35">
        <f t="shared" si="200"/>
        <v>5989.5</v>
      </c>
      <c r="Y2607" s="37">
        <f>IF(V2607=0,0,VLOOKUP(V2607,[1]원재료!C:H,3,0)*0.001)</f>
        <v>4.62</v>
      </c>
      <c r="Z2607" s="35">
        <f t="shared" si="199"/>
        <v>27671.49</v>
      </c>
      <c r="AA2607" s="38"/>
      <c r="AB2607" s="39" t="s">
        <v>232</v>
      </c>
      <c r="AC2607" s="40"/>
    </row>
    <row r="2608" spans="1:29" ht="19.5" customHeight="1" x14ac:dyDescent="0.45">
      <c r="A2608" s="22">
        <v>46153</v>
      </c>
      <c r="B2608" s="23" t="s">
        <v>29</v>
      </c>
      <c r="C2608" s="24" t="s">
        <v>168</v>
      </c>
      <c r="D2608" s="25" t="s">
        <v>367</v>
      </c>
      <c r="E2608" s="26" t="s">
        <v>295</v>
      </c>
      <c r="F2608" s="27" t="str">
        <f>VLOOKUP(표1[[#This Row],[품번]],[1]!품번구분[#Data],2,0)</f>
        <v>G</v>
      </c>
      <c r="G2608" s="28">
        <v>9</v>
      </c>
      <c r="H2608" s="28">
        <v>110</v>
      </c>
      <c r="I2608" s="28">
        <v>0</v>
      </c>
      <c r="J2608" s="29">
        <f>표1[[#This Row],[C/V]]*표1[[#This Row],[판수]]-표1[[#This Row],[불량수량]]</f>
        <v>990</v>
      </c>
      <c r="K2608" s="28" t="s">
        <v>293</v>
      </c>
      <c r="L2608" s="28" t="s">
        <v>117</v>
      </c>
      <c r="M2608" s="30" t="s">
        <v>230</v>
      </c>
      <c r="N2608" s="30" t="s">
        <v>353</v>
      </c>
      <c r="O2608" s="31">
        <v>620</v>
      </c>
      <c r="P2608" s="31">
        <v>0</v>
      </c>
      <c r="Q2608" s="32"/>
      <c r="R2608" s="33">
        <f t="shared" si="202"/>
        <v>10.645161290322582</v>
      </c>
      <c r="S2608" s="34">
        <f t="shared" si="201"/>
        <v>210</v>
      </c>
      <c r="T2608" s="35">
        <f>IF(L2608="비가동",0,VLOOKUP(E2608,[1]단가!$D$4:$G$1048576,4,0))</f>
        <v>250</v>
      </c>
      <c r="U2608" s="35">
        <f t="shared" si="198"/>
        <v>247500</v>
      </c>
      <c r="V2608" s="36" t="str">
        <f>IF($L2608="비가동",0,IF($B2608="in",VLOOKUP($E2608,[1]투입량!$M:$T,3,FALSE),VLOOKUP($E2608,[1]투입량!$D:$I,3,FALSE)))</f>
        <v>E5005-1</v>
      </c>
      <c r="W2608" s="35">
        <f>IF($L2608="비가동",0,IF($B2608="in",VLOOKUP($E2608,[1]투입량!$M:$T,6,FALSE),VLOOKUP($E2608,[1]투입량!$D:$I,5,FALSE)))</f>
        <v>302</v>
      </c>
      <c r="X2608" s="35">
        <f t="shared" si="200"/>
        <v>36542.000000000007</v>
      </c>
      <c r="Y2608" s="37">
        <f>IF(V2608=0,0,VLOOKUP(V2608,[1]원재료!C:H,3,0)*0.001)</f>
        <v>3.25</v>
      </c>
      <c r="Z2608" s="35">
        <f t="shared" si="199"/>
        <v>118761.50000000003</v>
      </c>
      <c r="AA2608" s="38"/>
      <c r="AB2608" s="39" t="s">
        <v>232</v>
      </c>
      <c r="AC2608" s="40"/>
    </row>
    <row r="2609" spans="1:29" ht="19.5" customHeight="1" x14ac:dyDescent="0.45">
      <c r="A2609" s="22">
        <v>46153</v>
      </c>
      <c r="B2609" s="23" t="s">
        <v>29</v>
      </c>
      <c r="C2609" s="24" t="s">
        <v>168</v>
      </c>
      <c r="D2609" s="25" t="s">
        <v>368</v>
      </c>
      <c r="E2609" s="26" t="s">
        <v>369</v>
      </c>
      <c r="F2609" s="27" t="str">
        <f>VLOOKUP(표1[[#This Row],[품번]],[1]!품번구분[#Data],2,0)</f>
        <v>G</v>
      </c>
      <c r="G2609" s="28">
        <v>2</v>
      </c>
      <c r="H2609" s="28">
        <v>60</v>
      </c>
      <c r="I2609" s="28">
        <v>0</v>
      </c>
      <c r="J2609" s="29">
        <f>표1[[#This Row],[C/V]]*표1[[#This Row],[판수]]-표1[[#This Row],[불량수량]]</f>
        <v>120</v>
      </c>
      <c r="K2609" s="28" t="s">
        <v>293</v>
      </c>
      <c r="L2609" s="28" t="s">
        <v>117</v>
      </c>
      <c r="M2609" s="30" t="s">
        <v>353</v>
      </c>
      <c r="N2609" s="30" t="s">
        <v>230</v>
      </c>
      <c r="O2609" s="31">
        <v>660</v>
      </c>
      <c r="P2609" s="31">
        <v>0</v>
      </c>
      <c r="Q2609" s="32"/>
      <c r="R2609" s="33">
        <f t="shared" si="202"/>
        <v>5.454545454545455</v>
      </c>
      <c r="S2609" s="34">
        <f t="shared" si="201"/>
        <v>115</v>
      </c>
      <c r="T2609" s="35">
        <f>IF(L2609="비가동",0,VLOOKUP(E2609,[1]단가!$D$4:$G$1048576,4,0))</f>
        <v>2511</v>
      </c>
      <c r="U2609" s="35">
        <f t="shared" ref="U2609:U2673" si="203">IF(L2609="비가동",0,T2609*J2609)</f>
        <v>301320</v>
      </c>
      <c r="V2609" s="36" t="str">
        <f>IF($L2609="비가동",0,IF($B2609="in",VLOOKUP($E2609,[1]투입량!$M:$T,3,FALSE),VLOOKUP($E2609,[1]투입량!$D:$I,3,FALSE)))</f>
        <v>E6005</v>
      </c>
      <c r="W2609" s="35">
        <f>IF($L2609="비가동",0,IF($B2609="in",VLOOKUP($E2609,[1]투입량!$M:$T,6,FALSE),VLOOKUP($E2609,[1]투입량!$D:$I,5,FALSE)))</f>
        <v>99</v>
      </c>
      <c r="X2609" s="35">
        <f t="shared" si="200"/>
        <v>6534</v>
      </c>
      <c r="Y2609" s="37">
        <f>IF(V2609=0,0,VLOOKUP(V2609,[1]원재료!C:H,3,0)*0.001)</f>
        <v>4.62</v>
      </c>
      <c r="Z2609" s="35">
        <f t="shared" ref="Z2609:Z2673" si="204">Y2609*X2609</f>
        <v>30187.08</v>
      </c>
      <c r="AA2609" s="38"/>
      <c r="AB2609" s="39" t="s">
        <v>232</v>
      </c>
      <c r="AC2609" s="40"/>
    </row>
    <row r="2610" spans="1:29" ht="19.5" hidden="1" customHeight="1" x14ac:dyDescent="0.45">
      <c r="A2610" s="22">
        <v>46153</v>
      </c>
      <c r="B2610" s="23" t="s">
        <v>29</v>
      </c>
      <c r="C2610" s="24" t="s">
        <v>168</v>
      </c>
      <c r="D2610" s="25" t="s">
        <v>320</v>
      </c>
      <c r="E2610" s="26" t="s">
        <v>357</v>
      </c>
      <c r="F2610" s="27" t="str">
        <f>VLOOKUP(표1[[#This Row],[품번]],[1]!품번구분[#Data],2,0)</f>
        <v>G</v>
      </c>
      <c r="G2610" s="28">
        <v>2</v>
      </c>
      <c r="H2610" s="28">
        <v>59</v>
      </c>
      <c r="I2610" s="28">
        <v>0</v>
      </c>
      <c r="J2610" s="29">
        <f>표1[[#This Row],[C/V]]*표1[[#This Row],[판수]]-표1[[#This Row],[불량수량]]</f>
        <v>118</v>
      </c>
      <c r="K2610" s="28" t="s">
        <v>322</v>
      </c>
      <c r="L2610" s="28" t="s">
        <v>34</v>
      </c>
      <c r="M2610" s="30" t="s">
        <v>230</v>
      </c>
      <c r="N2610" s="30" t="s">
        <v>353</v>
      </c>
      <c r="O2610" s="31">
        <v>520</v>
      </c>
      <c r="P2610" s="31">
        <v>100</v>
      </c>
      <c r="Q2610" s="32" t="s">
        <v>209</v>
      </c>
      <c r="R2610" s="33">
        <f t="shared" si="202"/>
        <v>6.8076923076923075</v>
      </c>
      <c r="S2610" s="34">
        <f t="shared" si="201"/>
        <v>129</v>
      </c>
      <c r="T2610" s="35">
        <f>IF(L2610="비가동",0,VLOOKUP(E2610,[1]단가!$D$4:$G$1048576,4,0))</f>
        <v>2511</v>
      </c>
      <c r="U2610" s="35">
        <f t="shared" si="203"/>
        <v>296298</v>
      </c>
      <c r="V2610" s="36" t="str">
        <f>IF($L2610="비가동",0,IF($B2610="in",VLOOKUP($E2610,[1]투입량!$M:$T,3,FALSE),VLOOKUP($E2610,[1]투입량!$D:$I,3,FALSE)))</f>
        <v>E6005</v>
      </c>
      <c r="W2610" s="35">
        <f>IF($L2610="비가동",0,IF($B2610="in",VLOOKUP($E2610,[1]투입량!$M:$T,6,FALSE),VLOOKUP($E2610,[1]투입량!$D:$I,5,FALSE)))</f>
        <v>66</v>
      </c>
      <c r="X2610" s="35">
        <f t="shared" ref="X2610:X2674" si="205">IF(L2610="비가동",0,(W2610*1.1)*H2610)</f>
        <v>4283.4000000000005</v>
      </c>
      <c r="Y2610" s="37">
        <f>IF(V2610=0,0,VLOOKUP(V2610,[1]원재료!C:H,3,0)*0.001)</f>
        <v>4.62</v>
      </c>
      <c r="Z2610" s="35">
        <f t="shared" si="204"/>
        <v>19789.308000000005</v>
      </c>
      <c r="AA2610" s="38" t="s">
        <v>413</v>
      </c>
      <c r="AB2610" s="39" t="s">
        <v>232</v>
      </c>
      <c r="AC2610" s="40"/>
    </row>
    <row r="2611" spans="1:29" ht="19.5" hidden="1" customHeight="1" x14ac:dyDescent="0.45">
      <c r="A2611" s="22">
        <v>46153</v>
      </c>
      <c r="B2611" s="23" t="s">
        <v>29</v>
      </c>
      <c r="C2611" s="24" t="s">
        <v>168</v>
      </c>
      <c r="D2611" s="25" t="s">
        <v>323</v>
      </c>
      <c r="E2611" s="26" t="s">
        <v>324</v>
      </c>
      <c r="F2611" s="27" t="str">
        <f>VLOOKUP(표1[[#This Row],[품번]],[1]!품번구분[#Data],2,0)</f>
        <v>G</v>
      </c>
      <c r="G2611" s="28">
        <v>40</v>
      </c>
      <c r="H2611" s="28">
        <v>74</v>
      </c>
      <c r="I2611" s="28">
        <v>0</v>
      </c>
      <c r="J2611" s="29">
        <f>표1[[#This Row],[C/V]]*표1[[#This Row],[판수]]-표1[[#This Row],[불량수량]]</f>
        <v>2960</v>
      </c>
      <c r="K2611" s="28" t="s">
        <v>322</v>
      </c>
      <c r="L2611" s="28" t="s">
        <v>34</v>
      </c>
      <c r="M2611" s="30" t="s">
        <v>230</v>
      </c>
      <c r="N2611" s="30" t="s">
        <v>353</v>
      </c>
      <c r="O2611" s="31">
        <v>560</v>
      </c>
      <c r="P2611" s="31">
        <v>60</v>
      </c>
      <c r="Q2611" s="32" t="s">
        <v>209</v>
      </c>
      <c r="R2611" s="33">
        <f t="shared" si="202"/>
        <v>7.9285714285714288</v>
      </c>
      <c r="S2611" s="34">
        <f t="shared" si="201"/>
        <v>168</v>
      </c>
      <c r="T2611" s="35">
        <f>IF(L2611="비가동",0,VLOOKUP(E2611,[1]단가!$D$4:$G$1048576,4,0))</f>
        <v>65</v>
      </c>
      <c r="U2611" s="35">
        <f t="shared" si="203"/>
        <v>192400</v>
      </c>
      <c r="V2611" s="36" t="str">
        <f>IF($L2611="비가동",0,IF($B2611="in",VLOOKUP($E2611,[1]투입량!$M:$T,3,FALSE),VLOOKUP($E2611,[1]투입량!$D:$I,3,FALSE)))</f>
        <v>E4005</v>
      </c>
      <c r="W2611" s="35">
        <f>IF($L2611="비가동",0,IF($B2611="in",VLOOKUP($E2611,[1]투입량!$M:$T,6,FALSE),VLOOKUP($E2611,[1]투입량!$D:$I,5,FALSE)))</f>
        <v>252</v>
      </c>
      <c r="X2611" s="35">
        <f t="shared" si="205"/>
        <v>20512.800000000003</v>
      </c>
      <c r="Y2611" s="37">
        <f>IF(V2611=0,0,VLOOKUP(V2611,[1]원재료!C:H,3,0)*0.001)</f>
        <v>3.22</v>
      </c>
      <c r="Z2611" s="35">
        <f t="shared" si="204"/>
        <v>66051.216000000015</v>
      </c>
      <c r="AA2611" s="38" t="s">
        <v>413</v>
      </c>
      <c r="AB2611" s="39" t="s">
        <v>232</v>
      </c>
      <c r="AC2611" s="40"/>
    </row>
    <row r="2612" spans="1:29" ht="19.5" hidden="1" customHeight="1" x14ac:dyDescent="0.45">
      <c r="A2612" s="22">
        <v>46153</v>
      </c>
      <c r="B2612" s="23" t="s">
        <v>29</v>
      </c>
      <c r="C2612" s="24" t="s">
        <v>168</v>
      </c>
      <c r="D2612" s="25" t="s">
        <v>325</v>
      </c>
      <c r="E2612" s="26" t="s">
        <v>394</v>
      </c>
      <c r="F2612" s="27" t="str">
        <f>VLOOKUP(표1[[#This Row],[품번]],[1]!품번구분[#Data],2,0)</f>
        <v>G</v>
      </c>
      <c r="G2612" s="28">
        <v>4</v>
      </c>
      <c r="H2612" s="28">
        <v>80</v>
      </c>
      <c r="I2612" s="28">
        <v>0</v>
      </c>
      <c r="J2612" s="29">
        <f>표1[[#This Row],[C/V]]*표1[[#This Row],[판수]]-표1[[#This Row],[불량수량]]</f>
        <v>320</v>
      </c>
      <c r="K2612" s="28" t="s">
        <v>322</v>
      </c>
      <c r="L2612" s="28" t="s">
        <v>34</v>
      </c>
      <c r="M2612" s="30" t="s">
        <v>230</v>
      </c>
      <c r="N2612" s="30" t="s">
        <v>353</v>
      </c>
      <c r="O2612" s="31">
        <v>560</v>
      </c>
      <c r="P2612" s="31">
        <v>60</v>
      </c>
      <c r="Q2612" s="32" t="s">
        <v>209</v>
      </c>
      <c r="R2612" s="33">
        <f t="shared" si="202"/>
        <v>8.5714285714285712</v>
      </c>
      <c r="S2612" s="34">
        <f t="shared" si="201"/>
        <v>174</v>
      </c>
      <c r="T2612" s="35">
        <f>IF(L2612="비가동",0,VLOOKUP(E2612,[1]단가!$D$4:$G$1048576,4,0))</f>
        <v>760</v>
      </c>
      <c r="U2612" s="35">
        <f t="shared" si="203"/>
        <v>243200</v>
      </c>
      <c r="V2612" s="36" t="str">
        <f>IF($L2612="비가동",0,IF($B2612="in",VLOOKUP($E2612,[1]투입량!$M:$T,3,FALSE),VLOOKUP($E2612,[1]투입량!$D:$I,3,FALSE)))</f>
        <v>E4701</v>
      </c>
      <c r="W2612" s="35">
        <f>IF($L2612="비가동",0,IF($B2612="in",VLOOKUP($E2612,[1]투입량!$M:$T,6,FALSE),VLOOKUP($E2612,[1]투입량!$D:$I,5,FALSE)))</f>
        <v>297</v>
      </c>
      <c r="X2612" s="35">
        <f t="shared" si="205"/>
        <v>26136.000000000004</v>
      </c>
      <c r="Y2612" s="37">
        <f>IF(V2612=0,0,VLOOKUP(V2612,[1]원재료!C:H,3,0)*0.001)</f>
        <v>3.13</v>
      </c>
      <c r="Z2612" s="35">
        <f t="shared" si="204"/>
        <v>81805.680000000008</v>
      </c>
      <c r="AA2612" s="38" t="s">
        <v>413</v>
      </c>
      <c r="AB2612" s="39" t="s">
        <v>232</v>
      </c>
      <c r="AC2612" s="40"/>
    </row>
    <row r="2613" spans="1:29" ht="19.5" customHeight="1" x14ac:dyDescent="0.45">
      <c r="A2613" s="22">
        <v>46153</v>
      </c>
      <c r="B2613" s="23" t="s">
        <v>29</v>
      </c>
      <c r="C2613" s="24" t="s">
        <v>168</v>
      </c>
      <c r="D2613" s="25" t="s">
        <v>320</v>
      </c>
      <c r="E2613" s="26" t="s">
        <v>357</v>
      </c>
      <c r="F2613" s="27" t="str">
        <f>VLOOKUP(표1[[#This Row],[품번]],[1]!품번구분[#Data],2,0)</f>
        <v>G</v>
      </c>
      <c r="G2613" s="28">
        <v>2</v>
      </c>
      <c r="H2613" s="28">
        <v>70</v>
      </c>
      <c r="I2613" s="28">
        <v>0</v>
      </c>
      <c r="J2613" s="29">
        <f>표1[[#This Row],[C/V]]*표1[[#This Row],[판수]]-표1[[#This Row],[불량수량]]</f>
        <v>140</v>
      </c>
      <c r="K2613" s="28" t="s">
        <v>327</v>
      </c>
      <c r="L2613" s="28" t="s">
        <v>117</v>
      </c>
      <c r="M2613" s="30" t="s">
        <v>353</v>
      </c>
      <c r="N2613" s="30" t="s">
        <v>230</v>
      </c>
      <c r="O2613" s="31">
        <v>660</v>
      </c>
      <c r="P2613" s="31">
        <v>0</v>
      </c>
      <c r="Q2613" s="32"/>
      <c r="R2613" s="33">
        <f t="shared" si="202"/>
        <v>6.3636363636363642</v>
      </c>
      <c r="S2613" s="34">
        <f t="shared" si="201"/>
        <v>129</v>
      </c>
      <c r="T2613" s="35">
        <f>IF(L2613="비가동",0,VLOOKUP(E2613,[1]단가!$D$4:$G$1048576,4,0))</f>
        <v>2511</v>
      </c>
      <c r="U2613" s="35">
        <f t="shared" si="203"/>
        <v>351540</v>
      </c>
      <c r="V2613" s="36" t="str">
        <f>IF($L2613="비가동",0,IF($B2613="in",VLOOKUP($E2613,[1]투입량!$M:$T,3,FALSE),VLOOKUP($E2613,[1]투입량!$D:$I,3,FALSE)))</f>
        <v>E6005</v>
      </c>
      <c r="W2613" s="35">
        <f>IF($L2613="비가동",0,IF($B2613="in",VLOOKUP($E2613,[1]투입량!$M:$T,6,FALSE),VLOOKUP($E2613,[1]투입량!$D:$I,5,FALSE)))</f>
        <v>66</v>
      </c>
      <c r="X2613" s="35">
        <f t="shared" si="205"/>
        <v>5082.0000000000009</v>
      </c>
      <c r="Y2613" s="37">
        <f>IF(V2613=0,0,VLOOKUP(V2613,[1]원재료!C:H,3,0)*0.001)</f>
        <v>4.62</v>
      </c>
      <c r="Z2613" s="35">
        <f t="shared" si="204"/>
        <v>23478.840000000004</v>
      </c>
      <c r="AA2613" s="38"/>
      <c r="AB2613" s="39" t="s">
        <v>232</v>
      </c>
      <c r="AC2613" s="40"/>
    </row>
    <row r="2614" spans="1:29" ht="19.5" customHeight="1" x14ac:dyDescent="0.45">
      <c r="A2614" s="22">
        <v>46153</v>
      </c>
      <c r="B2614" s="23" t="s">
        <v>29</v>
      </c>
      <c r="C2614" s="24" t="s">
        <v>168</v>
      </c>
      <c r="D2614" s="25" t="s">
        <v>323</v>
      </c>
      <c r="E2614" s="26" t="s">
        <v>324</v>
      </c>
      <c r="F2614" s="27" t="str">
        <f>VLOOKUP(표1[[#This Row],[품번]],[1]!품번구분[#Data],2,0)</f>
        <v>G</v>
      </c>
      <c r="G2614" s="28">
        <v>40</v>
      </c>
      <c r="H2614" s="28">
        <v>94</v>
      </c>
      <c r="I2614" s="28">
        <v>0</v>
      </c>
      <c r="J2614" s="29">
        <f>표1[[#This Row],[C/V]]*표1[[#This Row],[판수]]-표1[[#This Row],[불량수량]]</f>
        <v>3760</v>
      </c>
      <c r="K2614" s="28" t="s">
        <v>327</v>
      </c>
      <c r="L2614" s="28" t="s">
        <v>117</v>
      </c>
      <c r="M2614" s="30" t="s">
        <v>353</v>
      </c>
      <c r="N2614" s="30" t="s">
        <v>230</v>
      </c>
      <c r="O2614" s="31">
        <v>660</v>
      </c>
      <c r="P2614" s="31">
        <v>0</v>
      </c>
      <c r="Q2614" s="32"/>
      <c r="R2614" s="33">
        <f t="shared" si="202"/>
        <v>8.545454545454545</v>
      </c>
      <c r="S2614" s="34">
        <f t="shared" si="201"/>
        <v>168</v>
      </c>
      <c r="T2614" s="35">
        <f>IF(L2614="비가동",0,VLOOKUP(E2614,[1]단가!$D$4:$G$1048576,4,0))</f>
        <v>65</v>
      </c>
      <c r="U2614" s="35">
        <f t="shared" si="203"/>
        <v>244400</v>
      </c>
      <c r="V2614" s="36" t="str">
        <f>IF($L2614="비가동",0,IF($B2614="in",VLOOKUP($E2614,[1]투입량!$M:$T,3,FALSE),VLOOKUP($E2614,[1]투입량!$D:$I,3,FALSE)))</f>
        <v>E4005</v>
      </c>
      <c r="W2614" s="35">
        <f>IF($L2614="비가동",0,IF($B2614="in",VLOOKUP($E2614,[1]투입량!$M:$T,6,FALSE),VLOOKUP($E2614,[1]투입량!$D:$I,5,FALSE)))</f>
        <v>252</v>
      </c>
      <c r="X2614" s="35">
        <f t="shared" si="205"/>
        <v>26056.800000000003</v>
      </c>
      <c r="Y2614" s="37">
        <f>IF(V2614=0,0,VLOOKUP(V2614,[1]원재료!C:H,3,0)*0.001)</f>
        <v>3.22</v>
      </c>
      <c r="Z2614" s="35">
        <f t="shared" si="204"/>
        <v>83902.896000000008</v>
      </c>
      <c r="AA2614" s="38"/>
      <c r="AB2614" s="39" t="s">
        <v>232</v>
      </c>
      <c r="AC2614" s="40"/>
    </row>
    <row r="2615" spans="1:29" ht="19.5" customHeight="1" x14ac:dyDescent="0.45">
      <c r="A2615" s="22">
        <v>46153</v>
      </c>
      <c r="B2615" s="23" t="s">
        <v>29</v>
      </c>
      <c r="C2615" s="24" t="s">
        <v>168</v>
      </c>
      <c r="D2615" s="25" t="s">
        <v>325</v>
      </c>
      <c r="E2615" s="26" t="s">
        <v>394</v>
      </c>
      <c r="F2615" s="27" t="str">
        <f>VLOOKUP(표1[[#This Row],[품번]],[1]!품번구분[#Data],2,0)</f>
        <v>G</v>
      </c>
      <c r="G2615" s="28">
        <v>4</v>
      </c>
      <c r="H2615" s="28">
        <v>94</v>
      </c>
      <c r="I2615" s="28">
        <v>0</v>
      </c>
      <c r="J2615" s="29">
        <f>표1[[#This Row],[C/V]]*표1[[#This Row],[판수]]-표1[[#This Row],[불량수량]]</f>
        <v>376</v>
      </c>
      <c r="K2615" s="28" t="s">
        <v>327</v>
      </c>
      <c r="L2615" s="28" t="s">
        <v>117</v>
      </c>
      <c r="M2615" s="30" t="s">
        <v>353</v>
      </c>
      <c r="N2615" s="30" t="s">
        <v>230</v>
      </c>
      <c r="O2615" s="31">
        <v>660</v>
      </c>
      <c r="P2615" s="31">
        <v>0</v>
      </c>
      <c r="Q2615" s="32"/>
      <c r="R2615" s="33">
        <f t="shared" si="202"/>
        <v>8.545454545454545</v>
      </c>
      <c r="S2615" s="34">
        <f t="shared" si="201"/>
        <v>174</v>
      </c>
      <c r="T2615" s="35">
        <f>IF(L2615="비가동",0,VLOOKUP(E2615,[1]단가!$D$4:$G$1048576,4,0))</f>
        <v>760</v>
      </c>
      <c r="U2615" s="35">
        <f t="shared" si="203"/>
        <v>285760</v>
      </c>
      <c r="V2615" s="36" t="str">
        <f>IF($L2615="비가동",0,IF($B2615="in",VLOOKUP($E2615,[1]투입량!$M:$T,3,FALSE),VLOOKUP($E2615,[1]투입량!$D:$I,3,FALSE)))</f>
        <v>E4701</v>
      </c>
      <c r="W2615" s="35">
        <f>IF($L2615="비가동",0,IF($B2615="in",VLOOKUP($E2615,[1]투입량!$M:$T,6,FALSE),VLOOKUP($E2615,[1]투입량!$D:$I,5,FALSE)))</f>
        <v>297</v>
      </c>
      <c r="X2615" s="35">
        <f t="shared" si="205"/>
        <v>30709.800000000003</v>
      </c>
      <c r="Y2615" s="37">
        <f>IF(V2615=0,0,VLOOKUP(V2615,[1]원재료!C:H,3,0)*0.001)</f>
        <v>3.13</v>
      </c>
      <c r="Z2615" s="35">
        <f t="shared" si="204"/>
        <v>96121.673999999999</v>
      </c>
      <c r="AA2615" s="38"/>
      <c r="AB2615" s="39" t="s">
        <v>232</v>
      </c>
      <c r="AC2615" s="40"/>
    </row>
    <row r="2616" spans="1:29" ht="19.5" customHeight="1" x14ac:dyDescent="0.45">
      <c r="A2616" s="22">
        <v>46153</v>
      </c>
      <c r="B2616" s="23" t="s">
        <v>29</v>
      </c>
      <c r="C2616" s="24" t="s">
        <v>168</v>
      </c>
      <c r="D2616" s="25" t="s">
        <v>328</v>
      </c>
      <c r="E2616" s="26" t="s">
        <v>329</v>
      </c>
      <c r="F2616" s="27" t="str">
        <f>VLOOKUP(표1[[#This Row],[품번]],[1]!품번구분[#Data],2,0)</f>
        <v>G</v>
      </c>
      <c r="G2616" s="28">
        <v>2</v>
      </c>
      <c r="H2616" s="28">
        <v>60</v>
      </c>
      <c r="I2616" s="28">
        <v>0</v>
      </c>
      <c r="J2616" s="29">
        <f>표1[[#This Row],[C/V]]*표1[[#This Row],[판수]]-표1[[#This Row],[불량수량]]</f>
        <v>120</v>
      </c>
      <c r="K2616" s="28" t="s">
        <v>334</v>
      </c>
      <c r="L2616" s="28" t="s">
        <v>34</v>
      </c>
      <c r="M2616" s="30" t="s">
        <v>230</v>
      </c>
      <c r="N2616" s="30" t="s">
        <v>353</v>
      </c>
      <c r="O2616" s="31">
        <v>620</v>
      </c>
      <c r="P2616" s="31">
        <v>0</v>
      </c>
      <c r="Q2616" s="32"/>
      <c r="R2616" s="33">
        <f t="shared" si="202"/>
        <v>5.806451612903226</v>
      </c>
      <c r="S2616" s="34">
        <f t="shared" si="201"/>
        <v>124</v>
      </c>
      <c r="T2616" s="35">
        <f>IF(L2616="비가동",0,VLOOKUP(E2616,[1]단가!$D$4:$G$1048576,4,0))</f>
        <v>3750</v>
      </c>
      <c r="U2616" s="35">
        <f t="shared" si="203"/>
        <v>450000</v>
      </c>
      <c r="V2616" s="36" t="str">
        <f>IF($L2616="비가동",0,IF($B2616="in",VLOOKUP($E2616,[1]투입량!$M:$T,3,FALSE),VLOOKUP($E2616,[1]투입량!$D:$I,3,FALSE)))</f>
        <v>E6005</v>
      </c>
      <c r="W2616" s="35">
        <f>IF($L2616="비가동",0,IF($B2616="in",VLOOKUP($E2616,[1]투입량!$M:$T,6,FALSE),VLOOKUP($E2616,[1]투입량!$D:$I,5,FALSE)))</f>
        <v>88</v>
      </c>
      <c r="X2616" s="35">
        <f t="shared" si="205"/>
        <v>5808.0000000000009</v>
      </c>
      <c r="Y2616" s="37">
        <f>IF(V2616=0,0,VLOOKUP(V2616,[1]원재료!C:H,3,0)*0.001)</f>
        <v>4.62</v>
      </c>
      <c r="Z2616" s="35">
        <f t="shared" si="204"/>
        <v>26832.960000000006</v>
      </c>
      <c r="AA2616" s="38"/>
      <c r="AB2616" s="39" t="s">
        <v>232</v>
      </c>
      <c r="AC2616" s="40"/>
    </row>
    <row r="2617" spans="1:29" ht="19.5" customHeight="1" x14ac:dyDescent="0.45">
      <c r="A2617" s="22">
        <v>46153</v>
      </c>
      <c r="B2617" s="23" t="s">
        <v>29</v>
      </c>
      <c r="C2617" s="24" t="s">
        <v>168</v>
      </c>
      <c r="D2617" s="25" t="s">
        <v>331</v>
      </c>
      <c r="E2617" s="26" t="s">
        <v>332</v>
      </c>
      <c r="F2617" s="27" t="str">
        <f>VLOOKUP(표1[[#This Row],[품번]],[1]!품번구분[#Data],2,0)</f>
        <v>G</v>
      </c>
      <c r="G2617" s="28">
        <v>16</v>
      </c>
      <c r="H2617" s="28">
        <v>60</v>
      </c>
      <c r="I2617" s="28">
        <v>0</v>
      </c>
      <c r="J2617" s="29">
        <f>표1[[#This Row],[C/V]]*표1[[#This Row],[판수]]-표1[[#This Row],[불량수량]]</f>
        <v>960</v>
      </c>
      <c r="K2617" s="28" t="s">
        <v>334</v>
      </c>
      <c r="L2617" s="28" t="s">
        <v>34</v>
      </c>
      <c r="M2617" s="30" t="s">
        <v>230</v>
      </c>
      <c r="N2617" s="30" t="s">
        <v>353</v>
      </c>
      <c r="O2617" s="31">
        <v>620</v>
      </c>
      <c r="P2617" s="31">
        <v>0</v>
      </c>
      <c r="Q2617" s="32"/>
      <c r="R2617" s="33">
        <f t="shared" si="202"/>
        <v>5.806451612903226</v>
      </c>
      <c r="S2617" s="34">
        <f t="shared" si="201"/>
        <v>124</v>
      </c>
      <c r="T2617" s="35">
        <f>IF(L2617="비가동",0,VLOOKUP(E2617,[1]단가!$D$4:$G$1048576,4,0))</f>
        <v>820.4</v>
      </c>
      <c r="U2617" s="35">
        <f t="shared" si="203"/>
        <v>787584</v>
      </c>
      <c r="V2617" s="36" t="str">
        <f>IF($L2617="비가동",0,IF($B2617="in",VLOOKUP($E2617,[1]투입량!$M:$T,3,FALSE),VLOOKUP($E2617,[1]투입량!$D:$I,3,FALSE)))</f>
        <v>E5005-1</v>
      </c>
      <c r="W2617" s="35">
        <f>IF($L2617="비가동",0,IF($B2617="in",VLOOKUP($E2617,[1]투입량!$M:$T,6,FALSE),VLOOKUP($E2617,[1]투입량!$D:$I,5,FALSE)))</f>
        <v>360</v>
      </c>
      <c r="X2617" s="35">
        <f t="shared" si="205"/>
        <v>23760.000000000004</v>
      </c>
      <c r="Y2617" s="37">
        <f>IF(V2617=0,0,VLOOKUP(V2617,[1]원재료!C:H,3,0)*0.001)</f>
        <v>3.25</v>
      </c>
      <c r="Z2617" s="35">
        <f t="shared" si="204"/>
        <v>77220.000000000015</v>
      </c>
      <c r="AA2617" s="38"/>
      <c r="AB2617" s="39" t="s">
        <v>232</v>
      </c>
      <c r="AC2617" s="40"/>
    </row>
    <row r="2618" spans="1:29" ht="19.5" customHeight="1" x14ac:dyDescent="0.45">
      <c r="A2618" s="22">
        <v>46153</v>
      </c>
      <c r="B2618" s="23" t="s">
        <v>29</v>
      </c>
      <c r="C2618" s="24" t="s">
        <v>168</v>
      </c>
      <c r="D2618" s="25" t="s">
        <v>333</v>
      </c>
      <c r="E2618" s="26" t="s">
        <v>332</v>
      </c>
      <c r="F2618" s="27" t="str">
        <f>VLOOKUP(표1[[#This Row],[품번]],[1]!품번구분[#Data],2,0)</f>
        <v>G</v>
      </c>
      <c r="G2618" s="28">
        <v>16</v>
      </c>
      <c r="H2618" s="28">
        <v>60</v>
      </c>
      <c r="I2618" s="28">
        <v>0</v>
      </c>
      <c r="J2618" s="29">
        <f>표1[[#This Row],[C/V]]*표1[[#This Row],[판수]]-표1[[#This Row],[불량수량]]</f>
        <v>960</v>
      </c>
      <c r="K2618" s="28" t="s">
        <v>334</v>
      </c>
      <c r="L2618" s="28" t="s">
        <v>34</v>
      </c>
      <c r="M2618" s="30" t="s">
        <v>230</v>
      </c>
      <c r="N2618" s="30" t="s">
        <v>353</v>
      </c>
      <c r="O2618" s="31">
        <v>620</v>
      </c>
      <c r="P2618" s="31">
        <v>0</v>
      </c>
      <c r="Q2618" s="32"/>
      <c r="R2618" s="33">
        <f t="shared" si="202"/>
        <v>5.806451612903226</v>
      </c>
      <c r="S2618" s="34">
        <f t="shared" si="201"/>
        <v>124</v>
      </c>
      <c r="T2618" s="35">
        <f>IF(L2618="비가동",0,VLOOKUP(E2618,[1]단가!$D$4:$G$1048576,4,0))</f>
        <v>820.4</v>
      </c>
      <c r="U2618" s="35">
        <f t="shared" si="203"/>
        <v>787584</v>
      </c>
      <c r="V2618" s="36" t="str">
        <f>IF($L2618="비가동",0,IF($B2618="in",VLOOKUP($E2618,[1]투입량!$M:$T,3,FALSE),VLOOKUP($E2618,[1]투입량!$D:$I,3,FALSE)))</f>
        <v>E5005-1</v>
      </c>
      <c r="W2618" s="35">
        <f>IF($L2618="비가동",0,IF($B2618="in",VLOOKUP($E2618,[1]투입량!$M:$T,6,FALSE),VLOOKUP($E2618,[1]투입량!$D:$I,5,FALSE)))</f>
        <v>360</v>
      </c>
      <c r="X2618" s="35">
        <f t="shared" si="205"/>
        <v>23760.000000000004</v>
      </c>
      <c r="Y2618" s="37">
        <f>IF(V2618=0,0,VLOOKUP(V2618,[1]원재료!C:H,3,0)*0.001)</f>
        <v>3.25</v>
      </c>
      <c r="Z2618" s="35">
        <f t="shared" si="204"/>
        <v>77220.000000000015</v>
      </c>
      <c r="AA2618" s="38"/>
      <c r="AB2618" s="39" t="s">
        <v>232</v>
      </c>
      <c r="AC2618" s="40"/>
    </row>
    <row r="2619" spans="1:29" ht="19.5" customHeight="1" x14ac:dyDescent="0.45">
      <c r="A2619" s="22">
        <v>46153</v>
      </c>
      <c r="B2619" s="23" t="s">
        <v>29</v>
      </c>
      <c r="C2619" s="24" t="s">
        <v>168</v>
      </c>
      <c r="D2619" s="25" t="s">
        <v>328</v>
      </c>
      <c r="E2619" s="26" t="s">
        <v>329</v>
      </c>
      <c r="F2619" s="27" t="str">
        <f>VLOOKUP(표1[[#This Row],[품번]],[1]!품번구분[#Data],2,0)</f>
        <v>G</v>
      </c>
      <c r="G2619" s="28">
        <v>2</v>
      </c>
      <c r="H2619" s="28">
        <v>64</v>
      </c>
      <c r="I2619" s="28">
        <v>0</v>
      </c>
      <c r="J2619" s="29">
        <f>표1[[#This Row],[C/V]]*표1[[#This Row],[판수]]-표1[[#This Row],[불량수량]]</f>
        <v>128</v>
      </c>
      <c r="K2619" s="28" t="s">
        <v>330</v>
      </c>
      <c r="L2619" s="28" t="s">
        <v>117</v>
      </c>
      <c r="M2619" s="30" t="s">
        <v>353</v>
      </c>
      <c r="N2619" s="30" t="s">
        <v>230</v>
      </c>
      <c r="O2619" s="31">
        <v>660</v>
      </c>
      <c r="P2619" s="31">
        <v>0</v>
      </c>
      <c r="Q2619" s="32"/>
      <c r="R2619" s="33">
        <f t="shared" si="202"/>
        <v>5.8181818181818183</v>
      </c>
      <c r="S2619" s="34">
        <f t="shared" si="201"/>
        <v>124</v>
      </c>
      <c r="T2619" s="35">
        <f>IF(L2619="비가동",0,VLOOKUP(E2619,[1]단가!$D$4:$G$1048576,4,0))</f>
        <v>3750</v>
      </c>
      <c r="U2619" s="35">
        <f t="shared" si="203"/>
        <v>480000</v>
      </c>
      <c r="V2619" s="36" t="str">
        <f>IF($L2619="비가동",0,IF($B2619="in",VLOOKUP($E2619,[1]투입량!$M:$T,3,FALSE),VLOOKUP($E2619,[1]투입량!$D:$I,3,FALSE)))</f>
        <v>E6005</v>
      </c>
      <c r="W2619" s="35">
        <f>IF($L2619="비가동",0,IF($B2619="in",VLOOKUP($E2619,[1]투입량!$M:$T,6,FALSE),VLOOKUP($E2619,[1]투입량!$D:$I,5,FALSE)))</f>
        <v>88</v>
      </c>
      <c r="X2619" s="35">
        <f t="shared" si="205"/>
        <v>6195.2000000000007</v>
      </c>
      <c r="Y2619" s="37">
        <f>IF(V2619=0,0,VLOOKUP(V2619,[1]원재료!C:H,3,0)*0.001)</f>
        <v>4.62</v>
      </c>
      <c r="Z2619" s="35">
        <f t="shared" si="204"/>
        <v>28621.824000000004</v>
      </c>
      <c r="AA2619" s="38"/>
      <c r="AB2619" s="39" t="s">
        <v>232</v>
      </c>
      <c r="AC2619" s="40"/>
    </row>
    <row r="2620" spans="1:29" ht="19.5" customHeight="1" x14ac:dyDescent="0.45">
      <c r="A2620" s="22">
        <v>46153</v>
      </c>
      <c r="B2620" s="23" t="s">
        <v>29</v>
      </c>
      <c r="C2620" s="24" t="s">
        <v>168</v>
      </c>
      <c r="D2620" s="25" t="s">
        <v>331</v>
      </c>
      <c r="E2620" s="26" t="s">
        <v>332</v>
      </c>
      <c r="F2620" s="27" t="str">
        <f>VLOOKUP(표1[[#This Row],[품번]],[1]!품번구분[#Data],2,0)</f>
        <v>G</v>
      </c>
      <c r="G2620" s="28">
        <v>16</v>
      </c>
      <c r="H2620" s="28">
        <v>64</v>
      </c>
      <c r="I2620" s="28">
        <v>0</v>
      </c>
      <c r="J2620" s="29">
        <f>표1[[#This Row],[C/V]]*표1[[#This Row],[판수]]-표1[[#This Row],[불량수량]]</f>
        <v>1024</v>
      </c>
      <c r="K2620" s="28" t="s">
        <v>330</v>
      </c>
      <c r="L2620" s="28" t="s">
        <v>117</v>
      </c>
      <c r="M2620" s="30" t="s">
        <v>353</v>
      </c>
      <c r="N2620" s="30" t="s">
        <v>230</v>
      </c>
      <c r="O2620" s="31">
        <v>660</v>
      </c>
      <c r="P2620" s="31">
        <v>0</v>
      </c>
      <c r="Q2620" s="32"/>
      <c r="R2620" s="33">
        <f t="shared" si="202"/>
        <v>5.8181818181818183</v>
      </c>
      <c r="S2620" s="34">
        <f t="shared" si="201"/>
        <v>124</v>
      </c>
      <c r="T2620" s="35">
        <f>IF(L2620="비가동",0,VLOOKUP(E2620,[1]단가!$D$4:$G$1048576,4,0))</f>
        <v>820.4</v>
      </c>
      <c r="U2620" s="35">
        <f t="shared" si="203"/>
        <v>840089.59999999998</v>
      </c>
      <c r="V2620" s="36" t="str">
        <f>IF($L2620="비가동",0,IF($B2620="in",VLOOKUP($E2620,[1]투입량!$M:$T,3,FALSE),VLOOKUP($E2620,[1]투입량!$D:$I,3,FALSE)))</f>
        <v>E5005-1</v>
      </c>
      <c r="W2620" s="35">
        <f>IF($L2620="비가동",0,IF($B2620="in",VLOOKUP($E2620,[1]투입량!$M:$T,6,FALSE),VLOOKUP($E2620,[1]투입량!$D:$I,5,FALSE)))</f>
        <v>360</v>
      </c>
      <c r="X2620" s="35">
        <f t="shared" si="205"/>
        <v>25344.000000000004</v>
      </c>
      <c r="Y2620" s="37">
        <f>IF(V2620=0,0,VLOOKUP(V2620,[1]원재료!C:H,3,0)*0.001)</f>
        <v>3.25</v>
      </c>
      <c r="Z2620" s="35">
        <f t="shared" si="204"/>
        <v>82368.000000000015</v>
      </c>
      <c r="AA2620" s="38"/>
      <c r="AB2620" s="39" t="s">
        <v>232</v>
      </c>
      <c r="AC2620" s="40"/>
    </row>
    <row r="2621" spans="1:29" ht="19.5" customHeight="1" x14ac:dyDescent="0.45">
      <c r="A2621" s="22">
        <v>46153</v>
      </c>
      <c r="B2621" s="23" t="s">
        <v>29</v>
      </c>
      <c r="C2621" s="24" t="s">
        <v>168</v>
      </c>
      <c r="D2621" s="25" t="s">
        <v>333</v>
      </c>
      <c r="E2621" s="26" t="s">
        <v>332</v>
      </c>
      <c r="F2621" s="27" t="str">
        <f>VLOOKUP(표1[[#This Row],[품번]],[1]!품번구분[#Data],2,0)</f>
        <v>G</v>
      </c>
      <c r="G2621" s="28">
        <v>16</v>
      </c>
      <c r="H2621" s="28">
        <v>64</v>
      </c>
      <c r="I2621" s="28">
        <v>0</v>
      </c>
      <c r="J2621" s="29">
        <f>표1[[#This Row],[C/V]]*표1[[#This Row],[판수]]-표1[[#This Row],[불량수량]]</f>
        <v>1024</v>
      </c>
      <c r="K2621" s="28" t="s">
        <v>330</v>
      </c>
      <c r="L2621" s="28" t="s">
        <v>117</v>
      </c>
      <c r="M2621" s="30" t="s">
        <v>353</v>
      </c>
      <c r="N2621" s="30" t="s">
        <v>230</v>
      </c>
      <c r="O2621" s="31">
        <v>660</v>
      </c>
      <c r="P2621" s="31">
        <v>0</v>
      </c>
      <c r="Q2621" s="32"/>
      <c r="R2621" s="33">
        <f t="shared" si="202"/>
        <v>5.8181818181818183</v>
      </c>
      <c r="S2621" s="34">
        <f t="shared" si="201"/>
        <v>124</v>
      </c>
      <c r="T2621" s="35">
        <f>IF(L2621="비가동",0,VLOOKUP(E2621,[1]단가!$D$4:$G$1048576,4,0))</f>
        <v>820.4</v>
      </c>
      <c r="U2621" s="35">
        <f t="shared" si="203"/>
        <v>840089.59999999998</v>
      </c>
      <c r="V2621" s="36" t="str">
        <f>IF($L2621="비가동",0,IF($B2621="in",VLOOKUP($E2621,[1]투입량!$M:$T,3,FALSE),VLOOKUP($E2621,[1]투입량!$D:$I,3,FALSE)))</f>
        <v>E5005-1</v>
      </c>
      <c r="W2621" s="35">
        <f>IF($L2621="비가동",0,IF($B2621="in",VLOOKUP($E2621,[1]투입량!$M:$T,6,FALSE),VLOOKUP($E2621,[1]투입량!$D:$I,5,FALSE)))</f>
        <v>360</v>
      </c>
      <c r="X2621" s="35">
        <f t="shared" si="205"/>
        <v>25344.000000000004</v>
      </c>
      <c r="Y2621" s="37">
        <f>IF(V2621=0,0,VLOOKUP(V2621,[1]원재료!C:H,3,0)*0.001)</f>
        <v>3.25</v>
      </c>
      <c r="Z2621" s="35">
        <f t="shared" si="204"/>
        <v>82368.000000000015</v>
      </c>
      <c r="AA2621" s="38"/>
      <c r="AB2621" s="39" t="s">
        <v>232</v>
      </c>
      <c r="AC2621" s="40"/>
    </row>
    <row r="2622" spans="1:29" ht="19.5" customHeight="1" x14ac:dyDescent="0.45">
      <c r="A2622" s="22">
        <v>46153</v>
      </c>
      <c r="B2622" s="23" t="s">
        <v>29</v>
      </c>
      <c r="C2622" s="24" t="s">
        <v>168</v>
      </c>
      <c r="D2622" s="25" t="s">
        <v>335</v>
      </c>
      <c r="E2622" s="26" t="s">
        <v>336</v>
      </c>
      <c r="F2622" s="27" t="str">
        <f>VLOOKUP(표1[[#This Row],[품번]],[1]!품번구분[#Data],2,0)</f>
        <v>G</v>
      </c>
      <c r="G2622" s="28">
        <v>12</v>
      </c>
      <c r="H2622" s="28">
        <v>85</v>
      </c>
      <c r="I2622" s="28">
        <v>0</v>
      </c>
      <c r="J2622" s="29">
        <f>표1[[#This Row],[C/V]]*표1[[#This Row],[판수]]-표1[[#This Row],[불량수량]]</f>
        <v>1020</v>
      </c>
      <c r="K2622" s="28" t="s">
        <v>342</v>
      </c>
      <c r="L2622" s="28" t="s">
        <v>34</v>
      </c>
      <c r="M2622" s="30" t="s">
        <v>230</v>
      </c>
      <c r="N2622" s="30" t="s">
        <v>353</v>
      </c>
      <c r="O2622" s="31">
        <v>620</v>
      </c>
      <c r="P2622" s="31">
        <v>0</v>
      </c>
      <c r="Q2622" s="32"/>
      <c r="R2622" s="33">
        <f t="shared" si="202"/>
        <v>8.2258064516129021</v>
      </c>
      <c r="S2622" s="34">
        <f t="shared" si="201"/>
        <v>175</v>
      </c>
      <c r="T2622" s="35">
        <f>IF(L2622="비가동",0,VLOOKUP(E2622,[1]단가!$D$4:$G$1048576,4,0))</f>
        <v>382.8</v>
      </c>
      <c r="U2622" s="35">
        <f t="shared" si="203"/>
        <v>390456</v>
      </c>
      <c r="V2622" s="36" t="str">
        <f>IF($L2622="비가동",0,IF($B2622="in",VLOOKUP($E2622,[1]투입량!$M:$T,3,FALSE),VLOOKUP($E2622,[1]투입량!$D:$I,3,FALSE)))</f>
        <v>E5007</v>
      </c>
      <c r="W2622" s="35">
        <f>IF($L2622="비가동",0,IF($B2622="in",VLOOKUP($E2622,[1]투입량!$M:$T,6,FALSE),VLOOKUP($E2622,[1]투입량!$D:$I,5,FALSE)))</f>
        <v>480</v>
      </c>
      <c r="X2622" s="35">
        <f t="shared" si="205"/>
        <v>44880</v>
      </c>
      <c r="Y2622" s="37">
        <f>IF(V2622=0,0,VLOOKUP(V2622,[1]원재료!C:H,3,0)*0.001)</f>
        <v>4.55</v>
      </c>
      <c r="Z2622" s="35">
        <f t="shared" si="204"/>
        <v>204204</v>
      </c>
      <c r="AA2622" s="38"/>
      <c r="AB2622" s="39" t="s">
        <v>232</v>
      </c>
      <c r="AC2622" s="40"/>
    </row>
    <row r="2623" spans="1:29" ht="19.5" customHeight="1" x14ac:dyDescent="0.45">
      <c r="A2623" s="22">
        <v>46153</v>
      </c>
      <c r="B2623" s="23" t="s">
        <v>29</v>
      </c>
      <c r="C2623" s="24" t="s">
        <v>168</v>
      </c>
      <c r="D2623" s="25" t="s">
        <v>338</v>
      </c>
      <c r="E2623" s="26" t="s">
        <v>339</v>
      </c>
      <c r="F2623" s="27" t="str">
        <f>VLOOKUP(표1[[#This Row],[품번]],[1]!품번구분[#Data],2,0)</f>
        <v>G</v>
      </c>
      <c r="G2623" s="28">
        <v>4</v>
      </c>
      <c r="H2623" s="28">
        <v>85</v>
      </c>
      <c r="I2623" s="28">
        <v>0</v>
      </c>
      <c r="J2623" s="29">
        <f>표1[[#This Row],[C/V]]*표1[[#This Row],[판수]]-표1[[#This Row],[불량수량]]</f>
        <v>340</v>
      </c>
      <c r="K2623" s="28" t="s">
        <v>342</v>
      </c>
      <c r="L2623" s="28" t="s">
        <v>34</v>
      </c>
      <c r="M2623" s="30" t="s">
        <v>230</v>
      </c>
      <c r="N2623" s="30" t="s">
        <v>353</v>
      </c>
      <c r="O2623" s="31">
        <v>620</v>
      </c>
      <c r="P2623" s="31">
        <v>0</v>
      </c>
      <c r="Q2623" s="32"/>
      <c r="R2623" s="33">
        <f t="shared" si="202"/>
        <v>8.2258064516129021</v>
      </c>
      <c r="S2623" s="34">
        <f t="shared" si="201"/>
        <v>175</v>
      </c>
      <c r="T2623" s="35">
        <f>IF(L2623="비가동",0,VLOOKUP(E2623,[1]단가!$D$4:$G$1048576,4,0))</f>
        <v>621.20000000000005</v>
      </c>
      <c r="U2623" s="35">
        <f t="shared" si="203"/>
        <v>211208.00000000003</v>
      </c>
      <c r="V2623" s="36" t="str">
        <f>IF($L2623="비가동",0,IF($B2623="in",VLOOKUP($E2623,[1]투입량!$M:$T,3,FALSE),VLOOKUP($E2623,[1]투입량!$D:$I,3,FALSE)))</f>
        <v>E5005-1</v>
      </c>
      <c r="W2623" s="35">
        <f>IF($L2623="비가동",0,IF($B2623="in",VLOOKUP($E2623,[1]투입량!$M:$T,6,FALSE),VLOOKUP($E2623,[1]투입량!$D:$I,5,FALSE)))</f>
        <v>252</v>
      </c>
      <c r="X2623" s="35">
        <f t="shared" si="205"/>
        <v>23562.000000000004</v>
      </c>
      <c r="Y2623" s="37">
        <f>IF(V2623=0,0,VLOOKUP(V2623,[1]원재료!C:H,3,0)*0.001)</f>
        <v>3.25</v>
      </c>
      <c r="Z2623" s="35">
        <f t="shared" si="204"/>
        <v>76576.500000000015</v>
      </c>
      <c r="AA2623" s="38"/>
      <c r="AB2623" s="39" t="s">
        <v>232</v>
      </c>
      <c r="AC2623" s="40"/>
    </row>
    <row r="2624" spans="1:29" ht="19.5" hidden="1" customHeight="1" x14ac:dyDescent="0.45">
      <c r="A2624" s="22">
        <v>46153</v>
      </c>
      <c r="B2624" s="23" t="s">
        <v>29</v>
      </c>
      <c r="C2624" s="24" t="s">
        <v>168</v>
      </c>
      <c r="D2624" s="25" t="s">
        <v>340</v>
      </c>
      <c r="E2624" s="26" t="s">
        <v>282</v>
      </c>
      <c r="F2624" s="27" t="str">
        <f>VLOOKUP(표1[[#This Row],[품번]],[1]!품번구분[#Data],2,0)</f>
        <v>G</v>
      </c>
      <c r="G2624" s="28">
        <v>4</v>
      </c>
      <c r="H2624" s="28">
        <v>64</v>
      </c>
      <c r="I2624" s="28">
        <v>0</v>
      </c>
      <c r="J2624" s="29">
        <f>표1[[#This Row],[C/V]]*표1[[#This Row],[판수]]-표1[[#This Row],[불량수량]]</f>
        <v>256</v>
      </c>
      <c r="K2624" s="28" t="s">
        <v>342</v>
      </c>
      <c r="L2624" s="28" t="s">
        <v>34</v>
      </c>
      <c r="M2624" s="30" t="s">
        <v>230</v>
      </c>
      <c r="N2624" s="30" t="s">
        <v>353</v>
      </c>
      <c r="O2624" s="31">
        <v>500</v>
      </c>
      <c r="P2624" s="31">
        <v>120</v>
      </c>
      <c r="Q2624" s="32" t="s">
        <v>178</v>
      </c>
      <c r="R2624" s="33">
        <f t="shared" si="202"/>
        <v>7.68</v>
      </c>
      <c r="S2624" s="34">
        <f t="shared" si="201"/>
        <v>154</v>
      </c>
      <c r="T2624" s="35">
        <f>IF(L2624="비가동",0,VLOOKUP(E2624,[1]단가!$D$4:$G$1048576,4,0))</f>
        <v>0</v>
      </c>
      <c r="U2624" s="35">
        <f t="shared" si="203"/>
        <v>0</v>
      </c>
      <c r="V2624" s="36" t="str">
        <f>IF($L2624="비가동",0,IF($B2624="in",VLOOKUP($E2624,[1]투입량!$M:$T,3,FALSE),VLOOKUP($E2624,[1]투입량!$D:$I,3,FALSE)))</f>
        <v>E5005-1</v>
      </c>
      <c r="W2624" s="35">
        <f>IF($L2624="비가동",0,IF($B2624="in",VLOOKUP($E2624,[1]투입량!$M:$T,6,FALSE),VLOOKUP($E2624,[1]투입량!$D:$I,5,FALSE)))</f>
        <v>0</v>
      </c>
      <c r="X2624" s="35">
        <f t="shared" si="205"/>
        <v>0</v>
      </c>
      <c r="Y2624" s="37">
        <f>IF(V2624=0,0,VLOOKUP(V2624,[1]원재료!C:H,3,0)*0.001)</f>
        <v>3.25</v>
      </c>
      <c r="Z2624" s="35">
        <f t="shared" si="204"/>
        <v>0</v>
      </c>
      <c r="AA2624" s="38"/>
      <c r="AB2624" s="39" t="s">
        <v>232</v>
      </c>
      <c r="AC2624" s="40"/>
    </row>
    <row r="2625" spans="1:29" ht="19.5" customHeight="1" x14ac:dyDescent="0.45">
      <c r="A2625" s="22">
        <v>46153</v>
      </c>
      <c r="B2625" s="23" t="s">
        <v>29</v>
      </c>
      <c r="C2625" s="24" t="s">
        <v>168</v>
      </c>
      <c r="D2625" s="25" t="s">
        <v>335</v>
      </c>
      <c r="E2625" s="26" t="s">
        <v>336</v>
      </c>
      <c r="F2625" s="27" t="str">
        <f>VLOOKUP(표1[[#This Row],[품번]],[1]!품번구분[#Data],2,0)</f>
        <v>G</v>
      </c>
      <c r="G2625" s="28">
        <v>12</v>
      </c>
      <c r="H2625" s="28">
        <v>90</v>
      </c>
      <c r="I2625" s="28">
        <v>0</v>
      </c>
      <c r="J2625" s="29">
        <f>표1[[#This Row],[C/V]]*표1[[#This Row],[판수]]-표1[[#This Row],[불량수량]]</f>
        <v>1080</v>
      </c>
      <c r="K2625" s="28" t="s">
        <v>337</v>
      </c>
      <c r="L2625" s="28" t="s">
        <v>117</v>
      </c>
      <c r="M2625" s="30" t="s">
        <v>353</v>
      </c>
      <c r="N2625" s="30" t="s">
        <v>230</v>
      </c>
      <c r="O2625" s="31">
        <v>660</v>
      </c>
      <c r="P2625" s="31">
        <v>0</v>
      </c>
      <c r="Q2625" s="32"/>
      <c r="R2625" s="33">
        <f t="shared" si="202"/>
        <v>8.1818181818181817</v>
      </c>
      <c r="S2625" s="34">
        <f t="shared" si="201"/>
        <v>175</v>
      </c>
      <c r="T2625" s="35">
        <f>IF(L2625="비가동",0,VLOOKUP(E2625,[1]단가!$D$4:$G$1048576,4,0))</f>
        <v>382.8</v>
      </c>
      <c r="U2625" s="35">
        <f t="shared" si="203"/>
        <v>413424</v>
      </c>
      <c r="V2625" s="36" t="str">
        <f>IF($L2625="비가동",0,IF($B2625="in",VLOOKUP($E2625,[1]투입량!$M:$T,3,FALSE),VLOOKUP($E2625,[1]투입량!$D:$I,3,FALSE)))</f>
        <v>E5007</v>
      </c>
      <c r="W2625" s="35">
        <f>IF($L2625="비가동",0,IF($B2625="in",VLOOKUP($E2625,[1]투입량!$M:$T,6,FALSE),VLOOKUP($E2625,[1]투입량!$D:$I,5,FALSE)))</f>
        <v>480</v>
      </c>
      <c r="X2625" s="35">
        <f t="shared" si="205"/>
        <v>47520</v>
      </c>
      <c r="Y2625" s="37">
        <f>IF(V2625=0,0,VLOOKUP(V2625,[1]원재료!C:H,3,0)*0.001)</f>
        <v>4.55</v>
      </c>
      <c r="Z2625" s="35">
        <f t="shared" si="204"/>
        <v>216216</v>
      </c>
      <c r="AA2625" s="38"/>
      <c r="AB2625" s="39" t="s">
        <v>232</v>
      </c>
      <c r="AC2625" s="40"/>
    </row>
    <row r="2626" spans="1:29" ht="19.5" customHeight="1" x14ac:dyDescent="0.45">
      <c r="A2626" s="22">
        <v>46153</v>
      </c>
      <c r="B2626" s="23" t="s">
        <v>29</v>
      </c>
      <c r="C2626" s="24" t="s">
        <v>168</v>
      </c>
      <c r="D2626" s="25" t="s">
        <v>338</v>
      </c>
      <c r="E2626" s="26" t="s">
        <v>339</v>
      </c>
      <c r="F2626" s="27" t="str">
        <f>VLOOKUP(표1[[#This Row],[품번]],[1]!품번구분[#Data],2,0)</f>
        <v>G</v>
      </c>
      <c r="G2626" s="28">
        <v>4</v>
      </c>
      <c r="H2626" s="28">
        <v>90</v>
      </c>
      <c r="I2626" s="28">
        <v>0</v>
      </c>
      <c r="J2626" s="29">
        <f>표1[[#This Row],[C/V]]*표1[[#This Row],[판수]]-표1[[#This Row],[불량수량]]</f>
        <v>360</v>
      </c>
      <c r="K2626" s="28" t="s">
        <v>337</v>
      </c>
      <c r="L2626" s="28" t="s">
        <v>117</v>
      </c>
      <c r="M2626" s="30" t="s">
        <v>353</v>
      </c>
      <c r="N2626" s="30" t="s">
        <v>230</v>
      </c>
      <c r="O2626" s="31">
        <v>660</v>
      </c>
      <c r="P2626" s="31">
        <v>0</v>
      </c>
      <c r="Q2626" s="32"/>
      <c r="R2626" s="33">
        <f t="shared" si="202"/>
        <v>8.1818181818181817</v>
      </c>
      <c r="S2626" s="34">
        <f t="shared" si="201"/>
        <v>175</v>
      </c>
      <c r="T2626" s="35">
        <f>IF(L2626="비가동",0,VLOOKUP(E2626,[1]단가!$D$4:$G$1048576,4,0))</f>
        <v>621.20000000000005</v>
      </c>
      <c r="U2626" s="35">
        <f t="shared" si="203"/>
        <v>223632.00000000003</v>
      </c>
      <c r="V2626" s="36" t="str">
        <f>IF($L2626="비가동",0,IF($B2626="in",VLOOKUP($E2626,[1]투입량!$M:$T,3,FALSE),VLOOKUP($E2626,[1]투입량!$D:$I,3,FALSE)))</f>
        <v>E5005-1</v>
      </c>
      <c r="W2626" s="35">
        <f>IF($L2626="비가동",0,IF($B2626="in",VLOOKUP($E2626,[1]투입량!$M:$T,6,FALSE),VLOOKUP($E2626,[1]투입량!$D:$I,5,FALSE)))</f>
        <v>252</v>
      </c>
      <c r="X2626" s="35">
        <f t="shared" si="205"/>
        <v>24948.000000000004</v>
      </c>
      <c r="Y2626" s="37">
        <f>IF(V2626=0,0,VLOOKUP(V2626,[1]원재료!C:H,3,0)*0.001)</f>
        <v>3.25</v>
      </c>
      <c r="Z2626" s="35">
        <f t="shared" si="204"/>
        <v>81081.000000000015</v>
      </c>
      <c r="AA2626" s="38"/>
      <c r="AB2626" s="39" t="s">
        <v>232</v>
      </c>
      <c r="AC2626" s="40"/>
    </row>
    <row r="2627" spans="1:29" ht="19.5" customHeight="1" x14ac:dyDescent="0.45">
      <c r="A2627" s="22">
        <v>46153</v>
      </c>
      <c r="B2627" s="23" t="s">
        <v>29</v>
      </c>
      <c r="C2627" s="24" t="s">
        <v>168</v>
      </c>
      <c r="D2627" s="25" t="s">
        <v>340</v>
      </c>
      <c r="E2627" s="26" t="s">
        <v>282</v>
      </c>
      <c r="F2627" s="27" t="str">
        <f>VLOOKUP(표1[[#This Row],[품번]],[1]!품번구분[#Data],2,0)</f>
        <v>G</v>
      </c>
      <c r="G2627" s="28">
        <v>4</v>
      </c>
      <c r="H2627" s="28">
        <v>90</v>
      </c>
      <c r="I2627" s="28">
        <v>0</v>
      </c>
      <c r="J2627" s="29">
        <f>표1[[#This Row],[C/V]]*표1[[#This Row],[판수]]-표1[[#This Row],[불량수량]]</f>
        <v>360</v>
      </c>
      <c r="K2627" s="28" t="s">
        <v>337</v>
      </c>
      <c r="L2627" s="28" t="s">
        <v>117</v>
      </c>
      <c r="M2627" s="30" t="s">
        <v>353</v>
      </c>
      <c r="N2627" s="30" t="s">
        <v>230</v>
      </c>
      <c r="O2627" s="31">
        <v>660</v>
      </c>
      <c r="P2627" s="31">
        <v>0</v>
      </c>
      <c r="Q2627" s="32"/>
      <c r="R2627" s="33">
        <f t="shared" si="202"/>
        <v>8.1818181818181817</v>
      </c>
      <c r="S2627" s="34">
        <f t="shared" ref="S2627:S2690" si="206">SUMIFS(H:H,$A:$A,A2627,$D:$D,D2627,$E:$E,E2627)</f>
        <v>154</v>
      </c>
      <c r="T2627" s="35">
        <f>IF(L2627="비가동",0,VLOOKUP(E2627,[1]단가!$D$4:$G$1048576,4,0))</f>
        <v>0</v>
      </c>
      <c r="U2627" s="35">
        <f t="shared" si="203"/>
        <v>0</v>
      </c>
      <c r="V2627" s="36" t="str">
        <f>IF($L2627="비가동",0,IF($B2627="in",VLOOKUP($E2627,[1]투입량!$M:$T,3,FALSE),VLOOKUP($E2627,[1]투입량!$D:$I,3,FALSE)))</f>
        <v>E5005-1</v>
      </c>
      <c r="W2627" s="35">
        <f>IF($L2627="비가동",0,IF($B2627="in",VLOOKUP($E2627,[1]투입량!$M:$T,6,FALSE),VLOOKUP($E2627,[1]투입량!$D:$I,5,FALSE)))</f>
        <v>0</v>
      </c>
      <c r="X2627" s="35">
        <f t="shared" si="205"/>
        <v>0</v>
      </c>
      <c r="Y2627" s="37">
        <f>IF(V2627=0,0,VLOOKUP(V2627,[1]원재료!C:H,3,0)*0.001)</f>
        <v>3.25</v>
      </c>
      <c r="Z2627" s="35">
        <f t="shared" si="204"/>
        <v>0</v>
      </c>
      <c r="AA2627" s="38"/>
      <c r="AB2627" s="39" t="s">
        <v>232</v>
      </c>
      <c r="AC2627" s="40"/>
    </row>
    <row r="2628" spans="1:29" ht="19.5" customHeight="1" x14ac:dyDescent="0.45">
      <c r="A2628" s="22">
        <v>46153</v>
      </c>
      <c r="B2628" s="23" t="s">
        <v>29</v>
      </c>
      <c r="C2628" s="24" t="s">
        <v>168</v>
      </c>
      <c r="D2628" s="25" t="s">
        <v>370</v>
      </c>
      <c r="E2628" s="26" t="s">
        <v>316</v>
      </c>
      <c r="F2628" s="27" t="str">
        <f>VLOOKUP(표1[[#This Row],[품번]],[1]!품번구분[#Data],2,0)</f>
        <v>G</v>
      </c>
      <c r="G2628" s="28">
        <v>4</v>
      </c>
      <c r="H2628" s="28">
        <v>85</v>
      </c>
      <c r="I2628" s="28">
        <v>0</v>
      </c>
      <c r="J2628" s="29">
        <f>표1[[#This Row],[C/V]]*표1[[#This Row],[판수]]-표1[[#This Row],[불량수량]]</f>
        <v>340</v>
      </c>
      <c r="K2628" s="28" t="s">
        <v>358</v>
      </c>
      <c r="L2628" s="28" t="s">
        <v>34</v>
      </c>
      <c r="M2628" s="30" t="s">
        <v>230</v>
      </c>
      <c r="N2628" s="30" t="s">
        <v>353</v>
      </c>
      <c r="O2628" s="31">
        <v>620</v>
      </c>
      <c r="P2628" s="31">
        <v>0</v>
      </c>
      <c r="Q2628" s="32"/>
      <c r="R2628" s="33">
        <f t="shared" si="202"/>
        <v>8.2258064516129021</v>
      </c>
      <c r="S2628" s="34">
        <f t="shared" si="206"/>
        <v>170</v>
      </c>
      <c r="T2628" s="35">
        <f>IF(L2628="비가동",0,VLOOKUP(E2628,[1]단가!$D$4:$G$1048576,4,0))</f>
        <v>670</v>
      </c>
      <c r="U2628" s="35">
        <f t="shared" si="203"/>
        <v>227800</v>
      </c>
      <c r="V2628" s="36" t="str">
        <f>IF($L2628="비가동",0,IF($B2628="in",VLOOKUP($E2628,[1]투입량!$M:$T,3,FALSE),VLOOKUP($E2628,[1]투입량!$D:$I,3,FALSE)))</f>
        <v>E5005-1</v>
      </c>
      <c r="W2628" s="35">
        <f>IF($L2628="비가동",0,IF($B2628="in",VLOOKUP($E2628,[1]투입량!$M:$T,6,FALSE),VLOOKUP($E2628,[1]투입량!$D:$I,5,FALSE)))</f>
        <v>337</v>
      </c>
      <c r="X2628" s="35">
        <f t="shared" si="205"/>
        <v>31509.500000000004</v>
      </c>
      <c r="Y2628" s="37">
        <f>IF(V2628=0,0,VLOOKUP(V2628,[1]원재료!C:H,3,0)*0.001)</f>
        <v>3.25</v>
      </c>
      <c r="Z2628" s="35">
        <f t="shared" si="204"/>
        <v>102405.87500000001</v>
      </c>
      <c r="AA2628" s="38"/>
      <c r="AB2628" s="39" t="s">
        <v>232</v>
      </c>
      <c r="AC2628" s="40"/>
    </row>
    <row r="2629" spans="1:29" ht="19.5" hidden="1" customHeight="1" x14ac:dyDescent="0.45">
      <c r="A2629" s="22">
        <v>46153</v>
      </c>
      <c r="B2629" s="23" t="s">
        <v>29</v>
      </c>
      <c r="C2629" s="24" t="s">
        <v>168</v>
      </c>
      <c r="D2629" s="25" t="s">
        <v>414</v>
      </c>
      <c r="E2629" s="26" t="s">
        <v>415</v>
      </c>
      <c r="F2629" s="27" t="str">
        <f>VLOOKUP(표1[[#This Row],[품번]],[1]!품번구분[#Data],2,0)</f>
        <v>G</v>
      </c>
      <c r="G2629" s="28">
        <v>24</v>
      </c>
      <c r="H2629" s="28">
        <v>51</v>
      </c>
      <c r="I2629" s="28">
        <v>0</v>
      </c>
      <c r="J2629" s="29">
        <f>표1[[#This Row],[C/V]]*표1[[#This Row],[판수]]-표1[[#This Row],[불량수량]]</f>
        <v>1224</v>
      </c>
      <c r="K2629" s="28" t="s">
        <v>358</v>
      </c>
      <c r="L2629" s="28" t="s">
        <v>34</v>
      </c>
      <c r="M2629" s="30" t="s">
        <v>230</v>
      </c>
      <c r="N2629" s="30" t="s">
        <v>353</v>
      </c>
      <c r="O2629" s="31">
        <v>380</v>
      </c>
      <c r="P2629" s="31">
        <v>240</v>
      </c>
      <c r="Q2629" s="32" t="s">
        <v>178</v>
      </c>
      <c r="R2629" s="33">
        <f t="shared" si="202"/>
        <v>8.0526315789473681</v>
      </c>
      <c r="S2629" s="34">
        <f t="shared" si="206"/>
        <v>136</v>
      </c>
      <c r="T2629" s="35">
        <f>IF(L2629="비가동",0,VLOOKUP(E2629,[1]단가!$D$4:$G$1048576,4,0))</f>
        <v>96</v>
      </c>
      <c r="U2629" s="35">
        <f t="shared" si="203"/>
        <v>117504</v>
      </c>
      <c r="V2629" s="36" t="str">
        <f>IF($L2629="비가동",0,IF($B2629="in",VLOOKUP($E2629,[1]투입량!$M:$T,3,FALSE),VLOOKUP($E2629,[1]투입량!$D:$I,3,FALSE)))</f>
        <v>C5001</v>
      </c>
      <c r="W2629" s="35">
        <f>IF($L2629="비가동",0,IF($B2629="in",VLOOKUP($E2629,[1]투입량!$M:$T,6,FALSE),VLOOKUP($E2629,[1]투입량!$D:$I,5,FALSE)))</f>
        <v>168</v>
      </c>
      <c r="X2629" s="35">
        <f t="shared" si="205"/>
        <v>9424.8000000000011</v>
      </c>
      <c r="Y2629" s="37">
        <f>IF(V2629=0,0,VLOOKUP(V2629,[1]원재료!C:H,3,0)*0.001)</f>
        <v>7.4</v>
      </c>
      <c r="Z2629" s="35">
        <f t="shared" si="204"/>
        <v>69743.520000000019</v>
      </c>
      <c r="AA2629" s="38"/>
      <c r="AB2629" s="39" t="s">
        <v>232</v>
      </c>
      <c r="AC2629" s="40"/>
    </row>
    <row r="2630" spans="1:29" ht="19.5" customHeight="1" x14ac:dyDescent="0.45">
      <c r="A2630" s="22">
        <v>46153</v>
      </c>
      <c r="B2630" s="23" t="s">
        <v>29</v>
      </c>
      <c r="C2630" s="24" t="s">
        <v>168</v>
      </c>
      <c r="D2630" s="25" t="s">
        <v>416</v>
      </c>
      <c r="E2630" s="26" t="s">
        <v>417</v>
      </c>
      <c r="F2630" s="27" t="str">
        <f>VLOOKUP(표1[[#This Row],[품번]],[1]!품번구분[#Data],2,0)</f>
        <v>G</v>
      </c>
      <c r="G2630" s="28">
        <v>160</v>
      </c>
      <c r="H2630" s="28">
        <v>41</v>
      </c>
      <c r="I2630" s="28">
        <v>0</v>
      </c>
      <c r="J2630" s="29">
        <f>표1[[#This Row],[C/V]]*표1[[#This Row],[판수]]-표1[[#This Row],[불량수량]]</f>
        <v>6560</v>
      </c>
      <c r="K2630" s="28" t="s">
        <v>358</v>
      </c>
      <c r="L2630" s="28" t="s">
        <v>34</v>
      </c>
      <c r="M2630" s="30" t="s">
        <v>230</v>
      </c>
      <c r="N2630" s="30" t="s">
        <v>353</v>
      </c>
      <c r="O2630" s="31">
        <v>620</v>
      </c>
      <c r="P2630" s="31">
        <v>0</v>
      </c>
      <c r="Q2630" s="32"/>
      <c r="R2630" s="33">
        <f t="shared" ref="R2630:R2693" si="207">IF(H2630=0,"",H2630/O2630*60)</f>
        <v>3.967741935483871</v>
      </c>
      <c r="S2630" s="34">
        <f t="shared" si="206"/>
        <v>86</v>
      </c>
      <c r="T2630" s="35">
        <f>IF(L2630="비가동",0,VLOOKUP(E2630,[1]단가!$D$4:$G$1048576,4,0))</f>
        <v>58</v>
      </c>
      <c r="U2630" s="35">
        <f t="shared" si="203"/>
        <v>380480</v>
      </c>
      <c r="V2630" s="36" t="str">
        <f>IF($L2630="비가동",0,IF($B2630="in",VLOOKUP($E2630,[1]투입량!$M:$T,3,FALSE),VLOOKUP($E2630,[1]투입량!$D:$I,3,FALSE)))</f>
        <v>E7003</v>
      </c>
      <c r="W2630" s="35">
        <f>IF($L2630="비가동",0,IF($B2630="in",VLOOKUP($E2630,[1]투입량!$M:$T,6,FALSE),VLOOKUP($E2630,[1]투입량!$D:$I,5,FALSE)))</f>
        <v>80</v>
      </c>
      <c r="X2630" s="35">
        <f t="shared" si="205"/>
        <v>3608</v>
      </c>
      <c r="Y2630" s="37">
        <f>IF(V2630=0,0,VLOOKUP(V2630,[1]원재료!C:H,3,0)*0.001)</f>
        <v>4.95</v>
      </c>
      <c r="Z2630" s="35">
        <f t="shared" si="204"/>
        <v>17859.600000000002</v>
      </c>
      <c r="AA2630" s="38"/>
      <c r="AB2630" s="39" t="s">
        <v>232</v>
      </c>
      <c r="AC2630" s="40"/>
    </row>
    <row r="2631" spans="1:29" ht="19.5" customHeight="1" x14ac:dyDescent="0.45">
      <c r="A2631" s="22">
        <v>46153</v>
      </c>
      <c r="B2631" s="23" t="s">
        <v>29</v>
      </c>
      <c r="C2631" s="24" t="s">
        <v>168</v>
      </c>
      <c r="D2631" s="25" t="s">
        <v>370</v>
      </c>
      <c r="E2631" s="26" t="s">
        <v>316</v>
      </c>
      <c r="F2631" s="27" t="str">
        <f>VLOOKUP(표1[[#This Row],[품번]],[1]!품번구분[#Data],2,0)</f>
        <v>G</v>
      </c>
      <c r="G2631" s="28">
        <v>4</v>
      </c>
      <c r="H2631" s="28">
        <v>85</v>
      </c>
      <c r="I2631" s="28">
        <v>0</v>
      </c>
      <c r="J2631" s="29">
        <f>표1[[#This Row],[C/V]]*표1[[#This Row],[판수]]-표1[[#This Row],[불량수량]]</f>
        <v>340</v>
      </c>
      <c r="K2631" s="28" t="s">
        <v>301</v>
      </c>
      <c r="L2631" s="28" t="s">
        <v>117</v>
      </c>
      <c r="M2631" s="30" t="s">
        <v>353</v>
      </c>
      <c r="N2631" s="30" t="s">
        <v>230</v>
      </c>
      <c r="O2631" s="31">
        <v>660</v>
      </c>
      <c r="P2631" s="31">
        <v>0</v>
      </c>
      <c r="Q2631" s="32"/>
      <c r="R2631" s="33">
        <f t="shared" si="207"/>
        <v>7.7272727272727266</v>
      </c>
      <c r="S2631" s="34">
        <f t="shared" si="206"/>
        <v>170</v>
      </c>
      <c r="T2631" s="35">
        <f>IF(L2631="비가동",0,VLOOKUP(E2631,[1]단가!$D$4:$G$1048576,4,0))</f>
        <v>670</v>
      </c>
      <c r="U2631" s="35">
        <f t="shared" si="203"/>
        <v>227800</v>
      </c>
      <c r="V2631" s="36" t="str">
        <f>IF($L2631="비가동",0,IF($B2631="in",VLOOKUP($E2631,[1]투입량!$M:$T,3,FALSE),VLOOKUP($E2631,[1]투입량!$D:$I,3,FALSE)))</f>
        <v>E5005-1</v>
      </c>
      <c r="W2631" s="35">
        <f>IF($L2631="비가동",0,IF($B2631="in",VLOOKUP($E2631,[1]투입량!$M:$T,6,FALSE),VLOOKUP($E2631,[1]투입량!$D:$I,5,FALSE)))</f>
        <v>337</v>
      </c>
      <c r="X2631" s="35">
        <f t="shared" si="205"/>
        <v>31509.500000000004</v>
      </c>
      <c r="Y2631" s="37">
        <f>IF(V2631=0,0,VLOOKUP(V2631,[1]원재료!C:H,3,0)*0.001)</f>
        <v>3.25</v>
      </c>
      <c r="Z2631" s="35">
        <f t="shared" si="204"/>
        <v>102405.87500000001</v>
      </c>
      <c r="AA2631" s="38"/>
      <c r="AB2631" s="39" t="s">
        <v>232</v>
      </c>
      <c r="AC2631" s="40"/>
    </row>
    <row r="2632" spans="1:29" ht="19.5" customHeight="1" x14ac:dyDescent="0.45">
      <c r="A2632" s="22">
        <v>46153</v>
      </c>
      <c r="B2632" s="23" t="s">
        <v>29</v>
      </c>
      <c r="C2632" s="24" t="s">
        <v>168</v>
      </c>
      <c r="D2632" s="25" t="s">
        <v>414</v>
      </c>
      <c r="E2632" s="26" t="s">
        <v>415</v>
      </c>
      <c r="F2632" s="27" t="str">
        <f>VLOOKUP(표1[[#This Row],[품번]],[1]!품번구분[#Data],2,0)</f>
        <v>G</v>
      </c>
      <c r="G2632" s="28">
        <v>24</v>
      </c>
      <c r="H2632" s="28">
        <v>85</v>
      </c>
      <c r="I2632" s="28">
        <v>0</v>
      </c>
      <c r="J2632" s="29">
        <f>표1[[#This Row],[C/V]]*표1[[#This Row],[판수]]-표1[[#This Row],[불량수량]]</f>
        <v>2040</v>
      </c>
      <c r="K2632" s="28" t="s">
        <v>301</v>
      </c>
      <c r="L2632" s="28" t="s">
        <v>117</v>
      </c>
      <c r="M2632" s="30" t="s">
        <v>353</v>
      </c>
      <c r="N2632" s="30" t="s">
        <v>230</v>
      </c>
      <c r="O2632" s="31">
        <v>660</v>
      </c>
      <c r="P2632" s="31">
        <v>0</v>
      </c>
      <c r="Q2632" s="32"/>
      <c r="R2632" s="33">
        <f t="shared" si="207"/>
        <v>7.7272727272727266</v>
      </c>
      <c r="S2632" s="34">
        <f t="shared" si="206"/>
        <v>136</v>
      </c>
      <c r="T2632" s="35">
        <f>IF(L2632="비가동",0,VLOOKUP(E2632,[1]단가!$D$4:$G$1048576,4,0))</f>
        <v>96</v>
      </c>
      <c r="U2632" s="35">
        <f t="shared" si="203"/>
        <v>195840</v>
      </c>
      <c r="V2632" s="36" t="str">
        <f>IF($L2632="비가동",0,IF($B2632="in",VLOOKUP($E2632,[1]투입량!$M:$T,3,FALSE),VLOOKUP($E2632,[1]투입량!$D:$I,3,FALSE)))</f>
        <v>C5001</v>
      </c>
      <c r="W2632" s="35">
        <f>IF($L2632="비가동",0,IF($B2632="in",VLOOKUP($E2632,[1]투입량!$M:$T,6,FALSE),VLOOKUP($E2632,[1]투입량!$D:$I,5,FALSE)))</f>
        <v>168</v>
      </c>
      <c r="X2632" s="35">
        <f t="shared" si="205"/>
        <v>15708.000000000002</v>
      </c>
      <c r="Y2632" s="37">
        <f>IF(V2632=0,0,VLOOKUP(V2632,[1]원재료!C:H,3,0)*0.001)</f>
        <v>7.4</v>
      </c>
      <c r="Z2632" s="35">
        <f t="shared" si="204"/>
        <v>116239.20000000003</v>
      </c>
      <c r="AA2632" s="38"/>
      <c r="AB2632" s="39" t="s">
        <v>232</v>
      </c>
      <c r="AC2632" s="40"/>
    </row>
    <row r="2633" spans="1:29" ht="19.5" customHeight="1" x14ac:dyDescent="0.45">
      <c r="A2633" s="22">
        <v>46153</v>
      </c>
      <c r="B2633" s="23" t="s">
        <v>29</v>
      </c>
      <c r="C2633" s="24" t="s">
        <v>168</v>
      </c>
      <c r="D2633" s="25" t="s">
        <v>416</v>
      </c>
      <c r="E2633" s="26" t="s">
        <v>417</v>
      </c>
      <c r="F2633" s="27" t="str">
        <f>VLOOKUP(표1[[#This Row],[품번]],[1]!품번구분[#Data],2,0)</f>
        <v>G</v>
      </c>
      <c r="G2633" s="28">
        <v>160</v>
      </c>
      <c r="H2633" s="28">
        <v>45</v>
      </c>
      <c r="I2633" s="28">
        <v>0</v>
      </c>
      <c r="J2633" s="29">
        <f>표1[[#This Row],[C/V]]*표1[[#This Row],[판수]]-표1[[#This Row],[불량수량]]</f>
        <v>7200</v>
      </c>
      <c r="K2633" s="28" t="s">
        <v>301</v>
      </c>
      <c r="L2633" s="28" t="s">
        <v>117</v>
      </c>
      <c r="M2633" s="30" t="s">
        <v>353</v>
      </c>
      <c r="N2633" s="30" t="s">
        <v>230</v>
      </c>
      <c r="O2633" s="31">
        <v>660</v>
      </c>
      <c r="P2633" s="31">
        <v>0</v>
      </c>
      <c r="Q2633" s="32"/>
      <c r="R2633" s="33">
        <f t="shared" si="207"/>
        <v>4.0909090909090908</v>
      </c>
      <c r="S2633" s="34">
        <f t="shared" si="206"/>
        <v>86</v>
      </c>
      <c r="T2633" s="35">
        <f>IF(L2633="비가동",0,VLOOKUP(E2633,[1]단가!$D$4:$G$1048576,4,0))</f>
        <v>58</v>
      </c>
      <c r="U2633" s="35">
        <f t="shared" si="203"/>
        <v>417600</v>
      </c>
      <c r="V2633" s="36" t="str">
        <f>IF($L2633="비가동",0,IF($B2633="in",VLOOKUP($E2633,[1]투입량!$M:$T,3,FALSE),VLOOKUP($E2633,[1]투입량!$D:$I,3,FALSE)))</f>
        <v>E7003</v>
      </c>
      <c r="W2633" s="35">
        <f>IF($L2633="비가동",0,IF($B2633="in",VLOOKUP($E2633,[1]투입량!$M:$T,6,FALSE),VLOOKUP($E2633,[1]투입량!$D:$I,5,FALSE)))</f>
        <v>80</v>
      </c>
      <c r="X2633" s="35">
        <f t="shared" si="205"/>
        <v>3960</v>
      </c>
      <c r="Y2633" s="37">
        <f>IF(V2633=0,0,VLOOKUP(V2633,[1]원재료!C:H,3,0)*0.001)</f>
        <v>4.95</v>
      </c>
      <c r="Z2633" s="35">
        <f t="shared" si="204"/>
        <v>19602</v>
      </c>
      <c r="AA2633" s="38"/>
      <c r="AB2633" s="39" t="s">
        <v>232</v>
      </c>
      <c r="AC2633" s="40"/>
    </row>
    <row r="2634" spans="1:29" ht="19.5" customHeight="1" x14ac:dyDescent="0.45">
      <c r="A2634" s="22">
        <v>46153</v>
      </c>
      <c r="B2634" s="23" t="s">
        <v>29</v>
      </c>
      <c r="C2634" s="24" t="s">
        <v>168</v>
      </c>
      <c r="D2634" s="25" t="s">
        <v>345</v>
      </c>
      <c r="E2634" s="26" t="s">
        <v>346</v>
      </c>
      <c r="F2634" s="27" t="str">
        <f>VLOOKUP(표1[[#This Row],[품번]],[1]!품번구분[#Data],2,0)</f>
        <v>G</v>
      </c>
      <c r="G2634" s="28">
        <v>4</v>
      </c>
      <c r="H2634" s="28">
        <v>94</v>
      </c>
      <c r="I2634" s="28">
        <v>0</v>
      </c>
      <c r="J2634" s="29">
        <f>표1[[#This Row],[C/V]]*표1[[#This Row],[판수]]-표1[[#This Row],[불량수량]]</f>
        <v>376</v>
      </c>
      <c r="K2634" s="28" t="s">
        <v>352</v>
      </c>
      <c r="L2634" s="28" t="s">
        <v>34</v>
      </c>
      <c r="M2634" s="30" t="s">
        <v>230</v>
      </c>
      <c r="N2634" s="30" t="s">
        <v>353</v>
      </c>
      <c r="O2634" s="31">
        <v>620</v>
      </c>
      <c r="P2634" s="31">
        <v>0</v>
      </c>
      <c r="Q2634" s="32"/>
      <c r="R2634" s="33">
        <f t="shared" si="207"/>
        <v>9.0967741935483879</v>
      </c>
      <c r="S2634" s="34">
        <f t="shared" si="206"/>
        <v>197</v>
      </c>
      <c r="T2634" s="35">
        <f>IF(L2634="비가동",0,VLOOKUP(E2634,[1]단가!$D$4:$G$1048576,4,0))</f>
        <v>894.6</v>
      </c>
      <c r="U2634" s="35">
        <f t="shared" si="203"/>
        <v>336369.60000000003</v>
      </c>
      <c r="V2634" s="36" t="str">
        <f>IF($L2634="비가동",0,IF($B2634="in",VLOOKUP($E2634,[1]투입량!$M:$T,3,FALSE),VLOOKUP($E2634,[1]투입량!$D:$I,3,FALSE)))</f>
        <v>E5007</v>
      </c>
      <c r="W2634" s="35">
        <f>IF($L2634="비가동",0,IF($B2634="in",VLOOKUP($E2634,[1]투입량!$M:$T,6,FALSE),VLOOKUP($E2634,[1]투입량!$D:$I,5,FALSE)))</f>
        <v>448</v>
      </c>
      <c r="X2634" s="35">
        <f t="shared" si="205"/>
        <v>46323.200000000004</v>
      </c>
      <c r="Y2634" s="37">
        <f>IF(V2634=0,0,VLOOKUP(V2634,[1]원재료!C:H,3,0)*0.001)</f>
        <v>4.55</v>
      </c>
      <c r="Z2634" s="35">
        <f t="shared" si="204"/>
        <v>210770.56</v>
      </c>
      <c r="AA2634" s="38"/>
      <c r="AB2634" s="39" t="s">
        <v>232</v>
      </c>
      <c r="AC2634" s="40"/>
    </row>
    <row r="2635" spans="1:29" ht="19.5" customHeight="1" x14ac:dyDescent="0.45">
      <c r="A2635" s="22">
        <v>46153</v>
      </c>
      <c r="B2635" s="23" t="s">
        <v>29</v>
      </c>
      <c r="C2635" s="24" t="s">
        <v>168</v>
      </c>
      <c r="D2635" s="25" t="s">
        <v>348</v>
      </c>
      <c r="E2635" s="26" t="s">
        <v>349</v>
      </c>
      <c r="F2635" s="27" t="str">
        <f>VLOOKUP(표1[[#This Row],[품번]],[1]!품번구분[#Data],2,0)</f>
        <v>G</v>
      </c>
      <c r="G2635" s="28">
        <v>6</v>
      </c>
      <c r="H2635" s="28">
        <v>94</v>
      </c>
      <c r="I2635" s="28">
        <v>0</v>
      </c>
      <c r="J2635" s="29">
        <f>표1[[#This Row],[C/V]]*표1[[#This Row],[판수]]-표1[[#This Row],[불량수량]]</f>
        <v>564</v>
      </c>
      <c r="K2635" s="28" t="s">
        <v>352</v>
      </c>
      <c r="L2635" s="28" t="s">
        <v>34</v>
      </c>
      <c r="M2635" s="30" t="s">
        <v>230</v>
      </c>
      <c r="N2635" s="30" t="s">
        <v>353</v>
      </c>
      <c r="O2635" s="31">
        <v>620</v>
      </c>
      <c r="P2635" s="31">
        <v>0</v>
      </c>
      <c r="Q2635" s="32"/>
      <c r="R2635" s="33">
        <f t="shared" si="207"/>
        <v>9.0967741935483879</v>
      </c>
      <c r="S2635" s="34">
        <f t="shared" si="206"/>
        <v>197</v>
      </c>
      <c r="T2635" s="35">
        <f>IF(L2635="비가동",0,VLOOKUP(E2635,[1]단가!$D$4:$G$1048576,4,0))</f>
        <v>987.7</v>
      </c>
      <c r="U2635" s="35">
        <f t="shared" si="203"/>
        <v>557062.80000000005</v>
      </c>
      <c r="V2635" s="36" t="str">
        <f>IF($L2635="비가동",0,IF($B2635="in",VLOOKUP($E2635,[1]투입량!$M:$T,3,FALSE),VLOOKUP($E2635,[1]투입량!$D:$I,3,FALSE)))</f>
        <v>E5007</v>
      </c>
      <c r="W2635" s="35">
        <f>IF($L2635="비가동",0,IF($B2635="in",VLOOKUP($E2635,[1]투입량!$M:$T,6,FALSE),VLOOKUP($E2635,[1]투입량!$D:$I,5,FALSE)))</f>
        <v>320</v>
      </c>
      <c r="X2635" s="35">
        <f t="shared" si="205"/>
        <v>33088</v>
      </c>
      <c r="Y2635" s="37">
        <f>IF(V2635=0,0,VLOOKUP(V2635,[1]원재료!C:H,3,0)*0.001)</f>
        <v>4.55</v>
      </c>
      <c r="Z2635" s="35">
        <f t="shared" si="204"/>
        <v>150550.39999999999</v>
      </c>
      <c r="AA2635" s="38"/>
      <c r="AB2635" s="39" t="s">
        <v>232</v>
      </c>
      <c r="AC2635" s="40"/>
    </row>
    <row r="2636" spans="1:29" ht="19.5" customHeight="1" x14ac:dyDescent="0.45">
      <c r="A2636" s="22">
        <v>46153</v>
      </c>
      <c r="B2636" s="23" t="s">
        <v>29</v>
      </c>
      <c r="C2636" s="24" t="s">
        <v>168</v>
      </c>
      <c r="D2636" s="25" t="s">
        <v>350</v>
      </c>
      <c r="E2636" s="26" t="s">
        <v>351</v>
      </c>
      <c r="F2636" s="27" t="str">
        <f>VLOOKUP(표1[[#This Row],[품번]],[1]!품번구분[#Data],2,0)</f>
        <v>G</v>
      </c>
      <c r="G2636" s="28">
        <v>4</v>
      </c>
      <c r="H2636" s="28">
        <v>63</v>
      </c>
      <c r="I2636" s="28">
        <v>0</v>
      </c>
      <c r="J2636" s="29">
        <f>표1[[#This Row],[C/V]]*표1[[#This Row],[판수]]-표1[[#This Row],[불량수량]]</f>
        <v>252</v>
      </c>
      <c r="K2636" s="28" t="s">
        <v>352</v>
      </c>
      <c r="L2636" s="28" t="s">
        <v>34</v>
      </c>
      <c r="M2636" s="30" t="s">
        <v>230</v>
      </c>
      <c r="N2636" s="30" t="s">
        <v>353</v>
      </c>
      <c r="O2636" s="31">
        <v>620</v>
      </c>
      <c r="P2636" s="31">
        <v>0</v>
      </c>
      <c r="Q2636" s="32"/>
      <c r="R2636" s="33">
        <f t="shared" si="207"/>
        <v>6.096774193548387</v>
      </c>
      <c r="S2636" s="34">
        <f t="shared" si="206"/>
        <v>123</v>
      </c>
      <c r="T2636" s="35">
        <f>IF(L2636="비가동",0,VLOOKUP(E2636,[1]단가!$D$4:$G$1048576,4,0))</f>
        <v>1328.9</v>
      </c>
      <c r="U2636" s="35">
        <f t="shared" si="203"/>
        <v>334882.80000000005</v>
      </c>
      <c r="V2636" s="36" t="str">
        <f>IF($L2636="비가동",0,IF($B2636="in",VLOOKUP($E2636,[1]투입량!$M:$T,3,FALSE),VLOOKUP($E2636,[1]투입량!$D:$I,3,FALSE)))</f>
        <v>E5007</v>
      </c>
      <c r="W2636" s="35">
        <f>IF($L2636="비가동",0,IF($B2636="in",VLOOKUP($E2636,[1]투입량!$M:$T,6,FALSE),VLOOKUP($E2636,[1]투입량!$D:$I,5,FALSE)))</f>
        <v>644</v>
      </c>
      <c r="X2636" s="35">
        <f t="shared" si="205"/>
        <v>44629.200000000004</v>
      </c>
      <c r="Y2636" s="37">
        <f>IF(V2636=0,0,VLOOKUP(V2636,[1]원재료!C:H,3,0)*0.001)</f>
        <v>4.55</v>
      </c>
      <c r="Z2636" s="35">
        <f t="shared" si="204"/>
        <v>203062.86000000002</v>
      </c>
      <c r="AA2636" s="38"/>
      <c r="AB2636" s="39" t="s">
        <v>232</v>
      </c>
      <c r="AC2636" s="40"/>
    </row>
    <row r="2637" spans="1:29" ht="19.5" customHeight="1" x14ac:dyDescent="0.45">
      <c r="A2637" s="22">
        <v>46153</v>
      </c>
      <c r="B2637" s="23" t="s">
        <v>29</v>
      </c>
      <c r="C2637" s="24" t="s">
        <v>168</v>
      </c>
      <c r="D2637" s="25" t="s">
        <v>345</v>
      </c>
      <c r="E2637" s="26" t="s">
        <v>346</v>
      </c>
      <c r="F2637" s="27" t="str">
        <f>VLOOKUP(표1[[#This Row],[품번]],[1]!품번구분[#Data],2,0)</f>
        <v>G</v>
      </c>
      <c r="G2637" s="28">
        <v>4</v>
      </c>
      <c r="H2637" s="28">
        <v>103</v>
      </c>
      <c r="I2637" s="28">
        <v>0</v>
      </c>
      <c r="J2637" s="29">
        <f>표1[[#This Row],[C/V]]*표1[[#This Row],[판수]]-표1[[#This Row],[불량수량]]</f>
        <v>412</v>
      </c>
      <c r="K2637" s="28" t="s">
        <v>347</v>
      </c>
      <c r="L2637" s="28" t="s">
        <v>117</v>
      </c>
      <c r="M2637" s="30" t="s">
        <v>353</v>
      </c>
      <c r="N2637" s="30" t="s">
        <v>230</v>
      </c>
      <c r="O2637" s="31">
        <v>660</v>
      </c>
      <c r="P2637" s="31">
        <v>0</v>
      </c>
      <c r="Q2637" s="32"/>
      <c r="R2637" s="33">
        <f t="shared" si="207"/>
        <v>9.3636363636363633</v>
      </c>
      <c r="S2637" s="34">
        <f t="shared" si="206"/>
        <v>197</v>
      </c>
      <c r="T2637" s="35">
        <f>IF(L2637="비가동",0,VLOOKUP(E2637,[1]단가!$D$4:$G$1048576,4,0))</f>
        <v>894.6</v>
      </c>
      <c r="U2637" s="35">
        <f t="shared" si="203"/>
        <v>368575.2</v>
      </c>
      <c r="V2637" s="36" t="str">
        <f>IF($L2637="비가동",0,IF($B2637="in",VLOOKUP($E2637,[1]투입량!$M:$T,3,FALSE),VLOOKUP($E2637,[1]투입량!$D:$I,3,FALSE)))</f>
        <v>E5007</v>
      </c>
      <c r="W2637" s="35">
        <f>IF($L2637="비가동",0,IF($B2637="in",VLOOKUP($E2637,[1]투입량!$M:$T,6,FALSE),VLOOKUP($E2637,[1]투입량!$D:$I,5,FALSE)))</f>
        <v>448</v>
      </c>
      <c r="X2637" s="35">
        <f t="shared" si="205"/>
        <v>50758.400000000009</v>
      </c>
      <c r="Y2637" s="37">
        <f>IF(V2637=0,0,VLOOKUP(V2637,[1]원재료!C:H,3,0)*0.001)</f>
        <v>4.55</v>
      </c>
      <c r="Z2637" s="35">
        <f t="shared" si="204"/>
        <v>230950.72000000003</v>
      </c>
      <c r="AA2637" s="38"/>
      <c r="AB2637" s="39" t="s">
        <v>232</v>
      </c>
      <c r="AC2637" s="40"/>
    </row>
    <row r="2638" spans="1:29" ht="19.5" customHeight="1" x14ac:dyDescent="0.45">
      <c r="A2638" s="22">
        <v>46153</v>
      </c>
      <c r="B2638" s="23" t="s">
        <v>29</v>
      </c>
      <c r="C2638" s="24" t="s">
        <v>168</v>
      </c>
      <c r="D2638" s="25" t="s">
        <v>348</v>
      </c>
      <c r="E2638" s="26" t="s">
        <v>349</v>
      </c>
      <c r="F2638" s="27" t="str">
        <f>VLOOKUP(표1[[#This Row],[품번]],[1]!품번구분[#Data],2,0)</f>
        <v>G</v>
      </c>
      <c r="G2638" s="28">
        <v>6</v>
      </c>
      <c r="H2638" s="28">
        <v>103</v>
      </c>
      <c r="I2638" s="28">
        <v>0</v>
      </c>
      <c r="J2638" s="29">
        <f>표1[[#This Row],[C/V]]*표1[[#This Row],[판수]]-표1[[#This Row],[불량수량]]</f>
        <v>618</v>
      </c>
      <c r="K2638" s="28" t="s">
        <v>347</v>
      </c>
      <c r="L2638" s="28" t="s">
        <v>117</v>
      </c>
      <c r="M2638" s="30" t="s">
        <v>353</v>
      </c>
      <c r="N2638" s="30" t="s">
        <v>230</v>
      </c>
      <c r="O2638" s="31">
        <v>660</v>
      </c>
      <c r="P2638" s="31">
        <v>0</v>
      </c>
      <c r="Q2638" s="32"/>
      <c r="R2638" s="33">
        <f t="shared" si="207"/>
        <v>9.3636363636363633</v>
      </c>
      <c r="S2638" s="34">
        <f t="shared" si="206"/>
        <v>197</v>
      </c>
      <c r="T2638" s="35">
        <f>IF(L2638="비가동",0,VLOOKUP(E2638,[1]단가!$D$4:$G$1048576,4,0))</f>
        <v>987.7</v>
      </c>
      <c r="U2638" s="35">
        <f t="shared" si="203"/>
        <v>610398.6</v>
      </c>
      <c r="V2638" s="36" t="str">
        <f>IF($L2638="비가동",0,IF($B2638="in",VLOOKUP($E2638,[1]투입량!$M:$T,3,FALSE),VLOOKUP($E2638,[1]투입량!$D:$I,3,FALSE)))</f>
        <v>E5007</v>
      </c>
      <c r="W2638" s="35">
        <f>IF($L2638="비가동",0,IF($B2638="in",VLOOKUP($E2638,[1]투입량!$M:$T,6,FALSE),VLOOKUP($E2638,[1]투입량!$D:$I,5,FALSE)))</f>
        <v>320</v>
      </c>
      <c r="X2638" s="35">
        <f t="shared" si="205"/>
        <v>36256</v>
      </c>
      <c r="Y2638" s="37">
        <f>IF(V2638=0,0,VLOOKUP(V2638,[1]원재료!C:H,3,0)*0.001)</f>
        <v>4.55</v>
      </c>
      <c r="Z2638" s="35">
        <f t="shared" si="204"/>
        <v>164964.79999999999</v>
      </c>
      <c r="AA2638" s="38"/>
      <c r="AB2638" s="39" t="s">
        <v>232</v>
      </c>
      <c r="AC2638" s="40"/>
    </row>
    <row r="2639" spans="1:29" ht="19.5" hidden="1" customHeight="1" x14ac:dyDescent="0.45">
      <c r="A2639" s="22">
        <v>46153</v>
      </c>
      <c r="B2639" s="23" t="s">
        <v>29</v>
      </c>
      <c r="C2639" s="24" t="s">
        <v>168</v>
      </c>
      <c r="D2639" s="25" t="s">
        <v>350</v>
      </c>
      <c r="E2639" s="26" t="s">
        <v>351</v>
      </c>
      <c r="F2639" s="27" t="str">
        <f>VLOOKUP(표1[[#This Row],[품번]],[1]!품번구분[#Data],2,0)</f>
        <v>G</v>
      </c>
      <c r="G2639" s="28">
        <v>4</v>
      </c>
      <c r="H2639" s="28">
        <v>60</v>
      </c>
      <c r="I2639" s="28">
        <v>0</v>
      </c>
      <c r="J2639" s="29">
        <f>표1[[#This Row],[C/V]]*표1[[#This Row],[판수]]-표1[[#This Row],[불량수량]]</f>
        <v>240</v>
      </c>
      <c r="K2639" s="28" t="s">
        <v>347</v>
      </c>
      <c r="L2639" s="28" t="s">
        <v>117</v>
      </c>
      <c r="M2639" s="30" t="s">
        <v>353</v>
      </c>
      <c r="N2639" s="30" t="s">
        <v>230</v>
      </c>
      <c r="O2639" s="31">
        <v>540</v>
      </c>
      <c r="P2639" s="31">
        <v>120</v>
      </c>
      <c r="Q2639" s="32" t="s">
        <v>238</v>
      </c>
      <c r="R2639" s="33">
        <f t="shared" si="207"/>
        <v>6.6666666666666661</v>
      </c>
      <c r="S2639" s="34">
        <f t="shared" si="206"/>
        <v>123</v>
      </c>
      <c r="T2639" s="35">
        <f>IF(L2639="비가동",0,VLOOKUP(E2639,[1]단가!$D$4:$G$1048576,4,0))</f>
        <v>1328.9</v>
      </c>
      <c r="U2639" s="35">
        <f t="shared" si="203"/>
        <v>318936</v>
      </c>
      <c r="V2639" s="36" t="str">
        <f>IF($L2639="비가동",0,IF($B2639="in",VLOOKUP($E2639,[1]투입량!$M:$T,3,FALSE),VLOOKUP($E2639,[1]투입량!$D:$I,3,FALSE)))</f>
        <v>E5007</v>
      </c>
      <c r="W2639" s="35">
        <f>IF($L2639="비가동",0,IF($B2639="in",VLOOKUP($E2639,[1]투입량!$M:$T,6,FALSE),VLOOKUP($E2639,[1]투입량!$D:$I,5,FALSE)))</f>
        <v>644</v>
      </c>
      <c r="X2639" s="35">
        <f t="shared" si="205"/>
        <v>42504.000000000007</v>
      </c>
      <c r="Y2639" s="37">
        <f>IF(V2639=0,0,VLOOKUP(V2639,[1]원재료!C:H,3,0)*0.001)</f>
        <v>4.55</v>
      </c>
      <c r="Z2639" s="35">
        <f t="shared" si="204"/>
        <v>193393.2</v>
      </c>
      <c r="AA2639" s="38"/>
      <c r="AB2639" s="39" t="s">
        <v>232</v>
      </c>
      <c r="AC2639" s="40"/>
    </row>
    <row r="2640" spans="1:29" ht="19.5" customHeight="1" x14ac:dyDescent="0.45">
      <c r="A2640" s="22">
        <v>46154</v>
      </c>
      <c r="B2640" s="23" t="s">
        <v>226</v>
      </c>
      <c r="C2640" s="24" t="s">
        <v>168</v>
      </c>
      <c r="D2640" s="25" t="s">
        <v>227</v>
      </c>
      <c r="E2640" s="26" t="s">
        <v>228</v>
      </c>
      <c r="F2640" s="27" t="str">
        <f>VLOOKUP(표1[[#This Row],[품번]],[1]!품번구분[#Data],2,0)</f>
        <v>G</v>
      </c>
      <c r="G2640" s="28">
        <v>12</v>
      </c>
      <c r="H2640" s="28">
        <v>97</v>
      </c>
      <c r="I2640" s="28">
        <v>0</v>
      </c>
      <c r="J2640" s="29">
        <f>표1[[#This Row],[C/V]]*표1[[#This Row],[판수]]-표1[[#This Row],[불량수량]]</f>
        <v>1164</v>
      </c>
      <c r="K2640" s="28" t="s">
        <v>251</v>
      </c>
      <c r="L2640" s="28" t="s">
        <v>34</v>
      </c>
      <c r="M2640" s="30" t="s">
        <v>230</v>
      </c>
      <c r="N2640" s="30" t="s">
        <v>353</v>
      </c>
      <c r="O2640" s="31">
        <v>620</v>
      </c>
      <c r="P2640" s="31">
        <v>0</v>
      </c>
      <c r="Q2640" s="32"/>
      <c r="R2640" s="33">
        <f t="shared" si="207"/>
        <v>9.3870967741935498</v>
      </c>
      <c r="S2640" s="34">
        <f t="shared" si="206"/>
        <v>200</v>
      </c>
      <c r="T2640" s="35">
        <f>IF(L2640="비가동",0,VLOOKUP(E2640,[1]단가!$D$4:$G$1048576,4,0))</f>
        <v>389.7</v>
      </c>
      <c r="U2640" s="35">
        <f t="shared" si="203"/>
        <v>453610.8</v>
      </c>
      <c r="V2640" s="36" t="str">
        <f>IF($L2640="비가동",0,IF($B2640="in",VLOOKUP($E2640,[1]투입량!$M:$T,3,FALSE),VLOOKUP($E2640,[1]투입량!$D:$I,3,FALSE)))</f>
        <v>E5008</v>
      </c>
      <c r="W2640" s="35">
        <f>IF($L2640="비가동",0,IF($B2640="in",VLOOKUP($E2640,[1]투입량!$M:$T,6,FALSE),VLOOKUP($E2640,[1]투입량!$D:$I,5,FALSE)))</f>
        <v>537</v>
      </c>
      <c r="X2640" s="35">
        <f t="shared" si="205"/>
        <v>57297.9</v>
      </c>
      <c r="Y2640" s="37">
        <f>IF(V2640=0,0,VLOOKUP(V2640,[1]원재료!C:H,3,0)*0.001)</f>
        <v>4.5600000000000005</v>
      </c>
      <c r="Z2640" s="35">
        <f t="shared" si="204"/>
        <v>261278.42400000003</v>
      </c>
      <c r="AA2640" s="38"/>
      <c r="AB2640" s="39" t="s">
        <v>232</v>
      </c>
      <c r="AC2640" s="40"/>
    </row>
    <row r="2641" spans="1:29" ht="19.5" hidden="1" customHeight="1" x14ac:dyDescent="0.45">
      <c r="A2641" s="22">
        <v>46154</v>
      </c>
      <c r="B2641" s="23" t="s">
        <v>226</v>
      </c>
      <c r="C2641" s="24" t="s">
        <v>168</v>
      </c>
      <c r="D2641" s="25" t="s">
        <v>233</v>
      </c>
      <c r="E2641" s="26" t="s">
        <v>418</v>
      </c>
      <c r="F2641" s="27" t="str">
        <f>VLOOKUP(표1[[#This Row],[품번]],[1]!품번구분[#Data],2,0)</f>
        <v>G</v>
      </c>
      <c r="G2641" s="28">
        <v>12</v>
      </c>
      <c r="H2641" s="28">
        <v>15</v>
      </c>
      <c r="I2641" s="28">
        <v>0</v>
      </c>
      <c r="J2641" s="29">
        <f>표1[[#This Row],[C/V]]*표1[[#This Row],[판수]]-표1[[#This Row],[불량수량]]</f>
        <v>180</v>
      </c>
      <c r="K2641" s="28" t="s">
        <v>251</v>
      </c>
      <c r="L2641" s="28" t="s">
        <v>34</v>
      </c>
      <c r="M2641" s="30" t="s">
        <v>230</v>
      </c>
      <c r="N2641" s="30" t="s">
        <v>353</v>
      </c>
      <c r="O2641" s="31">
        <v>300</v>
      </c>
      <c r="P2641" s="31">
        <v>320</v>
      </c>
      <c r="Q2641" s="32" t="s">
        <v>178</v>
      </c>
      <c r="R2641" s="33">
        <f t="shared" si="207"/>
        <v>3</v>
      </c>
      <c r="S2641" s="34">
        <f t="shared" si="206"/>
        <v>15</v>
      </c>
      <c r="T2641" s="35">
        <f>IF(L2641="비가동",0,VLOOKUP(E2641,[1]단가!$D$4:$G$1048576,4,0))</f>
        <v>760.3</v>
      </c>
      <c r="U2641" s="35">
        <f t="shared" si="203"/>
        <v>136854</v>
      </c>
      <c r="V2641" s="36" t="str">
        <f>IF($L2641="비가동",0,IF($B2641="in",VLOOKUP($E2641,[1]투입량!$M:$T,3,FALSE),VLOOKUP($E2641,[1]투입량!$D:$I,3,FALSE)))</f>
        <v>E5007</v>
      </c>
      <c r="W2641" s="35">
        <f>IF($L2641="비가동",0,IF($B2641="in",VLOOKUP($E2641,[1]투입량!$M:$T,6,FALSE),VLOOKUP($E2641,[1]투입량!$D:$I,5,FALSE)))</f>
        <v>531</v>
      </c>
      <c r="X2641" s="35">
        <f t="shared" si="205"/>
        <v>8761.5</v>
      </c>
      <c r="Y2641" s="37">
        <f>IF(V2641=0,0,VLOOKUP(V2641,[1]원재료!C:H,3,0)*0.001)</f>
        <v>4.55</v>
      </c>
      <c r="Z2641" s="35">
        <f t="shared" si="204"/>
        <v>39864.824999999997</v>
      </c>
      <c r="AA2641" s="38"/>
      <c r="AB2641" s="39" t="s">
        <v>232</v>
      </c>
      <c r="AC2641" s="40"/>
    </row>
    <row r="2642" spans="1:29" ht="19.5" customHeight="1" x14ac:dyDescent="0.45">
      <c r="A2642" s="22">
        <v>46154</v>
      </c>
      <c r="B2642" s="23" t="s">
        <v>226</v>
      </c>
      <c r="C2642" s="24" t="s">
        <v>168</v>
      </c>
      <c r="D2642" s="25" t="s">
        <v>256</v>
      </c>
      <c r="E2642" s="26" t="s">
        <v>402</v>
      </c>
      <c r="F2642" s="27" t="str">
        <f>VLOOKUP(표1[[#This Row],[품번]],[1]!품번구분[#Data],2,0)</f>
        <v>G</v>
      </c>
      <c r="G2642" s="28">
        <v>9</v>
      </c>
      <c r="H2642" s="28">
        <v>64</v>
      </c>
      <c r="I2642" s="28">
        <v>0</v>
      </c>
      <c r="J2642" s="29">
        <f>표1[[#This Row],[C/V]]*표1[[#This Row],[판수]]-표1[[#This Row],[불량수량]]</f>
        <v>576</v>
      </c>
      <c r="K2642" s="28" t="s">
        <v>258</v>
      </c>
      <c r="L2642" s="28" t="s">
        <v>34</v>
      </c>
      <c r="M2642" s="30" t="s">
        <v>230</v>
      </c>
      <c r="N2642" s="30" t="s">
        <v>353</v>
      </c>
      <c r="O2642" s="31">
        <v>620</v>
      </c>
      <c r="P2642" s="31">
        <v>0</v>
      </c>
      <c r="Q2642" s="32"/>
      <c r="R2642" s="33">
        <f t="shared" si="207"/>
        <v>6.193548387096774</v>
      </c>
      <c r="S2642" s="34">
        <f t="shared" si="206"/>
        <v>146</v>
      </c>
      <c r="T2642" s="35">
        <f>IF(L2642="비가동",0,VLOOKUP(E2642,[1]단가!$D$4:$G$1048576,4,0))</f>
        <v>1200</v>
      </c>
      <c r="U2642" s="35">
        <f t="shared" si="203"/>
        <v>691200</v>
      </c>
      <c r="V2642" s="36" t="str">
        <f>IF($L2642="비가동",0,IF($B2642="in",VLOOKUP($E2642,[1]투입량!$M:$T,3,FALSE),VLOOKUP($E2642,[1]투입량!$D:$I,3,FALSE)))</f>
        <v>E5005-1</v>
      </c>
      <c r="W2642" s="35">
        <f>IF($L2642="비가동",0,IF($B2642="in",VLOOKUP($E2642,[1]투입량!$M:$T,6,FALSE),VLOOKUP($E2642,[1]투입량!$D:$I,5,FALSE)))</f>
        <v>1588</v>
      </c>
      <c r="X2642" s="35">
        <f t="shared" si="205"/>
        <v>111795.20000000001</v>
      </c>
      <c r="Y2642" s="37">
        <f>IF(V2642=0,0,VLOOKUP(V2642,[1]원재료!C:H,3,0)*0.001)</f>
        <v>3.25</v>
      </c>
      <c r="Z2642" s="35">
        <f t="shared" si="204"/>
        <v>363334.40000000002</v>
      </c>
      <c r="AA2642" s="38"/>
      <c r="AB2642" s="39" t="s">
        <v>232</v>
      </c>
      <c r="AC2642" s="40"/>
    </row>
    <row r="2643" spans="1:29" ht="19.5" customHeight="1" x14ac:dyDescent="0.45">
      <c r="A2643" s="22">
        <v>46154</v>
      </c>
      <c r="B2643" s="23" t="s">
        <v>226</v>
      </c>
      <c r="C2643" s="24" t="s">
        <v>168</v>
      </c>
      <c r="D2643" s="25" t="s">
        <v>235</v>
      </c>
      <c r="E2643" s="26" t="s">
        <v>236</v>
      </c>
      <c r="F2643" s="27" t="str">
        <f>VLOOKUP(표1[[#This Row],[품번]],[1]!품번구분[#Data],2,0)</f>
        <v>G</v>
      </c>
      <c r="G2643" s="28">
        <v>16</v>
      </c>
      <c r="H2643" s="28">
        <v>61</v>
      </c>
      <c r="I2643" s="28">
        <v>0</v>
      </c>
      <c r="J2643" s="29">
        <f>표1[[#This Row],[C/V]]*표1[[#This Row],[판수]]-표1[[#This Row],[불량수량]]</f>
        <v>976</v>
      </c>
      <c r="K2643" s="28" t="s">
        <v>258</v>
      </c>
      <c r="L2643" s="28" t="s">
        <v>34</v>
      </c>
      <c r="M2643" s="30" t="s">
        <v>230</v>
      </c>
      <c r="N2643" s="30" t="s">
        <v>353</v>
      </c>
      <c r="O2643" s="31">
        <v>620</v>
      </c>
      <c r="P2643" s="31">
        <v>0</v>
      </c>
      <c r="Q2643" s="32"/>
      <c r="R2643" s="33">
        <f t="shared" si="207"/>
        <v>5.903225806451613</v>
      </c>
      <c r="S2643" s="34">
        <f t="shared" si="206"/>
        <v>143</v>
      </c>
      <c r="T2643" s="35">
        <f>IF(L2643="비가동",0,VLOOKUP(E2643,[1]단가!$D$4:$G$1048576,4,0))</f>
        <v>1541.9</v>
      </c>
      <c r="U2643" s="35">
        <f t="shared" si="203"/>
        <v>1504894.4000000001</v>
      </c>
      <c r="V2643" s="36" t="str">
        <f>IF($L2643="비가동",0,IF($B2643="in",VLOOKUP($E2643,[1]투입량!$M:$T,3,FALSE),VLOOKUP($E2643,[1]투입량!$D:$I,3,FALSE)))</f>
        <v>E5005-1</v>
      </c>
      <c r="W2643" s="35">
        <f>IF($L2643="비가동",0,IF($B2643="in",VLOOKUP($E2643,[1]투입량!$M:$T,6,FALSE),VLOOKUP($E2643,[1]투입량!$D:$I,5,FALSE)))</f>
        <v>3102</v>
      </c>
      <c r="X2643" s="35">
        <f t="shared" si="205"/>
        <v>208144.2</v>
      </c>
      <c r="Y2643" s="37">
        <f>IF(V2643=0,0,VLOOKUP(V2643,[1]원재료!C:H,3,0)*0.001)</f>
        <v>3.25</v>
      </c>
      <c r="Z2643" s="35">
        <f t="shared" si="204"/>
        <v>676468.65</v>
      </c>
      <c r="AA2643" s="38"/>
      <c r="AB2643" s="39" t="s">
        <v>232</v>
      </c>
      <c r="AC2643" s="40"/>
    </row>
    <row r="2644" spans="1:29" ht="19.5" customHeight="1" x14ac:dyDescent="0.45">
      <c r="A2644" s="22">
        <v>46154</v>
      </c>
      <c r="B2644" s="23" t="s">
        <v>226</v>
      </c>
      <c r="C2644" s="24" t="s">
        <v>168</v>
      </c>
      <c r="D2644" s="25" t="s">
        <v>239</v>
      </c>
      <c r="E2644" s="26" t="s">
        <v>240</v>
      </c>
      <c r="F2644" s="27" t="str">
        <f>VLOOKUP(표1[[#This Row],[품번]],[1]!품번구분[#Data],2,0)</f>
        <v>G</v>
      </c>
      <c r="G2644" s="28">
        <v>16</v>
      </c>
      <c r="H2644" s="28">
        <v>74</v>
      </c>
      <c r="I2644" s="28">
        <v>0</v>
      </c>
      <c r="J2644" s="29">
        <f>표1[[#This Row],[C/V]]*표1[[#This Row],[판수]]-표1[[#This Row],[불량수량]]</f>
        <v>1184</v>
      </c>
      <c r="K2644" s="28" t="s">
        <v>258</v>
      </c>
      <c r="L2644" s="28" t="s">
        <v>34</v>
      </c>
      <c r="M2644" s="30" t="s">
        <v>419</v>
      </c>
      <c r="N2644" s="30" t="s">
        <v>353</v>
      </c>
      <c r="O2644" s="31">
        <v>620</v>
      </c>
      <c r="P2644" s="31">
        <v>0</v>
      </c>
      <c r="Q2644" s="32"/>
      <c r="R2644" s="33">
        <f t="shared" si="207"/>
        <v>7.161290322580645</v>
      </c>
      <c r="S2644" s="34">
        <f t="shared" si="206"/>
        <v>160</v>
      </c>
      <c r="T2644" s="35">
        <f>IF(L2644="비가동",0,VLOOKUP(E2644,[1]단가!$D$4:$G$1048576,4,0))</f>
        <v>333.6</v>
      </c>
      <c r="U2644" s="35">
        <f t="shared" si="203"/>
        <v>394982.40000000002</v>
      </c>
      <c r="V2644" s="36" t="str">
        <f>IF($L2644="비가동",0,IF($B2644="in",VLOOKUP($E2644,[1]투입량!$M:$T,3,FALSE),VLOOKUP($E2644,[1]투입량!$D:$I,3,FALSE)))</f>
        <v>E5005-1(리본)</v>
      </c>
      <c r="W2644" s="35">
        <f>IF($L2644="비가동",0,IF($B2644="in",VLOOKUP($E2644,[1]투입량!$M:$T,6,FALSE),VLOOKUP($E2644,[1]투입량!$D:$I,5,FALSE)))</f>
        <v>0</v>
      </c>
      <c r="X2644" s="35">
        <f t="shared" si="205"/>
        <v>0</v>
      </c>
      <c r="Y2644" s="37">
        <f>IF(V2644=0,0,VLOOKUP(V2644,[1]원재료!C:H,3,0)*0.001)</f>
        <v>3.35</v>
      </c>
      <c r="Z2644" s="35">
        <f t="shared" si="204"/>
        <v>0</v>
      </c>
      <c r="AA2644" s="38"/>
      <c r="AB2644" s="39" t="s">
        <v>232</v>
      </c>
      <c r="AC2644" s="40"/>
    </row>
    <row r="2645" spans="1:29" ht="19.5" customHeight="1" x14ac:dyDescent="0.45">
      <c r="A2645" s="22">
        <v>46154</v>
      </c>
      <c r="B2645" s="23" t="s">
        <v>226</v>
      </c>
      <c r="C2645" s="24" t="s">
        <v>168</v>
      </c>
      <c r="D2645" s="25" t="s">
        <v>262</v>
      </c>
      <c r="E2645" s="26" t="s">
        <v>260</v>
      </c>
      <c r="F2645" s="27" t="str">
        <f>VLOOKUP(표1[[#This Row],[품번]],[1]!품번구분[#Data],2,0)</f>
        <v>G</v>
      </c>
      <c r="G2645" s="28">
        <v>24</v>
      </c>
      <c r="H2645" s="28">
        <v>70</v>
      </c>
      <c r="I2645" s="28">
        <v>0</v>
      </c>
      <c r="J2645" s="29">
        <f>표1[[#This Row],[C/V]]*표1[[#This Row],[판수]]-표1[[#This Row],[불량수량]]</f>
        <v>1680</v>
      </c>
      <c r="K2645" s="28" t="s">
        <v>263</v>
      </c>
      <c r="L2645" s="28" t="s">
        <v>34</v>
      </c>
      <c r="M2645" s="30" t="s">
        <v>230</v>
      </c>
      <c r="N2645" s="30" t="s">
        <v>353</v>
      </c>
      <c r="O2645" s="31">
        <v>620</v>
      </c>
      <c r="P2645" s="31">
        <v>0</v>
      </c>
      <c r="Q2645" s="32"/>
      <c r="R2645" s="33">
        <f t="shared" si="207"/>
        <v>6.774193548387097</v>
      </c>
      <c r="S2645" s="34">
        <f t="shared" si="206"/>
        <v>145</v>
      </c>
      <c r="T2645" s="35">
        <f>IF(L2645="비가동",0,VLOOKUP(E2645,[1]단가!$D$4:$G$1048576,4,0))</f>
        <v>790</v>
      </c>
      <c r="U2645" s="35">
        <f t="shared" si="203"/>
        <v>1327200</v>
      </c>
      <c r="V2645" s="36" t="str">
        <f>IF($L2645="비가동",0,IF($B2645="in",VLOOKUP($E2645,[1]투입량!$M:$T,3,FALSE),VLOOKUP($E2645,[1]투입량!$D:$I,3,FALSE)))</f>
        <v>E5005-1(리본)</v>
      </c>
      <c r="W2645" s="35">
        <f>IF($L2645="비가동",0,IF($B2645="in",VLOOKUP($E2645,[1]투입량!$M:$T,6,FALSE),VLOOKUP($E2645,[1]투입량!$D:$I,5,FALSE)))</f>
        <v>2152.6499999999996</v>
      </c>
      <c r="X2645" s="35">
        <f t="shared" si="205"/>
        <v>165754.04999999999</v>
      </c>
      <c r="Y2645" s="37">
        <f>IF(V2645=0,0,VLOOKUP(V2645,[1]원재료!C:H,3,0)*0.001)</f>
        <v>3.35</v>
      </c>
      <c r="Z2645" s="35">
        <f t="shared" si="204"/>
        <v>555276.0675</v>
      </c>
      <c r="AA2645" s="38"/>
      <c r="AB2645" s="39" t="s">
        <v>232</v>
      </c>
      <c r="AC2645" s="40"/>
    </row>
    <row r="2646" spans="1:29" ht="19.5" customHeight="1" x14ac:dyDescent="0.45">
      <c r="A2646" s="22">
        <v>46154</v>
      </c>
      <c r="B2646" s="23" t="s">
        <v>226</v>
      </c>
      <c r="C2646" s="24" t="s">
        <v>168</v>
      </c>
      <c r="D2646" s="25" t="s">
        <v>264</v>
      </c>
      <c r="E2646" s="26" t="s">
        <v>265</v>
      </c>
      <c r="F2646" s="27" t="str">
        <f>VLOOKUP(표1[[#This Row],[품번]],[1]!품번구분[#Data],2,0)</f>
        <v>G</v>
      </c>
      <c r="G2646" s="28">
        <v>24</v>
      </c>
      <c r="H2646" s="28">
        <v>70</v>
      </c>
      <c r="I2646" s="28">
        <v>0</v>
      </c>
      <c r="J2646" s="29">
        <f>표1[[#This Row],[C/V]]*표1[[#This Row],[판수]]-표1[[#This Row],[불량수량]]</f>
        <v>1680</v>
      </c>
      <c r="K2646" s="28" t="s">
        <v>263</v>
      </c>
      <c r="L2646" s="28" t="s">
        <v>34</v>
      </c>
      <c r="M2646" s="30" t="s">
        <v>230</v>
      </c>
      <c r="N2646" s="30" t="s">
        <v>353</v>
      </c>
      <c r="O2646" s="31">
        <v>620</v>
      </c>
      <c r="P2646" s="31">
        <v>0</v>
      </c>
      <c r="Q2646" s="32"/>
      <c r="R2646" s="33">
        <f t="shared" si="207"/>
        <v>6.774193548387097</v>
      </c>
      <c r="S2646" s="34">
        <f t="shared" si="206"/>
        <v>145</v>
      </c>
      <c r="T2646" s="35">
        <f>IF(L2646="비가동",0,VLOOKUP(E2646,[1]단가!$D$4:$G$1048576,4,0))</f>
        <v>473</v>
      </c>
      <c r="U2646" s="35">
        <f t="shared" si="203"/>
        <v>794640</v>
      </c>
      <c r="V2646" s="36" t="str">
        <f>IF($L2646="비가동",0,IF($B2646="in",VLOOKUP($E2646,[1]투입량!$M:$T,3,FALSE),VLOOKUP($E2646,[1]투입량!$D:$I,3,FALSE)))</f>
        <v>E5005-1</v>
      </c>
      <c r="W2646" s="35">
        <f>IF($L2646="비가동",0,IF($B2646="in",VLOOKUP($E2646,[1]투입량!$M:$T,6,FALSE),VLOOKUP($E2646,[1]투입량!$D:$I,5,FALSE)))</f>
        <v>1770</v>
      </c>
      <c r="X2646" s="35">
        <f t="shared" si="205"/>
        <v>136290.00000000003</v>
      </c>
      <c r="Y2646" s="37">
        <f>IF(V2646=0,0,VLOOKUP(V2646,[1]원재료!C:H,3,0)*0.001)</f>
        <v>3.25</v>
      </c>
      <c r="Z2646" s="35">
        <f t="shared" si="204"/>
        <v>442942.50000000012</v>
      </c>
      <c r="AA2646" s="38"/>
      <c r="AB2646" s="39" t="s">
        <v>232</v>
      </c>
      <c r="AC2646" s="40"/>
    </row>
    <row r="2647" spans="1:29" ht="19.5" customHeight="1" x14ac:dyDescent="0.45">
      <c r="A2647" s="22">
        <v>46154</v>
      </c>
      <c r="B2647" s="23" t="s">
        <v>226</v>
      </c>
      <c r="C2647" s="24" t="s">
        <v>168</v>
      </c>
      <c r="D2647" s="25" t="s">
        <v>241</v>
      </c>
      <c r="E2647" s="26" t="s">
        <v>242</v>
      </c>
      <c r="F2647" s="27" t="str">
        <f>VLOOKUP(표1[[#This Row],[품번]],[1]!품번구분[#Data],2,0)</f>
        <v>G</v>
      </c>
      <c r="G2647" s="28">
        <v>16</v>
      </c>
      <c r="H2647" s="28">
        <v>85</v>
      </c>
      <c r="I2647" s="28">
        <v>0</v>
      </c>
      <c r="J2647" s="29">
        <f>표1[[#This Row],[C/V]]*표1[[#This Row],[판수]]-표1[[#This Row],[불량수량]]</f>
        <v>1360</v>
      </c>
      <c r="K2647" s="28" t="s">
        <v>266</v>
      </c>
      <c r="L2647" s="28" t="s">
        <v>34</v>
      </c>
      <c r="M2647" s="30" t="s">
        <v>230</v>
      </c>
      <c r="N2647" s="30" t="s">
        <v>353</v>
      </c>
      <c r="O2647" s="31">
        <v>620</v>
      </c>
      <c r="P2647" s="31">
        <v>0</v>
      </c>
      <c r="Q2647" s="32"/>
      <c r="R2647" s="33">
        <f t="shared" si="207"/>
        <v>8.2258064516129021</v>
      </c>
      <c r="S2647" s="34">
        <f t="shared" si="206"/>
        <v>175</v>
      </c>
      <c r="T2647" s="35">
        <f>IF(L2647="비가동",0,VLOOKUP(E2647,[1]단가!$D$4:$G$1048576,4,0))</f>
        <v>774</v>
      </c>
      <c r="U2647" s="35">
        <f t="shared" si="203"/>
        <v>1052640</v>
      </c>
      <c r="V2647" s="36" t="str">
        <f>IF($L2647="비가동",0,IF($B2647="in",VLOOKUP($E2647,[1]투입량!$M:$T,3,FALSE),VLOOKUP($E2647,[1]투입량!$D:$I,3,FALSE)))</f>
        <v>E4701(리본)</v>
      </c>
      <c r="W2647" s="35">
        <f>IF($L2647="비가동",0,IF($B2647="in",VLOOKUP($E2647,[1]투입량!$M:$T,6,FALSE),VLOOKUP($E2647,[1]투입량!$D:$I,5,FALSE)))</f>
        <v>2022.6999999999998</v>
      </c>
      <c r="X2647" s="35">
        <f t="shared" si="205"/>
        <v>189122.44999999998</v>
      </c>
      <c r="Y2647" s="37">
        <f>IF(V2647=0,0,VLOOKUP(V2647,[1]원재료!C:H,3,0)*0.001)</f>
        <v>3.41</v>
      </c>
      <c r="Z2647" s="35">
        <f t="shared" si="204"/>
        <v>644907.55449999997</v>
      </c>
      <c r="AA2647" s="38"/>
      <c r="AB2647" s="39" t="s">
        <v>232</v>
      </c>
      <c r="AC2647" s="40"/>
    </row>
    <row r="2648" spans="1:29" ht="19.5" customHeight="1" x14ac:dyDescent="0.45">
      <c r="A2648" s="22">
        <v>46154</v>
      </c>
      <c r="B2648" s="23" t="s">
        <v>226</v>
      </c>
      <c r="C2648" s="24" t="s">
        <v>168</v>
      </c>
      <c r="D2648" s="25" t="s">
        <v>244</v>
      </c>
      <c r="E2648" s="26" t="s">
        <v>245</v>
      </c>
      <c r="F2648" s="27" t="str">
        <f>VLOOKUP(표1[[#This Row],[품번]],[1]!품번구분[#Data],2,0)</f>
        <v>G</v>
      </c>
      <c r="G2648" s="28">
        <v>20</v>
      </c>
      <c r="H2648" s="28">
        <v>85</v>
      </c>
      <c r="I2648" s="28">
        <v>0</v>
      </c>
      <c r="J2648" s="29">
        <f>표1[[#This Row],[C/V]]*표1[[#This Row],[판수]]-표1[[#This Row],[불량수량]]</f>
        <v>1700</v>
      </c>
      <c r="K2648" s="28" t="s">
        <v>266</v>
      </c>
      <c r="L2648" s="28" t="s">
        <v>34</v>
      </c>
      <c r="M2648" s="30" t="s">
        <v>230</v>
      </c>
      <c r="N2648" s="30" t="s">
        <v>353</v>
      </c>
      <c r="O2648" s="31">
        <v>620</v>
      </c>
      <c r="P2648" s="31">
        <v>0</v>
      </c>
      <c r="Q2648" s="32"/>
      <c r="R2648" s="33">
        <f t="shared" si="207"/>
        <v>8.2258064516129021</v>
      </c>
      <c r="S2648" s="34">
        <f t="shared" si="206"/>
        <v>175</v>
      </c>
      <c r="T2648" s="35">
        <f>IF(L2648="비가동",0,VLOOKUP(E2648,[1]단가!$D$4:$G$1048576,4,0))</f>
        <v>350</v>
      </c>
      <c r="U2648" s="35">
        <f t="shared" si="203"/>
        <v>595000</v>
      </c>
      <c r="V2648" s="36" t="str">
        <f>IF($L2648="비가동",0,IF($B2648="in",VLOOKUP($E2648,[1]투입량!$M:$T,3,FALSE),VLOOKUP($E2648,[1]투입량!$D:$I,3,FALSE)))</f>
        <v>E5005-1</v>
      </c>
      <c r="W2648" s="35">
        <f>IF($L2648="비가동",0,IF($B2648="in",VLOOKUP($E2648,[1]투입량!$M:$T,6,FALSE),VLOOKUP($E2648,[1]투입량!$D:$I,5,FALSE)))</f>
        <v>1147</v>
      </c>
      <c r="X2648" s="35">
        <f t="shared" si="205"/>
        <v>107244.5</v>
      </c>
      <c r="Y2648" s="37">
        <f>IF(V2648=0,0,VLOOKUP(V2648,[1]원재료!C:H,3,0)*0.001)</f>
        <v>3.25</v>
      </c>
      <c r="Z2648" s="35">
        <f t="shared" si="204"/>
        <v>348544.625</v>
      </c>
      <c r="AA2648" s="38"/>
      <c r="AB2648" s="39" t="s">
        <v>232</v>
      </c>
      <c r="AC2648" s="40"/>
    </row>
    <row r="2649" spans="1:29" ht="19.5" customHeight="1" x14ac:dyDescent="0.45">
      <c r="A2649" s="22">
        <v>46154</v>
      </c>
      <c r="B2649" s="23" t="s">
        <v>226</v>
      </c>
      <c r="C2649" s="24" t="s">
        <v>168</v>
      </c>
      <c r="D2649" s="25" t="s">
        <v>246</v>
      </c>
      <c r="E2649" s="26" t="s">
        <v>380</v>
      </c>
      <c r="F2649" s="27" t="str">
        <f>VLOOKUP(표1[[#This Row],[품번]],[1]!품번구분[#Data],2,0)</f>
        <v>G</v>
      </c>
      <c r="G2649" s="28">
        <v>36</v>
      </c>
      <c r="H2649" s="28">
        <v>85</v>
      </c>
      <c r="I2649" s="28">
        <v>0</v>
      </c>
      <c r="J2649" s="29">
        <f>표1[[#This Row],[C/V]]*표1[[#This Row],[판수]]-표1[[#This Row],[불량수량]]</f>
        <v>3060</v>
      </c>
      <c r="K2649" s="28" t="s">
        <v>266</v>
      </c>
      <c r="L2649" s="28" t="s">
        <v>34</v>
      </c>
      <c r="M2649" s="30" t="s">
        <v>230</v>
      </c>
      <c r="N2649" s="30" t="s">
        <v>353</v>
      </c>
      <c r="O2649" s="31">
        <v>620</v>
      </c>
      <c r="P2649" s="31">
        <v>0</v>
      </c>
      <c r="Q2649" s="32"/>
      <c r="R2649" s="33">
        <f t="shared" si="207"/>
        <v>8.2258064516129021</v>
      </c>
      <c r="S2649" s="34">
        <f t="shared" si="206"/>
        <v>175</v>
      </c>
      <c r="T2649" s="35">
        <f>IF(L2649="비가동",0,VLOOKUP(E2649,[1]단가!$D$4:$G$1048576,4,0))</f>
        <v>130</v>
      </c>
      <c r="U2649" s="35">
        <f t="shared" si="203"/>
        <v>397800</v>
      </c>
      <c r="V2649" s="36" t="str">
        <f>IF($L2649="비가동",0,IF($B2649="in",VLOOKUP($E2649,[1]투입량!$M:$T,3,FALSE),VLOOKUP($E2649,[1]투입량!$D:$I,3,FALSE)))</f>
        <v>E5005-1(리본)</v>
      </c>
      <c r="W2649" s="35">
        <f>IF($L2649="비가동",0,IF($B2649="in",VLOOKUP($E2649,[1]투입량!$M:$T,6,FALSE),VLOOKUP($E2649,[1]투입량!$D:$I,5,FALSE)))</f>
        <v>943.55</v>
      </c>
      <c r="X2649" s="35">
        <f t="shared" si="205"/>
        <v>88221.925000000003</v>
      </c>
      <c r="Y2649" s="37">
        <f>IF(V2649=0,0,VLOOKUP(V2649,[1]원재료!C:H,3,0)*0.001)</f>
        <v>3.35</v>
      </c>
      <c r="Z2649" s="35">
        <f t="shared" si="204"/>
        <v>295543.44875000004</v>
      </c>
      <c r="AA2649" s="38"/>
      <c r="AB2649" s="39" t="s">
        <v>232</v>
      </c>
      <c r="AC2649" s="40"/>
    </row>
    <row r="2650" spans="1:29" ht="19.5" customHeight="1" x14ac:dyDescent="0.45">
      <c r="A2650" s="22">
        <v>46154</v>
      </c>
      <c r="B2650" s="23" t="s">
        <v>226</v>
      </c>
      <c r="C2650" s="24" t="s">
        <v>168</v>
      </c>
      <c r="D2650" s="25" t="s">
        <v>227</v>
      </c>
      <c r="E2650" s="26" t="s">
        <v>228</v>
      </c>
      <c r="F2650" s="27" t="str">
        <f>VLOOKUP(표1[[#This Row],[품번]],[1]!품번구분[#Data],2,0)</f>
        <v>G</v>
      </c>
      <c r="G2650" s="28">
        <v>12</v>
      </c>
      <c r="H2650" s="28">
        <v>103</v>
      </c>
      <c r="I2650" s="28">
        <v>0</v>
      </c>
      <c r="J2650" s="29">
        <f>표1[[#This Row],[C/V]]*표1[[#This Row],[판수]]-표1[[#This Row],[불량수량]]</f>
        <v>1236</v>
      </c>
      <c r="K2650" s="28" t="s">
        <v>229</v>
      </c>
      <c r="L2650" s="28" t="s">
        <v>117</v>
      </c>
      <c r="M2650" s="30" t="s">
        <v>353</v>
      </c>
      <c r="N2650" s="30" t="s">
        <v>230</v>
      </c>
      <c r="O2650" s="31">
        <v>660</v>
      </c>
      <c r="P2650" s="31">
        <v>0</v>
      </c>
      <c r="Q2650" s="32"/>
      <c r="R2650" s="33">
        <f t="shared" si="207"/>
        <v>9.3636363636363633</v>
      </c>
      <c r="S2650" s="34">
        <f t="shared" si="206"/>
        <v>200</v>
      </c>
      <c r="T2650" s="35">
        <f>IF(L2650="비가동",0,VLOOKUP(E2650,[1]단가!$D$4:$G$1048576,4,0))</f>
        <v>389.7</v>
      </c>
      <c r="U2650" s="35">
        <f t="shared" si="203"/>
        <v>481669.2</v>
      </c>
      <c r="V2650" s="36" t="str">
        <f>IF($L2650="비가동",0,IF($B2650="in",VLOOKUP($E2650,[1]투입량!$M:$T,3,FALSE),VLOOKUP($E2650,[1]투입량!$D:$I,3,FALSE)))</f>
        <v>E5008</v>
      </c>
      <c r="W2650" s="35">
        <f>IF($L2650="비가동",0,IF($B2650="in",VLOOKUP($E2650,[1]투입량!$M:$T,6,FALSE),VLOOKUP($E2650,[1]투입량!$D:$I,5,FALSE)))</f>
        <v>537</v>
      </c>
      <c r="X2650" s="35">
        <f t="shared" si="205"/>
        <v>60842.100000000006</v>
      </c>
      <c r="Y2650" s="37">
        <f>IF(V2650=0,0,VLOOKUP(V2650,[1]원재료!C:H,3,0)*0.001)</f>
        <v>4.5600000000000005</v>
      </c>
      <c r="Z2650" s="35">
        <f t="shared" si="204"/>
        <v>277439.97600000008</v>
      </c>
      <c r="AA2650" s="38"/>
      <c r="AB2650" s="39" t="s">
        <v>232</v>
      </c>
      <c r="AC2650" s="40"/>
    </row>
    <row r="2651" spans="1:29" ht="19.5" customHeight="1" x14ac:dyDescent="0.45">
      <c r="A2651" s="22">
        <v>46154</v>
      </c>
      <c r="B2651" s="23" t="s">
        <v>226</v>
      </c>
      <c r="C2651" s="24" t="s">
        <v>168</v>
      </c>
      <c r="D2651" s="25" t="s">
        <v>256</v>
      </c>
      <c r="E2651" s="26" t="s">
        <v>402</v>
      </c>
      <c r="F2651" s="27" t="str">
        <f>VLOOKUP(표1[[#This Row],[품번]],[1]!품번구분[#Data],2,0)</f>
        <v>G</v>
      </c>
      <c r="G2651" s="28">
        <v>9</v>
      </c>
      <c r="H2651" s="28">
        <v>82</v>
      </c>
      <c r="I2651" s="28">
        <v>0</v>
      </c>
      <c r="J2651" s="29">
        <f>표1[[#This Row],[C/V]]*표1[[#This Row],[판수]]-표1[[#This Row],[불량수량]]</f>
        <v>738</v>
      </c>
      <c r="K2651" s="28" t="s">
        <v>372</v>
      </c>
      <c r="L2651" s="28" t="s">
        <v>117</v>
      </c>
      <c r="M2651" s="30" t="s">
        <v>353</v>
      </c>
      <c r="N2651" s="30" t="s">
        <v>230</v>
      </c>
      <c r="O2651" s="31">
        <v>660</v>
      </c>
      <c r="P2651" s="31">
        <v>0</v>
      </c>
      <c r="Q2651" s="32"/>
      <c r="R2651" s="33">
        <f t="shared" si="207"/>
        <v>7.4545454545454541</v>
      </c>
      <c r="S2651" s="34">
        <f t="shared" si="206"/>
        <v>146</v>
      </c>
      <c r="T2651" s="35">
        <f>IF(L2651="비가동",0,VLOOKUP(E2651,[1]단가!$D$4:$G$1048576,4,0))</f>
        <v>1200</v>
      </c>
      <c r="U2651" s="35">
        <f t="shared" si="203"/>
        <v>885600</v>
      </c>
      <c r="V2651" s="36" t="str">
        <f>IF($L2651="비가동",0,IF($B2651="in",VLOOKUP($E2651,[1]투입량!$M:$T,3,FALSE),VLOOKUP($E2651,[1]투입량!$D:$I,3,FALSE)))</f>
        <v>E5005-1</v>
      </c>
      <c r="W2651" s="35">
        <f>IF($L2651="비가동",0,IF($B2651="in",VLOOKUP($E2651,[1]투입량!$M:$T,6,FALSE),VLOOKUP($E2651,[1]투입량!$D:$I,5,FALSE)))</f>
        <v>1588</v>
      </c>
      <c r="X2651" s="35">
        <f t="shared" si="205"/>
        <v>143237.6</v>
      </c>
      <c r="Y2651" s="37">
        <f>IF(V2651=0,0,VLOOKUP(V2651,[1]원재료!C:H,3,0)*0.001)</f>
        <v>3.25</v>
      </c>
      <c r="Z2651" s="35">
        <f t="shared" si="204"/>
        <v>465522.2</v>
      </c>
      <c r="AA2651" s="38"/>
      <c r="AB2651" s="39" t="s">
        <v>232</v>
      </c>
      <c r="AC2651" s="40"/>
    </row>
    <row r="2652" spans="1:29" ht="19.5" customHeight="1" x14ac:dyDescent="0.45">
      <c r="A2652" s="22">
        <v>46154</v>
      </c>
      <c r="B2652" s="23" t="s">
        <v>226</v>
      </c>
      <c r="C2652" s="24" t="s">
        <v>168</v>
      </c>
      <c r="D2652" s="25" t="s">
        <v>235</v>
      </c>
      <c r="E2652" s="26" t="s">
        <v>236</v>
      </c>
      <c r="F2652" s="27" t="str">
        <f>VLOOKUP(표1[[#This Row],[품번]],[1]!품번구분[#Data],2,0)</f>
        <v>G</v>
      </c>
      <c r="G2652" s="28">
        <v>16</v>
      </c>
      <c r="H2652" s="28">
        <v>82</v>
      </c>
      <c r="I2652" s="28">
        <v>0</v>
      </c>
      <c r="J2652" s="29">
        <f>표1[[#This Row],[C/V]]*표1[[#This Row],[판수]]-표1[[#This Row],[불량수량]]</f>
        <v>1312</v>
      </c>
      <c r="K2652" s="28" t="s">
        <v>372</v>
      </c>
      <c r="L2652" s="28" t="s">
        <v>117</v>
      </c>
      <c r="M2652" s="30" t="s">
        <v>353</v>
      </c>
      <c r="N2652" s="30" t="s">
        <v>230</v>
      </c>
      <c r="O2652" s="31">
        <v>660</v>
      </c>
      <c r="P2652" s="31">
        <v>0</v>
      </c>
      <c r="Q2652" s="32"/>
      <c r="R2652" s="33">
        <f t="shared" si="207"/>
        <v>7.4545454545454541</v>
      </c>
      <c r="S2652" s="34">
        <f t="shared" si="206"/>
        <v>143</v>
      </c>
      <c r="T2652" s="35">
        <f>IF(L2652="비가동",0,VLOOKUP(E2652,[1]단가!$D$4:$G$1048576,4,0))</f>
        <v>1541.9</v>
      </c>
      <c r="U2652" s="35">
        <f t="shared" si="203"/>
        <v>2022972.8</v>
      </c>
      <c r="V2652" s="36" t="str">
        <f>IF($L2652="비가동",0,IF($B2652="in",VLOOKUP($E2652,[1]투입량!$M:$T,3,FALSE),VLOOKUP($E2652,[1]투입량!$D:$I,3,FALSE)))</f>
        <v>E5005-1</v>
      </c>
      <c r="W2652" s="35">
        <f>IF($L2652="비가동",0,IF($B2652="in",VLOOKUP($E2652,[1]투입량!$M:$T,6,FALSE),VLOOKUP($E2652,[1]투입량!$D:$I,5,FALSE)))</f>
        <v>3102</v>
      </c>
      <c r="X2652" s="35">
        <f t="shared" si="205"/>
        <v>279800.40000000002</v>
      </c>
      <c r="Y2652" s="37">
        <f>IF(V2652=0,0,VLOOKUP(V2652,[1]원재료!C:H,3,0)*0.001)</f>
        <v>3.25</v>
      </c>
      <c r="Z2652" s="35">
        <f t="shared" si="204"/>
        <v>909351.3</v>
      </c>
      <c r="AA2652" s="38"/>
      <c r="AB2652" s="39" t="s">
        <v>232</v>
      </c>
      <c r="AC2652" s="40"/>
    </row>
    <row r="2653" spans="1:29" ht="19.5" customHeight="1" x14ac:dyDescent="0.45">
      <c r="A2653" s="22">
        <v>46154</v>
      </c>
      <c r="B2653" s="23" t="s">
        <v>226</v>
      </c>
      <c r="C2653" s="24" t="s">
        <v>168</v>
      </c>
      <c r="D2653" s="25" t="s">
        <v>259</v>
      </c>
      <c r="E2653" s="26" t="s">
        <v>260</v>
      </c>
      <c r="F2653" s="27" t="str">
        <f>VLOOKUP(표1[[#This Row],[품번]],[1]!품번구분[#Data],2,0)</f>
        <v>G</v>
      </c>
      <c r="G2653" s="28">
        <v>24</v>
      </c>
      <c r="H2653" s="28">
        <v>86</v>
      </c>
      <c r="I2653" s="28">
        <v>0</v>
      </c>
      <c r="J2653" s="29">
        <f>표1[[#This Row],[C/V]]*표1[[#This Row],[판수]]-표1[[#This Row],[불량수량]]</f>
        <v>2064</v>
      </c>
      <c r="K2653" s="28" t="s">
        <v>399</v>
      </c>
      <c r="L2653" s="28" t="s">
        <v>117</v>
      </c>
      <c r="M2653" s="30" t="s">
        <v>353</v>
      </c>
      <c r="N2653" s="30" t="s">
        <v>230</v>
      </c>
      <c r="O2653" s="31">
        <v>660</v>
      </c>
      <c r="P2653" s="31">
        <v>0</v>
      </c>
      <c r="Q2653" s="32"/>
      <c r="R2653" s="33">
        <f t="shared" si="207"/>
        <v>7.8181818181818183</v>
      </c>
      <c r="S2653" s="34">
        <f t="shared" si="206"/>
        <v>86</v>
      </c>
      <c r="T2653" s="35">
        <f>IF(L2653="비가동",0,VLOOKUP(E2653,[1]단가!$D$4:$G$1048576,4,0))</f>
        <v>790</v>
      </c>
      <c r="U2653" s="35">
        <f t="shared" si="203"/>
        <v>1630560</v>
      </c>
      <c r="V2653" s="36" t="str">
        <f>IF($L2653="비가동",0,IF($B2653="in",VLOOKUP($E2653,[1]투입량!$M:$T,3,FALSE),VLOOKUP($E2653,[1]투입량!$D:$I,3,FALSE)))</f>
        <v>E5005-1(리본)</v>
      </c>
      <c r="W2653" s="35">
        <f>IF($L2653="비가동",0,IF($B2653="in",VLOOKUP($E2653,[1]투입량!$M:$T,6,FALSE),VLOOKUP($E2653,[1]투입량!$D:$I,5,FALSE)))</f>
        <v>2152.6499999999996</v>
      </c>
      <c r="X2653" s="35">
        <f t="shared" si="205"/>
        <v>203640.69</v>
      </c>
      <c r="Y2653" s="37">
        <f>IF(V2653=0,0,VLOOKUP(V2653,[1]원재료!C:H,3,0)*0.001)</f>
        <v>3.35</v>
      </c>
      <c r="Z2653" s="35">
        <f t="shared" si="204"/>
        <v>682196.31150000007</v>
      </c>
      <c r="AA2653" s="38"/>
      <c r="AB2653" s="39" t="s">
        <v>232</v>
      </c>
      <c r="AC2653" s="40"/>
    </row>
    <row r="2654" spans="1:29" ht="19.5" customHeight="1" x14ac:dyDescent="0.45">
      <c r="A2654" s="22">
        <v>46154</v>
      </c>
      <c r="B2654" s="23" t="s">
        <v>226</v>
      </c>
      <c r="C2654" s="24" t="s">
        <v>168</v>
      </c>
      <c r="D2654" s="25" t="s">
        <v>239</v>
      </c>
      <c r="E2654" s="26" t="s">
        <v>240</v>
      </c>
      <c r="F2654" s="27" t="str">
        <f>VLOOKUP(표1[[#This Row],[품번]],[1]!품번구분[#Data],2,0)</f>
        <v>G</v>
      </c>
      <c r="G2654" s="28">
        <v>16</v>
      </c>
      <c r="H2654" s="28">
        <v>86</v>
      </c>
      <c r="I2654" s="28">
        <v>0</v>
      </c>
      <c r="J2654" s="29">
        <f>표1[[#This Row],[C/V]]*표1[[#This Row],[판수]]-표1[[#This Row],[불량수량]]</f>
        <v>1376</v>
      </c>
      <c r="K2654" s="28" t="s">
        <v>399</v>
      </c>
      <c r="L2654" s="28" t="s">
        <v>117</v>
      </c>
      <c r="M2654" s="30" t="s">
        <v>353</v>
      </c>
      <c r="N2654" s="30" t="s">
        <v>230</v>
      </c>
      <c r="O2654" s="31">
        <v>660</v>
      </c>
      <c r="P2654" s="31">
        <v>0</v>
      </c>
      <c r="Q2654" s="32"/>
      <c r="R2654" s="33">
        <f t="shared" si="207"/>
        <v>7.8181818181818183</v>
      </c>
      <c r="S2654" s="34">
        <f t="shared" si="206"/>
        <v>160</v>
      </c>
      <c r="T2654" s="35">
        <f>IF(L2654="비가동",0,VLOOKUP(E2654,[1]단가!$D$4:$G$1048576,4,0))</f>
        <v>333.6</v>
      </c>
      <c r="U2654" s="35">
        <f t="shared" si="203"/>
        <v>459033.60000000003</v>
      </c>
      <c r="V2654" s="36" t="str">
        <f>IF($L2654="비가동",0,IF($B2654="in",VLOOKUP($E2654,[1]투입량!$M:$T,3,FALSE),VLOOKUP($E2654,[1]투입량!$D:$I,3,FALSE)))</f>
        <v>E5005-1(리본)</v>
      </c>
      <c r="W2654" s="35">
        <f>IF($L2654="비가동",0,IF($B2654="in",VLOOKUP($E2654,[1]투입량!$M:$T,6,FALSE),VLOOKUP($E2654,[1]투입량!$D:$I,5,FALSE)))</f>
        <v>0</v>
      </c>
      <c r="X2654" s="35">
        <f t="shared" si="205"/>
        <v>0</v>
      </c>
      <c r="Y2654" s="37">
        <f>IF(V2654=0,0,VLOOKUP(V2654,[1]원재료!C:H,3,0)*0.001)</f>
        <v>3.35</v>
      </c>
      <c r="Z2654" s="35">
        <f t="shared" si="204"/>
        <v>0</v>
      </c>
      <c r="AA2654" s="38"/>
      <c r="AB2654" s="39" t="s">
        <v>232</v>
      </c>
      <c r="AC2654" s="40"/>
    </row>
    <row r="2655" spans="1:29" ht="19.5" customHeight="1" x14ac:dyDescent="0.45">
      <c r="A2655" s="22">
        <v>46154</v>
      </c>
      <c r="B2655" s="23" t="s">
        <v>226</v>
      </c>
      <c r="C2655" s="24" t="s">
        <v>168</v>
      </c>
      <c r="D2655" s="25" t="s">
        <v>262</v>
      </c>
      <c r="E2655" s="26" t="s">
        <v>260</v>
      </c>
      <c r="F2655" s="27" t="str">
        <f>VLOOKUP(표1[[#This Row],[품번]],[1]!품번구분[#Data],2,0)</f>
        <v>G</v>
      </c>
      <c r="G2655" s="28">
        <v>24</v>
      </c>
      <c r="H2655" s="28">
        <v>75</v>
      </c>
      <c r="I2655" s="28">
        <v>0</v>
      </c>
      <c r="J2655" s="29">
        <f>표1[[#This Row],[C/V]]*표1[[#This Row],[판수]]-표1[[#This Row],[불량수량]]</f>
        <v>1800</v>
      </c>
      <c r="K2655" s="28" t="s">
        <v>237</v>
      </c>
      <c r="L2655" s="28" t="s">
        <v>117</v>
      </c>
      <c r="M2655" s="30" t="s">
        <v>353</v>
      </c>
      <c r="N2655" s="30" t="s">
        <v>230</v>
      </c>
      <c r="O2655" s="31">
        <v>660</v>
      </c>
      <c r="P2655" s="31">
        <v>0</v>
      </c>
      <c r="Q2655" s="32"/>
      <c r="R2655" s="33">
        <f t="shared" si="207"/>
        <v>6.8181818181818183</v>
      </c>
      <c r="S2655" s="34">
        <f t="shared" si="206"/>
        <v>145</v>
      </c>
      <c r="T2655" s="35">
        <f>IF(L2655="비가동",0,VLOOKUP(E2655,[1]단가!$D$4:$G$1048576,4,0))</f>
        <v>790</v>
      </c>
      <c r="U2655" s="35">
        <f t="shared" si="203"/>
        <v>1422000</v>
      </c>
      <c r="V2655" s="36" t="str">
        <f>IF($L2655="비가동",0,IF($B2655="in",VLOOKUP($E2655,[1]투입량!$M:$T,3,FALSE),VLOOKUP($E2655,[1]투입량!$D:$I,3,FALSE)))</f>
        <v>E5005-1(리본)</v>
      </c>
      <c r="W2655" s="35">
        <f>IF($L2655="비가동",0,IF($B2655="in",VLOOKUP($E2655,[1]투입량!$M:$T,6,FALSE),VLOOKUP($E2655,[1]투입량!$D:$I,5,FALSE)))</f>
        <v>2152.6499999999996</v>
      </c>
      <c r="X2655" s="35">
        <f t="shared" si="205"/>
        <v>177593.625</v>
      </c>
      <c r="Y2655" s="37">
        <f>IF(V2655=0,0,VLOOKUP(V2655,[1]원재료!C:H,3,0)*0.001)</f>
        <v>3.35</v>
      </c>
      <c r="Z2655" s="35">
        <f t="shared" si="204"/>
        <v>594938.64375000005</v>
      </c>
      <c r="AA2655" s="38"/>
      <c r="AB2655" s="39" t="s">
        <v>232</v>
      </c>
      <c r="AC2655" s="40"/>
    </row>
    <row r="2656" spans="1:29" ht="19.5" customHeight="1" x14ac:dyDescent="0.45">
      <c r="A2656" s="22">
        <v>46154</v>
      </c>
      <c r="B2656" s="23" t="s">
        <v>226</v>
      </c>
      <c r="C2656" s="24" t="s">
        <v>168</v>
      </c>
      <c r="D2656" s="25" t="s">
        <v>264</v>
      </c>
      <c r="E2656" s="26" t="s">
        <v>265</v>
      </c>
      <c r="F2656" s="27" t="str">
        <f>VLOOKUP(표1[[#This Row],[품번]],[1]!품번구분[#Data],2,0)</f>
        <v>G</v>
      </c>
      <c r="G2656" s="28">
        <v>24</v>
      </c>
      <c r="H2656" s="28">
        <v>75</v>
      </c>
      <c r="I2656" s="28">
        <v>0</v>
      </c>
      <c r="J2656" s="29">
        <f>표1[[#This Row],[C/V]]*표1[[#This Row],[판수]]-표1[[#This Row],[불량수량]]</f>
        <v>1800</v>
      </c>
      <c r="K2656" s="28" t="s">
        <v>237</v>
      </c>
      <c r="L2656" s="28" t="s">
        <v>117</v>
      </c>
      <c r="M2656" s="30" t="s">
        <v>353</v>
      </c>
      <c r="N2656" s="30" t="s">
        <v>230</v>
      </c>
      <c r="O2656" s="31">
        <v>660</v>
      </c>
      <c r="P2656" s="31">
        <v>0</v>
      </c>
      <c r="Q2656" s="32"/>
      <c r="R2656" s="33">
        <f t="shared" si="207"/>
        <v>6.8181818181818183</v>
      </c>
      <c r="S2656" s="34">
        <f t="shared" si="206"/>
        <v>145</v>
      </c>
      <c r="T2656" s="35">
        <f>IF(L2656="비가동",0,VLOOKUP(E2656,[1]단가!$D$4:$G$1048576,4,0))</f>
        <v>473</v>
      </c>
      <c r="U2656" s="35">
        <f t="shared" si="203"/>
        <v>851400</v>
      </c>
      <c r="V2656" s="36" t="str">
        <f>IF($L2656="비가동",0,IF($B2656="in",VLOOKUP($E2656,[1]투입량!$M:$T,3,FALSE),VLOOKUP($E2656,[1]투입량!$D:$I,3,FALSE)))</f>
        <v>E5005-1</v>
      </c>
      <c r="W2656" s="35">
        <f>IF($L2656="비가동",0,IF($B2656="in",VLOOKUP($E2656,[1]투입량!$M:$T,6,FALSE),VLOOKUP($E2656,[1]투입량!$D:$I,5,FALSE)))</f>
        <v>1770</v>
      </c>
      <c r="X2656" s="35">
        <f t="shared" si="205"/>
        <v>146025.00000000003</v>
      </c>
      <c r="Y2656" s="37">
        <f>IF(V2656=0,0,VLOOKUP(V2656,[1]원재료!C:H,3,0)*0.001)</f>
        <v>3.25</v>
      </c>
      <c r="Z2656" s="35">
        <f t="shared" si="204"/>
        <v>474581.25000000012</v>
      </c>
      <c r="AA2656" s="38"/>
      <c r="AB2656" s="39" t="s">
        <v>232</v>
      </c>
      <c r="AC2656" s="40"/>
    </row>
    <row r="2657" spans="1:29" ht="19.5" customHeight="1" x14ac:dyDescent="0.45">
      <c r="A2657" s="22">
        <v>46154</v>
      </c>
      <c r="B2657" s="23" t="s">
        <v>226</v>
      </c>
      <c r="C2657" s="24" t="s">
        <v>168</v>
      </c>
      <c r="D2657" s="25" t="s">
        <v>241</v>
      </c>
      <c r="E2657" s="26" t="s">
        <v>242</v>
      </c>
      <c r="F2657" s="27" t="str">
        <f>VLOOKUP(표1[[#This Row],[품번]],[1]!품번구분[#Data],2,0)</f>
        <v>G</v>
      </c>
      <c r="G2657" s="28">
        <v>16</v>
      </c>
      <c r="H2657" s="28">
        <v>90</v>
      </c>
      <c r="I2657" s="28">
        <v>0</v>
      </c>
      <c r="J2657" s="29">
        <f>표1[[#This Row],[C/V]]*표1[[#This Row],[판수]]-표1[[#This Row],[불량수량]]</f>
        <v>1440</v>
      </c>
      <c r="K2657" s="28" t="s">
        <v>243</v>
      </c>
      <c r="L2657" s="28" t="s">
        <v>117</v>
      </c>
      <c r="M2657" s="30" t="s">
        <v>353</v>
      </c>
      <c r="N2657" s="30" t="s">
        <v>230</v>
      </c>
      <c r="O2657" s="31">
        <v>660</v>
      </c>
      <c r="P2657" s="31">
        <v>0</v>
      </c>
      <c r="Q2657" s="32"/>
      <c r="R2657" s="33">
        <f t="shared" si="207"/>
        <v>8.1818181818181817</v>
      </c>
      <c r="S2657" s="34">
        <f t="shared" si="206"/>
        <v>175</v>
      </c>
      <c r="T2657" s="35">
        <f>IF(L2657="비가동",0,VLOOKUP(E2657,[1]단가!$D$4:$G$1048576,4,0))</f>
        <v>774</v>
      </c>
      <c r="U2657" s="35">
        <f t="shared" si="203"/>
        <v>1114560</v>
      </c>
      <c r="V2657" s="36" t="str">
        <f>IF($L2657="비가동",0,IF($B2657="in",VLOOKUP($E2657,[1]투입량!$M:$T,3,FALSE),VLOOKUP($E2657,[1]투입량!$D:$I,3,FALSE)))</f>
        <v>E4701(리본)</v>
      </c>
      <c r="W2657" s="35">
        <f>IF($L2657="비가동",0,IF($B2657="in",VLOOKUP($E2657,[1]투입량!$M:$T,6,FALSE),VLOOKUP($E2657,[1]투입량!$D:$I,5,FALSE)))</f>
        <v>2022.6999999999998</v>
      </c>
      <c r="X2657" s="35">
        <f t="shared" si="205"/>
        <v>200247.3</v>
      </c>
      <c r="Y2657" s="37">
        <f>IF(V2657=0,0,VLOOKUP(V2657,[1]원재료!C:H,3,0)*0.001)</f>
        <v>3.41</v>
      </c>
      <c r="Z2657" s="35">
        <f t="shared" si="204"/>
        <v>682843.29299999995</v>
      </c>
      <c r="AA2657" s="38"/>
      <c r="AB2657" s="39" t="s">
        <v>232</v>
      </c>
      <c r="AC2657" s="40"/>
    </row>
    <row r="2658" spans="1:29" ht="19.5" customHeight="1" x14ac:dyDescent="0.45">
      <c r="A2658" s="22">
        <v>46154</v>
      </c>
      <c r="B2658" s="23" t="s">
        <v>226</v>
      </c>
      <c r="C2658" s="24" t="s">
        <v>168</v>
      </c>
      <c r="D2658" s="25" t="s">
        <v>244</v>
      </c>
      <c r="E2658" s="26" t="s">
        <v>245</v>
      </c>
      <c r="F2658" s="27" t="str">
        <f>VLOOKUP(표1[[#This Row],[품번]],[1]!품번구분[#Data],2,0)</f>
        <v>G</v>
      </c>
      <c r="G2658" s="28">
        <v>20</v>
      </c>
      <c r="H2658" s="28">
        <v>90</v>
      </c>
      <c r="I2658" s="28">
        <v>0</v>
      </c>
      <c r="J2658" s="29">
        <f>표1[[#This Row],[C/V]]*표1[[#This Row],[판수]]-표1[[#This Row],[불량수량]]</f>
        <v>1800</v>
      </c>
      <c r="K2658" s="28" t="s">
        <v>243</v>
      </c>
      <c r="L2658" s="28" t="s">
        <v>117</v>
      </c>
      <c r="M2658" s="30" t="s">
        <v>353</v>
      </c>
      <c r="N2658" s="30" t="s">
        <v>230</v>
      </c>
      <c r="O2658" s="31">
        <v>660</v>
      </c>
      <c r="P2658" s="31">
        <v>0</v>
      </c>
      <c r="Q2658" s="32"/>
      <c r="R2658" s="33">
        <f t="shared" si="207"/>
        <v>8.1818181818181817</v>
      </c>
      <c r="S2658" s="34">
        <f t="shared" si="206"/>
        <v>175</v>
      </c>
      <c r="T2658" s="35">
        <f>IF(L2658="비가동",0,VLOOKUP(E2658,[1]단가!$D$4:$G$1048576,4,0))</f>
        <v>350</v>
      </c>
      <c r="U2658" s="35">
        <f t="shared" si="203"/>
        <v>630000</v>
      </c>
      <c r="V2658" s="36" t="str">
        <f>IF($L2658="비가동",0,IF($B2658="in",VLOOKUP($E2658,[1]투입량!$M:$T,3,FALSE),VLOOKUP($E2658,[1]투입량!$D:$I,3,FALSE)))</f>
        <v>E5005-1</v>
      </c>
      <c r="W2658" s="35">
        <f>IF($L2658="비가동",0,IF($B2658="in",VLOOKUP($E2658,[1]투입량!$M:$T,6,FALSE),VLOOKUP($E2658,[1]투입량!$D:$I,5,FALSE)))</f>
        <v>1147</v>
      </c>
      <c r="X2658" s="35">
        <f t="shared" si="205"/>
        <v>113553</v>
      </c>
      <c r="Y2658" s="37">
        <f>IF(V2658=0,0,VLOOKUP(V2658,[1]원재료!C:H,3,0)*0.001)</f>
        <v>3.25</v>
      </c>
      <c r="Z2658" s="35">
        <f t="shared" si="204"/>
        <v>369047.25</v>
      </c>
      <c r="AA2658" s="38"/>
      <c r="AB2658" s="39" t="s">
        <v>232</v>
      </c>
      <c r="AC2658" s="40"/>
    </row>
    <row r="2659" spans="1:29" ht="19.5" customHeight="1" x14ac:dyDescent="0.45">
      <c r="A2659" s="22">
        <v>46154</v>
      </c>
      <c r="B2659" s="23" t="s">
        <v>226</v>
      </c>
      <c r="C2659" s="24" t="s">
        <v>168</v>
      </c>
      <c r="D2659" s="25" t="s">
        <v>246</v>
      </c>
      <c r="E2659" s="26" t="s">
        <v>380</v>
      </c>
      <c r="F2659" s="27" t="str">
        <f>VLOOKUP(표1[[#This Row],[품번]],[1]!품번구분[#Data],2,0)</f>
        <v>G</v>
      </c>
      <c r="G2659" s="28">
        <v>36</v>
      </c>
      <c r="H2659" s="28">
        <v>90</v>
      </c>
      <c r="I2659" s="28">
        <v>0</v>
      </c>
      <c r="J2659" s="29">
        <f>표1[[#This Row],[C/V]]*표1[[#This Row],[판수]]-표1[[#This Row],[불량수량]]</f>
        <v>3240</v>
      </c>
      <c r="K2659" s="28" t="s">
        <v>243</v>
      </c>
      <c r="L2659" s="28" t="s">
        <v>117</v>
      </c>
      <c r="M2659" s="30" t="s">
        <v>353</v>
      </c>
      <c r="N2659" s="30" t="s">
        <v>230</v>
      </c>
      <c r="O2659" s="31">
        <v>660</v>
      </c>
      <c r="P2659" s="31">
        <v>0</v>
      </c>
      <c r="Q2659" s="32"/>
      <c r="R2659" s="33">
        <f t="shared" si="207"/>
        <v>8.1818181818181817</v>
      </c>
      <c r="S2659" s="34">
        <f t="shared" si="206"/>
        <v>175</v>
      </c>
      <c r="T2659" s="35">
        <f>IF(L2659="비가동",0,VLOOKUP(E2659,[1]단가!$D$4:$G$1048576,4,0))</f>
        <v>130</v>
      </c>
      <c r="U2659" s="35">
        <f t="shared" si="203"/>
        <v>421200</v>
      </c>
      <c r="V2659" s="36" t="str">
        <f>IF($L2659="비가동",0,IF($B2659="in",VLOOKUP($E2659,[1]투입량!$M:$T,3,FALSE),VLOOKUP($E2659,[1]투입량!$D:$I,3,FALSE)))</f>
        <v>E5005-1(리본)</v>
      </c>
      <c r="W2659" s="35">
        <f>IF($L2659="비가동",0,IF($B2659="in",VLOOKUP($E2659,[1]투입량!$M:$T,6,FALSE),VLOOKUP($E2659,[1]투입량!$D:$I,5,FALSE)))</f>
        <v>943.55</v>
      </c>
      <c r="X2659" s="35">
        <f t="shared" si="205"/>
        <v>93411.45</v>
      </c>
      <c r="Y2659" s="37">
        <f>IF(V2659=0,0,VLOOKUP(V2659,[1]원재료!C:H,3,0)*0.001)</f>
        <v>3.35</v>
      </c>
      <c r="Z2659" s="35">
        <f t="shared" si="204"/>
        <v>312928.35749999998</v>
      </c>
      <c r="AA2659" s="38"/>
      <c r="AB2659" s="39" t="s">
        <v>232</v>
      </c>
      <c r="AC2659" s="40"/>
    </row>
    <row r="2660" spans="1:29" ht="19.5" customHeight="1" x14ac:dyDescent="0.45">
      <c r="A2660" s="22">
        <v>46154</v>
      </c>
      <c r="B2660" s="23" t="s">
        <v>29</v>
      </c>
      <c r="C2660" s="24" t="s">
        <v>168</v>
      </c>
      <c r="D2660" s="25" t="s">
        <v>267</v>
      </c>
      <c r="E2660" s="26" t="s">
        <v>374</v>
      </c>
      <c r="F2660" s="27" t="str">
        <f>VLOOKUP(표1[[#This Row],[품번]],[1]!품번구분[#Data],2,0)</f>
        <v>G</v>
      </c>
      <c r="G2660" s="28">
        <v>49</v>
      </c>
      <c r="H2660" s="28">
        <v>89</v>
      </c>
      <c r="I2660" s="28">
        <v>0</v>
      </c>
      <c r="J2660" s="29">
        <f>표1[[#This Row],[C/V]]*표1[[#This Row],[판수]]-표1[[#This Row],[불량수량]]</f>
        <v>4361</v>
      </c>
      <c r="K2660" s="28" t="s">
        <v>275</v>
      </c>
      <c r="L2660" s="28" t="s">
        <v>34</v>
      </c>
      <c r="M2660" s="30" t="s">
        <v>230</v>
      </c>
      <c r="N2660" s="30" t="s">
        <v>353</v>
      </c>
      <c r="O2660" s="31">
        <v>620</v>
      </c>
      <c r="P2660" s="31">
        <v>0</v>
      </c>
      <c r="Q2660" s="32"/>
      <c r="R2660" s="33">
        <f t="shared" si="207"/>
        <v>8.612903225806452</v>
      </c>
      <c r="S2660" s="34">
        <f t="shared" si="206"/>
        <v>183</v>
      </c>
      <c r="T2660" s="35">
        <f>IF(L2660="비가동",0,VLOOKUP(E2660,[1]단가!$D$4:$G$1048576,4,0))</f>
        <v>110</v>
      </c>
      <c r="U2660" s="35">
        <f t="shared" si="203"/>
        <v>479710</v>
      </c>
      <c r="V2660" s="36" t="str">
        <f>IF($L2660="비가동",0,IF($B2660="in",VLOOKUP($E2660,[1]투입량!$M:$T,3,FALSE),VLOOKUP($E2660,[1]투입량!$D:$I,3,FALSE)))</f>
        <v>E5005-1</v>
      </c>
      <c r="W2660" s="35">
        <f>IF($L2660="비가동",0,IF($B2660="in",VLOOKUP($E2660,[1]투입량!$M:$T,6,FALSE),VLOOKUP($E2660,[1]투입량!$D:$I,5,FALSE)))</f>
        <v>0</v>
      </c>
      <c r="X2660" s="35">
        <f t="shared" si="205"/>
        <v>0</v>
      </c>
      <c r="Y2660" s="37">
        <f>IF(V2660=0,0,VLOOKUP(V2660,[1]원재료!C:H,3,0)*0.001)</f>
        <v>3.25</v>
      </c>
      <c r="Z2660" s="35">
        <f t="shared" si="204"/>
        <v>0</v>
      </c>
      <c r="AA2660" s="38"/>
      <c r="AB2660" s="39" t="s">
        <v>232</v>
      </c>
      <c r="AC2660" s="40"/>
    </row>
    <row r="2661" spans="1:29" ht="19.5" customHeight="1" x14ac:dyDescent="0.45">
      <c r="A2661" s="22">
        <v>46154</v>
      </c>
      <c r="B2661" s="23" t="s">
        <v>29</v>
      </c>
      <c r="C2661" s="24" t="s">
        <v>168</v>
      </c>
      <c r="D2661" s="25" t="s">
        <v>270</v>
      </c>
      <c r="E2661" s="26" t="s">
        <v>355</v>
      </c>
      <c r="F2661" s="27" t="str">
        <f>VLOOKUP(표1[[#This Row],[품번]],[1]!품번구분[#Data],2,0)</f>
        <v>G</v>
      </c>
      <c r="G2661" s="28">
        <v>20</v>
      </c>
      <c r="H2661" s="28">
        <v>89</v>
      </c>
      <c r="I2661" s="28">
        <v>0</v>
      </c>
      <c r="J2661" s="29">
        <f>표1[[#This Row],[C/V]]*표1[[#This Row],[판수]]-표1[[#This Row],[불량수량]]</f>
        <v>1780</v>
      </c>
      <c r="K2661" s="28" t="s">
        <v>275</v>
      </c>
      <c r="L2661" s="28" t="s">
        <v>34</v>
      </c>
      <c r="M2661" s="30" t="s">
        <v>230</v>
      </c>
      <c r="N2661" s="30" t="s">
        <v>353</v>
      </c>
      <c r="O2661" s="31">
        <v>620</v>
      </c>
      <c r="P2661" s="31">
        <v>0</v>
      </c>
      <c r="Q2661" s="32"/>
      <c r="R2661" s="33">
        <f t="shared" si="207"/>
        <v>8.612903225806452</v>
      </c>
      <c r="S2661" s="34">
        <f t="shared" si="206"/>
        <v>183</v>
      </c>
      <c r="T2661" s="35">
        <f>IF(L2661="비가동",0,VLOOKUP(E2661,[1]단가!$D$4:$G$1048576,4,0))</f>
        <v>380</v>
      </c>
      <c r="U2661" s="35">
        <f t="shared" si="203"/>
        <v>676400</v>
      </c>
      <c r="V2661" s="36" t="str">
        <f>IF($L2661="비가동",0,IF($B2661="in",VLOOKUP($E2661,[1]투입량!$M:$T,3,FALSE),VLOOKUP($E2661,[1]투입량!$D:$I,3,FALSE)))</f>
        <v>H-N7001</v>
      </c>
      <c r="W2661" s="35">
        <f>IF($L2661="비가동",0,IF($B2661="in",VLOOKUP($E2661,[1]투입량!$M:$T,6,FALSE),VLOOKUP($E2661,[1]투입량!$D:$I,5,FALSE)))</f>
        <v>84</v>
      </c>
      <c r="X2661" s="35">
        <f t="shared" si="205"/>
        <v>8223.6</v>
      </c>
      <c r="Y2661" s="37">
        <f>IF(V2661=0,0,VLOOKUP(V2661,[1]원재료!C:H,3,0)*0.001)</f>
        <v>22.900000000000002</v>
      </c>
      <c r="Z2661" s="35">
        <f t="shared" si="204"/>
        <v>188320.44000000003</v>
      </c>
      <c r="AA2661" s="38"/>
      <c r="AB2661" s="39" t="s">
        <v>232</v>
      </c>
      <c r="AC2661" s="40"/>
    </row>
    <row r="2662" spans="1:29" ht="19.5" customHeight="1" x14ac:dyDescent="0.45">
      <c r="A2662" s="22">
        <v>46154</v>
      </c>
      <c r="B2662" s="23" t="s">
        <v>29</v>
      </c>
      <c r="C2662" s="24" t="s">
        <v>168</v>
      </c>
      <c r="D2662" s="25" t="s">
        <v>273</v>
      </c>
      <c r="E2662" s="26" t="s">
        <v>274</v>
      </c>
      <c r="F2662" s="27" t="str">
        <f>VLOOKUP(표1[[#This Row],[품번]],[1]!품번구분[#Data],2,0)</f>
        <v>G</v>
      </c>
      <c r="G2662" s="28">
        <v>4</v>
      </c>
      <c r="H2662" s="28">
        <v>90</v>
      </c>
      <c r="I2662" s="28">
        <v>0</v>
      </c>
      <c r="J2662" s="29">
        <f>표1[[#This Row],[C/V]]*표1[[#This Row],[판수]]-표1[[#This Row],[불량수량]]</f>
        <v>360</v>
      </c>
      <c r="K2662" s="28" t="s">
        <v>275</v>
      </c>
      <c r="L2662" s="28" t="s">
        <v>34</v>
      </c>
      <c r="M2662" s="30" t="s">
        <v>230</v>
      </c>
      <c r="N2662" s="30" t="s">
        <v>353</v>
      </c>
      <c r="O2662" s="31">
        <v>620</v>
      </c>
      <c r="P2662" s="31">
        <v>0</v>
      </c>
      <c r="Q2662" s="32"/>
      <c r="R2662" s="33">
        <f t="shared" si="207"/>
        <v>8.7096774193548399</v>
      </c>
      <c r="S2662" s="34">
        <f t="shared" si="206"/>
        <v>184</v>
      </c>
      <c r="T2662" s="35">
        <f>IF(L2662="비가동",0,VLOOKUP(E2662,[1]단가!$D$4:$G$1048576,4,0))</f>
        <v>550</v>
      </c>
      <c r="U2662" s="35">
        <f t="shared" si="203"/>
        <v>198000</v>
      </c>
      <c r="V2662" s="36" t="str">
        <f>IF($L2662="비가동",0,IF($B2662="in",VLOOKUP($E2662,[1]투입량!$M:$T,3,FALSE),VLOOKUP($E2662,[1]투입량!$D:$I,3,FALSE)))</f>
        <v>E5005-1</v>
      </c>
      <c r="W2662" s="35">
        <f>IF($L2662="비가동",0,IF($B2662="in",VLOOKUP($E2662,[1]투입량!$M:$T,6,FALSE),VLOOKUP($E2662,[1]투입량!$D:$I,5,FALSE)))</f>
        <v>555</v>
      </c>
      <c r="X2662" s="35">
        <f t="shared" si="205"/>
        <v>54945</v>
      </c>
      <c r="Y2662" s="37">
        <f>IF(V2662=0,0,VLOOKUP(V2662,[1]원재료!C:H,3,0)*0.001)</f>
        <v>3.25</v>
      </c>
      <c r="Z2662" s="35">
        <f t="shared" si="204"/>
        <v>178571.25</v>
      </c>
      <c r="AA2662" s="38"/>
      <c r="AB2662" s="39" t="s">
        <v>232</v>
      </c>
      <c r="AC2662" s="40"/>
    </row>
    <row r="2663" spans="1:29" ht="19.5" customHeight="1" x14ac:dyDescent="0.45">
      <c r="A2663" s="22">
        <v>46154</v>
      </c>
      <c r="B2663" s="23" t="s">
        <v>29</v>
      </c>
      <c r="C2663" s="24" t="s">
        <v>168</v>
      </c>
      <c r="D2663" s="25" t="s">
        <v>267</v>
      </c>
      <c r="E2663" s="26" t="s">
        <v>374</v>
      </c>
      <c r="F2663" s="27" t="str">
        <f>VLOOKUP(표1[[#This Row],[품번]],[1]!품번구분[#Data],2,0)</f>
        <v>G</v>
      </c>
      <c r="G2663" s="28">
        <v>49</v>
      </c>
      <c r="H2663" s="28">
        <v>94</v>
      </c>
      <c r="I2663" s="28">
        <v>0</v>
      </c>
      <c r="J2663" s="29">
        <f>표1[[#This Row],[C/V]]*표1[[#This Row],[판수]]-표1[[#This Row],[불량수량]]</f>
        <v>4606</v>
      </c>
      <c r="K2663" s="28" t="s">
        <v>269</v>
      </c>
      <c r="L2663" s="28" t="s">
        <v>117</v>
      </c>
      <c r="M2663" s="30" t="s">
        <v>353</v>
      </c>
      <c r="N2663" s="30" t="s">
        <v>230</v>
      </c>
      <c r="O2663" s="31">
        <v>660</v>
      </c>
      <c r="P2663" s="31">
        <v>0</v>
      </c>
      <c r="Q2663" s="32"/>
      <c r="R2663" s="33">
        <f t="shared" si="207"/>
        <v>8.545454545454545</v>
      </c>
      <c r="S2663" s="34">
        <f t="shared" si="206"/>
        <v>183</v>
      </c>
      <c r="T2663" s="35">
        <f>IF(L2663="비가동",0,VLOOKUP(E2663,[1]단가!$D$4:$G$1048576,4,0))</f>
        <v>110</v>
      </c>
      <c r="U2663" s="35">
        <f t="shared" si="203"/>
        <v>506660</v>
      </c>
      <c r="V2663" s="36" t="str">
        <f>IF($L2663="비가동",0,IF($B2663="in",VLOOKUP($E2663,[1]투입량!$M:$T,3,FALSE),VLOOKUP($E2663,[1]투입량!$D:$I,3,FALSE)))</f>
        <v>E5005-1</v>
      </c>
      <c r="W2663" s="35">
        <f>IF($L2663="비가동",0,IF($B2663="in",VLOOKUP($E2663,[1]투입량!$M:$T,6,FALSE),VLOOKUP($E2663,[1]투입량!$D:$I,5,FALSE)))</f>
        <v>0</v>
      </c>
      <c r="X2663" s="35">
        <f t="shared" si="205"/>
        <v>0</v>
      </c>
      <c r="Y2663" s="37">
        <f>IF(V2663=0,0,VLOOKUP(V2663,[1]원재료!C:H,3,0)*0.001)</f>
        <v>3.25</v>
      </c>
      <c r="Z2663" s="35">
        <f t="shared" si="204"/>
        <v>0</v>
      </c>
      <c r="AA2663" s="38"/>
      <c r="AB2663" s="39" t="s">
        <v>232</v>
      </c>
      <c r="AC2663" s="40"/>
    </row>
    <row r="2664" spans="1:29" ht="19.5" customHeight="1" x14ac:dyDescent="0.45">
      <c r="A2664" s="22">
        <v>46154</v>
      </c>
      <c r="B2664" s="23" t="s">
        <v>29</v>
      </c>
      <c r="C2664" s="24" t="s">
        <v>168</v>
      </c>
      <c r="D2664" s="25" t="s">
        <v>270</v>
      </c>
      <c r="E2664" s="26" t="s">
        <v>355</v>
      </c>
      <c r="F2664" s="27" t="str">
        <f>VLOOKUP(표1[[#This Row],[품번]],[1]!품번구분[#Data],2,0)</f>
        <v>G</v>
      </c>
      <c r="G2664" s="28">
        <v>20</v>
      </c>
      <c r="H2664" s="28">
        <v>94</v>
      </c>
      <c r="I2664" s="28">
        <v>0</v>
      </c>
      <c r="J2664" s="29">
        <f>표1[[#This Row],[C/V]]*표1[[#This Row],[판수]]-표1[[#This Row],[불량수량]]</f>
        <v>1880</v>
      </c>
      <c r="K2664" s="28" t="s">
        <v>269</v>
      </c>
      <c r="L2664" s="28" t="s">
        <v>117</v>
      </c>
      <c r="M2664" s="30" t="s">
        <v>353</v>
      </c>
      <c r="N2664" s="30" t="s">
        <v>230</v>
      </c>
      <c r="O2664" s="31">
        <v>660</v>
      </c>
      <c r="P2664" s="31">
        <v>0</v>
      </c>
      <c r="Q2664" s="32"/>
      <c r="R2664" s="33">
        <f t="shared" si="207"/>
        <v>8.545454545454545</v>
      </c>
      <c r="S2664" s="34">
        <f t="shared" si="206"/>
        <v>183</v>
      </c>
      <c r="T2664" s="35">
        <f>IF(L2664="비가동",0,VLOOKUP(E2664,[1]단가!$D$4:$G$1048576,4,0))</f>
        <v>380</v>
      </c>
      <c r="U2664" s="35">
        <f t="shared" si="203"/>
        <v>714400</v>
      </c>
      <c r="V2664" s="36" t="str">
        <f>IF($L2664="비가동",0,IF($B2664="in",VLOOKUP($E2664,[1]투입량!$M:$T,3,FALSE),VLOOKUP($E2664,[1]투입량!$D:$I,3,FALSE)))</f>
        <v>H-N7001</v>
      </c>
      <c r="W2664" s="35">
        <f>IF($L2664="비가동",0,IF($B2664="in",VLOOKUP($E2664,[1]투입량!$M:$T,6,FALSE),VLOOKUP($E2664,[1]투입량!$D:$I,5,FALSE)))</f>
        <v>84</v>
      </c>
      <c r="X2664" s="35">
        <f t="shared" si="205"/>
        <v>8685.6</v>
      </c>
      <c r="Y2664" s="37">
        <f>IF(V2664=0,0,VLOOKUP(V2664,[1]원재료!C:H,3,0)*0.001)</f>
        <v>22.900000000000002</v>
      </c>
      <c r="Z2664" s="35">
        <f t="shared" si="204"/>
        <v>198900.24000000002</v>
      </c>
      <c r="AA2664" s="38"/>
      <c r="AB2664" s="39" t="s">
        <v>232</v>
      </c>
      <c r="AC2664" s="40"/>
    </row>
    <row r="2665" spans="1:29" ht="19.5" customHeight="1" x14ac:dyDescent="0.45">
      <c r="A2665" s="22">
        <v>46154</v>
      </c>
      <c r="B2665" s="23" t="s">
        <v>29</v>
      </c>
      <c r="C2665" s="24" t="s">
        <v>168</v>
      </c>
      <c r="D2665" s="25" t="s">
        <v>273</v>
      </c>
      <c r="E2665" s="26" t="s">
        <v>274</v>
      </c>
      <c r="F2665" s="27" t="str">
        <f>VLOOKUP(표1[[#This Row],[품번]],[1]!품번구분[#Data],2,0)</f>
        <v>G</v>
      </c>
      <c r="G2665" s="28">
        <v>4</v>
      </c>
      <c r="H2665" s="28">
        <v>94</v>
      </c>
      <c r="I2665" s="28">
        <v>0</v>
      </c>
      <c r="J2665" s="29">
        <f>표1[[#This Row],[C/V]]*표1[[#This Row],[판수]]-표1[[#This Row],[불량수량]]</f>
        <v>376</v>
      </c>
      <c r="K2665" s="28" t="s">
        <v>269</v>
      </c>
      <c r="L2665" s="28" t="s">
        <v>117</v>
      </c>
      <c r="M2665" s="30" t="s">
        <v>353</v>
      </c>
      <c r="N2665" s="30" t="s">
        <v>230</v>
      </c>
      <c r="O2665" s="31">
        <v>660</v>
      </c>
      <c r="P2665" s="31">
        <v>0</v>
      </c>
      <c r="Q2665" s="32"/>
      <c r="R2665" s="33">
        <f t="shared" si="207"/>
        <v>8.545454545454545</v>
      </c>
      <c r="S2665" s="34">
        <f t="shared" si="206"/>
        <v>184</v>
      </c>
      <c r="T2665" s="35">
        <f>IF(L2665="비가동",0,VLOOKUP(E2665,[1]단가!$D$4:$G$1048576,4,0))</f>
        <v>550</v>
      </c>
      <c r="U2665" s="35">
        <f t="shared" si="203"/>
        <v>206800</v>
      </c>
      <c r="V2665" s="36" t="str">
        <f>IF($L2665="비가동",0,IF($B2665="in",VLOOKUP($E2665,[1]투입량!$M:$T,3,FALSE),VLOOKUP($E2665,[1]투입량!$D:$I,3,FALSE)))</f>
        <v>E5005-1</v>
      </c>
      <c r="W2665" s="35">
        <f>IF($L2665="비가동",0,IF($B2665="in",VLOOKUP($E2665,[1]투입량!$M:$T,6,FALSE),VLOOKUP($E2665,[1]투입량!$D:$I,5,FALSE)))</f>
        <v>555</v>
      </c>
      <c r="X2665" s="35">
        <f t="shared" si="205"/>
        <v>57387</v>
      </c>
      <c r="Y2665" s="37">
        <f>IF(V2665=0,0,VLOOKUP(V2665,[1]원재료!C:H,3,0)*0.001)</f>
        <v>3.25</v>
      </c>
      <c r="Z2665" s="35">
        <f t="shared" si="204"/>
        <v>186507.75</v>
      </c>
      <c r="AA2665" s="38"/>
      <c r="AB2665" s="39" t="s">
        <v>232</v>
      </c>
      <c r="AC2665" s="40"/>
    </row>
    <row r="2666" spans="1:29" ht="19.5" customHeight="1" x14ac:dyDescent="0.45">
      <c r="A2666" s="22">
        <v>46154</v>
      </c>
      <c r="B2666" s="23" t="s">
        <v>29</v>
      </c>
      <c r="C2666" s="24" t="s">
        <v>168</v>
      </c>
      <c r="D2666" s="25" t="s">
        <v>276</v>
      </c>
      <c r="E2666" s="26" t="s">
        <v>277</v>
      </c>
      <c r="F2666" s="27" t="str">
        <f>VLOOKUP(표1[[#This Row],[품번]],[1]!품번구분[#Data],2,0)</f>
        <v>G</v>
      </c>
      <c r="G2666" s="28">
        <v>4</v>
      </c>
      <c r="H2666" s="28">
        <v>88</v>
      </c>
      <c r="I2666" s="28">
        <v>0</v>
      </c>
      <c r="J2666" s="29">
        <f>표1[[#This Row],[C/V]]*표1[[#This Row],[판수]]-표1[[#This Row],[불량수량]]</f>
        <v>352</v>
      </c>
      <c r="K2666" s="28" t="s">
        <v>283</v>
      </c>
      <c r="L2666" s="28" t="s">
        <v>34</v>
      </c>
      <c r="M2666" s="30" t="s">
        <v>230</v>
      </c>
      <c r="N2666" s="30" t="s">
        <v>353</v>
      </c>
      <c r="O2666" s="31">
        <v>620</v>
      </c>
      <c r="P2666" s="31">
        <v>0</v>
      </c>
      <c r="Q2666" s="32"/>
      <c r="R2666" s="33">
        <f t="shared" si="207"/>
        <v>8.5161290322580641</v>
      </c>
      <c r="S2666" s="34">
        <f t="shared" si="206"/>
        <v>186</v>
      </c>
      <c r="T2666" s="35">
        <f>IF(L2666="비가동",0,VLOOKUP(E2666,[1]단가!$D$4:$G$1048576,4,0))</f>
        <v>832.6</v>
      </c>
      <c r="U2666" s="35">
        <f t="shared" si="203"/>
        <v>293075.20000000001</v>
      </c>
      <c r="V2666" s="36" t="str">
        <f>IF($L2666="비가동",0,IF($B2666="in",VLOOKUP($E2666,[1]투입량!$M:$T,3,FALSE),VLOOKUP($E2666,[1]투입량!$D:$I,3,FALSE)))</f>
        <v>E5005-1</v>
      </c>
      <c r="W2666" s="35">
        <f>IF($L2666="비가동",0,IF($B2666="in",VLOOKUP($E2666,[1]투입량!$M:$T,6,FALSE),VLOOKUP($E2666,[1]투입량!$D:$I,5,FALSE)))</f>
        <v>0</v>
      </c>
      <c r="X2666" s="35">
        <f t="shared" si="205"/>
        <v>0</v>
      </c>
      <c r="Y2666" s="37">
        <f>IF(V2666=0,0,VLOOKUP(V2666,[1]원재료!C:H,3,0)*0.001)</f>
        <v>3.25</v>
      </c>
      <c r="Z2666" s="35">
        <f t="shared" si="204"/>
        <v>0</v>
      </c>
      <c r="AA2666" s="38"/>
      <c r="AB2666" s="39" t="s">
        <v>232</v>
      </c>
      <c r="AC2666" s="40"/>
    </row>
    <row r="2667" spans="1:29" ht="19.5" hidden="1" customHeight="1" x14ac:dyDescent="0.45">
      <c r="A2667" s="22">
        <v>46154</v>
      </c>
      <c r="B2667" s="23" t="s">
        <v>29</v>
      </c>
      <c r="C2667" s="24" t="s">
        <v>168</v>
      </c>
      <c r="D2667" s="25" t="s">
        <v>279</v>
      </c>
      <c r="E2667" s="26" t="s">
        <v>392</v>
      </c>
      <c r="F2667" s="27" t="str">
        <f>VLOOKUP(표1[[#This Row],[품번]],[1]!품번구분[#Data],2,0)</f>
        <v>G</v>
      </c>
      <c r="G2667" s="28">
        <v>70</v>
      </c>
      <c r="H2667" s="28">
        <v>68</v>
      </c>
      <c r="I2667" s="28">
        <v>0</v>
      </c>
      <c r="J2667" s="29">
        <f>표1[[#This Row],[C/V]]*표1[[#This Row],[판수]]-표1[[#This Row],[불량수량]]</f>
        <v>4760</v>
      </c>
      <c r="K2667" s="28" t="s">
        <v>283</v>
      </c>
      <c r="L2667" s="28" t="s">
        <v>34</v>
      </c>
      <c r="M2667" s="30" t="s">
        <v>230</v>
      </c>
      <c r="N2667" s="30" t="s">
        <v>353</v>
      </c>
      <c r="O2667" s="31">
        <v>533</v>
      </c>
      <c r="P2667" s="31">
        <v>87</v>
      </c>
      <c r="Q2667" s="32" t="s">
        <v>398</v>
      </c>
      <c r="R2667" s="33">
        <f t="shared" si="207"/>
        <v>7.654784240150093</v>
      </c>
      <c r="S2667" s="34">
        <f t="shared" si="206"/>
        <v>166</v>
      </c>
      <c r="T2667" s="35">
        <f>IF(L2667="비가동",0,VLOOKUP(E2667,[1]단가!$D$4:$G$1048576,4,0))</f>
        <v>321.89999999999998</v>
      </c>
      <c r="U2667" s="35">
        <f t="shared" si="203"/>
        <v>1532244</v>
      </c>
      <c r="V2667" s="36" t="str">
        <f>IF($L2667="비가동",0,IF($B2667="in",VLOOKUP($E2667,[1]투입량!$M:$T,3,FALSE),VLOOKUP($E2667,[1]투입량!$D:$I,3,FALSE)))</f>
        <v>E5802</v>
      </c>
      <c r="W2667" s="35">
        <f>IF($L2667="비가동",0,IF($B2667="in",VLOOKUP($E2667,[1]투입량!$M:$T,6,FALSE),VLOOKUP($E2667,[1]투입량!$D:$I,5,FALSE)))</f>
        <v>68</v>
      </c>
      <c r="X2667" s="35">
        <f t="shared" si="205"/>
        <v>5086.4000000000005</v>
      </c>
      <c r="Y2667" s="37">
        <f>IF(V2667=0,0,VLOOKUP(V2667,[1]원재료!C:H,3,0)*0.001)</f>
        <v>5.83</v>
      </c>
      <c r="Z2667" s="35">
        <f t="shared" si="204"/>
        <v>29653.712000000003</v>
      </c>
      <c r="AA2667" s="38"/>
      <c r="AB2667" s="39" t="s">
        <v>232</v>
      </c>
      <c r="AC2667" s="40"/>
    </row>
    <row r="2668" spans="1:29" ht="19.5" customHeight="1" x14ac:dyDescent="0.45">
      <c r="A2668" s="22">
        <v>46154</v>
      </c>
      <c r="B2668" s="23" t="s">
        <v>29</v>
      </c>
      <c r="C2668" s="24" t="s">
        <v>168</v>
      </c>
      <c r="D2668" s="25" t="s">
        <v>281</v>
      </c>
      <c r="E2668" s="26" t="s">
        <v>411</v>
      </c>
      <c r="F2668" s="27" t="str">
        <f>VLOOKUP(표1[[#This Row],[품번]],[1]!품번구분[#Data],2,0)</f>
        <v>G</v>
      </c>
      <c r="G2668" s="28">
        <v>12</v>
      </c>
      <c r="H2668" s="28">
        <v>88</v>
      </c>
      <c r="I2668" s="28">
        <v>0</v>
      </c>
      <c r="J2668" s="29">
        <f>표1[[#This Row],[C/V]]*표1[[#This Row],[판수]]-표1[[#This Row],[불량수량]]</f>
        <v>1056</v>
      </c>
      <c r="K2668" s="28" t="s">
        <v>283</v>
      </c>
      <c r="L2668" s="28" t="s">
        <v>34</v>
      </c>
      <c r="M2668" s="30" t="s">
        <v>230</v>
      </c>
      <c r="N2668" s="30" t="s">
        <v>353</v>
      </c>
      <c r="O2668" s="31">
        <v>620</v>
      </c>
      <c r="P2668" s="31">
        <v>0</v>
      </c>
      <c r="Q2668" s="32"/>
      <c r="R2668" s="33">
        <f t="shared" si="207"/>
        <v>8.5161290322580641</v>
      </c>
      <c r="S2668" s="34">
        <f t="shared" si="206"/>
        <v>186</v>
      </c>
      <c r="T2668" s="35">
        <f>IF(L2668="비가동",0,VLOOKUP(E2668,[1]단가!$D$4:$G$1048576,4,0))</f>
        <v>299</v>
      </c>
      <c r="U2668" s="35">
        <f t="shared" si="203"/>
        <v>315744</v>
      </c>
      <c r="V2668" s="36" t="str">
        <f>IF($L2668="비가동",0,IF($B2668="in",VLOOKUP($E2668,[1]투입량!$M:$T,3,FALSE),VLOOKUP($E2668,[1]투입량!$D:$I,3,FALSE)))</f>
        <v>E7002</v>
      </c>
      <c r="W2668" s="35">
        <f>IF($L2668="비가동",0,IF($B2668="in",VLOOKUP($E2668,[1]투입량!$M:$T,6,FALSE),VLOOKUP($E2668,[1]투입량!$D:$I,5,FALSE)))</f>
        <v>0</v>
      </c>
      <c r="X2668" s="35">
        <f t="shared" si="205"/>
        <v>0</v>
      </c>
      <c r="Y2668" s="37">
        <f>IF(V2668=0,0,VLOOKUP(V2668,[1]원재료!C:H,3,0)*0.001)</f>
        <v>3.02</v>
      </c>
      <c r="Z2668" s="35">
        <f t="shared" si="204"/>
        <v>0</v>
      </c>
      <c r="AA2668" s="38"/>
      <c r="AB2668" s="39" t="s">
        <v>232</v>
      </c>
      <c r="AC2668" s="40"/>
    </row>
    <row r="2669" spans="1:29" ht="19.5" customHeight="1" x14ac:dyDescent="0.45">
      <c r="A2669" s="22">
        <v>46154</v>
      </c>
      <c r="B2669" s="23" t="s">
        <v>29</v>
      </c>
      <c r="C2669" s="24" t="s">
        <v>168</v>
      </c>
      <c r="D2669" s="25" t="s">
        <v>276</v>
      </c>
      <c r="E2669" s="26" t="s">
        <v>277</v>
      </c>
      <c r="F2669" s="27" t="str">
        <f>VLOOKUP(표1[[#This Row],[품번]],[1]!품번구분[#Data],2,0)</f>
        <v>G</v>
      </c>
      <c r="G2669" s="28">
        <v>4</v>
      </c>
      <c r="H2669" s="28">
        <v>98</v>
      </c>
      <c r="I2669" s="28">
        <v>0</v>
      </c>
      <c r="J2669" s="29">
        <f>표1[[#This Row],[C/V]]*표1[[#This Row],[판수]]-표1[[#This Row],[불량수량]]</f>
        <v>392</v>
      </c>
      <c r="K2669" s="28" t="s">
        <v>278</v>
      </c>
      <c r="L2669" s="28" t="s">
        <v>117</v>
      </c>
      <c r="M2669" s="30" t="s">
        <v>353</v>
      </c>
      <c r="N2669" s="30" t="s">
        <v>230</v>
      </c>
      <c r="O2669" s="31">
        <v>660</v>
      </c>
      <c r="P2669" s="31">
        <v>0</v>
      </c>
      <c r="Q2669" s="32"/>
      <c r="R2669" s="33">
        <f t="shared" si="207"/>
        <v>8.9090909090909101</v>
      </c>
      <c r="S2669" s="34">
        <f t="shared" si="206"/>
        <v>186</v>
      </c>
      <c r="T2669" s="35">
        <f>IF(L2669="비가동",0,VLOOKUP(E2669,[1]단가!$D$4:$G$1048576,4,0))</f>
        <v>832.6</v>
      </c>
      <c r="U2669" s="35">
        <f t="shared" si="203"/>
        <v>326379.2</v>
      </c>
      <c r="V2669" s="36" t="str">
        <f>IF($L2669="비가동",0,IF($B2669="in",VLOOKUP($E2669,[1]투입량!$M:$T,3,FALSE),VLOOKUP($E2669,[1]투입량!$D:$I,3,FALSE)))</f>
        <v>E5005-1</v>
      </c>
      <c r="W2669" s="35">
        <f>IF($L2669="비가동",0,IF($B2669="in",VLOOKUP($E2669,[1]투입량!$M:$T,6,FALSE),VLOOKUP($E2669,[1]투입량!$D:$I,5,FALSE)))</f>
        <v>0</v>
      </c>
      <c r="X2669" s="35">
        <f t="shared" si="205"/>
        <v>0</v>
      </c>
      <c r="Y2669" s="37">
        <f>IF(V2669=0,0,VLOOKUP(V2669,[1]원재료!C:H,3,0)*0.001)</f>
        <v>3.25</v>
      </c>
      <c r="Z2669" s="35">
        <f t="shared" si="204"/>
        <v>0</v>
      </c>
      <c r="AA2669" s="38"/>
      <c r="AB2669" s="39" t="s">
        <v>232</v>
      </c>
      <c r="AC2669" s="40"/>
    </row>
    <row r="2670" spans="1:29" ht="19.5" customHeight="1" x14ac:dyDescent="0.45">
      <c r="A2670" s="22">
        <v>46154</v>
      </c>
      <c r="B2670" s="23" t="s">
        <v>29</v>
      </c>
      <c r="C2670" s="24" t="s">
        <v>168</v>
      </c>
      <c r="D2670" s="25" t="s">
        <v>279</v>
      </c>
      <c r="E2670" s="26" t="s">
        <v>392</v>
      </c>
      <c r="F2670" s="27" t="str">
        <f>VLOOKUP(표1[[#This Row],[품번]],[1]!품번구분[#Data],2,0)</f>
        <v>G</v>
      </c>
      <c r="G2670" s="28">
        <v>70</v>
      </c>
      <c r="H2670" s="28">
        <v>98</v>
      </c>
      <c r="I2670" s="28">
        <v>0</v>
      </c>
      <c r="J2670" s="29">
        <f>표1[[#This Row],[C/V]]*표1[[#This Row],[판수]]-표1[[#This Row],[불량수량]]</f>
        <v>6860</v>
      </c>
      <c r="K2670" s="28" t="s">
        <v>278</v>
      </c>
      <c r="L2670" s="28" t="s">
        <v>117</v>
      </c>
      <c r="M2670" s="30" t="s">
        <v>353</v>
      </c>
      <c r="N2670" s="30" t="s">
        <v>230</v>
      </c>
      <c r="O2670" s="31">
        <v>660</v>
      </c>
      <c r="P2670" s="31">
        <v>0</v>
      </c>
      <c r="Q2670" s="32"/>
      <c r="R2670" s="33">
        <f t="shared" si="207"/>
        <v>8.9090909090909101</v>
      </c>
      <c r="S2670" s="34">
        <f t="shared" si="206"/>
        <v>166</v>
      </c>
      <c r="T2670" s="35">
        <f>IF(L2670="비가동",0,VLOOKUP(E2670,[1]단가!$D$4:$G$1048576,4,0))</f>
        <v>321.89999999999998</v>
      </c>
      <c r="U2670" s="35">
        <f t="shared" si="203"/>
        <v>2208234</v>
      </c>
      <c r="V2670" s="36" t="str">
        <f>IF($L2670="비가동",0,IF($B2670="in",VLOOKUP($E2670,[1]투입량!$M:$T,3,FALSE),VLOOKUP($E2670,[1]투입량!$D:$I,3,FALSE)))</f>
        <v>E5802</v>
      </c>
      <c r="W2670" s="35">
        <f>IF($L2670="비가동",0,IF($B2670="in",VLOOKUP($E2670,[1]투입량!$M:$T,6,FALSE),VLOOKUP($E2670,[1]투입량!$D:$I,5,FALSE)))</f>
        <v>68</v>
      </c>
      <c r="X2670" s="35">
        <f t="shared" si="205"/>
        <v>7330.4000000000015</v>
      </c>
      <c r="Y2670" s="37">
        <f>IF(V2670=0,0,VLOOKUP(V2670,[1]원재료!C:H,3,0)*0.001)</f>
        <v>5.83</v>
      </c>
      <c r="Z2670" s="35">
        <f t="shared" si="204"/>
        <v>42736.232000000011</v>
      </c>
      <c r="AA2670" s="38"/>
      <c r="AB2670" s="39" t="s">
        <v>232</v>
      </c>
      <c r="AC2670" s="40"/>
    </row>
    <row r="2671" spans="1:29" ht="19.5" customHeight="1" x14ac:dyDescent="0.45">
      <c r="A2671" s="22">
        <v>46154</v>
      </c>
      <c r="B2671" s="23" t="s">
        <v>29</v>
      </c>
      <c r="C2671" s="24" t="s">
        <v>168</v>
      </c>
      <c r="D2671" s="25" t="s">
        <v>281</v>
      </c>
      <c r="E2671" s="26" t="s">
        <v>411</v>
      </c>
      <c r="F2671" s="27" t="str">
        <f>VLOOKUP(표1[[#This Row],[품번]],[1]!품번구분[#Data],2,0)</f>
        <v>G</v>
      </c>
      <c r="G2671" s="28">
        <v>12</v>
      </c>
      <c r="H2671" s="28">
        <v>98</v>
      </c>
      <c r="I2671" s="28">
        <v>0</v>
      </c>
      <c r="J2671" s="29">
        <f>표1[[#This Row],[C/V]]*표1[[#This Row],[판수]]-표1[[#This Row],[불량수량]]</f>
        <v>1176</v>
      </c>
      <c r="K2671" s="28" t="s">
        <v>278</v>
      </c>
      <c r="L2671" s="28" t="s">
        <v>117</v>
      </c>
      <c r="M2671" s="30" t="s">
        <v>353</v>
      </c>
      <c r="N2671" s="30" t="s">
        <v>230</v>
      </c>
      <c r="O2671" s="31">
        <v>660</v>
      </c>
      <c r="P2671" s="31">
        <v>0</v>
      </c>
      <c r="Q2671" s="32"/>
      <c r="R2671" s="33">
        <f t="shared" si="207"/>
        <v>8.9090909090909101</v>
      </c>
      <c r="S2671" s="34">
        <f t="shared" si="206"/>
        <v>186</v>
      </c>
      <c r="T2671" s="35">
        <f>IF(L2671="비가동",0,VLOOKUP(E2671,[1]단가!$D$4:$G$1048576,4,0))</f>
        <v>299</v>
      </c>
      <c r="U2671" s="35">
        <f t="shared" si="203"/>
        <v>351624</v>
      </c>
      <c r="V2671" s="36" t="str">
        <f>IF($L2671="비가동",0,IF($B2671="in",VLOOKUP($E2671,[1]투입량!$M:$T,3,FALSE),VLOOKUP($E2671,[1]투입량!$D:$I,3,FALSE)))</f>
        <v>E7002</v>
      </c>
      <c r="W2671" s="35">
        <f>IF($L2671="비가동",0,IF($B2671="in",VLOOKUP($E2671,[1]투입량!$M:$T,6,FALSE),VLOOKUP($E2671,[1]투입량!$D:$I,5,FALSE)))</f>
        <v>0</v>
      </c>
      <c r="X2671" s="35">
        <f t="shared" si="205"/>
        <v>0</v>
      </c>
      <c r="Y2671" s="37">
        <f>IF(V2671=0,0,VLOOKUP(V2671,[1]원재료!C:H,3,0)*0.001)</f>
        <v>3.02</v>
      </c>
      <c r="Z2671" s="35">
        <f t="shared" si="204"/>
        <v>0</v>
      </c>
      <c r="AA2671" s="38"/>
      <c r="AB2671" s="39" t="s">
        <v>232</v>
      </c>
      <c r="AC2671" s="40"/>
    </row>
    <row r="2672" spans="1:29" ht="19.5" customHeight="1" x14ac:dyDescent="0.45">
      <c r="A2672" s="22">
        <v>46154</v>
      </c>
      <c r="B2672" s="23" t="s">
        <v>29</v>
      </c>
      <c r="C2672" s="24" t="s">
        <v>168</v>
      </c>
      <c r="D2672" s="25" t="s">
        <v>284</v>
      </c>
      <c r="E2672" s="26" t="s">
        <v>405</v>
      </c>
      <c r="F2672" s="27" t="str">
        <f>VLOOKUP(표1[[#This Row],[품번]],[1]!품번구분[#Data],2,0)</f>
        <v>G</v>
      </c>
      <c r="G2672" s="28">
        <v>4</v>
      </c>
      <c r="H2672" s="28">
        <v>94</v>
      </c>
      <c r="I2672" s="28">
        <v>0</v>
      </c>
      <c r="J2672" s="29">
        <f>표1[[#This Row],[C/V]]*표1[[#This Row],[판수]]-표1[[#This Row],[불량수량]]</f>
        <v>376</v>
      </c>
      <c r="K2672" s="28" t="s">
        <v>420</v>
      </c>
      <c r="L2672" s="28" t="s">
        <v>34</v>
      </c>
      <c r="M2672" s="30" t="s">
        <v>230</v>
      </c>
      <c r="N2672" s="30" t="s">
        <v>353</v>
      </c>
      <c r="O2672" s="31">
        <v>620</v>
      </c>
      <c r="P2672" s="31">
        <v>0</v>
      </c>
      <c r="Q2672" s="32"/>
      <c r="R2672" s="33">
        <f t="shared" si="207"/>
        <v>9.0967741935483879</v>
      </c>
      <c r="S2672" s="34">
        <f t="shared" si="206"/>
        <v>94</v>
      </c>
      <c r="T2672" s="35">
        <f>IF(L2672="비가동",0,VLOOKUP(E2672,[1]단가!$D$4:$G$1048576,4,0))</f>
        <v>412.51</v>
      </c>
      <c r="U2672" s="35">
        <f t="shared" si="203"/>
        <v>155103.76</v>
      </c>
      <c r="V2672" s="36" t="str">
        <f>IF($L2672="비가동",0,IF($B2672="in",VLOOKUP($E2672,[1]투입량!$M:$T,3,FALSE),VLOOKUP($E2672,[1]투입량!$D:$I,3,FALSE)))</f>
        <v>E6004</v>
      </c>
      <c r="W2672" s="35">
        <f>IF($L2672="비가동",0,IF($B2672="in",VLOOKUP($E2672,[1]투입량!$M:$T,6,FALSE),VLOOKUP($E2672,[1]투입량!$D:$I,5,FALSE)))</f>
        <v>0</v>
      </c>
      <c r="X2672" s="35">
        <f t="shared" si="205"/>
        <v>0</v>
      </c>
      <c r="Y2672" s="37">
        <f>IF(V2672=0,0,VLOOKUP(V2672,[1]원재료!C:H,3,0)*0.001)</f>
        <v>3.35</v>
      </c>
      <c r="Z2672" s="35">
        <f t="shared" si="204"/>
        <v>0</v>
      </c>
      <c r="AA2672" s="38"/>
      <c r="AB2672" s="39" t="s">
        <v>232</v>
      </c>
      <c r="AC2672" s="40"/>
    </row>
    <row r="2673" spans="1:29" ht="19.5" customHeight="1" x14ac:dyDescent="0.45">
      <c r="A2673" s="22">
        <v>46154</v>
      </c>
      <c r="B2673" s="23" t="s">
        <v>29</v>
      </c>
      <c r="C2673" s="24" t="s">
        <v>168</v>
      </c>
      <c r="D2673" s="25" t="s">
        <v>287</v>
      </c>
      <c r="E2673" s="26" t="s">
        <v>362</v>
      </c>
      <c r="F2673" s="27" t="str">
        <f>VLOOKUP(표1[[#This Row],[품번]],[1]!품번구분[#Data],2,0)</f>
        <v>G</v>
      </c>
      <c r="G2673" s="28">
        <v>2</v>
      </c>
      <c r="H2673" s="28">
        <v>94</v>
      </c>
      <c r="I2673" s="28">
        <v>0</v>
      </c>
      <c r="J2673" s="29">
        <f>표1[[#This Row],[C/V]]*표1[[#This Row],[판수]]-표1[[#This Row],[불량수량]]</f>
        <v>188</v>
      </c>
      <c r="K2673" s="28" t="s">
        <v>420</v>
      </c>
      <c r="L2673" s="28" t="s">
        <v>34</v>
      </c>
      <c r="M2673" s="30" t="s">
        <v>230</v>
      </c>
      <c r="N2673" s="30" t="s">
        <v>353</v>
      </c>
      <c r="O2673" s="31">
        <v>620</v>
      </c>
      <c r="P2673" s="31">
        <v>0</v>
      </c>
      <c r="Q2673" s="32"/>
      <c r="R2673" s="33">
        <f t="shared" si="207"/>
        <v>9.0967741935483879</v>
      </c>
      <c r="S2673" s="34">
        <f t="shared" si="206"/>
        <v>94</v>
      </c>
      <c r="T2673" s="35">
        <f>IF(L2673="비가동",0,VLOOKUP(E2673,[1]단가!$D$4:$G$1048576,4,0))</f>
        <v>467.4</v>
      </c>
      <c r="U2673" s="35">
        <f t="shared" si="203"/>
        <v>87871.2</v>
      </c>
      <c r="V2673" s="36" t="str">
        <f>IF($L2673="비가동",0,IF($B2673="in",VLOOKUP($E2673,[1]투입량!$M:$T,3,FALSE),VLOOKUP($E2673,[1]투입량!$D:$I,3,FALSE)))</f>
        <v>E5005-1</v>
      </c>
      <c r="W2673" s="35">
        <f>IF($L2673="비가동",0,IF($B2673="in",VLOOKUP($E2673,[1]투입량!$M:$T,6,FALSE),VLOOKUP($E2673,[1]투입량!$D:$I,5,FALSE)))</f>
        <v>40</v>
      </c>
      <c r="X2673" s="35">
        <f t="shared" si="205"/>
        <v>4136</v>
      </c>
      <c r="Y2673" s="37">
        <f>IF(V2673=0,0,VLOOKUP(V2673,[1]원재료!C:H,3,0)*0.001)</f>
        <v>3.25</v>
      </c>
      <c r="Z2673" s="35">
        <f t="shared" si="204"/>
        <v>13442</v>
      </c>
      <c r="AA2673" s="38"/>
      <c r="AB2673" s="39" t="s">
        <v>232</v>
      </c>
      <c r="AC2673" s="40"/>
    </row>
    <row r="2674" spans="1:29" ht="19.5" customHeight="1" x14ac:dyDescent="0.45">
      <c r="A2674" s="22">
        <v>46154</v>
      </c>
      <c r="B2674" s="23" t="s">
        <v>29</v>
      </c>
      <c r="C2674" s="24" t="s">
        <v>168</v>
      </c>
      <c r="D2674" s="25" t="s">
        <v>289</v>
      </c>
      <c r="E2674" s="26" t="s">
        <v>382</v>
      </c>
      <c r="F2674" s="27" t="str">
        <f>VLOOKUP(표1[[#This Row],[품번]],[1]!품번구분[#Data],2,0)</f>
        <v>G</v>
      </c>
      <c r="G2674" s="28">
        <v>4</v>
      </c>
      <c r="H2674" s="28">
        <v>94</v>
      </c>
      <c r="I2674" s="28">
        <v>0</v>
      </c>
      <c r="J2674" s="29">
        <f>표1[[#This Row],[C/V]]*표1[[#This Row],[판수]]-표1[[#This Row],[불량수량]]</f>
        <v>376</v>
      </c>
      <c r="K2674" s="28" t="s">
        <v>420</v>
      </c>
      <c r="L2674" s="28" t="s">
        <v>34</v>
      </c>
      <c r="M2674" s="30" t="s">
        <v>230</v>
      </c>
      <c r="N2674" s="30" t="s">
        <v>353</v>
      </c>
      <c r="O2674" s="31">
        <v>620</v>
      </c>
      <c r="P2674" s="31">
        <v>0</v>
      </c>
      <c r="Q2674" s="32"/>
      <c r="R2674" s="33">
        <f t="shared" si="207"/>
        <v>9.0967741935483879</v>
      </c>
      <c r="S2674" s="34">
        <f t="shared" si="206"/>
        <v>94</v>
      </c>
      <c r="T2674" s="35">
        <f>IF(L2674="비가동",0,VLOOKUP(E2674,[1]단가!$D$4:$G$1048576,4,0))</f>
        <v>385</v>
      </c>
      <c r="U2674" s="35">
        <f t="shared" ref="U2674:U2737" si="208">IF(L2674="비가동",0,T2674*J2674)</f>
        <v>144760</v>
      </c>
      <c r="V2674" s="36" t="str">
        <f>IF($L2674="비가동",0,IF($B2674="in",VLOOKUP($E2674,[1]투입량!$M:$T,3,FALSE),VLOOKUP($E2674,[1]투입량!$D:$I,3,FALSE)))</f>
        <v>E5005-1</v>
      </c>
      <c r="W2674" s="35">
        <f>IF($L2674="비가동",0,IF($B2674="in",VLOOKUP($E2674,[1]투입량!$M:$T,6,FALSE),VLOOKUP($E2674,[1]투입량!$D:$I,5,FALSE)))</f>
        <v>80</v>
      </c>
      <c r="X2674" s="35">
        <f t="shared" si="205"/>
        <v>8272</v>
      </c>
      <c r="Y2674" s="37">
        <f>IF(V2674=0,0,VLOOKUP(V2674,[1]원재료!C:H,3,0)*0.001)</f>
        <v>3.25</v>
      </c>
      <c r="Z2674" s="35">
        <f t="shared" ref="Z2674:Z2737" si="209">Y2674*X2674</f>
        <v>26884</v>
      </c>
      <c r="AA2674" s="38"/>
      <c r="AB2674" s="39" t="s">
        <v>232</v>
      </c>
      <c r="AC2674" s="40"/>
    </row>
    <row r="2675" spans="1:29" ht="19.5" customHeight="1" x14ac:dyDescent="0.45">
      <c r="A2675" s="22">
        <v>46154</v>
      </c>
      <c r="B2675" s="23" t="s">
        <v>29</v>
      </c>
      <c r="C2675" s="24" t="s">
        <v>168</v>
      </c>
      <c r="D2675" s="25" t="s">
        <v>304</v>
      </c>
      <c r="E2675" s="26" t="s">
        <v>305</v>
      </c>
      <c r="F2675" s="27" t="str">
        <f>VLOOKUP(표1[[#This Row],[품번]],[1]!품번구분[#Data],2,0)</f>
        <v>G</v>
      </c>
      <c r="G2675" s="28">
        <v>40</v>
      </c>
      <c r="H2675" s="28">
        <v>76</v>
      </c>
      <c r="I2675" s="28">
        <v>0</v>
      </c>
      <c r="J2675" s="29">
        <f>표1[[#This Row],[C/V]]*표1[[#This Row],[판수]]-표1[[#This Row],[불량수량]]</f>
        <v>3040</v>
      </c>
      <c r="K2675" s="28" t="s">
        <v>311</v>
      </c>
      <c r="L2675" s="28" t="s">
        <v>34</v>
      </c>
      <c r="M2675" s="30" t="s">
        <v>230</v>
      </c>
      <c r="N2675" s="30" t="s">
        <v>353</v>
      </c>
      <c r="O2675" s="31">
        <v>620</v>
      </c>
      <c r="P2675" s="31">
        <v>0</v>
      </c>
      <c r="Q2675" s="32"/>
      <c r="R2675" s="33">
        <f t="shared" si="207"/>
        <v>7.354838709677419</v>
      </c>
      <c r="S2675" s="34">
        <f t="shared" si="206"/>
        <v>166</v>
      </c>
      <c r="T2675" s="35">
        <f>IF(L2675="비가동",0,VLOOKUP(E2675,[1]단가!$D$4:$G$1048576,4,0))</f>
        <v>95</v>
      </c>
      <c r="U2675" s="35">
        <f t="shared" si="208"/>
        <v>288800</v>
      </c>
      <c r="V2675" s="36" t="str">
        <f>IF($L2675="비가동",0,IF($B2675="in",VLOOKUP($E2675,[1]투입량!$M:$T,3,FALSE),VLOOKUP($E2675,[1]투입량!$D:$I,3,FALSE)))</f>
        <v>E4005-1</v>
      </c>
      <c r="W2675" s="35">
        <f>IF($L2675="비가동",0,IF($B2675="in",VLOOKUP($E2675,[1]투입량!$M:$T,6,FALSE),VLOOKUP($E2675,[1]투입량!$D:$I,5,FALSE)))</f>
        <v>272</v>
      </c>
      <c r="X2675" s="35">
        <f t="shared" ref="X2675:X2738" si="210">IF(L2675="비가동",0,(W2675*1.1)*H2675)</f>
        <v>22739.200000000004</v>
      </c>
      <c r="Y2675" s="37">
        <f>IF(V2675=0,0,VLOOKUP(V2675,[1]원재료!C:H,3,0)*0.001)</f>
        <v>3.24</v>
      </c>
      <c r="Z2675" s="35">
        <f t="shared" si="209"/>
        <v>73675.008000000016</v>
      </c>
      <c r="AA2675" s="38"/>
      <c r="AB2675" s="39" t="s">
        <v>232</v>
      </c>
      <c r="AC2675" s="40"/>
    </row>
    <row r="2676" spans="1:29" ht="19.5" customHeight="1" x14ac:dyDescent="0.45">
      <c r="A2676" s="22">
        <v>46154</v>
      </c>
      <c r="B2676" s="23" t="s">
        <v>29</v>
      </c>
      <c r="C2676" s="24" t="s">
        <v>168</v>
      </c>
      <c r="D2676" s="25" t="s">
        <v>307</v>
      </c>
      <c r="E2676" s="26" t="s">
        <v>308</v>
      </c>
      <c r="F2676" s="27" t="str">
        <f>VLOOKUP(표1[[#This Row],[품번]],[1]!품번구분[#Data],2,0)</f>
        <v>G</v>
      </c>
      <c r="G2676" s="28">
        <v>25</v>
      </c>
      <c r="H2676" s="28">
        <v>77</v>
      </c>
      <c r="I2676" s="28">
        <v>0</v>
      </c>
      <c r="J2676" s="29">
        <f>표1[[#This Row],[C/V]]*표1[[#This Row],[판수]]-표1[[#This Row],[불량수량]]</f>
        <v>1925</v>
      </c>
      <c r="K2676" s="28" t="s">
        <v>311</v>
      </c>
      <c r="L2676" s="28" t="s">
        <v>34</v>
      </c>
      <c r="M2676" s="30" t="s">
        <v>230</v>
      </c>
      <c r="N2676" s="30" t="s">
        <v>353</v>
      </c>
      <c r="O2676" s="31">
        <v>620</v>
      </c>
      <c r="P2676" s="31">
        <v>0</v>
      </c>
      <c r="Q2676" s="32"/>
      <c r="R2676" s="33">
        <f t="shared" si="207"/>
        <v>7.4516129032258061</v>
      </c>
      <c r="S2676" s="34">
        <f t="shared" si="206"/>
        <v>167</v>
      </c>
      <c r="T2676" s="35">
        <f>IF(L2676="비가동",0,VLOOKUP(E2676,[1]단가!$D$4:$G$1048576,4,0))</f>
        <v>270</v>
      </c>
      <c r="U2676" s="35">
        <f t="shared" si="208"/>
        <v>519750</v>
      </c>
      <c r="V2676" s="36" t="str">
        <f>IF($L2676="비가동",0,IF($B2676="in",VLOOKUP($E2676,[1]투입량!$M:$T,3,FALSE),VLOOKUP($E2676,[1]투입량!$D:$I,3,FALSE)))</f>
        <v>E5005-1</v>
      </c>
      <c r="W2676" s="35">
        <f>IF($L2676="비가동",0,IF($B2676="in",VLOOKUP($E2676,[1]투입량!$M:$T,6,FALSE),VLOOKUP($E2676,[1]투입량!$D:$I,5,FALSE)))</f>
        <v>1200</v>
      </c>
      <c r="X2676" s="35">
        <f t="shared" si="210"/>
        <v>101640</v>
      </c>
      <c r="Y2676" s="37">
        <f>IF(V2676=0,0,VLOOKUP(V2676,[1]원재료!C:H,3,0)*0.001)</f>
        <v>3.25</v>
      </c>
      <c r="Z2676" s="35">
        <f t="shared" si="209"/>
        <v>330330</v>
      </c>
      <c r="AA2676" s="38"/>
      <c r="AB2676" s="39" t="s">
        <v>232</v>
      </c>
      <c r="AC2676" s="40"/>
    </row>
    <row r="2677" spans="1:29" ht="19.5" customHeight="1" x14ac:dyDescent="0.45">
      <c r="A2677" s="22">
        <v>46154</v>
      </c>
      <c r="B2677" s="23" t="s">
        <v>29</v>
      </c>
      <c r="C2677" s="24" t="s">
        <v>168</v>
      </c>
      <c r="D2677" s="25" t="s">
        <v>309</v>
      </c>
      <c r="E2677" s="26" t="s">
        <v>310</v>
      </c>
      <c r="F2677" s="27" t="str">
        <f>VLOOKUP(표1[[#This Row],[품번]],[1]!품번구분[#Data],2,0)</f>
        <v>G</v>
      </c>
      <c r="G2677" s="28">
        <v>8</v>
      </c>
      <c r="H2677" s="28">
        <v>76</v>
      </c>
      <c r="I2677" s="28">
        <v>0</v>
      </c>
      <c r="J2677" s="29">
        <f>표1[[#This Row],[C/V]]*표1[[#This Row],[판수]]-표1[[#This Row],[불량수량]]</f>
        <v>608</v>
      </c>
      <c r="K2677" s="28" t="s">
        <v>311</v>
      </c>
      <c r="L2677" s="28" t="s">
        <v>34</v>
      </c>
      <c r="M2677" s="30" t="s">
        <v>230</v>
      </c>
      <c r="N2677" s="30" t="s">
        <v>353</v>
      </c>
      <c r="O2677" s="31">
        <v>620</v>
      </c>
      <c r="P2677" s="31">
        <v>0</v>
      </c>
      <c r="Q2677" s="32"/>
      <c r="R2677" s="33">
        <f t="shared" si="207"/>
        <v>7.354838709677419</v>
      </c>
      <c r="S2677" s="34">
        <f t="shared" si="206"/>
        <v>166</v>
      </c>
      <c r="T2677" s="35">
        <f>IF(L2677="비가동",0,VLOOKUP(E2677,[1]단가!$D$4:$G$1048576,4,0))</f>
        <v>672.3</v>
      </c>
      <c r="U2677" s="35">
        <f t="shared" si="208"/>
        <v>408758.39999999997</v>
      </c>
      <c r="V2677" s="36" t="str">
        <f>IF($L2677="비가동",0,IF($B2677="in",VLOOKUP($E2677,[1]투입량!$M:$T,3,FALSE),VLOOKUP($E2677,[1]투입량!$D:$I,3,FALSE)))</f>
        <v>E5005-1</v>
      </c>
      <c r="W2677" s="35">
        <f>IF($L2677="비가동",0,IF($B2677="in",VLOOKUP($E2677,[1]투입량!$M:$T,6,FALSE),VLOOKUP($E2677,[1]투입량!$D:$I,5,FALSE)))</f>
        <v>366</v>
      </c>
      <c r="X2677" s="35">
        <f t="shared" si="210"/>
        <v>30597.600000000002</v>
      </c>
      <c r="Y2677" s="37">
        <f>IF(V2677=0,0,VLOOKUP(V2677,[1]원재료!C:H,3,0)*0.001)</f>
        <v>3.25</v>
      </c>
      <c r="Z2677" s="35">
        <f t="shared" si="209"/>
        <v>99442.200000000012</v>
      </c>
      <c r="AA2677" s="38"/>
      <c r="AB2677" s="39" t="s">
        <v>232</v>
      </c>
      <c r="AC2677" s="40"/>
    </row>
    <row r="2678" spans="1:29" ht="19.5" customHeight="1" x14ac:dyDescent="0.45">
      <c r="A2678" s="22">
        <v>46154</v>
      </c>
      <c r="B2678" s="23" t="s">
        <v>29</v>
      </c>
      <c r="C2678" s="24" t="s">
        <v>168</v>
      </c>
      <c r="D2678" s="25" t="s">
        <v>304</v>
      </c>
      <c r="E2678" s="26" t="s">
        <v>305</v>
      </c>
      <c r="F2678" s="27" t="str">
        <f>VLOOKUP(표1[[#This Row],[품번]],[1]!품번구분[#Data],2,0)</f>
        <v>G</v>
      </c>
      <c r="G2678" s="28">
        <v>40</v>
      </c>
      <c r="H2678" s="28">
        <v>90</v>
      </c>
      <c r="I2678" s="28">
        <v>0</v>
      </c>
      <c r="J2678" s="29">
        <f>표1[[#This Row],[C/V]]*표1[[#This Row],[판수]]-표1[[#This Row],[불량수량]]</f>
        <v>3600</v>
      </c>
      <c r="K2678" s="28" t="s">
        <v>306</v>
      </c>
      <c r="L2678" s="28" t="s">
        <v>117</v>
      </c>
      <c r="M2678" s="30" t="s">
        <v>353</v>
      </c>
      <c r="N2678" s="30" t="s">
        <v>230</v>
      </c>
      <c r="O2678" s="31">
        <v>660</v>
      </c>
      <c r="P2678" s="31">
        <v>0</v>
      </c>
      <c r="Q2678" s="32"/>
      <c r="R2678" s="33">
        <f t="shared" si="207"/>
        <v>8.1818181818181817</v>
      </c>
      <c r="S2678" s="34">
        <f t="shared" si="206"/>
        <v>166</v>
      </c>
      <c r="T2678" s="35">
        <f>IF(L2678="비가동",0,VLOOKUP(E2678,[1]단가!$D$4:$G$1048576,4,0))</f>
        <v>95</v>
      </c>
      <c r="U2678" s="35">
        <f t="shared" si="208"/>
        <v>342000</v>
      </c>
      <c r="V2678" s="36" t="str">
        <f>IF($L2678="비가동",0,IF($B2678="in",VLOOKUP($E2678,[1]투입량!$M:$T,3,FALSE),VLOOKUP($E2678,[1]투입량!$D:$I,3,FALSE)))</f>
        <v>E4005-1</v>
      </c>
      <c r="W2678" s="35">
        <f>IF($L2678="비가동",0,IF($B2678="in",VLOOKUP($E2678,[1]투입량!$M:$T,6,FALSE),VLOOKUP($E2678,[1]투입량!$D:$I,5,FALSE)))</f>
        <v>272</v>
      </c>
      <c r="X2678" s="35">
        <f t="shared" si="210"/>
        <v>26928.000000000004</v>
      </c>
      <c r="Y2678" s="37">
        <f>IF(V2678=0,0,VLOOKUP(V2678,[1]원재료!C:H,3,0)*0.001)</f>
        <v>3.24</v>
      </c>
      <c r="Z2678" s="35">
        <f t="shared" si="209"/>
        <v>87246.720000000016</v>
      </c>
      <c r="AA2678" s="38"/>
      <c r="AB2678" s="39" t="s">
        <v>232</v>
      </c>
      <c r="AC2678" s="40"/>
    </row>
    <row r="2679" spans="1:29" ht="19.5" customHeight="1" x14ac:dyDescent="0.45">
      <c r="A2679" s="22">
        <v>46154</v>
      </c>
      <c r="B2679" s="23" t="s">
        <v>29</v>
      </c>
      <c r="C2679" s="24" t="s">
        <v>168</v>
      </c>
      <c r="D2679" s="25" t="s">
        <v>307</v>
      </c>
      <c r="E2679" s="26" t="s">
        <v>308</v>
      </c>
      <c r="F2679" s="27" t="str">
        <f>VLOOKUP(표1[[#This Row],[품번]],[1]!품번구분[#Data],2,0)</f>
        <v>G</v>
      </c>
      <c r="G2679" s="28">
        <v>25</v>
      </c>
      <c r="H2679" s="28">
        <v>90</v>
      </c>
      <c r="I2679" s="28">
        <v>0</v>
      </c>
      <c r="J2679" s="29">
        <f>표1[[#This Row],[C/V]]*표1[[#This Row],[판수]]-표1[[#This Row],[불량수량]]</f>
        <v>2250</v>
      </c>
      <c r="K2679" s="28" t="s">
        <v>306</v>
      </c>
      <c r="L2679" s="28" t="s">
        <v>117</v>
      </c>
      <c r="M2679" s="30" t="s">
        <v>353</v>
      </c>
      <c r="N2679" s="30" t="s">
        <v>230</v>
      </c>
      <c r="O2679" s="31">
        <v>660</v>
      </c>
      <c r="P2679" s="31">
        <v>0</v>
      </c>
      <c r="Q2679" s="32"/>
      <c r="R2679" s="33">
        <f t="shared" si="207"/>
        <v>8.1818181818181817</v>
      </c>
      <c r="S2679" s="34">
        <f t="shared" si="206"/>
        <v>167</v>
      </c>
      <c r="T2679" s="35">
        <f>IF(L2679="비가동",0,VLOOKUP(E2679,[1]단가!$D$4:$G$1048576,4,0))</f>
        <v>270</v>
      </c>
      <c r="U2679" s="35">
        <f t="shared" si="208"/>
        <v>607500</v>
      </c>
      <c r="V2679" s="36" t="str">
        <f>IF($L2679="비가동",0,IF($B2679="in",VLOOKUP($E2679,[1]투입량!$M:$T,3,FALSE),VLOOKUP($E2679,[1]투입량!$D:$I,3,FALSE)))</f>
        <v>E5005-1</v>
      </c>
      <c r="W2679" s="35">
        <f>IF($L2679="비가동",0,IF($B2679="in",VLOOKUP($E2679,[1]투입량!$M:$T,6,FALSE),VLOOKUP($E2679,[1]투입량!$D:$I,5,FALSE)))</f>
        <v>1200</v>
      </c>
      <c r="X2679" s="35">
        <f t="shared" si="210"/>
        <v>118800</v>
      </c>
      <c r="Y2679" s="37">
        <f>IF(V2679=0,0,VLOOKUP(V2679,[1]원재료!C:H,3,0)*0.001)</f>
        <v>3.25</v>
      </c>
      <c r="Z2679" s="35">
        <f t="shared" si="209"/>
        <v>386100</v>
      </c>
      <c r="AA2679" s="38"/>
      <c r="AB2679" s="39" t="s">
        <v>232</v>
      </c>
      <c r="AC2679" s="40"/>
    </row>
    <row r="2680" spans="1:29" ht="19.5" customHeight="1" x14ac:dyDescent="0.45">
      <c r="A2680" s="22">
        <v>46154</v>
      </c>
      <c r="B2680" s="23" t="s">
        <v>29</v>
      </c>
      <c r="C2680" s="24" t="s">
        <v>168</v>
      </c>
      <c r="D2680" s="25" t="s">
        <v>309</v>
      </c>
      <c r="E2680" s="26" t="s">
        <v>310</v>
      </c>
      <c r="F2680" s="27" t="str">
        <f>VLOOKUP(표1[[#This Row],[품번]],[1]!품번구분[#Data],2,0)</f>
        <v>G</v>
      </c>
      <c r="G2680" s="28">
        <v>8</v>
      </c>
      <c r="H2680" s="28">
        <v>90</v>
      </c>
      <c r="I2680" s="28">
        <v>0</v>
      </c>
      <c r="J2680" s="29">
        <f>표1[[#This Row],[C/V]]*표1[[#This Row],[판수]]-표1[[#This Row],[불량수량]]</f>
        <v>720</v>
      </c>
      <c r="K2680" s="28" t="s">
        <v>306</v>
      </c>
      <c r="L2680" s="28" t="s">
        <v>117</v>
      </c>
      <c r="M2680" s="30" t="s">
        <v>353</v>
      </c>
      <c r="N2680" s="30" t="s">
        <v>230</v>
      </c>
      <c r="O2680" s="31">
        <v>660</v>
      </c>
      <c r="P2680" s="31">
        <v>0</v>
      </c>
      <c r="Q2680" s="32"/>
      <c r="R2680" s="33">
        <f t="shared" si="207"/>
        <v>8.1818181818181817</v>
      </c>
      <c r="S2680" s="34">
        <f t="shared" si="206"/>
        <v>166</v>
      </c>
      <c r="T2680" s="35">
        <f>IF(L2680="비가동",0,VLOOKUP(E2680,[1]단가!$D$4:$G$1048576,4,0))</f>
        <v>672.3</v>
      </c>
      <c r="U2680" s="35">
        <f t="shared" si="208"/>
        <v>484055.99999999994</v>
      </c>
      <c r="V2680" s="36" t="str">
        <f>IF($L2680="비가동",0,IF($B2680="in",VLOOKUP($E2680,[1]투입량!$M:$T,3,FALSE),VLOOKUP($E2680,[1]투입량!$D:$I,3,FALSE)))</f>
        <v>E5005-1</v>
      </c>
      <c r="W2680" s="35">
        <f>IF($L2680="비가동",0,IF($B2680="in",VLOOKUP($E2680,[1]투입량!$M:$T,6,FALSE),VLOOKUP($E2680,[1]투입량!$D:$I,5,FALSE)))</f>
        <v>366</v>
      </c>
      <c r="X2680" s="35">
        <f t="shared" si="210"/>
        <v>36234</v>
      </c>
      <c r="Y2680" s="37">
        <f>IF(V2680=0,0,VLOOKUP(V2680,[1]원재료!C:H,3,0)*0.001)</f>
        <v>3.25</v>
      </c>
      <c r="Z2680" s="35">
        <f t="shared" si="209"/>
        <v>117760.5</v>
      </c>
      <c r="AA2680" s="38"/>
      <c r="AB2680" s="39" t="s">
        <v>232</v>
      </c>
      <c r="AC2680" s="40"/>
    </row>
    <row r="2681" spans="1:29" ht="19.5" customHeight="1" x14ac:dyDescent="0.45">
      <c r="A2681" s="22">
        <v>46154</v>
      </c>
      <c r="B2681" s="23" t="s">
        <v>29</v>
      </c>
      <c r="C2681" s="24" t="s">
        <v>168</v>
      </c>
      <c r="D2681" s="25" t="s">
        <v>312</v>
      </c>
      <c r="E2681" s="26" t="s">
        <v>313</v>
      </c>
      <c r="F2681" s="27" t="str">
        <f>VLOOKUP(표1[[#This Row],[품번]],[1]!품번구분[#Data],2,0)</f>
        <v>G</v>
      </c>
      <c r="G2681" s="28">
        <v>6</v>
      </c>
      <c r="H2681" s="28">
        <v>96</v>
      </c>
      <c r="I2681" s="28">
        <v>0</v>
      </c>
      <c r="J2681" s="29">
        <f>표1[[#This Row],[C/V]]*표1[[#This Row],[판수]]-표1[[#This Row],[불량수량]]</f>
        <v>576</v>
      </c>
      <c r="K2681" s="28" t="s">
        <v>319</v>
      </c>
      <c r="L2681" s="28" t="s">
        <v>34</v>
      </c>
      <c r="M2681" s="30" t="s">
        <v>230</v>
      </c>
      <c r="N2681" s="30" t="s">
        <v>353</v>
      </c>
      <c r="O2681" s="31">
        <v>620</v>
      </c>
      <c r="P2681" s="31">
        <v>0</v>
      </c>
      <c r="Q2681" s="32"/>
      <c r="R2681" s="33">
        <f t="shared" si="207"/>
        <v>9.2903225806451619</v>
      </c>
      <c r="S2681" s="34">
        <f t="shared" si="206"/>
        <v>197</v>
      </c>
      <c r="T2681" s="35">
        <f>IF(L2681="비가동",0,VLOOKUP(E2681,[1]단가!$D$4:$G$1048576,4,0))</f>
        <v>408.6</v>
      </c>
      <c r="U2681" s="35">
        <f t="shared" si="208"/>
        <v>235353.60000000001</v>
      </c>
      <c r="V2681" s="36" t="str">
        <f>IF($L2681="비가동",0,IF($B2681="in",VLOOKUP($E2681,[1]투입량!$M:$T,3,FALSE),VLOOKUP($E2681,[1]투입량!$D:$I,3,FALSE)))</f>
        <v>E5005-1</v>
      </c>
      <c r="W2681" s="35">
        <f>IF($L2681="비가동",0,IF($B2681="in",VLOOKUP($E2681,[1]투입량!$M:$T,6,FALSE),VLOOKUP($E2681,[1]투입량!$D:$I,5,FALSE)))</f>
        <v>0</v>
      </c>
      <c r="X2681" s="35">
        <f t="shared" si="210"/>
        <v>0</v>
      </c>
      <c r="Y2681" s="37">
        <f>IF(V2681=0,0,VLOOKUP(V2681,[1]원재료!C:H,3,0)*0.001)</f>
        <v>3.25</v>
      </c>
      <c r="Z2681" s="35">
        <f t="shared" si="209"/>
        <v>0</v>
      </c>
      <c r="AA2681" s="38"/>
      <c r="AB2681" s="39" t="s">
        <v>232</v>
      </c>
      <c r="AC2681" s="40"/>
    </row>
    <row r="2682" spans="1:29" ht="19.5" customHeight="1" x14ac:dyDescent="0.45">
      <c r="A2682" s="22">
        <v>46154</v>
      </c>
      <c r="B2682" s="23" t="s">
        <v>29</v>
      </c>
      <c r="C2682" s="24" t="s">
        <v>168</v>
      </c>
      <c r="D2682" s="25" t="s">
        <v>315</v>
      </c>
      <c r="E2682" s="26" t="s">
        <v>412</v>
      </c>
      <c r="F2682" s="27" t="str">
        <f>VLOOKUP(표1[[#This Row],[품번]],[1]!품번구분[#Data],2,0)</f>
        <v>G</v>
      </c>
      <c r="G2682" s="28">
        <v>24</v>
      </c>
      <c r="H2682" s="28">
        <v>96</v>
      </c>
      <c r="I2682" s="28">
        <v>0</v>
      </c>
      <c r="J2682" s="29">
        <f>표1[[#This Row],[C/V]]*표1[[#This Row],[판수]]-표1[[#This Row],[불량수량]]</f>
        <v>2304</v>
      </c>
      <c r="K2682" s="28" t="s">
        <v>319</v>
      </c>
      <c r="L2682" s="28" t="s">
        <v>34</v>
      </c>
      <c r="M2682" s="30" t="s">
        <v>230</v>
      </c>
      <c r="N2682" s="30" t="s">
        <v>353</v>
      </c>
      <c r="O2682" s="31">
        <v>620</v>
      </c>
      <c r="P2682" s="31">
        <v>0</v>
      </c>
      <c r="Q2682" s="32"/>
      <c r="R2682" s="33">
        <f t="shared" si="207"/>
        <v>9.2903225806451619</v>
      </c>
      <c r="S2682" s="34">
        <f t="shared" si="206"/>
        <v>197</v>
      </c>
      <c r="T2682" s="35">
        <f>IF(L2682="비가동",0,VLOOKUP(E2682,[1]단가!$D$4:$G$1048576,4,0))</f>
        <v>160</v>
      </c>
      <c r="U2682" s="35">
        <f t="shared" si="208"/>
        <v>368640</v>
      </c>
      <c r="V2682" s="36" t="str">
        <f>IF($L2682="비가동",0,IF($B2682="in",VLOOKUP($E2682,[1]투입량!$M:$T,3,FALSE),VLOOKUP($E2682,[1]투입량!$D:$I,3,FALSE)))</f>
        <v>C5001</v>
      </c>
      <c r="W2682" s="35">
        <f>IF($L2682="비가동",0,IF($B2682="in",VLOOKUP($E2682,[1]투입량!$M:$T,6,FALSE),VLOOKUP($E2682,[1]투입량!$D:$I,5,FALSE)))</f>
        <v>384</v>
      </c>
      <c r="X2682" s="35">
        <f t="shared" si="210"/>
        <v>40550.400000000001</v>
      </c>
      <c r="Y2682" s="37">
        <f>IF(V2682=0,0,VLOOKUP(V2682,[1]원재료!C:H,3,0)*0.001)</f>
        <v>7.4</v>
      </c>
      <c r="Z2682" s="35">
        <f t="shared" si="209"/>
        <v>300072.96000000002</v>
      </c>
      <c r="AA2682" s="38"/>
      <c r="AB2682" s="39" t="s">
        <v>232</v>
      </c>
      <c r="AC2682" s="40"/>
    </row>
    <row r="2683" spans="1:29" ht="19.5" customHeight="1" x14ac:dyDescent="0.45">
      <c r="A2683" s="22">
        <v>46154</v>
      </c>
      <c r="B2683" s="23" t="s">
        <v>29</v>
      </c>
      <c r="C2683" s="24" t="s">
        <v>168</v>
      </c>
      <c r="D2683" s="25" t="s">
        <v>317</v>
      </c>
      <c r="E2683" s="26" t="s">
        <v>318</v>
      </c>
      <c r="F2683" s="27" t="str">
        <f>VLOOKUP(표1[[#This Row],[품번]],[1]!품번구분[#Data],2,0)</f>
        <v>G</v>
      </c>
      <c r="G2683" s="28">
        <v>70</v>
      </c>
      <c r="H2683" s="28">
        <v>50</v>
      </c>
      <c r="I2683" s="28">
        <v>0</v>
      </c>
      <c r="J2683" s="29">
        <f>표1[[#This Row],[C/V]]*표1[[#This Row],[판수]]-표1[[#This Row],[불량수량]]</f>
        <v>3500</v>
      </c>
      <c r="K2683" s="28" t="s">
        <v>319</v>
      </c>
      <c r="L2683" s="28" t="s">
        <v>34</v>
      </c>
      <c r="M2683" s="30" t="s">
        <v>230</v>
      </c>
      <c r="N2683" s="30" t="s">
        <v>353</v>
      </c>
      <c r="O2683" s="31">
        <v>620</v>
      </c>
      <c r="P2683" s="31">
        <v>0</v>
      </c>
      <c r="Q2683" s="32"/>
      <c r="R2683" s="33">
        <f t="shared" si="207"/>
        <v>4.838709677419355</v>
      </c>
      <c r="S2683" s="34">
        <f t="shared" si="206"/>
        <v>104</v>
      </c>
      <c r="T2683" s="35">
        <f>IF(L2683="비가동",0,VLOOKUP(E2683,[1]단가!$D$4:$G$1048576,4,0))</f>
        <v>172</v>
      </c>
      <c r="U2683" s="35">
        <f t="shared" si="208"/>
        <v>602000</v>
      </c>
      <c r="V2683" s="36" t="str">
        <f>IF($L2683="비가동",0,IF($B2683="in",VLOOKUP($E2683,[1]투입량!$M:$T,3,FALSE),VLOOKUP($E2683,[1]투입량!$D:$I,3,FALSE)))</f>
        <v>E6005</v>
      </c>
      <c r="W2683" s="35">
        <f>IF($L2683="비가동",0,IF($B2683="in",VLOOKUP($E2683,[1]투입량!$M:$T,6,FALSE),VLOOKUP($E2683,[1]투입량!$D:$I,5,FALSE)))</f>
        <v>0</v>
      </c>
      <c r="X2683" s="35">
        <f t="shared" si="210"/>
        <v>0</v>
      </c>
      <c r="Y2683" s="37">
        <f>IF(V2683=0,0,VLOOKUP(V2683,[1]원재료!C:H,3,0)*0.001)</f>
        <v>4.62</v>
      </c>
      <c r="Z2683" s="35">
        <f t="shared" si="209"/>
        <v>0</v>
      </c>
      <c r="AA2683" s="38"/>
      <c r="AB2683" s="39" t="s">
        <v>232</v>
      </c>
      <c r="AC2683" s="40"/>
    </row>
    <row r="2684" spans="1:29" ht="19.5" customHeight="1" x14ac:dyDescent="0.45">
      <c r="A2684" s="22">
        <v>46154</v>
      </c>
      <c r="B2684" s="23" t="s">
        <v>29</v>
      </c>
      <c r="C2684" s="24" t="s">
        <v>168</v>
      </c>
      <c r="D2684" s="25" t="s">
        <v>312</v>
      </c>
      <c r="E2684" s="26" t="s">
        <v>313</v>
      </c>
      <c r="F2684" s="27" t="str">
        <f>VLOOKUP(표1[[#This Row],[품번]],[1]!품번구분[#Data],2,0)</f>
        <v>G</v>
      </c>
      <c r="G2684" s="28">
        <v>6</v>
      </c>
      <c r="H2684" s="28">
        <v>101</v>
      </c>
      <c r="I2684" s="28">
        <v>0</v>
      </c>
      <c r="J2684" s="29">
        <f>표1[[#This Row],[C/V]]*표1[[#This Row],[판수]]-표1[[#This Row],[불량수량]]</f>
        <v>606</v>
      </c>
      <c r="K2684" s="28" t="s">
        <v>314</v>
      </c>
      <c r="L2684" s="28" t="s">
        <v>117</v>
      </c>
      <c r="M2684" s="30" t="s">
        <v>353</v>
      </c>
      <c r="N2684" s="30" t="s">
        <v>230</v>
      </c>
      <c r="O2684" s="31">
        <v>660</v>
      </c>
      <c r="P2684" s="31">
        <v>0</v>
      </c>
      <c r="Q2684" s="32"/>
      <c r="R2684" s="33">
        <f t="shared" si="207"/>
        <v>9.1818181818181817</v>
      </c>
      <c r="S2684" s="34">
        <f t="shared" si="206"/>
        <v>197</v>
      </c>
      <c r="T2684" s="35">
        <f>IF(L2684="비가동",0,VLOOKUP(E2684,[1]단가!$D$4:$G$1048576,4,0))</f>
        <v>408.6</v>
      </c>
      <c r="U2684" s="35">
        <f t="shared" si="208"/>
        <v>247611.6</v>
      </c>
      <c r="V2684" s="36" t="str">
        <f>IF($L2684="비가동",0,IF($B2684="in",VLOOKUP($E2684,[1]투입량!$M:$T,3,FALSE),VLOOKUP($E2684,[1]투입량!$D:$I,3,FALSE)))</f>
        <v>E5005-1</v>
      </c>
      <c r="W2684" s="35">
        <f>IF($L2684="비가동",0,IF($B2684="in",VLOOKUP($E2684,[1]투입량!$M:$T,6,FALSE),VLOOKUP($E2684,[1]투입량!$D:$I,5,FALSE)))</f>
        <v>0</v>
      </c>
      <c r="X2684" s="35">
        <f t="shared" si="210"/>
        <v>0</v>
      </c>
      <c r="Y2684" s="37">
        <f>IF(V2684=0,0,VLOOKUP(V2684,[1]원재료!C:H,3,0)*0.001)</f>
        <v>3.25</v>
      </c>
      <c r="Z2684" s="35">
        <f t="shared" si="209"/>
        <v>0</v>
      </c>
      <c r="AA2684" s="38"/>
      <c r="AB2684" s="39" t="s">
        <v>232</v>
      </c>
      <c r="AC2684" s="40"/>
    </row>
    <row r="2685" spans="1:29" ht="19.5" customHeight="1" x14ac:dyDescent="0.45">
      <c r="A2685" s="22">
        <v>46154</v>
      </c>
      <c r="B2685" s="23" t="s">
        <v>29</v>
      </c>
      <c r="C2685" s="24" t="s">
        <v>168</v>
      </c>
      <c r="D2685" s="25" t="s">
        <v>315</v>
      </c>
      <c r="E2685" s="26" t="s">
        <v>412</v>
      </c>
      <c r="F2685" s="27" t="str">
        <f>VLOOKUP(표1[[#This Row],[품번]],[1]!품번구분[#Data],2,0)</f>
        <v>G</v>
      </c>
      <c r="G2685" s="28">
        <v>24</v>
      </c>
      <c r="H2685" s="28">
        <v>101</v>
      </c>
      <c r="I2685" s="28">
        <v>0</v>
      </c>
      <c r="J2685" s="29">
        <f>표1[[#This Row],[C/V]]*표1[[#This Row],[판수]]-표1[[#This Row],[불량수량]]</f>
        <v>2424</v>
      </c>
      <c r="K2685" s="28" t="s">
        <v>314</v>
      </c>
      <c r="L2685" s="28" t="s">
        <v>117</v>
      </c>
      <c r="M2685" s="30" t="s">
        <v>353</v>
      </c>
      <c r="N2685" s="30" t="s">
        <v>230</v>
      </c>
      <c r="O2685" s="31">
        <v>660</v>
      </c>
      <c r="P2685" s="31">
        <v>0</v>
      </c>
      <c r="Q2685" s="32"/>
      <c r="R2685" s="33">
        <f t="shared" si="207"/>
        <v>9.1818181818181817</v>
      </c>
      <c r="S2685" s="34">
        <f t="shared" si="206"/>
        <v>197</v>
      </c>
      <c r="T2685" s="35">
        <f>IF(L2685="비가동",0,VLOOKUP(E2685,[1]단가!$D$4:$G$1048576,4,0))</f>
        <v>160</v>
      </c>
      <c r="U2685" s="35">
        <f t="shared" si="208"/>
        <v>387840</v>
      </c>
      <c r="V2685" s="36" t="str">
        <f>IF($L2685="비가동",0,IF($B2685="in",VLOOKUP($E2685,[1]투입량!$M:$T,3,FALSE),VLOOKUP($E2685,[1]투입량!$D:$I,3,FALSE)))</f>
        <v>C5001</v>
      </c>
      <c r="W2685" s="35">
        <f>IF($L2685="비가동",0,IF($B2685="in",VLOOKUP($E2685,[1]투입량!$M:$T,6,FALSE),VLOOKUP($E2685,[1]투입량!$D:$I,5,FALSE)))</f>
        <v>384</v>
      </c>
      <c r="X2685" s="35">
        <f t="shared" si="210"/>
        <v>42662.400000000001</v>
      </c>
      <c r="Y2685" s="37">
        <f>IF(V2685=0,0,VLOOKUP(V2685,[1]원재료!C:H,3,0)*0.001)</f>
        <v>7.4</v>
      </c>
      <c r="Z2685" s="35">
        <f t="shared" si="209"/>
        <v>315701.76000000001</v>
      </c>
      <c r="AA2685" s="38"/>
      <c r="AB2685" s="39" t="s">
        <v>232</v>
      </c>
      <c r="AC2685" s="40"/>
    </row>
    <row r="2686" spans="1:29" ht="19.5" customHeight="1" x14ac:dyDescent="0.45">
      <c r="A2686" s="22">
        <v>46154</v>
      </c>
      <c r="B2686" s="23" t="s">
        <v>29</v>
      </c>
      <c r="C2686" s="24" t="s">
        <v>168</v>
      </c>
      <c r="D2686" s="25" t="s">
        <v>317</v>
      </c>
      <c r="E2686" s="26" t="s">
        <v>318</v>
      </c>
      <c r="F2686" s="27" t="str">
        <f>VLOOKUP(표1[[#This Row],[품번]],[1]!품번구분[#Data],2,0)</f>
        <v>G</v>
      </c>
      <c r="G2686" s="28">
        <v>70</v>
      </c>
      <c r="H2686" s="28">
        <v>54</v>
      </c>
      <c r="I2686" s="28">
        <v>0</v>
      </c>
      <c r="J2686" s="29">
        <f>표1[[#This Row],[C/V]]*표1[[#This Row],[판수]]-표1[[#This Row],[불량수량]]</f>
        <v>3780</v>
      </c>
      <c r="K2686" s="28" t="s">
        <v>314</v>
      </c>
      <c r="L2686" s="28" t="s">
        <v>117</v>
      </c>
      <c r="M2686" s="30" t="s">
        <v>353</v>
      </c>
      <c r="N2686" s="30" t="s">
        <v>230</v>
      </c>
      <c r="O2686" s="31">
        <v>660</v>
      </c>
      <c r="P2686" s="31">
        <v>0</v>
      </c>
      <c r="Q2686" s="32"/>
      <c r="R2686" s="33">
        <f t="shared" si="207"/>
        <v>4.9090909090909092</v>
      </c>
      <c r="S2686" s="34">
        <f t="shared" si="206"/>
        <v>104</v>
      </c>
      <c r="T2686" s="35">
        <f>IF(L2686="비가동",0,VLOOKUP(E2686,[1]단가!$D$4:$G$1048576,4,0))</f>
        <v>172</v>
      </c>
      <c r="U2686" s="35">
        <f t="shared" si="208"/>
        <v>650160</v>
      </c>
      <c r="V2686" s="36" t="str">
        <f>IF($L2686="비가동",0,IF($B2686="in",VLOOKUP($E2686,[1]투입량!$M:$T,3,FALSE),VLOOKUP($E2686,[1]투입량!$D:$I,3,FALSE)))</f>
        <v>E6005</v>
      </c>
      <c r="W2686" s="35">
        <f>IF($L2686="비가동",0,IF($B2686="in",VLOOKUP($E2686,[1]투입량!$M:$T,6,FALSE),VLOOKUP($E2686,[1]투입량!$D:$I,5,FALSE)))</f>
        <v>0</v>
      </c>
      <c r="X2686" s="35">
        <f t="shared" si="210"/>
        <v>0</v>
      </c>
      <c r="Y2686" s="37">
        <f>IF(V2686=0,0,VLOOKUP(V2686,[1]원재료!C:H,3,0)*0.001)</f>
        <v>4.62</v>
      </c>
      <c r="Z2686" s="35">
        <f t="shared" si="209"/>
        <v>0</v>
      </c>
      <c r="AA2686" s="38"/>
      <c r="AB2686" s="39" t="s">
        <v>232</v>
      </c>
      <c r="AC2686" s="40"/>
    </row>
    <row r="2687" spans="1:29" ht="19.5" customHeight="1" x14ac:dyDescent="0.45">
      <c r="A2687" s="22">
        <v>46154</v>
      </c>
      <c r="B2687" s="23" t="s">
        <v>29</v>
      </c>
      <c r="C2687" s="24" t="s">
        <v>168</v>
      </c>
      <c r="D2687" s="25" t="s">
        <v>367</v>
      </c>
      <c r="E2687" s="26" t="s">
        <v>295</v>
      </c>
      <c r="F2687" s="27" t="str">
        <f>VLOOKUP(표1[[#This Row],[품번]],[1]!품번구분[#Data],2,0)</f>
        <v>G</v>
      </c>
      <c r="G2687" s="28">
        <v>9</v>
      </c>
      <c r="H2687" s="28">
        <v>100</v>
      </c>
      <c r="I2687" s="28">
        <v>0</v>
      </c>
      <c r="J2687" s="29">
        <f>표1[[#This Row],[C/V]]*표1[[#This Row],[판수]]-표1[[#This Row],[불량수량]]</f>
        <v>900</v>
      </c>
      <c r="K2687" s="28" t="s">
        <v>298</v>
      </c>
      <c r="L2687" s="28" t="s">
        <v>34</v>
      </c>
      <c r="M2687" s="30" t="s">
        <v>230</v>
      </c>
      <c r="N2687" s="30" t="s">
        <v>353</v>
      </c>
      <c r="O2687" s="31">
        <v>620</v>
      </c>
      <c r="P2687" s="31">
        <v>0</v>
      </c>
      <c r="Q2687" s="32"/>
      <c r="R2687" s="33">
        <f t="shared" si="207"/>
        <v>9.67741935483871</v>
      </c>
      <c r="S2687" s="34">
        <f t="shared" si="206"/>
        <v>210</v>
      </c>
      <c r="T2687" s="35">
        <f>IF(L2687="비가동",0,VLOOKUP(E2687,[1]단가!$D$4:$G$1048576,4,0))</f>
        <v>250</v>
      </c>
      <c r="U2687" s="35">
        <f t="shared" si="208"/>
        <v>225000</v>
      </c>
      <c r="V2687" s="36" t="str">
        <f>IF($L2687="비가동",0,IF($B2687="in",VLOOKUP($E2687,[1]투입량!$M:$T,3,FALSE),VLOOKUP($E2687,[1]투입량!$D:$I,3,FALSE)))</f>
        <v>E5005-1</v>
      </c>
      <c r="W2687" s="35">
        <f>IF($L2687="비가동",0,IF($B2687="in",VLOOKUP($E2687,[1]투입량!$M:$T,6,FALSE),VLOOKUP($E2687,[1]투입량!$D:$I,5,FALSE)))</f>
        <v>302</v>
      </c>
      <c r="X2687" s="35">
        <f t="shared" si="210"/>
        <v>33220.000000000007</v>
      </c>
      <c r="Y2687" s="37">
        <f>IF(V2687=0,0,VLOOKUP(V2687,[1]원재료!C:H,3,0)*0.001)</f>
        <v>3.25</v>
      </c>
      <c r="Z2687" s="35">
        <f t="shared" si="209"/>
        <v>107965.00000000003</v>
      </c>
      <c r="AA2687" s="38"/>
      <c r="AB2687" s="39" t="s">
        <v>232</v>
      </c>
      <c r="AC2687" s="40"/>
    </row>
    <row r="2688" spans="1:29" ht="19.5" customHeight="1" x14ac:dyDescent="0.45">
      <c r="A2688" s="22">
        <v>46154</v>
      </c>
      <c r="B2688" s="23" t="s">
        <v>29</v>
      </c>
      <c r="C2688" s="24" t="s">
        <v>168</v>
      </c>
      <c r="D2688" s="25" t="s">
        <v>368</v>
      </c>
      <c r="E2688" s="26" t="s">
        <v>369</v>
      </c>
      <c r="F2688" s="27" t="str">
        <f>VLOOKUP(표1[[#This Row],[품번]],[1]!품번구분[#Data],2,0)</f>
        <v>G</v>
      </c>
      <c r="G2688" s="28">
        <v>2</v>
      </c>
      <c r="H2688" s="28">
        <v>55</v>
      </c>
      <c r="I2688" s="28">
        <v>0</v>
      </c>
      <c r="J2688" s="29">
        <f>표1[[#This Row],[C/V]]*표1[[#This Row],[판수]]-표1[[#This Row],[불량수량]]</f>
        <v>110</v>
      </c>
      <c r="K2688" s="28" t="s">
        <v>298</v>
      </c>
      <c r="L2688" s="28" t="s">
        <v>34</v>
      </c>
      <c r="M2688" s="30" t="s">
        <v>230</v>
      </c>
      <c r="N2688" s="30" t="s">
        <v>353</v>
      </c>
      <c r="O2688" s="31">
        <v>620</v>
      </c>
      <c r="P2688" s="31">
        <v>0</v>
      </c>
      <c r="Q2688" s="32"/>
      <c r="R2688" s="33">
        <f t="shared" si="207"/>
        <v>5.3225806451612909</v>
      </c>
      <c r="S2688" s="34">
        <f t="shared" si="206"/>
        <v>115</v>
      </c>
      <c r="T2688" s="35">
        <f>IF(L2688="비가동",0,VLOOKUP(E2688,[1]단가!$D$4:$G$1048576,4,0))</f>
        <v>2511</v>
      </c>
      <c r="U2688" s="35">
        <f t="shared" si="208"/>
        <v>276210</v>
      </c>
      <c r="V2688" s="36" t="str">
        <f>IF($L2688="비가동",0,IF($B2688="in",VLOOKUP($E2688,[1]투입량!$M:$T,3,FALSE),VLOOKUP($E2688,[1]투입량!$D:$I,3,FALSE)))</f>
        <v>E6005</v>
      </c>
      <c r="W2688" s="35">
        <f>IF($L2688="비가동",0,IF($B2688="in",VLOOKUP($E2688,[1]투입량!$M:$T,6,FALSE),VLOOKUP($E2688,[1]투입량!$D:$I,5,FALSE)))</f>
        <v>99</v>
      </c>
      <c r="X2688" s="35">
        <f t="shared" si="210"/>
        <v>5989.5</v>
      </c>
      <c r="Y2688" s="37">
        <f>IF(V2688=0,0,VLOOKUP(V2688,[1]원재료!C:H,3,0)*0.001)</f>
        <v>4.62</v>
      </c>
      <c r="Z2688" s="35">
        <f t="shared" si="209"/>
        <v>27671.49</v>
      </c>
      <c r="AA2688" s="38"/>
      <c r="AB2688" s="39" t="s">
        <v>232</v>
      </c>
      <c r="AC2688" s="40"/>
    </row>
    <row r="2689" spans="1:29" ht="19.5" customHeight="1" x14ac:dyDescent="0.45">
      <c r="A2689" s="22">
        <v>46154</v>
      </c>
      <c r="B2689" s="23" t="s">
        <v>29</v>
      </c>
      <c r="C2689" s="24" t="s">
        <v>168</v>
      </c>
      <c r="D2689" s="25" t="s">
        <v>367</v>
      </c>
      <c r="E2689" s="26" t="s">
        <v>295</v>
      </c>
      <c r="F2689" s="27" t="str">
        <f>VLOOKUP(표1[[#This Row],[품번]],[1]!품번구분[#Data],2,0)</f>
        <v>G</v>
      </c>
      <c r="G2689" s="28">
        <v>9</v>
      </c>
      <c r="H2689" s="28">
        <v>110</v>
      </c>
      <c r="I2689" s="28">
        <v>0</v>
      </c>
      <c r="J2689" s="29">
        <f>표1[[#This Row],[C/V]]*표1[[#This Row],[판수]]-표1[[#This Row],[불량수량]]</f>
        <v>990</v>
      </c>
      <c r="K2689" s="28" t="s">
        <v>293</v>
      </c>
      <c r="L2689" s="28" t="s">
        <v>117</v>
      </c>
      <c r="M2689" s="30" t="s">
        <v>230</v>
      </c>
      <c r="N2689" s="30" t="s">
        <v>353</v>
      </c>
      <c r="O2689" s="31">
        <v>620</v>
      </c>
      <c r="P2689" s="31">
        <v>0</v>
      </c>
      <c r="Q2689" s="32"/>
      <c r="R2689" s="33">
        <f t="shared" si="207"/>
        <v>10.645161290322582</v>
      </c>
      <c r="S2689" s="34">
        <f t="shared" si="206"/>
        <v>210</v>
      </c>
      <c r="T2689" s="35">
        <f>IF(L2689="비가동",0,VLOOKUP(E2689,[1]단가!$D$4:$G$1048576,4,0))</f>
        <v>250</v>
      </c>
      <c r="U2689" s="35">
        <f t="shared" si="208"/>
        <v>247500</v>
      </c>
      <c r="V2689" s="36" t="str">
        <f>IF($L2689="비가동",0,IF($B2689="in",VLOOKUP($E2689,[1]투입량!$M:$T,3,FALSE),VLOOKUP($E2689,[1]투입량!$D:$I,3,FALSE)))</f>
        <v>E5005-1</v>
      </c>
      <c r="W2689" s="35">
        <f>IF($L2689="비가동",0,IF($B2689="in",VLOOKUP($E2689,[1]투입량!$M:$T,6,FALSE),VLOOKUP($E2689,[1]투입량!$D:$I,5,FALSE)))</f>
        <v>302</v>
      </c>
      <c r="X2689" s="35">
        <f t="shared" si="210"/>
        <v>36542.000000000007</v>
      </c>
      <c r="Y2689" s="37">
        <f>IF(V2689=0,0,VLOOKUP(V2689,[1]원재료!C:H,3,0)*0.001)</f>
        <v>3.25</v>
      </c>
      <c r="Z2689" s="35">
        <f t="shared" si="209"/>
        <v>118761.50000000003</v>
      </c>
      <c r="AA2689" s="38"/>
      <c r="AB2689" s="39" t="s">
        <v>232</v>
      </c>
      <c r="AC2689" s="40"/>
    </row>
    <row r="2690" spans="1:29" ht="19.5" customHeight="1" x14ac:dyDescent="0.45">
      <c r="A2690" s="22">
        <v>46154</v>
      </c>
      <c r="B2690" s="23" t="s">
        <v>29</v>
      </c>
      <c r="C2690" s="24" t="s">
        <v>168</v>
      </c>
      <c r="D2690" s="25" t="s">
        <v>368</v>
      </c>
      <c r="E2690" s="26" t="s">
        <v>369</v>
      </c>
      <c r="F2690" s="27" t="str">
        <f>VLOOKUP(표1[[#This Row],[품번]],[1]!품번구분[#Data],2,0)</f>
        <v>G</v>
      </c>
      <c r="G2690" s="28">
        <v>2</v>
      </c>
      <c r="H2690" s="28">
        <v>60</v>
      </c>
      <c r="I2690" s="28">
        <v>0</v>
      </c>
      <c r="J2690" s="29">
        <f>표1[[#This Row],[C/V]]*표1[[#This Row],[판수]]-표1[[#This Row],[불량수량]]</f>
        <v>120</v>
      </c>
      <c r="K2690" s="28" t="s">
        <v>293</v>
      </c>
      <c r="L2690" s="28" t="s">
        <v>117</v>
      </c>
      <c r="M2690" s="30" t="s">
        <v>353</v>
      </c>
      <c r="N2690" s="30" t="s">
        <v>230</v>
      </c>
      <c r="O2690" s="31">
        <v>660</v>
      </c>
      <c r="P2690" s="31">
        <v>0</v>
      </c>
      <c r="Q2690" s="32"/>
      <c r="R2690" s="33">
        <f t="shared" si="207"/>
        <v>5.454545454545455</v>
      </c>
      <c r="S2690" s="34">
        <f t="shared" si="206"/>
        <v>115</v>
      </c>
      <c r="T2690" s="35">
        <f>IF(L2690="비가동",0,VLOOKUP(E2690,[1]단가!$D$4:$G$1048576,4,0))</f>
        <v>2511</v>
      </c>
      <c r="U2690" s="35">
        <f t="shared" si="208"/>
        <v>301320</v>
      </c>
      <c r="V2690" s="36" t="str">
        <f>IF($L2690="비가동",0,IF($B2690="in",VLOOKUP($E2690,[1]투입량!$M:$T,3,FALSE),VLOOKUP($E2690,[1]투입량!$D:$I,3,FALSE)))</f>
        <v>E6005</v>
      </c>
      <c r="W2690" s="35">
        <f>IF($L2690="비가동",0,IF($B2690="in",VLOOKUP($E2690,[1]투입량!$M:$T,6,FALSE),VLOOKUP($E2690,[1]투입량!$D:$I,5,FALSE)))</f>
        <v>99</v>
      </c>
      <c r="X2690" s="35">
        <f t="shared" si="210"/>
        <v>6534</v>
      </c>
      <c r="Y2690" s="37">
        <f>IF(V2690=0,0,VLOOKUP(V2690,[1]원재료!C:H,3,0)*0.001)</f>
        <v>4.62</v>
      </c>
      <c r="Z2690" s="35">
        <f t="shared" si="209"/>
        <v>30187.08</v>
      </c>
      <c r="AA2690" s="38"/>
      <c r="AB2690" s="39" t="s">
        <v>232</v>
      </c>
      <c r="AC2690" s="40"/>
    </row>
    <row r="2691" spans="1:29" ht="19.5" customHeight="1" x14ac:dyDescent="0.45">
      <c r="A2691" s="22">
        <v>46154</v>
      </c>
      <c r="B2691" s="23" t="s">
        <v>29</v>
      </c>
      <c r="C2691" s="24" t="s">
        <v>168</v>
      </c>
      <c r="D2691" s="25" t="s">
        <v>320</v>
      </c>
      <c r="E2691" s="26" t="s">
        <v>357</v>
      </c>
      <c r="F2691" s="27" t="str">
        <f>VLOOKUP(표1[[#This Row],[품번]],[1]!품번구분[#Data],2,0)</f>
        <v>G</v>
      </c>
      <c r="G2691" s="28">
        <v>2</v>
      </c>
      <c r="H2691" s="28">
        <v>11</v>
      </c>
      <c r="I2691" s="28">
        <v>0</v>
      </c>
      <c r="J2691" s="29">
        <f>표1[[#This Row],[C/V]]*표1[[#This Row],[판수]]-표1[[#This Row],[불량수량]]</f>
        <v>22</v>
      </c>
      <c r="K2691" s="28" t="s">
        <v>322</v>
      </c>
      <c r="L2691" s="28" t="s">
        <v>34</v>
      </c>
      <c r="M2691" s="30" t="s">
        <v>230</v>
      </c>
      <c r="N2691" s="30">
        <v>0.38194444444444442</v>
      </c>
      <c r="O2691" s="31">
        <v>70</v>
      </c>
      <c r="P2691" s="31">
        <v>0</v>
      </c>
      <c r="Q2691" s="32"/>
      <c r="R2691" s="33">
        <f t="shared" si="207"/>
        <v>9.4285714285714288</v>
      </c>
      <c r="S2691" s="34">
        <f t="shared" ref="S2691:S2754" si="211">SUMIFS(H:H,$A:$A,A2691,$D:$D,D2691,$E:$E,E2691)</f>
        <v>11</v>
      </c>
      <c r="T2691" s="35">
        <f>IF(L2691="비가동",0,VLOOKUP(E2691,[1]단가!$D$4:$G$1048576,4,0))</f>
        <v>2511</v>
      </c>
      <c r="U2691" s="35">
        <f t="shared" si="208"/>
        <v>55242</v>
      </c>
      <c r="V2691" s="36" t="str">
        <f>IF($L2691="비가동",0,IF($B2691="in",VLOOKUP($E2691,[1]투입량!$M:$T,3,FALSE),VLOOKUP($E2691,[1]투입량!$D:$I,3,FALSE)))</f>
        <v>E6005</v>
      </c>
      <c r="W2691" s="35">
        <f>IF($L2691="비가동",0,IF($B2691="in",VLOOKUP($E2691,[1]투입량!$M:$T,6,FALSE),VLOOKUP($E2691,[1]투입량!$D:$I,5,FALSE)))</f>
        <v>66</v>
      </c>
      <c r="X2691" s="35">
        <f t="shared" si="210"/>
        <v>798.60000000000014</v>
      </c>
      <c r="Y2691" s="37">
        <f>IF(V2691=0,0,VLOOKUP(V2691,[1]원재료!C:H,3,0)*0.001)</f>
        <v>4.62</v>
      </c>
      <c r="Z2691" s="35">
        <f t="shared" si="209"/>
        <v>3689.5320000000006</v>
      </c>
      <c r="AA2691" s="38"/>
      <c r="AB2691" s="39" t="s">
        <v>232</v>
      </c>
      <c r="AC2691" s="40"/>
    </row>
    <row r="2692" spans="1:29" ht="19.5" hidden="1" customHeight="1" x14ac:dyDescent="0.45">
      <c r="A2692" s="22">
        <v>46154</v>
      </c>
      <c r="B2692" s="23" t="s">
        <v>29</v>
      </c>
      <c r="C2692" s="24" t="s">
        <v>168</v>
      </c>
      <c r="D2692" s="25" t="s">
        <v>320</v>
      </c>
      <c r="E2692" s="26" t="s">
        <v>421</v>
      </c>
      <c r="F2692" s="27" t="str">
        <f>VLOOKUP(표1[[#This Row],[품번]],[1]!품번구분[#Data],2,0)</f>
        <v>G</v>
      </c>
      <c r="G2692" s="28">
        <v>4</v>
      </c>
      <c r="H2692" s="28">
        <v>63</v>
      </c>
      <c r="I2692" s="28">
        <v>0</v>
      </c>
      <c r="J2692" s="29">
        <f>표1[[#This Row],[C/V]]*표1[[#This Row],[판수]]-표1[[#This Row],[불량수량]]</f>
        <v>252</v>
      </c>
      <c r="K2692" s="28" t="s">
        <v>322</v>
      </c>
      <c r="L2692" s="28" t="s">
        <v>34</v>
      </c>
      <c r="M2692" s="30">
        <v>0.38194444444444442</v>
      </c>
      <c r="N2692" s="30" t="s">
        <v>353</v>
      </c>
      <c r="O2692" s="31">
        <v>470</v>
      </c>
      <c r="P2692" s="31">
        <v>80</v>
      </c>
      <c r="Q2692" s="32" t="s">
        <v>178</v>
      </c>
      <c r="R2692" s="33">
        <f t="shared" si="207"/>
        <v>8.0425531914893611</v>
      </c>
      <c r="S2692" s="34">
        <f t="shared" si="211"/>
        <v>156</v>
      </c>
      <c r="T2692" s="35">
        <f>IF(L2692="비가동",0,VLOOKUP(E2692,[1]단가!$D$4:$G$1048576,4,0))</f>
        <v>718.6</v>
      </c>
      <c r="U2692" s="35">
        <f t="shared" si="208"/>
        <v>181087.2</v>
      </c>
      <c r="V2692" s="36" t="str">
        <f>IF($L2692="비가동",0,IF($B2692="in",VLOOKUP($E2692,[1]투입량!$M:$T,3,FALSE),VLOOKUP($E2692,[1]투입량!$D:$I,3,FALSE)))</f>
        <v>E4701</v>
      </c>
      <c r="W2692" s="35">
        <f>IF($L2692="비가동",0,IF($B2692="in",VLOOKUP($E2692,[1]투입량!$M:$T,6,FALSE),VLOOKUP($E2692,[1]투입량!$D:$I,5,FALSE)))</f>
        <v>0</v>
      </c>
      <c r="X2692" s="35">
        <f t="shared" si="210"/>
        <v>0</v>
      </c>
      <c r="Y2692" s="37">
        <f>IF(V2692=0,0,VLOOKUP(V2692,[1]원재료!C:H,3,0)*0.001)</f>
        <v>3.13</v>
      </c>
      <c r="Z2692" s="35">
        <f t="shared" si="209"/>
        <v>0</v>
      </c>
      <c r="AA2692" s="38"/>
      <c r="AB2692" s="39" t="s">
        <v>232</v>
      </c>
      <c r="AC2692" s="40"/>
    </row>
    <row r="2693" spans="1:29" ht="19.5" customHeight="1" x14ac:dyDescent="0.45">
      <c r="A2693" s="22">
        <v>46154</v>
      </c>
      <c r="B2693" s="23" t="s">
        <v>29</v>
      </c>
      <c r="C2693" s="24" t="s">
        <v>168</v>
      </c>
      <c r="D2693" s="25" t="s">
        <v>323</v>
      </c>
      <c r="E2693" s="26" t="s">
        <v>324</v>
      </c>
      <c r="F2693" s="27" t="str">
        <f>VLOOKUP(표1[[#This Row],[품번]],[1]!품번구분[#Data],2,0)</f>
        <v>G</v>
      </c>
      <c r="G2693" s="28">
        <v>40</v>
      </c>
      <c r="H2693" s="28">
        <v>88</v>
      </c>
      <c r="I2693" s="28">
        <v>0</v>
      </c>
      <c r="J2693" s="29">
        <f>표1[[#This Row],[C/V]]*표1[[#This Row],[판수]]-표1[[#This Row],[불량수량]]</f>
        <v>3520</v>
      </c>
      <c r="K2693" s="28" t="s">
        <v>322</v>
      </c>
      <c r="L2693" s="28" t="s">
        <v>34</v>
      </c>
      <c r="M2693" s="30" t="s">
        <v>230</v>
      </c>
      <c r="N2693" s="30" t="s">
        <v>353</v>
      </c>
      <c r="O2693" s="31">
        <v>620</v>
      </c>
      <c r="P2693" s="31">
        <v>0</v>
      </c>
      <c r="Q2693" s="32"/>
      <c r="R2693" s="33">
        <f t="shared" si="207"/>
        <v>8.5161290322580641</v>
      </c>
      <c r="S2693" s="34">
        <f t="shared" si="211"/>
        <v>181</v>
      </c>
      <c r="T2693" s="35">
        <f>IF(L2693="비가동",0,VLOOKUP(E2693,[1]단가!$D$4:$G$1048576,4,0))</f>
        <v>65</v>
      </c>
      <c r="U2693" s="35">
        <f t="shared" si="208"/>
        <v>228800</v>
      </c>
      <c r="V2693" s="36" t="str">
        <f>IF($L2693="비가동",0,IF($B2693="in",VLOOKUP($E2693,[1]투입량!$M:$T,3,FALSE),VLOOKUP($E2693,[1]투입량!$D:$I,3,FALSE)))</f>
        <v>E4005</v>
      </c>
      <c r="W2693" s="35">
        <f>IF($L2693="비가동",0,IF($B2693="in",VLOOKUP($E2693,[1]투입량!$M:$T,6,FALSE),VLOOKUP($E2693,[1]투입량!$D:$I,5,FALSE)))</f>
        <v>252</v>
      </c>
      <c r="X2693" s="35">
        <f t="shared" si="210"/>
        <v>24393.600000000006</v>
      </c>
      <c r="Y2693" s="37">
        <f>IF(V2693=0,0,VLOOKUP(V2693,[1]원재료!C:H,3,0)*0.001)</f>
        <v>3.22</v>
      </c>
      <c r="Z2693" s="35">
        <f t="shared" si="209"/>
        <v>78547.392000000022</v>
      </c>
      <c r="AA2693" s="38"/>
      <c r="AB2693" s="39" t="s">
        <v>232</v>
      </c>
      <c r="AC2693" s="40"/>
    </row>
    <row r="2694" spans="1:29" ht="19.5" customHeight="1" x14ac:dyDescent="0.45">
      <c r="A2694" s="22">
        <v>46154</v>
      </c>
      <c r="B2694" s="23" t="s">
        <v>29</v>
      </c>
      <c r="C2694" s="24" t="s">
        <v>168</v>
      </c>
      <c r="D2694" s="25" t="s">
        <v>325</v>
      </c>
      <c r="E2694" s="26" t="s">
        <v>394</v>
      </c>
      <c r="F2694" s="27" t="str">
        <f>VLOOKUP(표1[[#This Row],[품번]],[1]!품번구분[#Data],2,0)</f>
        <v>G</v>
      </c>
      <c r="G2694" s="28">
        <v>4</v>
      </c>
      <c r="H2694" s="28">
        <v>88</v>
      </c>
      <c r="I2694" s="28">
        <v>0</v>
      </c>
      <c r="J2694" s="29">
        <f>표1[[#This Row],[C/V]]*표1[[#This Row],[판수]]-표1[[#This Row],[불량수량]]</f>
        <v>352</v>
      </c>
      <c r="K2694" s="28" t="s">
        <v>322</v>
      </c>
      <c r="L2694" s="28" t="s">
        <v>34</v>
      </c>
      <c r="M2694" s="30" t="s">
        <v>230</v>
      </c>
      <c r="N2694" s="30" t="s">
        <v>353</v>
      </c>
      <c r="O2694" s="31">
        <v>620</v>
      </c>
      <c r="P2694" s="31">
        <v>0</v>
      </c>
      <c r="Q2694" s="32"/>
      <c r="R2694" s="33">
        <f t="shared" ref="R2694:R2757" si="212">IF(H2694=0,"",H2694/O2694*60)</f>
        <v>8.5161290322580641</v>
      </c>
      <c r="S2694" s="34">
        <f t="shared" si="211"/>
        <v>181</v>
      </c>
      <c r="T2694" s="35">
        <f>IF(L2694="비가동",0,VLOOKUP(E2694,[1]단가!$D$4:$G$1048576,4,0))</f>
        <v>760</v>
      </c>
      <c r="U2694" s="35">
        <f t="shared" si="208"/>
        <v>267520</v>
      </c>
      <c r="V2694" s="36" t="str">
        <f>IF($L2694="비가동",0,IF($B2694="in",VLOOKUP($E2694,[1]투입량!$M:$T,3,FALSE),VLOOKUP($E2694,[1]투입량!$D:$I,3,FALSE)))</f>
        <v>E4701</v>
      </c>
      <c r="W2694" s="35">
        <f>IF($L2694="비가동",0,IF($B2694="in",VLOOKUP($E2694,[1]투입량!$M:$T,6,FALSE),VLOOKUP($E2694,[1]투입량!$D:$I,5,FALSE)))</f>
        <v>297</v>
      </c>
      <c r="X2694" s="35">
        <f t="shared" si="210"/>
        <v>28749.600000000006</v>
      </c>
      <c r="Y2694" s="37">
        <f>IF(V2694=0,0,VLOOKUP(V2694,[1]원재료!C:H,3,0)*0.001)</f>
        <v>3.13</v>
      </c>
      <c r="Z2694" s="35">
        <f t="shared" si="209"/>
        <v>89986.248000000021</v>
      </c>
      <c r="AA2694" s="38"/>
      <c r="AB2694" s="39" t="s">
        <v>232</v>
      </c>
      <c r="AC2694" s="40"/>
    </row>
    <row r="2695" spans="1:29" ht="19.5" customHeight="1" x14ac:dyDescent="0.45">
      <c r="A2695" s="22">
        <v>46154</v>
      </c>
      <c r="B2695" s="23" t="s">
        <v>29</v>
      </c>
      <c r="C2695" s="24" t="s">
        <v>168</v>
      </c>
      <c r="D2695" s="25" t="s">
        <v>320</v>
      </c>
      <c r="E2695" s="26" t="s">
        <v>421</v>
      </c>
      <c r="F2695" s="27" t="str">
        <f>VLOOKUP(표1[[#This Row],[품번]],[1]!품번구분[#Data],2,0)</f>
        <v>G</v>
      </c>
      <c r="G2695" s="28">
        <v>4</v>
      </c>
      <c r="H2695" s="28">
        <v>93</v>
      </c>
      <c r="I2695" s="28">
        <v>0</v>
      </c>
      <c r="J2695" s="29">
        <f>표1[[#This Row],[C/V]]*표1[[#This Row],[판수]]-표1[[#This Row],[불량수량]]</f>
        <v>372</v>
      </c>
      <c r="K2695" s="28" t="s">
        <v>327</v>
      </c>
      <c r="L2695" s="28" t="s">
        <v>117</v>
      </c>
      <c r="M2695" s="30" t="s">
        <v>353</v>
      </c>
      <c r="N2695" s="30" t="s">
        <v>230</v>
      </c>
      <c r="O2695" s="31">
        <v>660</v>
      </c>
      <c r="P2695" s="31">
        <v>0</v>
      </c>
      <c r="Q2695" s="32"/>
      <c r="R2695" s="33">
        <f t="shared" si="212"/>
        <v>8.4545454545454533</v>
      </c>
      <c r="S2695" s="34">
        <f t="shared" si="211"/>
        <v>156</v>
      </c>
      <c r="T2695" s="35">
        <f>IF(L2695="비가동",0,VLOOKUP(E2695,[1]단가!$D$4:$G$1048576,4,0))</f>
        <v>718.6</v>
      </c>
      <c r="U2695" s="35">
        <f t="shared" si="208"/>
        <v>267319.2</v>
      </c>
      <c r="V2695" s="36" t="str">
        <f>IF($L2695="비가동",0,IF($B2695="in",VLOOKUP($E2695,[1]투입량!$M:$T,3,FALSE),VLOOKUP($E2695,[1]투입량!$D:$I,3,FALSE)))</f>
        <v>E4701</v>
      </c>
      <c r="W2695" s="35">
        <f>IF($L2695="비가동",0,IF($B2695="in",VLOOKUP($E2695,[1]투입량!$M:$T,6,FALSE),VLOOKUP($E2695,[1]투입량!$D:$I,5,FALSE)))</f>
        <v>0</v>
      </c>
      <c r="X2695" s="35">
        <f t="shared" si="210"/>
        <v>0</v>
      </c>
      <c r="Y2695" s="37">
        <f>IF(V2695=0,0,VLOOKUP(V2695,[1]원재료!C:H,3,0)*0.001)</f>
        <v>3.13</v>
      </c>
      <c r="Z2695" s="35">
        <f t="shared" si="209"/>
        <v>0</v>
      </c>
      <c r="AA2695" s="38"/>
      <c r="AB2695" s="39" t="s">
        <v>232</v>
      </c>
      <c r="AC2695" s="40"/>
    </row>
    <row r="2696" spans="1:29" ht="19.5" customHeight="1" x14ac:dyDescent="0.45">
      <c r="A2696" s="22">
        <v>46154</v>
      </c>
      <c r="B2696" s="23" t="s">
        <v>29</v>
      </c>
      <c r="C2696" s="24" t="s">
        <v>168</v>
      </c>
      <c r="D2696" s="25" t="s">
        <v>323</v>
      </c>
      <c r="E2696" s="26" t="s">
        <v>324</v>
      </c>
      <c r="F2696" s="27" t="str">
        <f>VLOOKUP(표1[[#This Row],[품번]],[1]!품번구분[#Data],2,0)</f>
        <v>G</v>
      </c>
      <c r="G2696" s="28">
        <v>40</v>
      </c>
      <c r="H2696" s="28">
        <v>93</v>
      </c>
      <c r="I2696" s="28">
        <v>0</v>
      </c>
      <c r="J2696" s="29">
        <f>표1[[#This Row],[C/V]]*표1[[#This Row],[판수]]-표1[[#This Row],[불량수량]]</f>
        <v>3720</v>
      </c>
      <c r="K2696" s="28" t="s">
        <v>327</v>
      </c>
      <c r="L2696" s="28" t="s">
        <v>117</v>
      </c>
      <c r="M2696" s="30" t="s">
        <v>353</v>
      </c>
      <c r="N2696" s="30" t="s">
        <v>230</v>
      </c>
      <c r="O2696" s="31">
        <v>660</v>
      </c>
      <c r="P2696" s="31">
        <v>0</v>
      </c>
      <c r="Q2696" s="32"/>
      <c r="R2696" s="33">
        <f t="shared" si="212"/>
        <v>8.4545454545454533</v>
      </c>
      <c r="S2696" s="34">
        <f t="shared" si="211"/>
        <v>181</v>
      </c>
      <c r="T2696" s="35">
        <f>IF(L2696="비가동",0,VLOOKUP(E2696,[1]단가!$D$4:$G$1048576,4,0))</f>
        <v>65</v>
      </c>
      <c r="U2696" s="35">
        <f t="shared" si="208"/>
        <v>241800</v>
      </c>
      <c r="V2696" s="36" t="str">
        <f>IF($L2696="비가동",0,IF($B2696="in",VLOOKUP($E2696,[1]투입량!$M:$T,3,FALSE),VLOOKUP($E2696,[1]투입량!$D:$I,3,FALSE)))</f>
        <v>E4005</v>
      </c>
      <c r="W2696" s="35">
        <f>IF($L2696="비가동",0,IF($B2696="in",VLOOKUP($E2696,[1]투입량!$M:$T,6,FALSE),VLOOKUP($E2696,[1]투입량!$D:$I,5,FALSE)))</f>
        <v>252</v>
      </c>
      <c r="X2696" s="35">
        <f t="shared" si="210"/>
        <v>25779.600000000006</v>
      </c>
      <c r="Y2696" s="37">
        <f>IF(V2696=0,0,VLOOKUP(V2696,[1]원재료!C:H,3,0)*0.001)</f>
        <v>3.22</v>
      </c>
      <c r="Z2696" s="35">
        <f t="shared" si="209"/>
        <v>83010.31200000002</v>
      </c>
      <c r="AA2696" s="38"/>
      <c r="AB2696" s="39" t="s">
        <v>232</v>
      </c>
      <c r="AC2696" s="40"/>
    </row>
    <row r="2697" spans="1:29" ht="19.5" customHeight="1" x14ac:dyDescent="0.45">
      <c r="A2697" s="22">
        <v>46154</v>
      </c>
      <c r="B2697" s="23" t="s">
        <v>29</v>
      </c>
      <c r="C2697" s="24" t="s">
        <v>168</v>
      </c>
      <c r="D2697" s="25" t="s">
        <v>325</v>
      </c>
      <c r="E2697" s="26" t="s">
        <v>394</v>
      </c>
      <c r="F2697" s="27" t="str">
        <f>VLOOKUP(표1[[#This Row],[품번]],[1]!품번구분[#Data],2,0)</f>
        <v>G</v>
      </c>
      <c r="G2697" s="28">
        <v>4</v>
      </c>
      <c r="H2697" s="28">
        <v>93</v>
      </c>
      <c r="I2697" s="28">
        <v>0</v>
      </c>
      <c r="J2697" s="29">
        <f>표1[[#This Row],[C/V]]*표1[[#This Row],[판수]]-표1[[#This Row],[불량수량]]</f>
        <v>372</v>
      </c>
      <c r="K2697" s="28" t="s">
        <v>327</v>
      </c>
      <c r="L2697" s="28" t="s">
        <v>117</v>
      </c>
      <c r="M2697" s="30" t="s">
        <v>353</v>
      </c>
      <c r="N2697" s="30" t="s">
        <v>230</v>
      </c>
      <c r="O2697" s="31">
        <v>660</v>
      </c>
      <c r="P2697" s="31">
        <v>0</v>
      </c>
      <c r="Q2697" s="32"/>
      <c r="R2697" s="33">
        <f t="shared" si="212"/>
        <v>8.4545454545454533</v>
      </c>
      <c r="S2697" s="34">
        <f t="shared" si="211"/>
        <v>181</v>
      </c>
      <c r="T2697" s="35">
        <f>IF(L2697="비가동",0,VLOOKUP(E2697,[1]단가!$D$4:$G$1048576,4,0))</f>
        <v>760</v>
      </c>
      <c r="U2697" s="35">
        <f t="shared" si="208"/>
        <v>282720</v>
      </c>
      <c r="V2697" s="36" t="str">
        <f>IF($L2697="비가동",0,IF($B2697="in",VLOOKUP($E2697,[1]투입량!$M:$T,3,FALSE),VLOOKUP($E2697,[1]투입량!$D:$I,3,FALSE)))</f>
        <v>E4701</v>
      </c>
      <c r="W2697" s="35">
        <f>IF($L2697="비가동",0,IF($B2697="in",VLOOKUP($E2697,[1]투입량!$M:$T,6,FALSE),VLOOKUP($E2697,[1]투입량!$D:$I,5,FALSE)))</f>
        <v>297</v>
      </c>
      <c r="X2697" s="35">
        <f t="shared" si="210"/>
        <v>30383.100000000006</v>
      </c>
      <c r="Y2697" s="37">
        <f>IF(V2697=0,0,VLOOKUP(V2697,[1]원재료!C:H,3,0)*0.001)</f>
        <v>3.13</v>
      </c>
      <c r="Z2697" s="35">
        <f t="shared" si="209"/>
        <v>95099.103000000017</v>
      </c>
      <c r="AA2697" s="38"/>
      <c r="AB2697" s="39" t="s">
        <v>232</v>
      </c>
      <c r="AC2697" s="40"/>
    </row>
    <row r="2698" spans="1:29" ht="19.5" customHeight="1" x14ac:dyDescent="0.45">
      <c r="A2698" s="22">
        <v>46154</v>
      </c>
      <c r="B2698" s="23" t="s">
        <v>29</v>
      </c>
      <c r="C2698" s="24" t="s">
        <v>168</v>
      </c>
      <c r="D2698" s="25" t="s">
        <v>328</v>
      </c>
      <c r="E2698" s="26" t="s">
        <v>329</v>
      </c>
      <c r="F2698" s="27" t="str">
        <f>VLOOKUP(표1[[#This Row],[품번]],[1]!품번구분[#Data],2,0)</f>
        <v>G</v>
      </c>
      <c r="G2698" s="28">
        <v>2</v>
      </c>
      <c r="H2698" s="28">
        <v>60</v>
      </c>
      <c r="I2698" s="28">
        <v>0</v>
      </c>
      <c r="J2698" s="29">
        <f>표1[[#This Row],[C/V]]*표1[[#This Row],[판수]]-표1[[#This Row],[불량수량]]</f>
        <v>120</v>
      </c>
      <c r="K2698" s="28" t="s">
        <v>334</v>
      </c>
      <c r="L2698" s="28" t="s">
        <v>34</v>
      </c>
      <c r="M2698" s="30" t="s">
        <v>230</v>
      </c>
      <c r="N2698" s="30" t="s">
        <v>353</v>
      </c>
      <c r="O2698" s="31">
        <v>620</v>
      </c>
      <c r="P2698" s="31">
        <v>0</v>
      </c>
      <c r="Q2698" s="32"/>
      <c r="R2698" s="33">
        <f t="shared" si="212"/>
        <v>5.806451612903226</v>
      </c>
      <c r="S2698" s="34">
        <f t="shared" si="211"/>
        <v>124</v>
      </c>
      <c r="T2698" s="35">
        <f>IF(L2698="비가동",0,VLOOKUP(E2698,[1]단가!$D$4:$G$1048576,4,0))</f>
        <v>3750</v>
      </c>
      <c r="U2698" s="35">
        <f t="shared" si="208"/>
        <v>450000</v>
      </c>
      <c r="V2698" s="36" t="str">
        <f>IF($L2698="비가동",0,IF($B2698="in",VLOOKUP($E2698,[1]투입량!$M:$T,3,FALSE),VLOOKUP($E2698,[1]투입량!$D:$I,3,FALSE)))</f>
        <v>E6005</v>
      </c>
      <c r="W2698" s="35">
        <f>IF($L2698="비가동",0,IF($B2698="in",VLOOKUP($E2698,[1]투입량!$M:$T,6,FALSE),VLOOKUP($E2698,[1]투입량!$D:$I,5,FALSE)))</f>
        <v>88</v>
      </c>
      <c r="X2698" s="35">
        <f t="shared" si="210"/>
        <v>5808.0000000000009</v>
      </c>
      <c r="Y2698" s="37">
        <f>IF(V2698=0,0,VLOOKUP(V2698,[1]원재료!C:H,3,0)*0.001)</f>
        <v>4.62</v>
      </c>
      <c r="Z2698" s="35">
        <f t="shared" si="209"/>
        <v>26832.960000000006</v>
      </c>
      <c r="AA2698" s="38"/>
      <c r="AB2698" s="39" t="s">
        <v>232</v>
      </c>
      <c r="AC2698" s="40"/>
    </row>
    <row r="2699" spans="1:29" ht="19.5" customHeight="1" x14ac:dyDescent="0.45">
      <c r="A2699" s="22">
        <v>46154</v>
      </c>
      <c r="B2699" s="23" t="s">
        <v>29</v>
      </c>
      <c r="C2699" s="24" t="s">
        <v>168</v>
      </c>
      <c r="D2699" s="25" t="s">
        <v>331</v>
      </c>
      <c r="E2699" s="26" t="s">
        <v>332</v>
      </c>
      <c r="F2699" s="27" t="str">
        <f>VLOOKUP(표1[[#This Row],[품번]],[1]!품번구분[#Data],2,0)</f>
        <v>G</v>
      </c>
      <c r="G2699" s="28">
        <v>16</v>
      </c>
      <c r="H2699" s="28">
        <v>60</v>
      </c>
      <c r="I2699" s="28">
        <v>0</v>
      </c>
      <c r="J2699" s="29">
        <f>표1[[#This Row],[C/V]]*표1[[#This Row],[판수]]-표1[[#This Row],[불량수량]]</f>
        <v>960</v>
      </c>
      <c r="K2699" s="28" t="s">
        <v>334</v>
      </c>
      <c r="L2699" s="28" t="s">
        <v>34</v>
      </c>
      <c r="M2699" s="30" t="s">
        <v>230</v>
      </c>
      <c r="N2699" s="30" t="s">
        <v>353</v>
      </c>
      <c r="O2699" s="31">
        <v>620</v>
      </c>
      <c r="P2699" s="31">
        <v>0</v>
      </c>
      <c r="Q2699" s="32"/>
      <c r="R2699" s="33">
        <f t="shared" si="212"/>
        <v>5.806451612903226</v>
      </c>
      <c r="S2699" s="34">
        <f t="shared" si="211"/>
        <v>124</v>
      </c>
      <c r="T2699" s="35">
        <f>IF(L2699="비가동",0,VLOOKUP(E2699,[1]단가!$D$4:$G$1048576,4,0))</f>
        <v>820.4</v>
      </c>
      <c r="U2699" s="35">
        <f t="shared" si="208"/>
        <v>787584</v>
      </c>
      <c r="V2699" s="36" t="str">
        <f>IF($L2699="비가동",0,IF($B2699="in",VLOOKUP($E2699,[1]투입량!$M:$T,3,FALSE),VLOOKUP($E2699,[1]투입량!$D:$I,3,FALSE)))</f>
        <v>E5005-1</v>
      </c>
      <c r="W2699" s="35">
        <f>IF($L2699="비가동",0,IF($B2699="in",VLOOKUP($E2699,[1]투입량!$M:$T,6,FALSE),VLOOKUP($E2699,[1]투입량!$D:$I,5,FALSE)))</f>
        <v>360</v>
      </c>
      <c r="X2699" s="35">
        <f t="shared" si="210"/>
        <v>23760.000000000004</v>
      </c>
      <c r="Y2699" s="37">
        <f>IF(V2699=0,0,VLOOKUP(V2699,[1]원재료!C:H,3,0)*0.001)</f>
        <v>3.25</v>
      </c>
      <c r="Z2699" s="35">
        <f t="shared" si="209"/>
        <v>77220.000000000015</v>
      </c>
      <c r="AA2699" s="38"/>
      <c r="AB2699" s="39" t="s">
        <v>232</v>
      </c>
      <c r="AC2699" s="40"/>
    </row>
    <row r="2700" spans="1:29" ht="19.5" customHeight="1" x14ac:dyDescent="0.45">
      <c r="A2700" s="22">
        <v>46154</v>
      </c>
      <c r="B2700" s="23" t="s">
        <v>29</v>
      </c>
      <c r="C2700" s="24" t="s">
        <v>168</v>
      </c>
      <c r="D2700" s="25" t="s">
        <v>333</v>
      </c>
      <c r="E2700" s="26" t="s">
        <v>332</v>
      </c>
      <c r="F2700" s="27" t="str">
        <f>VLOOKUP(표1[[#This Row],[품번]],[1]!품번구분[#Data],2,0)</f>
        <v>G</v>
      </c>
      <c r="G2700" s="28">
        <v>16</v>
      </c>
      <c r="H2700" s="28">
        <v>60</v>
      </c>
      <c r="I2700" s="28">
        <v>0</v>
      </c>
      <c r="J2700" s="29">
        <f>표1[[#This Row],[C/V]]*표1[[#This Row],[판수]]-표1[[#This Row],[불량수량]]</f>
        <v>960</v>
      </c>
      <c r="K2700" s="28" t="s">
        <v>334</v>
      </c>
      <c r="L2700" s="28" t="s">
        <v>34</v>
      </c>
      <c r="M2700" s="30" t="s">
        <v>230</v>
      </c>
      <c r="N2700" s="30" t="s">
        <v>353</v>
      </c>
      <c r="O2700" s="31">
        <v>620</v>
      </c>
      <c r="P2700" s="31">
        <v>0</v>
      </c>
      <c r="Q2700" s="32"/>
      <c r="R2700" s="33">
        <f t="shared" si="212"/>
        <v>5.806451612903226</v>
      </c>
      <c r="S2700" s="34">
        <f t="shared" si="211"/>
        <v>124</v>
      </c>
      <c r="T2700" s="35">
        <f>IF(L2700="비가동",0,VLOOKUP(E2700,[1]단가!$D$4:$G$1048576,4,0))</f>
        <v>820.4</v>
      </c>
      <c r="U2700" s="35">
        <f t="shared" si="208"/>
        <v>787584</v>
      </c>
      <c r="V2700" s="36" t="str">
        <f>IF($L2700="비가동",0,IF($B2700="in",VLOOKUP($E2700,[1]투입량!$M:$T,3,FALSE),VLOOKUP($E2700,[1]투입량!$D:$I,3,FALSE)))</f>
        <v>E5005-1</v>
      </c>
      <c r="W2700" s="35">
        <f>IF($L2700="비가동",0,IF($B2700="in",VLOOKUP($E2700,[1]투입량!$M:$T,6,FALSE),VLOOKUP($E2700,[1]투입량!$D:$I,5,FALSE)))</f>
        <v>360</v>
      </c>
      <c r="X2700" s="35">
        <f t="shared" si="210"/>
        <v>23760.000000000004</v>
      </c>
      <c r="Y2700" s="37">
        <f>IF(V2700=0,0,VLOOKUP(V2700,[1]원재료!C:H,3,0)*0.001)</f>
        <v>3.25</v>
      </c>
      <c r="Z2700" s="35">
        <f t="shared" si="209"/>
        <v>77220.000000000015</v>
      </c>
      <c r="AA2700" s="38"/>
      <c r="AB2700" s="39" t="s">
        <v>232</v>
      </c>
      <c r="AC2700" s="40"/>
    </row>
    <row r="2701" spans="1:29" ht="19.5" customHeight="1" x14ac:dyDescent="0.45">
      <c r="A2701" s="22">
        <v>46154</v>
      </c>
      <c r="B2701" s="23" t="s">
        <v>29</v>
      </c>
      <c r="C2701" s="24" t="s">
        <v>168</v>
      </c>
      <c r="D2701" s="25" t="s">
        <v>328</v>
      </c>
      <c r="E2701" s="26" t="s">
        <v>329</v>
      </c>
      <c r="F2701" s="27" t="str">
        <f>VLOOKUP(표1[[#This Row],[품번]],[1]!품번구분[#Data],2,0)</f>
        <v>G</v>
      </c>
      <c r="G2701" s="28">
        <v>2</v>
      </c>
      <c r="H2701" s="28">
        <v>64</v>
      </c>
      <c r="I2701" s="28">
        <v>0</v>
      </c>
      <c r="J2701" s="29">
        <f>표1[[#This Row],[C/V]]*표1[[#This Row],[판수]]-표1[[#This Row],[불량수량]]</f>
        <v>128</v>
      </c>
      <c r="K2701" s="28" t="s">
        <v>330</v>
      </c>
      <c r="L2701" s="28" t="s">
        <v>117</v>
      </c>
      <c r="M2701" s="30" t="s">
        <v>353</v>
      </c>
      <c r="N2701" s="30" t="s">
        <v>230</v>
      </c>
      <c r="O2701" s="31">
        <v>660</v>
      </c>
      <c r="P2701" s="31">
        <v>0</v>
      </c>
      <c r="Q2701" s="32"/>
      <c r="R2701" s="33">
        <f t="shared" si="212"/>
        <v>5.8181818181818183</v>
      </c>
      <c r="S2701" s="34">
        <f t="shared" si="211"/>
        <v>124</v>
      </c>
      <c r="T2701" s="35">
        <f>IF(L2701="비가동",0,VLOOKUP(E2701,[1]단가!$D$4:$G$1048576,4,0))</f>
        <v>3750</v>
      </c>
      <c r="U2701" s="35">
        <f t="shared" si="208"/>
        <v>480000</v>
      </c>
      <c r="V2701" s="36" t="str">
        <f>IF($L2701="비가동",0,IF($B2701="in",VLOOKUP($E2701,[1]투입량!$M:$T,3,FALSE),VLOOKUP($E2701,[1]투입량!$D:$I,3,FALSE)))</f>
        <v>E6005</v>
      </c>
      <c r="W2701" s="35">
        <f>IF($L2701="비가동",0,IF($B2701="in",VLOOKUP($E2701,[1]투입량!$M:$T,6,FALSE),VLOOKUP($E2701,[1]투입량!$D:$I,5,FALSE)))</f>
        <v>88</v>
      </c>
      <c r="X2701" s="35">
        <f>IF(L2701="비가동",0,(W2701*1.1)*H2701)</f>
        <v>6195.2000000000007</v>
      </c>
      <c r="Y2701" s="37">
        <f>IF(V2701=0,0,VLOOKUP(V2701,[1]원재료!C:H,3,0)*0.001)</f>
        <v>4.62</v>
      </c>
      <c r="Z2701" s="35">
        <f t="shared" si="209"/>
        <v>28621.824000000004</v>
      </c>
      <c r="AA2701" s="38"/>
      <c r="AB2701" s="39" t="s">
        <v>232</v>
      </c>
      <c r="AC2701" s="40"/>
    </row>
    <row r="2702" spans="1:29" ht="19.5" customHeight="1" x14ac:dyDescent="0.45">
      <c r="A2702" s="22">
        <v>46154</v>
      </c>
      <c r="B2702" s="23" t="s">
        <v>29</v>
      </c>
      <c r="C2702" s="24" t="s">
        <v>168</v>
      </c>
      <c r="D2702" s="25" t="s">
        <v>331</v>
      </c>
      <c r="E2702" s="26" t="s">
        <v>332</v>
      </c>
      <c r="F2702" s="27" t="str">
        <f>VLOOKUP(표1[[#This Row],[품번]],[1]!품번구분[#Data],2,0)</f>
        <v>G</v>
      </c>
      <c r="G2702" s="28">
        <v>16</v>
      </c>
      <c r="H2702" s="28">
        <v>64</v>
      </c>
      <c r="I2702" s="28">
        <v>0</v>
      </c>
      <c r="J2702" s="29">
        <f>표1[[#This Row],[C/V]]*표1[[#This Row],[판수]]-표1[[#This Row],[불량수량]]</f>
        <v>1024</v>
      </c>
      <c r="K2702" s="28" t="s">
        <v>330</v>
      </c>
      <c r="L2702" s="28" t="s">
        <v>117</v>
      </c>
      <c r="M2702" s="30" t="s">
        <v>353</v>
      </c>
      <c r="N2702" s="30" t="s">
        <v>230</v>
      </c>
      <c r="O2702" s="31">
        <v>660</v>
      </c>
      <c r="P2702" s="31">
        <v>0</v>
      </c>
      <c r="Q2702" s="32"/>
      <c r="R2702" s="33">
        <f t="shared" si="212"/>
        <v>5.8181818181818183</v>
      </c>
      <c r="S2702" s="34">
        <f t="shared" si="211"/>
        <v>124</v>
      </c>
      <c r="T2702" s="35">
        <f>IF(L2702="비가동",0,VLOOKUP(E2702,[1]단가!$D$4:$G$1048576,4,0))</f>
        <v>820.4</v>
      </c>
      <c r="U2702" s="35">
        <f t="shared" si="208"/>
        <v>840089.59999999998</v>
      </c>
      <c r="V2702" s="36" t="str">
        <f>IF($L2702="비가동",0,IF($B2702="in",VLOOKUP($E2702,[1]투입량!$M:$T,3,FALSE),VLOOKUP($E2702,[1]투입량!$D:$I,3,FALSE)))</f>
        <v>E5005-1</v>
      </c>
      <c r="W2702" s="35">
        <f>IF($L2702="비가동",0,IF($B2702="in",VLOOKUP($E2702,[1]투입량!$M:$T,6,FALSE),VLOOKUP($E2702,[1]투입량!$D:$I,5,FALSE)))</f>
        <v>360</v>
      </c>
      <c r="X2702" s="35">
        <f t="shared" si="210"/>
        <v>25344.000000000004</v>
      </c>
      <c r="Y2702" s="37">
        <f>IF(V2702=0,0,VLOOKUP(V2702,[1]원재료!C:H,3,0)*0.001)</f>
        <v>3.25</v>
      </c>
      <c r="Z2702" s="35">
        <f t="shared" si="209"/>
        <v>82368.000000000015</v>
      </c>
      <c r="AA2702" s="38"/>
      <c r="AB2702" s="39" t="s">
        <v>232</v>
      </c>
      <c r="AC2702" s="40"/>
    </row>
    <row r="2703" spans="1:29" ht="19.5" customHeight="1" x14ac:dyDescent="0.45">
      <c r="A2703" s="22">
        <v>46154</v>
      </c>
      <c r="B2703" s="23" t="s">
        <v>29</v>
      </c>
      <c r="C2703" s="24" t="s">
        <v>168</v>
      </c>
      <c r="D2703" s="25" t="s">
        <v>333</v>
      </c>
      <c r="E2703" s="26" t="s">
        <v>332</v>
      </c>
      <c r="F2703" s="27" t="str">
        <f>VLOOKUP(표1[[#This Row],[품번]],[1]!품번구분[#Data],2,0)</f>
        <v>G</v>
      </c>
      <c r="G2703" s="28">
        <v>16</v>
      </c>
      <c r="H2703" s="28">
        <v>64</v>
      </c>
      <c r="I2703" s="28">
        <v>0</v>
      </c>
      <c r="J2703" s="29">
        <f>표1[[#This Row],[C/V]]*표1[[#This Row],[판수]]-표1[[#This Row],[불량수량]]</f>
        <v>1024</v>
      </c>
      <c r="K2703" s="28" t="s">
        <v>330</v>
      </c>
      <c r="L2703" s="28" t="s">
        <v>117</v>
      </c>
      <c r="M2703" s="30" t="s">
        <v>353</v>
      </c>
      <c r="N2703" s="30" t="s">
        <v>230</v>
      </c>
      <c r="O2703" s="31">
        <v>660</v>
      </c>
      <c r="P2703" s="31">
        <v>0</v>
      </c>
      <c r="Q2703" s="32"/>
      <c r="R2703" s="33">
        <f t="shared" si="212"/>
        <v>5.8181818181818183</v>
      </c>
      <c r="S2703" s="34">
        <f t="shared" si="211"/>
        <v>124</v>
      </c>
      <c r="T2703" s="35">
        <f>IF(L2703="비가동",0,VLOOKUP(E2703,[1]단가!$D$4:$G$1048576,4,0))</f>
        <v>820.4</v>
      </c>
      <c r="U2703" s="35">
        <f t="shared" si="208"/>
        <v>840089.59999999998</v>
      </c>
      <c r="V2703" s="36" t="str">
        <f>IF($L2703="비가동",0,IF($B2703="in",VLOOKUP($E2703,[1]투입량!$M:$T,3,FALSE),VLOOKUP($E2703,[1]투입량!$D:$I,3,FALSE)))</f>
        <v>E5005-1</v>
      </c>
      <c r="W2703" s="35">
        <f>IF($L2703="비가동",0,IF($B2703="in",VLOOKUP($E2703,[1]투입량!$M:$T,6,FALSE),VLOOKUP($E2703,[1]투입량!$D:$I,5,FALSE)))</f>
        <v>360</v>
      </c>
      <c r="X2703" s="35">
        <f t="shared" si="210"/>
        <v>25344.000000000004</v>
      </c>
      <c r="Y2703" s="37">
        <f>IF(V2703=0,0,VLOOKUP(V2703,[1]원재료!C:H,3,0)*0.001)</f>
        <v>3.25</v>
      </c>
      <c r="Z2703" s="35">
        <f t="shared" si="209"/>
        <v>82368.000000000015</v>
      </c>
      <c r="AA2703" s="38"/>
      <c r="AB2703" s="39" t="s">
        <v>232</v>
      </c>
      <c r="AC2703" s="40"/>
    </row>
    <row r="2704" spans="1:29" ht="19.5" customHeight="1" x14ac:dyDescent="0.45">
      <c r="A2704" s="22">
        <v>46154</v>
      </c>
      <c r="B2704" s="23" t="s">
        <v>29</v>
      </c>
      <c r="C2704" s="24" t="s">
        <v>168</v>
      </c>
      <c r="D2704" s="25" t="s">
        <v>335</v>
      </c>
      <c r="E2704" s="26" t="s">
        <v>336</v>
      </c>
      <c r="F2704" s="27" t="str">
        <f>VLOOKUP(표1[[#This Row],[품번]],[1]!품번구분[#Data],2,0)</f>
        <v>G</v>
      </c>
      <c r="G2704" s="28">
        <v>12</v>
      </c>
      <c r="H2704" s="28">
        <v>85</v>
      </c>
      <c r="I2704" s="28">
        <v>0</v>
      </c>
      <c r="J2704" s="29">
        <f>표1[[#This Row],[C/V]]*표1[[#This Row],[판수]]-표1[[#This Row],[불량수량]]</f>
        <v>1020</v>
      </c>
      <c r="K2704" s="28" t="s">
        <v>342</v>
      </c>
      <c r="L2704" s="28" t="s">
        <v>34</v>
      </c>
      <c r="M2704" s="30" t="s">
        <v>230</v>
      </c>
      <c r="N2704" s="30" t="s">
        <v>353</v>
      </c>
      <c r="O2704" s="31">
        <v>620</v>
      </c>
      <c r="P2704" s="31">
        <v>0</v>
      </c>
      <c r="Q2704" s="32"/>
      <c r="R2704" s="33">
        <f t="shared" si="212"/>
        <v>8.2258064516129021</v>
      </c>
      <c r="S2704" s="34">
        <f t="shared" si="211"/>
        <v>175</v>
      </c>
      <c r="T2704" s="35">
        <f>IF(L2704="비가동",0,VLOOKUP(E2704,[1]단가!$D$4:$G$1048576,4,0))</f>
        <v>382.8</v>
      </c>
      <c r="U2704" s="35">
        <f t="shared" si="208"/>
        <v>390456</v>
      </c>
      <c r="V2704" s="36" t="str">
        <f>IF($L2704="비가동",0,IF($B2704="in",VLOOKUP($E2704,[1]투입량!$M:$T,3,FALSE),VLOOKUP($E2704,[1]투입량!$D:$I,3,FALSE)))</f>
        <v>E5007</v>
      </c>
      <c r="W2704" s="35">
        <f>IF($L2704="비가동",0,IF($B2704="in",VLOOKUP($E2704,[1]투입량!$M:$T,6,FALSE),VLOOKUP($E2704,[1]투입량!$D:$I,5,FALSE)))</f>
        <v>480</v>
      </c>
      <c r="X2704" s="35">
        <f t="shared" si="210"/>
        <v>44880</v>
      </c>
      <c r="Y2704" s="37">
        <f>IF(V2704=0,0,VLOOKUP(V2704,[1]원재료!C:H,3,0)*0.001)</f>
        <v>4.55</v>
      </c>
      <c r="Z2704" s="35">
        <f t="shared" si="209"/>
        <v>204204</v>
      </c>
      <c r="AA2704" s="38"/>
      <c r="AB2704" s="39" t="s">
        <v>232</v>
      </c>
      <c r="AC2704" s="40"/>
    </row>
    <row r="2705" spans="1:29" ht="19.5" customHeight="1" x14ac:dyDescent="0.45">
      <c r="A2705" s="22">
        <v>46154</v>
      </c>
      <c r="B2705" s="23" t="s">
        <v>29</v>
      </c>
      <c r="C2705" s="24" t="s">
        <v>168</v>
      </c>
      <c r="D2705" s="25" t="s">
        <v>338</v>
      </c>
      <c r="E2705" s="26" t="s">
        <v>339</v>
      </c>
      <c r="F2705" s="27" t="str">
        <f>VLOOKUP(표1[[#This Row],[품번]],[1]!품번구분[#Data],2,0)</f>
        <v>G</v>
      </c>
      <c r="G2705" s="28">
        <v>4</v>
      </c>
      <c r="H2705" s="28">
        <v>85</v>
      </c>
      <c r="I2705" s="28">
        <v>0</v>
      </c>
      <c r="J2705" s="29">
        <f>표1[[#This Row],[C/V]]*표1[[#This Row],[판수]]-표1[[#This Row],[불량수량]]</f>
        <v>340</v>
      </c>
      <c r="K2705" s="28" t="s">
        <v>342</v>
      </c>
      <c r="L2705" s="28" t="s">
        <v>34</v>
      </c>
      <c r="M2705" s="30" t="s">
        <v>230</v>
      </c>
      <c r="N2705" s="30" t="s">
        <v>353</v>
      </c>
      <c r="O2705" s="31">
        <v>620</v>
      </c>
      <c r="P2705" s="31">
        <v>0</v>
      </c>
      <c r="Q2705" s="32"/>
      <c r="R2705" s="33">
        <f t="shared" si="212"/>
        <v>8.2258064516129021</v>
      </c>
      <c r="S2705" s="34">
        <f t="shared" si="211"/>
        <v>175</v>
      </c>
      <c r="T2705" s="35">
        <f>IF(L2705="비가동",0,VLOOKUP(E2705,[1]단가!$D$4:$G$1048576,4,0))</f>
        <v>621.20000000000005</v>
      </c>
      <c r="U2705" s="35">
        <f t="shared" si="208"/>
        <v>211208.00000000003</v>
      </c>
      <c r="V2705" s="36" t="str">
        <f>IF($L2705="비가동",0,IF($B2705="in",VLOOKUP($E2705,[1]투입량!$M:$T,3,FALSE),VLOOKUP($E2705,[1]투입량!$D:$I,3,FALSE)))</f>
        <v>E5005-1</v>
      </c>
      <c r="W2705" s="35">
        <f>IF($L2705="비가동",0,IF($B2705="in",VLOOKUP($E2705,[1]투입량!$M:$T,6,FALSE),VLOOKUP($E2705,[1]투입량!$D:$I,5,FALSE)))</f>
        <v>252</v>
      </c>
      <c r="X2705" s="35">
        <f t="shared" si="210"/>
        <v>23562.000000000004</v>
      </c>
      <c r="Y2705" s="37">
        <f>IF(V2705=0,0,VLOOKUP(V2705,[1]원재료!C:H,3,0)*0.001)</f>
        <v>3.25</v>
      </c>
      <c r="Z2705" s="35">
        <f t="shared" si="209"/>
        <v>76576.500000000015</v>
      </c>
      <c r="AA2705" s="38"/>
      <c r="AB2705" s="39" t="s">
        <v>232</v>
      </c>
      <c r="AC2705" s="40"/>
    </row>
    <row r="2706" spans="1:29" ht="19.5" customHeight="1" x14ac:dyDescent="0.45">
      <c r="A2706" s="22">
        <v>46154</v>
      </c>
      <c r="B2706" s="23" t="s">
        <v>29</v>
      </c>
      <c r="C2706" s="24" t="s">
        <v>168</v>
      </c>
      <c r="D2706" s="25" t="s">
        <v>340</v>
      </c>
      <c r="E2706" s="26" t="s">
        <v>282</v>
      </c>
      <c r="F2706" s="27" t="str">
        <f>VLOOKUP(표1[[#This Row],[품번]],[1]!품번구분[#Data],2,0)</f>
        <v>G</v>
      </c>
      <c r="G2706" s="28">
        <v>4</v>
      </c>
      <c r="H2706" s="28">
        <v>85</v>
      </c>
      <c r="I2706" s="28">
        <v>0</v>
      </c>
      <c r="J2706" s="29">
        <f>표1[[#This Row],[C/V]]*표1[[#This Row],[판수]]-표1[[#This Row],[불량수량]]</f>
        <v>340</v>
      </c>
      <c r="K2706" s="28" t="s">
        <v>342</v>
      </c>
      <c r="L2706" s="28" t="s">
        <v>34</v>
      </c>
      <c r="M2706" s="30" t="s">
        <v>230</v>
      </c>
      <c r="N2706" s="30" t="s">
        <v>353</v>
      </c>
      <c r="O2706" s="31">
        <v>620</v>
      </c>
      <c r="P2706" s="31">
        <v>0</v>
      </c>
      <c r="Q2706" s="32"/>
      <c r="R2706" s="33">
        <f t="shared" si="212"/>
        <v>8.2258064516129021</v>
      </c>
      <c r="S2706" s="34">
        <f t="shared" si="211"/>
        <v>175</v>
      </c>
      <c r="T2706" s="35">
        <f>IF(L2706="비가동",0,VLOOKUP(E2706,[1]단가!$D$4:$G$1048576,4,0))</f>
        <v>0</v>
      </c>
      <c r="U2706" s="35">
        <f t="shared" si="208"/>
        <v>0</v>
      </c>
      <c r="V2706" s="36" t="str">
        <f>IF($L2706="비가동",0,IF($B2706="in",VLOOKUP($E2706,[1]투입량!$M:$T,3,FALSE),VLOOKUP($E2706,[1]투입량!$D:$I,3,FALSE)))</f>
        <v>E5005-1</v>
      </c>
      <c r="W2706" s="35">
        <f>IF($L2706="비가동",0,IF($B2706="in",VLOOKUP($E2706,[1]투입량!$M:$T,6,FALSE),VLOOKUP($E2706,[1]투입량!$D:$I,5,FALSE)))</f>
        <v>0</v>
      </c>
      <c r="X2706" s="35">
        <f>IF(L2706="비가동",0,(W2706*1.1)*H2706)</f>
        <v>0</v>
      </c>
      <c r="Y2706" s="37">
        <f>IF(V2706=0,0,VLOOKUP(V2706,[1]원재료!C:H,3,0)*0.001)</f>
        <v>3.25</v>
      </c>
      <c r="Z2706" s="35">
        <f t="shared" si="209"/>
        <v>0</v>
      </c>
      <c r="AA2706" s="38"/>
      <c r="AB2706" s="39" t="s">
        <v>232</v>
      </c>
      <c r="AC2706" s="40"/>
    </row>
    <row r="2707" spans="1:29" ht="19.5" customHeight="1" x14ac:dyDescent="0.45">
      <c r="A2707" s="22">
        <v>46154</v>
      </c>
      <c r="B2707" s="23" t="s">
        <v>29</v>
      </c>
      <c r="C2707" s="24" t="s">
        <v>168</v>
      </c>
      <c r="D2707" s="25" t="s">
        <v>335</v>
      </c>
      <c r="E2707" s="26" t="s">
        <v>336</v>
      </c>
      <c r="F2707" s="27" t="str">
        <f>VLOOKUP(표1[[#This Row],[품번]],[1]!품번구분[#Data],2,0)</f>
        <v>G</v>
      </c>
      <c r="G2707" s="28">
        <v>12</v>
      </c>
      <c r="H2707" s="28">
        <v>90</v>
      </c>
      <c r="I2707" s="28">
        <v>0</v>
      </c>
      <c r="J2707" s="29">
        <f>표1[[#This Row],[C/V]]*표1[[#This Row],[판수]]-표1[[#This Row],[불량수량]]</f>
        <v>1080</v>
      </c>
      <c r="K2707" s="28" t="s">
        <v>337</v>
      </c>
      <c r="L2707" s="28" t="s">
        <v>117</v>
      </c>
      <c r="M2707" s="30" t="s">
        <v>353</v>
      </c>
      <c r="N2707" s="30" t="s">
        <v>230</v>
      </c>
      <c r="O2707" s="31">
        <v>660</v>
      </c>
      <c r="P2707" s="31">
        <v>0</v>
      </c>
      <c r="Q2707" s="32"/>
      <c r="R2707" s="33">
        <f t="shared" si="212"/>
        <v>8.1818181818181817</v>
      </c>
      <c r="S2707" s="34">
        <f t="shared" si="211"/>
        <v>175</v>
      </c>
      <c r="T2707" s="35">
        <f>IF(L2707="비가동",0,VLOOKUP(E2707,[1]단가!$D$4:$G$1048576,4,0))</f>
        <v>382.8</v>
      </c>
      <c r="U2707" s="35">
        <f t="shared" si="208"/>
        <v>413424</v>
      </c>
      <c r="V2707" s="36" t="str">
        <f>IF($L2707="비가동",0,IF($B2707="in",VLOOKUP($E2707,[1]투입량!$M:$T,3,FALSE),VLOOKUP($E2707,[1]투입량!$D:$I,3,FALSE)))</f>
        <v>E5007</v>
      </c>
      <c r="W2707" s="35">
        <f>IF($L2707="비가동",0,IF($B2707="in",VLOOKUP($E2707,[1]투입량!$M:$T,6,FALSE),VLOOKUP($E2707,[1]투입량!$D:$I,5,FALSE)))</f>
        <v>480</v>
      </c>
      <c r="X2707" s="35">
        <f t="shared" si="210"/>
        <v>47520</v>
      </c>
      <c r="Y2707" s="37">
        <f>IF(V2707=0,0,VLOOKUP(V2707,'[1]원재료 (2)'!C:H,3,0)*0.001)</f>
        <v>4.45</v>
      </c>
      <c r="Z2707" s="35">
        <f t="shared" si="209"/>
        <v>211464</v>
      </c>
      <c r="AA2707" s="38"/>
      <c r="AB2707" s="39" t="s">
        <v>232</v>
      </c>
      <c r="AC2707" s="40"/>
    </row>
    <row r="2708" spans="1:29" ht="19.5" customHeight="1" x14ac:dyDescent="0.45">
      <c r="A2708" s="22">
        <v>46154</v>
      </c>
      <c r="B2708" s="23" t="s">
        <v>29</v>
      </c>
      <c r="C2708" s="24" t="s">
        <v>168</v>
      </c>
      <c r="D2708" s="25" t="s">
        <v>338</v>
      </c>
      <c r="E2708" s="26" t="s">
        <v>339</v>
      </c>
      <c r="F2708" s="27" t="str">
        <f>VLOOKUP(표1[[#This Row],[품번]],[1]!품번구분[#Data],2,0)</f>
        <v>G</v>
      </c>
      <c r="G2708" s="28">
        <v>4</v>
      </c>
      <c r="H2708" s="28">
        <v>90</v>
      </c>
      <c r="I2708" s="28">
        <v>0</v>
      </c>
      <c r="J2708" s="29">
        <f>표1[[#This Row],[C/V]]*표1[[#This Row],[판수]]-표1[[#This Row],[불량수량]]</f>
        <v>360</v>
      </c>
      <c r="K2708" s="28" t="s">
        <v>337</v>
      </c>
      <c r="L2708" s="28" t="s">
        <v>117</v>
      </c>
      <c r="M2708" s="30" t="s">
        <v>353</v>
      </c>
      <c r="N2708" s="30" t="s">
        <v>230</v>
      </c>
      <c r="O2708" s="31">
        <v>660</v>
      </c>
      <c r="P2708" s="31">
        <v>0</v>
      </c>
      <c r="Q2708" s="32"/>
      <c r="R2708" s="33">
        <f t="shared" si="212"/>
        <v>8.1818181818181817</v>
      </c>
      <c r="S2708" s="34">
        <f t="shared" si="211"/>
        <v>175</v>
      </c>
      <c r="T2708" s="35">
        <f>IF(L2708="비가동",0,VLOOKUP(E2708,[1]단가!$D$4:$G$1048576,4,0))</f>
        <v>621.20000000000005</v>
      </c>
      <c r="U2708" s="35">
        <f t="shared" si="208"/>
        <v>223632.00000000003</v>
      </c>
      <c r="V2708" s="36" t="str">
        <f>IF($L2708="비가동",0,IF($B2708="in",VLOOKUP($E2708,[1]투입량!$M:$T,3,FALSE),VLOOKUP($E2708,[1]투입량!$D:$I,3,FALSE)))</f>
        <v>E5005-1</v>
      </c>
      <c r="W2708" s="35">
        <f>IF($L2708="비가동",0,IF($B2708="in",VLOOKUP($E2708,[1]투입량!$M:$T,6,FALSE),VLOOKUP($E2708,[1]투입량!$D:$I,5,FALSE)))</f>
        <v>252</v>
      </c>
      <c r="X2708" s="35">
        <f t="shared" si="210"/>
        <v>24948.000000000004</v>
      </c>
      <c r="Y2708" s="37">
        <f>IF(V2708=0,0,VLOOKUP(V2708,'[1]원재료 (2)'!C:H,3,0)*0.001)</f>
        <v>3.25</v>
      </c>
      <c r="Z2708" s="35">
        <f t="shared" si="209"/>
        <v>81081.000000000015</v>
      </c>
      <c r="AA2708" s="38"/>
      <c r="AB2708" s="39" t="s">
        <v>232</v>
      </c>
      <c r="AC2708" s="40"/>
    </row>
    <row r="2709" spans="1:29" ht="19.5" customHeight="1" x14ac:dyDescent="0.45">
      <c r="A2709" s="22">
        <v>46154</v>
      </c>
      <c r="B2709" s="23" t="s">
        <v>29</v>
      </c>
      <c r="C2709" s="24" t="s">
        <v>168</v>
      </c>
      <c r="D2709" s="25" t="s">
        <v>340</v>
      </c>
      <c r="E2709" s="26" t="s">
        <v>282</v>
      </c>
      <c r="F2709" s="27" t="str">
        <f>VLOOKUP(표1[[#This Row],[품번]],[1]!품번구분[#Data],2,0)</f>
        <v>G</v>
      </c>
      <c r="G2709" s="28">
        <v>4</v>
      </c>
      <c r="H2709" s="28">
        <v>90</v>
      </c>
      <c r="I2709" s="28">
        <v>0</v>
      </c>
      <c r="J2709" s="29">
        <f>표1[[#This Row],[C/V]]*표1[[#This Row],[판수]]-표1[[#This Row],[불량수량]]</f>
        <v>360</v>
      </c>
      <c r="K2709" s="28" t="s">
        <v>337</v>
      </c>
      <c r="L2709" s="28" t="s">
        <v>117</v>
      </c>
      <c r="M2709" s="30" t="s">
        <v>230</v>
      </c>
      <c r="N2709" s="30" t="s">
        <v>353</v>
      </c>
      <c r="O2709" s="31">
        <v>620</v>
      </c>
      <c r="P2709" s="31">
        <v>0</v>
      </c>
      <c r="Q2709" s="32"/>
      <c r="R2709" s="33">
        <f t="shared" si="212"/>
        <v>8.7096774193548399</v>
      </c>
      <c r="S2709" s="34">
        <f t="shared" si="211"/>
        <v>175</v>
      </c>
      <c r="T2709" s="35">
        <f>IF(L2709="비가동",0,VLOOKUP(E2709,[1]단가!$D$4:$G$1048576,4,0))</f>
        <v>0</v>
      </c>
      <c r="U2709" s="35">
        <f t="shared" si="208"/>
        <v>0</v>
      </c>
      <c r="V2709" s="36" t="str">
        <f>IF($L2709="비가동",0,IF($B2709="in",VLOOKUP($E2709,[1]투입량!$M:$T,3,FALSE),VLOOKUP($E2709,[1]투입량!$D:$I,3,FALSE)))</f>
        <v>E5005-1</v>
      </c>
      <c r="W2709" s="35">
        <f>IF($L2709="비가동",0,IF($B2709="in",VLOOKUP($E2709,[1]투입량!$M:$T,6,FALSE),VLOOKUP($E2709,[1]투입량!$D:$I,5,FALSE)))</f>
        <v>0</v>
      </c>
      <c r="X2709" s="35">
        <f t="shared" si="210"/>
        <v>0</v>
      </c>
      <c r="Y2709" s="37">
        <f>IF(V2709=0,0,VLOOKUP(V2709,'[1]원재료 (2)'!C:H,3,0)*0.001)</f>
        <v>3.25</v>
      </c>
      <c r="Z2709" s="35">
        <f t="shared" si="209"/>
        <v>0</v>
      </c>
      <c r="AA2709" s="38"/>
      <c r="AB2709" s="39" t="s">
        <v>232</v>
      </c>
      <c r="AC2709" s="40"/>
    </row>
    <row r="2710" spans="1:29" ht="19.5" customHeight="1" x14ac:dyDescent="0.45">
      <c r="A2710" s="22">
        <v>46154</v>
      </c>
      <c r="B2710" s="23" t="s">
        <v>29</v>
      </c>
      <c r="C2710" s="24" t="s">
        <v>168</v>
      </c>
      <c r="D2710" s="25" t="s">
        <v>370</v>
      </c>
      <c r="E2710" s="26" t="s">
        <v>316</v>
      </c>
      <c r="F2710" s="27" t="str">
        <f>VLOOKUP(표1[[#This Row],[품번]],[1]!품번구분[#Data],2,0)</f>
        <v>G</v>
      </c>
      <c r="G2710" s="28">
        <v>4</v>
      </c>
      <c r="H2710" s="28">
        <v>83</v>
      </c>
      <c r="I2710" s="28">
        <v>0</v>
      </c>
      <c r="J2710" s="29">
        <f>표1[[#This Row],[C/V]]*표1[[#This Row],[판수]]-표1[[#This Row],[불량수량]]</f>
        <v>332</v>
      </c>
      <c r="K2710" s="28" t="s">
        <v>358</v>
      </c>
      <c r="L2710" s="28" t="s">
        <v>34</v>
      </c>
      <c r="M2710" s="30" t="s">
        <v>230</v>
      </c>
      <c r="N2710" s="30" t="s">
        <v>353</v>
      </c>
      <c r="O2710" s="31">
        <v>620</v>
      </c>
      <c r="P2710" s="31">
        <v>0</v>
      </c>
      <c r="Q2710" s="32"/>
      <c r="R2710" s="33">
        <f t="shared" si="212"/>
        <v>8.0322580645161299</v>
      </c>
      <c r="S2710" s="34">
        <f t="shared" si="211"/>
        <v>145</v>
      </c>
      <c r="T2710" s="35">
        <f>IF(L2710="비가동",0,VLOOKUP(E2710,[1]단가!$D$4:$G$1048576,4,0))</f>
        <v>670</v>
      </c>
      <c r="U2710" s="35">
        <f t="shared" si="208"/>
        <v>222440</v>
      </c>
      <c r="V2710" s="36" t="str">
        <f>IF($L2710="비가동",0,IF($B2710="in",VLOOKUP($E2710,[1]투입량!$M:$T,3,FALSE),VLOOKUP($E2710,[1]투입량!$D:$I,3,FALSE)))</f>
        <v>E5005-1</v>
      </c>
      <c r="W2710" s="35">
        <f>IF($L2710="비가동",0,IF($B2710="in",VLOOKUP($E2710,[1]투입량!$M:$T,6,FALSE),VLOOKUP($E2710,[1]투입량!$D:$I,5,FALSE)))</f>
        <v>337</v>
      </c>
      <c r="X2710" s="35">
        <f t="shared" si="210"/>
        <v>30768.100000000002</v>
      </c>
      <c r="Y2710" s="37">
        <f>IF(V2710=0,0,VLOOKUP(V2710,[1]원재료!C:H,3,0)*0.001)</f>
        <v>3.25</v>
      </c>
      <c r="Z2710" s="35">
        <f t="shared" si="209"/>
        <v>99996.325000000012</v>
      </c>
      <c r="AA2710" s="38"/>
      <c r="AB2710" s="39" t="s">
        <v>232</v>
      </c>
      <c r="AC2710" s="40"/>
    </row>
    <row r="2711" spans="1:29" ht="19.5" customHeight="1" x14ac:dyDescent="0.45">
      <c r="A2711" s="22">
        <v>46154</v>
      </c>
      <c r="B2711" s="23" t="s">
        <v>29</v>
      </c>
      <c r="C2711" s="24" t="s">
        <v>168</v>
      </c>
      <c r="D2711" s="25" t="s">
        <v>414</v>
      </c>
      <c r="E2711" s="26" t="s">
        <v>415</v>
      </c>
      <c r="F2711" s="27" t="str">
        <f>VLOOKUP(표1[[#This Row],[품번]],[1]!품번구분[#Data],2,0)</f>
        <v>G</v>
      </c>
      <c r="G2711" s="28">
        <v>24</v>
      </c>
      <c r="H2711" s="28">
        <v>83</v>
      </c>
      <c r="I2711" s="28">
        <v>0</v>
      </c>
      <c r="J2711" s="29">
        <f>표1[[#This Row],[C/V]]*표1[[#This Row],[판수]]-표1[[#This Row],[불량수량]]</f>
        <v>1992</v>
      </c>
      <c r="K2711" s="28" t="s">
        <v>358</v>
      </c>
      <c r="L2711" s="28" t="s">
        <v>34</v>
      </c>
      <c r="M2711" s="30" t="s">
        <v>230</v>
      </c>
      <c r="N2711" s="30" t="s">
        <v>353</v>
      </c>
      <c r="O2711" s="31">
        <v>620</v>
      </c>
      <c r="P2711" s="31">
        <v>0</v>
      </c>
      <c r="Q2711" s="32"/>
      <c r="R2711" s="33">
        <f t="shared" si="212"/>
        <v>8.0322580645161299</v>
      </c>
      <c r="S2711" s="34">
        <f t="shared" si="211"/>
        <v>174</v>
      </c>
      <c r="T2711" s="35">
        <f>IF(L2711="비가동",0,VLOOKUP(E2711,[1]단가!$D$4:$G$1048576,4,0))</f>
        <v>96</v>
      </c>
      <c r="U2711" s="35">
        <f t="shared" si="208"/>
        <v>191232</v>
      </c>
      <c r="V2711" s="36" t="str">
        <f>IF($L2711="비가동",0,IF($B2711="in",VLOOKUP($E2711,[1]투입량!$M:$T,3,FALSE),VLOOKUP($E2711,[1]투입량!$D:$I,3,FALSE)))</f>
        <v>C5001</v>
      </c>
      <c r="W2711" s="35">
        <f>IF($L2711="비가동",0,IF($B2711="in",VLOOKUP($E2711,[1]투입량!$M:$T,6,FALSE),VLOOKUP($E2711,[1]투입량!$D:$I,5,FALSE)))</f>
        <v>168</v>
      </c>
      <c r="X2711" s="35">
        <f t="shared" si="210"/>
        <v>15338.400000000001</v>
      </c>
      <c r="Y2711" s="37">
        <f>IF(V2711=0,0,VLOOKUP(V2711,[1]원재료!C:H,3,0)*0.001)</f>
        <v>7.4</v>
      </c>
      <c r="Z2711" s="35">
        <f t="shared" si="209"/>
        <v>113504.16000000002</v>
      </c>
      <c r="AA2711" s="38"/>
      <c r="AB2711" s="39" t="s">
        <v>232</v>
      </c>
      <c r="AC2711" s="40"/>
    </row>
    <row r="2712" spans="1:29" ht="19.5" customHeight="1" x14ac:dyDescent="0.45">
      <c r="A2712" s="22">
        <v>46154</v>
      </c>
      <c r="B2712" s="23" t="s">
        <v>29</v>
      </c>
      <c r="C2712" s="24" t="s">
        <v>168</v>
      </c>
      <c r="D2712" s="25" t="s">
        <v>416</v>
      </c>
      <c r="E2712" s="26" t="s">
        <v>417</v>
      </c>
      <c r="F2712" s="27" t="str">
        <f>VLOOKUP(표1[[#This Row],[품번]],[1]!품번구분[#Data],2,0)</f>
        <v>G</v>
      </c>
      <c r="G2712" s="28">
        <v>160</v>
      </c>
      <c r="H2712" s="28">
        <v>49</v>
      </c>
      <c r="I2712" s="28">
        <v>0</v>
      </c>
      <c r="J2712" s="29">
        <f>표1[[#This Row],[C/V]]*표1[[#This Row],[판수]]-표1[[#This Row],[불량수량]]</f>
        <v>7840</v>
      </c>
      <c r="K2712" s="28" t="s">
        <v>358</v>
      </c>
      <c r="L2712" s="28" t="s">
        <v>34</v>
      </c>
      <c r="M2712" s="30" t="s">
        <v>230</v>
      </c>
      <c r="N2712" s="30" t="s">
        <v>353</v>
      </c>
      <c r="O2712" s="31">
        <v>620</v>
      </c>
      <c r="P2712" s="31">
        <v>0</v>
      </c>
      <c r="Q2712" s="32"/>
      <c r="R2712" s="33">
        <f t="shared" si="212"/>
        <v>4.7419354838709671</v>
      </c>
      <c r="S2712" s="34">
        <f t="shared" si="211"/>
        <v>102</v>
      </c>
      <c r="T2712" s="35">
        <f>IF(L2712="비가동",0,VLOOKUP(E2712,[1]단가!$D$4:$G$1048576,4,0))</f>
        <v>58</v>
      </c>
      <c r="U2712" s="35">
        <f t="shared" si="208"/>
        <v>454720</v>
      </c>
      <c r="V2712" s="36" t="str">
        <f>IF($L2712="비가동",0,IF($B2712="in",VLOOKUP($E2712,[1]투입량!$M:$T,3,FALSE),VLOOKUP($E2712,[1]투입량!$D:$I,3,FALSE)))</f>
        <v>E7003</v>
      </c>
      <c r="W2712" s="35">
        <f>IF($L2712="비가동",0,IF($B2712="in",VLOOKUP($E2712,[1]투입량!$M:$T,6,FALSE),VLOOKUP($E2712,[1]투입량!$D:$I,5,FALSE)))</f>
        <v>80</v>
      </c>
      <c r="X2712" s="35">
        <f t="shared" si="210"/>
        <v>4312</v>
      </c>
      <c r="Y2712" s="37">
        <f>IF(V2712=0,0,VLOOKUP(V2712,[1]원재료!C:H,3,0)*0.001)</f>
        <v>4.95</v>
      </c>
      <c r="Z2712" s="35">
        <f t="shared" si="209"/>
        <v>21344.400000000001</v>
      </c>
      <c r="AA2712" s="38"/>
      <c r="AB2712" s="39" t="s">
        <v>232</v>
      </c>
      <c r="AC2712" s="40"/>
    </row>
    <row r="2713" spans="1:29" ht="19.5" customHeight="1" x14ac:dyDescent="0.45">
      <c r="A2713" s="22">
        <v>46154</v>
      </c>
      <c r="B2713" s="23" t="s">
        <v>29</v>
      </c>
      <c r="C2713" s="24" t="s">
        <v>168</v>
      </c>
      <c r="D2713" s="25" t="s">
        <v>370</v>
      </c>
      <c r="E2713" s="26" t="s">
        <v>316</v>
      </c>
      <c r="F2713" s="27" t="str">
        <f>VLOOKUP(표1[[#This Row],[품번]],[1]!품번구분[#Data],2,0)</f>
        <v>G</v>
      </c>
      <c r="G2713" s="28">
        <v>4</v>
      </c>
      <c r="H2713" s="28">
        <v>62</v>
      </c>
      <c r="I2713" s="28">
        <v>0</v>
      </c>
      <c r="J2713" s="29">
        <f>표1[[#This Row],[C/V]]*표1[[#This Row],[판수]]-표1[[#This Row],[불량수량]]</f>
        <v>248</v>
      </c>
      <c r="K2713" s="28" t="s">
        <v>301</v>
      </c>
      <c r="L2713" s="28" t="s">
        <v>117</v>
      </c>
      <c r="M2713" s="30" t="s">
        <v>353</v>
      </c>
      <c r="N2713" s="30" t="s">
        <v>230</v>
      </c>
      <c r="O2713" s="31">
        <v>660</v>
      </c>
      <c r="P2713" s="31">
        <v>0</v>
      </c>
      <c r="Q2713" s="32"/>
      <c r="R2713" s="33">
        <f t="shared" si="212"/>
        <v>5.6363636363636358</v>
      </c>
      <c r="S2713" s="34">
        <f t="shared" si="211"/>
        <v>145</v>
      </c>
      <c r="T2713" s="35">
        <f>IF(L2713="비가동",0,VLOOKUP(E2713,[1]단가!$D$4:$G$1048576,4,0))</f>
        <v>670</v>
      </c>
      <c r="U2713" s="35">
        <f t="shared" si="208"/>
        <v>166160</v>
      </c>
      <c r="V2713" s="36" t="str">
        <f>IF($L2713="비가동",0,IF($B2713="in",VLOOKUP($E2713,[1]투입량!$M:$T,3,FALSE),VLOOKUP($E2713,[1]투입량!$D:$I,3,FALSE)))</f>
        <v>E5005-1</v>
      </c>
      <c r="W2713" s="35">
        <f>IF($L2713="비가동",0,IF($B2713="in",VLOOKUP($E2713,[1]투입량!$M:$T,6,FALSE),VLOOKUP($E2713,[1]투입량!$D:$I,5,FALSE)))</f>
        <v>337</v>
      </c>
      <c r="X2713" s="35">
        <f t="shared" si="210"/>
        <v>22983.4</v>
      </c>
      <c r="Y2713" s="37">
        <f>IF(V2713=0,0,VLOOKUP(V2713,'[1]원재료 (2)'!C:H,3,0)*0.001)</f>
        <v>3.25</v>
      </c>
      <c r="Z2713" s="35">
        <f t="shared" si="209"/>
        <v>74696.05</v>
      </c>
      <c r="AA2713" s="38"/>
      <c r="AB2713" s="39" t="s">
        <v>232</v>
      </c>
      <c r="AC2713" s="40"/>
    </row>
    <row r="2714" spans="1:29" ht="19.5" customHeight="1" x14ac:dyDescent="0.45">
      <c r="A2714" s="22">
        <v>46154</v>
      </c>
      <c r="B2714" s="23" t="s">
        <v>29</v>
      </c>
      <c r="C2714" s="24" t="s">
        <v>168</v>
      </c>
      <c r="D2714" s="25" t="s">
        <v>414</v>
      </c>
      <c r="E2714" s="26" t="s">
        <v>415</v>
      </c>
      <c r="F2714" s="27" t="str">
        <f>VLOOKUP(표1[[#This Row],[품번]],[1]!품번구분[#Data],2,0)</f>
        <v>G</v>
      </c>
      <c r="G2714" s="28">
        <v>24</v>
      </c>
      <c r="H2714" s="28">
        <v>91</v>
      </c>
      <c r="I2714" s="28">
        <v>0</v>
      </c>
      <c r="J2714" s="29">
        <f>표1[[#This Row],[C/V]]*표1[[#This Row],[판수]]-표1[[#This Row],[불량수량]]</f>
        <v>2184</v>
      </c>
      <c r="K2714" s="28" t="s">
        <v>301</v>
      </c>
      <c r="L2714" s="28" t="s">
        <v>117</v>
      </c>
      <c r="M2714" s="30" t="s">
        <v>353</v>
      </c>
      <c r="N2714" s="30" t="s">
        <v>230</v>
      </c>
      <c r="O2714" s="31">
        <v>660</v>
      </c>
      <c r="P2714" s="31">
        <v>0</v>
      </c>
      <c r="Q2714" s="32"/>
      <c r="R2714" s="33">
        <f t="shared" si="212"/>
        <v>8.2727272727272734</v>
      </c>
      <c r="S2714" s="34">
        <f t="shared" si="211"/>
        <v>174</v>
      </c>
      <c r="T2714" s="35">
        <f>IF(L2714="비가동",0,VLOOKUP(E2714,[1]단가!$D$4:$G$1048576,4,0))</f>
        <v>96</v>
      </c>
      <c r="U2714" s="35">
        <f t="shared" si="208"/>
        <v>209664</v>
      </c>
      <c r="V2714" s="36" t="str">
        <f>IF($L2714="비가동",0,IF($B2714="in",VLOOKUP($E2714,[1]투입량!$M:$T,3,FALSE),VLOOKUP($E2714,[1]투입량!$D:$I,3,FALSE)))</f>
        <v>C5001</v>
      </c>
      <c r="W2714" s="35">
        <f>IF($L2714="비가동",0,IF($B2714="in",VLOOKUP($E2714,[1]투입량!$M:$T,6,FALSE),VLOOKUP($E2714,[1]투입량!$D:$I,5,FALSE)))</f>
        <v>168</v>
      </c>
      <c r="X2714" s="35">
        <f t="shared" si="210"/>
        <v>16816.8</v>
      </c>
      <c r="Y2714" s="37">
        <f>IF(V2714=0,0,VLOOKUP(V2714,'[1]원재료 (2)'!C:H,3,0)*0.001)</f>
        <v>5.3</v>
      </c>
      <c r="Z2714" s="35">
        <f t="shared" si="209"/>
        <v>89129.04</v>
      </c>
      <c r="AA2714" s="38"/>
      <c r="AB2714" s="39" t="s">
        <v>232</v>
      </c>
      <c r="AC2714" s="40"/>
    </row>
    <row r="2715" spans="1:29" ht="19.5" hidden="1" customHeight="1" x14ac:dyDescent="0.45">
      <c r="A2715" s="22">
        <v>46154</v>
      </c>
      <c r="B2715" s="23" t="s">
        <v>29</v>
      </c>
      <c r="C2715" s="24" t="s">
        <v>168</v>
      </c>
      <c r="D2715" s="25" t="s">
        <v>416</v>
      </c>
      <c r="E2715" s="26" t="s">
        <v>417</v>
      </c>
      <c r="F2715" s="27" t="str">
        <f>VLOOKUP(표1[[#This Row],[품번]],[1]!품번구분[#Data],2,0)</f>
        <v>G</v>
      </c>
      <c r="G2715" s="28">
        <v>160</v>
      </c>
      <c r="H2715" s="28">
        <v>53</v>
      </c>
      <c r="I2715" s="28">
        <v>0</v>
      </c>
      <c r="J2715" s="29">
        <f>표1[[#This Row],[C/V]]*표1[[#This Row],[판수]]-표1[[#This Row],[불량수량]]</f>
        <v>8480</v>
      </c>
      <c r="K2715" s="28" t="s">
        <v>301</v>
      </c>
      <c r="L2715" s="28" t="s">
        <v>117</v>
      </c>
      <c r="M2715" s="30" t="s">
        <v>353</v>
      </c>
      <c r="N2715" s="30" t="s">
        <v>230</v>
      </c>
      <c r="O2715" s="31">
        <v>430</v>
      </c>
      <c r="P2715" s="31">
        <v>230</v>
      </c>
      <c r="Q2715" s="32" t="s">
        <v>209</v>
      </c>
      <c r="R2715" s="33">
        <f t="shared" si="212"/>
        <v>7.395348837209303</v>
      </c>
      <c r="S2715" s="34">
        <f t="shared" si="211"/>
        <v>102</v>
      </c>
      <c r="T2715" s="35">
        <f>IF(L2715="비가동",0,VLOOKUP(E2715,[1]단가!$D$4:$G$1048576,4,0))</f>
        <v>58</v>
      </c>
      <c r="U2715" s="35">
        <f t="shared" si="208"/>
        <v>491840</v>
      </c>
      <c r="V2715" s="36" t="str">
        <f>IF($L2715="비가동",0,IF($B2715="in",VLOOKUP($E2715,[1]투입량!$M:$T,3,FALSE),VLOOKUP($E2715,[1]투입량!$D:$I,3,FALSE)))</f>
        <v>E7003</v>
      </c>
      <c r="W2715" s="35">
        <f>IF($L2715="비가동",0,IF($B2715="in",VLOOKUP($E2715,[1]투입량!$M:$T,6,FALSE),VLOOKUP($E2715,[1]투입량!$D:$I,5,FALSE)))</f>
        <v>80</v>
      </c>
      <c r="X2715" s="35">
        <f t="shared" si="210"/>
        <v>4664</v>
      </c>
      <c r="Y2715" s="37">
        <f>IF(V2715=0,0,VLOOKUP(V2715,'[1]원재료 (2)'!C:H,3,0)*0.001)</f>
        <v>4.95</v>
      </c>
      <c r="Z2715" s="35">
        <f t="shared" si="209"/>
        <v>23086.799999999999</v>
      </c>
      <c r="AA2715" s="38" t="s">
        <v>422</v>
      </c>
      <c r="AB2715" s="39" t="s">
        <v>232</v>
      </c>
      <c r="AC2715" s="40"/>
    </row>
    <row r="2716" spans="1:29" ht="19.5" customHeight="1" x14ac:dyDescent="0.45">
      <c r="A2716" s="22">
        <v>46154</v>
      </c>
      <c r="B2716" s="23" t="s">
        <v>29</v>
      </c>
      <c r="C2716" s="24" t="s">
        <v>168</v>
      </c>
      <c r="D2716" s="25" t="s">
        <v>345</v>
      </c>
      <c r="E2716" s="26" t="s">
        <v>346</v>
      </c>
      <c r="F2716" s="27" t="str">
        <f>VLOOKUP(표1[[#This Row],[품번]],[1]!품번구분[#Data],2,0)</f>
        <v>G</v>
      </c>
      <c r="G2716" s="28">
        <v>4</v>
      </c>
      <c r="H2716" s="28">
        <v>96</v>
      </c>
      <c r="I2716" s="28">
        <v>0</v>
      </c>
      <c r="J2716" s="29">
        <f>표1[[#This Row],[C/V]]*표1[[#This Row],[판수]]-표1[[#This Row],[불량수량]]</f>
        <v>384</v>
      </c>
      <c r="K2716" s="28" t="s">
        <v>352</v>
      </c>
      <c r="L2716" s="28" t="s">
        <v>34</v>
      </c>
      <c r="M2716" s="30" t="s">
        <v>230</v>
      </c>
      <c r="N2716" s="30" t="s">
        <v>353</v>
      </c>
      <c r="O2716" s="31">
        <v>620</v>
      </c>
      <c r="P2716" s="31">
        <v>0</v>
      </c>
      <c r="Q2716" s="32"/>
      <c r="R2716" s="33">
        <f t="shared" si="212"/>
        <v>9.2903225806451619</v>
      </c>
      <c r="S2716" s="34">
        <f t="shared" si="211"/>
        <v>200</v>
      </c>
      <c r="T2716" s="35">
        <f>IF(L2716="비가동",0,VLOOKUP(E2716,[1]단가!$D$4:$G$1048576,4,0))</f>
        <v>894.6</v>
      </c>
      <c r="U2716" s="35">
        <f t="shared" si="208"/>
        <v>343526.40000000002</v>
      </c>
      <c r="V2716" s="36" t="str">
        <f>IF($L2716="비가동",0,IF($B2716="in",VLOOKUP($E2716,[1]투입량!$M:$T,3,FALSE),VLOOKUP($E2716,[1]투입량!$D:$I,3,FALSE)))</f>
        <v>E5007</v>
      </c>
      <c r="W2716" s="35">
        <f>IF($L2716="비가동",0,IF($B2716="in",VLOOKUP($E2716,[1]투입량!$M:$T,6,FALSE),VLOOKUP($E2716,[1]투입량!$D:$I,5,FALSE)))</f>
        <v>448</v>
      </c>
      <c r="X2716" s="35">
        <f t="shared" si="210"/>
        <v>47308.800000000003</v>
      </c>
      <c r="Y2716" s="37">
        <f>IF(V2716=0,0,VLOOKUP(V2716,'[1]원재료 (2)'!C:H,3,0)*0.001)</f>
        <v>4.45</v>
      </c>
      <c r="Z2716" s="35">
        <f t="shared" si="209"/>
        <v>210524.16000000003</v>
      </c>
      <c r="AA2716" s="38"/>
      <c r="AB2716" s="39" t="s">
        <v>232</v>
      </c>
      <c r="AC2716" s="40"/>
    </row>
    <row r="2717" spans="1:29" ht="19.5" customHeight="1" x14ac:dyDescent="0.45">
      <c r="A2717" s="22">
        <v>46154</v>
      </c>
      <c r="B2717" s="23" t="s">
        <v>29</v>
      </c>
      <c r="C2717" s="24" t="s">
        <v>168</v>
      </c>
      <c r="D2717" s="25" t="s">
        <v>348</v>
      </c>
      <c r="E2717" s="26" t="s">
        <v>349</v>
      </c>
      <c r="F2717" s="27" t="str">
        <f>VLOOKUP(표1[[#This Row],[품번]],[1]!품번구분[#Data],2,0)</f>
        <v>G</v>
      </c>
      <c r="G2717" s="28">
        <v>6</v>
      </c>
      <c r="H2717" s="28">
        <v>98</v>
      </c>
      <c r="I2717" s="28">
        <v>0</v>
      </c>
      <c r="J2717" s="29">
        <f>표1[[#This Row],[C/V]]*표1[[#This Row],[판수]]-표1[[#This Row],[불량수량]]</f>
        <v>588</v>
      </c>
      <c r="K2717" s="28" t="s">
        <v>352</v>
      </c>
      <c r="L2717" s="28" t="s">
        <v>34</v>
      </c>
      <c r="M2717" s="30" t="s">
        <v>230</v>
      </c>
      <c r="N2717" s="30" t="s">
        <v>353</v>
      </c>
      <c r="O2717" s="31">
        <v>620</v>
      </c>
      <c r="P2717" s="31">
        <v>0</v>
      </c>
      <c r="Q2717" s="32"/>
      <c r="R2717" s="33">
        <f t="shared" si="212"/>
        <v>9.4838709677419342</v>
      </c>
      <c r="S2717" s="34">
        <f t="shared" si="211"/>
        <v>202</v>
      </c>
      <c r="T2717" s="35">
        <f>IF(L2717="비가동",0,VLOOKUP(E2717,[1]단가!$D$4:$G$1048576,4,0))</f>
        <v>987.7</v>
      </c>
      <c r="U2717" s="35">
        <f t="shared" si="208"/>
        <v>580767.6</v>
      </c>
      <c r="V2717" s="36" t="str">
        <f>IF($L2717="비가동",0,IF($B2717="in",VLOOKUP($E2717,[1]투입량!$M:$T,3,FALSE),VLOOKUP($E2717,[1]투입량!$D:$I,3,FALSE)))</f>
        <v>E5007</v>
      </c>
      <c r="W2717" s="35">
        <f>IF($L2717="비가동",0,IF($B2717="in",VLOOKUP($E2717,[1]투입량!$M:$T,6,FALSE),VLOOKUP($E2717,[1]투입량!$D:$I,5,FALSE)))</f>
        <v>320</v>
      </c>
      <c r="X2717" s="35">
        <f t="shared" si="210"/>
        <v>34496</v>
      </c>
      <c r="Y2717" s="37">
        <f>IF(V2717=0,0,VLOOKUP(V2717,'[1]원재료 (2)'!C:H,3,0)*0.001)</f>
        <v>4.45</v>
      </c>
      <c r="Z2717" s="35">
        <f t="shared" si="209"/>
        <v>153507.20000000001</v>
      </c>
      <c r="AA2717" s="38"/>
      <c r="AB2717" s="39" t="s">
        <v>232</v>
      </c>
      <c r="AC2717" s="40"/>
    </row>
    <row r="2718" spans="1:29" ht="19.5" hidden="1" customHeight="1" x14ac:dyDescent="0.45">
      <c r="A2718" s="22">
        <v>46154</v>
      </c>
      <c r="B2718" s="23" t="s">
        <v>29</v>
      </c>
      <c r="C2718" s="24" t="s">
        <v>168</v>
      </c>
      <c r="D2718" s="25" t="s">
        <v>350</v>
      </c>
      <c r="E2718" s="26" t="s">
        <v>351</v>
      </c>
      <c r="F2718" s="27" t="str">
        <f>VLOOKUP(표1[[#This Row],[품번]],[1]!품번구분[#Data],2,0)</f>
        <v>G</v>
      </c>
      <c r="G2718" s="28">
        <v>4</v>
      </c>
      <c r="H2718" s="28">
        <v>51</v>
      </c>
      <c r="I2718" s="28">
        <v>0</v>
      </c>
      <c r="J2718" s="29">
        <f>표1[[#This Row],[C/V]]*표1[[#This Row],[판수]]-표1[[#This Row],[불량수량]]</f>
        <v>204</v>
      </c>
      <c r="K2718" s="28" t="s">
        <v>352</v>
      </c>
      <c r="L2718" s="28" t="s">
        <v>34</v>
      </c>
      <c r="M2718" s="30" t="s">
        <v>230</v>
      </c>
      <c r="N2718" s="30" t="s">
        <v>353</v>
      </c>
      <c r="O2718" s="31">
        <v>530</v>
      </c>
      <c r="P2718" s="31">
        <v>90</v>
      </c>
      <c r="Q2718" s="32" t="s">
        <v>209</v>
      </c>
      <c r="R2718" s="33">
        <f t="shared" si="212"/>
        <v>5.7735849056603774</v>
      </c>
      <c r="S2718" s="34">
        <f t="shared" si="211"/>
        <v>119</v>
      </c>
      <c r="T2718" s="35">
        <f>IF(L2718="비가동",0,VLOOKUP(E2718,[1]단가!$D$4:$G$1048576,4,0))</f>
        <v>1328.9</v>
      </c>
      <c r="U2718" s="35">
        <f t="shared" si="208"/>
        <v>271095.60000000003</v>
      </c>
      <c r="V2718" s="36" t="str">
        <f>IF($L2718="비가동",0,IF($B2718="in",VLOOKUP($E2718,[1]투입량!$M:$T,3,FALSE),VLOOKUP($E2718,[1]투입량!$D:$I,3,FALSE)))</f>
        <v>E5007</v>
      </c>
      <c r="W2718" s="35">
        <f>IF($L2718="비가동",0,IF($B2718="in",VLOOKUP($E2718,[1]투입량!$M:$T,6,FALSE),VLOOKUP($E2718,[1]투입량!$D:$I,5,FALSE)))</f>
        <v>644</v>
      </c>
      <c r="X2718" s="35">
        <f t="shared" si="210"/>
        <v>36128.400000000001</v>
      </c>
      <c r="Y2718" s="37">
        <f>IF(V2718=0,0,VLOOKUP(V2718,[1]원재료!C:H,3,0)*0.001)</f>
        <v>4.55</v>
      </c>
      <c r="Z2718" s="35">
        <f t="shared" si="209"/>
        <v>164384.22</v>
      </c>
      <c r="AA2718" s="38" t="s">
        <v>375</v>
      </c>
      <c r="AB2718" s="39" t="s">
        <v>232</v>
      </c>
      <c r="AC2718" s="40"/>
    </row>
    <row r="2719" spans="1:29" ht="19.5" customHeight="1" x14ac:dyDescent="0.45">
      <c r="A2719" s="22">
        <v>46154</v>
      </c>
      <c r="B2719" s="23" t="s">
        <v>29</v>
      </c>
      <c r="C2719" s="24" t="s">
        <v>168</v>
      </c>
      <c r="D2719" s="25" t="s">
        <v>345</v>
      </c>
      <c r="E2719" s="26" t="s">
        <v>346</v>
      </c>
      <c r="F2719" s="27" t="str">
        <f>VLOOKUP(표1[[#This Row],[품번]],[1]!품번구분[#Data],2,0)</f>
        <v>G</v>
      </c>
      <c r="G2719" s="28">
        <v>4</v>
      </c>
      <c r="H2719" s="28">
        <v>104</v>
      </c>
      <c r="I2719" s="28">
        <v>0</v>
      </c>
      <c r="J2719" s="29">
        <f>표1[[#This Row],[C/V]]*표1[[#This Row],[판수]]-표1[[#This Row],[불량수량]]</f>
        <v>416</v>
      </c>
      <c r="K2719" s="28" t="s">
        <v>347</v>
      </c>
      <c r="L2719" s="28" t="s">
        <v>117</v>
      </c>
      <c r="M2719" s="30" t="s">
        <v>353</v>
      </c>
      <c r="N2719" s="30" t="s">
        <v>230</v>
      </c>
      <c r="O2719" s="31">
        <v>660</v>
      </c>
      <c r="P2719" s="31">
        <v>0</v>
      </c>
      <c r="Q2719" s="32"/>
      <c r="R2719" s="33">
        <f t="shared" si="212"/>
        <v>9.4545454545454533</v>
      </c>
      <c r="S2719" s="34">
        <f t="shared" si="211"/>
        <v>200</v>
      </c>
      <c r="T2719" s="35">
        <f>IF(L2719="비가동",0,VLOOKUP(E2719,[1]단가!$D$4:$G$1048576,4,0))</f>
        <v>894.6</v>
      </c>
      <c r="U2719" s="35">
        <f t="shared" si="208"/>
        <v>372153.60000000003</v>
      </c>
      <c r="V2719" s="36" t="str">
        <f>IF($L2719="비가동",0,IF($B2719="in",VLOOKUP($E2719,[1]투입량!$M:$T,3,FALSE),VLOOKUP($E2719,[1]투입량!$D:$I,3,FALSE)))</f>
        <v>E5007</v>
      </c>
      <c r="W2719" s="35">
        <f>IF($L2719="비가동",0,IF($B2719="in",VLOOKUP($E2719,[1]투입량!$M:$T,6,FALSE),VLOOKUP($E2719,[1]투입량!$D:$I,5,FALSE)))</f>
        <v>448</v>
      </c>
      <c r="X2719" s="35">
        <f t="shared" si="210"/>
        <v>51251.200000000004</v>
      </c>
      <c r="Y2719" s="37">
        <f>IF(V2719=0,0,VLOOKUP(V2719,'[1]원재료 (2)'!C:H,3,0)*0.001)</f>
        <v>4.45</v>
      </c>
      <c r="Z2719" s="35">
        <f t="shared" si="209"/>
        <v>228067.84000000003</v>
      </c>
      <c r="AA2719" s="38"/>
      <c r="AB2719" s="39" t="s">
        <v>232</v>
      </c>
      <c r="AC2719" s="40"/>
    </row>
    <row r="2720" spans="1:29" ht="19.5" customHeight="1" x14ac:dyDescent="0.45">
      <c r="A2720" s="22">
        <v>46154</v>
      </c>
      <c r="B2720" s="23" t="s">
        <v>29</v>
      </c>
      <c r="C2720" s="24" t="s">
        <v>168</v>
      </c>
      <c r="D2720" s="25" t="s">
        <v>348</v>
      </c>
      <c r="E2720" s="26" t="s">
        <v>349</v>
      </c>
      <c r="F2720" s="27" t="str">
        <f>VLOOKUP(표1[[#This Row],[품번]],[1]!품번구분[#Data],2,0)</f>
        <v>G</v>
      </c>
      <c r="G2720" s="28">
        <v>6</v>
      </c>
      <c r="H2720" s="28">
        <v>104</v>
      </c>
      <c r="I2720" s="28">
        <v>0</v>
      </c>
      <c r="J2720" s="29">
        <f>표1[[#This Row],[C/V]]*표1[[#This Row],[판수]]-표1[[#This Row],[불량수량]]</f>
        <v>624</v>
      </c>
      <c r="K2720" s="28" t="s">
        <v>347</v>
      </c>
      <c r="L2720" s="28" t="s">
        <v>117</v>
      </c>
      <c r="M2720" s="30" t="s">
        <v>353</v>
      </c>
      <c r="N2720" s="30" t="s">
        <v>230</v>
      </c>
      <c r="O2720" s="31">
        <v>660</v>
      </c>
      <c r="P2720" s="31">
        <v>0</v>
      </c>
      <c r="Q2720" s="32"/>
      <c r="R2720" s="33">
        <f t="shared" si="212"/>
        <v>9.4545454545454533</v>
      </c>
      <c r="S2720" s="34">
        <f t="shared" si="211"/>
        <v>202</v>
      </c>
      <c r="T2720" s="35">
        <f>IF(L2720="비가동",0,VLOOKUP(E2720,[1]단가!$D$4:$G$1048576,4,0))</f>
        <v>987.7</v>
      </c>
      <c r="U2720" s="35">
        <f t="shared" si="208"/>
        <v>616324.80000000005</v>
      </c>
      <c r="V2720" s="36" t="str">
        <f>IF($L2720="비가동",0,IF($B2720="in",VLOOKUP($E2720,[1]투입량!$M:$T,3,FALSE),VLOOKUP($E2720,[1]투입량!$D:$I,3,FALSE)))</f>
        <v>E5007</v>
      </c>
      <c r="W2720" s="35">
        <f>IF($L2720="비가동",0,IF($B2720="in",VLOOKUP($E2720,[1]투입량!$M:$T,6,FALSE),VLOOKUP($E2720,[1]투입량!$D:$I,5,FALSE)))</f>
        <v>320</v>
      </c>
      <c r="X2720" s="35">
        <f t="shared" si="210"/>
        <v>36608</v>
      </c>
      <c r="Y2720" s="37">
        <f>IF(V2720=0,0,VLOOKUP(V2720,[1]원재료!C:H,3,0)*0.001)</f>
        <v>4.55</v>
      </c>
      <c r="Z2720" s="35">
        <f t="shared" si="209"/>
        <v>166566.39999999999</v>
      </c>
      <c r="AA2720" s="38"/>
      <c r="AB2720" s="39" t="s">
        <v>232</v>
      </c>
      <c r="AC2720" s="40"/>
    </row>
    <row r="2721" spans="1:29" ht="19.5" customHeight="1" x14ac:dyDescent="0.45">
      <c r="A2721" s="22">
        <v>46154</v>
      </c>
      <c r="B2721" s="23" t="s">
        <v>29</v>
      </c>
      <c r="C2721" s="24" t="s">
        <v>168</v>
      </c>
      <c r="D2721" s="25" t="s">
        <v>350</v>
      </c>
      <c r="E2721" s="26" t="s">
        <v>351</v>
      </c>
      <c r="F2721" s="27" t="str">
        <f>VLOOKUP(표1[[#This Row],[품번]],[1]!품번구분[#Data],2,0)</f>
        <v>G</v>
      </c>
      <c r="G2721" s="28">
        <v>4</v>
      </c>
      <c r="H2721" s="28">
        <v>68</v>
      </c>
      <c r="I2721" s="28">
        <v>0</v>
      </c>
      <c r="J2721" s="29">
        <f>표1[[#This Row],[C/V]]*표1[[#This Row],[판수]]-표1[[#This Row],[불량수량]]</f>
        <v>272</v>
      </c>
      <c r="K2721" s="28" t="s">
        <v>347</v>
      </c>
      <c r="L2721" s="28" t="s">
        <v>117</v>
      </c>
      <c r="M2721" s="30" t="s">
        <v>353</v>
      </c>
      <c r="N2721" s="30" t="s">
        <v>230</v>
      </c>
      <c r="O2721" s="31">
        <v>660</v>
      </c>
      <c r="P2721" s="31">
        <v>0</v>
      </c>
      <c r="Q2721" s="32"/>
      <c r="R2721" s="33">
        <f t="shared" si="212"/>
        <v>6.1818181818181817</v>
      </c>
      <c r="S2721" s="34">
        <f t="shared" si="211"/>
        <v>119</v>
      </c>
      <c r="T2721" s="35">
        <f>IF(L2721="비가동",0,VLOOKUP(E2721,[1]단가!$D$4:$G$1048576,4,0))</f>
        <v>1328.9</v>
      </c>
      <c r="U2721" s="35">
        <f t="shared" si="208"/>
        <v>361460.80000000005</v>
      </c>
      <c r="V2721" s="36" t="str">
        <f>IF($L2721="비가동",0,IF($B2721="in",VLOOKUP($E2721,[1]투입량!$M:$T,3,FALSE),VLOOKUP($E2721,[1]투입량!$D:$I,3,FALSE)))</f>
        <v>E5007</v>
      </c>
      <c r="W2721" s="35">
        <f>IF($L2721="비가동",0,IF($B2721="in",VLOOKUP($E2721,[1]투입량!$M:$T,6,FALSE),VLOOKUP($E2721,[1]투입량!$D:$I,5,FALSE)))</f>
        <v>644</v>
      </c>
      <c r="X2721" s="35">
        <f t="shared" si="210"/>
        <v>48171.200000000004</v>
      </c>
      <c r="Y2721" s="37">
        <f>IF(V2721=0,0,VLOOKUP(V2721,[1]원재료!C:H,3,0)*0.001)</f>
        <v>4.55</v>
      </c>
      <c r="Z2721" s="35">
        <f t="shared" si="209"/>
        <v>219178.96000000002</v>
      </c>
      <c r="AA2721" s="38"/>
      <c r="AB2721" s="39" t="s">
        <v>232</v>
      </c>
      <c r="AC2721" s="40"/>
    </row>
    <row r="2722" spans="1:29" ht="19.5" customHeight="1" x14ac:dyDescent="0.45">
      <c r="A2722" s="22">
        <v>46155</v>
      </c>
      <c r="B2722" s="23" t="s">
        <v>226</v>
      </c>
      <c r="C2722" s="24" t="s">
        <v>168</v>
      </c>
      <c r="D2722" s="25" t="s">
        <v>227</v>
      </c>
      <c r="E2722" s="26" t="s">
        <v>228</v>
      </c>
      <c r="F2722" s="27" t="str">
        <f>VLOOKUP(표1[[#This Row],[품번]],[1]!품번구분[#Data],2,0)</f>
        <v>G</v>
      </c>
      <c r="G2722" s="28">
        <v>12</v>
      </c>
      <c r="H2722" s="28">
        <v>95</v>
      </c>
      <c r="I2722" s="28">
        <v>0</v>
      </c>
      <c r="J2722" s="29">
        <f>표1[[#This Row],[C/V]]*표1[[#This Row],[판수]]-표1[[#This Row],[불량수량]]</f>
        <v>1140</v>
      </c>
      <c r="K2722" s="28" t="s">
        <v>251</v>
      </c>
      <c r="L2722" s="28" t="s">
        <v>34</v>
      </c>
      <c r="M2722" s="30" t="s">
        <v>230</v>
      </c>
      <c r="N2722" s="30" t="s">
        <v>353</v>
      </c>
      <c r="O2722" s="31">
        <v>620</v>
      </c>
      <c r="P2722" s="31">
        <v>0</v>
      </c>
      <c r="Q2722" s="32"/>
      <c r="R2722" s="33">
        <f t="shared" si="212"/>
        <v>9.193548387096774</v>
      </c>
      <c r="S2722" s="34">
        <f t="shared" si="211"/>
        <v>192</v>
      </c>
      <c r="T2722" s="35">
        <f>IF(L2722="비가동",0,VLOOKUP(E2722,[1]단가!$D$4:$G$1048576,4,0))</f>
        <v>389.7</v>
      </c>
      <c r="U2722" s="35">
        <f t="shared" si="208"/>
        <v>444258</v>
      </c>
      <c r="V2722" s="36" t="str">
        <f>IF($L2722="비가동",0,IF($B2722="in",VLOOKUP($E2722,[1]투입량!$M:$T,3,FALSE),VLOOKUP($E2722,[1]투입량!$D:$I,3,FALSE)))</f>
        <v>E5008</v>
      </c>
      <c r="W2722" s="35">
        <f>IF($L2722="비가동",0,IF($B2722="in",VLOOKUP($E2722,[1]투입량!$M:$T,6,FALSE),VLOOKUP($E2722,[1]투입량!$D:$I,5,FALSE)))</f>
        <v>537</v>
      </c>
      <c r="X2722" s="35">
        <f t="shared" si="210"/>
        <v>56116.500000000007</v>
      </c>
      <c r="Y2722" s="37">
        <f>IF(V2722=0,0,VLOOKUP(V2722,[1]원재료!C:H,3,0)*0.001)</f>
        <v>4.5600000000000005</v>
      </c>
      <c r="Z2722" s="35">
        <f t="shared" si="209"/>
        <v>255891.24000000005</v>
      </c>
      <c r="AA2722" s="38"/>
      <c r="AB2722" s="39" t="s">
        <v>232</v>
      </c>
      <c r="AC2722" s="40"/>
    </row>
    <row r="2723" spans="1:29" ht="19.5" hidden="1" customHeight="1" x14ac:dyDescent="0.45">
      <c r="A2723" s="22">
        <v>46155</v>
      </c>
      <c r="B2723" s="23" t="s">
        <v>226</v>
      </c>
      <c r="C2723" s="24" t="s">
        <v>168</v>
      </c>
      <c r="D2723" s="25" t="s">
        <v>233</v>
      </c>
      <c r="E2723" s="26" t="s">
        <v>423</v>
      </c>
      <c r="F2723" s="27" t="str">
        <f>VLOOKUP(표1[[#This Row],[품번]],[1]!품번구분[#Data],2,0)</f>
        <v>G</v>
      </c>
      <c r="G2723" s="28">
        <v>2</v>
      </c>
      <c r="H2723" s="28">
        <v>42</v>
      </c>
      <c r="I2723" s="28">
        <v>0</v>
      </c>
      <c r="J2723" s="29">
        <f>표1[[#This Row],[C/V]]*표1[[#This Row],[판수]]-표1[[#This Row],[불량수량]]</f>
        <v>84</v>
      </c>
      <c r="K2723" s="28" t="s">
        <v>251</v>
      </c>
      <c r="L2723" s="28" t="s">
        <v>34</v>
      </c>
      <c r="M2723" s="30" t="s">
        <v>230</v>
      </c>
      <c r="N2723" s="30" t="s">
        <v>353</v>
      </c>
      <c r="O2723" s="31">
        <v>320</v>
      </c>
      <c r="P2723" s="31">
        <v>300</v>
      </c>
      <c r="Q2723" s="32" t="s">
        <v>178</v>
      </c>
      <c r="R2723" s="33">
        <f t="shared" si="212"/>
        <v>7.875</v>
      </c>
      <c r="S2723" s="34">
        <f t="shared" si="211"/>
        <v>139</v>
      </c>
      <c r="T2723" s="35">
        <f>IF(L2723="비가동",0,VLOOKUP(E2723,[1]단가!$D$4:$G$1048576,4,0))</f>
        <v>2676.5</v>
      </c>
      <c r="U2723" s="35">
        <f t="shared" si="208"/>
        <v>224826</v>
      </c>
      <c r="V2723" s="36" t="str">
        <f>IF($L2723="비가동",0,IF($B2723="in",VLOOKUP($E2723,[1]투입량!$M:$T,3,FALSE),VLOOKUP($E2723,[1]투입량!$D:$I,3,FALSE)))</f>
        <v>E5007</v>
      </c>
      <c r="W2723" s="35">
        <f>IF($L2723="비가동",0,IF($B2723="in",VLOOKUP($E2723,[1]투입량!$M:$T,6,FALSE),VLOOKUP($E2723,[1]투입량!$D:$I,5,FALSE)))</f>
        <v>333</v>
      </c>
      <c r="X2723" s="35">
        <f t="shared" si="210"/>
        <v>15384.6</v>
      </c>
      <c r="Y2723" s="37">
        <f>IF(V2723=0,0,VLOOKUP(V2723,[1]원재료!C:H,3,0)*0.001)</f>
        <v>4.55</v>
      </c>
      <c r="Z2723" s="35">
        <f t="shared" si="209"/>
        <v>69999.929999999993</v>
      </c>
      <c r="AA2723" s="38"/>
      <c r="AB2723" s="39" t="s">
        <v>232</v>
      </c>
      <c r="AC2723" s="40"/>
    </row>
    <row r="2724" spans="1:29" ht="19.5" customHeight="1" x14ac:dyDescent="0.45">
      <c r="A2724" s="22">
        <v>46155</v>
      </c>
      <c r="B2724" s="23" t="s">
        <v>226</v>
      </c>
      <c r="C2724" s="24" t="s">
        <v>168</v>
      </c>
      <c r="D2724" s="25" t="s">
        <v>256</v>
      </c>
      <c r="E2724" s="26" t="s">
        <v>402</v>
      </c>
      <c r="F2724" s="27" t="str">
        <f>VLOOKUP(표1[[#This Row],[품번]],[1]!품번구분[#Data],2,0)</f>
        <v>G</v>
      </c>
      <c r="G2724" s="28">
        <v>9</v>
      </c>
      <c r="H2724" s="28">
        <v>65</v>
      </c>
      <c r="I2724" s="28">
        <v>0</v>
      </c>
      <c r="J2724" s="29">
        <f>표1[[#This Row],[C/V]]*표1[[#This Row],[판수]]-표1[[#This Row],[불량수량]]</f>
        <v>585</v>
      </c>
      <c r="K2724" s="28" t="s">
        <v>258</v>
      </c>
      <c r="L2724" s="28" t="s">
        <v>34</v>
      </c>
      <c r="M2724" s="30" t="s">
        <v>230</v>
      </c>
      <c r="N2724" s="30" t="s">
        <v>353</v>
      </c>
      <c r="O2724" s="31">
        <v>620</v>
      </c>
      <c r="P2724" s="31">
        <v>0</v>
      </c>
      <c r="Q2724" s="32"/>
      <c r="R2724" s="33">
        <f t="shared" si="212"/>
        <v>6.2903225806451619</v>
      </c>
      <c r="S2724" s="34">
        <f t="shared" si="211"/>
        <v>147</v>
      </c>
      <c r="T2724" s="35">
        <f>IF(L2724="비가동",0,VLOOKUP(E2724,[1]단가!$D$4:$G$1048576,4,0))</f>
        <v>1200</v>
      </c>
      <c r="U2724" s="35">
        <f t="shared" si="208"/>
        <v>702000</v>
      </c>
      <c r="V2724" s="36" t="str">
        <f>IF($L2724="비가동",0,IF($B2724="in",VLOOKUP($E2724,[1]투입량!$M:$T,3,FALSE),VLOOKUP($E2724,[1]투입량!$D:$I,3,FALSE)))</f>
        <v>E5005-1</v>
      </c>
      <c r="W2724" s="35">
        <f>IF($L2724="비가동",0,IF($B2724="in",VLOOKUP($E2724,[1]투입량!$M:$T,6,FALSE),VLOOKUP($E2724,[1]투입량!$D:$I,5,FALSE)))</f>
        <v>1588</v>
      </c>
      <c r="X2724" s="35">
        <f t="shared" si="210"/>
        <v>113542.00000000001</v>
      </c>
      <c r="Y2724" s="37">
        <f>IF(V2724=0,0,VLOOKUP(V2724,[1]원재료!C:H,3,0)*0.001)</f>
        <v>3.25</v>
      </c>
      <c r="Z2724" s="35">
        <f t="shared" si="209"/>
        <v>369011.50000000006</v>
      </c>
      <c r="AA2724" s="38"/>
      <c r="AB2724" s="39" t="s">
        <v>232</v>
      </c>
      <c r="AC2724" s="40"/>
    </row>
    <row r="2725" spans="1:29" ht="19.5" customHeight="1" x14ac:dyDescent="0.45">
      <c r="A2725" s="22">
        <v>46155</v>
      </c>
      <c r="B2725" s="23" t="s">
        <v>226</v>
      </c>
      <c r="C2725" s="24" t="s">
        <v>168</v>
      </c>
      <c r="D2725" s="25" t="s">
        <v>235</v>
      </c>
      <c r="E2725" s="26" t="s">
        <v>236</v>
      </c>
      <c r="F2725" s="27" t="str">
        <f>VLOOKUP(표1[[#This Row],[품번]],[1]!품번구분[#Data],2,0)</f>
        <v>G</v>
      </c>
      <c r="G2725" s="28">
        <v>16</v>
      </c>
      <c r="H2725" s="28">
        <v>66</v>
      </c>
      <c r="I2725" s="28">
        <v>0</v>
      </c>
      <c r="J2725" s="29">
        <f>표1[[#This Row],[C/V]]*표1[[#This Row],[판수]]-표1[[#This Row],[불량수량]]</f>
        <v>1056</v>
      </c>
      <c r="K2725" s="28" t="s">
        <v>258</v>
      </c>
      <c r="L2725" s="28" t="s">
        <v>34</v>
      </c>
      <c r="M2725" s="30" t="s">
        <v>230</v>
      </c>
      <c r="N2725" s="30" t="s">
        <v>353</v>
      </c>
      <c r="O2725" s="31">
        <v>620</v>
      </c>
      <c r="P2725" s="31">
        <v>0</v>
      </c>
      <c r="Q2725" s="32"/>
      <c r="R2725" s="33">
        <f t="shared" si="212"/>
        <v>6.387096774193548</v>
      </c>
      <c r="S2725" s="34">
        <f t="shared" si="211"/>
        <v>148</v>
      </c>
      <c r="T2725" s="35">
        <f>IF(L2725="비가동",0,VLOOKUP(E2725,[1]단가!$D$4:$G$1048576,4,0))</f>
        <v>1541.9</v>
      </c>
      <c r="U2725" s="35">
        <f t="shared" si="208"/>
        <v>1628246.4000000001</v>
      </c>
      <c r="V2725" s="36" t="str">
        <f>IF($L2725="비가동",0,IF($B2725="in",VLOOKUP($E2725,[1]투입량!$M:$T,3,FALSE),VLOOKUP($E2725,[1]투입량!$D:$I,3,FALSE)))</f>
        <v>E5005-1</v>
      </c>
      <c r="W2725" s="35">
        <f>IF($L2725="비가동",0,IF($B2725="in",VLOOKUP($E2725,[1]투입량!$M:$T,6,FALSE),VLOOKUP($E2725,[1]투입량!$D:$I,5,FALSE)))</f>
        <v>3102</v>
      </c>
      <c r="X2725" s="35">
        <f t="shared" si="210"/>
        <v>225205.2</v>
      </c>
      <c r="Y2725" s="37">
        <f>IF(V2725=0,0,VLOOKUP(V2725,[1]원재료!C:H,3,0)*0.001)</f>
        <v>3.25</v>
      </c>
      <c r="Z2725" s="35">
        <f t="shared" si="209"/>
        <v>731916.9</v>
      </c>
      <c r="AA2725" s="38"/>
      <c r="AB2725" s="39" t="s">
        <v>232</v>
      </c>
      <c r="AC2725" s="40"/>
    </row>
    <row r="2726" spans="1:29" ht="19.5" customHeight="1" x14ac:dyDescent="0.45">
      <c r="A2726" s="22">
        <v>46155</v>
      </c>
      <c r="B2726" s="23" t="s">
        <v>226</v>
      </c>
      <c r="C2726" s="24" t="s">
        <v>168</v>
      </c>
      <c r="D2726" s="25" t="s">
        <v>239</v>
      </c>
      <c r="E2726" s="26" t="s">
        <v>240</v>
      </c>
      <c r="F2726" s="27" t="str">
        <f>VLOOKUP(표1[[#This Row],[품번]],[1]!품번구분[#Data],2,0)</f>
        <v>G</v>
      </c>
      <c r="G2726" s="28">
        <v>16</v>
      </c>
      <c r="H2726" s="28">
        <v>79</v>
      </c>
      <c r="I2726" s="28">
        <v>0</v>
      </c>
      <c r="J2726" s="29">
        <f>표1[[#This Row],[C/V]]*표1[[#This Row],[판수]]-표1[[#This Row],[불량수량]]</f>
        <v>1264</v>
      </c>
      <c r="K2726" s="28" t="s">
        <v>258</v>
      </c>
      <c r="L2726" s="28" t="s">
        <v>34</v>
      </c>
      <c r="M2726" s="30" t="s">
        <v>230</v>
      </c>
      <c r="N2726" s="30" t="s">
        <v>353</v>
      </c>
      <c r="O2726" s="31">
        <v>620</v>
      </c>
      <c r="P2726" s="31">
        <v>0</v>
      </c>
      <c r="Q2726" s="32"/>
      <c r="R2726" s="33">
        <f t="shared" si="212"/>
        <v>7.6451612903225801</v>
      </c>
      <c r="S2726" s="34">
        <f t="shared" si="211"/>
        <v>167</v>
      </c>
      <c r="T2726" s="35">
        <f>IF(L2726="비가동",0,VLOOKUP(E2726,[1]단가!$D$4:$G$1048576,4,0))</f>
        <v>333.6</v>
      </c>
      <c r="U2726" s="35">
        <f t="shared" si="208"/>
        <v>421670.40000000002</v>
      </c>
      <c r="V2726" s="36" t="str">
        <f>IF($L2726="비가동",0,IF($B2726="in",VLOOKUP($E2726,[1]투입량!$M:$T,3,FALSE),VLOOKUP($E2726,[1]투입량!$D:$I,3,FALSE)))</f>
        <v>E5005-1(리본)</v>
      </c>
      <c r="W2726" s="35">
        <f>IF($L2726="비가동",0,IF($B2726="in",VLOOKUP($E2726,[1]투입량!$M:$T,6,FALSE),VLOOKUP($E2726,[1]투입량!$D:$I,5,FALSE)))</f>
        <v>0</v>
      </c>
      <c r="X2726" s="35">
        <f t="shared" si="210"/>
        <v>0</v>
      </c>
      <c r="Y2726" s="37">
        <f>IF(V2726=0,0,VLOOKUP(V2726,[1]원재료!C:H,3,0)*0.001)</f>
        <v>3.35</v>
      </c>
      <c r="Z2726" s="35">
        <f t="shared" si="209"/>
        <v>0</v>
      </c>
      <c r="AA2726" s="38"/>
      <c r="AB2726" s="39" t="s">
        <v>232</v>
      </c>
      <c r="AC2726" s="40"/>
    </row>
    <row r="2727" spans="1:29" ht="19.5" customHeight="1" x14ac:dyDescent="0.45">
      <c r="A2727" s="22">
        <v>46155</v>
      </c>
      <c r="B2727" s="23" t="s">
        <v>226</v>
      </c>
      <c r="C2727" s="24" t="s">
        <v>168</v>
      </c>
      <c r="D2727" s="25" t="s">
        <v>262</v>
      </c>
      <c r="E2727" s="26" t="s">
        <v>260</v>
      </c>
      <c r="F2727" s="27" t="str">
        <f>VLOOKUP(표1[[#This Row],[품번]],[1]!품번구분[#Data],2,0)</f>
        <v>G</v>
      </c>
      <c r="G2727" s="28">
        <v>24</v>
      </c>
      <c r="H2727" s="28">
        <v>70</v>
      </c>
      <c r="I2727" s="28">
        <v>0</v>
      </c>
      <c r="J2727" s="29">
        <f>표1[[#This Row],[C/V]]*표1[[#This Row],[판수]]-표1[[#This Row],[불량수량]]</f>
        <v>1680</v>
      </c>
      <c r="K2727" s="28" t="s">
        <v>263</v>
      </c>
      <c r="L2727" s="28" t="s">
        <v>34</v>
      </c>
      <c r="M2727" s="30" t="s">
        <v>230</v>
      </c>
      <c r="N2727" s="30" t="s">
        <v>353</v>
      </c>
      <c r="O2727" s="31">
        <v>620</v>
      </c>
      <c r="P2727" s="31">
        <v>0</v>
      </c>
      <c r="Q2727" s="32"/>
      <c r="R2727" s="33">
        <f t="shared" si="212"/>
        <v>6.774193548387097</v>
      </c>
      <c r="S2727" s="34">
        <f t="shared" si="211"/>
        <v>145</v>
      </c>
      <c r="T2727" s="35">
        <f>IF(L2727="비가동",0,VLOOKUP(E2727,[1]단가!$D$4:$G$1048576,4,0))</f>
        <v>790</v>
      </c>
      <c r="U2727" s="35">
        <f t="shared" si="208"/>
        <v>1327200</v>
      </c>
      <c r="V2727" s="36" t="str">
        <f>IF($L2727="비가동",0,IF($B2727="in",VLOOKUP($E2727,[1]투입량!$M:$T,3,FALSE),VLOOKUP($E2727,[1]투입량!$D:$I,3,FALSE)))</f>
        <v>E5005-1(리본)</v>
      </c>
      <c r="W2727" s="35">
        <f>IF($L2727="비가동",0,IF($B2727="in",VLOOKUP($E2727,[1]투입량!$M:$T,6,FALSE),VLOOKUP($E2727,[1]투입량!$D:$I,5,FALSE)))</f>
        <v>2152.6499999999996</v>
      </c>
      <c r="X2727" s="35">
        <f t="shared" si="210"/>
        <v>165754.04999999999</v>
      </c>
      <c r="Y2727" s="37">
        <f>IF(V2727=0,0,VLOOKUP(V2727,[1]원재료!C:H,3,0)*0.001)</f>
        <v>3.35</v>
      </c>
      <c r="Z2727" s="35">
        <f t="shared" si="209"/>
        <v>555276.0675</v>
      </c>
      <c r="AA2727" s="38"/>
      <c r="AB2727" s="39" t="s">
        <v>232</v>
      </c>
      <c r="AC2727" s="40"/>
    </row>
    <row r="2728" spans="1:29" ht="19.5" customHeight="1" x14ac:dyDescent="0.45">
      <c r="A2728" s="22">
        <v>46155</v>
      </c>
      <c r="B2728" s="23" t="s">
        <v>226</v>
      </c>
      <c r="C2728" s="24" t="s">
        <v>168</v>
      </c>
      <c r="D2728" s="25" t="s">
        <v>264</v>
      </c>
      <c r="E2728" s="26" t="s">
        <v>265</v>
      </c>
      <c r="F2728" s="27" t="str">
        <f>VLOOKUP(표1[[#This Row],[품번]],[1]!품번구분[#Data],2,0)</f>
        <v>G</v>
      </c>
      <c r="G2728" s="28">
        <v>24</v>
      </c>
      <c r="H2728" s="28">
        <v>70</v>
      </c>
      <c r="I2728" s="28">
        <v>0</v>
      </c>
      <c r="J2728" s="29">
        <f>표1[[#This Row],[C/V]]*표1[[#This Row],[판수]]-표1[[#This Row],[불량수량]]</f>
        <v>1680</v>
      </c>
      <c r="K2728" s="28" t="s">
        <v>263</v>
      </c>
      <c r="L2728" s="28" t="s">
        <v>34</v>
      </c>
      <c r="M2728" s="30" t="s">
        <v>230</v>
      </c>
      <c r="N2728" s="30" t="s">
        <v>353</v>
      </c>
      <c r="O2728" s="31">
        <v>620</v>
      </c>
      <c r="P2728" s="31">
        <v>0</v>
      </c>
      <c r="Q2728" s="32"/>
      <c r="R2728" s="33">
        <f t="shared" si="212"/>
        <v>6.774193548387097</v>
      </c>
      <c r="S2728" s="34">
        <f t="shared" si="211"/>
        <v>145</v>
      </c>
      <c r="T2728" s="35">
        <f>IF(L2728="비가동",0,VLOOKUP(E2728,[1]단가!$D$4:$G$1048576,4,0))</f>
        <v>473</v>
      </c>
      <c r="U2728" s="35">
        <f t="shared" si="208"/>
        <v>794640</v>
      </c>
      <c r="V2728" s="36" t="str">
        <f>IF($L2728="비가동",0,IF($B2728="in",VLOOKUP($E2728,[1]투입량!$M:$T,3,FALSE),VLOOKUP($E2728,[1]투입량!$D:$I,3,FALSE)))</f>
        <v>E5005-1</v>
      </c>
      <c r="W2728" s="35">
        <f>IF($L2728="비가동",0,IF($B2728="in",VLOOKUP($E2728,[1]투입량!$M:$T,6,FALSE),VLOOKUP($E2728,[1]투입량!$D:$I,5,FALSE)))</f>
        <v>1770</v>
      </c>
      <c r="X2728" s="35">
        <f t="shared" si="210"/>
        <v>136290.00000000003</v>
      </c>
      <c r="Y2728" s="37">
        <f>IF(V2728=0,0,VLOOKUP(V2728,[1]원재료!C:H,3,0)*0.001)</f>
        <v>3.25</v>
      </c>
      <c r="Z2728" s="35">
        <f t="shared" si="209"/>
        <v>442942.50000000012</v>
      </c>
      <c r="AA2728" s="38"/>
      <c r="AB2728" s="39" t="s">
        <v>232</v>
      </c>
      <c r="AC2728" s="40"/>
    </row>
    <row r="2729" spans="1:29" ht="19.5" customHeight="1" x14ac:dyDescent="0.45">
      <c r="A2729" s="22">
        <v>46155</v>
      </c>
      <c r="B2729" s="23" t="s">
        <v>226</v>
      </c>
      <c r="C2729" s="24" t="s">
        <v>168</v>
      </c>
      <c r="D2729" s="25" t="s">
        <v>241</v>
      </c>
      <c r="E2729" s="26" t="s">
        <v>242</v>
      </c>
      <c r="F2729" s="27" t="str">
        <f>VLOOKUP(표1[[#This Row],[품번]],[1]!품번구분[#Data],2,0)</f>
        <v>G</v>
      </c>
      <c r="G2729" s="28">
        <v>16</v>
      </c>
      <c r="H2729" s="28">
        <v>85</v>
      </c>
      <c r="I2729" s="28">
        <v>0</v>
      </c>
      <c r="J2729" s="29">
        <f>표1[[#This Row],[C/V]]*표1[[#This Row],[판수]]-표1[[#This Row],[불량수량]]</f>
        <v>1360</v>
      </c>
      <c r="K2729" s="28" t="s">
        <v>266</v>
      </c>
      <c r="L2729" s="28" t="s">
        <v>34</v>
      </c>
      <c r="M2729" s="30" t="s">
        <v>230</v>
      </c>
      <c r="N2729" s="30" t="s">
        <v>353</v>
      </c>
      <c r="O2729" s="31">
        <v>620</v>
      </c>
      <c r="P2729" s="31">
        <v>0</v>
      </c>
      <c r="Q2729" s="32"/>
      <c r="R2729" s="33">
        <f t="shared" si="212"/>
        <v>8.2258064516129021</v>
      </c>
      <c r="S2729" s="34">
        <f t="shared" si="211"/>
        <v>175</v>
      </c>
      <c r="T2729" s="35">
        <f>IF(L2729="비가동",0,VLOOKUP(E2729,[1]단가!$D$4:$G$1048576,4,0))</f>
        <v>774</v>
      </c>
      <c r="U2729" s="35">
        <f t="shared" si="208"/>
        <v>1052640</v>
      </c>
      <c r="V2729" s="36" t="str">
        <f>IF($L2729="비가동",0,IF($B2729="in",VLOOKUP($E2729,[1]투입량!$M:$T,3,FALSE),VLOOKUP($E2729,[1]투입량!$D:$I,3,FALSE)))</f>
        <v>E4701(리본)</v>
      </c>
      <c r="W2729" s="35">
        <f>IF($L2729="비가동",0,IF($B2729="in",VLOOKUP($E2729,[1]투입량!$M:$T,6,FALSE),VLOOKUP($E2729,[1]투입량!$D:$I,5,FALSE)))</f>
        <v>2022.6999999999998</v>
      </c>
      <c r="X2729" s="35">
        <f t="shared" si="210"/>
        <v>189122.44999999998</v>
      </c>
      <c r="Y2729" s="37">
        <f>IF(V2729=0,0,VLOOKUP(V2729,[1]원재료!C:H,3,0)*0.001)</f>
        <v>3.41</v>
      </c>
      <c r="Z2729" s="35">
        <f t="shared" si="209"/>
        <v>644907.55449999997</v>
      </c>
      <c r="AA2729" s="38"/>
      <c r="AB2729" s="39" t="s">
        <v>232</v>
      </c>
      <c r="AC2729" s="40"/>
    </row>
    <row r="2730" spans="1:29" ht="19.5" customHeight="1" x14ac:dyDescent="0.45">
      <c r="A2730" s="22">
        <v>46155</v>
      </c>
      <c r="B2730" s="23" t="s">
        <v>226</v>
      </c>
      <c r="C2730" s="24" t="s">
        <v>168</v>
      </c>
      <c r="D2730" s="25" t="s">
        <v>244</v>
      </c>
      <c r="E2730" s="26" t="s">
        <v>245</v>
      </c>
      <c r="F2730" s="27" t="str">
        <f>VLOOKUP(표1[[#This Row],[품번]],[1]!품번구분[#Data],2,0)</f>
        <v>G</v>
      </c>
      <c r="G2730" s="28">
        <v>20</v>
      </c>
      <c r="H2730" s="28">
        <v>85</v>
      </c>
      <c r="I2730" s="28">
        <v>0</v>
      </c>
      <c r="J2730" s="29">
        <f>표1[[#This Row],[C/V]]*표1[[#This Row],[판수]]-표1[[#This Row],[불량수량]]</f>
        <v>1700</v>
      </c>
      <c r="K2730" s="28" t="s">
        <v>266</v>
      </c>
      <c r="L2730" s="28" t="s">
        <v>34</v>
      </c>
      <c r="M2730" s="30" t="s">
        <v>230</v>
      </c>
      <c r="N2730" s="30" t="s">
        <v>353</v>
      </c>
      <c r="O2730" s="31">
        <v>620</v>
      </c>
      <c r="P2730" s="31">
        <v>0</v>
      </c>
      <c r="Q2730" s="32"/>
      <c r="R2730" s="33">
        <f t="shared" si="212"/>
        <v>8.2258064516129021</v>
      </c>
      <c r="S2730" s="34">
        <f t="shared" si="211"/>
        <v>175</v>
      </c>
      <c r="T2730" s="35">
        <f>IF(L2730="비가동",0,VLOOKUP(E2730,[1]단가!$D$4:$G$1048576,4,0))</f>
        <v>350</v>
      </c>
      <c r="U2730" s="35">
        <f t="shared" si="208"/>
        <v>595000</v>
      </c>
      <c r="V2730" s="36" t="str">
        <f>IF($L2730="비가동",0,IF($B2730="in",VLOOKUP($E2730,[1]투입량!$M:$T,3,FALSE),VLOOKUP($E2730,[1]투입량!$D:$I,3,FALSE)))</f>
        <v>E5005-1</v>
      </c>
      <c r="W2730" s="35">
        <f>IF($L2730="비가동",0,IF($B2730="in",VLOOKUP($E2730,[1]투입량!$M:$T,6,FALSE),VLOOKUP($E2730,[1]투입량!$D:$I,5,FALSE)))</f>
        <v>1147</v>
      </c>
      <c r="X2730" s="35">
        <f t="shared" si="210"/>
        <v>107244.5</v>
      </c>
      <c r="Y2730" s="37">
        <f>IF(V2730=0,0,VLOOKUP(V2730,[1]원재료!C:H,3,0)*0.001)</f>
        <v>3.25</v>
      </c>
      <c r="Z2730" s="35">
        <f t="shared" si="209"/>
        <v>348544.625</v>
      </c>
      <c r="AA2730" s="38"/>
      <c r="AB2730" s="39" t="s">
        <v>232</v>
      </c>
      <c r="AC2730" s="40"/>
    </row>
    <row r="2731" spans="1:29" ht="19.5" customHeight="1" x14ac:dyDescent="0.45">
      <c r="A2731" s="22">
        <v>46155</v>
      </c>
      <c r="B2731" s="23" t="s">
        <v>226</v>
      </c>
      <c r="C2731" s="24" t="s">
        <v>168</v>
      </c>
      <c r="D2731" s="25" t="s">
        <v>246</v>
      </c>
      <c r="E2731" s="26" t="s">
        <v>380</v>
      </c>
      <c r="F2731" s="27" t="str">
        <f>VLOOKUP(표1[[#This Row],[품번]],[1]!품번구분[#Data],2,0)</f>
        <v>G</v>
      </c>
      <c r="G2731" s="28">
        <v>36</v>
      </c>
      <c r="H2731" s="28">
        <v>85</v>
      </c>
      <c r="I2731" s="28">
        <v>0</v>
      </c>
      <c r="J2731" s="29">
        <f>표1[[#This Row],[C/V]]*표1[[#This Row],[판수]]-표1[[#This Row],[불량수량]]</f>
        <v>3060</v>
      </c>
      <c r="K2731" s="28" t="s">
        <v>266</v>
      </c>
      <c r="L2731" s="28" t="s">
        <v>34</v>
      </c>
      <c r="M2731" s="30" t="s">
        <v>230</v>
      </c>
      <c r="N2731" s="30" t="s">
        <v>353</v>
      </c>
      <c r="O2731" s="31">
        <v>620</v>
      </c>
      <c r="P2731" s="31">
        <v>0</v>
      </c>
      <c r="Q2731" s="32"/>
      <c r="R2731" s="33">
        <f t="shared" si="212"/>
        <v>8.2258064516129021</v>
      </c>
      <c r="S2731" s="34">
        <f t="shared" si="211"/>
        <v>175</v>
      </c>
      <c r="T2731" s="35">
        <f>IF(L2731="비가동",0,VLOOKUP(E2731,[1]단가!$D$4:$G$1048576,4,0))</f>
        <v>130</v>
      </c>
      <c r="U2731" s="35">
        <f t="shared" si="208"/>
        <v>397800</v>
      </c>
      <c r="V2731" s="36" t="str">
        <f>IF($L2731="비가동",0,IF($B2731="in",VLOOKUP($E2731,[1]투입량!$M:$T,3,FALSE),VLOOKUP($E2731,[1]투입량!$D:$I,3,FALSE)))</f>
        <v>E5005-1(리본)</v>
      </c>
      <c r="W2731" s="35">
        <f>IF($L2731="비가동",0,IF($B2731="in",VLOOKUP($E2731,[1]투입량!$M:$T,6,FALSE),VLOOKUP($E2731,[1]투입량!$D:$I,5,FALSE)))</f>
        <v>943.55</v>
      </c>
      <c r="X2731" s="35">
        <f t="shared" si="210"/>
        <v>88221.925000000003</v>
      </c>
      <c r="Y2731" s="37">
        <f>IF(V2731=0,0,VLOOKUP(V2731,[1]원재료!C:H,3,0)*0.001)</f>
        <v>3.35</v>
      </c>
      <c r="Z2731" s="35">
        <f t="shared" si="209"/>
        <v>295543.44875000004</v>
      </c>
      <c r="AA2731" s="38"/>
      <c r="AB2731" s="39" t="s">
        <v>232</v>
      </c>
      <c r="AC2731" s="40"/>
    </row>
    <row r="2732" spans="1:29" ht="19.5" customHeight="1" x14ac:dyDescent="0.45">
      <c r="A2732" s="22">
        <v>46155</v>
      </c>
      <c r="B2732" s="23" t="s">
        <v>226</v>
      </c>
      <c r="C2732" s="24" t="s">
        <v>168</v>
      </c>
      <c r="D2732" s="25" t="s">
        <v>227</v>
      </c>
      <c r="E2732" s="26" t="s">
        <v>228</v>
      </c>
      <c r="F2732" s="27" t="str">
        <f>VLOOKUP(표1[[#This Row],[품번]],[1]!품번구분[#Data],2,0)</f>
        <v>G</v>
      </c>
      <c r="G2732" s="28">
        <v>12</v>
      </c>
      <c r="H2732" s="28">
        <v>97</v>
      </c>
      <c r="I2732" s="28">
        <v>0</v>
      </c>
      <c r="J2732" s="29">
        <f>표1[[#This Row],[C/V]]*표1[[#This Row],[판수]]-표1[[#This Row],[불량수량]]</f>
        <v>1164</v>
      </c>
      <c r="K2732" s="28" t="s">
        <v>229</v>
      </c>
      <c r="L2732" s="28" t="s">
        <v>117</v>
      </c>
      <c r="M2732" s="30" t="s">
        <v>353</v>
      </c>
      <c r="N2732" s="30" t="s">
        <v>230</v>
      </c>
      <c r="O2732" s="31">
        <v>660</v>
      </c>
      <c r="P2732" s="31">
        <v>0</v>
      </c>
      <c r="Q2732" s="32"/>
      <c r="R2732" s="33">
        <f t="shared" si="212"/>
        <v>8.8181818181818183</v>
      </c>
      <c r="S2732" s="34">
        <f t="shared" si="211"/>
        <v>192</v>
      </c>
      <c r="T2732" s="35">
        <f>IF(L2732="비가동",0,VLOOKUP(E2732,[1]단가!$D$4:$G$1048576,4,0))</f>
        <v>389.7</v>
      </c>
      <c r="U2732" s="35">
        <f t="shared" si="208"/>
        <v>453610.8</v>
      </c>
      <c r="V2732" s="36" t="str">
        <f>IF($L2732="비가동",0,IF($B2732="in",VLOOKUP($E2732,[1]투입량!$M:$T,3,FALSE),VLOOKUP($E2732,[1]투입량!$D:$I,3,FALSE)))</f>
        <v>E5008</v>
      </c>
      <c r="W2732" s="35">
        <f>IF($L2732="비가동",0,IF($B2732="in",VLOOKUP($E2732,[1]투입량!$M:$T,6,FALSE),VLOOKUP($E2732,[1]투입량!$D:$I,5,FALSE)))</f>
        <v>537</v>
      </c>
      <c r="X2732" s="35">
        <f t="shared" si="210"/>
        <v>57297.9</v>
      </c>
      <c r="Y2732" s="37">
        <f>IF(V2732=0,0,VLOOKUP(V2732,[1]원재료!C:H,3,0)*0.001)</f>
        <v>4.5600000000000005</v>
      </c>
      <c r="Z2732" s="35">
        <f t="shared" si="209"/>
        <v>261278.42400000003</v>
      </c>
      <c r="AA2732" s="38"/>
      <c r="AB2732" s="39" t="s">
        <v>232</v>
      </c>
      <c r="AC2732" s="40"/>
    </row>
    <row r="2733" spans="1:29" ht="19.5" customHeight="1" x14ac:dyDescent="0.45">
      <c r="A2733" s="22">
        <v>46155</v>
      </c>
      <c r="B2733" s="23" t="s">
        <v>226</v>
      </c>
      <c r="C2733" s="24" t="s">
        <v>168</v>
      </c>
      <c r="D2733" s="25" t="s">
        <v>233</v>
      </c>
      <c r="E2733" s="26" t="s">
        <v>423</v>
      </c>
      <c r="F2733" s="27" t="str">
        <f>VLOOKUP(표1[[#This Row],[품번]],[1]!품번구분[#Data],2,0)</f>
        <v>G</v>
      </c>
      <c r="G2733" s="28">
        <v>2</v>
      </c>
      <c r="H2733" s="28">
        <v>97</v>
      </c>
      <c r="I2733" s="28">
        <v>0</v>
      </c>
      <c r="J2733" s="29">
        <f>표1[[#This Row],[C/V]]*표1[[#This Row],[판수]]-표1[[#This Row],[불량수량]]</f>
        <v>194</v>
      </c>
      <c r="K2733" s="28" t="s">
        <v>229</v>
      </c>
      <c r="L2733" s="28" t="s">
        <v>117</v>
      </c>
      <c r="M2733" s="30" t="s">
        <v>353</v>
      </c>
      <c r="N2733" s="30" t="s">
        <v>230</v>
      </c>
      <c r="O2733" s="31">
        <v>660</v>
      </c>
      <c r="P2733" s="31">
        <v>0</v>
      </c>
      <c r="Q2733" s="32"/>
      <c r="R2733" s="33">
        <f t="shared" si="212"/>
        <v>8.8181818181818183</v>
      </c>
      <c r="S2733" s="34">
        <f t="shared" si="211"/>
        <v>139</v>
      </c>
      <c r="T2733" s="35">
        <f>IF(L2733="비가동",0,VLOOKUP(E2733,[1]단가!$D$4:$G$1048576,4,0))</f>
        <v>2676.5</v>
      </c>
      <c r="U2733" s="35">
        <f t="shared" si="208"/>
        <v>519241</v>
      </c>
      <c r="V2733" s="36" t="str">
        <f>IF($L2733="비가동",0,IF($B2733="in",VLOOKUP($E2733,[1]투입량!$M:$T,3,FALSE),VLOOKUP($E2733,[1]투입량!$D:$I,3,FALSE)))</f>
        <v>E5007</v>
      </c>
      <c r="W2733" s="35">
        <f>IF($L2733="비가동",0,IF($B2733="in",VLOOKUP($E2733,[1]투입량!$M:$T,6,FALSE),VLOOKUP($E2733,[1]투입량!$D:$I,5,FALSE)))</f>
        <v>333</v>
      </c>
      <c r="X2733" s="35">
        <f t="shared" si="210"/>
        <v>35531.1</v>
      </c>
      <c r="Y2733" s="37">
        <f>IF(V2733=0,0,VLOOKUP(V2733,[1]원재료!C:H,3,0)*0.001)</f>
        <v>4.55</v>
      </c>
      <c r="Z2733" s="35">
        <f t="shared" si="209"/>
        <v>161666.50499999998</v>
      </c>
      <c r="AA2733" s="38"/>
      <c r="AB2733" s="39" t="s">
        <v>232</v>
      </c>
      <c r="AC2733" s="40"/>
    </row>
    <row r="2734" spans="1:29" ht="19.5" customHeight="1" x14ac:dyDescent="0.45">
      <c r="A2734" s="22">
        <v>46155</v>
      </c>
      <c r="B2734" s="23" t="s">
        <v>226</v>
      </c>
      <c r="C2734" s="24" t="s">
        <v>168</v>
      </c>
      <c r="D2734" s="25" t="s">
        <v>256</v>
      </c>
      <c r="E2734" s="26" t="s">
        <v>402</v>
      </c>
      <c r="F2734" s="27" t="str">
        <f>VLOOKUP(표1[[#This Row],[품번]],[1]!품번구분[#Data],2,0)</f>
        <v>G</v>
      </c>
      <c r="G2734" s="28">
        <v>9</v>
      </c>
      <c r="H2734" s="28">
        <v>82</v>
      </c>
      <c r="I2734" s="28">
        <v>0</v>
      </c>
      <c r="J2734" s="29">
        <f>표1[[#This Row],[C/V]]*표1[[#This Row],[판수]]-표1[[#This Row],[불량수량]]</f>
        <v>738</v>
      </c>
      <c r="K2734" s="28" t="s">
        <v>372</v>
      </c>
      <c r="L2734" s="28" t="s">
        <v>117</v>
      </c>
      <c r="M2734" s="30" t="s">
        <v>353</v>
      </c>
      <c r="N2734" s="30" t="s">
        <v>230</v>
      </c>
      <c r="O2734" s="31">
        <v>660</v>
      </c>
      <c r="P2734" s="31">
        <v>0</v>
      </c>
      <c r="Q2734" s="32"/>
      <c r="R2734" s="33">
        <f t="shared" si="212"/>
        <v>7.4545454545454541</v>
      </c>
      <c r="S2734" s="34">
        <f t="shared" si="211"/>
        <v>147</v>
      </c>
      <c r="T2734" s="35">
        <f>IF(L2734="비가동",0,VLOOKUP(E2734,[1]단가!$D$4:$G$1048576,4,0))</f>
        <v>1200</v>
      </c>
      <c r="U2734" s="35">
        <f t="shared" si="208"/>
        <v>885600</v>
      </c>
      <c r="V2734" s="36" t="str">
        <f>IF($L2734="비가동",0,IF($B2734="in",VLOOKUP($E2734,[1]투입량!$M:$T,3,FALSE),VLOOKUP($E2734,[1]투입량!$D:$I,3,FALSE)))</f>
        <v>E5005-1</v>
      </c>
      <c r="W2734" s="35">
        <f>IF($L2734="비가동",0,IF($B2734="in",VLOOKUP($E2734,[1]투입량!$M:$T,6,FALSE),VLOOKUP($E2734,[1]투입량!$D:$I,5,FALSE)))</f>
        <v>1588</v>
      </c>
      <c r="X2734" s="35">
        <f t="shared" si="210"/>
        <v>143237.6</v>
      </c>
      <c r="Y2734" s="37">
        <f>IF(V2734=0,0,VLOOKUP(V2734,[1]원재료!C:H,3,0)*0.001)</f>
        <v>3.25</v>
      </c>
      <c r="Z2734" s="35">
        <f t="shared" si="209"/>
        <v>465522.2</v>
      </c>
      <c r="AA2734" s="38"/>
      <c r="AB2734" s="39" t="s">
        <v>232</v>
      </c>
      <c r="AC2734" s="40"/>
    </row>
    <row r="2735" spans="1:29" ht="19.5" customHeight="1" x14ac:dyDescent="0.45">
      <c r="A2735" s="22">
        <v>46155</v>
      </c>
      <c r="B2735" s="23" t="s">
        <v>226</v>
      </c>
      <c r="C2735" s="24" t="s">
        <v>168</v>
      </c>
      <c r="D2735" s="25" t="s">
        <v>235</v>
      </c>
      <c r="E2735" s="26" t="s">
        <v>236</v>
      </c>
      <c r="F2735" s="27" t="str">
        <f>VLOOKUP(표1[[#This Row],[품번]],[1]!품번구분[#Data],2,0)</f>
        <v>G</v>
      </c>
      <c r="G2735" s="28">
        <v>16</v>
      </c>
      <c r="H2735" s="28">
        <v>82</v>
      </c>
      <c r="I2735" s="28">
        <v>0</v>
      </c>
      <c r="J2735" s="29">
        <f>표1[[#This Row],[C/V]]*표1[[#This Row],[판수]]-표1[[#This Row],[불량수량]]</f>
        <v>1312</v>
      </c>
      <c r="K2735" s="28" t="s">
        <v>372</v>
      </c>
      <c r="L2735" s="28" t="s">
        <v>117</v>
      </c>
      <c r="M2735" s="30" t="s">
        <v>353</v>
      </c>
      <c r="N2735" s="30" t="s">
        <v>230</v>
      </c>
      <c r="O2735" s="31">
        <v>660</v>
      </c>
      <c r="P2735" s="31">
        <v>0</v>
      </c>
      <c r="Q2735" s="32"/>
      <c r="R2735" s="33">
        <f t="shared" si="212"/>
        <v>7.4545454545454541</v>
      </c>
      <c r="S2735" s="34">
        <f t="shared" si="211"/>
        <v>148</v>
      </c>
      <c r="T2735" s="35">
        <f>IF(L2735="비가동",0,VLOOKUP(E2735,[1]단가!$D$4:$G$1048576,4,0))</f>
        <v>1541.9</v>
      </c>
      <c r="U2735" s="35">
        <f t="shared" si="208"/>
        <v>2022972.8</v>
      </c>
      <c r="V2735" s="36" t="str">
        <f>IF($L2735="비가동",0,IF($B2735="in",VLOOKUP($E2735,[1]투입량!$M:$T,3,FALSE),VLOOKUP($E2735,[1]투입량!$D:$I,3,FALSE)))</f>
        <v>E5005-1</v>
      </c>
      <c r="W2735" s="35">
        <f>IF($L2735="비가동",0,IF($B2735="in",VLOOKUP($E2735,[1]투입량!$M:$T,6,FALSE),VLOOKUP($E2735,[1]투입량!$D:$I,5,FALSE)))</f>
        <v>3102</v>
      </c>
      <c r="X2735" s="35">
        <f t="shared" si="210"/>
        <v>279800.40000000002</v>
      </c>
      <c r="Y2735" s="37">
        <f>IF(V2735=0,0,VLOOKUP(V2735,[1]원재료!C:H,3,0)*0.001)</f>
        <v>3.25</v>
      </c>
      <c r="Z2735" s="35">
        <f t="shared" si="209"/>
        <v>909351.3</v>
      </c>
      <c r="AA2735" s="38"/>
      <c r="AB2735" s="39" t="s">
        <v>232</v>
      </c>
      <c r="AC2735" s="40"/>
    </row>
    <row r="2736" spans="1:29" ht="19.5" customHeight="1" x14ac:dyDescent="0.45">
      <c r="A2736" s="22">
        <v>46155</v>
      </c>
      <c r="B2736" s="23" t="s">
        <v>226</v>
      </c>
      <c r="C2736" s="24" t="s">
        <v>168</v>
      </c>
      <c r="D2736" s="25" t="s">
        <v>259</v>
      </c>
      <c r="E2736" s="26" t="s">
        <v>260</v>
      </c>
      <c r="F2736" s="27" t="str">
        <f>VLOOKUP(표1[[#This Row],[품번]],[1]!품번구분[#Data],2,0)</f>
        <v>G</v>
      </c>
      <c r="G2736" s="28">
        <v>24</v>
      </c>
      <c r="H2736" s="28">
        <v>87</v>
      </c>
      <c r="I2736" s="28">
        <v>0</v>
      </c>
      <c r="J2736" s="29">
        <f>표1[[#This Row],[C/V]]*표1[[#This Row],[판수]]-표1[[#This Row],[불량수량]]</f>
        <v>2088</v>
      </c>
      <c r="K2736" s="28" t="s">
        <v>399</v>
      </c>
      <c r="L2736" s="28" t="s">
        <v>117</v>
      </c>
      <c r="M2736" s="30" t="s">
        <v>353</v>
      </c>
      <c r="N2736" s="30" t="s">
        <v>230</v>
      </c>
      <c r="O2736" s="31">
        <v>660</v>
      </c>
      <c r="P2736" s="31">
        <v>0</v>
      </c>
      <c r="Q2736" s="32"/>
      <c r="R2736" s="33">
        <f t="shared" si="212"/>
        <v>7.9090909090909083</v>
      </c>
      <c r="S2736" s="34">
        <f t="shared" si="211"/>
        <v>87</v>
      </c>
      <c r="T2736" s="35">
        <f>IF(L2736="비가동",0,VLOOKUP(E2736,[1]단가!$D$4:$G$1048576,4,0))</f>
        <v>790</v>
      </c>
      <c r="U2736" s="35">
        <f t="shared" si="208"/>
        <v>1649520</v>
      </c>
      <c r="V2736" s="36" t="str">
        <f>IF($L2736="비가동",0,IF($B2736="in",VLOOKUP($E2736,[1]투입량!$M:$T,3,FALSE),VLOOKUP($E2736,[1]투입량!$D:$I,3,FALSE)))</f>
        <v>E5005-1(리본)</v>
      </c>
      <c r="W2736" s="35">
        <f>IF($L2736="비가동",0,IF($B2736="in",VLOOKUP($E2736,[1]투입량!$M:$T,6,FALSE),VLOOKUP($E2736,[1]투입량!$D:$I,5,FALSE)))</f>
        <v>2152.6499999999996</v>
      </c>
      <c r="X2736" s="35">
        <f t="shared" si="210"/>
        <v>206008.60500000001</v>
      </c>
      <c r="Y2736" s="37">
        <f>IF(V2736=0,0,VLOOKUP(V2736,[1]원재료!C:H,3,0)*0.001)</f>
        <v>3.35</v>
      </c>
      <c r="Z2736" s="35">
        <f t="shared" si="209"/>
        <v>690128.82675000001</v>
      </c>
      <c r="AA2736" s="38"/>
      <c r="AB2736" s="39" t="s">
        <v>232</v>
      </c>
      <c r="AC2736" s="40"/>
    </row>
    <row r="2737" spans="1:29" ht="19.5" customHeight="1" x14ac:dyDescent="0.45">
      <c r="A2737" s="22">
        <v>46155</v>
      </c>
      <c r="B2737" s="23" t="s">
        <v>226</v>
      </c>
      <c r="C2737" s="24" t="s">
        <v>168</v>
      </c>
      <c r="D2737" s="25" t="s">
        <v>239</v>
      </c>
      <c r="E2737" s="26" t="s">
        <v>240</v>
      </c>
      <c r="F2737" s="27" t="str">
        <f>VLOOKUP(표1[[#This Row],[품번]],[1]!품번구분[#Data],2,0)</f>
        <v>G</v>
      </c>
      <c r="G2737" s="28">
        <v>16</v>
      </c>
      <c r="H2737" s="28">
        <v>88</v>
      </c>
      <c r="I2737" s="28">
        <v>0</v>
      </c>
      <c r="J2737" s="29">
        <f>표1[[#This Row],[C/V]]*표1[[#This Row],[판수]]-표1[[#This Row],[불량수량]]</f>
        <v>1408</v>
      </c>
      <c r="K2737" s="28" t="s">
        <v>399</v>
      </c>
      <c r="L2737" s="28" t="s">
        <v>117</v>
      </c>
      <c r="M2737" s="30" t="s">
        <v>353</v>
      </c>
      <c r="N2737" s="30" t="s">
        <v>230</v>
      </c>
      <c r="O2737" s="31">
        <v>660</v>
      </c>
      <c r="P2737" s="31">
        <v>0</v>
      </c>
      <c r="Q2737" s="32"/>
      <c r="R2737" s="33">
        <f t="shared" si="212"/>
        <v>8</v>
      </c>
      <c r="S2737" s="34">
        <f t="shared" si="211"/>
        <v>167</v>
      </c>
      <c r="T2737" s="35">
        <f>IF(L2737="비가동",0,VLOOKUP(E2737,[1]단가!$D$4:$G$1048576,4,0))</f>
        <v>333.6</v>
      </c>
      <c r="U2737" s="35">
        <f t="shared" si="208"/>
        <v>469708.80000000005</v>
      </c>
      <c r="V2737" s="36" t="str">
        <f>IF($L2737="비가동",0,IF($B2737="in",VLOOKUP($E2737,[1]투입량!$M:$T,3,FALSE),VLOOKUP($E2737,[1]투입량!$D:$I,3,FALSE)))</f>
        <v>E5005-1(리본)</v>
      </c>
      <c r="W2737" s="35">
        <f>IF($L2737="비가동",0,IF($B2737="in",VLOOKUP($E2737,[1]투입량!$M:$T,6,FALSE),VLOOKUP($E2737,[1]투입량!$D:$I,5,FALSE)))</f>
        <v>0</v>
      </c>
      <c r="X2737" s="35">
        <f t="shared" si="210"/>
        <v>0</v>
      </c>
      <c r="Y2737" s="37">
        <f>IF(V2737=0,0,VLOOKUP(V2737,[1]원재료!C:H,3,0)*0.001)</f>
        <v>3.35</v>
      </c>
      <c r="Z2737" s="35">
        <f t="shared" si="209"/>
        <v>0</v>
      </c>
      <c r="AA2737" s="38"/>
      <c r="AB2737" s="39" t="s">
        <v>232</v>
      </c>
      <c r="AC2737" s="40"/>
    </row>
    <row r="2738" spans="1:29" ht="19.5" customHeight="1" x14ac:dyDescent="0.45">
      <c r="A2738" s="22">
        <v>46155</v>
      </c>
      <c r="B2738" s="23" t="s">
        <v>226</v>
      </c>
      <c r="C2738" s="24" t="s">
        <v>168</v>
      </c>
      <c r="D2738" s="25" t="s">
        <v>262</v>
      </c>
      <c r="E2738" s="26" t="s">
        <v>260</v>
      </c>
      <c r="F2738" s="27" t="str">
        <f>VLOOKUP(표1[[#This Row],[품번]],[1]!품번구분[#Data],2,0)</f>
        <v>G</v>
      </c>
      <c r="G2738" s="28">
        <v>24</v>
      </c>
      <c r="H2738" s="28">
        <v>75</v>
      </c>
      <c r="I2738" s="28">
        <v>0</v>
      </c>
      <c r="J2738" s="29">
        <f>표1[[#This Row],[C/V]]*표1[[#This Row],[판수]]-표1[[#This Row],[불량수량]]</f>
        <v>1800</v>
      </c>
      <c r="K2738" s="28" t="s">
        <v>237</v>
      </c>
      <c r="L2738" s="28" t="s">
        <v>117</v>
      </c>
      <c r="M2738" s="30" t="s">
        <v>353</v>
      </c>
      <c r="N2738" s="30" t="s">
        <v>230</v>
      </c>
      <c r="O2738" s="31">
        <v>660</v>
      </c>
      <c r="P2738" s="31">
        <v>0</v>
      </c>
      <c r="Q2738" s="32"/>
      <c r="R2738" s="33">
        <f t="shared" si="212"/>
        <v>6.8181818181818183</v>
      </c>
      <c r="S2738" s="34">
        <f t="shared" si="211"/>
        <v>145</v>
      </c>
      <c r="T2738" s="35">
        <f>IF(L2738="비가동",0,VLOOKUP(E2738,[1]단가!$D$4:$G$1048576,4,0))</f>
        <v>790</v>
      </c>
      <c r="U2738" s="35">
        <f t="shared" ref="U2738:U2801" si="213">IF(L2738="비가동",0,T2738*J2738)</f>
        <v>1422000</v>
      </c>
      <c r="V2738" s="36" t="str">
        <f>IF($L2738="비가동",0,IF($B2738="in",VLOOKUP($E2738,[1]투입량!$M:$T,3,FALSE),VLOOKUP($E2738,[1]투입량!$D:$I,3,FALSE)))</f>
        <v>E5005-1(리본)</v>
      </c>
      <c r="W2738" s="35">
        <f>IF($L2738="비가동",0,IF($B2738="in",VLOOKUP($E2738,[1]투입량!$M:$T,6,FALSE),VLOOKUP($E2738,[1]투입량!$D:$I,5,FALSE)))</f>
        <v>2152.6499999999996</v>
      </c>
      <c r="X2738" s="35">
        <f t="shared" si="210"/>
        <v>177593.625</v>
      </c>
      <c r="Y2738" s="37">
        <f>IF(V2738=0,0,VLOOKUP(V2738,[1]원재료!C:H,3,0)*0.001)</f>
        <v>3.35</v>
      </c>
      <c r="Z2738" s="35">
        <f t="shared" ref="Z2738:Z2801" si="214">Y2738*X2738</f>
        <v>594938.64375000005</v>
      </c>
      <c r="AA2738" s="38"/>
      <c r="AB2738" s="39" t="s">
        <v>232</v>
      </c>
      <c r="AC2738" s="40"/>
    </row>
    <row r="2739" spans="1:29" ht="19.5" customHeight="1" x14ac:dyDescent="0.45">
      <c r="A2739" s="22">
        <v>46155</v>
      </c>
      <c r="B2739" s="23" t="s">
        <v>226</v>
      </c>
      <c r="C2739" s="24" t="s">
        <v>168</v>
      </c>
      <c r="D2739" s="25" t="s">
        <v>264</v>
      </c>
      <c r="E2739" s="26" t="s">
        <v>265</v>
      </c>
      <c r="F2739" s="27" t="str">
        <f>VLOOKUP(표1[[#This Row],[품번]],[1]!품번구분[#Data],2,0)</f>
        <v>G</v>
      </c>
      <c r="G2739" s="28">
        <v>24</v>
      </c>
      <c r="H2739" s="28">
        <v>75</v>
      </c>
      <c r="I2739" s="28">
        <v>0</v>
      </c>
      <c r="J2739" s="29">
        <f>표1[[#This Row],[C/V]]*표1[[#This Row],[판수]]-표1[[#This Row],[불량수량]]</f>
        <v>1800</v>
      </c>
      <c r="K2739" s="28" t="s">
        <v>237</v>
      </c>
      <c r="L2739" s="28" t="s">
        <v>117</v>
      </c>
      <c r="M2739" s="30" t="s">
        <v>353</v>
      </c>
      <c r="N2739" s="30" t="s">
        <v>230</v>
      </c>
      <c r="O2739" s="31">
        <v>660</v>
      </c>
      <c r="P2739" s="31">
        <v>0</v>
      </c>
      <c r="Q2739" s="32"/>
      <c r="R2739" s="33">
        <f t="shared" si="212"/>
        <v>6.8181818181818183</v>
      </c>
      <c r="S2739" s="34">
        <f t="shared" si="211"/>
        <v>145</v>
      </c>
      <c r="T2739" s="35">
        <f>IF(L2739="비가동",0,VLOOKUP(E2739,[1]단가!$D$4:$G$1048576,4,0))</f>
        <v>473</v>
      </c>
      <c r="U2739" s="35">
        <f t="shared" si="213"/>
        <v>851400</v>
      </c>
      <c r="V2739" s="36" t="str">
        <f>IF($L2739="비가동",0,IF($B2739="in",VLOOKUP($E2739,[1]투입량!$M:$T,3,FALSE),VLOOKUP($E2739,[1]투입량!$D:$I,3,FALSE)))</f>
        <v>E5005-1</v>
      </c>
      <c r="W2739" s="35">
        <f>IF($L2739="비가동",0,IF($B2739="in",VLOOKUP($E2739,[1]투입량!$M:$T,6,FALSE),VLOOKUP($E2739,[1]투입량!$D:$I,5,FALSE)))</f>
        <v>1770</v>
      </c>
      <c r="X2739" s="35">
        <f t="shared" ref="X2739:X2802" si="215">IF(L2739="비가동",0,(W2739*1.1)*H2739)</f>
        <v>146025.00000000003</v>
      </c>
      <c r="Y2739" s="37">
        <f>IF(V2739=0,0,VLOOKUP(V2739,[1]원재료!C:H,3,0)*0.001)</f>
        <v>3.25</v>
      </c>
      <c r="Z2739" s="35">
        <f t="shared" si="214"/>
        <v>474581.25000000012</v>
      </c>
      <c r="AA2739" s="38"/>
      <c r="AB2739" s="39" t="s">
        <v>232</v>
      </c>
      <c r="AC2739" s="40"/>
    </row>
    <row r="2740" spans="1:29" ht="19.5" customHeight="1" x14ac:dyDescent="0.45">
      <c r="A2740" s="22">
        <v>46155</v>
      </c>
      <c r="B2740" s="23" t="s">
        <v>226</v>
      </c>
      <c r="C2740" s="24" t="s">
        <v>168</v>
      </c>
      <c r="D2740" s="25" t="s">
        <v>241</v>
      </c>
      <c r="E2740" s="26" t="s">
        <v>242</v>
      </c>
      <c r="F2740" s="27" t="str">
        <f>VLOOKUP(표1[[#This Row],[품번]],[1]!품번구분[#Data],2,0)</f>
        <v>G</v>
      </c>
      <c r="G2740" s="28">
        <v>16</v>
      </c>
      <c r="H2740" s="28">
        <v>90</v>
      </c>
      <c r="I2740" s="28">
        <v>0</v>
      </c>
      <c r="J2740" s="29">
        <f>표1[[#This Row],[C/V]]*표1[[#This Row],[판수]]-표1[[#This Row],[불량수량]]</f>
        <v>1440</v>
      </c>
      <c r="K2740" s="28" t="s">
        <v>243</v>
      </c>
      <c r="L2740" s="28" t="s">
        <v>117</v>
      </c>
      <c r="M2740" s="30" t="s">
        <v>353</v>
      </c>
      <c r="N2740" s="30" t="s">
        <v>230</v>
      </c>
      <c r="O2740" s="31">
        <v>660</v>
      </c>
      <c r="P2740" s="31">
        <v>0</v>
      </c>
      <c r="Q2740" s="32"/>
      <c r="R2740" s="33">
        <f t="shared" si="212"/>
        <v>8.1818181818181817</v>
      </c>
      <c r="S2740" s="34">
        <f t="shared" si="211"/>
        <v>175</v>
      </c>
      <c r="T2740" s="35">
        <f>IF(L2740="비가동",0,VLOOKUP(E2740,[1]단가!$D$4:$G$1048576,4,0))</f>
        <v>774</v>
      </c>
      <c r="U2740" s="35">
        <f t="shared" si="213"/>
        <v>1114560</v>
      </c>
      <c r="V2740" s="36" t="str">
        <f>IF($L2740="비가동",0,IF($B2740="in",VLOOKUP($E2740,[1]투입량!$M:$T,3,FALSE),VLOOKUP($E2740,[1]투입량!$D:$I,3,FALSE)))</f>
        <v>E4701(리본)</v>
      </c>
      <c r="W2740" s="35">
        <f>IF($L2740="비가동",0,IF($B2740="in",VLOOKUP($E2740,[1]투입량!$M:$T,6,FALSE),VLOOKUP($E2740,[1]투입량!$D:$I,5,FALSE)))</f>
        <v>2022.6999999999998</v>
      </c>
      <c r="X2740" s="35">
        <f t="shared" si="215"/>
        <v>200247.3</v>
      </c>
      <c r="Y2740" s="37">
        <f>IF(V2740=0,0,VLOOKUP(V2740,[1]원재료!C:H,3,0)*0.001)</f>
        <v>3.41</v>
      </c>
      <c r="Z2740" s="35">
        <f t="shared" si="214"/>
        <v>682843.29299999995</v>
      </c>
      <c r="AA2740" s="38"/>
      <c r="AB2740" s="39" t="s">
        <v>232</v>
      </c>
      <c r="AC2740" s="40"/>
    </row>
    <row r="2741" spans="1:29" ht="19.5" customHeight="1" x14ac:dyDescent="0.45">
      <c r="A2741" s="22">
        <v>46155</v>
      </c>
      <c r="B2741" s="23" t="s">
        <v>226</v>
      </c>
      <c r="C2741" s="24" t="s">
        <v>168</v>
      </c>
      <c r="D2741" s="25" t="s">
        <v>244</v>
      </c>
      <c r="E2741" s="26" t="s">
        <v>245</v>
      </c>
      <c r="F2741" s="27" t="str">
        <f>VLOOKUP(표1[[#This Row],[품번]],[1]!품번구분[#Data],2,0)</f>
        <v>G</v>
      </c>
      <c r="G2741" s="28">
        <v>20</v>
      </c>
      <c r="H2741" s="28">
        <v>90</v>
      </c>
      <c r="I2741" s="28">
        <v>0</v>
      </c>
      <c r="J2741" s="29">
        <f>표1[[#This Row],[C/V]]*표1[[#This Row],[판수]]-표1[[#This Row],[불량수량]]</f>
        <v>1800</v>
      </c>
      <c r="K2741" s="28" t="s">
        <v>243</v>
      </c>
      <c r="L2741" s="28" t="s">
        <v>117</v>
      </c>
      <c r="M2741" s="30" t="s">
        <v>353</v>
      </c>
      <c r="N2741" s="30" t="s">
        <v>230</v>
      </c>
      <c r="O2741" s="31">
        <v>660</v>
      </c>
      <c r="P2741" s="31">
        <v>0</v>
      </c>
      <c r="Q2741" s="32"/>
      <c r="R2741" s="33">
        <f t="shared" si="212"/>
        <v>8.1818181818181817</v>
      </c>
      <c r="S2741" s="34">
        <f t="shared" si="211"/>
        <v>175</v>
      </c>
      <c r="T2741" s="35">
        <f>IF(L2741="비가동",0,VLOOKUP(E2741,[1]단가!$D$4:$G$1048576,4,0))</f>
        <v>350</v>
      </c>
      <c r="U2741" s="35">
        <f t="shared" si="213"/>
        <v>630000</v>
      </c>
      <c r="V2741" s="36" t="str">
        <f>IF($L2741="비가동",0,IF($B2741="in",VLOOKUP($E2741,[1]투입량!$M:$T,3,FALSE),VLOOKUP($E2741,[1]투입량!$D:$I,3,FALSE)))</f>
        <v>E5005-1</v>
      </c>
      <c r="W2741" s="35">
        <f>IF($L2741="비가동",0,IF($B2741="in",VLOOKUP($E2741,[1]투입량!$M:$T,6,FALSE),VLOOKUP($E2741,[1]투입량!$D:$I,5,FALSE)))</f>
        <v>1147</v>
      </c>
      <c r="X2741" s="35">
        <f t="shared" si="215"/>
        <v>113553</v>
      </c>
      <c r="Y2741" s="37">
        <f>IF(V2741=0,0,VLOOKUP(V2741,[1]원재료!C:H,3,0)*0.001)</f>
        <v>3.25</v>
      </c>
      <c r="Z2741" s="35">
        <f t="shared" si="214"/>
        <v>369047.25</v>
      </c>
      <c r="AA2741" s="38"/>
      <c r="AB2741" s="39" t="s">
        <v>232</v>
      </c>
      <c r="AC2741" s="40"/>
    </row>
    <row r="2742" spans="1:29" ht="19.5" customHeight="1" x14ac:dyDescent="0.45">
      <c r="A2742" s="22">
        <v>46155</v>
      </c>
      <c r="B2742" s="23" t="s">
        <v>226</v>
      </c>
      <c r="C2742" s="24" t="s">
        <v>168</v>
      </c>
      <c r="D2742" s="25" t="s">
        <v>246</v>
      </c>
      <c r="E2742" s="26" t="s">
        <v>380</v>
      </c>
      <c r="F2742" s="27" t="str">
        <f>VLOOKUP(표1[[#This Row],[품번]],[1]!품번구분[#Data],2,0)</f>
        <v>G</v>
      </c>
      <c r="G2742" s="28">
        <v>36</v>
      </c>
      <c r="H2742" s="28">
        <v>90</v>
      </c>
      <c r="I2742" s="28">
        <v>0</v>
      </c>
      <c r="J2742" s="29">
        <f>표1[[#This Row],[C/V]]*표1[[#This Row],[판수]]-표1[[#This Row],[불량수량]]</f>
        <v>3240</v>
      </c>
      <c r="K2742" s="28" t="s">
        <v>243</v>
      </c>
      <c r="L2742" s="28" t="s">
        <v>117</v>
      </c>
      <c r="M2742" s="30" t="s">
        <v>353</v>
      </c>
      <c r="N2742" s="30" t="s">
        <v>230</v>
      </c>
      <c r="O2742" s="31">
        <v>660</v>
      </c>
      <c r="P2742" s="31">
        <v>0</v>
      </c>
      <c r="Q2742" s="32"/>
      <c r="R2742" s="33">
        <f t="shared" si="212"/>
        <v>8.1818181818181817</v>
      </c>
      <c r="S2742" s="34">
        <f t="shared" si="211"/>
        <v>175</v>
      </c>
      <c r="T2742" s="35">
        <f>IF(L2742="비가동",0,VLOOKUP(E2742,[1]단가!$D$4:$G$1048576,4,0))</f>
        <v>130</v>
      </c>
      <c r="U2742" s="35">
        <f t="shared" si="213"/>
        <v>421200</v>
      </c>
      <c r="V2742" s="36" t="str">
        <f>IF($L2742="비가동",0,IF($B2742="in",VLOOKUP($E2742,[1]투입량!$M:$T,3,FALSE),VLOOKUP($E2742,[1]투입량!$D:$I,3,FALSE)))</f>
        <v>E5005-1(리본)</v>
      </c>
      <c r="W2742" s="35">
        <f>IF($L2742="비가동",0,IF($B2742="in",VLOOKUP($E2742,[1]투입량!$M:$T,6,FALSE),VLOOKUP($E2742,[1]투입량!$D:$I,5,FALSE)))</f>
        <v>943.55</v>
      </c>
      <c r="X2742" s="35">
        <f t="shared" si="215"/>
        <v>93411.45</v>
      </c>
      <c r="Y2742" s="37">
        <f>IF(V2742=0,0,VLOOKUP(V2742,[1]원재료!C:H,3,0)*0.001)</f>
        <v>3.35</v>
      </c>
      <c r="Z2742" s="35">
        <f t="shared" si="214"/>
        <v>312928.35749999998</v>
      </c>
      <c r="AA2742" s="38"/>
      <c r="AB2742" s="39" t="s">
        <v>232</v>
      </c>
      <c r="AC2742" s="40"/>
    </row>
    <row r="2743" spans="1:29" ht="19.5" customHeight="1" x14ac:dyDescent="0.45">
      <c r="A2743" s="22">
        <v>46155</v>
      </c>
      <c r="B2743" s="23" t="s">
        <v>29</v>
      </c>
      <c r="C2743" s="24" t="s">
        <v>168</v>
      </c>
      <c r="D2743" s="25" t="s">
        <v>267</v>
      </c>
      <c r="E2743" s="26" t="s">
        <v>374</v>
      </c>
      <c r="F2743" s="27" t="str">
        <f>VLOOKUP(표1[[#This Row],[품번]],[1]!품번구분[#Data],2,0)</f>
        <v>G</v>
      </c>
      <c r="G2743" s="28">
        <v>49</v>
      </c>
      <c r="H2743" s="28">
        <v>90</v>
      </c>
      <c r="I2743" s="28">
        <v>0</v>
      </c>
      <c r="J2743" s="29">
        <f>표1[[#This Row],[C/V]]*표1[[#This Row],[판수]]-표1[[#This Row],[불량수량]]</f>
        <v>4410</v>
      </c>
      <c r="K2743" s="28" t="s">
        <v>275</v>
      </c>
      <c r="L2743" s="28" t="s">
        <v>34</v>
      </c>
      <c r="M2743" s="30" t="s">
        <v>230</v>
      </c>
      <c r="N2743" s="30" t="s">
        <v>353</v>
      </c>
      <c r="O2743" s="31">
        <v>620</v>
      </c>
      <c r="P2743" s="31">
        <v>0</v>
      </c>
      <c r="Q2743" s="32"/>
      <c r="R2743" s="33">
        <f t="shared" si="212"/>
        <v>8.7096774193548399</v>
      </c>
      <c r="S2743" s="34">
        <f t="shared" si="211"/>
        <v>188</v>
      </c>
      <c r="T2743" s="35">
        <f>IF(L2743="비가동",0,VLOOKUP(E2743,[1]단가!$D$4:$G$1048576,4,0))</f>
        <v>110</v>
      </c>
      <c r="U2743" s="35">
        <f t="shared" si="213"/>
        <v>485100</v>
      </c>
      <c r="V2743" s="36" t="str">
        <f>IF($L2743="비가동",0,IF($B2743="in",VLOOKUP($E2743,[1]투입량!$M:$T,3,FALSE),VLOOKUP($E2743,[1]투입량!$D:$I,3,FALSE)))</f>
        <v>E5005-1</v>
      </c>
      <c r="W2743" s="35">
        <f>IF($L2743="비가동",0,IF($B2743="in",VLOOKUP($E2743,[1]투입량!$M:$T,6,FALSE),VLOOKUP($E2743,[1]투입량!$D:$I,5,FALSE)))</f>
        <v>0</v>
      </c>
      <c r="X2743" s="35">
        <f t="shared" si="215"/>
        <v>0</v>
      </c>
      <c r="Y2743" s="37">
        <f>IF(V2743=0,0,VLOOKUP(V2743,[1]원재료!C:H,3,0)*0.001)</f>
        <v>3.25</v>
      </c>
      <c r="Z2743" s="35">
        <f t="shared" si="214"/>
        <v>0</v>
      </c>
      <c r="AA2743" s="38"/>
      <c r="AB2743" s="39" t="s">
        <v>232</v>
      </c>
      <c r="AC2743" s="40"/>
    </row>
    <row r="2744" spans="1:29" ht="19.5" customHeight="1" x14ac:dyDescent="0.45">
      <c r="A2744" s="22">
        <v>46155</v>
      </c>
      <c r="B2744" s="23" t="s">
        <v>29</v>
      </c>
      <c r="C2744" s="24" t="s">
        <v>168</v>
      </c>
      <c r="D2744" s="25" t="s">
        <v>270</v>
      </c>
      <c r="E2744" s="26" t="s">
        <v>424</v>
      </c>
      <c r="F2744" s="27" t="str">
        <f>VLOOKUP(표1[[#This Row],[품번]],[1]!품번구분[#Data],2,0)</f>
        <v>G</v>
      </c>
      <c r="G2744" s="28">
        <v>20</v>
      </c>
      <c r="H2744" s="28">
        <v>9</v>
      </c>
      <c r="I2744" s="28">
        <v>0</v>
      </c>
      <c r="J2744" s="29">
        <f>표1[[#This Row],[C/V]]*표1[[#This Row],[판수]]-표1[[#This Row],[불량수량]]</f>
        <v>180</v>
      </c>
      <c r="K2744" s="28" t="s">
        <v>275</v>
      </c>
      <c r="L2744" s="28" t="s">
        <v>34</v>
      </c>
      <c r="M2744" s="30" t="s">
        <v>230</v>
      </c>
      <c r="N2744" s="30">
        <v>0.3888888888888889</v>
      </c>
      <c r="O2744" s="31">
        <v>80</v>
      </c>
      <c r="P2744" s="31">
        <v>0</v>
      </c>
      <c r="Q2744" s="32"/>
      <c r="R2744" s="33">
        <f t="shared" si="212"/>
        <v>6.75</v>
      </c>
      <c r="S2744" s="34">
        <f t="shared" si="211"/>
        <v>9</v>
      </c>
      <c r="T2744" s="35">
        <f>IF(L2744="비가동",0,VLOOKUP(E2744,[1]단가!$D$4:$G$1048576,4,0))</f>
        <v>380</v>
      </c>
      <c r="U2744" s="35">
        <f t="shared" si="213"/>
        <v>68400</v>
      </c>
      <c r="V2744" s="36" t="str">
        <f>IF($L2744="비가동",0,IF($B2744="in",VLOOKUP($E2744,[1]투입량!$M:$T,3,FALSE),VLOOKUP($E2744,[1]투입량!$D:$I,3,FALSE)))</f>
        <v>H-N7001</v>
      </c>
      <c r="W2744" s="35">
        <f>IF($L2744="비가동",0,IF($B2744="in",VLOOKUP($E2744,[1]투입량!$M:$T,6,FALSE),VLOOKUP($E2744,[1]투입량!$D:$I,5,FALSE)))</f>
        <v>84</v>
      </c>
      <c r="X2744" s="35">
        <f t="shared" si="215"/>
        <v>831.6</v>
      </c>
      <c r="Y2744" s="37">
        <f>IF(V2744=0,0,VLOOKUP(V2744,[1]원재료!C:H,3,0)*0.001)</f>
        <v>22.900000000000002</v>
      </c>
      <c r="Z2744" s="35">
        <f t="shared" si="214"/>
        <v>19043.640000000003</v>
      </c>
      <c r="AA2744" s="38"/>
      <c r="AB2744" s="39" t="s">
        <v>232</v>
      </c>
      <c r="AC2744" s="40"/>
    </row>
    <row r="2745" spans="1:29" ht="19.5" hidden="1" customHeight="1" x14ac:dyDescent="0.45">
      <c r="A2745" s="22">
        <v>46155</v>
      </c>
      <c r="B2745" s="23" t="s">
        <v>29</v>
      </c>
      <c r="C2745" s="24" t="s">
        <v>168</v>
      </c>
      <c r="D2745" s="25" t="s">
        <v>270</v>
      </c>
      <c r="E2745" s="26" t="s">
        <v>425</v>
      </c>
      <c r="F2745" s="27" t="str">
        <f>VLOOKUP(표1[[#This Row],[품번]],[1]!품번구분[#Data],2,0)</f>
        <v>G</v>
      </c>
      <c r="G2745" s="28">
        <v>32</v>
      </c>
      <c r="H2745" s="28">
        <v>49</v>
      </c>
      <c r="I2745" s="28">
        <v>0</v>
      </c>
      <c r="J2745" s="29">
        <f>표1[[#This Row],[C/V]]*표1[[#This Row],[판수]]-표1[[#This Row],[불량수량]]</f>
        <v>1568</v>
      </c>
      <c r="K2745" s="28" t="s">
        <v>275</v>
      </c>
      <c r="L2745" s="28" t="s">
        <v>34</v>
      </c>
      <c r="M2745" s="30">
        <v>0.3888888888888889</v>
      </c>
      <c r="N2745" s="30" t="s">
        <v>353</v>
      </c>
      <c r="O2745" s="31">
        <v>380</v>
      </c>
      <c r="P2745" s="31">
        <v>160</v>
      </c>
      <c r="Q2745" s="32" t="s">
        <v>178</v>
      </c>
      <c r="R2745" s="33">
        <f t="shared" si="212"/>
        <v>7.7368421052631584</v>
      </c>
      <c r="S2745" s="34">
        <f t="shared" si="211"/>
        <v>147</v>
      </c>
      <c r="T2745" s="35">
        <f>IF(L2745="비가동",0,VLOOKUP(E2745,[1]단가!$D$4:$G$1048576,4,0))</f>
        <v>91</v>
      </c>
      <c r="U2745" s="35">
        <f t="shared" si="213"/>
        <v>142688</v>
      </c>
      <c r="V2745" s="36" t="str">
        <f>IF($L2745="비가동",0,IF($B2745="in",VLOOKUP($E2745,[1]투입량!$M:$T,3,FALSE),VLOOKUP($E2745,[1]투입량!$D:$I,3,FALSE)))</f>
        <v>C5001</v>
      </c>
      <c r="W2745" s="35">
        <f>IF($L2745="비가동",0,IF($B2745="in",VLOOKUP($E2745,[1]투입량!$M:$T,6,FALSE),VLOOKUP($E2745,[1]투입량!$D:$I,5,FALSE)))</f>
        <v>304</v>
      </c>
      <c r="X2745" s="35">
        <f t="shared" si="215"/>
        <v>16385.600000000002</v>
      </c>
      <c r="Y2745" s="37">
        <f>IF(V2745=0,0,VLOOKUP(V2745,[1]원재료!C:H,3,0)*0.001)</f>
        <v>7.4</v>
      </c>
      <c r="Z2745" s="35">
        <f t="shared" si="214"/>
        <v>121253.44000000002</v>
      </c>
      <c r="AA2745" s="38"/>
      <c r="AB2745" s="39" t="s">
        <v>232</v>
      </c>
      <c r="AC2745" s="40"/>
    </row>
    <row r="2746" spans="1:29" ht="19.5" customHeight="1" x14ac:dyDescent="0.45">
      <c r="A2746" s="22">
        <v>46155</v>
      </c>
      <c r="B2746" s="23" t="s">
        <v>29</v>
      </c>
      <c r="C2746" s="24" t="s">
        <v>168</v>
      </c>
      <c r="D2746" s="25" t="s">
        <v>273</v>
      </c>
      <c r="E2746" s="26" t="s">
        <v>274</v>
      </c>
      <c r="F2746" s="27" t="str">
        <f>VLOOKUP(표1[[#This Row],[품번]],[1]!품번구분[#Data],2,0)</f>
        <v>G</v>
      </c>
      <c r="G2746" s="28">
        <v>4</v>
      </c>
      <c r="H2746" s="28">
        <v>92</v>
      </c>
      <c r="I2746" s="28">
        <v>0</v>
      </c>
      <c r="J2746" s="29">
        <f>표1[[#This Row],[C/V]]*표1[[#This Row],[판수]]-표1[[#This Row],[불량수량]]</f>
        <v>368</v>
      </c>
      <c r="K2746" s="28" t="s">
        <v>275</v>
      </c>
      <c r="L2746" s="28" t="s">
        <v>34</v>
      </c>
      <c r="M2746" s="30" t="s">
        <v>230</v>
      </c>
      <c r="N2746" s="30" t="s">
        <v>353</v>
      </c>
      <c r="O2746" s="31">
        <v>620</v>
      </c>
      <c r="P2746" s="31">
        <v>0</v>
      </c>
      <c r="Q2746" s="32"/>
      <c r="R2746" s="33">
        <f t="shared" si="212"/>
        <v>8.9032258064516121</v>
      </c>
      <c r="S2746" s="34">
        <f t="shared" si="211"/>
        <v>190</v>
      </c>
      <c r="T2746" s="35">
        <f>IF(L2746="비가동",0,VLOOKUP(E2746,[1]단가!$D$4:$G$1048576,4,0))</f>
        <v>550</v>
      </c>
      <c r="U2746" s="35">
        <f t="shared" si="213"/>
        <v>202400</v>
      </c>
      <c r="V2746" s="36" t="str">
        <f>IF($L2746="비가동",0,IF($B2746="in",VLOOKUP($E2746,[1]투입량!$M:$T,3,FALSE),VLOOKUP($E2746,[1]투입량!$D:$I,3,FALSE)))</f>
        <v>E5005-1</v>
      </c>
      <c r="W2746" s="35">
        <f>IF($L2746="비가동",0,IF($B2746="in",VLOOKUP($E2746,[1]투입량!$M:$T,6,FALSE),VLOOKUP($E2746,[1]투입량!$D:$I,5,FALSE)))</f>
        <v>555</v>
      </c>
      <c r="X2746" s="35">
        <f t="shared" si="215"/>
        <v>56166</v>
      </c>
      <c r="Y2746" s="37">
        <f>IF(V2746=0,0,VLOOKUP(V2746,[1]원재료!C:H,3,0)*0.001)</f>
        <v>3.25</v>
      </c>
      <c r="Z2746" s="35">
        <f t="shared" si="214"/>
        <v>182539.5</v>
      </c>
      <c r="AA2746" s="38"/>
      <c r="AB2746" s="39" t="s">
        <v>232</v>
      </c>
      <c r="AC2746" s="40"/>
    </row>
    <row r="2747" spans="1:29" ht="19.5" customHeight="1" x14ac:dyDescent="0.45">
      <c r="A2747" s="22">
        <v>46155</v>
      </c>
      <c r="B2747" s="23" t="s">
        <v>29</v>
      </c>
      <c r="C2747" s="24" t="s">
        <v>168</v>
      </c>
      <c r="D2747" s="25" t="s">
        <v>267</v>
      </c>
      <c r="E2747" s="26" t="s">
        <v>374</v>
      </c>
      <c r="F2747" s="27" t="str">
        <f>VLOOKUP(표1[[#This Row],[품번]],[1]!품번구분[#Data],2,0)</f>
        <v>G</v>
      </c>
      <c r="G2747" s="28">
        <v>49</v>
      </c>
      <c r="H2747" s="28">
        <v>98</v>
      </c>
      <c r="I2747" s="28">
        <v>0</v>
      </c>
      <c r="J2747" s="29">
        <f>표1[[#This Row],[C/V]]*표1[[#This Row],[판수]]-표1[[#This Row],[불량수량]]</f>
        <v>4802</v>
      </c>
      <c r="K2747" s="28" t="s">
        <v>269</v>
      </c>
      <c r="L2747" s="28" t="s">
        <v>117</v>
      </c>
      <c r="M2747" s="30" t="s">
        <v>353</v>
      </c>
      <c r="N2747" s="30" t="s">
        <v>230</v>
      </c>
      <c r="O2747" s="31">
        <v>660</v>
      </c>
      <c r="P2747" s="31">
        <v>0</v>
      </c>
      <c r="Q2747" s="32"/>
      <c r="R2747" s="33">
        <f t="shared" si="212"/>
        <v>8.9090909090909101</v>
      </c>
      <c r="S2747" s="34">
        <f t="shared" si="211"/>
        <v>188</v>
      </c>
      <c r="T2747" s="35">
        <f>IF(L2747="비가동",0,VLOOKUP(E2747,[1]단가!$D$4:$G$1048576,4,0))</f>
        <v>110</v>
      </c>
      <c r="U2747" s="35">
        <f t="shared" si="213"/>
        <v>528220</v>
      </c>
      <c r="V2747" s="36" t="str">
        <f>IF($L2747="비가동",0,IF($B2747="in",VLOOKUP($E2747,[1]투입량!$M:$T,3,FALSE),VLOOKUP($E2747,[1]투입량!$D:$I,3,FALSE)))</f>
        <v>E5005-1</v>
      </c>
      <c r="W2747" s="35">
        <f>IF($L2747="비가동",0,IF($B2747="in",VLOOKUP($E2747,[1]투입량!$M:$T,6,FALSE),VLOOKUP($E2747,[1]투입량!$D:$I,5,FALSE)))</f>
        <v>0</v>
      </c>
      <c r="X2747" s="35">
        <f t="shared" si="215"/>
        <v>0</v>
      </c>
      <c r="Y2747" s="37">
        <f>IF(V2747=0,0,VLOOKUP(V2747,[1]원재료!C:H,3,0)*0.001)</f>
        <v>3.25</v>
      </c>
      <c r="Z2747" s="35">
        <f t="shared" si="214"/>
        <v>0</v>
      </c>
      <c r="AA2747" s="38"/>
      <c r="AB2747" s="39" t="s">
        <v>232</v>
      </c>
      <c r="AC2747" s="40"/>
    </row>
    <row r="2748" spans="1:29" ht="19.5" customHeight="1" x14ac:dyDescent="0.45">
      <c r="A2748" s="22">
        <v>46155</v>
      </c>
      <c r="B2748" s="23" t="s">
        <v>29</v>
      </c>
      <c r="C2748" s="24" t="s">
        <v>168</v>
      </c>
      <c r="D2748" s="25" t="s">
        <v>270</v>
      </c>
      <c r="E2748" s="26" t="s">
        <v>425</v>
      </c>
      <c r="F2748" s="27" t="str">
        <f>VLOOKUP(표1[[#This Row],[품번]],[1]!품번구분[#Data],2,0)</f>
        <v>G</v>
      </c>
      <c r="G2748" s="28">
        <v>32</v>
      </c>
      <c r="H2748" s="28">
        <v>98</v>
      </c>
      <c r="I2748" s="28">
        <v>0</v>
      </c>
      <c r="J2748" s="29">
        <f>표1[[#This Row],[C/V]]*표1[[#This Row],[판수]]-표1[[#This Row],[불량수량]]</f>
        <v>3136</v>
      </c>
      <c r="K2748" s="28" t="s">
        <v>269</v>
      </c>
      <c r="L2748" s="28" t="s">
        <v>117</v>
      </c>
      <c r="M2748" s="30" t="s">
        <v>353</v>
      </c>
      <c r="N2748" s="30" t="s">
        <v>230</v>
      </c>
      <c r="O2748" s="31">
        <v>660</v>
      </c>
      <c r="P2748" s="31">
        <v>0</v>
      </c>
      <c r="Q2748" s="32"/>
      <c r="R2748" s="33">
        <f t="shared" si="212"/>
        <v>8.9090909090909101</v>
      </c>
      <c r="S2748" s="34">
        <f t="shared" si="211"/>
        <v>147</v>
      </c>
      <c r="T2748" s="35">
        <f>IF(L2748="비가동",0,VLOOKUP(E2748,[1]단가!$D$4:$G$1048576,4,0))</f>
        <v>91</v>
      </c>
      <c r="U2748" s="35">
        <f t="shared" si="213"/>
        <v>285376</v>
      </c>
      <c r="V2748" s="36" t="str">
        <f>IF($L2748="비가동",0,IF($B2748="in",VLOOKUP($E2748,[1]투입량!$M:$T,3,FALSE),VLOOKUP($E2748,[1]투입량!$D:$I,3,FALSE)))</f>
        <v>C5001</v>
      </c>
      <c r="W2748" s="35">
        <f>IF($L2748="비가동",0,IF($B2748="in",VLOOKUP($E2748,[1]투입량!$M:$T,6,FALSE),VLOOKUP($E2748,[1]투입량!$D:$I,5,FALSE)))</f>
        <v>304</v>
      </c>
      <c r="X2748" s="35">
        <f t="shared" si="215"/>
        <v>32771.200000000004</v>
      </c>
      <c r="Y2748" s="37">
        <f>IF(V2748=0,0,VLOOKUP(V2748,[1]원재료!C:H,3,0)*0.001)</f>
        <v>7.4</v>
      </c>
      <c r="Z2748" s="35">
        <f t="shared" si="214"/>
        <v>242506.88000000003</v>
      </c>
      <c r="AA2748" s="38"/>
      <c r="AB2748" s="39" t="s">
        <v>232</v>
      </c>
      <c r="AC2748" s="40"/>
    </row>
    <row r="2749" spans="1:29" ht="19.5" customHeight="1" x14ac:dyDescent="0.45">
      <c r="A2749" s="22">
        <v>46155</v>
      </c>
      <c r="B2749" s="23" t="s">
        <v>29</v>
      </c>
      <c r="C2749" s="24" t="s">
        <v>168</v>
      </c>
      <c r="D2749" s="25" t="s">
        <v>273</v>
      </c>
      <c r="E2749" s="26" t="s">
        <v>274</v>
      </c>
      <c r="F2749" s="27" t="str">
        <f>VLOOKUP(표1[[#This Row],[품번]],[1]!품번구분[#Data],2,0)</f>
        <v>G</v>
      </c>
      <c r="G2749" s="28">
        <v>4</v>
      </c>
      <c r="H2749" s="28">
        <v>98</v>
      </c>
      <c r="I2749" s="28">
        <v>0</v>
      </c>
      <c r="J2749" s="29">
        <f>표1[[#This Row],[C/V]]*표1[[#This Row],[판수]]-표1[[#This Row],[불량수량]]</f>
        <v>392</v>
      </c>
      <c r="K2749" s="28" t="s">
        <v>269</v>
      </c>
      <c r="L2749" s="28" t="s">
        <v>117</v>
      </c>
      <c r="M2749" s="30" t="s">
        <v>353</v>
      </c>
      <c r="N2749" s="30" t="s">
        <v>230</v>
      </c>
      <c r="O2749" s="31">
        <v>660</v>
      </c>
      <c r="P2749" s="31">
        <v>0</v>
      </c>
      <c r="Q2749" s="32"/>
      <c r="R2749" s="33">
        <f t="shared" si="212"/>
        <v>8.9090909090909101</v>
      </c>
      <c r="S2749" s="34">
        <f t="shared" si="211"/>
        <v>190</v>
      </c>
      <c r="T2749" s="35">
        <f>IF(L2749="비가동",0,VLOOKUP(E2749,[1]단가!$D$4:$G$1048576,4,0))</f>
        <v>550</v>
      </c>
      <c r="U2749" s="35">
        <f t="shared" si="213"/>
        <v>215600</v>
      </c>
      <c r="V2749" s="36" t="str">
        <f>IF($L2749="비가동",0,IF($B2749="in",VLOOKUP($E2749,[1]투입량!$M:$T,3,FALSE),VLOOKUP($E2749,[1]투입량!$D:$I,3,FALSE)))</f>
        <v>E5005-1</v>
      </c>
      <c r="W2749" s="35">
        <f>IF($L2749="비가동",0,IF($B2749="in",VLOOKUP($E2749,[1]투입량!$M:$T,6,FALSE),VLOOKUP($E2749,[1]투입량!$D:$I,5,FALSE)))</f>
        <v>555</v>
      </c>
      <c r="X2749" s="35">
        <f t="shared" si="215"/>
        <v>59829</v>
      </c>
      <c r="Y2749" s="37">
        <f>IF(V2749=0,0,VLOOKUP(V2749,[1]원재료!C:H,3,0)*0.001)</f>
        <v>3.25</v>
      </c>
      <c r="Z2749" s="35">
        <f t="shared" si="214"/>
        <v>194444.25</v>
      </c>
      <c r="AA2749" s="38"/>
      <c r="AB2749" s="39" t="s">
        <v>232</v>
      </c>
      <c r="AC2749" s="40"/>
    </row>
    <row r="2750" spans="1:29" ht="19.5" hidden="1" customHeight="1" x14ac:dyDescent="0.45">
      <c r="A2750" s="22">
        <v>46155</v>
      </c>
      <c r="B2750" s="23" t="s">
        <v>29</v>
      </c>
      <c r="C2750" s="24" t="s">
        <v>168</v>
      </c>
      <c r="D2750" s="25" t="s">
        <v>426</v>
      </c>
      <c r="E2750" s="26" t="s">
        <v>427</v>
      </c>
      <c r="F2750" s="27" t="str">
        <f>VLOOKUP(표1[[#This Row],[품번]],[1]!품번구분[#Data],2,0)</f>
        <v>G</v>
      </c>
      <c r="G2750" s="28">
        <v>4</v>
      </c>
      <c r="H2750" s="28">
        <v>12</v>
      </c>
      <c r="I2750" s="28">
        <v>0</v>
      </c>
      <c r="J2750" s="29">
        <f>표1[[#This Row],[C/V]]*표1[[#This Row],[판수]]-표1[[#This Row],[불량수량]]</f>
        <v>48</v>
      </c>
      <c r="K2750" s="28" t="s">
        <v>283</v>
      </c>
      <c r="L2750" s="28" t="s">
        <v>34</v>
      </c>
      <c r="M2750" s="30" t="s">
        <v>230</v>
      </c>
      <c r="N2750" s="30" t="s">
        <v>353</v>
      </c>
      <c r="O2750" s="31">
        <v>30</v>
      </c>
      <c r="P2750" s="31">
        <v>590</v>
      </c>
      <c r="Q2750" s="32" t="s">
        <v>209</v>
      </c>
      <c r="R2750" s="33">
        <f t="shared" si="212"/>
        <v>24</v>
      </c>
      <c r="S2750" s="34">
        <f t="shared" si="211"/>
        <v>12</v>
      </c>
      <c r="T2750" s="35">
        <f>IF(L2750="비가동",0,VLOOKUP(E2750,[1]단가!$D$4:$G$1048576,4,0))</f>
        <v>832.6</v>
      </c>
      <c r="U2750" s="35">
        <f t="shared" si="213"/>
        <v>39964.800000000003</v>
      </c>
      <c r="V2750" s="36" t="str">
        <f>IF($L2750="비가동",0,IF($B2750="in",VLOOKUP($E2750,[1]투입량!$M:$T,3,FALSE),VLOOKUP($E2750,[1]투입량!$D:$I,3,FALSE)))</f>
        <v>E5005-1</v>
      </c>
      <c r="W2750" s="35">
        <f>IF($L2750="비가동",0,IF($B2750="in",VLOOKUP($E2750,[1]투입량!$M:$T,6,FALSE),VLOOKUP($E2750,[1]투입량!$D:$I,5,FALSE)))</f>
        <v>0</v>
      </c>
      <c r="X2750" s="35">
        <f t="shared" si="215"/>
        <v>0</v>
      </c>
      <c r="Y2750" s="37">
        <f>IF(V2750=0,0,VLOOKUP(V2750,[1]원재료!C:H,3,0)*0.001)</f>
        <v>3.25</v>
      </c>
      <c r="Z2750" s="35">
        <f t="shared" si="214"/>
        <v>0</v>
      </c>
      <c r="AA2750" s="38" t="s">
        <v>428</v>
      </c>
      <c r="AB2750" s="39" t="s">
        <v>232</v>
      </c>
      <c r="AC2750" s="40"/>
    </row>
    <row r="2751" spans="1:29" ht="19.5" customHeight="1" x14ac:dyDescent="0.45">
      <c r="A2751" s="22">
        <v>46155</v>
      </c>
      <c r="B2751" s="23" t="s">
        <v>29</v>
      </c>
      <c r="C2751" s="24" t="s">
        <v>168</v>
      </c>
      <c r="D2751" s="25" t="s">
        <v>279</v>
      </c>
      <c r="E2751" s="26" t="s">
        <v>392</v>
      </c>
      <c r="F2751" s="27" t="str">
        <f>VLOOKUP(표1[[#This Row],[품번]],[1]!품번구분[#Data],2,0)</f>
        <v>G</v>
      </c>
      <c r="G2751" s="28">
        <v>70</v>
      </c>
      <c r="H2751" s="28">
        <v>100</v>
      </c>
      <c r="I2751" s="28">
        <v>0</v>
      </c>
      <c r="J2751" s="29">
        <f>표1[[#This Row],[C/V]]*표1[[#This Row],[판수]]-표1[[#This Row],[불량수량]]</f>
        <v>7000</v>
      </c>
      <c r="K2751" s="28" t="s">
        <v>283</v>
      </c>
      <c r="L2751" s="28" t="s">
        <v>34</v>
      </c>
      <c r="M2751" s="30" t="s">
        <v>230</v>
      </c>
      <c r="N2751" s="30" t="s">
        <v>353</v>
      </c>
      <c r="O2751" s="31">
        <v>620</v>
      </c>
      <c r="P2751" s="31">
        <v>0</v>
      </c>
      <c r="Q2751" s="32"/>
      <c r="R2751" s="33">
        <f t="shared" si="212"/>
        <v>9.67741935483871</v>
      </c>
      <c r="S2751" s="34">
        <f t="shared" si="211"/>
        <v>210</v>
      </c>
      <c r="T2751" s="35">
        <f>IF(L2751="비가동",0,VLOOKUP(E2751,[1]단가!$D$4:$G$1048576,4,0))</f>
        <v>321.89999999999998</v>
      </c>
      <c r="U2751" s="35">
        <f t="shared" si="213"/>
        <v>2253300</v>
      </c>
      <c r="V2751" s="36" t="str">
        <f>IF($L2751="비가동",0,IF($B2751="in",VLOOKUP($E2751,[1]투입량!$M:$T,3,FALSE),VLOOKUP($E2751,[1]투입량!$D:$I,3,FALSE)))</f>
        <v>E5802</v>
      </c>
      <c r="W2751" s="35">
        <f>IF($L2751="비가동",0,IF($B2751="in",VLOOKUP($E2751,[1]투입량!$M:$T,6,FALSE),VLOOKUP($E2751,[1]투입량!$D:$I,5,FALSE)))</f>
        <v>68</v>
      </c>
      <c r="X2751" s="35">
        <f t="shared" si="215"/>
        <v>7480.0000000000009</v>
      </c>
      <c r="Y2751" s="37">
        <f>IF(V2751=0,0,VLOOKUP(V2751,[1]원재료!C:H,3,0)*0.001)</f>
        <v>5.83</v>
      </c>
      <c r="Z2751" s="35">
        <f t="shared" si="214"/>
        <v>43608.400000000009</v>
      </c>
      <c r="AA2751" s="38"/>
      <c r="AB2751" s="39" t="s">
        <v>232</v>
      </c>
      <c r="AC2751" s="40"/>
    </row>
    <row r="2752" spans="1:29" ht="19.5" customHeight="1" x14ac:dyDescent="0.45">
      <c r="A2752" s="22">
        <v>46155</v>
      </c>
      <c r="B2752" s="23" t="s">
        <v>29</v>
      </c>
      <c r="C2752" s="24" t="s">
        <v>168</v>
      </c>
      <c r="D2752" s="25" t="s">
        <v>281</v>
      </c>
      <c r="E2752" s="26" t="s">
        <v>411</v>
      </c>
      <c r="F2752" s="27" t="str">
        <f>VLOOKUP(표1[[#This Row],[품번]],[1]!품번구분[#Data],2,0)</f>
        <v>G</v>
      </c>
      <c r="G2752" s="28">
        <v>12</v>
      </c>
      <c r="H2752" s="28">
        <v>98</v>
      </c>
      <c r="I2752" s="28">
        <v>0</v>
      </c>
      <c r="J2752" s="29">
        <f>표1[[#This Row],[C/V]]*표1[[#This Row],[판수]]-표1[[#This Row],[불량수량]]</f>
        <v>1176</v>
      </c>
      <c r="K2752" s="28" t="s">
        <v>283</v>
      </c>
      <c r="L2752" s="28" t="s">
        <v>34</v>
      </c>
      <c r="M2752" s="30" t="s">
        <v>230</v>
      </c>
      <c r="N2752" s="30" t="s">
        <v>353</v>
      </c>
      <c r="O2752" s="31">
        <v>620</v>
      </c>
      <c r="P2752" s="31">
        <v>0</v>
      </c>
      <c r="Q2752" s="32"/>
      <c r="R2752" s="33">
        <f t="shared" si="212"/>
        <v>9.4838709677419342</v>
      </c>
      <c r="S2752" s="34">
        <f t="shared" si="211"/>
        <v>179</v>
      </c>
      <c r="T2752" s="35">
        <f>IF(L2752="비가동",0,VLOOKUP(E2752,[1]단가!$D$4:$G$1048576,4,0))</f>
        <v>299</v>
      </c>
      <c r="U2752" s="35">
        <f t="shared" si="213"/>
        <v>351624</v>
      </c>
      <c r="V2752" s="36" t="str">
        <f>IF($L2752="비가동",0,IF($B2752="in",VLOOKUP($E2752,[1]투입량!$M:$T,3,FALSE),VLOOKUP($E2752,[1]투입량!$D:$I,3,FALSE)))</f>
        <v>E7002</v>
      </c>
      <c r="W2752" s="35">
        <f>IF($L2752="비가동",0,IF($B2752="in",VLOOKUP($E2752,[1]투입량!$M:$T,6,FALSE),VLOOKUP($E2752,[1]투입량!$D:$I,5,FALSE)))</f>
        <v>0</v>
      </c>
      <c r="X2752" s="35">
        <f t="shared" si="215"/>
        <v>0</v>
      </c>
      <c r="Y2752" s="37">
        <f>IF(V2752=0,0,VLOOKUP(V2752,[1]원재료!C:H,3,0)*0.001)</f>
        <v>3.02</v>
      </c>
      <c r="Z2752" s="35">
        <f t="shared" si="214"/>
        <v>0</v>
      </c>
      <c r="AA2752" s="38"/>
      <c r="AB2752" s="39" t="s">
        <v>232</v>
      </c>
      <c r="AC2752" s="40"/>
    </row>
    <row r="2753" spans="1:29" ht="19.5" customHeight="1" x14ac:dyDescent="0.45">
      <c r="A2753" s="22">
        <v>46155</v>
      </c>
      <c r="B2753" s="23" t="s">
        <v>29</v>
      </c>
      <c r="C2753" s="24" t="s">
        <v>168</v>
      </c>
      <c r="D2753" s="25" t="s">
        <v>279</v>
      </c>
      <c r="E2753" s="26" t="s">
        <v>392</v>
      </c>
      <c r="F2753" s="27" t="str">
        <f>VLOOKUP(표1[[#This Row],[품번]],[1]!품번구분[#Data],2,0)</f>
        <v>G</v>
      </c>
      <c r="G2753" s="28">
        <v>70</v>
      </c>
      <c r="H2753" s="28">
        <v>110</v>
      </c>
      <c r="I2753" s="28">
        <v>0</v>
      </c>
      <c r="J2753" s="29">
        <f>표1[[#This Row],[C/V]]*표1[[#This Row],[판수]]-표1[[#This Row],[불량수량]]</f>
        <v>7700</v>
      </c>
      <c r="K2753" s="28" t="s">
        <v>278</v>
      </c>
      <c r="L2753" s="28" t="s">
        <v>117</v>
      </c>
      <c r="M2753" s="30" t="s">
        <v>353</v>
      </c>
      <c r="N2753" s="30" t="s">
        <v>230</v>
      </c>
      <c r="O2753" s="31">
        <v>660</v>
      </c>
      <c r="P2753" s="31">
        <v>0</v>
      </c>
      <c r="Q2753" s="32"/>
      <c r="R2753" s="33">
        <f t="shared" si="212"/>
        <v>10</v>
      </c>
      <c r="S2753" s="34">
        <f t="shared" si="211"/>
        <v>210</v>
      </c>
      <c r="T2753" s="35">
        <f>IF(L2753="비가동",0,VLOOKUP(E2753,[1]단가!$D$4:$G$1048576,4,0))</f>
        <v>321.89999999999998</v>
      </c>
      <c r="U2753" s="35">
        <f t="shared" si="213"/>
        <v>2478630</v>
      </c>
      <c r="V2753" s="36" t="str">
        <f>IF($L2753="비가동",0,IF($B2753="in",VLOOKUP($E2753,[1]투입량!$M:$T,3,FALSE),VLOOKUP($E2753,[1]투입량!$D:$I,3,FALSE)))</f>
        <v>E5802</v>
      </c>
      <c r="W2753" s="35">
        <f>IF($L2753="비가동",0,IF($B2753="in",VLOOKUP($E2753,[1]투입량!$M:$T,6,FALSE),VLOOKUP($E2753,[1]투입량!$D:$I,5,FALSE)))</f>
        <v>68</v>
      </c>
      <c r="X2753" s="35">
        <f t="shared" si="215"/>
        <v>8228.0000000000018</v>
      </c>
      <c r="Y2753" s="37">
        <f>IF(V2753=0,0,VLOOKUP(V2753,[1]원재료!C:H,3,0)*0.001)</f>
        <v>5.83</v>
      </c>
      <c r="Z2753" s="35">
        <f t="shared" si="214"/>
        <v>47969.240000000013</v>
      </c>
      <c r="AA2753" s="38"/>
      <c r="AB2753" s="39" t="s">
        <v>232</v>
      </c>
      <c r="AC2753" s="40"/>
    </row>
    <row r="2754" spans="1:29" ht="19.5" hidden="1" customHeight="1" x14ac:dyDescent="0.45">
      <c r="A2754" s="22">
        <v>46155</v>
      </c>
      <c r="B2754" s="23" t="s">
        <v>29</v>
      </c>
      <c r="C2754" s="24" t="s">
        <v>168</v>
      </c>
      <c r="D2754" s="25" t="s">
        <v>281</v>
      </c>
      <c r="E2754" s="26" t="s">
        <v>411</v>
      </c>
      <c r="F2754" s="27" t="str">
        <f>VLOOKUP(표1[[#This Row],[품번]],[1]!품번구분[#Data],2,0)</f>
        <v>G</v>
      </c>
      <c r="G2754" s="28">
        <v>12</v>
      </c>
      <c r="H2754" s="28">
        <v>81</v>
      </c>
      <c r="I2754" s="28">
        <v>0</v>
      </c>
      <c r="J2754" s="29">
        <f>표1[[#This Row],[C/V]]*표1[[#This Row],[판수]]-표1[[#This Row],[불량수량]]</f>
        <v>972</v>
      </c>
      <c r="K2754" s="28" t="s">
        <v>278</v>
      </c>
      <c r="L2754" s="28" t="s">
        <v>117</v>
      </c>
      <c r="M2754" s="30" t="s">
        <v>353</v>
      </c>
      <c r="N2754" s="30" t="s">
        <v>230</v>
      </c>
      <c r="O2754" s="31">
        <v>450</v>
      </c>
      <c r="P2754" s="31">
        <v>210</v>
      </c>
      <c r="Q2754" s="32" t="s">
        <v>238</v>
      </c>
      <c r="R2754" s="33">
        <f t="shared" si="212"/>
        <v>10.799999999999999</v>
      </c>
      <c r="S2754" s="34">
        <f t="shared" si="211"/>
        <v>179</v>
      </c>
      <c r="T2754" s="35">
        <f>IF(L2754="비가동",0,VLOOKUP(E2754,[1]단가!$D$4:$G$1048576,4,0))</f>
        <v>299</v>
      </c>
      <c r="U2754" s="35">
        <f t="shared" si="213"/>
        <v>290628</v>
      </c>
      <c r="V2754" s="36" t="str">
        <f>IF($L2754="비가동",0,IF($B2754="in",VLOOKUP($E2754,[1]투입량!$M:$T,3,FALSE),VLOOKUP($E2754,[1]투입량!$D:$I,3,FALSE)))</f>
        <v>E7002</v>
      </c>
      <c r="W2754" s="35">
        <f>IF($L2754="비가동",0,IF($B2754="in",VLOOKUP($E2754,[1]투입량!$M:$T,6,FALSE),VLOOKUP($E2754,[1]투입량!$D:$I,5,FALSE)))</f>
        <v>0</v>
      </c>
      <c r="X2754" s="35">
        <f t="shared" si="215"/>
        <v>0</v>
      </c>
      <c r="Y2754" s="37">
        <f>IF(V2754=0,0,VLOOKUP(V2754,[1]원재료!C:H,3,0)*0.001)</f>
        <v>3.02</v>
      </c>
      <c r="Z2754" s="35">
        <f t="shared" si="214"/>
        <v>0</v>
      </c>
      <c r="AA2754" s="38"/>
      <c r="AB2754" s="39" t="s">
        <v>232</v>
      </c>
      <c r="AC2754" s="40"/>
    </row>
    <row r="2755" spans="1:29" ht="19.5" hidden="1" customHeight="1" x14ac:dyDescent="0.45">
      <c r="A2755" s="22">
        <v>46155</v>
      </c>
      <c r="B2755" s="23" t="s">
        <v>29</v>
      </c>
      <c r="C2755" s="24" t="s">
        <v>168</v>
      </c>
      <c r="D2755" s="25" t="s">
        <v>284</v>
      </c>
      <c r="E2755" s="26" t="s">
        <v>405</v>
      </c>
      <c r="F2755" s="27" t="str">
        <f>VLOOKUP(표1[[#This Row],[품번]],[1]!품번구분[#Data],2,0)</f>
        <v>G</v>
      </c>
      <c r="G2755" s="28">
        <v>4</v>
      </c>
      <c r="H2755" s="28">
        <v>61</v>
      </c>
      <c r="I2755" s="28">
        <v>0</v>
      </c>
      <c r="J2755" s="29">
        <f>표1[[#This Row],[C/V]]*표1[[#This Row],[판수]]-표1[[#This Row],[불량수량]]</f>
        <v>244</v>
      </c>
      <c r="K2755" s="28" t="s">
        <v>420</v>
      </c>
      <c r="L2755" s="28" t="s">
        <v>34</v>
      </c>
      <c r="M2755" s="30" t="s">
        <v>230</v>
      </c>
      <c r="N2755" s="30" t="s">
        <v>353</v>
      </c>
      <c r="O2755" s="31">
        <v>430</v>
      </c>
      <c r="P2755" s="31">
        <v>190</v>
      </c>
      <c r="Q2755" s="32" t="s">
        <v>343</v>
      </c>
      <c r="R2755" s="33">
        <f t="shared" si="212"/>
        <v>8.5116279069767433</v>
      </c>
      <c r="S2755" s="34">
        <f t="shared" ref="S2755:S2818" si="216">SUMIFS(H:H,$A:$A,A2755,$D:$D,D2755,$E:$E,E2755)</f>
        <v>61</v>
      </c>
      <c r="T2755" s="35">
        <f>IF(L2755="비가동",0,VLOOKUP(E2755,[1]단가!$D$4:$G$1048576,4,0))</f>
        <v>412.51</v>
      </c>
      <c r="U2755" s="35">
        <f t="shared" si="213"/>
        <v>100652.44</v>
      </c>
      <c r="V2755" s="36" t="str">
        <f>IF($L2755="비가동",0,IF($B2755="in",VLOOKUP($E2755,[1]투입량!$M:$T,3,FALSE),VLOOKUP($E2755,[1]투입량!$D:$I,3,FALSE)))</f>
        <v>E6004</v>
      </c>
      <c r="W2755" s="35">
        <f>IF($L2755="비가동",0,IF($B2755="in",VLOOKUP($E2755,[1]투입량!$M:$T,6,FALSE),VLOOKUP($E2755,[1]투입량!$D:$I,5,FALSE)))</f>
        <v>0</v>
      </c>
      <c r="X2755" s="35">
        <f t="shared" si="215"/>
        <v>0</v>
      </c>
      <c r="Y2755" s="37">
        <f>IF(V2755=0,0,VLOOKUP(V2755,[1]원재료!C:H,3,0)*0.001)</f>
        <v>3.35</v>
      </c>
      <c r="Z2755" s="35">
        <f t="shared" si="214"/>
        <v>0</v>
      </c>
      <c r="AA2755" s="38"/>
      <c r="AB2755" s="39" t="s">
        <v>232</v>
      </c>
      <c r="AC2755" s="40"/>
    </row>
    <row r="2756" spans="1:29" ht="19.5" hidden="1" customHeight="1" x14ac:dyDescent="0.45">
      <c r="A2756" s="22">
        <v>46155</v>
      </c>
      <c r="B2756" s="23" t="s">
        <v>29</v>
      </c>
      <c r="C2756" s="24" t="s">
        <v>168</v>
      </c>
      <c r="D2756" s="25" t="s">
        <v>287</v>
      </c>
      <c r="E2756" s="26" t="s">
        <v>362</v>
      </c>
      <c r="F2756" s="27" t="str">
        <f>VLOOKUP(표1[[#This Row],[품번]],[1]!품번구분[#Data],2,0)</f>
        <v>G</v>
      </c>
      <c r="G2756" s="28">
        <v>2</v>
      </c>
      <c r="H2756" s="28">
        <v>60</v>
      </c>
      <c r="I2756" s="28">
        <v>0</v>
      </c>
      <c r="J2756" s="29">
        <f>표1[[#This Row],[C/V]]*표1[[#This Row],[판수]]-표1[[#This Row],[불량수량]]</f>
        <v>120</v>
      </c>
      <c r="K2756" s="28" t="s">
        <v>420</v>
      </c>
      <c r="L2756" s="28" t="s">
        <v>34</v>
      </c>
      <c r="M2756" s="30" t="s">
        <v>230</v>
      </c>
      <c r="N2756" s="30" t="s">
        <v>353</v>
      </c>
      <c r="O2756" s="31">
        <v>430</v>
      </c>
      <c r="P2756" s="31">
        <v>190</v>
      </c>
      <c r="Q2756" s="32" t="s">
        <v>343</v>
      </c>
      <c r="R2756" s="33">
        <f t="shared" si="212"/>
        <v>8.3720930232558146</v>
      </c>
      <c r="S2756" s="34">
        <f t="shared" si="216"/>
        <v>60</v>
      </c>
      <c r="T2756" s="35">
        <f>IF(L2756="비가동",0,VLOOKUP(E2756,[1]단가!$D$4:$G$1048576,4,0))</f>
        <v>467.4</v>
      </c>
      <c r="U2756" s="35">
        <f t="shared" si="213"/>
        <v>56088</v>
      </c>
      <c r="V2756" s="36" t="str">
        <f>IF($L2756="비가동",0,IF($B2756="in",VLOOKUP($E2756,[1]투입량!$M:$T,3,FALSE),VLOOKUP($E2756,[1]투입량!$D:$I,3,FALSE)))</f>
        <v>E5005-1</v>
      </c>
      <c r="W2756" s="35">
        <f>IF($L2756="비가동",0,IF($B2756="in",VLOOKUP($E2756,[1]투입량!$M:$T,6,FALSE),VLOOKUP($E2756,[1]투입량!$D:$I,5,FALSE)))</f>
        <v>40</v>
      </c>
      <c r="X2756" s="35">
        <f t="shared" si="215"/>
        <v>2640</v>
      </c>
      <c r="Y2756" s="37">
        <f>IF(V2756=0,0,VLOOKUP(V2756,[1]원재료!C:H,3,0)*0.001)</f>
        <v>3.25</v>
      </c>
      <c r="Z2756" s="35">
        <f t="shared" si="214"/>
        <v>8580</v>
      </c>
      <c r="AA2756" s="38"/>
      <c r="AB2756" s="39" t="s">
        <v>232</v>
      </c>
      <c r="AC2756" s="40"/>
    </row>
    <row r="2757" spans="1:29" ht="19.5" hidden="1" customHeight="1" x14ac:dyDescent="0.45">
      <c r="A2757" s="22">
        <v>46155</v>
      </c>
      <c r="B2757" s="23" t="s">
        <v>29</v>
      </c>
      <c r="C2757" s="24" t="s">
        <v>168</v>
      </c>
      <c r="D2757" s="25" t="s">
        <v>289</v>
      </c>
      <c r="E2757" s="26" t="s">
        <v>429</v>
      </c>
      <c r="F2757" s="27" t="str">
        <f>VLOOKUP(표1[[#This Row],[품번]],[1]!품번구분[#Data],2,0)</f>
        <v>G</v>
      </c>
      <c r="G2757" s="28">
        <v>80</v>
      </c>
      <c r="H2757" s="28">
        <v>51</v>
      </c>
      <c r="I2757" s="28">
        <v>0</v>
      </c>
      <c r="J2757" s="29">
        <f>표1[[#This Row],[C/V]]*표1[[#This Row],[판수]]-표1[[#This Row],[불량수량]]</f>
        <v>4080</v>
      </c>
      <c r="K2757" s="28" t="s">
        <v>420</v>
      </c>
      <c r="L2757" s="28" t="s">
        <v>34</v>
      </c>
      <c r="M2757" s="30" t="s">
        <v>230</v>
      </c>
      <c r="N2757" s="30" t="s">
        <v>353</v>
      </c>
      <c r="O2757" s="31">
        <v>430</v>
      </c>
      <c r="P2757" s="31">
        <v>190</v>
      </c>
      <c r="Q2757" s="32" t="s">
        <v>343</v>
      </c>
      <c r="R2757" s="33">
        <f t="shared" si="212"/>
        <v>7.1162790697674421</v>
      </c>
      <c r="S2757" s="34">
        <f t="shared" si="216"/>
        <v>51</v>
      </c>
      <c r="T2757" s="35">
        <f>IF(L2757="비가동",0,VLOOKUP(E2757,[1]단가!$D$4:$G$1048576,4,0))</f>
        <v>99</v>
      </c>
      <c r="U2757" s="35">
        <f t="shared" si="213"/>
        <v>403920</v>
      </c>
      <c r="V2757" s="36" t="str">
        <f>IF($L2757="비가동",0,IF($B2757="in",VLOOKUP($E2757,[1]투입량!$M:$T,3,FALSE),VLOOKUP($E2757,[1]투입량!$D:$I,3,FALSE)))</f>
        <v>E7002</v>
      </c>
      <c r="W2757" s="35">
        <f>IF($L2757="비가동",0,IF($B2757="in",VLOOKUP($E2757,[1]투입량!$M:$T,6,FALSE),VLOOKUP($E2757,[1]투입량!$D:$I,5,FALSE)))</f>
        <v>540</v>
      </c>
      <c r="X2757" s="35">
        <f t="shared" si="215"/>
        <v>30294</v>
      </c>
      <c r="Y2757" s="37">
        <f>IF(V2757=0,0,VLOOKUP(V2757,[1]원재료!C:H,3,0)*0.001)</f>
        <v>3.02</v>
      </c>
      <c r="Z2757" s="35">
        <f t="shared" si="214"/>
        <v>91487.88</v>
      </c>
      <c r="AA2757" s="38"/>
      <c r="AB2757" s="39" t="s">
        <v>232</v>
      </c>
      <c r="AC2757" s="40"/>
    </row>
    <row r="2758" spans="1:29" ht="19.5" customHeight="1" x14ac:dyDescent="0.45">
      <c r="A2758" s="22">
        <v>46155</v>
      </c>
      <c r="B2758" s="23" t="s">
        <v>29</v>
      </c>
      <c r="C2758" s="24" t="s">
        <v>168</v>
      </c>
      <c r="D2758" s="25" t="s">
        <v>304</v>
      </c>
      <c r="E2758" s="26" t="s">
        <v>305</v>
      </c>
      <c r="F2758" s="27" t="str">
        <f>VLOOKUP(표1[[#This Row],[품번]],[1]!품번구분[#Data],2,0)</f>
        <v>G</v>
      </c>
      <c r="G2758" s="28">
        <v>40</v>
      </c>
      <c r="H2758" s="28">
        <v>78</v>
      </c>
      <c r="I2758" s="28">
        <v>0</v>
      </c>
      <c r="J2758" s="29">
        <f>표1[[#This Row],[C/V]]*표1[[#This Row],[판수]]-표1[[#This Row],[불량수량]]</f>
        <v>3120</v>
      </c>
      <c r="K2758" s="28" t="s">
        <v>311</v>
      </c>
      <c r="L2758" s="28" t="s">
        <v>34</v>
      </c>
      <c r="M2758" s="30" t="s">
        <v>230</v>
      </c>
      <c r="N2758" s="30" t="s">
        <v>353</v>
      </c>
      <c r="O2758" s="31">
        <v>620</v>
      </c>
      <c r="P2758" s="31">
        <v>0</v>
      </c>
      <c r="Q2758" s="32"/>
      <c r="R2758" s="33">
        <f t="shared" ref="R2758:R2821" si="217">IF(H2758=0,"",H2758/O2758*60)</f>
        <v>7.5483870967741931</v>
      </c>
      <c r="S2758" s="34">
        <f t="shared" si="216"/>
        <v>168</v>
      </c>
      <c r="T2758" s="35">
        <f>IF(L2758="비가동",0,VLOOKUP(E2758,[1]단가!$D$4:$G$1048576,4,0))</f>
        <v>95</v>
      </c>
      <c r="U2758" s="35">
        <f t="shared" si="213"/>
        <v>296400</v>
      </c>
      <c r="V2758" s="36" t="str">
        <f>IF($L2758="비가동",0,IF($B2758="in",VLOOKUP($E2758,[1]투입량!$M:$T,3,FALSE),VLOOKUP($E2758,[1]투입량!$D:$I,3,FALSE)))</f>
        <v>E4005-1</v>
      </c>
      <c r="W2758" s="35">
        <f>IF($L2758="비가동",0,IF($B2758="in",VLOOKUP($E2758,[1]투입량!$M:$T,6,FALSE),VLOOKUP($E2758,[1]투입량!$D:$I,5,FALSE)))</f>
        <v>272</v>
      </c>
      <c r="X2758" s="35">
        <f t="shared" si="215"/>
        <v>23337.600000000002</v>
      </c>
      <c r="Y2758" s="37">
        <f>IF(V2758=0,0,VLOOKUP(V2758,[1]원재료!C:H,3,0)*0.001)</f>
        <v>3.24</v>
      </c>
      <c r="Z2758" s="35">
        <f t="shared" si="214"/>
        <v>75613.824000000008</v>
      </c>
      <c r="AA2758" s="38"/>
      <c r="AB2758" s="39" t="s">
        <v>232</v>
      </c>
      <c r="AC2758" s="40"/>
    </row>
    <row r="2759" spans="1:29" ht="19.5" customHeight="1" x14ac:dyDescent="0.45">
      <c r="A2759" s="22">
        <v>46155</v>
      </c>
      <c r="B2759" s="23" t="s">
        <v>29</v>
      </c>
      <c r="C2759" s="24" t="s">
        <v>168</v>
      </c>
      <c r="D2759" s="25" t="s">
        <v>307</v>
      </c>
      <c r="E2759" s="26" t="s">
        <v>308</v>
      </c>
      <c r="F2759" s="27" t="str">
        <f>VLOOKUP(표1[[#This Row],[품번]],[1]!품번구분[#Data],2,0)</f>
        <v>G</v>
      </c>
      <c r="G2759" s="28">
        <v>25</v>
      </c>
      <c r="H2759" s="28">
        <v>76</v>
      </c>
      <c r="I2759" s="28">
        <v>0</v>
      </c>
      <c r="J2759" s="29">
        <f>표1[[#This Row],[C/V]]*표1[[#This Row],[판수]]-표1[[#This Row],[불량수량]]</f>
        <v>1900</v>
      </c>
      <c r="K2759" s="28" t="s">
        <v>311</v>
      </c>
      <c r="L2759" s="28" t="s">
        <v>34</v>
      </c>
      <c r="M2759" s="30" t="s">
        <v>230</v>
      </c>
      <c r="N2759" s="30" t="s">
        <v>353</v>
      </c>
      <c r="O2759" s="31">
        <v>620</v>
      </c>
      <c r="P2759" s="31">
        <v>0</v>
      </c>
      <c r="Q2759" s="32"/>
      <c r="R2759" s="33">
        <f t="shared" si="217"/>
        <v>7.354838709677419</v>
      </c>
      <c r="S2759" s="34">
        <f t="shared" si="216"/>
        <v>166</v>
      </c>
      <c r="T2759" s="35">
        <f>IF(L2759="비가동",0,VLOOKUP(E2759,[1]단가!$D$4:$G$1048576,4,0))</f>
        <v>270</v>
      </c>
      <c r="U2759" s="35">
        <f t="shared" si="213"/>
        <v>513000</v>
      </c>
      <c r="V2759" s="36" t="str">
        <f>IF($L2759="비가동",0,IF($B2759="in",VLOOKUP($E2759,[1]투입량!$M:$T,3,FALSE),VLOOKUP($E2759,[1]투입량!$D:$I,3,FALSE)))</f>
        <v>E5005-1</v>
      </c>
      <c r="W2759" s="35">
        <f>IF($L2759="비가동",0,IF($B2759="in",VLOOKUP($E2759,[1]투입량!$M:$T,6,FALSE),VLOOKUP($E2759,[1]투입량!$D:$I,5,FALSE)))</f>
        <v>1200</v>
      </c>
      <c r="X2759" s="35">
        <f t="shared" si="215"/>
        <v>100320</v>
      </c>
      <c r="Y2759" s="37">
        <f>IF(V2759=0,0,VLOOKUP(V2759,[1]원재료!C:H,3,0)*0.001)</f>
        <v>3.25</v>
      </c>
      <c r="Z2759" s="35">
        <f t="shared" si="214"/>
        <v>326040</v>
      </c>
      <c r="AA2759" s="38"/>
      <c r="AB2759" s="39" t="s">
        <v>232</v>
      </c>
      <c r="AC2759" s="40"/>
    </row>
    <row r="2760" spans="1:29" ht="19.5" customHeight="1" x14ac:dyDescent="0.45">
      <c r="A2760" s="22">
        <v>46155</v>
      </c>
      <c r="B2760" s="23" t="s">
        <v>29</v>
      </c>
      <c r="C2760" s="24" t="s">
        <v>168</v>
      </c>
      <c r="D2760" s="25" t="s">
        <v>309</v>
      </c>
      <c r="E2760" s="26" t="s">
        <v>310</v>
      </c>
      <c r="F2760" s="27" t="str">
        <f>VLOOKUP(표1[[#This Row],[품번]],[1]!품번구분[#Data],2,0)</f>
        <v>G</v>
      </c>
      <c r="G2760" s="28">
        <v>8</v>
      </c>
      <c r="H2760" s="28">
        <v>78</v>
      </c>
      <c r="I2760" s="28">
        <v>0</v>
      </c>
      <c r="J2760" s="29">
        <f>표1[[#This Row],[C/V]]*표1[[#This Row],[판수]]-표1[[#This Row],[불량수량]]</f>
        <v>624</v>
      </c>
      <c r="K2760" s="28" t="s">
        <v>311</v>
      </c>
      <c r="L2760" s="28" t="s">
        <v>34</v>
      </c>
      <c r="M2760" s="30" t="s">
        <v>230</v>
      </c>
      <c r="N2760" s="30" t="s">
        <v>353</v>
      </c>
      <c r="O2760" s="31">
        <v>620</v>
      </c>
      <c r="P2760" s="31">
        <v>0</v>
      </c>
      <c r="Q2760" s="32"/>
      <c r="R2760" s="33">
        <f t="shared" si="217"/>
        <v>7.5483870967741931</v>
      </c>
      <c r="S2760" s="34">
        <f t="shared" si="216"/>
        <v>168</v>
      </c>
      <c r="T2760" s="35">
        <f>IF(L2760="비가동",0,VLOOKUP(E2760,[1]단가!$D$4:$G$1048576,4,0))</f>
        <v>672.3</v>
      </c>
      <c r="U2760" s="35">
        <f t="shared" si="213"/>
        <v>419515.19999999995</v>
      </c>
      <c r="V2760" s="36" t="str">
        <f>IF($L2760="비가동",0,IF($B2760="in",VLOOKUP($E2760,[1]투입량!$M:$T,3,FALSE),VLOOKUP($E2760,[1]투입량!$D:$I,3,FALSE)))</f>
        <v>E5005-1</v>
      </c>
      <c r="W2760" s="35">
        <f>IF($L2760="비가동",0,IF($B2760="in",VLOOKUP($E2760,[1]투입량!$M:$T,6,FALSE),VLOOKUP($E2760,[1]투입량!$D:$I,5,FALSE)))</f>
        <v>366</v>
      </c>
      <c r="X2760" s="35">
        <f t="shared" si="215"/>
        <v>31402.800000000003</v>
      </c>
      <c r="Y2760" s="37">
        <f>IF(V2760=0,0,VLOOKUP(V2760,[1]원재료!C:H,3,0)*0.001)</f>
        <v>3.25</v>
      </c>
      <c r="Z2760" s="35">
        <f t="shared" si="214"/>
        <v>102059.1</v>
      </c>
      <c r="AA2760" s="38"/>
      <c r="AB2760" s="39" t="s">
        <v>232</v>
      </c>
      <c r="AC2760" s="40"/>
    </row>
    <row r="2761" spans="1:29" ht="19.5" customHeight="1" x14ac:dyDescent="0.45">
      <c r="A2761" s="22">
        <v>46155</v>
      </c>
      <c r="B2761" s="23" t="s">
        <v>29</v>
      </c>
      <c r="C2761" s="24" t="s">
        <v>168</v>
      </c>
      <c r="D2761" s="25" t="s">
        <v>304</v>
      </c>
      <c r="E2761" s="26" t="s">
        <v>305</v>
      </c>
      <c r="F2761" s="27" t="str">
        <f>VLOOKUP(표1[[#This Row],[품번]],[1]!품번구분[#Data],2,0)</f>
        <v>G</v>
      </c>
      <c r="G2761" s="28">
        <v>40</v>
      </c>
      <c r="H2761" s="28">
        <v>90</v>
      </c>
      <c r="I2761" s="28">
        <v>0</v>
      </c>
      <c r="J2761" s="29">
        <f>표1[[#This Row],[C/V]]*표1[[#This Row],[판수]]-표1[[#This Row],[불량수량]]</f>
        <v>3600</v>
      </c>
      <c r="K2761" s="28" t="s">
        <v>306</v>
      </c>
      <c r="L2761" s="28" t="s">
        <v>117</v>
      </c>
      <c r="M2761" s="30" t="s">
        <v>353</v>
      </c>
      <c r="N2761" s="30" t="s">
        <v>230</v>
      </c>
      <c r="O2761" s="31">
        <v>660</v>
      </c>
      <c r="P2761" s="31">
        <v>0</v>
      </c>
      <c r="Q2761" s="32"/>
      <c r="R2761" s="33">
        <f t="shared" si="217"/>
        <v>8.1818181818181817</v>
      </c>
      <c r="S2761" s="34">
        <f t="shared" si="216"/>
        <v>168</v>
      </c>
      <c r="T2761" s="35">
        <f>IF(L2761="비가동",0,VLOOKUP(E2761,[1]단가!$D$4:$G$1048576,4,0))</f>
        <v>95</v>
      </c>
      <c r="U2761" s="35">
        <f t="shared" si="213"/>
        <v>342000</v>
      </c>
      <c r="V2761" s="36" t="str">
        <f>IF($L2761="비가동",0,IF($B2761="in",VLOOKUP($E2761,[1]투입량!$M:$T,3,FALSE),VLOOKUP($E2761,[1]투입량!$D:$I,3,FALSE)))</f>
        <v>E4005-1</v>
      </c>
      <c r="W2761" s="35">
        <f>IF($L2761="비가동",0,IF($B2761="in",VLOOKUP($E2761,[1]투입량!$M:$T,6,FALSE),VLOOKUP($E2761,[1]투입량!$D:$I,5,FALSE)))</f>
        <v>272</v>
      </c>
      <c r="X2761" s="35">
        <f t="shared" si="215"/>
        <v>26928.000000000004</v>
      </c>
      <c r="Y2761" s="37">
        <f>IF(V2761=0,0,VLOOKUP(V2761,[1]원재료!C:H,3,0)*0.001)</f>
        <v>3.24</v>
      </c>
      <c r="Z2761" s="35">
        <f t="shared" si="214"/>
        <v>87246.720000000016</v>
      </c>
      <c r="AA2761" s="38"/>
      <c r="AB2761" s="39" t="s">
        <v>232</v>
      </c>
      <c r="AC2761" s="40"/>
    </row>
    <row r="2762" spans="1:29" ht="19.5" customHeight="1" x14ac:dyDescent="0.45">
      <c r="A2762" s="22">
        <v>46155</v>
      </c>
      <c r="B2762" s="23" t="s">
        <v>29</v>
      </c>
      <c r="C2762" s="24" t="s">
        <v>168</v>
      </c>
      <c r="D2762" s="25" t="s">
        <v>307</v>
      </c>
      <c r="E2762" s="26" t="s">
        <v>308</v>
      </c>
      <c r="F2762" s="27" t="str">
        <f>VLOOKUP(표1[[#This Row],[품번]],[1]!품번구분[#Data],2,0)</f>
        <v>G</v>
      </c>
      <c r="G2762" s="28">
        <v>25</v>
      </c>
      <c r="H2762" s="28">
        <v>90</v>
      </c>
      <c r="I2762" s="28">
        <v>0</v>
      </c>
      <c r="J2762" s="29">
        <f>표1[[#This Row],[C/V]]*표1[[#This Row],[판수]]-표1[[#This Row],[불량수량]]</f>
        <v>2250</v>
      </c>
      <c r="K2762" s="28" t="s">
        <v>306</v>
      </c>
      <c r="L2762" s="28" t="s">
        <v>117</v>
      </c>
      <c r="M2762" s="30" t="s">
        <v>353</v>
      </c>
      <c r="N2762" s="30" t="s">
        <v>230</v>
      </c>
      <c r="O2762" s="31">
        <v>660</v>
      </c>
      <c r="P2762" s="31">
        <v>0</v>
      </c>
      <c r="Q2762" s="32"/>
      <c r="R2762" s="33">
        <f t="shared" si="217"/>
        <v>8.1818181818181817</v>
      </c>
      <c r="S2762" s="34">
        <f t="shared" si="216"/>
        <v>166</v>
      </c>
      <c r="T2762" s="35">
        <f>IF(L2762="비가동",0,VLOOKUP(E2762,[1]단가!$D$4:$G$1048576,4,0))</f>
        <v>270</v>
      </c>
      <c r="U2762" s="35">
        <f t="shared" si="213"/>
        <v>607500</v>
      </c>
      <c r="V2762" s="36" t="str">
        <f>IF($L2762="비가동",0,IF($B2762="in",VLOOKUP($E2762,[1]투입량!$M:$T,3,FALSE),VLOOKUP($E2762,[1]투입량!$D:$I,3,FALSE)))</f>
        <v>E5005-1</v>
      </c>
      <c r="W2762" s="35">
        <f>IF($L2762="비가동",0,IF($B2762="in",VLOOKUP($E2762,[1]투입량!$M:$T,6,FALSE),VLOOKUP($E2762,[1]투입량!$D:$I,5,FALSE)))</f>
        <v>1200</v>
      </c>
      <c r="X2762" s="35">
        <f t="shared" si="215"/>
        <v>118800</v>
      </c>
      <c r="Y2762" s="37">
        <f>IF(V2762=0,0,VLOOKUP(V2762,[1]원재료!C:H,3,0)*0.001)</f>
        <v>3.25</v>
      </c>
      <c r="Z2762" s="35">
        <f t="shared" si="214"/>
        <v>386100</v>
      </c>
      <c r="AA2762" s="38"/>
      <c r="AB2762" s="39" t="s">
        <v>232</v>
      </c>
      <c r="AC2762" s="40"/>
    </row>
    <row r="2763" spans="1:29" ht="19.5" customHeight="1" x14ac:dyDescent="0.45">
      <c r="A2763" s="22">
        <v>46155</v>
      </c>
      <c r="B2763" s="23" t="s">
        <v>29</v>
      </c>
      <c r="C2763" s="24" t="s">
        <v>168</v>
      </c>
      <c r="D2763" s="25" t="s">
        <v>309</v>
      </c>
      <c r="E2763" s="26" t="s">
        <v>310</v>
      </c>
      <c r="F2763" s="27" t="str">
        <f>VLOOKUP(표1[[#This Row],[품번]],[1]!품번구분[#Data],2,0)</f>
        <v>G</v>
      </c>
      <c r="G2763" s="28">
        <v>8</v>
      </c>
      <c r="H2763" s="28">
        <v>90</v>
      </c>
      <c r="I2763" s="28">
        <v>0</v>
      </c>
      <c r="J2763" s="29">
        <f>표1[[#This Row],[C/V]]*표1[[#This Row],[판수]]-표1[[#This Row],[불량수량]]</f>
        <v>720</v>
      </c>
      <c r="K2763" s="28" t="s">
        <v>306</v>
      </c>
      <c r="L2763" s="28" t="s">
        <v>117</v>
      </c>
      <c r="M2763" s="30" t="s">
        <v>353</v>
      </c>
      <c r="N2763" s="30" t="s">
        <v>230</v>
      </c>
      <c r="O2763" s="31">
        <v>660</v>
      </c>
      <c r="P2763" s="31">
        <v>0</v>
      </c>
      <c r="Q2763" s="32"/>
      <c r="R2763" s="33">
        <f t="shared" si="217"/>
        <v>8.1818181818181817</v>
      </c>
      <c r="S2763" s="34">
        <f t="shared" si="216"/>
        <v>168</v>
      </c>
      <c r="T2763" s="35">
        <f>IF(L2763="비가동",0,VLOOKUP(E2763,[1]단가!$D$4:$G$1048576,4,0))</f>
        <v>672.3</v>
      </c>
      <c r="U2763" s="35">
        <f t="shared" si="213"/>
        <v>484055.99999999994</v>
      </c>
      <c r="V2763" s="36" t="str">
        <f>IF($L2763="비가동",0,IF($B2763="in",VLOOKUP($E2763,[1]투입량!$M:$T,3,FALSE),VLOOKUP($E2763,[1]투입량!$D:$I,3,FALSE)))</f>
        <v>E5005-1</v>
      </c>
      <c r="W2763" s="35">
        <f>IF($L2763="비가동",0,IF($B2763="in",VLOOKUP($E2763,[1]투입량!$M:$T,6,FALSE),VLOOKUP($E2763,[1]투입량!$D:$I,5,FALSE)))</f>
        <v>366</v>
      </c>
      <c r="X2763" s="35">
        <f t="shared" si="215"/>
        <v>36234</v>
      </c>
      <c r="Y2763" s="37">
        <f>IF(V2763=0,0,VLOOKUP(V2763,[1]원재료!C:H,3,0)*0.001)</f>
        <v>3.25</v>
      </c>
      <c r="Z2763" s="35">
        <f t="shared" si="214"/>
        <v>117760.5</v>
      </c>
      <c r="AA2763" s="38"/>
      <c r="AB2763" s="39" t="s">
        <v>232</v>
      </c>
      <c r="AC2763" s="40"/>
    </row>
    <row r="2764" spans="1:29" ht="19.5" customHeight="1" x14ac:dyDescent="0.45">
      <c r="A2764" s="22">
        <v>46155</v>
      </c>
      <c r="B2764" s="23" t="s">
        <v>29</v>
      </c>
      <c r="C2764" s="24" t="s">
        <v>168</v>
      </c>
      <c r="D2764" s="25" t="s">
        <v>312</v>
      </c>
      <c r="E2764" s="26" t="s">
        <v>313</v>
      </c>
      <c r="F2764" s="27" t="str">
        <f>VLOOKUP(표1[[#This Row],[품번]],[1]!품번구분[#Data],2,0)</f>
        <v>G</v>
      </c>
      <c r="G2764" s="28">
        <v>6</v>
      </c>
      <c r="H2764" s="28">
        <v>82</v>
      </c>
      <c r="I2764" s="28">
        <v>0</v>
      </c>
      <c r="J2764" s="29">
        <f>표1[[#This Row],[C/V]]*표1[[#This Row],[판수]]-표1[[#This Row],[불량수량]]</f>
        <v>492</v>
      </c>
      <c r="K2764" s="28" t="s">
        <v>319</v>
      </c>
      <c r="L2764" s="28" t="s">
        <v>34</v>
      </c>
      <c r="M2764" s="30" t="s">
        <v>230</v>
      </c>
      <c r="N2764" s="30" t="s">
        <v>353</v>
      </c>
      <c r="O2764" s="31">
        <v>620</v>
      </c>
      <c r="P2764" s="31">
        <v>0</v>
      </c>
      <c r="Q2764" s="32"/>
      <c r="R2764" s="33">
        <f t="shared" si="217"/>
        <v>7.935483870967742</v>
      </c>
      <c r="S2764" s="34">
        <f t="shared" si="216"/>
        <v>164</v>
      </c>
      <c r="T2764" s="35">
        <f>IF(L2764="비가동",0,VLOOKUP(E2764,[1]단가!$D$4:$G$1048576,4,0))</f>
        <v>408.6</v>
      </c>
      <c r="U2764" s="35">
        <f t="shared" si="213"/>
        <v>201031.2</v>
      </c>
      <c r="V2764" s="36" t="str">
        <f>IF($L2764="비가동",0,IF($B2764="in",VLOOKUP($E2764,[1]투입량!$M:$T,3,FALSE),VLOOKUP($E2764,[1]투입량!$D:$I,3,FALSE)))</f>
        <v>E5005-1</v>
      </c>
      <c r="W2764" s="35">
        <f>IF($L2764="비가동",0,IF($B2764="in",VLOOKUP($E2764,[1]투입량!$M:$T,6,FALSE),VLOOKUP($E2764,[1]투입량!$D:$I,5,FALSE)))</f>
        <v>0</v>
      </c>
      <c r="X2764" s="35">
        <f t="shared" si="215"/>
        <v>0</v>
      </c>
      <c r="Y2764" s="37">
        <f>IF(V2764=0,0,VLOOKUP(V2764,[1]원재료!C:H,3,0)*0.001)</f>
        <v>3.25</v>
      </c>
      <c r="Z2764" s="35">
        <f t="shared" si="214"/>
        <v>0</v>
      </c>
      <c r="AA2764" s="38"/>
      <c r="AB2764" s="39" t="s">
        <v>232</v>
      </c>
      <c r="AC2764" s="40"/>
    </row>
    <row r="2765" spans="1:29" ht="19.5" customHeight="1" x14ac:dyDescent="0.45">
      <c r="A2765" s="22">
        <v>46155</v>
      </c>
      <c r="B2765" s="23" t="s">
        <v>29</v>
      </c>
      <c r="C2765" s="24" t="s">
        <v>168</v>
      </c>
      <c r="D2765" s="25" t="s">
        <v>315</v>
      </c>
      <c r="E2765" s="26" t="s">
        <v>412</v>
      </c>
      <c r="F2765" s="27" t="str">
        <f>VLOOKUP(표1[[#This Row],[품번]],[1]!품번구분[#Data],2,0)</f>
        <v>G</v>
      </c>
      <c r="G2765" s="28">
        <v>24</v>
      </c>
      <c r="H2765" s="28">
        <v>16</v>
      </c>
      <c r="I2765" s="28">
        <v>0</v>
      </c>
      <c r="J2765" s="29">
        <f>표1[[#This Row],[C/V]]*표1[[#This Row],[판수]]-표1[[#This Row],[불량수량]]</f>
        <v>384</v>
      </c>
      <c r="K2765" s="28" t="s">
        <v>319</v>
      </c>
      <c r="L2765" s="28" t="s">
        <v>34</v>
      </c>
      <c r="M2765" s="30" t="s">
        <v>230</v>
      </c>
      <c r="N2765" s="30">
        <v>0.38194444444444442</v>
      </c>
      <c r="O2765" s="31">
        <v>70</v>
      </c>
      <c r="P2765" s="31">
        <v>0</v>
      </c>
      <c r="Q2765" s="32"/>
      <c r="R2765" s="33">
        <f t="shared" si="217"/>
        <v>13.714285714285714</v>
      </c>
      <c r="S2765" s="34">
        <f t="shared" si="216"/>
        <v>16</v>
      </c>
      <c r="T2765" s="35">
        <f>IF(L2765="비가동",0,VLOOKUP(E2765,[1]단가!$D$4:$G$1048576,4,0))</f>
        <v>160</v>
      </c>
      <c r="U2765" s="35">
        <f t="shared" si="213"/>
        <v>61440</v>
      </c>
      <c r="V2765" s="36" t="str">
        <f>IF($L2765="비가동",0,IF($B2765="in",VLOOKUP($E2765,[1]투입량!$M:$T,3,FALSE),VLOOKUP($E2765,[1]투입량!$D:$I,3,FALSE)))</f>
        <v>C5001</v>
      </c>
      <c r="W2765" s="35">
        <f>IF($L2765="비가동",0,IF($B2765="in",VLOOKUP($E2765,[1]투입량!$M:$T,6,FALSE),VLOOKUP($E2765,[1]투입량!$D:$I,5,FALSE)))</f>
        <v>384</v>
      </c>
      <c r="X2765" s="35">
        <f t="shared" si="215"/>
        <v>6758.4000000000005</v>
      </c>
      <c r="Y2765" s="37">
        <f>IF(V2765=0,0,VLOOKUP(V2765,[1]원재료!C:H,3,0)*0.001)</f>
        <v>7.4</v>
      </c>
      <c r="Z2765" s="35">
        <f t="shared" si="214"/>
        <v>50012.160000000003</v>
      </c>
      <c r="AA2765" s="38"/>
      <c r="AB2765" s="39" t="s">
        <v>232</v>
      </c>
      <c r="AC2765" s="40"/>
    </row>
    <row r="2766" spans="1:29" ht="19.5" hidden="1" customHeight="1" x14ac:dyDescent="0.45">
      <c r="A2766" s="22">
        <v>46155</v>
      </c>
      <c r="B2766" s="23" t="s">
        <v>29</v>
      </c>
      <c r="C2766" s="24" t="s">
        <v>168</v>
      </c>
      <c r="D2766" s="25" t="s">
        <v>315</v>
      </c>
      <c r="E2766" s="26" t="s">
        <v>313</v>
      </c>
      <c r="F2766" s="27" t="str">
        <f>VLOOKUP(표1[[#This Row],[품번]],[1]!품번구분[#Data],2,0)</f>
        <v>G</v>
      </c>
      <c r="G2766" s="28">
        <v>14</v>
      </c>
      <c r="H2766" s="28">
        <v>50</v>
      </c>
      <c r="I2766" s="28">
        <v>0</v>
      </c>
      <c r="J2766" s="29">
        <f>표1[[#This Row],[C/V]]*표1[[#This Row],[판수]]-표1[[#This Row],[불량수량]]</f>
        <v>700</v>
      </c>
      <c r="K2766" s="28" t="s">
        <v>319</v>
      </c>
      <c r="L2766" s="28" t="s">
        <v>34</v>
      </c>
      <c r="M2766" s="30">
        <v>0.38194444444444442</v>
      </c>
      <c r="N2766" s="30" t="s">
        <v>353</v>
      </c>
      <c r="O2766" s="31">
        <v>440</v>
      </c>
      <c r="P2766" s="31">
        <v>110</v>
      </c>
      <c r="Q2766" s="32" t="s">
        <v>178</v>
      </c>
      <c r="R2766" s="33">
        <f t="shared" si="217"/>
        <v>6.8181818181818183</v>
      </c>
      <c r="S2766" s="34">
        <f t="shared" si="216"/>
        <v>132</v>
      </c>
      <c r="T2766" s="35">
        <f>IF(L2766="비가동",0,VLOOKUP(E2766,[1]단가!$D$4:$G$1048576,4,0))</f>
        <v>408.6</v>
      </c>
      <c r="U2766" s="35">
        <f t="shared" si="213"/>
        <v>286020</v>
      </c>
      <c r="V2766" s="36" t="str">
        <f>IF($L2766="비가동",0,IF($B2766="in",VLOOKUP($E2766,[1]투입량!$M:$T,3,FALSE),VLOOKUP($E2766,[1]투입량!$D:$I,3,FALSE)))</f>
        <v>E5005-1</v>
      </c>
      <c r="W2766" s="35">
        <f>IF($L2766="비가동",0,IF($B2766="in",VLOOKUP($E2766,[1]투입량!$M:$T,6,FALSE),VLOOKUP($E2766,[1]투입량!$D:$I,5,FALSE)))</f>
        <v>0</v>
      </c>
      <c r="X2766" s="35">
        <f t="shared" si="215"/>
        <v>0</v>
      </c>
      <c r="Y2766" s="37">
        <f>IF(V2766=0,0,VLOOKUP(V2766,[1]원재료!C:H,3,0)*0.001)</f>
        <v>3.25</v>
      </c>
      <c r="Z2766" s="35">
        <f t="shared" si="214"/>
        <v>0</v>
      </c>
      <c r="AA2766" s="38"/>
      <c r="AB2766" s="39" t="s">
        <v>232</v>
      </c>
      <c r="AC2766" s="40"/>
    </row>
    <row r="2767" spans="1:29" ht="19.5" customHeight="1" x14ac:dyDescent="0.45">
      <c r="A2767" s="22">
        <v>46155</v>
      </c>
      <c r="B2767" s="23" t="s">
        <v>29</v>
      </c>
      <c r="C2767" s="24" t="s">
        <v>168</v>
      </c>
      <c r="D2767" s="25" t="s">
        <v>317</v>
      </c>
      <c r="E2767" s="26" t="s">
        <v>318</v>
      </c>
      <c r="F2767" s="27" t="str">
        <f>VLOOKUP(표1[[#This Row],[품번]],[1]!품번구분[#Data],2,0)</f>
        <v>G</v>
      </c>
      <c r="G2767" s="28">
        <v>70</v>
      </c>
      <c r="H2767" s="28">
        <v>53</v>
      </c>
      <c r="I2767" s="28">
        <v>0</v>
      </c>
      <c r="J2767" s="29">
        <f>표1[[#This Row],[C/V]]*표1[[#This Row],[판수]]-표1[[#This Row],[불량수량]]</f>
        <v>3710</v>
      </c>
      <c r="K2767" s="28" t="s">
        <v>319</v>
      </c>
      <c r="L2767" s="28" t="s">
        <v>34</v>
      </c>
      <c r="M2767" s="30" t="s">
        <v>353</v>
      </c>
      <c r="N2767" s="30" t="s">
        <v>230</v>
      </c>
      <c r="O2767" s="31">
        <v>660</v>
      </c>
      <c r="P2767" s="31">
        <v>0</v>
      </c>
      <c r="Q2767" s="32"/>
      <c r="R2767" s="33">
        <f t="shared" si="217"/>
        <v>4.8181818181818183</v>
      </c>
      <c r="S2767" s="34">
        <f t="shared" si="216"/>
        <v>107</v>
      </c>
      <c r="T2767" s="35">
        <f>IF(L2767="비가동",0,VLOOKUP(E2767,[1]단가!$D$4:$G$1048576,4,0))</f>
        <v>172</v>
      </c>
      <c r="U2767" s="35">
        <f t="shared" si="213"/>
        <v>638120</v>
      </c>
      <c r="V2767" s="36" t="str">
        <f>IF($L2767="비가동",0,IF($B2767="in",VLOOKUP($E2767,[1]투입량!$M:$T,3,FALSE),VLOOKUP($E2767,[1]투입량!$D:$I,3,FALSE)))</f>
        <v>E6005</v>
      </c>
      <c r="W2767" s="35">
        <f>IF($L2767="비가동",0,IF($B2767="in",VLOOKUP($E2767,[1]투입량!$M:$T,6,FALSE),VLOOKUP($E2767,[1]투입량!$D:$I,5,FALSE)))</f>
        <v>0</v>
      </c>
      <c r="X2767" s="35">
        <f t="shared" si="215"/>
        <v>0</v>
      </c>
      <c r="Y2767" s="37">
        <f>IF(V2767=0,0,VLOOKUP(V2767,[1]원재료!C:H,3,0)*0.001)</f>
        <v>4.62</v>
      </c>
      <c r="Z2767" s="35">
        <f t="shared" si="214"/>
        <v>0</v>
      </c>
      <c r="AA2767" s="38"/>
      <c r="AB2767" s="39" t="s">
        <v>232</v>
      </c>
      <c r="AC2767" s="40"/>
    </row>
    <row r="2768" spans="1:29" ht="19.5" customHeight="1" x14ac:dyDescent="0.45">
      <c r="A2768" s="22">
        <v>46155</v>
      </c>
      <c r="B2768" s="23" t="s">
        <v>29</v>
      </c>
      <c r="C2768" s="24" t="s">
        <v>168</v>
      </c>
      <c r="D2768" s="25" t="s">
        <v>312</v>
      </c>
      <c r="E2768" s="26" t="s">
        <v>313</v>
      </c>
      <c r="F2768" s="27" t="str">
        <f>VLOOKUP(표1[[#This Row],[품번]],[1]!품번구분[#Data],2,0)</f>
        <v>G</v>
      </c>
      <c r="G2768" s="28">
        <v>6</v>
      </c>
      <c r="H2768" s="28">
        <v>82</v>
      </c>
      <c r="I2768" s="28">
        <v>0</v>
      </c>
      <c r="J2768" s="29">
        <f>표1[[#This Row],[C/V]]*표1[[#This Row],[판수]]-표1[[#This Row],[불량수량]]</f>
        <v>492</v>
      </c>
      <c r="K2768" s="28" t="s">
        <v>314</v>
      </c>
      <c r="L2768" s="28" t="s">
        <v>117</v>
      </c>
      <c r="M2768" s="30" t="s">
        <v>353</v>
      </c>
      <c r="N2768" s="30" t="s">
        <v>230</v>
      </c>
      <c r="O2768" s="31">
        <v>660</v>
      </c>
      <c r="P2768" s="31">
        <v>0</v>
      </c>
      <c r="Q2768" s="32"/>
      <c r="R2768" s="33">
        <f t="shared" si="217"/>
        <v>7.4545454545454541</v>
      </c>
      <c r="S2768" s="34">
        <f t="shared" si="216"/>
        <v>164</v>
      </c>
      <c r="T2768" s="35">
        <f>IF(L2768="비가동",0,VLOOKUP(E2768,[1]단가!$D$4:$G$1048576,4,0))</f>
        <v>408.6</v>
      </c>
      <c r="U2768" s="35">
        <f t="shared" si="213"/>
        <v>201031.2</v>
      </c>
      <c r="V2768" s="36" t="str">
        <f>IF($L2768="비가동",0,IF($B2768="in",VLOOKUP($E2768,[1]투입량!$M:$T,3,FALSE),VLOOKUP($E2768,[1]투입량!$D:$I,3,FALSE)))</f>
        <v>E5005-1</v>
      </c>
      <c r="W2768" s="35">
        <f>IF($L2768="비가동",0,IF($B2768="in",VLOOKUP($E2768,[1]투입량!$M:$T,6,FALSE),VLOOKUP($E2768,[1]투입량!$D:$I,5,FALSE)))</f>
        <v>0</v>
      </c>
      <c r="X2768" s="35">
        <f t="shared" si="215"/>
        <v>0</v>
      </c>
      <c r="Y2768" s="37">
        <f>IF(V2768=0,0,VLOOKUP(V2768,[1]원재료!C:H,3,0)*0.001)</f>
        <v>3.25</v>
      </c>
      <c r="Z2768" s="35">
        <f t="shared" si="214"/>
        <v>0</v>
      </c>
      <c r="AA2768" s="49"/>
      <c r="AB2768" s="39" t="s">
        <v>232</v>
      </c>
      <c r="AC2768" s="40"/>
    </row>
    <row r="2769" spans="1:29" ht="19.5" customHeight="1" x14ac:dyDescent="0.45">
      <c r="A2769" s="22">
        <v>46155</v>
      </c>
      <c r="B2769" s="23" t="s">
        <v>29</v>
      </c>
      <c r="C2769" s="24" t="s">
        <v>168</v>
      </c>
      <c r="D2769" s="25" t="s">
        <v>315</v>
      </c>
      <c r="E2769" s="26" t="s">
        <v>313</v>
      </c>
      <c r="F2769" s="27" t="str">
        <f>VLOOKUP(표1[[#This Row],[품번]],[1]!품번구분[#Data],2,0)</f>
        <v>G</v>
      </c>
      <c r="G2769" s="28">
        <v>14</v>
      </c>
      <c r="H2769" s="28">
        <v>82</v>
      </c>
      <c r="I2769" s="28">
        <v>0</v>
      </c>
      <c r="J2769" s="29">
        <f>표1[[#This Row],[C/V]]*표1[[#This Row],[판수]]-표1[[#This Row],[불량수량]]</f>
        <v>1148</v>
      </c>
      <c r="K2769" s="28" t="s">
        <v>314</v>
      </c>
      <c r="L2769" s="28" t="s">
        <v>117</v>
      </c>
      <c r="M2769" s="30" t="s">
        <v>353</v>
      </c>
      <c r="N2769" s="30" t="s">
        <v>230</v>
      </c>
      <c r="O2769" s="31">
        <v>660</v>
      </c>
      <c r="P2769" s="31">
        <v>0</v>
      </c>
      <c r="Q2769" s="32"/>
      <c r="R2769" s="33">
        <f t="shared" si="217"/>
        <v>7.4545454545454541</v>
      </c>
      <c r="S2769" s="34">
        <f t="shared" si="216"/>
        <v>132</v>
      </c>
      <c r="T2769" s="35">
        <f>IF(L2769="비가동",0,VLOOKUP(E2769,[1]단가!$D$4:$G$1048576,4,0))</f>
        <v>408.6</v>
      </c>
      <c r="U2769" s="35">
        <f t="shared" si="213"/>
        <v>469072.80000000005</v>
      </c>
      <c r="V2769" s="36" t="str">
        <f>IF($L2769="비가동",0,IF($B2769="in",VLOOKUP($E2769,[1]투입량!$M:$T,3,FALSE),VLOOKUP($E2769,[1]투입량!$D:$I,3,FALSE)))</f>
        <v>E5005-1</v>
      </c>
      <c r="W2769" s="35">
        <f>IF($L2769="비가동",0,IF($B2769="in",VLOOKUP($E2769,[1]투입량!$M:$T,6,FALSE),VLOOKUP($E2769,[1]투입량!$D:$I,5,FALSE)))</f>
        <v>0</v>
      </c>
      <c r="X2769" s="35">
        <f t="shared" si="215"/>
        <v>0</v>
      </c>
      <c r="Y2769" s="37">
        <f>IF(V2769=0,0,VLOOKUP(V2769,[1]원재료!C:H,3,0)*0.001)</f>
        <v>3.25</v>
      </c>
      <c r="Z2769" s="35">
        <f t="shared" si="214"/>
        <v>0</v>
      </c>
      <c r="AA2769" s="49"/>
      <c r="AB2769" s="39" t="s">
        <v>232</v>
      </c>
      <c r="AC2769" s="40"/>
    </row>
    <row r="2770" spans="1:29" ht="19.5" customHeight="1" x14ac:dyDescent="0.45">
      <c r="A2770" s="22">
        <v>46155</v>
      </c>
      <c r="B2770" s="23" t="s">
        <v>29</v>
      </c>
      <c r="C2770" s="24" t="s">
        <v>168</v>
      </c>
      <c r="D2770" s="25" t="s">
        <v>317</v>
      </c>
      <c r="E2770" s="26" t="s">
        <v>318</v>
      </c>
      <c r="F2770" s="27" t="str">
        <f>VLOOKUP(표1[[#This Row],[품번]],[1]!품번구분[#Data],2,0)</f>
        <v>G</v>
      </c>
      <c r="G2770" s="28">
        <v>70</v>
      </c>
      <c r="H2770" s="28">
        <v>54</v>
      </c>
      <c r="I2770" s="28">
        <v>0</v>
      </c>
      <c r="J2770" s="29">
        <f>표1[[#This Row],[C/V]]*표1[[#This Row],[판수]]-표1[[#This Row],[불량수량]]</f>
        <v>3780</v>
      </c>
      <c r="K2770" s="28" t="s">
        <v>314</v>
      </c>
      <c r="L2770" s="28" t="s">
        <v>117</v>
      </c>
      <c r="M2770" s="30" t="s">
        <v>230</v>
      </c>
      <c r="N2770" s="30" t="s">
        <v>353</v>
      </c>
      <c r="O2770" s="31">
        <v>620</v>
      </c>
      <c r="P2770" s="31">
        <v>0</v>
      </c>
      <c r="Q2770" s="32"/>
      <c r="R2770" s="33">
        <f t="shared" si="217"/>
        <v>5.225806451612903</v>
      </c>
      <c r="S2770" s="34">
        <f t="shared" si="216"/>
        <v>107</v>
      </c>
      <c r="T2770" s="35">
        <f>IF(L2770="비가동",0,VLOOKUP(E2770,[1]단가!$D$4:$G$1048576,4,0))</f>
        <v>172</v>
      </c>
      <c r="U2770" s="35">
        <f t="shared" si="213"/>
        <v>650160</v>
      </c>
      <c r="V2770" s="36" t="str">
        <f>IF($L2770="비가동",0,IF($B2770="in",VLOOKUP($E2770,[1]투입량!$M:$T,3,FALSE),VLOOKUP($E2770,[1]투입량!$D:$I,3,FALSE)))</f>
        <v>E6005</v>
      </c>
      <c r="W2770" s="35">
        <f>IF($L2770="비가동",0,IF($B2770="in",VLOOKUP($E2770,[1]투입량!$M:$T,6,FALSE),VLOOKUP($E2770,[1]투입량!$D:$I,5,FALSE)))</f>
        <v>0</v>
      </c>
      <c r="X2770" s="35">
        <f t="shared" si="215"/>
        <v>0</v>
      </c>
      <c r="Y2770" s="37">
        <f>IF(V2770=0,0,VLOOKUP(V2770,[1]원재료!C:H,3,0)*0.001)</f>
        <v>4.62</v>
      </c>
      <c r="Z2770" s="35">
        <f t="shared" si="214"/>
        <v>0</v>
      </c>
      <c r="AA2770" s="49"/>
      <c r="AB2770" s="39" t="s">
        <v>232</v>
      </c>
      <c r="AC2770" s="40"/>
    </row>
    <row r="2771" spans="1:29" ht="19.5" customHeight="1" x14ac:dyDescent="0.45">
      <c r="A2771" s="22">
        <v>46155</v>
      </c>
      <c r="B2771" s="23" t="s">
        <v>29</v>
      </c>
      <c r="C2771" s="24" t="s">
        <v>168</v>
      </c>
      <c r="D2771" s="25" t="s">
        <v>367</v>
      </c>
      <c r="E2771" s="26" t="s">
        <v>295</v>
      </c>
      <c r="F2771" s="27" t="str">
        <f>VLOOKUP(표1[[#This Row],[품번]],[1]!품번구분[#Data],2,0)</f>
        <v>G</v>
      </c>
      <c r="G2771" s="28">
        <v>9</v>
      </c>
      <c r="H2771" s="28">
        <v>106</v>
      </c>
      <c r="I2771" s="28">
        <v>0</v>
      </c>
      <c r="J2771" s="29">
        <f>표1[[#This Row],[C/V]]*표1[[#This Row],[판수]]-표1[[#This Row],[불량수량]]</f>
        <v>954</v>
      </c>
      <c r="K2771" s="28" t="s">
        <v>298</v>
      </c>
      <c r="L2771" s="28" t="s">
        <v>34</v>
      </c>
      <c r="M2771" s="30" t="s">
        <v>230</v>
      </c>
      <c r="N2771" s="30" t="s">
        <v>353</v>
      </c>
      <c r="O2771" s="31">
        <v>620</v>
      </c>
      <c r="P2771" s="31">
        <v>0</v>
      </c>
      <c r="Q2771" s="32"/>
      <c r="R2771" s="33">
        <f t="shared" si="217"/>
        <v>10.258064516129032</v>
      </c>
      <c r="S2771" s="34">
        <f t="shared" si="216"/>
        <v>216</v>
      </c>
      <c r="T2771" s="35">
        <f>IF(L2771="비가동",0,VLOOKUP(E2771,[1]단가!$D$4:$G$1048576,4,0))</f>
        <v>250</v>
      </c>
      <c r="U2771" s="35">
        <f t="shared" si="213"/>
        <v>238500</v>
      </c>
      <c r="V2771" s="36" t="str">
        <f>IF($L2771="비가동",0,IF($B2771="in",VLOOKUP($E2771,[1]투입량!$M:$T,3,FALSE),VLOOKUP($E2771,[1]투입량!$D:$I,3,FALSE)))</f>
        <v>E5005-1</v>
      </c>
      <c r="W2771" s="35">
        <f>IF($L2771="비가동",0,IF($B2771="in",VLOOKUP($E2771,[1]투입량!$M:$T,6,FALSE),VLOOKUP($E2771,[1]투입량!$D:$I,5,FALSE)))</f>
        <v>302</v>
      </c>
      <c r="X2771" s="35">
        <f t="shared" si="215"/>
        <v>35213.200000000004</v>
      </c>
      <c r="Y2771" s="37">
        <f>IF(V2771=0,0,VLOOKUP(V2771,[1]원재료!C:H,3,0)*0.001)</f>
        <v>3.25</v>
      </c>
      <c r="Z2771" s="35">
        <f t="shared" si="214"/>
        <v>114442.90000000001</v>
      </c>
      <c r="AA2771" s="49"/>
      <c r="AB2771" s="39" t="s">
        <v>232</v>
      </c>
      <c r="AC2771" s="40"/>
    </row>
    <row r="2772" spans="1:29" ht="19.5" customHeight="1" x14ac:dyDescent="0.45">
      <c r="A2772" s="22">
        <v>46155</v>
      </c>
      <c r="B2772" s="23" t="s">
        <v>29</v>
      </c>
      <c r="C2772" s="24" t="s">
        <v>168</v>
      </c>
      <c r="D2772" s="25" t="s">
        <v>368</v>
      </c>
      <c r="E2772" s="26" t="s">
        <v>369</v>
      </c>
      <c r="F2772" s="27" t="str">
        <f>VLOOKUP(표1[[#This Row],[품번]],[1]!품번구분[#Data],2,0)</f>
        <v>G</v>
      </c>
      <c r="G2772" s="28">
        <v>2</v>
      </c>
      <c r="H2772" s="28">
        <v>55</v>
      </c>
      <c r="I2772" s="28">
        <v>0</v>
      </c>
      <c r="J2772" s="29">
        <f>표1[[#This Row],[C/V]]*표1[[#This Row],[판수]]-표1[[#This Row],[불량수량]]</f>
        <v>110</v>
      </c>
      <c r="K2772" s="28" t="s">
        <v>298</v>
      </c>
      <c r="L2772" s="28" t="s">
        <v>34</v>
      </c>
      <c r="M2772" s="30" t="s">
        <v>230</v>
      </c>
      <c r="N2772" s="30" t="s">
        <v>353</v>
      </c>
      <c r="O2772" s="31">
        <v>620</v>
      </c>
      <c r="P2772" s="31">
        <v>0</v>
      </c>
      <c r="Q2772" s="32"/>
      <c r="R2772" s="33">
        <f t="shared" si="217"/>
        <v>5.3225806451612909</v>
      </c>
      <c r="S2772" s="34">
        <f t="shared" si="216"/>
        <v>123</v>
      </c>
      <c r="T2772" s="35">
        <f>IF(L2772="비가동",0,VLOOKUP(E2772,[1]단가!$D$4:$G$1048576,4,0))</f>
        <v>2511</v>
      </c>
      <c r="U2772" s="35">
        <f t="shared" si="213"/>
        <v>276210</v>
      </c>
      <c r="V2772" s="36" t="str">
        <f>IF($L2772="비가동",0,IF($B2772="in",VLOOKUP($E2772,[1]투입량!$M:$T,3,FALSE),VLOOKUP($E2772,[1]투입량!$D:$I,3,FALSE)))</f>
        <v>E6005</v>
      </c>
      <c r="W2772" s="35">
        <f>IF($L2772="비가동",0,IF($B2772="in",VLOOKUP($E2772,[1]투입량!$M:$T,6,FALSE),VLOOKUP($E2772,[1]투입량!$D:$I,5,FALSE)))</f>
        <v>99</v>
      </c>
      <c r="X2772" s="35">
        <f t="shared" si="215"/>
        <v>5989.5</v>
      </c>
      <c r="Y2772" s="37">
        <f>IF(V2772=0,0,VLOOKUP(V2772,[1]원재료!C:H,3,0)*0.001)</f>
        <v>4.62</v>
      </c>
      <c r="Z2772" s="35">
        <f t="shared" si="214"/>
        <v>27671.49</v>
      </c>
      <c r="AA2772" s="49"/>
      <c r="AB2772" s="39" t="s">
        <v>232</v>
      </c>
      <c r="AC2772" s="40"/>
    </row>
    <row r="2773" spans="1:29" ht="19.5" customHeight="1" x14ac:dyDescent="0.45">
      <c r="A2773" s="22">
        <v>46155</v>
      </c>
      <c r="B2773" s="23" t="s">
        <v>29</v>
      </c>
      <c r="C2773" s="24" t="s">
        <v>168</v>
      </c>
      <c r="D2773" s="25" t="s">
        <v>367</v>
      </c>
      <c r="E2773" s="26" t="s">
        <v>295</v>
      </c>
      <c r="F2773" s="27" t="str">
        <f>VLOOKUP(표1[[#This Row],[품번]],[1]!품번구분[#Data],2,0)</f>
        <v>G</v>
      </c>
      <c r="G2773" s="28">
        <v>9</v>
      </c>
      <c r="H2773" s="28">
        <v>110</v>
      </c>
      <c r="I2773" s="28">
        <v>0</v>
      </c>
      <c r="J2773" s="29">
        <f>표1[[#This Row],[C/V]]*표1[[#This Row],[판수]]-표1[[#This Row],[불량수량]]</f>
        <v>990</v>
      </c>
      <c r="K2773" s="28" t="s">
        <v>293</v>
      </c>
      <c r="L2773" s="28" t="s">
        <v>117</v>
      </c>
      <c r="M2773" s="30" t="s">
        <v>353</v>
      </c>
      <c r="N2773" s="30" t="s">
        <v>230</v>
      </c>
      <c r="O2773" s="31">
        <v>660</v>
      </c>
      <c r="P2773" s="31">
        <v>0</v>
      </c>
      <c r="Q2773" s="32"/>
      <c r="R2773" s="33">
        <f t="shared" si="217"/>
        <v>10</v>
      </c>
      <c r="S2773" s="34">
        <f t="shared" si="216"/>
        <v>216</v>
      </c>
      <c r="T2773" s="35">
        <f>IF(L2773="비가동",0,VLOOKUP(E2773,[1]단가!$D$4:$G$1048576,4,0))</f>
        <v>250</v>
      </c>
      <c r="U2773" s="35">
        <f t="shared" si="213"/>
        <v>247500</v>
      </c>
      <c r="V2773" s="36" t="str">
        <f>IF($L2773="비가동",0,IF($B2773="in",VLOOKUP($E2773,[1]투입량!$M:$T,3,FALSE),VLOOKUP($E2773,[1]투입량!$D:$I,3,FALSE)))</f>
        <v>E5005-1</v>
      </c>
      <c r="W2773" s="35">
        <f>IF($L2773="비가동",0,IF($B2773="in",VLOOKUP($E2773,[1]투입량!$M:$T,6,FALSE),VLOOKUP($E2773,[1]투입량!$D:$I,5,FALSE)))</f>
        <v>302</v>
      </c>
      <c r="X2773" s="35">
        <f t="shared" si="215"/>
        <v>36542.000000000007</v>
      </c>
      <c r="Y2773" s="37">
        <f>IF(V2773=0,0,VLOOKUP(V2773,[1]원재료!C:H,3,0)*0.001)</f>
        <v>3.25</v>
      </c>
      <c r="Z2773" s="35">
        <f t="shared" si="214"/>
        <v>118761.50000000003</v>
      </c>
      <c r="AA2773" s="49"/>
      <c r="AB2773" s="39" t="s">
        <v>232</v>
      </c>
      <c r="AC2773" s="40"/>
    </row>
    <row r="2774" spans="1:29" ht="19.5" customHeight="1" x14ac:dyDescent="0.45">
      <c r="A2774" s="22">
        <v>46155</v>
      </c>
      <c r="B2774" s="23" t="s">
        <v>29</v>
      </c>
      <c r="C2774" s="24" t="s">
        <v>168</v>
      </c>
      <c r="D2774" s="25" t="s">
        <v>368</v>
      </c>
      <c r="E2774" s="26" t="s">
        <v>369</v>
      </c>
      <c r="F2774" s="27" t="str">
        <f>VLOOKUP(표1[[#This Row],[품번]],[1]!품번구분[#Data],2,0)</f>
        <v>G</v>
      </c>
      <c r="G2774" s="28">
        <v>2</v>
      </c>
      <c r="H2774" s="28">
        <v>68</v>
      </c>
      <c r="I2774" s="28">
        <v>0</v>
      </c>
      <c r="J2774" s="29">
        <f>표1[[#This Row],[C/V]]*표1[[#This Row],[판수]]-표1[[#This Row],[불량수량]]</f>
        <v>136</v>
      </c>
      <c r="K2774" s="28" t="s">
        <v>293</v>
      </c>
      <c r="L2774" s="28" t="s">
        <v>117</v>
      </c>
      <c r="M2774" s="30" t="s">
        <v>353</v>
      </c>
      <c r="N2774" s="30" t="s">
        <v>230</v>
      </c>
      <c r="O2774" s="31">
        <v>660</v>
      </c>
      <c r="P2774" s="31">
        <v>0</v>
      </c>
      <c r="Q2774" s="32"/>
      <c r="R2774" s="33">
        <f t="shared" si="217"/>
        <v>6.1818181818181817</v>
      </c>
      <c r="S2774" s="34">
        <f t="shared" si="216"/>
        <v>123</v>
      </c>
      <c r="T2774" s="35">
        <f>IF(L2774="비가동",0,VLOOKUP(E2774,[1]단가!$D$4:$G$1048576,4,0))</f>
        <v>2511</v>
      </c>
      <c r="U2774" s="35">
        <f t="shared" si="213"/>
        <v>341496</v>
      </c>
      <c r="V2774" s="36" t="str">
        <f>IF($L2774="비가동",0,IF($B2774="in",VLOOKUP($E2774,[1]투입량!$M:$T,3,FALSE),VLOOKUP($E2774,[1]투입량!$D:$I,3,FALSE)))</f>
        <v>E6005</v>
      </c>
      <c r="W2774" s="35">
        <f>IF($L2774="비가동",0,IF($B2774="in",VLOOKUP($E2774,[1]투입량!$M:$T,6,FALSE),VLOOKUP($E2774,[1]투입량!$D:$I,5,FALSE)))</f>
        <v>99</v>
      </c>
      <c r="X2774" s="35">
        <f t="shared" si="215"/>
        <v>7405.2000000000007</v>
      </c>
      <c r="Y2774" s="37">
        <f>IF(V2774=0,0,VLOOKUP(V2774,[1]원재료!C:H,3,0)*0.001)</f>
        <v>4.62</v>
      </c>
      <c r="Z2774" s="35">
        <f t="shared" si="214"/>
        <v>34212.024000000005</v>
      </c>
      <c r="AA2774" s="49"/>
      <c r="AB2774" s="39" t="s">
        <v>232</v>
      </c>
      <c r="AC2774" s="40"/>
    </row>
    <row r="2775" spans="1:29" ht="19.5" customHeight="1" x14ac:dyDescent="0.45">
      <c r="A2775" s="22">
        <v>46155</v>
      </c>
      <c r="B2775" s="23" t="s">
        <v>29</v>
      </c>
      <c r="C2775" s="24" t="s">
        <v>168</v>
      </c>
      <c r="D2775" s="25" t="s">
        <v>320</v>
      </c>
      <c r="E2775" s="26" t="s">
        <v>421</v>
      </c>
      <c r="F2775" s="27" t="str">
        <f>VLOOKUP(표1[[#This Row],[품번]],[1]!품번구분[#Data],2,0)</f>
        <v>G</v>
      </c>
      <c r="G2775" s="28">
        <v>4</v>
      </c>
      <c r="H2775" s="28">
        <v>89</v>
      </c>
      <c r="I2775" s="28">
        <v>0</v>
      </c>
      <c r="J2775" s="29">
        <f>표1[[#This Row],[C/V]]*표1[[#This Row],[판수]]-표1[[#This Row],[불량수량]]</f>
        <v>356</v>
      </c>
      <c r="K2775" s="28" t="s">
        <v>322</v>
      </c>
      <c r="L2775" s="28" t="s">
        <v>34</v>
      </c>
      <c r="M2775" s="30" t="s">
        <v>230</v>
      </c>
      <c r="N2775" s="30" t="s">
        <v>353</v>
      </c>
      <c r="O2775" s="31">
        <v>620</v>
      </c>
      <c r="P2775" s="31">
        <v>0</v>
      </c>
      <c r="Q2775" s="32"/>
      <c r="R2775" s="33">
        <f t="shared" si="217"/>
        <v>8.612903225806452</v>
      </c>
      <c r="S2775" s="34">
        <f t="shared" si="216"/>
        <v>183</v>
      </c>
      <c r="T2775" s="35">
        <f>IF(L2775="비가동",0,VLOOKUP(E2775,[1]단가!$D$4:$G$1048576,4,0))</f>
        <v>718.6</v>
      </c>
      <c r="U2775" s="35">
        <f t="shared" si="213"/>
        <v>255821.6</v>
      </c>
      <c r="V2775" s="36" t="str">
        <f>IF($L2775="비가동",0,IF($B2775="in",VLOOKUP($E2775,[1]투입량!$M:$T,3,FALSE),VLOOKUP($E2775,[1]투입량!$D:$I,3,FALSE)))</f>
        <v>E4701</v>
      </c>
      <c r="W2775" s="35">
        <f>IF($L2775="비가동",0,IF($B2775="in",VLOOKUP($E2775,[1]투입량!$M:$T,6,FALSE),VLOOKUP($E2775,[1]투입량!$D:$I,5,FALSE)))</f>
        <v>0</v>
      </c>
      <c r="X2775" s="35">
        <f t="shared" si="215"/>
        <v>0</v>
      </c>
      <c r="Y2775" s="37">
        <f>IF(V2775=0,0,VLOOKUP(V2775,[1]원재료!C:H,3,0)*0.001)</f>
        <v>3.13</v>
      </c>
      <c r="Z2775" s="35">
        <f t="shared" si="214"/>
        <v>0</v>
      </c>
      <c r="AA2775" s="49"/>
      <c r="AB2775" s="39" t="s">
        <v>232</v>
      </c>
      <c r="AC2775" s="40"/>
    </row>
    <row r="2776" spans="1:29" ht="19.5" customHeight="1" x14ac:dyDescent="0.45">
      <c r="A2776" s="22">
        <v>46155</v>
      </c>
      <c r="B2776" s="23" t="s">
        <v>29</v>
      </c>
      <c r="C2776" s="24" t="s">
        <v>168</v>
      </c>
      <c r="D2776" s="25" t="s">
        <v>323</v>
      </c>
      <c r="E2776" s="26" t="s">
        <v>324</v>
      </c>
      <c r="F2776" s="27" t="str">
        <f>VLOOKUP(표1[[#This Row],[품번]],[1]!품번구분[#Data],2,0)</f>
        <v>G</v>
      </c>
      <c r="G2776" s="28">
        <v>40</v>
      </c>
      <c r="H2776" s="28">
        <v>89</v>
      </c>
      <c r="I2776" s="28">
        <v>0</v>
      </c>
      <c r="J2776" s="29">
        <f>표1[[#This Row],[C/V]]*표1[[#This Row],[판수]]-표1[[#This Row],[불량수량]]</f>
        <v>3560</v>
      </c>
      <c r="K2776" s="28" t="s">
        <v>322</v>
      </c>
      <c r="L2776" s="28" t="s">
        <v>34</v>
      </c>
      <c r="M2776" s="30" t="s">
        <v>230</v>
      </c>
      <c r="N2776" s="30" t="s">
        <v>353</v>
      </c>
      <c r="O2776" s="31">
        <v>620</v>
      </c>
      <c r="P2776" s="31">
        <v>0</v>
      </c>
      <c r="Q2776" s="32"/>
      <c r="R2776" s="33">
        <f t="shared" si="217"/>
        <v>8.612903225806452</v>
      </c>
      <c r="S2776" s="34">
        <f t="shared" si="216"/>
        <v>183</v>
      </c>
      <c r="T2776" s="35">
        <f>IF(L2776="비가동",0,VLOOKUP(E2776,[1]단가!$D$4:$G$1048576,4,0))</f>
        <v>65</v>
      </c>
      <c r="U2776" s="35">
        <f t="shared" si="213"/>
        <v>231400</v>
      </c>
      <c r="V2776" s="36" t="str">
        <f>IF($L2776="비가동",0,IF($B2776="in",VLOOKUP($E2776,[1]투입량!$M:$T,3,FALSE),VLOOKUP($E2776,[1]투입량!$D:$I,3,FALSE)))</f>
        <v>E4005</v>
      </c>
      <c r="W2776" s="35">
        <f>IF($L2776="비가동",0,IF($B2776="in",VLOOKUP($E2776,[1]투입량!$M:$T,6,FALSE),VLOOKUP($E2776,[1]투입량!$D:$I,5,FALSE)))</f>
        <v>252</v>
      </c>
      <c r="X2776" s="35">
        <f t="shared" si="215"/>
        <v>24670.800000000003</v>
      </c>
      <c r="Y2776" s="37">
        <f>IF(V2776=0,0,VLOOKUP(V2776,[1]원재료!C:H,3,0)*0.001)</f>
        <v>3.22</v>
      </c>
      <c r="Z2776" s="35">
        <f t="shared" si="214"/>
        <v>79439.97600000001</v>
      </c>
      <c r="AA2776" s="49"/>
      <c r="AB2776" s="39" t="s">
        <v>232</v>
      </c>
      <c r="AC2776" s="40"/>
    </row>
    <row r="2777" spans="1:29" ht="19.5" customHeight="1" x14ac:dyDescent="0.45">
      <c r="A2777" s="22">
        <v>46155</v>
      </c>
      <c r="B2777" s="23" t="s">
        <v>29</v>
      </c>
      <c r="C2777" s="24" t="s">
        <v>168</v>
      </c>
      <c r="D2777" s="25" t="s">
        <v>325</v>
      </c>
      <c r="E2777" s="26" t="s">
        <v>394</v>
      </c>
      <c r="F2777" s="27" t="str">
        <f>VLOOKUP(표1[[#This Row],[품번]],[1]!품번구분[#Data],2,0)</f>
        <v>G</v>
      </c>
      <c r="G2777" s="28">
        <v>4</v>
      </c>
      <c r="H2777" s="28">
        <v>89</v>
      </c>
      <c r="I2777" s="28">
        <v>0</v>
      </c>
      <c r="J2777" s="29">
        <f>표1[[#This Row],[C/V]]*표1[[#This Row],[판수]]-표1[[#This Row],[불량수량]]</f>
        <v>356</v>
      </c>
      <c r="K2777" s="28" t="s">
        <v>322</v>
      </c>
      <c r="L2777" s="28" t="s">
        <v>34</v>
      </c>
      <c r="M2777" s="30" t="s">
        <v>230</v>
      </c>
      <c r="N2777" s="30" t="s">
        <v>353</v>
      </c>
      <c r="O2777" s="31">
        <v>620</v>
      </c>
      <c r="P2777" s="31">
        <v>0</v>
      </c>
      <c r="Q2777" s="32"/>
      <c r="R2777" s="33">
        <f t="shared" si="217"/>
        <v>8.612903225806452</v>
      </c>
      <c r="S2777" s="34">
        <f t="shared" si="216"/>
        <v>183</v>
      </c>
      <c r="T2777" s="35">
        <f>IF(L2777="비가동",0,VLOOKUP(E2777,[1]단가!$D$4:$G$1048576,4,0))</f>
        <v>760</v>
      </c>
      <c r="U2777" s="35">
        <f t="shared" si="213"/>
        <v>270560</v>
      </c>
      <c r="V2777" s="36" t="str">
        <f>IF($L2777="비가동",0,IF($B2777="in",VLOOKUP($E2777,[1]투입량!$M:$T,3,FALSE),VLOOKUP($E2777,[1]투입량!$D:$I,3,FALSE)))</f>
        <v>E4701</v>
      </c>
      <c r="W2777" s="35">
        <f>IF($L2777="비가동",0,IF($B2777="in",VLOOKUP($E2777,[1]투입량!$M:$T,6,FALSE),VLOOKUP($E2777,[1]투입량!$D:$I,5,FALSE)))</f>
        <v>297</v>
      </c>
      <c r="X2777" s="35">
        <f t="shared" si="215"/>
        <v>29076.300000000003</v>
      </c>
      <c r="Y2777" s="37">
        <f>IF(V2777=0,0,VLOOKUP(V2777,[1]원재료!C:H,3,0)*0.001)</f>
        <v>3.13</v>
      </c>
      <c r="Z2777" s="35">
        <f t="shared" si="214"/>
        <v>91008.819000000003</v>
      </c>
      <c r="AA2777" s="49"/>
      <c r="AB2777" s="39" t="s">
        <v>232</v>
      </c>
      <c r="AC2777" s="40"/>
    </row>
    <row r="2778" spans="1:29" ht="19.5" customHeight="1" x14ac:dyDescent="0.45">
      <c r="A2778" s="22">
        <v>46155</v>
      </c>
      <c r="B2778" s="23" t="s">
        <v>29</v>
      </c>
      <c r="C2778" s="24" t="s">
        <v>168</v>
      </c>
      <c r="D2778" s="25" t="s">
        <v>320</v>
      </c>
      <c r="E2778" s="26" t="s">
        <v>421</v>
      </c>
      <c r="F2778" s="27" t="str">
        <f>VLOOKUP(표1[[#This Row],[품번]],[1]!품번구분[#Data],2,0)</f>
        <v>G</v>
      </c>
      <c r="G2778" s="28">
        <v>4</v>
      </c>
      <c r="H2778" s="28">
        <v>94</v>
      </c>
      <c r="I2778" s="28">
        <v>0</v>
      </c>
      <c r="J2778" s="29">
        <f>표1[[#This Row],[C/V]]*표1[[#This Row],[판수]]-표1[[#This Row],[불량수량]]</f>
        <v>376</v>
      </c>
      <c r="K2778" s="28" t="s">
        <v>327</v>
      </c>
      <c r="L2778" s="28" t="s">
        <v>117</v>
      </c>
      <c r="M2778" s="30" t="s">
        <v>353</v>
      </c>
      <c r="N2778" s="30" t="s">
        <v>230</v>
      </c>
      <c r="O2778" s="31">
        <v>660</v>
      </c>
      <c r="P2778" s="31">
        <v>0</v>
      </c>
      <c r="Q2778" s="32"/>
      <c r="R2778" s="33">
        <f t="shared" si="217"/>
        <v>8.545454545454545</v>
      </c>
      <c r="S2778" s="34">
        <f t="shared" si="216"/>
        <v>183</v>
      </c>
      <c r="T2778" s="35">
        <f>IF(L2778="비가동",0,VLOOKUP(E2778,[1]단가!$D$4:$G$1048576,4,0))</f>
        <v>718.6</v>
      </c>
      <c r="U2778" s="35">
        <f t="shared" si="213"/>
        <v>270193.60000000003</v>
      </c>
      <c r="V2778" s="36" t="str">
        <f>IF($L2778="비가동",0,IF($B2778="in",VLOOKUP($E2778,[1]투입량!$M:$T,3,FALSE),VLOOKUP($E2778,[1]투입량!$D:$I,3,FALSE)))</f>
        <v>E4701</v>
      </c>
      <c r="W2778" s="35">
        <f>IF($L2778="비가동",0,IF($B2778="in",VLOOKUP($E2778,[1]투입량!$M:$T,6,FALSE),VLOOKUP($E2778,[1]투입량!$D:$I,5,FALSE)))</f>
        <v>0</v>
      </c>
      <c r="X2778" s="35">
        <f t="shared" si="215"/>
        <v>0</v>
      </c>
      <c r="Y2778" s="37">
        <f>IF(V2778=0,0,VLOOKUP(V2778,[1]원재료!C:H,3,0)*0.001)</f>
        <v>3.13</v>
      </c>
      <c r="Z2778" s="35">
        <f t="shared" si="214"/>
        <v>0</v>
      </c>
      <c r="AA2778" s="49"/>
      <c r="AB2778" s="39" t="s">
        <v>232</v>
      </c>
      <c r="AC2778" s="40"/>
    </row>
    <row r="2779" spans="1:29" ht="19.5" customHeight="1" x14ac:dyDescent="0.45">
      <c r="A2779" s="22">
        <v>46155</v>
      </c>
      <c r="B2779" s="23" t="s">
        <v>29</v>
      </c>
      <c r="C2779" s="24" t="s">
        <v>168</v>
      </c>
      <c r="D2779" s="25" t="s">
        <v>323</v>
      </c>
      <c r="E2779" s="26" t="s">
        <v>324</v>
      </c>
      <c r="F2779" s="27" t="str">
        <f>VLOOKUP(표1[[#This Row],[품번]],[1]!품번구분[#Data],2,0)</f>
        <v>G</v>
      </c>
      <c r="G2779" s="28">
        <v>40</v>
      </c>
      <c r="H2779" s="28">
        <v>94</v>
      </c>
      <c r="I2779" s="28">
        <v>0</v>
      </c>
      <c r="J2779" s="29">
        <f>표1[[#This Row],[C/V]]*표1[[#This Row],[판수]]-표1[[#This Row],[불량수량]]</f>
        <v>3760</v>
      </c>
      <c r="K2779" s="28" t="s">
        <v>327</v>
      </c>
      <c r="L2779" s="28" t="s">
        <v>117</v>
      </c>
      <c r="M2779" s="30" t="s">
        <v>353</v>
      </c>
      <c r="N2779" s="30" t="s">
        <v>230</v>
      </c>
      <c r="O2779" s="31">
        <v>660</v>
      </c>
      <c r="P2779" s="31">
        <v>0</v>
      </c>
      <c r="Q2779" s="32"/>
      <c r="R2779" s="33">
        <f t="shared" si="217"/>
        <v>8.545454545454545</v>
      </c>
      <c r="S2779" s="34">
        <f t="shared" si="216"/>
        <v>183</v>
      </c>
      <c r="T2779" s="35">
        <f>IF(L2779="비가동",0,VLOOKUP(E2779,[1]단가!$D$4:$G$1048576,4,0))</f>
        <v>65</v>
      </c>
      <c r="U2779" s="35">
        <f t="shared" si="213"/>
        <v>244400</v>
      </c>
      <c r="V2779" s="36" t="str">
        <f>IF($L2779="비가동",0,IF($B2779="in",VLOOKUP($E2779,[1]투입량!$M:$T,3,FALSE),VLOOKUP($E2779,[1]투입량!$D:$I,3,FALSE)))</f>
        <v>E4005</v>
      </c>
      <c r="W2779" s="35">
        <f>IF($L2779="비가동",0,IF($B2779="in",VLOOKUP($E2779,[1]투입량!$M:$T,6,FALSE),VLOOKUP($E2779,[1]투입량!$D:$I,5,FALSE)))</f>
        <v>252</v>
      </c>
      <c r="X2779" s="35">
        <f t="shared" si="215"/>
        <v>26056.800000000003</v>
      </c>
      <c r="Y2779" s="37">
        <f>IF(V2779=0,0,VLOOKUP(V2779,[1]원재료!C:H,3,0)*0.001)</f>
        <v>3.22</v>
      </c>
      <c r="Z2779" s="35">
        <f t="shared" si="214"/>
        <v>83902.896000000008</v>
      </c>
      <c r="AA2779" s="49"/>
      <c r="AB2779" s="39" t="s">
        <v>232</v>
      </c>
      <c r="AC2779" s="40"/>
    </row>
    <row r="2780" spans="1:29" ht="19.5" customHeight="1" x14ac:dyDescent="0.45">
      <c r="A2780" s="22">
        <v>46155</v>
      </c>
      <c r="B2780" s="23" t="s">
        <v>29</v>
      </c>
      <c r="C2780" s="24" t="s">
        <v>168</v>
      </c>
      <c r="D2780" s="25" t="s">
        <v>325</v>
      </c>
      <c r="E2780" s="26" t="s">
        <v>394</v>
      </c>
      <c r="F2780" s="27" t="str">
        <f>VLOOKUP(표1[[#This Row],[품번]],[1]!품번구분[#Data],2,0)</f>
        <v>G</v>
      </c>
      <c r="G2780" s="28">
        <v>4</v>
      </c>
      <c r="H2780" s="28">
        <v>94</v>
      </c>
      <c r="I2780" s="28">
        <v>0</v>
      </c>
      <c r="J2780" s="29">
        <f>표1[[#This Row],[C/V]]*표1[[#This Row],[판수]]-표1[[#This Row],[불량수량]]</f>
        <v>376</v>
      </c>
      <c r="K2780" s="28" t="s">
        <v>327</v>
      </c>
      <c r="L2780" s="28" t="s">
        <v>117</v>
      </c>
      <c r="M2780" s="30" t="s">
        <v>353</v>
      </c>
      <c r="N2780" s="30" t="s">
        <v>230</v>
      </c>
      <c r="O2780" s="31">
        <v>660</v>
      </c>
      <c r="P2780" s="31">
        <v>0</v>
      </c>
      <c r="Q2780" s="32"/>
      <c r="R2780" s="33">
        <f t="shared" si="217"/>
        <v>8.545454545454545</v>
      </c>
      <c r="S2780" s="34">
        <f t="shared" si="216"/>
        <v>183</v>
      </c>
      <c r="T2780" s="35">
        <f>IF(L2780="비가동",0,VLOOKUP(E2780,[1]단가!$D$4:$G$1048576,4,0))</f>
        <v>760</v>
      </c>
      <c r="U2780" s="35">
        <f t="shared" si="213"/>
        <v>285760</v>
      </c>
      <c r="V2780" s="36" t="str">
        <f>IF($L2780="비가동",0,IF($B2780="in",VLOOKUP($E2780,[1]투입량!$M:$T,3,FALSE),VLOOKUP($E2780,[1]투입량!$D:$I,3,FALSE)))</f>
        <v>E4701</v>
      </c>
      <c r="W2780" s="35">
        <f>IF($L2780="비가동",0,IF($B2780="in",VLOOKUP($E2780,[1]투입량!$M:$T,6,FALSE),VLOOKUP($E2780,[1]투입량!$D:$I,5,FALSE)))</f>
        <v>297</v>
      </c>
      <c r="X2780" s="35">
        <f t="shared" si="215"/>
        <v>30709.800000000003</v>
      </c>
      <c r="Y2780" s="37">
        <f>IF(V2780=0,0,VLOOKUP(V2780,[1]원재료!C:H,3,0)*0.001)</f>
        <v>3.13</v>
      </c>
      <c r="Z2780" s="35">
        <f t="shared" si="214"/>
        <v>96121.673999999999</v>
      </c>
      <c r="AA2780" s="49"/>
      <c r="AB2780" s="39" t="s">
        <v>232</v>
      </c>
      <c r="AC2780" s="40"/>
    </row>
    <row r="2781" spans="1:29" ht="19.5" customHeight="1" x14ac:dyDescent="0.45">
      <c r="A2781" s="22">
        <v>46155</v>
      </c>
      <c r="B2781" s="23" t="s">
        <v>29</v>
      </c>
      <c r="C2781" s="24" t="s">
        <v>168</v>
      </c>
      <c r="D2781" s="25" t="s">
        <v>328</v>
      </c>
      <c r="E2781" s="26" t="s">
        <v>329</v>
      </c>
      <c r="F2781" s="27" t="str">
        <f>VLOOKUP(표1[[#This Row],[품번]],[1]!품번구분[#Data],2,0)</f>
        <v>G</v>
      </c>
      <c r="G2781" s="28">
        <v>2</v>
      </c>
      <c r="H2781" s="28">
        <v>60</v>
      </c>
      <c r="I2781" s="28">
        <v>0</v>
      </c>
      <c r="J2781" s="29">
        <f>표1[[#This Row],[C/V]]*표1[[#This Row],[판수]]-표1[[#This Row],[불량수량]]</f>
        <v>120</v>
      </c>
      <c r="K2781" s="28" t="s">
        <v>334</v>
      </c>
      <c r="L2781" s="28" t="s">
        <v>34</v>
      </c>
      <c r="M2781" s="30" t="s">
        <v>230</v>
      </c>
      <c r="N2781" s="30" t="s">
        <v>353</v>
      </c>
      <c r="O2781" s="31">
        <v>620</v>
      </c>
      <c r="P2781" s="31">
        <v>0</v>
      </c>
      <c r="Q2781" s="32"/>
      <c r="R2781" s="33">
        <f t="shared" si="217"/>
        <v>5.806451612903226</v>
      </c>
      <c r="S2781" s="34">
        <f t="shared" si="216"/>
        <v>124</v>
      </c>
      <c r="T2781" s="35">
        <f>IF(L2781="비가동",0,VLOOKUP(E2781,[1]단가!$D$4:$G$1048576,4,0))</f>
        <v>3750</v>
      </c>
      <c r="U2781" s="35">
        <f t="shared" si="213"/>
        <v>450000</v>
      </c>
      <c r="V2781" s="36" t="str">
        <f>IF($L2781="비가동",0,IF($B2781="in",VLOOKUP($E2781,[1]투입량!$M:$T,3,FALSE),VLOOKUP($E2781,[1]투입량!$D:$I,3,FALSE)))</f>
        <v>E6005</v>
      </c>
      <c r="W2781" s="35">
        <f>IF($L2781="비가동",0,IF($B2781="in",VLOOKUP($E2781,[1]투입량!$M:$T,6,FALSE),VLOOKUP($E2781,[1]투입량!$D:$I,5,FALSE)))</f>
        <v>88</v>
      </c>
      <c r="X2781" s="35">
        <f t="shared" si="215"/>
        <v>5808.0000000000009</v>
      </c>
      <c r="Y2781" s="37">
        <f>IF(V2781=0,0,VLOOKUP(V2781,[1]원재료!C:H,3,0)*0.001)</f>
        <v>4.62</v>
      </c>
      <c r="Z2781" s="35">
        <f t="shared" si="214"/>
        <v>26832.960000000006</v>
      </c>
      <c r="AA2781" s="49"/>
      <c r="AB2781" s="39" t="s">
        <v>232</v>
      </c>
      <c r="AC2781" s="40"/>
    </row>
    <row r="2782" spans="1:29" ht="19.5" customHeight="1" x14ac:dyDescent="0.45">
      <c r="A2782" s="22">
        <v>46155</v>
      </c>
      <c r="B2782" s="23" t="s">
        <v>29</v>
      </c>
      <c r="C2782" s="24" t="s">
        <v>168</v>
      </c>
      <c r="D2782" s="25" t="s">
        <v>331</v>
      </c>
      <c r="E2782" s="26" t="s">
        <v>332</v>
      </c>
      <c r="F2782" s="27" t="str">
        <f>VLOOKUP(표1[[#This Row],[품번]],[1]!품번구분[#Data],2,0)</f>
        <v>G</v>
      </c>
      <c r="G2782" s="28">
        <v>16</v>
      </c>
      <c r="H2782" s="28">
        <v>60</v>
      </c>
      <c r="I2782" s="28">
        <v>0</v>
      </c>
      <c r="J2782" s="29">
        <f>표1[[#This Row],[C/V]]*표1[[#This Row],[판수]]-표1[[#This Row],[불량수량]]</f>
        <v>960</v>
      </c>
      <c r="K2782" s="28" t="s">
        <v>334</v>
      </c>
      <c r="L2782" s="28" t="s">
        <v>34</v>
      </c>
      <c r="M2782" s="30" t="s">
        <v>230</v>
      </c>
      <c r="N2782" s="30" t="s">
        <v>353</v>
      </c>
      <c r="O2782" s="31">
        <v>620</v>
      </c>
      <c r="P2782" s="31">
        <v>0</v>
      </c>
      <c r="Q2782" s="32"/>
      <c r="R2782" s="33">
        <f t="shared" si="217"/>
        <v>5.806451612903226</v>
      </c>
      <c r="S2782" s="34">
        <f t="shared" si="216"/>
        <v>124</v>
      </c>
      <c r="T2782" s="35">
        <f>IF(L2782="비가동",0,VLOOKUP(E2782,[1]단가!$D$4:$G$1048576,4,0))</f>
        <v>820.4</v>
      </c>
      <c r="U2782" s="35">
        <f t="shared" si="213"/>
        <v>787584</v>
      </c>
      <c r="V2782" s="36" t="str">
        <f>IF($L2782="비가동",0,IF($B2782="in",VLOOKUP($E2782,[1]투입량!$M:$T,3,FALSE),VLOOKUP($E2782,[1]투입량!$D:$I,3,FALSE)))</f>
        <v>E5005-1</v>
      </c>
      <c r="W2782" s="35">
        <f>IF($L2782="비가동",0,IF($B2782="in",VLOOKUP($E2782,[1]투입량!$M:$T,6,FALSE),VLOOKUP($E2782,[1]투입량!$D:$I,5,FALSE)))</f>
        <v>360</v>
      </c>
      <c r="X2782" s="35">
        <f t="shared" si="215"/>
        <v>23760.000000000004</v>
      </c>
      <c r="Y2782" s="37">
        <f>IF(V2782=0,0,VLOOKUP(V2782,[1]원재료!C:H,3,0)*0.001)</f>
        <v>3.25</v>
      </c>
      <c r="Z2782" s="35">
        <f t="shared" si="214"/>
        <v>77220.000000000015</v>
      </c>
      <c r="AA2782" s="49"/>
      <c r="AB2782" s="39" t="s">
        <v>232</v>
      </c>
      <c r="AC2782" s="40"/>
    </row>
    <row r="2783" spans="1:29" ht="19.5" customHeight="1" x14ac:dyDescent="0.45">
      <c r="A2783" s="22">
        <v>46155</v>
      </c>
      <c r="B2783" s="23" t="s">
        <v>29</v>
      </c>
      <c r="C2783" s="24" t="s">
        <v>168</v>
      </c>
      <c r="D2783" s="25" t="s">
        <v>333</v>
      </c>
      <c r="E2783" s="26" t="s">
        <v>332</v>
      </c>
      <c r="F2783" s="27" t="str">
        <f>VLOOKUP(표1[[#This Row],[품번]],[1]!품번구분[#Data],2,0)</f>
        <v>G</v>
      </c>
      <c r="G2783" s="28">
        <v>16</v>
      </c>
      <c r="H2783" s="28">
        <v>60</v>
      </c>
      <c r="I2783" s="28">
        <v>0</v>
      </c>
      <c r="J2783" s="29">
        <f>표1[[#This Row],[C/V]]*표1[[#This Row],[판수]]-표1[[#This Row],[불량수량]]</f>
        <v>960</v>
      </c>
      <c r="K2783" s="28" t="s">
        <v>334</v>
      </c>
      <c r="L2783" s="28" t="s">
        <v>34</v>
      </c>
      <c r="M2783" s="30" t="s">
        <v>230</v>
      </c>
      <c r="N2783" s="30" t="s">
        <v>353</v>
      </c>
      <c r="O2783" s="31">
        <v>620</v>
      </c>
      <c r="P2783" s="31">
        <v>0</v>
      </c>
      <c r="Q2783" s="32"/>
      <c r="R2783" s="33">
        <f t="shared" si="217"/>
        <v>5.806451612903226</v>
      </c>
      <c r="S2783" s="34">
        <f t="shared" si="216"/>
        <v>106</v>
      </c>
      <c r="T2783" s="35">
        <f>IF(L2783="비가동",0,VLOOKUP(E2783,[1]단가!$D$4:$G$1048576,4,0))</f>
        <v>820.4</v>
      </c>
      <c r="U2783" s="35">
        <f t="shared" si="213"/>
        <v>787584</v>
      </c>
      <c r="V2783" s="36" t="str">
        <f>IF($L2783="비가동",0,IF($B2783="in",VLOOKUP($E2783,[1]투입량!$M:$T,3,FALSE),VLOOKUP($E2783,[1]투입량!$D:$I,3,FALSE)))</f>
        <v>E5005-1</v>
      </c>
      <c r="W2783" s="35">
        <f>IF($L2783="비가동",0,IF($B2783="in",VLOOKUP($E2783,[1]투입량!$M:$T,6,FALSE),VLOOKUP($E2783,[1]투입량!$D:$I,5,FALSE)))</f>
        <v>360</v>
      </c>
      <c r="X2783" s="35">
        <f t="shared" si="215"/>
        <v>23760.000000000004</v>
      </c>
      <c r="Y2783" s="37">
        <f>IF(V2783=0,0,VLOOKUP(V2783,[1]원재료!C:H,3,0)*0.001)</f>
        <v>3.25</v>
      </c>
      <c r="Z2783" s="35">
        <f t="shared" si="214"/>
        <v>77220.000000000015</v>
      </c>
      <c r="AA2783" s="49"/>
      <c r="AB2783" s="39" t="s">
        <v>232</v>
      </c>
      <c r="AC2783" s="40"/>
    </row>
    <row r="2784" spans="1:29" ht="19.5" customHeight="1" x14ac:dyDescent="0.45">
      <c r="A2784" s="22">
        <v>46155</v>
      </c>
      <c r="B2784" s="23" t="s">
        <v>29</v>
      </c>
      <c r="C2784" s="24" t="s">
        <v>168</v>
      </c>
      <c r="D2784" s="25" t="s">
        <v>328</v>
      </c>
      <c r="E2784" s="26" t="s">
        <v>329</v>
      </c>
      <c r="F2784" s="27" t="str">
        <f>VLOOKUP(표1[[#This Row],[품번]],[1]!품번구분[#Data],2,0)</f>
        <v>G</v>
      </c>
      <c r="G2784" s="28">
        <v>2</v>
      </c>
      <c r="H2784" s="28">
        <v>64</v>
      </c>
      <c r="I2784" s="28">
        <v>0</v>
      </c>
      <c r="J2784" s="29">
        <f>표1[[#This Row],[C/V]]*표1[[#This Row],[판수]]-표1[[#This Row],[불량수량]]</f>
        <v>128</v>
      </c>
      <c r="K2784" s="28" t="s">
        <v>330</v>
      </c>
      <c r="L2784" s="28" t="s">
        <v>117</v>
      </c>
      <c r="M2784" s="30" t="s">
        <v>353</v>
      </c>
      <c r="N2784" s="30" t="s">
        <v>230</v>
      </c>
      <c r="O2784" s="45">
        <v>660</v>
      </c>
      <c r="P2784" s="31">
        <v>0</v>
      </c>
      <c r="Q2784" s="32"/>
      <c r="R2784" s="33">
        <f t="shared" si="217"/>
        <v>5.8181818181818183</v>
      </c>
      <c r="S2784" s="34">
        <f t="shared" si="216"/>
        <v>124</v>
      </c>
      <c r="T2784" s="35">
        <f>IF(L2784="비가동",0,VLOOKUP(E2784,[1]단가!$D$4:$G$1048576,4,0))</f>
        <v>3750</v>
      </c>
      <c r="U2784" s="35">
        <f t="shared" si="213"/>
        <v>480000</v>
      </c>
      <c r="V2784" s="36" t="str">
        <f>IF($L2784="비가동",0,IF($B2784="in",VLOOKUP($E2784,[1]투입량!$M:$T,3,FALSE),VLOOKUP($E2784,[1]투입량!$D:$I,3,FALSE)))</f>
        <v>E6005</v>
      </c>
      <c r="W2784" s="35">
        <f>IF($L2784="비가동",0,IF($B2784="in",VLOOKUP($E2784,[1]투입량!$M:$T,6,FALSE),VLOOKUP($E2784,[1]투입량!$D:$I,5,FALSE)))</f>
        <v>88</v>
      </c>
      <c r="X2784" s="35">
        <f t="shared" si="215"/>
        <v>6195.2000000000007</v>
      </c>
      <c r="Y2784" s="37">
        <f>IF(V2784=0,0,VLOOKUP(V2784,[1]원재료!C:H,3,0)*0.001)</f>
        <v>4.62</v>
      </c>
      <c r="Z2784" s="35">
        <f t="shared" si="214"/>
        <v>28621.824000000004</v>
      </c>
      <c r="AA2784" s="49"/>
      <c r="AB2784" s="39" t="s">
        <v>232</v>
      </c>
      <c r="AC2784" s="40"/>
    </row>
    <row r="2785" spans="1:29" ht="19.5" customHeight="1" x14ac:dyDescent="0.45">
      <c r="A2785" s="22">
        <v>46155</v>
      </c>
      <c r="B2785" s="23" t="s">
        <v>29</v>
      </c>
      <c r="C2785" s="24" t="s">
        <v>168</v>
      </c>
      <c r="D2785" s="25" t="s">
        <v>331</v>
      </c>
      <c r="E2785" s="26" t="s">
        <v>332</v>
      </c>
      <c r="F2785" s="27" t="str">
        <f>VLOOKUP(표1[[#This Row],[품번]],[1]!품번구분[#Data],2,0)</f>
        <v>G</v>
      </c>
      <c r="G2785" s="28">
        <v>16</v>
      </c>
      <c r="H2785" s="28">
        <v>64</v>
      </c>
      <c r="I2785" s="28">
        <v>0</v>
      </c>
      <c r="J2785" s="29">
        <f>표1[[#This Row],[C/V]]*표1[[#This Row],[판수]]-표1[[#This Row],[불량수량]]</f>
        <v>1024</v>
      </c>
      <c r="K2785" s="28" t="s">
        <v>330</v>
      </c>
      <c r="L2785" s="28" t="s">
        <v>117</v>
      </c>
      <c r="M2785" s="30" t="s">
        <v>353</v>
      </c>
      <c r="N2785" s="30" t="s">
        <v>230</v>
      </c>
      <c r="O2785" s="31">
        <v>660</v>
      </c>
      <c r="P2785" s="31">
        <v>0</v>
      </c>
      <c r="Q2785" s="32"/>
      <c r="R2785" s="33">
        <f t="shared" si="217"/>
        <v>5.8181818181818183</v>
      </c>
      <c r="S2785" s="34">
        <f t="shared" si="216"/>
        <v>124</v>
      </c>
      <c r="T2785" s="35">
        <f>IF(L2785="비가동",0,VLOOKUP(E2785,[1]단가!$D$4:$G$1048576,4,0))</f>
        <v>820.4</v>
      </c>
      <c r="U2785" s="35">
        <f t="shared" si="213"/>
        <v>840089.59999999998</v>
      </c>
      <c r="V2785" s="36" t="str">
        <f>IF($L2785="비가동",0,IF($B2785="in",VLOOKUP($E2785,[1]투입량!$M:$T,3,FALSE),VLOOKUP($E2785,[1]투입량!$D:$I,3,FALSE)))</f>
        <v>E5005-1</v>
      </c>
      <c r="W2785" s="35">
        <f>IF($L2785="비가동",0,IF($B2785="in",VLOOKUP($E2785,[1]투입량!$M:$T,6,FALSE),VLOOKUP($E2785,[1]투입량!$D:$I,5,FALSE)))</f>
        <v>360</v>
      </c>
      <c r="X2785" s="35">
        <f t="shared" si="215"/>
        <v>25344.000000000004</v>
      </c>
      <c r="Y2785" s="37">
        <f>IF(V2785=0,0,VLOOKUP(V2785,[1]원재료!C:H,3,0)*0.001)</f>
        <v>3.25</v>
      </c>
      <c r="Z2785" s="35">
        <f t="shared" si="214"/>
        <v>82368.000000000015</v>
      </c>
      <c r="AA2785" s="49"/>
      <c r="AB2785" s="39" t="s">
        <v>232</v>
      </c>
      <c r="AC2785" s="40"/>
    </row>
    <row r="2786" spans="1:29" ht="19.5" customHeight="1" x14ac:dyDescent="0.45">
      <c r="A2786" s="22">
        <v>46155</v>
      </c>
      <c r="B2786" s="23" t="s">
        <v>29</v>
      </c>
      <c r="C2786" s="24" t="s">
        <v>168</v>
      </c>
      <c r="D2786" s="25" t="s">
        <v>333</v>
      </c>
      <c r="E2786" s="26" t="s">
        <v>332</v>
      </c>
      <c r="F2786" s="27" t="str">
        <f>VLOOKUP(표1[[#This Row],[품번]],[1]!품번구분[#Data],2,0)</f>
        <v>G</v>
      </c>
      <c r="G2786" s="28">
        <v>16</v>
      </c>
      <c r="H2786" s="28">
        <v>46</v>
      </c>
      <c r="I2786" s="28">
        <v>0</v>
      </c>
      <c r="J2786" s="29">
        <f>표1[[#This Row],[C/V]]*표1[[#This Row],[판수]]-표1[[#This Row],[불량수량]]</f>
        <v>736</v>
      </c>
      <c r="K2786" s="28" t="s">
        <v>330</v>
      </c>
      <c r="L2786" s="28" t="s">
        <v>117</v>
      </c>
      <c r="M2786" s="30" t="s">
        <v>353</v>
      </c>
      <c r="N2786" s="30" t="s">
        <v>230</v>
      </c>
      <c r="O2786" s="31">
        <v>660</v>
      </c>
      <c r="P2786" s="31">
        <v>0</v>
      </c>
      <c r="Q2786" s="32"/>
      <c r="R2786" s="33">
        <f t="shared" si="217"/>
        <v>4.1818181818181817</v>
      </c>
      <c r="S2786" s="34">
        <f t="shared" si="216"/>
        <v>106</v>
      </c>
      <c r="T2786" s="35">
        <f>IF(L2786="비가동",0,VLOOKUP(E2786,[1]단가!$D$4:$G$1048576,4,0))</f>
        <v>820.4</v>
      </c>
      <c r="U2786" s="35">
        <f t="shared" si="213"/>
        <v>603814.40000000002</v>
      </c>
      <c r="V2786" s="36" t="str">
        <f>IF($L2786="비가동",0,IF($B2786="in",VLOOKUP($E2786,[1]투입량!$M:$T,3,FALSE),VLOOKUP($E2786,[1]투입량!$D:$I,3,FALSE)))</f>
        <v>E5005-1</v>
      </c>
      <c r="W2786" s="35">
        <f>IF($L2786="비가동",0,IF($B2786="in",VLOOKUP($E2786,[1]투입량!$M:$T,6,FALSE),VLOOKUP($E2786,[1]투입량!$D:$I,5,FALSE)))</f>
        <v>360</v>
      </c>
      <c r="X2786" s="35">
        <f t="shared" si="215"/>
        <v>18216.000000000004</v>
      </c>
      <c r="Y2786" s="37">
        <f>IF(V2786=0,0,VLOOKUP(V2786,[1]원재료!C:H,3,0)*0.001)</f>
        <v>3.25</v>
      </c>
      <c r="Z2786" s="35">
        <f t="shared" si="214"/>
        <v>59202.000000000015</v>
      </c>
      <c r="AA2786" s="49"/>
      <c r="AB2786" s="39" t="s">
        <v>232</v>
      </c>
      <c r="AC2786" s="40"/>
    </row>
    <row r="2787" spans="1:29" ht="19.5" customHeight="1" x14ac:dyDescent="0.45">
      <c r="A2787" s="22">
        <v>46155</v>
      </c>
      <c r="B2787" s="23" t="s">
        <v>29</v>
      </c>
      <c r="C2787" s="24" t="s">
        <v>168</v>
      </c>
      <c r="D2787" s="25" t="s">
        <v>335</v>
      </c>
      <c r="E2787" s="26" t="s">
        <v>336</v>
      </c>
      <c r="F2787" s="27" t="str">
        <f>VLOOKUP(표1[[#This Row],[품번]],[1]!품번구분[#Data],2,0)</f>
        <v>G</v>
      </c>
      <c r="G2787" s="28">
        <v>12</v>
      </c>
      <c r="H2787" s="28">
        <v>85</v>
      </c>
      <c r="I2787" s="28">
        <v>0</v>
      </c>
      <c r="J2787" s="29">
        <f>표1[[#This Row],[C/V]]*표1[[#This Row],[판수]]-표1[[#This Row],[불량수량]]</f>
        <v>1020</v>
      </c>
      <c r="K2787" s="28" t="s">
        <v>342</v>
      </c>
      <c r="L2787" s="28" t="s">
        <v>34</v>
      </c>
      <c r="M2787" s="30" t="s">
        <v>230</v>
      </c>
      <c r="N2787" s="30" t="s">
        <v>353</v>
      </c>
      <c r="O2787" s="31">
        <v>620</v>
      </c>
      <c r="P2787" s="31">
        <v>0</v>
      </c>
      <c r="Q2787" s="32"/>
      <c r="R2787" s="33">
        <f t="shared" si="217"/>
        <v>8.2258064516129021</v>
      </c>
      <c r="S2787" s="34">
        <f t="shared" si="216"/>
        <v>175</v>
      </c>
      <c r="T2787" s="35">
        <f>IF(L2787="비가동",0,VLOOKUP(E2787,[1]단가!$D$4:$G$1048576,4,0))</f>
        <v>382.8</v>
      </c>
      <c r="U2787" s="35">
        <f t="shared" si="213"/>
        <v>390456</v>
      </c>
      <c r="V2787" s="36" t="str">
        <f>IF($L2787="비가동",0,IF($B2787="in",VLOOKUP($E2787,[1]투입량!$M:$T,3,FALSE),VLOOKUP($E2787,[1]투입량!$D:$I,3,FALSE)))</f>
        <v>E5007</v>
      </c>
      <c r="W2787" s="35">
        <f>IF($L2787="비가동",0,IF($B2787="in",VLOOKUP($E2787,[1]투입량!$M:$T,6,FALSE),VLOOKUP($E2787,[1]투입량!$D:$I,5,FALSE)))</f>
        <v>480</v>
      </c>
      <c r="X2787" s="35">
        <f t="shared" si="215"/>
        <v>44880</v>
      </c>
      <c r="Y2787" s="37">
        <f>IF(V2787=0,0,VLOOKUP(V2787,[1]원재료!C:H,3,0)*0.001)</f>
        <v>4.55</v>
      </c>
      <c r="Z2787" s="35">
        <f t="shared" si="214"/>
        <v>204204</v>
      </c>
      <c r="AA2787" s="49"/>
      <c r="AB2787" s="39" t="s">
        <v>232</v>
      </c>
      <c r="AC2787" s="40"/>
    </row>
    <row r="2788" spans="1:29" ht="19.5" customHeight="1" x14ac:dyDescent="0.45">
      <c r="A2788" s="22">
        <v>46155</v>
      </c>
      <c r="B2788" s="23" t="s">
        <v>29</v>
      </c>
      <c r="C2788" s="24" t="s">
        <v>168</v>
      </c>
      <c r="D2788" s="25" t="s">
        <v>338</v>
      </c>
      <c r="E2788" s="26" t="s">
        <v>339</v>
      </c>
      <c r="F2788" s="27" t="str">
        <f>VLOOKUP(표1[[#This Row],[품번]],[1]!품번구분[#Data],2,0)</f>
        <v>G</v>
      </c>
      <c r="G2788" s="28">
        <v>4</v>
      </c>
      <c r="H2788" s="28">
        <v>85</v>
      </c>
      <c r="I2788" s="28">
        <v>0</v>
      </c>
      <c r="J2788" s="29">
        <f>표1[[#This Row],[C/V]]*표1[[#This Row],[판수]]-표1[[#This Row],[불량수량]]</f>
        <v>340</v>
      </c>
      <c r="K2788" s="28" t="s">
        <v>342</v>
      </c>
      <c r="L2788" s="28" t="s">
        <v>34</v>
      </c>
      <c r="M2788" s="30" t="s">
        <v>230</v>
      </c>
      <c r="N2788" s="30" t="s">
        <v>353</v>
      </c>
      <c r="O2788" s="31">
        <v>620</v>
      </c>
      <c r="P2788" s="31">
        <v>0</v>
      </c>
      <c r="Q2788" s="32"/>
      <c r="R2788" s="33">
        <f t="shared" si="217"/>
        <v>8.2258064516129021</v>
      </c>
      <c r="S2788" s="34">
        <f t="shared" si="216"/>
        <v>175</v>
      </c>
      <c r="T2788" s="35">
        <f>IF(L2788="비가동",0,VLOOKUP(E2788,[1]단가!$D$4:$G$1048576,4,0))</f>
        <v>621.20000000000005</v>
      </c>
      <c r="U2788" s="35">
        <f t="shared" si="213"/>
        <v>211208.00000000003</v>
      </c>
      <c r="V2788" s="36" t="str">
        <f>IF($L2788="비가동",0,IF($B2788="in",VLOOKUP($E2788,[1]투입량!$M:$T,3,FALSE),VLOOKUP($E2788,[1]투입량!$D:$I,3,FALSE)))</f>
        <v>E5005-1</v>
      </c>
      <c r="W2788" s="35">
        <f>IF($L2788="비가동",0,IF($B2788="in",VLOOKUP($E2788,[1]투입량!$M:$T,6,FALSE),VLOOKUP($E2788,[1]투입량!$D:$I,5,FALSE)))</f>
        <v>252</v>
      </c>
      <c r="X2788" s="35">
        <f t="shared" si="215"/>
        <v>23562.000000000004</v>
      </c>
      <c r="Y2788" s="37">
        <f>IF(V2788=0,0,VLOOKUP(V2788,[1]원재료!C:H,3,0)*0.001)</f>
        <v>3.25</v>
      </c>
      <c r="Z2788" s="35">
        <f t="shared" si="214"/>
        <v>76576.500000000015</v>
      </c>
      <c r="AA2788" s="49"/>
      <c r="AB2788" s="39" t="s">
        <v>232</v>
      </c>
      <c r="AC2788" s="40"/>
    </row>
    <row r="2789" spans="1:29" ht="19.5" customHeight="1" x14ac:dyDescent="0.45">
      <c r="A2789" s="22">
        <v>46155</v>
      </c>
      <c r="B2789" s="23" t="s">
        <v>29</v>
      </c>
      <c r="C2789" s="24" t="s">
        <v>168</v>
      </c>
      <c r="D2789" s="25" t="s">
        <v>340</v>
      </c>
      <c r="E2789" s="26" t="s">
        <v>282</v>
      </c>
      <c r="F2789" s="27" t="str">
        <f>VLOOKUP(표1[[#This Row],[품번]],[1]!품번구분[#Data],2,0)</f>
        <v>G</v>
      </c>
      <c r="G2789" s="28">
        <v>4</v>
      </c>
      <c r="H2789" s="28">
        <v>10</v>
      </c>
      <c r="I2789" s="28">
        <v>0</v>
      </c>
      <c r="J2789" s="29">
        <f>표1[[#This Row],[C/V]]*표1[[#This Row],[판수]]-표1[[#This Row],[불량수량]]</f>
        <v>40</v>
      </c>
      <c r="K2789" s="28" t="s">
        <v>342</v>
      </c>
      <c r="L2789" s="28" t="s">
        <v>34</v>
      </c>
      <c r="M2789" s="30" t="s">
        <v>230</v>
      </c>
      <c r="N2789" s="30">
        <v>0.3611111111111111</v>
      </c>
      <c r="O2789" s="31">
        <v>40</v>
      </c>
      <c r="P2789" s="31">
        <v>0</v>
      </c>
      <c r="Q2789" s="32"/>
      <c r="R2789" s="33">
        <f t="shared" si="217"/>
        <v>15</v>
      </c>
      <c r="S2789" s="34">
        <f t="shared" si="216"/>
        <v>10</v>
      </c>
      <c r="T2789" s="35">
        <f>IF(L2789="비가동",0,VLOOKUP(E2789,[1]단가!$D$4:$G$1048576,4,0))</f>
        <v>0</v>
      </c>
      <c r="U2789" s="35">
        <f t="shared" si="213"/>
        <v>0</v>
      </c>
      <c r="V2789" s="36" t="str">
        <f>IF($L2789="비가동",0,IF($B2789="in",VLOOKUP($E2789,[1]투입량!$M:$T,3,FALSE),VLOOKUP($E2789,[1]투입량!$D:$I,3,FALSE)))</f>
        <v>E5005-1</v>
      </c>
      <c r="W2789" s="35">
        <f>IF($L2789="비가동",0,IF($B2789="in",VLOOKUP($E2789,[1]투입량!$M:$T,6,FALSE),VLOOKUP($E2789,[1]투입량!$D:$I,5,FALSE)))</f>
        <v>0</v>
      </c>
      <c r="X2789" s="35">
        <f t="shared" si="215"/>
        <v>0</v>
      </c>
      <c r="Y2789" s="37">
        <f>IF(V2789=0,0,VLOOKUP(V2789,[1]원재료!C:H,3,0)*0.001)</f>
        <v>3.25</v>
      </c>
      <c r="Z2789" s="35">
        <f t="shared" si="214"/>
        <v>0</v>
      </c>
      <c r="AA2789" s="49"/>
      <c r="AB2789" s="39" t="s">
        <v>232</v>
      </c>
      <c r="AC2789" s="40"/>
    </row>
    <row r="2790" spans="1:29" ht="19.5" hidden="1" customHeight="1" x14ac:dyDescent="0.45">
      <c r="A2790" s="22">
        <v>46155</v>
      </c>
      <c r="B2790" s="23" t="s">
        <v>29</v>
      </c>
      <c r="C2790" s="24" t="s">
        <v>168</v>
      </c>
      <c r="D2790" s="25" t="s">
        <v>340</v>
      </c>
      <c r="E2790" s="26" t="s">
        <v>277</v>
      </c>
      <c r="F2790" s="27" t="str">
        <f>VLOOKUP(표1[[#This Row],[품번]],[1]!품번구분[#Data],2,0)</f>
        <v>G</v>
      </c>
      <c r="G2790" s="28">
        <v>4</v>
      </c>
      <c r="H2790" s="28">
        <v>70</v>
      </c>
      <c r="I2790" s="28">
        <v>0</v>
      </c>
      <c r="J2790" s="29">
        <f>표1[[#This Row],[C/V]]*표1[[#This Row],[판수]]-표1[[#This Row],[불량수량]]</f>
        <v>280</v>
      </c>
      <c r="K2790" s="28" t="s">
        <v>342</v>
      </c>
      <c r="L2790" s="28" t="s">
        <v>34</v>
      </c>
      <c r="M2790" s="30">
        <v>0.3611111111111111</v>
      </c>
      <c r="N2790" s="30" t="s">
        <v>353</v>
      </c>
      <c r="O2790" s="31">
        <v>540</v>
      </c>
      <c r="P2790" s="31">
        <v>40</v>
      </c>
      <c r="Q2790" s="32" t="s">
        <v>178</v>
      </c>
      <c r="R2790" s="33">
        <f t="shared" si="217"/>
        <v>7.7777777777777777</v>
      </c>
      <c r="S2790" s="34">
        <f t="shared" si="216"/>
        <v>160</v>
      </c>
      <c r="T2790" s="35">
        <f>IF(L2790="비가동",0,VLOOKUP(E2790,[1]단가!$D$4:$G$1048576,4,0))</f>
        <v>832.6</v>
      </c>
      <c r="U2790" s="35">
        <f t="shared" si="213"/>
        <v>233128</v>
      </c>
      <c r="V2790" s="36" t="str">
        <f>IF($L2790="비가동",0,IF($B2790="in",VLOOKUP($E2790,[1]투입량!$M:$T,3,FALSE),VLOOKUP($E2790,[1]투입량!$D:$I,3,FALSE)))</f>
        <v>E5005-1</v>
      </c>
      <c r="W2790" s="35">
        <f>IF($L2790="비가동",0,IF($B2790="in",VLOOKUP($E2790,[1]투입량!$M:$T,6,FALSE),VLOOKUP($E2790,[1]투입량!$D:$I,5,FALSE)))</f>
        <v>0</v>
      </c>
      <c r="X2790" s="35">
        <f t="shared" si="215"/>
        <v>0</v>
      </c>
      <c r="Y2790" s="37">
        <f>IF(V2790=0,0,VLOOKUP(V2790,[1]원재료!C:H,3,0)*0.001)</f>
        <v>3.25</v>
      </c>
      <c r="Z2790" s="35">
        <f t="shared" si="214"/>
        <v>0</v>
      </c>
      <c r="AA2790" s="49"/>
      <c r="AB2790" s="39" t="s">
        <v>232</v>
      </c>
      <c r="AC2790" s="40"/>
    </row>
    <row r="2791" spans="1:29" ht="19.5" customHeight="1" x14ac:dyDescent="0.45">
      <c r="A2791" s="22">
        <v>46155</v>
      </c>
      <c r="B2791" s="23" t="s">
        <v>29</v>
      </c>
      <c r="C2791" s="24" t="s">
        <v>168</v>
      </c>
      <c r="D2791" s="25" t="s">
        <v>335</v>
      </c>
      <c r="E2791" s="26" t="s">
        <v>336</v>
      </c>
      <c r="F2791" s="27" t="str">
        <f>VLOOKUP(표1[[#This Row],[품번]],[1]!품번구분[#Data],2,0)</f>
        <v>G</v>
      </c>
      <c r="G2791" s="28">
        <v>12</v>
      </c>
      <c r="H2791" s="28">
        <v>90</v>
      </c>
      <c r="I2791" s="28">
        <v>0</v>
      </c>
      <c r="J2791" s="29">
        <f>표1[[#This Row],[C/V]]*표1[[#This Row],[판수]]-표1[[#This Row],[불량수량]]</f>
        <v>1080</v>
      </c>
      <c r="K2791" s="28" t="s">
        <v>337</v>
      </c>
      <c r="L2791" s="28" t="s">
        <v>117</v>
      </c>
      <c r="M2791" s="30" t="s">
        <v>353</v>
      </c>
      <c r="N2791" s="30" t="s">
        <v>230</v>
      </c>
      <c r="O2791" s="31">
        <v>660</v>
      </c>
      <c r="P2791" s="31">
        <v>0</v>
      </c>
      <c r="Q2791" s="32"/>
      <c r="R2791" s="33">
        <f t="shared" si="217"/>
        <v>8.1818181818181817</v>
      </c>
      <c r="S2791" s="34">
        <f t="shared" si="216"/>
        <v>175</v>
      </c>
      <c r="T2791" s="35">
        <f>IF(L2791="비가동",0,VLOOKUP(E2791,[1]단가!$D$4:$G$1048576,4,0))</f>
        <v>382.8</v>
      </c>
      <c r="U2791" s="35">
        <f t="shared" si="213"/>
        <v>413424</v>
      </c>
      <c r="V2791" s="36" t="str">
        <f>IF($L2791="비가동",0,IF($B2791="in",VLOOKUP($E2791,[1]투입량!$M:$T,3,FALSE),VLOOKUP($E2791,[1]투입량!$D:$I,3,FALSE)))</f>
        <v>E5007</v>
      </c>
      <c r="W2791" s="35">
        <f>IF($L2791="비가동",0,IF($B2791="in",VLOOKUP($E2791,[1]투입량!$M:$T,6,FALSE),VLOOKUP($E2791,[1]투입량!$D:$I,5,FALSE)))</f>
        <v>480</v>
      </c>
      <c r="X2791" s="35">
        <f t="shared" si="215"/>
        <v>47520</v>
      </c>
      <c r="Y2791" s="37">
        <f>IF(V2791=0,0,VLOOKUP(V2791,[1]원재료!C:H,3,0)*0.001)</f>
        <v>4.55</v>
      </c>
      <c r="Z2791" s="35">
        <f t="shared" si="214"/>
        <v>216216</v>
      </c>
      <c r="AA2791" s="49"/>
      <c r="AB2791" s="39" t="s">
        <v>232</v>
      </c>
      <c r="AC2791" s="40"/>
    </row>
    <row r="2792" spans="1:29" ht="19.5" customHeight="1" x14ac:dyDescent="0.45">
      <c r="A2792" s="22">
        <v>46155</v>
      </c>
      <c r="B2792" s="23" t="s">
        <v>29</v>
      </c>
      <c r="C2792" s="24" t="s">
        <v>168</v>
      </c>
      <c r="D2792" s="25" t="s">
        <v>338</v>
      </c>
      <c r="E2792" s="26" t="s">
        <v>339</v>
      </c>
      <c r="F2792" s="27" t="str">
        <f>VLOOKUP(표1[[#This Row],[품번]],[1]!품번구분[#Data],2,0)</f>
        <v>G</v>
      </c>
      <c r="G2792" s="28">
        <v>4</v>
      </c>
      <c r="H2792" s="28">
        <v>90</v>
      </c>
      <c r="I2792" s="28">
        <v>0</v>
      </c>
      <c r="J2792" s="29">
        <f>표1[[#This Row],[C/V]]*표1[[#This Row],[판수]]-표1[[#This Row],[불량수량]]</f>
        <v>360</v>
      </c>
      <c r="K2792" s="28" t="s">
        <v>337</v>
      </c>
      <c r="L2792" s="28" t="s">
        <v>117</v>
      </c>
      <c r="M2792" s="30" t="s">
        <v>353</v>
      </c>
      <c r="N2792" s="30" t="s">
        <v>230</v>
      </c>
      <c r="O2792" s="31">
        <v>660</v>
      </c>
      <c r="P2792" s="31">
        <v>0</v>
      </c>
      <c r="Q2792" s="32"/>
      <c r="R2792" s="33">
        <f t="shared" si="217"/>
        <v>8.1818181818181817</v>
      </c>
      <c r="S2792" s="34">
        <f t="shared" si="216"/>
        <v>175</v>
      </c>
      <c r="T2792" s="35">
        <f>IF(L2792="비가동",0,VLOOKUP(E2792,[1]단가!$D$4:$G$1048576,4,0))</f>
        <v>621.20000000000005</v>
      </c>
      <c r="U2792" s="35">
        <f t="shared" si="213"/>
        <v>223632.00000000003</v>
      </c>
      <c r="V2792" s="36" t="str">
        <f>IF($L2792="비가동",0,IF($B2792="in",VLOOKUP($E2792,[1]투입량!$M:$T,3,FALSE),VLOOKUP($E2792,[1]투입량!$D:$I,3,FALSE)))</f>
        <v>E5005-1</v>
      </c>
      <c r="W2792" s="35">
        <f>IF($L2792="비가동",0,IF($B2792="in",VLOOKUP($E2792,[1]투입량!$M:$T,6,FALSE),VLOOKUP($E2792,[1]투입량!$D:$I,5,FALSE)))</f>
        <v>252</v>
      </c>
      <c r="X2792" s="35">
        <f t="shared" si="215"/>
        <v>24948.000000000004</v>
      </c>
      <c r="Y2792" s="37">
        <f>IF(V2792=0,0,VLOOKUP(V2792,[1]원재료!C:H,3,0)*0.001)</f>
        <v>3.25</v>
      </c>
      <c r="Z2792" s="35">
        <f t="shared" si="214"/>
        <v>81081.000000000015</v>
      </c>
      <c r="AA2792" s="49"/>
      <c r="AB2792" s="39" t="s">
        <v>232</v>
      </c>
      <c r="AC2792" s="40"/>
    </row>
    <row r="2793" spans="1:29" ht="19.5" customHeight="1" x14ac:dyDescent="0.45">
      <c r="A2793" s="22">
        <v>46155</v>
      </c>
      <c r="B2793" s="23" t="s">
        <v>29</v>
      </c>
      <c r="C2793" s="24" t="s">
        <v>168</v>
      </c>
      <c r="D2793" s="25" t="s">
        <v>340</v>
      </c>
      <c r="E2793" s="26" t="s">
        <v>277</v>
      </c>
      <c r="F2793" s="27" t="str">
        <f>VLOOKUP(표1[[#This Row],[품번]],[1]!품번구분[#Data],2,0)</f>
        <v>G</v>
      </c>
      <c r="G2793" s="28">
        <v>4</v>
      </c>
      <c r="H2793" s="28">
        <v>90</v>
      </c>
      <c r="I2793" s="28">
        <v>0</v>
      </c>
      <c r="J2793" s="29">
        <f>표1[[#This Row],[C/V]]*표1[[#This Row],[판수]]-표1[[#This Row],[불량수량]]</f>
        <v>360</v>
      </c>
      <c r="K2793" s="28" t="s">
        <v>337</v>
      </c>
      <c r="L2793" s="28" t="s">
        <v>117</v>
      </c>
      <c r="M2793" s="30" t="s">
        <v>353</v>
      </c>
      <c r="N2793" s="30" t="s">
        <v>230</v>
      </c>
      <c r="O2793" s="31">
        <v>660</v>
      </c>
      <c r="P2793" s="31">
        <v>0</v>
      </c>
      <c r="Q2793" s="32"/>
      <c r="R2793" s="33">
        <f t="shared" si="217"/>
        <v>8.1818181818181817</v>
      </c>
      <c r="S2793" s="34">
        <f t="shared" si="216"/>
        <v>160</v>
      </c>
      <c r="T2793" s="35">
        <f>IF(L2793="비가동",0,VLOOKUP(E2793,[1]단가!$D$4:$G$1048576,4,0))</f>
        <v>832.6</v>
      </c>
      <c r="U2793" s="35">
        <f t="shared" si="213"/>
        <v>299736</v>
      </c>
      <c r="V2793" s="36" t="str">
        <f>IF($L2793="비가동",0,IF($B2793="in",VLOOKUP($E2793,[1]투입량!$M:$T,3,FALSE),VLOOKUP($E2793,[1]투입량!$D:$I,3,FALSE)))</f>
        <v>E5005-1</v>
      </c>
      <c r="W2793" s="35">
        <f>IF($L2793="비가동",0,IF($B2793="in",VLOOKUP($E2793,[1]투입량!$M:$T,6,FALSE),VLOOKUP($E2793,[1]투입량!$D:$I,5,FALSE)))</f>
        <v>0</v>
      </c>
      <c r="X2793" s="35">
        <f t="shared" si="215"/>
        <v>0</v>
      </c>
      <c r="Y2793" s="37">
        <f>IF(V2793=0,0,VLOOKUP(V2793,[1]원재료!C:H,3,0)*0.001)</f>
        <v>3.25</v>
      </c>
      <c r="Z2793" s="35">
        <f t="shared" si="214"/>
        <v>0</v>
      </c>
      <c r="AA2793" s="49"/>
      <c r="AB2793" s="39" t="s">
        <v>232</v>
      </c>
      <c r="AC2793" s="40"/>
    </row>
    <row r="2794" spans="1:29" ht="19.5" customHeight="1" x14ac:dyDescent="0.45">
      <c r="A2794" s="22">
        <v>46155</v>
      </c>
      <c r="B2794" s="23" t="s">
        <v>29</v>
      </c>
      <c r="C2794" s="24" t="s">
        <v>168</v>
      </c>
      <c r="D2794" s="25" t="s">
        <v>370</v>
      </c>
      <c r="E2794" s="26" t="s">
        <v>316</v>
      </c>
      <c r="F2794" s="27" t="str">
        <f>VLOOKUP(표1[[#This Row],[품번]],[1]!품번구분[#Data],2,0)</f>
        <v>G</v>
      </c>
      <c r="G2794" s="28">
        <v>4</v>
      </c>
      <c r="H2794" s="28">
        <v>85</v>
      </c>
      <c r="I2794" s="28">
        <v>0</v>
      </c>
      <c r="J2794" s="29">
        <f>표1[[#This Row],[C/V]]*표1[[#This Row],[판수]]-표1[[#This Row],[불량수량]]</f>
        <v>340</v>
      </c>
      <c r="K2794" s="28" t="s">
        <v>358</v>
      </c>
      <c r="L2794" s="28" t="s">
        <v>34</v>
      </c>
      <c r="M2794" s="30" t="s">
        <v>230</v>
      </c>
      <c r="N2794" s="30" t="s">
        <v>353</v>
      </c>
      <c r="O2794" s="31">
        <v>620</v>
      </c>
      <c r="P2794" s="31">
        <v>0</v>
      </c>
      <c r="Q2794" s="32"/>
      <c r="R2794" s="33">
        <f t="shared" si="217"/>
        <v>8.2258064516129021</v>
      </c>
      <c r="S2794" s="34">
        <f t="shared" si="216"/>
        <v>85</v>
      </c>
      <c r="T2794" s="35">
        <f>IF(L2794="비가동",0,VLOOKUP(E2794,[1]단가!$D$4:$G$1048576,4,0))</f>
        <v>670</v>
      </c>
      <c r="U2794" s="35">
        <f t="shared" si="213"/>
        <v>227800</v>
      </c>
      <c r="V2794" s="36" t="str">
        <f>IF($L2794="비가동",0,IF($B2794="in",VLOOKUP($E2794,[1]투입량!$M:$T,3,FALSE),VLOOKUP($E2794,[1]투입량!$D:$I,3,FALSE)))</f>
        <v>E5005-1</v>
      </c>
      <c r="W2794" s="35">
        <f>IF($L2794="비가동",0,IF($B2794="in",VLOOKUP($E2794,[1]투입량!$M:$T,6,FALSE),VLOOKUP($E2794,[1]투입량!$D:$I,5,FALSE)))</f>
        <v>337</v>
      </c>
      <c r="X2794" s="35">
        <f t="shared" si="215"/>
        <v>31509.500000000004</v>
      </c>
      <c r="Y2794" s="37">
        <f>IF(V2794=0,0,VLOOKUP(V2794,'[1]원재료 (2)'!C:H,3,0)*0.001)</f>
        <v>3.25</v>
      </c>
      <c r="Z2794" s="35">
        <f t="shared" si="214"/>
        <v>102405.87500000001</v>
      </c>
      <c r="AA2794" s="49"/>
      <c r="AB2794" s="39" t="s">
        <v>232</v>
      </c>
      <c r="AC2794" s="40"/>
    </row>
    <row r="2795" spans="1:29" ht="19.5" customHeight="1" x14ac:dyDescent="0.45">
      <c r="A2795" s="22">
        <v>46155</v>
      </c>
      <c r="B2795" s="23" t="s">
        <v>29</v>
      </c>
      <c r="C2795" s="24" t="s">
        <v>168</v>
      </c>
      <c r="D2795" s="25" t="s">
        <v>414</v>
      </c>
      <c r="E2795" s="26" t="s">
        <v>415</v>
      </c>
      <c r="F2795" s="27" t="str">
        <f>VLOOKUP(표1[[#This Row],[품번]],[1]!품번구분[#Data],2,0)</f>
        <v>G</v>
      </c>
      <c r="G2795" s="28">
        <v>24</v>
      </c>
      <c r="H2795" s="28">
        <v>85</v>
      </c>
      <c r="I2795" s="28">
        <v>0</v>
      </c>
      <c r="J2795" s="29">
        <f>표1[[#This Row],[C/V]]*표1[[#This Row],[판수]]-표1[[#This Row],[불량수량]]</f>
        <v>2040</v>
      </c>
      <c r="K2795" s="28" t="s">
        <v>358</v>
      </c>
      <c r="L2795" s="28" t="s">
        <v>34</v>
      </c>
      <c r="M2795" s="30" t="s">
        <v>230</v>
      </c>
      <c r="N2795" s="30" t="s">
        <v>353</v>
      </c>
      <c r="O2795" s="31">
        <v>620</v>
      </c>
      <c r="P2795" s="31">
        <v>0</v>
      </c>
      <c r="Q2795" s="32"/>
      <c r="R2795" s="33">
        <f t="shared" si="217"/>
        <v>8.2258064516129021</v>
      </c>
      <c r="S2795" s="34">
        <f t="shared" si="216"/>
        <v>150</v>
      </c>
      <c r="T2795" s="35">
        <f>IF(L2795="비가동",0,VLOOKUP(E2795,[1]단가!$D$4:$G$1048576,4,0))</f>
        <v>96</v>
      </c>
      <c r="U2795" s="35">
        <f t="shared" si="213"/>
        <v>195840</v>
      </c>
      <c r="V2795" s="36" t="str">
        <f>IF($L2795="비가동",0,IF($B2795="in",VLOOKUP($E2795,[1]투입량!$M:$T,3,FALSE),VLOOKUP($E2795,[1]투입량!$D:$I,3,FALSE)))</f>
        <v>C5001</v>
      </c>
      <c r="W2795" s="35">
        <f>IF($L2795="비가동",0,IF($B2795="in",VLOOKUP($E2795,[1]투입량!$M:$T,6,FALSE),VLOOKUP($E2795,[1]투입량!$D:$I,5,FALSE)))</f>
        <v>168</v>
      </c>
      <c r="X2795" s="35">
        <f t="shared" si="215"/>
        <v>15708.000000000002</v>
      </c>
      <c r="Y2795" s="37">
        <f>IF(V2795=0,0,VLOOKUP(V2795,'[1]원재료 (2)'!C:H,3,0)*0.001)</f>
        <v>5.3</v>
      </c>
      <c r="Z2795" s="35">
        <f t="shared" si="214"/>
        <v>83252.400000000009</v>
      </c>
      <c r="AA2795" s="49"/>
      <c r="AB2795" s="39" t="s">
        <v>232</v>
      </c>
      <c r="AC2795" s="40"/>
    </row>
    <row r="2796" spans="1:29" ht="19.5" customHeight="1" x14ac:dyDescent="0.45">
      <c r="A2796" s="22">
        <v>46155</v>
      </c>
      <c r="B2796" s="23" t="s">
        <v>29</v>
      </c>
      <c r="C2796" s="24" t="s">
        <v>168</v>
      </c>
      <c r="D2796" s="25" t="s">
        <v>416</v>
      </c>
      <c r="E2796" s="26" t="s">
        <v>417</v>
      </c>
      <c r="F2796" s="27" t="str">
        <f>VLOOKUP(표1[[#This Row],[품번]],[1]!품번구분[#Data],2,0)</f>
        <v>G</v>
      </c>
      <c r="G2796" s="28">
        <v>160</v>
      </c>
      <c r="H2796" s="28">
        <v>49</v>
      </c>
      <c r="I2796" s="28">
        <v>0</v>
      </c>
      <c r="J2796" s="29">
        <f>표1[[#This Row],[C/V]]*표1[[#This Row],[판수]]-표1[[#This Row],[불량수량]]</f>
        <v>7840</v>
      </c>
      <c r="K2796" s="28" t="s">
        <v>358</v>
      </c>
      <c r="L2796" s="28" t="s">
        <v>34</v>
      </c>
      <c r="M2796" s="30" t="s">
        <v>230</v>
      </c>
      <c r="N2796" s="30" t="s">
        <v>353</v>
      </c>
      <c r="O2796" s="31">
        <v>620</v>
      </c>
      <c r="P2796" s="31">
        <v>0</v>
      </c>
      <c r="Q2796" s="32"/>
      <c r="R2796" s="33">
        <f t="shared" si="217"/>
        <v>4.7419354838709671</v>
      </c>
      <c r="S2796" s="34">
        <f t="shared" si="216"/>
        <v>114</v>
      </c>
      <c r="T2796" s="35">
        <f>IF(L2796="비가동",0,VLOOKUP(E2796,[1]단가!$D$4:$G$1048576,4,0))</f>
        <v>58</v>
      </c>
      <c r="U2796" s="35">
        <f t="shared" si="213"/>
        <v>454720</v>
      </c>
      <c r="V2796" s="36" t="str">
        <f>IF($L2796="비가동",0,IF($B2796="in",VLOOKUP($E2796,[1]투입량!$M:$T,3,FALSE),VLOOKUP($E2796,[1]투입량!$D:$I,3,FALSE)))</f>
        <v>E7003</v>
      </c>
      <c r="W2796" s="35">
        <f>IF($L2796="비가동",0,IF($B2796="in",VLOOKUP($E2796,[1]투입량!$M:$T,6,FALSE),VLOOKUP($E2796,[1]투입량!$D:$I,5,FALSE)))</f>
        <v>80</v>
      </c>
      <c r="X2796" s="35">
        <f t="shared" si="215"/>
        <v>4312</v>
      </c>
      <c r="Y2796" s="37">
        <f>IF(V2796=0,0,VLOOKUP(V2796,'[1]원재료 (2)'!C:H,3,0)*0.001)</f>
        <v>4.95</v>
      </c>
      <c r="Z2796" s="35">
        <f t="shared" si="214"/>
        <v>21344.400000000001</v>
      </c>
      <c r="AA2796" s="49"/>
      <c r="AB2796" s="39" t="s">
        <v>232</v>
      </c>
      <c r="AC2796" s="40"/>
    </row>
    <row r="2797" spans="1:29" ht="19.5" customHeight="1" x14ac:dyDescent="0.45">
      <c r="A2797" s="22">
        <v>46155</v>
      </c>
      <c r="B2797" s="23" t="s">
        <v>29</v>
      </c>
      <c r="C2797" s="24" t="s">
        <v>168</v>
      </c>
      <c r="D2797" s="25" t="s">
        <v>414</v>
      </c>
      <c r="E2797" s="26" t="s">
        <v>415</v>
      </c>
      <c r="F2797" s="27" t="str">
        <f>VLOOKUP(표1[[#This Row],[품번]],[1]!품번구분[#Data],2,0)</f>
        <v>G</v>
      </c>
      <c r="G2797" s="28">
        <v>24</v>
      </c>
      <c r="H2797" s="28">
        <v>65</v>
      </c>
      <c r="I2797" s="28">
        <v>0</v>
      </c>
      <c r="J2797" s="29">
        <f>표1[[#This Row],[C/V]]*표1[[#This Row],[판수]]-표1[[#This Row],[불량수량]]</f>
        <v>1560</v>
      </c>
      <c r="K2797" s="28" t="s">
        <v>301</v>
      </c>
      <c r="L2797" s="28" t="s">
        <v>117</v>
      </c>
      <c r="M2797" s="30" t="s">
        <v>353</v>
      </c>
      <c r="N2797" s="30" t="s">
        <v>230</v>
      </c>
      <c r="O2797" s="31">
        <v>660</v>
      </c>
      <c r="P2797" s="31">
        <v>0</v>
      </c>
      <c r="Q2797" s="32"/>
      <c r="R2797" s="33">
        <f t="shared" si="217"/>
        <v>5.9090909090909092</v>
      </c>
      <c r="S2797" s="34">
        <f t="shared" si="216"/>
        <v>150</v>
      </c>
      <c r="T2797" s="35">
        <f>IF(L2797="비가동",0,VLOOKUP(E2797,[1]단가!$D$4:$G$1048576,4,0))</f>
        <v>96</v>
      </c>
      <c r="U2797" s="35">
        <f t="shared" si="213"/>
        <v>149760</v>
      </c>
      <c r="V2797" s="36" t="str">
        <f>IF($L2797="비가동",0,IF($B2797="in",VLOOKUP($E2797,[1]투입량!$M:$T,3,FALSE),VLOOKUP($E2797,[1]투입량!$D:$I,3,FALSE)))</f>
        <v>C5001</v>
      </c>
      <c r="W2797" s="35">
        <f>IF($L2797="비가동",0,IF($B2797="in",VLOOKUP($E2797,[1]투입량!$M:$T,6,FALSE),VLOOKUP($E2797,[1]투입량!$D:$I,5,FALSE)))</f>
        <v>168</v>
      </c>
      <c r="X2797" s="35">
        <f t="shared" si="215"/>
        <v>12012</v>
      </c>
      <c r="Y2797" s="37">
        <f>IF(V2797=0,0,VLOOKUP(V2797,'[1]원재료 (2)'!C:H,3,0)*0.001)</f>
        <v>5.3</v>
      </c>
      <c r="Z2797" s="35">
        <f t="shared" si="214"/>
        <v>63663.6</v>
      </c>
      <c r="AA2797" s="49"/>
      <c r="AB2797" s="39" t="s">
        <v>232</v>
      </c>
      <c r="AC2797" s="40"/>
    </row>
    <row r="2798" spans="1:29" ht="19.5" customHeight="1" x14ac:dyDescent="0.45">
      <c r="A2798" s="22">
        <v>46155</v>
      </c>
      <c r="B2798" s="23" t="s">
        <v>29</v>
      </c>
      <c r="C2798" s="24" t="s">
        <v>168</v>
      </c>
      <c r="D2798" s="25" t="s">
        <v>416</v>
      </c>
      <c r="E2798" s="26" t="s">
        <v>417</v>
      </c>
      <c r="F2798" s="27" t="str">
        <f>VLOOKUP(표1[[#This Row],[품번]],[1]!품번구분[#Data],2,0)</f>
        <v>G</v>
      </c>
      <c r="G2798" s="28">
        <v>160</v>
      </c>
      <c r="H2798" s="28">
        <v>65</v>
      </c>
      <c r="I2798" s="28">
        <v>0</v>
      </c>
      <c r="J2798" s="29">
        <f>표1[[#This Row],[C/V]]*표1[[#This Row],[판수]]-표1[[#This Row],[불량수량]]</f>
        <v>10400</v>
      </c>
      <c r="K2798" s="28" t="s">
        <v>301</v>
      </c>
      <c r="L2798" s="28" t="s">
        <v>117</v>
      </c>
      <c r="M2798" s="30" t="s">
        <v>353</v>
      </c>
      <c r="N2798" s="30" t="s">
        <v>230</v>
      </c>
      <c r="O2798" s="31">
        <v>660</v>
      </c>
      <c r="P2798" s="31">
        <v>0</v>
      </c>
      <c r="Q2798" s="32"/>
      <c r="R2798" s="33">
        <f t="shared" si="217"/>
        <v>5.9090909090909092</v>
      </c>
      <c r="S2798" s="34">
        <f t="shared" si="216"/>
        <v>114</v>
      </c>
      <c r="T2798" s="35">
        <f>IF(L2798="비가동",0,VLOOKUP(E2798,[1]단가!$D$4:$G$1048576,4,0))</f>
        <v>58</v>
      </c>
      <c r="U2798" s="35">
        <f t="shared" si="213"/>
        <v>603200</v>
      </c>
      <c r="V2798" s="36" t="str">
        <f>IF($L2798="비가동",0,IF($B2798="in",VLOOKUP($E2798,[1]투입량!$M:$T,3,FALSE),VLOOKUP($E2798,[1]투입량!$D:$I,3,FALSE)))</f>
        <v>E7003</v>
      </c>
      <c r="W2798" s="35">
        <f>IF($L2798="비가동",0,IF($B2798="in",VLOOKUP($E2798,[1]투입량!$M:$T,6,FALSE),VLOOKUP($E2798,[1]투입량!$D:$I,5,FALSE)))</f>
        <v>80</v>
      </c>
      <c r="X2798" s="35">
        <f t="shared" si="215"/>
        <v>5720</v>
      </c>
      <c r="Y2798" s="37">
        <f>IF(V2798=0,0,VLOOKUP(V2798,'[1]원재료 (2)'!C:H,3,0)*0.001)</f>
        <v>4.95</v>
      </c>
      <c r="Z2798" s="35">
        <f t="shared" si="214"/>
        <v>28314</v>
      </c>
      <c r="AA2798" s="49"/>
      <c r="AB2798" s="39" t="s">
        <v>232</v>
      </c>
      <c r="AC2798" s="40"/>
    </row>
    <row r="2799" spans="1:29" ht="19.5" hidden="1" customHeight="1" x14ac:dyDescent="0.45">
      <c r="A2799" s="22">
        <v>46155</v>
      </c>
      <c r="B2799" s="23" t="s">
        <v>29</v>
      </c>
      <c r="C2799" s="24" t="s">
        <v>168</v>
      </c>
      <c r="D2799" s="25" t="s">
        <v>430</v>
      </c>
      <c r="E2799" s="26" t="s">
        <v>431</v>
      </c>
      <c r="F2799" s="27" t="str">
        <f>VLOOKUP(표1[[#This Row],[품번]],[1]!품번구분[#Data],2,0)</f>
        <v>G</v>
      </c>
      <c r="G2799" s="28">
        <v>30</v>
      </c>
      <c r="H2799" s="28">
        <v>51</v>
      </c>
      <c r="I2799" s="28">
        <v>0</v>
      </c>
      <c r="J2799" s="29">
        <f>표1[[#This Row],[C/V]]*표1[[#This Row],[판수]]-표1[[#This Row],[불량수량]]</f>
        <v>1530</v>
      </c>
      <c r="K2799" s="28" t="s">
        <v>311</v>
      </c>
      <c r="L2799" s="28" t="s">
        <v>34</v>
      </c>
      <c r="M2799" s="30" t="s">
        <v>230</v>
      </c>
      <c r="N2799" s="30" t="s">
        <v>353</v>
      </c>
      <c r="O2799" s="31">
        <v>410</v>
      </c>
      <c r="P2799" s="31">
        <v>210</v>
      </c>
      <c r="Q2799" s="32" t="s">
        <v>343</v>
      </c>
      <c r="R2799" s="33">
        <f t="shared" si="217"/>
        <v>7.463414634146341</v>
      </c>
      <c r="S2799" s="34">
        <f t="shared" si="216"/>
        <v>101</v>
      </c>
      <c r="T2799" s="35">
        <f>IF(L2799="비가동",0,VLOOKUP(E2799,[1]단가!$D$4:$G$1048576,4,0))</f>
        <v>260.10000000000002</v>
      </c>
      <c r="U2799" s="35">
        <f t="shared" si="213"/>
        <v>397953.00000000006</v>
      </c>
      <c r="V2799" s="36" t="str">
        <f>IF($L2799="비가동",0,IF($B2799="in",VLOOKUP($E2799,[1]투입량!$M:$T,3,FALSE),VLOOKUP($E2799,[1]투입량!$D:$I,3,FALSE)))</f>
        <v>E5005-1</v>
      </c>
      <c r="W2799" s="35">
        <f>IF($L2799="비가동",0,IF($B2799="in",VLOOKUP($E2799,[1]투입량!$M:$T,6,FALSE),VLOOKUP($E2799,[1]투입량!$D:$I,5,FALSE)))</f>
        <v>630</v>
      </c>
      <c r="X2799" s="35">
        <f t="shared" si="215"/>
        <v>35343</v>
      </c>
      <c r="Y2799" s="37">
        <f>IF(V2799=0,0,VLOOKUP(V2799,'[1]원재료 (2)'!C:H,3,0)*0.001)</f>
        <v>3.25</v>
      </c>
      <c r="Z2799" s="35">
        <f t="shared" si="214"/>
        <v>114864.75</v>
      </c>
      <c r="AA2799" s="49"/>
      <c r="AB2799" s="39" t="s">
        <v>232</v>
      </c>
      <c r="AC2799" s="40"/>
    </row>
    <row r="2800" spans="1:29" ht="19.5" customHeight="1" x14ac:dyDescent="0.45">
      <c r="A2800" s="22">
        <v>46155</v>
      </c>
      <c r="B2800" s="23" t="s">
        <v>29</v>
      </c>
      <c r="C2800" s="24" t="s">
        <v>168</v>
      </c>
      <c r="D2800" s="25" t="s">
        <v>430</v>
      </c>
      <c r="E2800" s="26" t="s">
        <v>431</v>
      </c>
      <c r="F2800" s="27" t="str">
        <f>VLOOKUP(표1[[#This Row],[품번]],[1]!품번구분[#Data],2,0)</f>
        <v>G</v>
      </c>
      <c r="G2800" s="28">
        <v>30</v>
      </c>
      <c r="H2800" s="28">
        <v>50</v>
      </c>
      <c r="I2800" s="28">
        <v>0</v>
      </c>
      <c r="J2800" s="29">
        <f>표1[[#This Row],[C/V]]*표1[[#This Row],[판수]]-표1[[#This Row],[불량수량]]</f>
        <v>1500</v>
      </c>
      <c r="K2800" s="28" t="s">
        <v>301</v>
      </c>
      <c r="L2800" s="28" t="s">
        <v>117</v>
      </c>
      <c r="M2800" s="30" t="s">
        <v>353</v>
      </c>
      <c r="N2800" s="30" t="s">
        <v>230</v>
      </c>
      <c r="O2800" s="31">
        <v>660</v>
      </c>
      <c r="P2800" s="31">
        <v>0</v>
      </c>
      <c r="Q2800" s="32"/>
      <c r="R2800" s="33">
        <f t="shared" si="217"/>
        <v>4.5454545454545459</v>
      </c>
      <c r="S2800" s="34">
        <f t="shared" si="216"/>
        <v>101</v>
      </c>
      <c r="T2800" s="35">
        <f>IF(L2800="비가동",0,VLOOKUP(E2800,[1]단가!$D$4:$G$1048576,4,0))</f>
        <v>260.10000000000002</v>
      </c>
      <c r="U2800" s="35">
        <f t="shared" si="213"/>
        <v>390150.00000000006</v>
      </c>
      <c r="V2800" s="36" t="str">
        <f>IF($L2800="비가동",0,IF($B2800="in",VLOOKUP($E2800,[1]투입량!$M:$T,3,FALSE),VLOOKUP($E2800,[1]투입량!$D:$I,3,FALSE)))</f>
        <v>E5005-1</v>
      </c>
      <c r="W2800" s="35">
        <f>IF($L2800="비가동",0,IF($B2800="in",VLOOKUP($E2800,[1]투입량!$M:$T,6,FALSE),VLOOKUP($E2800,[1]투입량!$D:$I,5,FALSE)))</f>
        <v>630</v>
      </c>
      <c r="X2800" s="35">
        <f t="shared" si="215"/>
        <v>34650</v>
      </c>
      <c r="Y2800" s="37">
        <f>IF(V2800=0,0,VLOOKUP(V2800,'[1]원재료 (2)'!C:H,3,0)*0.001)</f>
        <v>3.25</v>
      </c>
      <c r="Z2800" s="35">
        <f t="shared" si="214"/>
        <v>112612.5</v>
      </c>
      <c r="AA2800" s="49"/>
      <c r="AB2800" s="39" t="s">
        <v>232</v>
      </c>
      <c r="AC2800" s="40"/>
    </row>
    <row r="2801" spans="1:29" ht="19.5" customHeight="1" x14ac:dyDescent="0.45">
      <c r="A2801" s="22">
        <v>46155</v>
      </c>
      <c r="B2801" s="23" t="s">
        <v>29</v>
      </c>
      <c r="C2801" s="24" t="s">
        <v>168</v>
      </c>
      <c r="D2801" s="25" t="s">
        <v>345</v>
      </c>
      <c r="E2801" s="26" t="s">
        <v>346</v>
      </c>
      <c r="F2801" s="27" t="str">
        <f>VLOOKUP(표1[[#This Row],[품번]],[1]!품번구분[#Data],2,0)</f>
        <v>G</v>
      </c>
      <c r="G2801" s="28">
        <v>4</v>
      </c>
      <c r="H2801" s="28">
        <v>92</v>
      </c>
      <c r="I2801" s="28">
        <v>0</v>
      </c>
      <c r="J2801" s="29">
        <f>표1[[#This Row],[C/V]]*표1[[#This Row],[판수]]-표1[[#This Row],[불량수량]]</f>
        <v>368</v>
      </c>
      <c r="K2801" s="28" t="s">
        <v>352</v>
      </c>
      <c r="L2801" s="28" t="s">
        <v>34</v>
      </c>
      <c r="M2801" s="30" t="s">
        <v>230</v>
      </c>
      <c r="N2801" s="30" t="s">
        <v>353</v>
      </c>
      <c r="O2801" s="31">
        <v>620</v>
      </c>
      <c r="P2801" s="31">
        <v>0</v>
      </c>
      <c r="Q2801" s="32"/>
      <c r="R2801" s="33">
        <f t="shared" si="217"/>
        <v>8.9032258064516121</v>
      </c>
      <c r="S2801" s="34">
        <f t="shared" si="216"/>
        <v>198</v>
      </c>
      <c r="T2801" s="35">
        <f>IF(L2801="비가동",0,VLOOKUP(E2801,[1]단가!$D$4:$G$1048576,4,0))</f>
        <v>894.6</v>
      </c>
      <c r="U2801" s="35">
        <f t="shared" si="213"/>
        <v>329212.79999999999</v>
      </c>
      <c r="V2801" s="36" t="str">
        <f>IF($L2801="비가동",0,IF($B2801="in",VLOOKUP($E2801,[1]투입량!$M:$T,3,FALSE),VLOOKUP($E2801,[1]투입량!$D:$I,3,FALSE)))</f>
        <v>E5007</v>
      </c>
      <c r="W2801" s="35">
        <f>IF($L2801="비가동",0,IF($B2801="in",VLOOKUP($E2801,[1]투입량!$M:$T,6,FALSE),VLOOKUP($E2801,[1]투입량!$D:$I,5,FALSE)))</f>
        <v>448</v>
      </c>
      <c r="X2801" s="35">
        <f t="shared" si="215"/>
        <v>45337.600000000006</v>
      </c>
      <c r="Y2801" s="37">
        <f>IF(V2801=0,0,VLOOKUP(V2801,'[1]원재료 (2)'!C:H,3,0)*0.001)</f>
        <v>4.45</v>
      </c>
      <c r="Z2801" s="35">
        <f t="shared" si="214"/>
        <v>201752.32000000004</v>
      </c>
      <c r="AA2801" s="49"/>
      <c r="AB2801" s="39" t="s">
        <v>232</v>
      </c>
      <c r="AC2801" s="40"/>
    </row>
    <row r="2802" spans="1:29" ht="19.5" customHeight="1" x14ac:dyDescent="0.45">
      <c r="A2802" s="22">
        <v>46155</v>
      </c>
      <c r="B2802" s="23" t="s">
        <v>29</v>
      </c>
      <c r="C2802" s="24" t="s">
        <v>168</v>
      </c>
      <c r="D2802" s="25" t="s">
        <v>348</v>
      </c>
      <c r="E2802" s="26" t="s">
        <v>349</v>
      </c>
      <c r="F2802" s="27" t="str">
        <f>VLOOKUP(표1[[#This Row],[품번]],[1]!품번구분[#Data],2,0)</f>
        <v>G</v>
      </c>
      <c r="G2802" s="28">
        <v>6</v>
      </c>
      <c r="H2802" s="28">
        <v>94</v>
      </c>
      <c r="I2802" s="28">
        <v>0</v>
      </c>
      <c r="J2802" s="29">
        <f>표1[[#This Row],[C/V]]*표1[[#This Row],[판수]]-표1[[#This Row],[불량수량]]</f>
        <v>564</v>
      </c>
      <c r="K2802" s="28" t="s">
        <v>352</v>
      </c>
      <c r="L2802" s="28" t="s">
        <v>34</v>
      </c>
      <c r="M2802" s="30" t="s">
        <v>230</v>
      </c>
      <c r="N2802" s="30" t="s">
        <v>353</v>
      </c>
      <c r="O2802" s="31">
        <v>620</v>
      </c>
      <c r="P2802" s="31">
        <v>0</v>
      </c>
      <c r="Q2802" s="32"/>
      <c r="R2802" s="33">
        <f t="shared" si="217"/>
        <v>9.0967741935483879</v>
      </c>
      <c r="S2802" s="34">
        <f t="shared" si="216"/>
        <v>200</v>
      </c>
      <c r="T2802" s="35">
        <f>IF(L2802="비가동",0,VLOOKUP(E2802,[1]단가!$D$4:$G$1048576,4,0))</f>
        <v>987.7</v>
      </c>
      <c r="U2802" s="35">
        <f t="shared" ref="U2802:U2865" si="218">IF(L2802="비가동",0,T2802*J2802)</f>
        <v>557062.80000000005</v>
      </c>
      <c r="V2802" s="36" t="str">
        <f>IF($L2802="비가동",0,IF($B2802="in",VLOOKUP($E2802,[1]투입량!$M:$T,3,FALSE),VLOOKUP($E2802,[1]투입량!$D:$I,3,FALSE)))</f>
        <v>E5007</v>
      </c>
      <c r="W2802" s="35">
        <f>IF($L2802="비가동",0,IF($B2802="in",VLOOKUP($E2802,[1]투입량!$M:$T,6,FALSE),VLOOKUP($E2802,[1]투입량!$D:$I,5,FALSE)))</f>
        <v>320</v>
      </c>
      <c r="X2802" s="35">
        <f t="shared" si="215"/>
        <v>33088</v>
      </c>
      <c r="Y2802" s="37">
        <f>IF(V2802=0,0,VLOOKUP(V2802,[1]원재료!C:H,3,0)*0.001)</f>
        <v>4.55</v>
      </c>
      <c r="Z2802" s="35">
        <f t="shared" ref="Z2802:Z2865" si="219">Y2802*X2802</f>
        <v>150550.39999999999</v>
      </c>
      <c r="AA2802" s="49"/>
      <c r="AB2802" s="39" t="s">
        <v>232</v>
      </c>
      <c r="AC2802" s="40"/>
    </row>
    <row r="2803" spans="1:29" ht="19.5" customHeight="1" x14ac:dyDescent="0.45">
      <c r="A2803" s="22">
        <v>46155</v>
      </c>
      <c r="B2803" s="23" t="s">
        <v>29</v>
      </c>
      <c r="C2803" s="53" t="s">
        <v>168</v>
      </c>
      <c r="D2803" s="25" t="s">
        <v>350</v>
      </c>
      <c r="E2803" s="26" t="s">
        <v>228</v>
      </c>
      <c r="F2803" s="27" t="str">
        <f>VLOOKUP(표1[[#This Row],[품번]],[1]!품번구분[#Data],2,0)</f>
        <v>G</v>
      </c>
      <c r="G2803" s="28">
        <v>4</v>
      </c>
      <c r="H2803" s="28">
        <v>18</v>
      </c>
      <c r="I2803" s="28">
        <v>0</v>
      </c>
      <c r="J2803" s="29">
        <f>표1[[#This Row],[C/V]]*표1[[#This Row],[판수]]-표1[[#This Row],[불량수량]]</f>
        <v>72</v>
      </c>
      <c r="K2803" s="28" t="s">
        <v>352</v>
      </c>
      <c r="L2803" s="28" t="s">
        <v>34</v>
      </c>
      <c r="M2803" s="30" t="s">
        <v>230</v>
      </c>
      <c r="N2803" s="30">
        <v>0.3888888888888889</v>
      </c>
      <c r="O2803" s="31">
        <v>80</v>
      </c>
      <c r="P2803" s="31">
        <v>0</v>
      </c>
      <c r="Q2803" s="32"/>
      <c r="R2803" s="33">
        <f t="shared" si="217"/>
        <v>13.5</v>
      </c>
      <c r="S2803" s="34">
        <f t="shared" si="216"/>
        <v>177</v>
      </c>
      <c r="T2803" s="35">
        <f>IF(L2803="비가동",0,VLOOKUP(E2803,[1]단가!$D$4:$G$1048576,4,0))</f>
        <v>389.7</v>
      </c>
      <c r="U2803" s="35">
        <f t="shared" si="218"/>
        <v>28058.399999999998</v>
      </c>
      <c r="V2803" s="36" t="str">
        <f>IF($L2803="비가동",0,IF($B2803="in",VLOOKUP($E2803,[1]투입량!$M:$T,3,FALSE),VLOOKUP($E2803,[1]투입량!$D:$I,3,FALSE)))</f>
        <v>E5008</v>
      </c>
      <c r="W2803" s="35">
        <f>IF($L2803="비가동",0,IF($B2803="in",VLOOKUP($E2803,[1]투입량!$M:$T,6,FALSE),VLOOKUP($E2803,[1]투입량!$D:$I,5,FALSE)))</f>
        <v>320</v>
      </c>
      <c r="X2803" s="35">
        <f t="shared" ref="X2803:X2866" si="220">IF(L2803="비가동",0,(W2803*1.1)*H2803)</f>
        <v>6336</v>
      </c>
      <c r="Y2803" s="37">
        <f>IF(V2803=0,0,VLOOKUP(V2803,'[1]원재료 (2)'!C:H,3,0)*0.001)</f>
        <v>4.5600000000000005</v>
      </c>
      <c r="Z2803" s="35">
        <f t="shared" si="219"/>
        <v>28892.160000000003</v>
      </c>
      <c r="AA2803" s="49"/>
      <c r="AB2803" s="39" t="s">
        <v>232</v>
      </c>
      <c r="AC2803" s="40"/>
    </row>
    <row r="2804" spans="1:29" ht="19.5" hidden="1" customHeight="1" x14ac:dyDescent="0.45">
      <c r="A2804" s="22">
        <v>46155</v>
      </c>
      <c r="B2804" s="23" t="s">
        <v>29</v>
      </c>
      <c r="C2804" s="53" t="s">
        <v>168</v>
      </c>
      <c r="D2804" s="25" t="s">
        <v>350</v>
      </c>
      <c r="E2804" s="26" t="s">
        <v>228</v>
      </c>
      <c r="F2804" s="27" t="str">
        <f>VLOOKUP(표1[[#This Row],[품번]],[1]!품번구분[#Data],2,0)</f>
        <v>G</v>
      </c>
      <c r="G2804" s="28">
        <v>10</v>
      </c>
      <c r="H2804" s="28">
        <v>53</v>
      </c>
      <c r="I2804" s="28">
        <v>0</v>
      </c>
      <c r="J2804" s="29">
        <f>표1[[#This Row],[C/V]]*표1[[#This Row],[판수]]-표1[[#This Row],[불량수량]]</f>
        <v>530</v>
      </c>
      <c r="K2804" s="28" t="s">
        <v>352</v>
      </c>
      <c r="L2804" s="28" t="s">
        <v>34</v>
      </c>
      <c r="M2804" s="30">
        <v>0.3888888888888889</v>
      </c>
      <c r="N2804" s="30" t="s">
        <v>353</v>
      </c>
      <c r="O2804" s="31">
        <v>400</v>
      </c>
      <c r="P2804" s="31">
        <v>160</v>
      </c>
      <c r="Q2804" s="32" t="s">
        <v>178</v>
      </c>
      <c r="R2804" s="33">
        <f t="shared" si="217"/>
        <v>7.95</v>
      </c>
      <c r="S2804" s="34">
        <f t="shared" si="216"/>
        <v>177</v>
      </c>
      <c r="T2804" s="35">
        <f>IF(L2804="비가동",0,VLOOKUP(E2804,[1]단가!$D$4:$G$1048576,4,0))</f>
        <v>389.7</v>
      </c>
      <c r="U2804" s="35">
        <f t="shared" si="218"/>
        <v>206541</v>
      </c>
      <c r="V2804" s="36" t="str">
        <f>IF($L2804="비가동",0,IF($B2804="in",VLOOKUP($E2804,[1]투입량!$M:$T,3,FALSE),VLOOKUP($E2804,[1]투입량!$D:$I,3,FALSE)))</f>
        <v>E5008</v>
      </c>
      <c r="W2804" s="35">
        <f>IF($L2804="비가동",0,IF($B2804="in",VLOOKUP($E2804,[1]투입량!$M:$T,6,FALSE),VLOOKUP($E2804,[1]투입량!$D:$I,5,FALSE)))</f>
        <v>320</v>
      </c>
      <c r="X2804" s="35">
        <f t="shared" si="220"/>
        <v>18656</v>
      </c>
      <c r="Y2804" s="37">
        <f>IF(V2804=0,0,VLOOKUP(V2804,'[1]원재료 (2)'!C:H,3,0)*0.001)</f>
        <v>4.5600000000000005</v>
      </c>
      <c r="Z2804" s="35">
        <f t="shared" si="219"/>
        <v>85071.360000000015</v>
      </c>
      <c r="AA2804" s="49"/>
      <c r="AB2804" s="39" t="s">
        <v>232</v>
      </c>
      <c r="AC2804" s="40"/>
    </row>
    <row r="2805" spans="1:29" ht="19.5" customHeight="1" x14ac:dyDescent="0.45">
      <c r="A2805" s="22">
        <v>46155</v>
      </c>
      <c r="B2805" s="23" t="s">
        <v>29</v>
      </c>
      <c r="C2805" s="53" t="s">
        <v>168</v>
      </c>
      <c r="D2805" s="25" t="s">
        <v>345</v>
      </c>
      <c r="E2805" s="26" t="s">
        <v>346</v>
      </c>
      <c r="F2805" s="27" t="str">
        <f>VLOOKUP(표1[[#This Row],[품번]],[1]!품번구분[#Data],2,0)</f>
        <v>G</v>
      </c>
      <c r="G2805" s="28">
        <v>4</v>
      </c>
      <c r="H2805" s="28">
        <v>106</v>
      </c>
      <c r="I2805" s="28">
        <v>0</v>
      </c>
      <c r="J2805" s="29">
        <f>표1[[#This Row],[C/V]]*표1[[#This Row],[판수]]-표1[[#This Row],[불량수량]]</f>
        <v>424</v>
      </c>
      <c r="K2805" s="28" t="s">
        <v>347</v>
      </c>
      <c r="L2805" s="28" t="s">
        <v>117</v>
      </c>
      <c r="M2805" s="30" t="s">
        <v>353</v>
      </c>
      <c r="N2805" s="30" t="s">
        <v>230</v>
      </c>
      <c r="O2805" s="31">
        <v>660</v>
      </c>
      <c r="P2805" s="31">
        <v>0</v>
      </c>
      <c r="Q2805" s="32"/>
      <c r="R2805" s="33">
        <f t="shared" si="217"/>
        <v>9.6363636363636367</v>
      </c>
      <c r="S2805" s="34">
        <f t="shared" si="216"/>
        <v>198</v>
      </c>
      <c r="T2805" s="35">
        <f>IF(L2805="비가동",0,VLOOKUP(E2805,[1]단가!$D$4:$G$1048576,4,0))</f>
        <v>894.6</v>
      </c>
      <c r="U2805" s="35">
        <f t="shared" si="218"/>
        <v>379310.4</v>
      </c>
      <c r="V2805" s="36" t="str">
        <f>IF($L2805="비가동",0,IF($B2805="in",VLOOKUP($E2805,[1]투입량!$M:$T,3,FALSE),VLOOKUP($E2805,[1]투입량!$D:$I,3,FALSE)))</f>
        <v>E5007</v>
      </c>
      <c r="W2805" s="35">
        <f>IF($L2805="비가동",0,IF($B2805="in",VLOOKUP($E2805,[1]투입량!$M:$T,6,FALSE),VLOOKUP($E2805,[1]투입량!$D:$I,5,FALSE)))</f>
        <v>448</v>
      </c>
      <c r="X2805" s="35">
        <f t="shared" si="220"/>
        <v>52236.80000000001</v>
      </c>
      <c r="Y2805" s="37">
        <f>IF(V2805=0,0,VLOOKUP(V2805,'[1]원재료 (2)'!C:H,3,0)*0.001)</f>
        <v>4.45</v>
      </c>
      <c r="Z2805" s="35">
        <f t="shared" si="219"/>
        <v>232453.76000000007</v>
      </c>
      <c r="AA2805" s="49"/>
      <c r="AB2805" s="39" t="s">
        <v>232</v>
      </c>
      <c r="AC2805" s="40"/>
    </row>
    <row r="2806" spans="1:29" ht="19.5" customHeight="1" x14ac:dyDescent="0.45">
      <c r="A2806" s="22">
        <v>46155</v>
      </c>
      <c r="B2806" s="23" t="s">
        <v>29</v>
      </c>
      <c r="C2806" s="53" t="s">
        <v>168</v>
      </c>
      <c r="D2806" s="25" t="s">
        <v>348</v>
      </c>
      <c r="E2806" s="26" t="s">
        <v>349</v>
      </c>
      <c r="F2806" s="27" t="str">
        <f>VLOOKUP(표1[[#This Row],[품번]],[1]!품번구분[#Data],2,0)</f>
        <v>G</v>
      </c>
      <c r="G2806" s="28">
        <v>6</v>
      </c>
      <c r="H2806" s="28">
        <v>106</v>
      </c>
      <c r="I2806" s="28">
        <v>0</v>
      </c>
      <c r="J2806" s="29">
        <f>표1[[#This Row],[C/V]]*표1[[#This Row],[판수]]-표1[[#This Row],[불량수량]]</f>
        <v>636</v>
      </c>
      <c r="K2806" s="28" t="s">
        <v>347</v>
      </c>
      <c r="L2806" s="28" t="s">
        <v>117</v>
      </c>
      <c r="M2806" s="30" t="s">
        <v>353</v>
      </c>
      <c r="N2806" s="30" t="s">
        <v>230</v>
      </c>
      <c r="O2806" s="31">
        <v>660</v>
      </c>
      <c r="P2806" s="31">
        <v>0</v>
      </c>
      <c r="Q2806" s="32"/>
      <c r="R2806" s="33">
        <f t="shared" si="217"/>
        <v>9.6363636363636367</v>
      </c>
      <c r="S2806" s="34">
        <f t="shared" si="216"/>
        <v>200</v>
      </c>
      <c r="T2806" s="35">
        <f>IF(L2806="비가동",0,VLOOKUP(E2806,[1]단가!$D$4:$G$1048576,4,0))</f>
        <v>987.7</v>
      </c>
      <c r="U2806" s="35">
        <f t="shared" si="218"/>
        <v>628177.20000000007</v>
      </c>
      <c r="V2806" s="36" t="str">
        <f>IF($L2806="비가동",0,IF($B2806="in",VLOOKUP($E2806,[1]투입량!$M:$T,3,FALSE),VLOOKUP($E2806,[1]투입량!$D:$I,3,FALSE)))</f>
        <v>E5007</v>
      </c>
      <c r="W2806" s="35">
        <f>IF($L2806="비가동",0,IF($B2806="in",VLOOKUP($E2806,[1]투입량!$M:$T,6,FALSE),VLOOKUP($E2806,[1]투입량!$D:$I,5,FALSE)))</f>
        <v>320</v>
      </c>
      <c r="X2806" s="35">
        <f t="shared" si="220"/>
        <v>37312</v>
      </c>
      <c r="Y2806" s="37">
        <f>IF(V2806=0,0,VLOOKUP(V2806,[1]원재료!C:H,3,0)*0.001)</f>
        <v>4.55</v>
      </c>
      <c r="Z2806" s="35">
        <f t="shared" si="219"/>
        <v>169769.60000000001</v>
      </c>
      <c r="AA2806" s="49"/>
      <c r="AB2806" s="39" t="s">
        <v>232</v>
      </c>
      <c r="AC2806" s="40"/>
    </row>
    <row r="2807" spans="1:29" ht="19.5" customHeight="1" x14ac:dyDescent="0.45">
      <c r="A2807" s="22">
        <v>46155</v>
      </c>
      <c r="B2807" s="23" t="s">
        <v>29</v>
      </c>
      <c r="C2807" s="53" t="s">
        <v>168</v>
      </c>
      <c r="D2807" s="25" t="s">
        <v>350</v>
      </c>
      <c r="E2807" s="26" t="s">
        <v>228</v>
      </c>
      <c r="F2807" s="27" t="str">
        <f>VLOOKUP(표1[[#This Row],[품번]],[1]!품번구분[#Data],2,0)</f>
        <v>G</v>
      </c>
      <c r="G2807" s="28">
        <v>10</v>
      </c>
      <c r="H2807" s="28">
        <v>106</v>
      </c>
      <c r="I2807" s="28">
        <v>0</v>
      </c>
      <c r="J2807" s="29">
        <f>표1[[#This Row],[C/V]]*표1[[#This Row],[판수]]-표1[[#This Row],[불량수량]]</f>
        <v>1060</v>
      </c>
      <c r="K2807" s="28" t="s">
        <v>347</v>
      </c>
      <c r="L2807" s="28" t="s">
        <v>117</v>
      </c>
      <c r="M2807" s="30" t="s">
        <v>353</v>
      </c>
      <c r="N2807" s="30" t="s">
        <v>230</v>
      </c>
      <c r="O2807" s="31">
        <v>660</v>
      </c>
      <c r="P2807" s="31">
        <v>0</v>
      </c>
      <c r="Q2807" s="32"/>
      <c r="R2807" s="33">
        <f t="shared" si="217"/>
        <v>9.6363636363636367</v>
      </c>
      <c r="S2807" s="34">
        <f t="shared" si="216"/>
        <v>177</v>
      </c>
      <c r="T2807" s="35">
        <f>IF(L2807="비가동",0,VLOOKUP(E2807,[1]단가!$D$4:$G$1048576,4,0))</f>
        <v>389.7</v>
      </c>
      <c r="U2807" s="35">
        <f t="shared" si="218"/>
        <v>413082</v>
      </c>
      <c r="V2807" s="36" t="str">
        <f>IF($L2807="비가동",0,IF($B2807="in",VLOOKUP($E2807,[1]투입량!$M:$T,3,FALSE),VLOOKUP($E2807,[1]투입량!$D:$I,3,FALSE)))</f>
        <v>E5008</v>
      </c>
      <c r="W2807" s="35">
        <f>IF($L2807="비가동",0,IF($B2807="in",VLOOKUP($E2807,[1]투입량!$M:$T,6,FALSE),VLOOKUP($E2807,[1]투입량!$D:$I,5,FALSE)))</f>
        <v>320</v>
      </c>
      <c r="X2807" s="35">
        <f t="shared" si="220"/>
        <v>37312</v>
      </c>
      <c r="Y2807" s="37">
        <f>IF(V2807=0,0,VLOOKUP(V2807,'[1]원재료 (2)'!C:H,3,0)*0.001)</f>
        <v>4.5600000000000005</v>
      </c>
      <c r="Z2807" s="35">
        <f t="shared" si="219"/>
        <v>170142.72000000003</v>
      </c>
      <c r="AA2807" s="49"/>
      <c r="AB2807" s="39" t="s">
        <v>232</v>
      </c>
      <c r="AC2807" s="40"/>
    </row>
    <row r="2808" spans="1:29" ht="19.5" customHeight="1" x14ac:dyDescent="0.45">
      <c r="A2808" s="22">
        <v>46156</v>
      </c>
      <c r="B2808" s="23" t="s">
        <v>226</v>
      </c>
      <c r="C2808" s="53" t="s">
        <v>168</v>
      </c>
      <c r="D2808" s="25" t="s">
        <v>227</v>
      </c>
      <c r="E2808" s="26" t="s">
        <v>228</v>
      </c>
      <c r="F2808" s="27" t="str">
        <f>VLOOKUP(표1[[#This Row],[품번]],[1]!품번구분[#Data],2,0)</f>
        <v>G</v>
      </c>
      <c r="G2808" s="28">
        <v>12</v>
      </c>
      <c r="H2808" s="28">
        <v>42</v>
      </c>
      <c r="I2808" s="28">
        <v>0</v>
      </c>
      <c r="J2808" s="29">
        <f>표1[[#This Row],[C/V]]*표1[[#This Row],[판수]]-표1[[#This Row],[불량수량]]</f>
        <v>504</v>
      </c>
      <c r="K2808" s="28" t="s">
        <v>432</v>
      </c>
      <c r="L2808" s="28" t="s">
        <v>34</v>
      </c>
      <c r="M2808" s="30" t="s">
        <v>230</v>
      </c>
      <c r="N2808" s="30">
        <v>0.54166666666666663</v>
      </c>
      <c r="O2808" s="31">
        <v>240</v>
      </c>
      <c r="P2808" s="31">
        <v>0</v>
      </c>
      <c r="Q2808" s="32"/>
      <c r="R2808" s="33">
        <f t="shared" si="217"/>
        <v>10.5</v>
      </c>
      <c r="S2808" s="34">
        <f t="shared" si="216"/>
        <v>199</v>
      </c>
      <c r="T2808" s="35">
        <f>IF(L2808="비가동",0,VLOOKUP(E2808,[1]단가!$D$4:$G$1048576,4,0))</f>
        <v>389.7</v>
      </c>
      <c r="U2808" s="35">
        <f t="shared" si="218"/>
        <v>196408.8</v>
      </c>
      <c r="V2808" s="36" t="str">
        <f>IF($L2808="비가동",0,IF($B2808="in",VLOOKUP($E2808,[1]투입량!$M:$T,3,FALSE),VLOOKUP($E2808,[1]투입량!$D:$I,3,FALSE)))</f>
        <v>E5008</v>
      </c>
      <c r="W2808" s="35">
        <f>IF($L2808="비가동",0,IF($B2808="in",VLOOKUP($E2808,[1]투입량!$M:$T,6,FALSE),VLOOKUP($E2808,[1]투입량!$D:$I,5,FALSE)))</f>
        <v>537</v>
      </c>
      <c r="X2808" s="35">
        <f t="shared" si="220"/>
        <v>24809.4</v>
      </c>
      <c r="Y2808" s="37">
        <f>IF(V2808=0,0,VLOOKUP(V2808,[1]원재료!C:H,3,0)*0.001)</f>
        <v>4.5600000000000005</v>
      </c>
      <c r="Z2808" s="35">
        <f t="shared" si="219"/>
        <v>113130.86400000002</v>
      </c>
      <c r="AA2808" s="49"/>
      <c r="AB2808" s="39" t="s">
        <v>232</v>
      </c>
      <c r="AC2808" s="40"/>
    </row>
    <row r="2809" spans="1:29" ht="19.5" customHeight="1" x14ac:dyDescent="0.45">
      <c r="A2809" s="22">
        <v>46156</v>
      </c>
      <c r="B2809" s="23" t="s">
        <v>226</v>
      </c>
      <c r="C2809" s="53" t="s">
        <v>168</v>
      </c>
      <c r="D2809" s="25" t="s">
        <v>227</v>
      </c>
      <c r="E2809" s="26" t="s">
        <v>228</v>
      </c>
      <c r="F2809" s="27" t="str">
        <f>VLOOKUP(표1[[#This Row],[품번]],[1]!품번구분[#Data],2,0)</f>
        <v>G</v>
      </c>
      <c r="G2809" s="28">
        <v>12</v>
      </c>
      <c r="H2809" s="28">
        <v>54</v>
      </c>
      <c r="I2809" s="28">
        <v>0</v>
      </c>
      <c r="J2809" s="29">
        <f>표1[[#This Row],[C/V]]*표1[[#This Row],[판수]]-표1[[#This Row],[불량수량]]</f>
        <v>648</v>
      </c>
      <c r="K2809" s="28" t="s">
        <v>433</v>
      </c>
      <c r="L2809" s="28" t="s">
        <v>34</v>
      </c>
      <c r="M2809" s="30">
        <v>0.54166666666666663</v>
      </c>
      <c r="N2809" s="30" t="s">
        <v>353</v>
      </c>
      <c r="O2809" s="31">
        <v>380</v>
      </c>
      <c r="P2809" s="31">
        <v>0</v>
      </c>
      <c r="Q2809" s="32"/>
      <c r="R2809" s="33">
        <f t="shared" si="217"/>
        <v>8.526315789473685</v>
      </c>
      <c r="S2809" s="34">
        <f t="shared" si="216"/>
        <v>199</v>
      </c>
      <c r="T2809" s="35">
        <f>IF(L2809="비가동",0,VLOOKUP(E2809,[1]단가!$D$4:$G$1048576,4,0))</f>
        <v>389.7</v>
      </c>
      <c r="U2809" s="35">
        <f t="shared" si="218"/>
        <v>252525.6</v>
      </c>
      <c r="V2809" s="36" t="str">
        <f>IF($L2809="비가동",0,IF($B2809="in",VLOOKUP($E2809,[1]투입량!$M:$T,3,FALSE),VLOOKUP($E2809,[1]투입량!$D:$I,3,FALSE)))</f>
        <v>E5008</v>
      </c>
      <c r="W2809" s="35">
        <f>IF($L2809="비가동",0,IF($B2809="in",VLOOKUP($E2809,[1]투입량!$M:$T,6,FALSE),VLOOKUP($E2809,[1]투입량!$D:$I,5,FALSE)))</f>
        <v>537</v>
      </c>
      <c r="X2809" s="35">
        <f t="shared" si="220"/>
        <v>31897.800000000003</v>
      </c>
      <c r="Y2809" s="37">
        <f>IF(V2809=0,0,VLOOKUP(V2809,'[1]원재료 (2)'!C:H,3,0)*0.001)</f>
        <v>4.5600000000000005</v>
      </c>
      <c r="Z2809" s="35">
        <f t="shared" si="219"/>
        <v>145453.96800000002</v>
      </c>
      <c r="AA2809" s="49"/>
      <c r="AB2809" s="39" t="s">
        <v>232</v>
      </c>
      <c r="AC2809" s="40"/>
    </row>
    <row r="2810" spans="1:29" ht="19.5" customHeight="1" x14ac:dyDescent="0.45">
      <c r="A2810" s="22">
        <v>46156</v>
      </c>
      <c r="B2810" s="23" t="s">
        <v>226</v>
      </c>
      <c r="C2810" s="53" t="s">
        <v>168</v>
      </c>
      <c r="D2810" s="25" t="s">
        <v>233</v>
      </c>
      <c r="E2810" s="26" t="s">
        <v>434</v>
      </c>
      <c r="F2810" s="27" t="str">
        <f>VLOOKUP(표1[[#This Row],[품번]],[1]!품번구분[#Data],2,0)</f>
        <v>G</v>
      </c>
      <c r="G2810" s="28">
        <v>2</v>
      </c>
      <c r="H2810" s="28">
        <v>7</v>
      </c>
      <c r="I2810" s="28">
        <v>0</v>
      </c>
      <c r="J2810" s="29">
        <f>표1[[#This Row],[C/V]]*표1[[#This Row],[판수]]-표1[[#This Row],[불량수량]]</f>
        <v>14</v>
      </c>
      <c r="K2810" s="28" t="s">
        <v>432</v>
      </c>
      <c r="L2810" s="28" t="s">
        <v>34</v>
      </c>
      <c r="M2810" s="30" t="s">
        <v>230</v>
      </c>
      <c r="N2810" s="30">
        <v>0.41666666666666669</v>
      </c>
      <c r="O2810" s="31">
        <v>120</v>
      </c>
      <c r="P2810" s="31">
        <v>0</v>
      </c>
      <c r="Q2810" s="32"/>
      <c r="R2810" s="33">
        <f t="shared" si="217"/>
        <v>3.5</v>
      </c>
      <c r="S2810" s="34">
        <f t="shared" si="216"/>
        <v>7</v>
      </c>
      <c r="T2810" s="35">
        <f>IF(L2810="비가동",0,VLOOKUP(E2810,[1]단가!$D$4:$G$1048576,4,0))</f>
        <v>2676.5</v>
      </c>
      <c r="U2810" s="35">
        <f t="shared" si="218"/>
        <v>37471</v>
      </c>
      <c r="V2810" s="36" t="str">
        <f>IF($L2810="비가동",0,IF($B2810="in",VLOOKUP($E2810,[1]투입량!$M:$T,3,FALSE),VLOOKUP($E2810,[1]투입량!$D:$I,3,FALSE)))</f>
        <v>E5007</v>
      </c>
      <c r="W2810" s="35">
        <f>IF($L2810="비가동",0,IF($B2810="in",VLOOKUP($E2810,[1]투입량!$M:$T,6,FALSE),VLOOKUP($E2810,[1]투입량!$D:$I,5,FALSE)))</f>
        <v>333</v>
      </c>
      <c r="X2810" s="35">
        <f t="shared" si="220"/>
        <v>2564.1</v>
      </c>
      <c r="Y2810" s="37">
        <f>IF(V2810=0,0,VLOOKUP(V2810,[1]원재료!C:H,3,0)*0.001)</f>
        <v>4.55</v>
      </c>
      <c r="Z2810" s="35">
        <f t="shared" si="219"/>
        <v>11666.654999999999</v>
      </c>
      <c r="AA2810" s="49"/>
      <c r="AB2810" s="39" t="s">
        <v>232</v>
      </c>
      <c r="AC2810" s="40"/>
    </row>
    <row r="2811" spans="1:29" ht="19.5" hidden="1" customHeight="1" x14ac:dyDescent="0.45">
      <c r="A2811" s="22">
        <v>46156</v>
      </c>
      <c r="B2811" s="23" t="s">
        <v>226</v>
      </c>
      <c r="C2811" s="53" t="s">
        <v>168</v>
      </c>
      <c r="D2811" s="25" t="s">
        <v>233</v>
      </c>
      <c r="E2811" s="26" t="s">
        <v>435</v>
      </c>
      <c r="F2811" s="27" t="str">
        <f>VLOOKUP(표1[[#This Row],[품번]],[1]!품번구분[#Data],2,0)</f>
        <v>G</v>
      </c>
      <c r="G2811" s="28">
        <v>1</v>
      </c>
      <c r="H2811" s="28">
        <v>8</v>
      </c>
      <c r="I2811" s="28">
        <v>0</v>
      </c>
      <c r="J2811" s="29">
        <f>표1[[#This Row],[C/V]]*표1[[#This Row],[판수]]-표1[[#This Row],[불량수량]]</f>
        <v>8</v>
      </c>
      <c r="K2811" s="28" t="s">
        <v>432</v>
      </c>
      <c r="L2811" s="28" t="s">
        <v>34</v>
      </c>
      <c r="M2811" s="30">
        <v>0.41666666666666669</v>
      </c>
      <c r="N2811" s="30">
        <v>0.54166666666666663</v>
      </c>
      <c r="O2811" s="31">
        <v>45</v>
      </c>
      <c r="P2811" s="31">
        <v>75</v>
      </c>
      <c r="Q2811" s="32" t="s">
        <v>178</v>
      </c>
      <c r="R2811" s="33">
        <f t="shared" si="217"/>
        <v>10.666666666666668</v>
      </c>
      <c r="S2811" s="34">
        <f t="shared" si="216"/>
        <v>139</v>
      </c>
      <c r="T2811" s="35">
        <f>IF(L2811="비가동",0,VLOOKUP(E2811,[1]단가!$D$4:$G$1048576,4,0))</f>
        <v>3795.7</v>
      </c>
      <c r="U2811" s="35">
        <f t="shared" si="218"/>
        <v>30365.599999999999</v>
      </c>
      <c r="V2811" s="36" t="str">
        <f>IF($L2811="비가동",0,IF($B2811="in",VLOOKUP($E2811,[1]투입량!$M:$T,3,FALSE),VLOOKUP($E2811,[1]투입량!$D:$I,3,FALSE)))</f>
        <v>E5007</v>
      </c>
      <c r="W2811" s="35">
        <f>IF($L2811="비가동",0,IF($B2811="in",VLOOKUP($E2811,[1]투입량!$M:$T,6,FALSE),VLOOKUP($E2811,[1]투입량!$D:$I,5,FALSE)))</f>
        <v>0</v>
      </c>
      <c r="X2811" s="35">
        <f t="shared" si="220"/>
        <v>0</v>
      </c>
      <c r="Y2811" s="37">
        <f>IF(V2811=0,0,VLOOKUP(V2811,[1]원재료!C:H,3,0)*0.001)</f>
        <v>4.55</v>
      </c>
      <c r="Z2811" s="35">
        <f t="shared" si="219"/>
        <v>0</v>
      </c>
      <c r="AA2811" s="49"/>
      <c r="AB2811" s="39" t="s">
        <v>232</v>
      </c>
      <c r="AC2811" s="40"/>
    </row>
    <row r="2812" spans="1:29" ht="19.5" customHeight="1" x14ac:dyDescent="0.45">
      <c r="A2812" s="22">
        <v>46156</v>
      </c>
      <c r="B2812" s="23" t="s">
        <v>226</v>
      </c>
      <c r="C2812" s="53" t="s">
        <v>168</v>
      </c>
      <c r="D2812" s="25" t="s">
        <v>233</v>
      </c>
      <c r="E2812" s="26" t="s">
        <v>435</v>
      </c>
      <c r="F2812" s="27" t="str">
        <f>VLOOKUP(표1[[#This Row],[품번]],[1]!품번구분[#Data],2,0)</f>
        <v>G</v>
      </c>
      <c r="G2812" s="28">
        <v>1</v>
      </c>
      <c r="H2812" s="28">
        <v>48</v>
      </c>
      <c r="I2812" s="28">
        <v>0</v>
      </c>
      <c r="J2812" s="29">
        <f>표1[[#This Row],[C/V]]*표1[[#This Row],[판수]]-표1[[#This Row],[불량수량]]</f>
        <v>48</v>
      </c>
      <c r="K2812" s="28" t="s">
        <v>433</v>
      </c>
      <c r="L2812" s="28" t="s">
        <v>34</v>
      </c>
      <c r="M2812" s="30">
        <v>0.54166666666666663</v>
      </c>
      <c r="N2812" s="30" t="s">
        <v>353</v>
      </c>
      <c r="O2812" s="31">
        <v>380</v>
      </c>
      <c r="P2812" s="31">
        <v>0</v>
      </c>
      <c r="Q2812" s="32"/>
      <c r="R2812" s="33">
        <f t="shared" si="217"/>
        <v>7.5789473684210531</v>
      </c>
      <c r="S2812" s="34">
        <f t="shared" si="216"/>
        <v>139</v>
      </c>
      <c r="T2812" s="35">
        <f>IF(L2812="비가동",0,VLOOKUP(E2812,[1]단가!$D$4:$G$1048576,4,0))</f>
        <v>3795.7</v>
      </c>
      <c r="U2812" s="35">
        <f t="shared" si="218"/>
        <v>182193.59999999998</v>
      </c>
      <c r="V2812" s="36" t="str">
        <f>IF($L2812="비가동",0,IF($B2812="in",VLOOKUP($E2812,[1]투입량!$M:$T,3,FALSE),VLOOKUP($E2812,[1]투입량!$D:$I,3,FALSE)))</f>
        <v>E5007</v>
      </c>
      <c r="W2812" s="35">
        <f>IF($L2812="비가동",0,IF($B2812="in",VLOOKUP($E2812,[1]투입량!$M:$T,6,FALSE),VLOOKUP($E2812,[1]투입량!$D:$I,5,FALSE)))</f>
        <v>0</v>
      </c>
      <c r="X2812" s="35">
        <f t="shared" si="220"/>
        <v>0</v>
      </c>
      <c r="Y2812" s="37">
        <f>IF(V2812=0,0,VLOOKUP(V2812,[1]원재료!C:H,3,0)*0.001)</f>
        <v>4.55</v>
      </c>
      <c r="Z2812" s="35">
        <f t="shared" si="219"/>
        <v>0</v>
      </c>
      <c r="AA2812" s="49"/>
      <c r="AB2812" s="39" t="s">
        <v>232</v>
      </c>
      <c r="AC2812" s="40"/>
    </row>
    <row r="2813" spans="1:29" ht="19.5" hidden="1" customHeight="1" x14ac:dyDescent="0.45">
      <c r="A2813" s="22">
        <v>46156</v>
      </c>
      <c r="B2813" s="23" t="s">
        <v>226</v>
      </c>
      <c r="C2813" s="53" t="s">
        <v>168</v>
      </c>
      <c r="D2813" s="25" t="s">
        <v>256</v>
      </c>
      <c r="E2813" s="26" t="s">
        <v>402</v>
      </c>
      <c r="F2813" s="27" t="str">
        <f>VLOOKUP(표1[[#This Row],[품번]],[1]!품번구분[#Data],2,0)</f>
        <v>G</v>
      </c>
      <c r="G2813" s="28">
        <v>9</v>
      </c>
      <c r="H2813" s="28">
        <v>29</v>
      </c>
      <c r="I2813" s="28">
        <v>0</v>
      </c>
      <c r="J2813" s="29">
        <f>표1[[#This Row],[C/V]]*표1[[#This Row],[판수]]-표1[[#This Row],[불량수량]]</f>
        <v>261</v>
      </c>
      <c r="K2813" s="28" t="s">
        <v>258</v>
      </c>
      <c r="L2813" s="28" t="s">
        <v>34</v>
      </c>
      <c r="M2813" s="30" t="s">
        <v>230</v>
      </c>
      <c r="N2813" s="30" t="s">
        <v>353</v>
      </c>
      <c r="O2813" s="31">
        <v>240</v>
      </c>
      <c r="P2813" s="31">
        <v>380</v>
      </c>
      <c r="Q2813" s="32" t="s">
        <v>47</v>
      </c>
      <c r="R2813" s="33">
        <f t="shared" si="217"/>
        <v>7.25</v>
      </c>
      <c r="S2813" s="34">
        <f t="shared" si="216"/>
        <v>111</v>
      </c>
      <c r="T2813" s="35">
        <f>IF(L2813="비가동",0,VLOOKUP(E2813,[1]단가!$D$4:$G$1048576,4,0))</f>
        <v>1200</v>
      </c>
      <c r="U2813" s="35">
        <f t="shared" si="218"/>
        <v>313200</v>
      </c>
      <c r="V2813" s="36" t="str">
        <f>IF($L2813="비가동",0,IF($B2813="in",VLOOKUP($E2813,[1]투입량!$M:$T,3,FALSE),VLOOKUP($E2813,[1]투입량!$D:$I,3,FALSE)))</f>
        <v>E5005-1</v>
      </c>
      <c r="W2813" s="35">
        <f>IF($L2813="비가동",0,IF($B2813="in",VLOOKUP($E2813,[1]투입량!$M:$T,6,FALSE),VLOOKUP($E2813,[1]투입량!$D:$I,5,FALSE)))</f>
        <v>1588</v>
      </c>
      <c r="X2813" s="35">
        <f t="shared" si="220"/>
        <v>50657.200000000004</v>
      </c>
      <c r="Y2813" s="37">
        <f>IF(V2813=0,0,VLOOKUP(V2813,[1]원재료!C:H,3,0)*0.001)</f>
        <v>3.25</v>
      </c>
      <c r="Z2813" s="35">
        <f t="shared" si="219"/>
        <v>164635.90000000002</v>
      </c>
      <c r="AA2813" s="49"/>
      <c r="AB2813" s="39" t="s">
        <v>232</v>
      </c>
      <c r="AC2813" s="40"/>
    </row>
    <row r="2814" spans="1:29" ht="19.5" customHeight="1" x14ac:dyDescent="0.45">
      <c r="A2814" s="22">
        <v>46156</v>
      </c>
      <c r="B2814" s="23" t="s">
        <v>226</v>
      </c>
      <c r="C2814" s="53" t="s">
        <v>168</v>
      </c>
      <c r="D2814" s="25" t="s">
        <v>235</v>
      </c>
      <c r="E2814" s="26" t="s">
        <v>236</v>
      </c>
      <c r="F2814" s="27" t="str">
        <f>VLOOKUP(표1[[#This Row],[품번]],[1]!품번구분[#Data],2,0)</f>
        <v>G</v>
      </c>
      <c r="G2814" s="28">
        <v>16</v>
      </c>
      <c r="H2814" s="28">
        <v>66</v>
      </c>
      <c r="I2814" s="28">
        <v>0</v>
      </c>
      <c r="J2814" s="29">
        <f>표1[[#This Row],[C/V]]*표1[[#This Row],[판수]]-표1[[#This Row],[불량수량]]</f>
        <v>1056</v>
      </c>
      <c r="K2814" s="28" t="s">
        <v>258</v>
      </c>
      <c r="L2814" s="28" t="s">
        <v>34</v>
      </c>
      <c r="M2814" s="30" t="s">
        <v>230</v>
      </c>
      <c r="N2814" s="30" t="s">
        <v>353</v>
      </c>
      <c r="O2814" s="31">
        <v>620</v>
      </c>
      <c r="P2814" s="31">
        <v>0</v>
      </c>
      <c r="Q2814" s="32"/>
      <c r="R2814" s="33">
        <f t="shared" si="217"/>
        <v>6.387096774193548</v>
      </c>
      <c r="S2814" s="34">
        <f t="shared" si="216"/>
        <v>148</v>
      </c>
      <c r="T2814" s="35">
        <f>IF(L2814="비가동",0,VLOOKUP(E2814,[1]단가!$D$4:$G$1048576,4,0))</f>
        <v>1541.9</v>
      </c>
      <c r="U2814" s="35">
        <f t="shared" si="218"/>
        <v>1628246.4000000001</v>
      </c>
      <c r="V2814" s="36" t="str">
        <f>IF($L2814="비가동",0,IF($B2814="in",VLOOKUP($E2814,[1]투입량!$M:$T,3,FALSE),VLOOKUP($E2814,[1]투입량!$D:$I,3,FALSE)))</f>
        <v>E5005-1</v>
      </c>
      <c r="W2814" s="35">
        <f>IF($L2814="비가동",0,IF($B2814="in",VLOOKUP($E2814,[1]투입량!$M:$T,6,FALSE),VLOOKUP($E2814,[1]투입량!$D:$I,5,FALSE)))</f>
        <v>3102</v>
      </c>
      <c r="X2814" s="35">
        <f t="shared" si="220"/>
        <v>225205.2</v>
      </c>
      <c r="Y2814" s="37">
        <f>IF(V2814=0,0,VLOOKUP(V2814,[1]원재료!C:H,3,0)*0.001)</f>
        <v>3.25</v>
      </c>
      <c r="Z2814" s="35">
        <f t="shared" si="219"/>
        <v>731916.9</v>
      </c>
      <c r="AA2814" s="49"/>
      <c r="AB2814" s="39" t="s">
        <v>232</v>
      </c>
      <c r="AC2814" s="40"/>
    </row>
    <row r="2815" spans="1:29" ht="19.5" customHeight="1" x14ac:dyDescent="0.45">
      <c r="A2815" s="22">
        <v>46156</v>
      </c>
      <c r="B2815" s="23" t="s">
        <v>226</v>
      </c>
      <c r="C2815" s="53" t="s">
        <v>168</v>
      </c>
      <c r="D2815" s="25" t="s">
        <v>239</v>
      </c>
      <c r="E2815" s="26" t="s">
        <v>240</v>
      </c>
      <c r="F2815" s="27" t="str">
        <f>VLOOKUP(표1[[#This Row],[품번]],[1]!품번구분[#Data],2,0)</f>
        <v>G</v>
      </c>
      <c r="G2815" s="28">
        <v>16</v>
      </c>
      <c r="H2815" s="28">
        <v>34</v>
      </c>
      <c r="I2815" s="28">
        <v>0</v>
      </c>
      <c r="J2815" s="29">
        <f>표1[[#This Row],[C/V]]*표1[[#This Row],[판수]]-표1[[#This Row],[불량수량]]</f>
        <v>544</v>
      </c>
      <c r="K2815" s="28" t="s">
        <v>258</v>
      </c>
      <c r="L2815" s="28" t="s">
        <v>34</v>
      </c>
      <c r="M2815" s="30" t="s">
        <v>230</v>
      </c>
      <c r="N2815" s="30">
        <v>0.54166666666666663</v>
      </c>
      <c r="O2815" s="31">
        <v>240</v>
      </c>
      <c r="P2815" s="31">
        <v>0</v>
      </c>
      <c r="Q2815" s="32"/>
      <c r="R2815" s="33">
        <f t="shared" si="217"/>
        <v>8.5</v>
      </c>
      <c r="S2815" s="34">
        <f t="shared" si="216"/>
        <v>162</v>
      </c>
      <c r="T2815" s="35">
        <f>IF(L2815="비가동",0,VLOOKUP(E2815,[1]단가!$D$4:$G$1048576,4,0))</f>
        <v>333.6</v>
      </c>
      <c r="U2815" s="35">
        <f t="shared" si="218"/>
        <v>181478.40000000002</v>
      </c>
      <c r="V2815" s="36" t="str">
        <f>IF($L2815="비가동",0,IF($B2815="in",VLOOKUP($E2815,[1]투입량!$M:$T,3,FALSE),VLOOKUP($E2815,[1]투입량!$D:$I,3,FALSE)))</f>
        <v>E5005-1(리본)</v>
      </c>
      <c r="W2815" s="35">
        <f>IF($L2815="비가동",0,IF($B2815="in",VLOOKUP($E2815,[1]투입량!$M:$T,6,FALSE),VLOOKUP($E2815,[1]투입량!$D:$I,5,FALSE)))</f>
        <v>0</v>
      </c>
      <c r="X2815" s="35">
        <f t="shared" si="220"/>
        <v>0</v>
      </c>
      <c r="Y2815" s="37">
        <f>IF(V2815=0,0,VLOOKUP(V2815,[1]원재료!C:H,3,0)*0.001)</f>
        <v>3.35</v>
      </c>
      <c r="Z2815" s="35">
        <f t="shared" si="219"/>
        <v>0</v>
      </c>
      <c r="AA2815" s="49"/>
      <c r="AB2815" s="39" t="s">
        <v>232</v>
      </c>
      <c r="AC2815" s="40"/>
    </row>
    <row r="2816" spans="1:29" ht="19.5" customHeight="1" x14ac:dyDescent="0.45">
      <c r="A2816" s="22">
        <v>46156</v>
      </c>
      <c r="B2816" s="23" t="s">
        <v>226</v>
      </c>
      <c r="C2816" s="53" t="s">
        <v>168</v>
      </c>
      <c r="D2816" s="25" t="s">
        <v>239</v>
      </c>
      <c r="E2816" s="26" t="s">
        <v>240</v>
      </c>
      <c r="F2816" s="27" t="str">
        <f>VLOOKUP(표1[[#This Row],[품번]],[1]!품번구분[#Data],2,0)</f>
        <v>G</v>
      </c>
      <c r="G2816" s="28">
        <v>16</v>
      </c>
      <c r="H2816" s="28">
        <v>41</v>
      </c>
      <c r="I2816" s="28">
        <v>0</v>
      </c>
      <c r="J2816" s="29">
        <f>표1[[#This Row],[C/V]]*표1[[#This Row],[판수]]-표1[[#This Row],[불량수량]]</f>
        <v>656</v>
      </c>
      <c r="K2816" s="28" t="s">
        <v>263</v>
      </c>
      <c r="L2816" s="28" t="s">
        <v>34</v>
      </c>
      <c r="M2816" s="30">
        <v>0.54166666666666663</v>
      </c>
      <c r="N2816" s="30" t="s">
        <v>353</v>
      </c>
      <c r="O2816" s="31">
        <v>380</v>
      </c>
      <c r="P2816" s="31">
        <v>0</v>
      </c>
      <c r="Q2816" s="32"/>
      <c r="R2816" s="33">
        <f t="shared" si="217"/>
        <v>6.4736842105263159</v>
      </c>
      <c r="S2816" s="34">
        <f t="shared" si="216"/>
        <v>162</v>
      </c>
      <c r="T2816" s="35">
        <f>IF(L2816="비가동",0,VLOOKUP(E2816,[1]단가!$D$4:$G$1048576,4,0))</f>
        <v>333.6</v>
      </c>
      <c r="U2816" s="35">
        <f t="shared" si="218"/>
        <v>218841.60000000001</v>
      </c>
      <c r="V2816" s="36" t="str">
        <f>IF($L2816="비가동",0,IF($B2816="in",VLOOKUP($E2816,[1]투입량!$M:$T,3,FALSE),VLOOKUP($E2816,[1]투입량!$D:$I,3,FALSE)))</f>
        <v>E5005-1(리본)</v>
      </c>
      <c r="W2816" s="35">
        <f>IF($L2816="비가동",0,IF($B2816="in",VLOOKUP($E2816,[1]투입량!$M:$T,6,FALSE),VLOOKUP($E2816,[1]투입량!$D:$I,5,FALSE)))</f>
        <v>0</v>
      </c>
      <c r="X2816" s="35">
        <f t="shared" si="220"/>
        <v>0</v>
      </c>
      <c r="Y2816" s="37">
        <f>IF(V2816=0,0,VLOOKUP(V2816,[1]원재료!C:H,3,0)*0.001)</f>
        <v>3.35</v>
      </c>
      <c r="Z2816" s="35">
        <f t="shared" si="219"/>
        <v>0</v>
      </c>
      <c r="AA2816" s="49"/>
      <c r="AB2816" s="39" t="s">
        <v>232</v>
      </c>
      <c r="AC2816" s="40"/>
    </row>
    <row r="2817" spans="1:29" ht="19.5" hidden="1" customHeight="1" x14ac:dyDescent="0.45">
      <c r="A2817" s="22">
        <v>46156</v>
      </c>
      <c r="B2817" s="23" t="s">
        <v>226</v>
      </c>
      <c r="C2817" s="53" t="s">
        <v>168</v>
      </c>
      <c r="D2817" s="25" t="s">
        <v>262</v>
      </c>
      <c r="E2817" s="26" t="s">
        <v>260</v>
      </c>
      <c r="F2817" s="27" t="str">
        <f>VLOOKUP(표1[[#This Row],[품번]],[1]!품번구분[#Data],2,0)</f>
        <v>G</v>
      </c>
      <c r="G2817" s="28">
        <v>24</v>
      </c>
      <c r="H2817" s="28">
        <v>29</v>
      </c>
      <c r="I2817" s="28">
        <v>0</v>
      </c>
      <c r="J2817" s="29">
        <f>표1[[#This Row],[C/V]]*표1[[#This Row],[판수]]-표1[[#This Row],[불량수량]]</f>
        <v>696</v>
      </c>
      <c r="K2817" s="28" t="s">
        <v>263</v>
      </c>
      <c r="L2817" s="28" t="s">
        <v>34</v>
      </c>
      <c r="M2817" s="30" t="s">
        <v>230</v>
      </c>
      <c r="N2817" s="30" t="s">
        <v>353</v>
      </c>
      <c r="O2817" s="31">
        <v>240</v>
      </c>
      <c r="P2817" s="31">
        <v>380</v>
      </c>
      <c r="Q2817" s="32" t="s">
        <v>47</v>
      </c>
      <c r="R2817" s="33">
        <f t="shared" si="217"/>
        <v>7.25</v>
      </c>
      <c r="S2817" s="34">
        <f t="shared" si="216"/>
        <v>104</v>
      </c>
      <c r="T2817" s="35">
        <f>IF(L2817="비가동",0,VLOOKUP(E2817,[1]단가!$D$4:$G$1048576,4,0))</f>
        <v>790</v>
      </c>
      <c r="U2817" s="35">
        <f t="shared" si="218"/>
        <v>549840</v>
      </c>
      <c r="V2817" s="36" t="str">
        <f>IF($L2817="비가동",0,IF($B2817="in",VLOOKUP($E2817,[1]투입량!$M:$T,3,FALSE),VLOOKUP($E2817,[1]투입량!$D:$I,3,FALSE)))</f>
        <v>E5005-1(리본)</v>
      </c>
      <c r="W2817" s="35">
        <f>IF($L2817="비가동",0,IF($B2817="in",VLOOKUP($E2817,[1]투입량!$M:$T,6,FALSE),VLOOKUP($E2817,[1]투입량!$D:$I,5,FALSE)))</f>
        <v>2152.6499999999996</v>
      </c>
      <c r="X2817" s="35">
        <f t="shared" si="220"/>
        <v>68669.535000000003</v>
      </c>
      <c r="Y2817" s="37">
        <f>IF(V2817=0,0,VLOOKUP(V2817,'[1]원재료 (2)'!C:H,3,0)*0.001)</f>
        <v>3.35</v>
      </c>
      <c r="Z2817" s="35">
        <f t="shared" si="219"/>
        <v>230042.94225000002</v>
      </c>
      <c r="AA2817" s="49"/>
      <c r="AB2817" s="39" t="s">
        <v>232</v>
      </c>
      <c r="AC2817" s="40"/>
    </row>
    <row r="2818" spans="1:29" ht="19.5" customHeight="1" x14ac:dyDescent="0.45">
      <c r="A2818" s="22">
        <v>46156</v>
      </c>
      <c r="B2818" s="23" t="s">
        <v>226</v>
      </c>
      <c r="C2818" s="53" t="s">
        <v>168</v>
      </c>
      <c r="D2818" s="25" t="s">
        <v>264</v>
      </c>
      <c r="E2818" s="26" t="s">
        <v>265</v>
      </c>
      <c r="F2818" s="27" t="str">
        <f>VLOOKUP(표1[[#This Row],[품번]],[1]!품번구분[#Data],2,0)</f>
        <v>G</v>
      </c>
      <c r="G2818" s="28">
        <v>24</v>
      </c>
      <c r="H2818" s="28">
        <v>71</v>
      </c>
      <c r="I2818" s="28">
        <v>0</v>
      </c>
      <c r="J2818" s="29">
        <f>표1[[#This Row],[C/V]]*표1[[#This Row],[판수]]-표1[[#This Row],[불량수량]]</f>
        <v>1704</v>
      </c>
      <c r="K2818" s="28" t="s">
        <v>263</v>
      </c>
      <c r="L2818" s="28" t="s">
        <v>34</v>
      </c>
      <c r="M2818" s="30" t="s">
        <v>230</v>
      </c>
      <c r="N2818" s="30" t="s">
        <v>353</v>
      </c>
      <c r="O2818" s="31">
        <v>620</v>
      </c>
      <c r="P2818" s="31">
        <v>0</v>
      </c>
      <c r="Q2818" s="32"/>
      <c r="R2818" s="33">
        <f t="shared" si="217"/>
        <v>6.870967741935484</v>
      </c>
      <c r="S2818" s="34">
        <f t="shared" si="216"/>
        <v>146</v>
      </c>
      <c r="T2818" s="35">
        <f>IF(L2818="비가동",0,VLOOKUP(E2818,[1]단가!$D$4:$G$1048576,4,0))</f>
        <v>473</v>
      </c>
      <c r="U2818" s="35">
        <f t="shared" si="218"/>
        <v>805992</v>
      </c>
      <c r="V2818" s="36" t="str">
        <f>IF($L2818="비가동",0,IF($B2818="in",VLOOKUP($E2818,[1]투입량!$M:$T,3,FALSE),VLOOKUP($E2818,[1]투입량!$D:$I,3,FALSE)))</f>
        <v>E5005-1</v>
      </c>
      <c r="W2818" s="35">
        <f>IF($L2818="비가동",0,IF($B2818="in",VLOOKUP($E2818,[1]투입량!$M:$T,6,FALSE),VLOOKUP($E2818,[1]투입량!$D:$I,5,FALSE)))</f>
        <v>1770</v>
      </c>
      <c r="X2818" s="35">
        <f t="shared" si="220"/>
        <v>138237.00000000003</v>
      </c>
      <c r="Y2818" s="37">
        <f>IF(V2818=0,0,VLOOKUP(V2818,[1]원재료!C:H,3,0)*0.001)</f>
        <v>3.25</v>
      </c>
      <c r="Z2818" s="35">
        <f t="shared" si="219"/>
        <v>449270.25000000012</v>
      </c>
      <c r="AA2818" s="49"/>
      <c r="AB2818" s="39" t="s">
        <v>232</v>
      </c>
      <c r="AC2818" s="40"/>
    </row>
    <row r="2819" spans="1:29" ht="19.5" customHeight="1" x14ac:dyDescent="0.45">
      <c r="A2819" s="22">
        <v>46156</v>
      </c>
      <c r="B2819" s="23" t="s">
        <v>226</v>
      </c>
      <c r="C2819" s="53" t="s">
        <v>168</v>
      </c>
      <c r="D2819" s="25" t="s">
        <v>241</v>
      </c>
      <c r="E2819" s="26" t="s">
        <v>242</v>
      </c>
      <c r="F2819" s="27" t="str">
        <f>VLOOKUP(표1[[#This Row],[품번]],[1]!품번구분[#Data],2,0)</f>
        <v>G</v>
      </c>
      <c r="G2819" s="28">
        <v>16</v>
      </c>
      <c r="H2819" s="28">
        <v>85</v>
      </c>
      <c r="I2819" s="28">
        <v>0</v>
      </c>
      <c r="J2819" s="29">
        <f>표1[[#This Row],[C/V]]*표1[[#This Row],[판수]]-표1[[#This Row],[불량수량]]</f>
        <v>1360</v>
      </c>
      <c r="K2819" s="28" t="s">
        <v>266</v>
      </c>
      <c r="L2819" s="28" t="s">
        <v>34</v>
      </c>
      <c r="M2819" s="30" t="s">
        <v>230</v>
      </c>
      <c r="N2819" s="30" t="s">
        <v>353</v>
      </c>
      <c r="O2819" s="31">
        <v>620</v>
      </c>
      <c r="P2819" s="31">
        <v>0</v>
      </c>
      <c r="Q2819" s="32"/>
      <c r="R2819" s="33">
        <f t="shared" si="217"/>
        <v>8.2258064516129021</v>
      </c>
      <c r="S2819" s="34">
        <f t="shared" ref="S2819:S2882" si="221">SUMIFS(H:H,$A:$A,A2819,$D:$D,D2819,$E:$E,E2819)</f>
        <v>175</v>
      </c>
      <c r="T2819" s="35">
        <f>IF(L2819="비가동",0,VLOOKUP(E2819,[1]단가!$D$4:$G$1048576,4,0))</f>
        <v>774</v>
      </c>
      <c r="U2819" s="35">
        <f t="shared" si="218"/>
        <v>1052640</v>
      </c>
      <c r="V2819" s="36" t="str">
        <f>IF($L2819="비가동",0,IF($B2819="in",VLOOKUP($E2819,[1]투입량!$M:$T,3,FALSE),VLOOKUP($E2819,[1]투입량!$D:$I,3,FALSE)))</f>
        <v>E4701(리본)</v>
      </c>
      <c r="W2819" s="35">
        <f>IF($L2819="비가동",0,IF($B2819="in",VLOOKUP($E2819,[1]투입량!$M:$T,6,FALSE),VLOOKUP($E2819,[1]투입량!$D:$I,5,FALSE)))</f>
        <v>2022.6999999999998</v>
      </c>
      <c r="X2819" s="35">
        <f t="shared" si="220"/>
        <v>189122.44999999998</v>
      </c>
      <c r="Y2819" s="37">
        <f>IF(V2819=0,0,VLOOKUP(V2819,[1]원재료!C:H,3,0)*0.001)</f>
        <v>3.41</v>
      </c>
      <c r="Z2819" s="35">
        <f t="shared" si="219"/>
        <v>644907.55449999997</v>
      </c>
      <c r="AA2819" s="49"/>
      <c r="AB2819" s="39" t="s">
        <v>232</v>
      </c>
      <c r="AC2819" s="40"/>
    </row>
    <row r="2820" spans="1:29" ht="19.5" customHeight="1" x14ac:dyDescent="0.45">
      <c r="A2820" s="22">
        <v>46156</v>
      </c>
      <c r="B2820" s="23" t="s">
        <v>226</v>
      </c>
      <c r="C2820" s="53" t="s">
        <v>168</v>
      </c>
      <c r="D2820" s="25" t="s">
        <v>244</v>
      </c>
      <c r="E2820" s="26" t="s">
        <v>245</v>
      </c>
      <c r="F2820" s="27" t="str">
        <f>VLOOKUP(표1[[#This Row],[품번]],[1]!품번구분[#Data],2,0)</f>
        <v>G</v>
      </c>
      <c r="G2820" s="28">
        <v>20</v>
      </c>
      <c r="H2820" s="28">
        <v>85</v>
      </c>
      <c r="I2820" s="28">
        <v>0</v>
      </c>
      <c r="J2820" s="29">
        <f>표1[[#This Row],[C/V]]*표1[[#This Row],[판수]]-표1[[#This Row],[불량수량]]</f>
        <v>1700</v>
      </c>
      <c r="K2820" s="28" t="s">
        <v>266</v>
      </c>
      <c r="L2820" s="28" t="s">
        <v>34</v>
      </c>
      <c r="M2820" s="30" t="s">
        <v>230</v>
      </c>
      <c r="N2820" s="30" t="s">
        <v>353</v>
      </c>
      <c r="O2820" s="31">
        <v>620</v>
      </c>
      <c r="P2820" s="31">
        <v>0</v>
      </c>
      <c r="Q2820" s="32"/>
      <c r="R2820" s="33">
        <f t="shared" si="217"/>
        <v>8.2258064516129021</v>
      </c>
      <c r="S2820" s="34">
        <f t="shared" si="221"/>
        <v>175</v>
      </c>
      <c r="T2820" s="35">
        <f>IF(L2820="비가동",0,VLOOKUP(E2820,[1]단가!$D$4:$G$1048576,4,0))</f>
        <v>350</v>
      </c>
      <c r="U2820" s="35">
        <f t="shared" si="218"/>
        <v>595000</v>
      </c>
      <c r="V2820" s="36" t="str">
        <f>IF($L2820="비가동",0,IF($B2820="in",VLOOKUP($E2820,[1]투입량!$M:$T,3,FALSE),VLOOKUP($E2820,[1]투입량!$D:$I,3,FALSE)))</f>
        <v>E5005-1</v>
      </c>
      <c r="W2820" s="35">
        <f>IF($L2820="비가동",0,IF($B2820="in",VLOOKUP($E2820,[1]투입량!$M:$T,6,FALSE),VLOOKUP($E2820,[1]투입량!$D:$I,5,FALSE)))</f>
        <v>1147</v>
      </c>
      <c r="X2820" s="35">
        <f t="shared" si="220"/>
        <v>107244.5</v>
      </c>
      <c r="Y2820" s="37">
        <f>IF(V2820=0,0,VLOOKUP(V2820,[1]원재료!C:H,3,0)*0.001)</f>
        <v>3.25</v>
      </c>
      <c r="Z2820" s="35">
        <f t="shared" si="219"/>
        <v>348544.625</v>
      </c>
      <c r="AA2820" s="49"/>
      <c r="AB2820" s="39" t="s">
        <v>232</v>
      </c>
      <c r="AC2820" s="40"/>
    </row>
    <row r="2821" spans="1:29" ht="19.5" customHeight="1" x14ac:dyDescent="0.45">
      <c r="A2821" s="22">
        <v>46156</v>
      </c>
      <c r="B2821" s="23" t="s">
        <v>226</v>
      </c>
      <c r="C2821" s="53" t="s">
        <v>168</v>
      </c>
      <c r="D2821" s="25" t="s">
        <v>246</v>
      </c>
      <c r="E2821" s="26" t="s">
        <v>380</v>
      </c>
      <c r="F2821" s="27" t="str">
        <f>VLOOKUP(표1[[#This Row],[품번]],[1]!품번구분[#Data],2,0)</f>
        <v>G</v>
      </c>
      <c r="G2821" s="28">
        <v>36</v>
      </c>
      <c r="H2821" s="28">
        <v>85</v>
      </c>
      <c r="I2821" s="28">
        <v>0</v>
      </c>
      <c r="J2821" s="29">
        <f>표1[[#This Row],[C/V]]*표1[[#This Row],[판수]]-표1[[#This Row],[불량수량]]</f>
        <v>3060</v>
      </c>
      <c r="K2821" s="28" t="s">
        <v>266</v>
      </c>
      <c r="L2821" s="28" t="s">
        <v>34</v>
      </c>
      <c r="M2821" s="30" t="s">
        <v>230</v>
      </c>
      <c r="N2821" s="30" t="s">
        <v>353</v>
      </c>
      <c r="O2821" s="31">
        <v>620</v>
      </c>
      <c r="P2821" s="31">
        <v>0</v>
      </c>
      <c r="Q2821" s="32"/>
      <c r="R2821" s="33">
        <f t="shared" si="217"/>
        <v>8.2258064516129021</v>
      </c>
      <c r="S2821" s="34">
        <f t="shared" si="221"/>
        <v>175</v>
      </c>
      <c r="T2821" s="35">
        <f>IF(L2821="비가동",0,VLOOKUP(E2821,[1]단가!$D$4:$G$1048576,4,0))</f>
        <v>130</v>
      </c>
      <c r="U2821" s="35">
        <f t="shared" si="218"/>
        <v>397800</v>
      </c>
      <c r="V2821" s="36" t="str">
        <f>IF($L2821="비가동",0,IF($B2821="in",VLOOKUP($E2821,[1]투입량!$M:$T,3,FALSE),VLOOKUP($E2821,[1]투입량!$D:$I,3,FALSE)))</f>
        <v>E5005-1(리본)</v>
      </c>
      <c r="W2821" s="35">
        <f>IF($L2821="비가동",0,IF($B2821="in",VLOOKUP($E2821,[1]투입량!$M:$T,6,FALSE),VLOOKUP($E2821,[1]투입량!$D:$I,5,FALSE)))</f>
        <v>943.55</v>
      </c>
      <c r="X2821" s="35">
        <f t="shared" si="220"/>
        <v>88221.925000000003</v>
      </c>
      <c r="Y2821" s="37">
        <f>IF(V2821=0,0,VLOOKUP(V2821,[1]원재료!C:H,3,0)*0.001)</f>
        <v>3.35</v>
      </c>
      <c r="Z2821" s="35">
        <f t="shared" si="219"/>
        <v>295543.44875000004</v>
      </c>
      <c r="AA2821" s="49"/>
      <c r="AB2821" s="39" t="s">
        <v>232</v>
      </c>
      <c r="AC2821" s="40"/>
    </row>
    <row r="2822" spans="1:29" ht="19.5" customHeight="1" x14ac:dyDescent="0.45">
      <c r="A2822" s="22">
        <v>46156</v>
      </c>
      <c r="B2822" s="23" t="s">
        <v>226</v>
      </c>
      <c r="C2822" s="53" t="s">
        <v>168</v>
      </c>
      <c r="D2822" s="25" t="s">
        <v>227</v>
      </c>
      <c r="E2822" s="26" t="s">
        <v>228</v>
      </c>
      <c r="F2822" s="27" t="str">
        <f>VLOOKUP(표1[[#This Row],[품번]],[1]!품번구분[#Data],2,0)</f>
        <v>G</v>
      </c>
      <c r="G2822" s="28">
        <v>12</v>
      </c>
      <c r="H2822" s="28">
        <v>103</v>
      </c>
      <c r="I2822" s="28">
        <v>0</v>
      </c>
      <c r="J2822" s="29">
        <f>표1[[#This Row],[C/V]]*표1[[#This Row],[판수]]-표1[[#This Row],[불량수량]]</f>
        <v>1236</v>
      </c>
      <c r="K2822" s="28" t="s">
        <v>229</v>
      </c>
      <c r="L2822" s="28" t="s">
        <v>117</v>
      </c>
      <c r="M2822" s="30" t="s">
        <v>353</v>
      </c>
      <c r="N2822" s="30" t="s">
        <v>230</v>
      </c>
      <c r="O2822" s="31">
        <v>660</v>
      </c>
      <c r="P2822" s="31">
        <v>0</v>
      </c>
      <c r="Q2822" s="32"/>
      <c r="R2822" s="33">
        <f t="shared" ref="R2822:R2885" si="222">IF(H2822=0,"",H2822/O2822*60)</f>
        <v>9.3636363636363633</v>
      </c>
      <c r="S2822" s="34">
        <f t="shared" si="221"/>
        <v>199</v>
      </c>
      <c r="T2822" s="35">
        <f>IF(L2822="비가동",0,VLOOKUP(E2822,[1]단가!$D$4:$G$1048576,4,0))</f>
        <v>389.7</v>
      </c>
      <c r="U2822" s="35">
        <f t="shared" si="218"/>
        <v>481669.2</v>
      </c>
      <c r="V2822" s="36" t="str">
        <f>IF($L2822="비가동",0,IF($B2822="in",VLOOKUP($E2822,[1]투입량!$M:$T,3,FALSE),VLOOKUP($E2822,[1]투입량!$D:$I,3,FALSE)))</f>
        <v>E5008</v>
      </c>
      <c r="W2822" s="35">
        <f>IF($L2822="비가동",0,IF($B2822="in",VLOOKUP($E2822,[1]투입량!$M:$T,6,FALSE),VLOOKUP($E2822,[1]투입량!$D:$I,5,FALSE)))</f>
        <v>537</v>
      </c>
      <c r="X2822" s="35">
        <f t="shared" si="220"/>
        <v>60842.100000000006</v>
      </c>
      <c r="Y2822" s="37">
        <f>IF(V2822=0,0,VLOOKUP(V2822,'[1]원재료 (2)'!C:H,3,0)*0.001)</f>
        <v>4.5600000000000005</v>
      </c>
      <c r="Z2822" s="35">
        <f t="shared" si="219"/>
        <v>277439.97600000008</v>
      </c>
      <c r="AA2822" s="49"/>
      <c r="AB2822" s="39" t="s">
        <v>232</v>
      </c>
      <c r="AC2822" s="40"/>
    </row>
    <row r="2823" spans="1:29" ht="19.5" customHeight="1" x14ac:dyDescent="0.45">
      <c r="A2823" s="22">
        <v>46156</v>
      </c>
      <c r="B2823" s="23" t="s">
        <v>226</v>
      </c>
      <c r="C2823" s="53" t="s">
        <v>168</v>
      </c>
      <c r="D2823" s="25" t="s">
        <v>233</v>
      </c>
      <c r="E2823" s="26" t="s">
        <v>435</v>
      </c>
      <c r="F2823" s="27" t="str">
        <f>VLOOKUP(표1[[#This Row],[품번]],[1]!품번구분[#Data],2,0)</f>
        <v>G</v>
      </c>
      <c r="G2823" s="28">
        <v>1</v>
      </c>
      <c r="H2823" s="28">
        <v>83</v>
      </c>
      <c r="I2823" s="28">
        <v>0</v>
      </c>
      <c r="J2823" s="29">
        <f>표1[[#This Row],[C/V]]*표1[[#This Row],[판수]]-표1[[#This Row],[불량수량]]</f>
        <v>83</v>
      </c>
      <c r="K2823" s="28" t="s">
        <v>229</v>
      </c>
      <c r="L2823" s="28" t="s">
        <v>117</v>
      </c>
      <c r="M2823" s="30" t="s">
        <v>353</v>
      </c>
      <c r="N2823" s="30" t="s">
        <v>230</v>
      </c>
      <c r="O2823" s="31">
        <v>660</v>
      </c>
      <c r="P2823" s="31">
        <v>0</v>
      </c>
      <c r="Q2823" s="32"/>
      <c r="R2823" s="33">
        <f t="shared" si="222"/>
        <v>7.5454545454545459</v>
      </c>
      <c r="S2823" s="34">
        <f t="shared" si="221"/>
        <v>139</v>
      </c>
      <c r="T2823" s="35">
        <f>IF(L2823="비가동",0,VLOOKUP(E2823,[1]단가!$D$4:$G$1048576,4,0))</f>
        <v>3795.7</v>
      </c>
      <c r="U2823" s="35">
        <f t="shared" si="218"/>
        <v>315043.09999999998</v>
      </c>
      <c r="V2823" s="36" t="str">
        <f>IF($L2823="비가동",0,IF($B2823="in",VLOOKUP($E2823,[1]투입량!$M:$T,3,FALSE),VLOOKUP($E2823,[1]투입량!$D:$I,3,FALSE)))</f>
        <v>E5007</v>
      </c>
      <c r="W2823" s="35">
        <f>IF($L2823="비가동",0,IF($B2823="in",VLOOKUP($E2823,[1]투입량!$M:$T,6,FALSE),VLOOKUP($E2823,[1]투입량!$D:$I,5,FALSE)))</f>
        <v>0</v>
      </c>
      <c r="X2823" s="35">
        <f t="shared" si="220"/>
        <v>0</v>
      </c>
      <c r="Y2823" s="37">
        <f>IF(V2823=0,0,VLOOKUP(V2823,'[1]원재료 (2)'!C:H,3,0)*0.001)</f>
        <v>4.45</v>
      </c>
      <c r="Z2823" s="35">
        <f t="shared" si="219"/>
        <v>0</v>
      </c>
      <c r="AA2823" s="49"/>
      <c r="AB2823" s="39" t="s">
        <v>232</v>
      </c>
      <c r="AC2823" s="40"/>
    </row>
    <row r="2824" spans="1:29" ht="19.5" customHeight="1" x14ac:dyDescent="0.45">
      <c r="A2824" s="22">
        <v>46156</v>
      </c>
      <c r="B2824" s="23" t="s">
        <v>226</v>
      </c>
      <c r="C2824" s="53" t="s">
        <v>168</v>
      </c>
      <c r="D2824" s="25" t="s">
        <v>256</v>
      </c>
      <c r="E2824" s="26" t="s">
        <v>402</v>
      </c>
      <c r="F2824" s="27" t="str">
        <f>VLOOKUP(표1[[#This Row],[품번]],[1]!품번구분[#Data],2,0)</f>
        <v>G</v>
      </c>
      <c r="G2824" s="28">
        <v>9</v>
      </c>
      <c r="H2824" s="28">
        <v>82</v>
      </c>
      <c r="I2824" s="28">
        <v>0</v>
      </c>
      <c r="J2824" s="29">
        <f>표1[[#This Row],[C/V]]*표1[[#This Row],[판수]]-표1[[#This Row],[불량수량]]</f>
        <v>738</v>
      </c>
      <c r="K2824" s="28" t="s">
        <v>372</v>
      </c>
      <c r="L2824" s="28" t="s">
        <v>117</v>
      </c>
      <c r="M2824" s="30" t="s">
        <v>353</v>
      </c>
      <c r="N2824" s="30" t="s">
        <v>230</v>
      </c>
      <c r="O2824" s="31">
        <v>660</v>
      </c>
      <c r="P2824" s="31">
        <v>0</v>
      </c>
      <c r="Q2824" s="32"/>
      <c r="R2824" s="33">
        <f t="shared" si="222"/>
        <v>7.4545454545454541</v>
      </c>
      <c r="S2824" s="34">
        <f t="shared" si="221"/>
        <v>111</v>
      </c>
      <c r="T2824" s="35">
        <f>IF(L2824="비가동",0,VLOOKUP(E2824,[1]단가!$D$4:$G$1048576,4,0))</f>
        <v>1200</v>
      </c>
      <c r="U2824" s="35">
        <f t="shared" si="218"/>
        <v>885600</v>
      </c>
      <c r="V2824" s="36" t="str">
        <f>IF($L2824="비가동",0,IF($B2824="in",VLOOKUP($E2824,[1]투입량!$M:$T,3,FALSE),VLOOKUP($E2824,[1]투입량!$D:$I,3,FALSE)))</f>
        <v>E5005-1</v>
      </c>
      <c r="W2824" s="35">
        <f>IF($L2824="비가동",0,IF($B2824="in",VLOOKUP($E2824,[1]투입량!$M:$T,6,FALSE),VLOOKUP($E2824,[1]투입량!$D:$I,5,FALSE)))</f>
        <v>1588</v>
      </c>
      <c r="X2824" s="35">
        <f t="shared" si="220"/>
        <v>143237.6</v>
      </c>
      <c r="Y2824" s="37">
        <f>IF(V2824=0,0,VLOOKUP(V2824,[1]원재료!C:H,3,0)*0.001)</f>
        <v>3.25</v>
      </c>
      <c r="Z2824" s="35">
        <f t="shared" si="219"/>
        <v>465522.2</v>
      </c>
      <c r="AA2824" s="49"/>
      <c r="AB2824" s="39" t="s">
        <v>232</v>
      </c>
      <c r="AC2824" s="40"/>
    </row>
    <row r="2825" spans="1:29" ht="19.5" customHeight="1" x14ac:dyDescent="0.45">
      <c r="A2825" s="22">
        <v>46156</v>
      </c>
      <c r="B2825" s="23" t="s">
        <v>226</v>
      </c>
      <c r="C2825" s="53" t="s">
        <v>168</v>
      </c>
      <c r="D2825" s="25" t="s">
        <v>235</v>
      </c>
      <c r="E2825" s="26" t="s">
        <v>236</v>
      </c>
      <c r="F2825" s="27" t="str">
        <f>VLOOKUP(표1[[#This Row],[품번]],[1]!품번구분[#Data],2,0)</f>
        <v>G</v>
      </c>
      <c r="G2825" s="28">
        <v>16</v>
      </c>
      <c r="H2825" s="28">
        <v>82</v>
      </c>
      <c r="I2825" s="28">
        <v>0</v>
      </c>
      <c r="J2825" s="29">
        <f>표1[[#This Row],[C/V]]*표1[[#This Row],[판수]]-표1[[#This Row],[불량수량]]</f>
        <v>1312</v>
      </c>
      <c r="K2825" s="28" t="s">
        <v>372</v>
      </c>
      <c r="L2825" s="28" t="s">
        <v>117</v>
      </c>
      <c r="M2825" s="30" t="s">
        <v>353</v>
      </c>
      <c r="N2825" s="30" t="s">
        <v>230</v>
      </c>
      <c r="O2825" s="31">
        <v>660</v>
      </c>
      <c r="P2825" s="31">
        <v>0</v>
      </c>
      <c r="Q2825" s="32"/>
      <c r="R2825" s="33">
        <f t="shared" si="222"/>
        <v>7.4545454545454541</v>
      </c>
      <c r="S2825" s="34">
        <f t="shared" si="221"/>
        <v>148</v>
      </c>
      <c r="T2825" s="35">
        <f>IF(L2825="비가동",0,VLOOKUP(E2825,[1]단가!$D$4:$G$1048576,4,0))</f>
        <v>1541.9</v>
      </c>
      <c r="U2825" s="35">
        <f t="shared" si="218"/>
        <v>2022972.8</v>
      </c>
      <c r="V2825" s="36" t="str">
        <f>IF($L2825="비가동",0,IF($B2825="in",VLOOKUP($E2825,[1]투입량!$M:$T,3,FALSE),VLOOKUP($E2825,[1]투입량!$D:$I,3,FALSE)))</f>
        <v>E5005-1</v>
      </c>
      <c r="W2825" s="35">
        <f>IF($L2825="비가동",0,IF($B2825="in",VLOOKUP($E2825,[1]투입량!$M:$T,6,FALSE),VLOOKUP($E2825,[1]투입량!$D:$I,5,FALSE)))</f>
        <v>3102</v>
      </c>
      <c r="X2825" s="35">
        <f t="shared" si="220"/>
        <v>279800.40000000002</v>
      </c>
      <c r="Y2825" s="37">
        <f>IF(V2825=0,0,VLOOKUP(V2825,[1]원재료!C:H,3,0)*0.001)</f>
        <v>3.25</v>
      </c>
      <c r="Z2825" s="35">
        <f t="shared" si="219"/>
        <v>909351.3</v>
      </c>
      <c r="AA2825" s="49"/>
      <c r="AB2825" s="39" t="s">
        <v>232</v>
      </c>
      <c r="AC2825" s="40"/>
    </row>
    <row r="2826" spans="1:29" ht="19.5" customHeight="1" x14ac:dyDescent="0.45">
      <c r="A2826" s="22">
        <v>46156</v>
      </c>
      <c r="B2826" s="23" t="s">
        <v>226</v>
      </c>
      <c r="C2826" s="53" t="s">
        <v>168</v>
      </c>
      <c r="D2826" s="25" t="s">
        <v>259</v>
      </c>
      <c r="E2826" s="26" t="s">
        <v>260</v>
      </c>
      <c r="F2826" s="27" t="str">
        <f>VLOOKUP(표1[[#This Row],[품번]],[1]!품번구분[#Data],2,0)</f>
        <v>G</v>
      </c>
      <c r="G2826" s="28">
        <v>24</v>
      </c>
      <c r="H2826" s="28">
        <v>87</v>
      </c>
      <c r="I2826" s="28">
        <v>0</v>
      </c>
      <c r="J2826" s="29">
        <f>표1[[#This Row],[C/V]]*표1[[#This Row],[판수]]-표1[[#This Row],[불량수량]]</f>
        <v>2088</v>
      </c>
      <c r="K2826" s="28" t="s">
        <v>399</v>
      </c>
      <c r="L2826" s="28" t="s">
        <v>117</v>
      </c>
      <c r="M2826" s="30" t="s">
        <v>353</v>
      </c>
      <c r="N2826" s="30" t="s">
        <v>230</v>
      </c>
      <c r="O2826" s="31">
        <v>660</v>
      </c>
      <c r="P2826" s="31">
        <v>0</v>
      </c>
      <c r="Q2826" s="32"/>
      <c r="R2826" s="33">
        <f t="shared" si="222"/>
        <v>7.9090909090909083</v>
      </c>
      <c r="S2826" s="34">
        <f t="shared" si="221"/>
        <v>87</v>
      </c>
      <c r="T2826" s="35">
        <f>IF(L2826="비가동",0,VLOOKUP(E2826,[1]단가!$D$4:$G$1048576,4,0))</f>
        <v>790</v>
      </c>
      <c r="U2826" s="35">
        <f t="shared" si="218"/>
        <v>1649520</v>
      </c>
      <c r="V2826" s="36" t="str">
        <f>IF($L2826="비가동",0,IF($B2826="in",VLOOKUP($E2826,[1]투입량!$M:$T,3,FALSE),VLOOKUP($E2826,[1]투입량!$D:$I,3,FALSE)))</f>
        <v>E5005-1(리본)</v>
      </c>
      <c r="W2826" s="35">
        <f>IF($L2826="비가동",0,IF($B2826="in",VLOOKUP($E2826,[1]투입량!$M:$T,6,FALSE),VLOOKUP($E2826,[1]투입량!$D:$I,5,FALSE)))</f>
        <v>2152.6499999999996</v>
      </c>
      <c r="X2826" s="35">
        <f t="shared" si="220"/>
        <v>206008.60500000001</v>
      </c>
      <c r="Y2826" s="37">
        <f>IF(V2826=0,0,VLOOKUP(V2826,[1]원재료!C:H,3,0)*0.001)</f>
        <v>3.35</v>
      </c>
      <c r="Z2826" s="35">
        <f t="shared" si="219"/>
        <v>690128.82675000001</v>
      </c>
      <c r="AA2826" s="49"/>
      <c r="AB2826" s="39" t="s">
        <v>232</v>
      </c>
      <c r="AC2826" s="40"/>
    </row>
    <row r="2827" spans="1:29" ht="19.5" customHeight="1" x14ac:dyDescent="0.45">
      <c r="A2827" s="22">
        <v>46156</v>
      </c>
      <c r="B2827" s="23" t="s">
        <v>226</v>
      </c>
      <c r="C2827" s="53" t="s">
        <v>168</v>
      </c>
      <c r="D2827" s="25" t="s">
        <v>239</v>
      </c>
      <c r="E2827" s="26" t="s">
        <v>240</v>
      </c>
      <c r="F2827" s="27" t="str">
        <f>VLOOKUP(표1[[#This Row],[품번]],[1]!품번구분[#Data],2,0)</f>
        <v>G</v>
      </c>
      <c r="G2827" s="28">
        <v>16</v>
      </c>
      <c r="H2827" s="28">
        <v>87</v>
      </c>
      <c r="I2827" s="28">
        <v>0</v>
      </c>
      <c r="J2827" s="29">
        <f>표1[[#This Row],[C/V]]*표1[[#This Row],[판수]]-표1[[#This Row],[불량수량]]</f>
        <v>1392</v>
      </c>
      <c r="K2827" s="28" t="s">
        <v>399</v>
      </c>
      <c r="L2827" s="28" t="s">
        <v>117</v>
      </c>
      <c r="M2827" s="30" t="s">
        <v>353</v>
      </c>
      <c r="N2827" s="30" t="s">
        <v>230</v>
      </c>
      <c r="O2827" s="31">
        <v>660</v>
      </c>
      <c r="P2827" s="31">
        <v>0</v>
      </c>
      <c r="Q2827" s="32"/>
      <c r="R2827" s="33">
        <f t="shared" si="222"/>
        <v>7.9090909090909083</v>
      </c>
      <c r="S2827" s="34">
        <f t="shared" si="221"/>
        <v>162</v>
      </c>
      <c r="T2827" s="35">
        <f>IF(L2827="비가동",0,VLOOKUP(E2827,[1]단가!$D$4:$G$1048576,4,0))</f>
        <v>333.6</v>
      </c>
      <c r="U2827" s="35">
        <f t="shared" si="218"/>
        <v>464371.20000000001</v>
      </c>
      <c r="V2827" s="36" t="str">
        <f>IF($L2827="비가동",0,IF($B2827="in",VLOOKUP($E2827,[1]투입량!$M:$T,3,FALSE),VLOOKUP($E2827,[1]투입량!$D:$I,3,FALSE)))</f>
        <v>E5005-1(리본)</v>
      </c>
      <c r="W2827" s="35">
        <f>IF($L2827="비가동",0,IF($B2827="in",VLOOKUP($E2827,[1]투입량!$M:$T,6,FALSE),VLOOKUP($E2827,[1]투입량!$D:$I,5,FALSE)))</f>
        <v>0</v>
      </c>
      <c r="X2827" s="35">
        <f t="shared" si="220"/>
        <v>0</v>
      </c>
      <c r="Y2827" s="37">
        <f>IF(V2827=0,0,VLOOKUP(V2827,[1]원재료!C:H,3,0)*0.001)</f>
        <v>3.35</v>
      </c>
      <c r="Z2827" s="35">
        <f t="shared" si="219"/>
        <v>0</v>
      </c>
      <c r="AA2827" s="49"/>
      <c r="AB2827" s="39" t="s">
        <v>232</v>
      </c>
      <c r="AC2827" s="40"/>
    </row>
    <row r="2828" spans="1:29" ht="19.5" customHeight="1" x14ac:dyDescent="0.45">
      <c r="A2828" s="22">
        <v>46156</v>
      </c>
      <c r="B2828" s="23" t="s">
        <v>226</v>
      </c>
      <c r="C2828" s="53" t="s">
        <v>168</v>
      </c>
      <c r="D2828" s="25" t="s">
        <v>262</v>
      </c>
      <c r="E2828" s="26" t="s">
        <v>260</v>
      </c>
      <c r="F2828" s="27" t="str">
        <f>VLOOKUP(표1[[#This Row],[품번]],[1]!품번구분[#Data],2,0)</f>
        <v>G</v>
      </c>
      <c r="G2828" s="28">
        <v>24</v>
      </c>
      <c r="H2828" s="28">
        <v>75</v>
      </c>
      <c r="I2828" s="28">
        <v>0</v>
      </c>
      <c r="J2828" s="29">
        <f>표1[[#This Row],[C/V]]*표1[[#This Row],[판수]]-표1[[#This Row],[불량수량]]</f>
        <v>1800</v>
      </c>
      <c r="K2828" s="28" t="s">
        <v>237</v>
      </c>
      <c r="L2828" s="28" t="s">
        <v>117</v>
      </c>
      <c r="M2828" s="30" t="s">
        <v>353</v>
      </c>
      <c r="N2828" s="30" t="s">
        <v>230</v>
      </c>
      <c r="O2828" s="31">
        <v>660</v>
      </c>
      <c r="P2828" s="31">
        <v>0</v>
      </c>
      <c r="Q2828" s="32"/>
      <c r="R2828" s="33">
        <f t="shared" si="222"/>
        <v>6.8181818181818183</v>
      </c>
      <c r="S2828" s="34">
        <f t="shared" si="221"/>
        <v>104</v>
      </c>
      <c r="T2828" s="35">
        <f>IF(L2828="비가동",0,VLOOKUP(E2828,[1]단가!$D$4:$G$1048576,4,0))</f>
        <v>790</v>
      </c>
      <c r="U2828" s="35">
        <f t="shared" si="218"/>
        <v>1422000</v>
      </c>
      <c r="V2828" s="36" t="str">
        <f>IF($L2828="비가동",0,IF($B2828="in",VLOOKUP($E2828,[1]투입량!$M:$T,3,FALSE),VLOOKUP($E2828,[1]투입량!$D:$I,3,FALSE)))</f>
        <v>E5005-1(리본)</v>
      </c>
      <c r="W2828" s="35">
        <f>IF($L2828="비가동",0,IF($B2828="in",VLOOKUP($E2828,[1]투입량!$M:$T,6,FALSE),VLOOKUP($E2828,[1]투입량!$D:$I,5,FALSE)))</f>
        <v>2152.6499999999996</v>
      </c>
      <c r="X2828" s="35">
        <f t="shared" si="220"/>
        <v>177593.625</v>
      </c>
      <c r="Y2828" s="37">
        <f>IF(V2828=0,0,VLOOKUP(V2828,'[1]원재료 (2)'!C:H,3,0)*0.001)</f>
        <v>3.35</v>
      </c>
      <c r="Z2828" s="35">
        <f t="shared" si="219"/>
        <v>594938.64375000005</v>
      </c>
      <c r="AA2828" s="49"/>
      <c r="AB2828" s="39" t="s">
        <v>232</v>
      </c>
      <c r="AC2828" s="40"/>
    </row>
    <row r="2829" spans="1:29" ht="19.5" customHeight="1" x14ac:dyDescent="0.45">
      <c r="A2829" s="22">
        <v>46156</v>
      </c>
      <c r="B2829" s="23" t="s">
        <v>226</v>
      </c>
      <c r="C2829" s="53" t="s">
        <v>168</v>
      </c>
      <c r="D2829" s="25" t="s">
        <v>264</v>
      </c>
      <c r="E2829" s="26" t="s">
        <v>265</v>
      </c>
      <c r="F2829" s="27" t="str">
        <f>VLOOKUP(표1[[#This Row],[품번]],[1]!품번구분[#Data],2,0)</f>
        <v>G</v>
      </c>
      <c r="G2829" s="28">
        <v>24</v>
      </c>
      <c r="H2829" s="28">
        <v>75</v>
      </c>
      <c r="I2829" s="28">
        <v>0</v>
      </c>
      <c r="J2829" s="29">
        <f>표1[[#This Row],[C/V]]*표1[[#This Row],[판수]]-표1[[#This Row],[불량수량]]</f>
        <v>1800</v>
      </c>
      <c r="K2829" s="28" t="s">
        <v>237</v>
      </c>
      <c r="L2829" s="28" t="s">
        <v>117</v>
      </c>
      <c r="M2829" s="30" t="s">
        <v>353</v>
      </c>
      <c r="N2829" s="30" t="s">
        <v>230</v>
      </c>
      <c r="O2829" s="31">
        <v>660</v>
      </c>
      <c r="P2829" s="31">
        <v>0</v>
      </c>
      <c r="Q2829" s="32"/>
      <c r="R2829" s="33">
        <f t="shared" si="222"/>
        <v>6.8181818181818183</v>
      </c>
      <c r="S2829" s="34">
        <f t="shared" si="221"/>
        <v>146</v>
      </c>
      <c r="T2829" s="35">
        <f>IF(L2829="비가동",0,VLOOKUP(E2829,[1]단가!$D$4:$G$1048576,4,0))</f>
        <v>473</v>
      </c>
      <c r="U2829" s="35">
        <f t="shared" si="218"/>
        <v>851400</v>
      </c>
      <c r="V2829" s="36" t="str">
        <f>IF($L2829="비가동",0,IF($B2829="in",VLOOKUP($E2829,[1]투입량!$M:$T,3,FALSE),VLOOKUP($E2829,[1]투입량!$D:$I,3,FALSE)))</f>
        <v>E5005-1</v>
      </c>
      <c r="W2829" s="35">
        <f>IF($L2829="비가동",0,IF($B2829="in",VLOOKUP($E2829,[1]투입량!$M:$T,6,FALSE),VLOOKUP($E2829,[1]투입량!$D:$I,5,FALSE)))</f>
        <v>1770</v>
      </c>
      <c r="X2829" s="35">
        <f t="shared" si="220"/>
        <v>146025.00000000003</v>
      </c>
      <c r="Y2829" s="37">
        <f>IF(V2829=0,0,VLOOKUP(V2829,[1]원재료!C:H,3,0)*0.001)</f>
        <v>3.25</v>
      </c>
      <c r="Z2829" s="35">
        <f t="shared" si="219"/>
        <v>474581.25000000012</v>
      </c>
      <c r="AA2829" s="49"/>
      <c r="AB2829" s="39" t="s">
        <v>232</v>
      </c>
      <c r="AC2829" s="40"/>
    </row>
    <row r="2830" spans="1:29" ht="19.5" customHeight="1" x14ac:dyDescent="0.45">
      <c r="A2830" s="22">
        <v>46156</v>
      </c>
      <c r="B2830" s="23" t="s">
        <v>226</v>
      </c>
      <c r="C2830" s="53" t="s">
        <v>168</v>
      </c>
      <c r="D2830" s="25" t="s">
        <v>241</v>
      </c>
      <c r="E2830" s="26" t="s">
        <v>242</v>
      </c>
      <c r="F2830" s="27" t="str">
        <f>VLOOKUP(표1[[#This Row],[품번]],[1]!품번구분[#Data],2,0)</f>
        <v>G</v>
      </c>
      <c r="G2830" s="28">
        <v>16</v>
      </c>
      <c r="H2830" s="28">
        <v>90</v>
      </c>
      <c r="I2830" s="28">
        <v>0</v>
      </c>
      <c r="J2830" s="29">
        <f>표1[[#This Row],[C/V]]*표1[[#This Row],[판수]]-표1[[#This Row],[불량수량]]</f>
        <v>1440</v>
      </c>
      <c r="K2830" s="28" t="s">
        <v>243</v>
      </c>
      <c r="L2830" s="28" t="s">
        <v>117</v>
      </c>
      <c r="M2830" s="30" t="s">
        <v>353</v>
      </c>
      <c r="N2830" s="30" t="s">
        <v>230</v>
      </c>
      <c r="O2830" s="31">
        <v>660</v>
      </c>
      <c r="P2830" s="31">
        <v>0</v>
      </c>
      <c r="Q2830" s="32"/>
      <c r="R2830" s="33">
        <f t="shared" si="222"/>
        <v>8.1818181818181817</v>
      </c>
      <c r="S2830" s="34">
        <f t="shared" si="221"/>
        <v>175</v>
      </c>
      <c r="T2830" s="35">
        <f>IF(L2830="비가동",0,VLOOKUP(E2830,[1]단가!$D$4:$G$1048576,4,0))</f>
        <v>774</v>
      </c>
      <c r="U2830" s="35">
        <f t="shared" si="218"/>
        <v>1114560</v>
      </c>
      <c r="V2830" s="36" t="str">
        <f>IF($L2830="비가동",0,IF($B2830="in",VLOOKUP($E2830,[1]투입량!$M:$T,3,FALSE),VLOOKUP($E2830,[1]투입량!$D:$I,3,FALSE)))</f>
        <v>E4701(리본)</v>
      </c>
      <c r="W2830" s="35">
        <f>IF($L2830="비가동",0,IF($B2830="in",VLOOKUP($E2830,[1]투입량!$M:$T,6,FALSE),VLOOKUP($E2830,[1]투입량!$D:$I,5,FALSE)))</f>
        <v>2022.6999999999998</v>
      </c>
      <c r="X2830" s="35">
        <f t="shared" si="220"/>
        <v>200247.3</v>
      </c>
      <c r="Y2830" s="37">
        <f>IF(V2830=0,0,VLOOKUP(V2830,[1]원재료!C:H,3,0)*0.001)</f>
        <v>3.41</v>
      </c>
      <c r="Z2830" s="35">
        <f t="shared" si="219"/>
        <v>682843.29299999995</v>
      </c>
      <c r="AA2830" s="49"/>
      <c r="AB2830" s="39" t="s">
        <v>232</v>
      </c>
      <c r="AC2830" s="40"/>
    </row>
    <row r="2831" spans="1:29" ht="19.5" customHeight="1" x14ac:dyDescent="0.45">
      <c r="A2831" s="22">
        <v>46156</v>
      </c>
      <c r="B2831" s="23" t="s">
        <v>226</v>
      </c>
      <c r="C2831" s="53" t="s">
        <v>168</v>
      </c>
      <c r="D2831" s="25" t="s">
        <v>244</v>
      </c>
      <c r="E2831" s="26" t="s">
        <v>245</v>
      </c>
      <c r="F2831" s="27" t="str">
        <f>VLOOKUP(표1[[#This Row],[품번]],[1]!품번구분[#Data],2,0)</f>
        <v>G</v>
      </c>
      <c r="G2831" s="28">
        <v>20</v>
      </c>
      <c r="H2831" s="28">
        <v>90</v>
      </c>
      <c r="I2831" s="28">
        <v>0</v>
      </c>
      <c r="J2831" s="29">
        <f>표1[[#This Row],[C/V]]*표1[[#This Row],[판수]]-표1[[#This Row],[불량수량]]</f>
        <v>1800</v>
      </c>
      <c r="K2831" s="28" t="s">
        <v>243</v>
      </c>
      <c r="L2831" s="28" t="s">
        <v>117</v>
      </c>
      <c r="M2831" s="30" t="s">
        <v>353</v>
      </c>
      <c r="N2831" s="30" t="s">
        <v>230</v>
      </c>
      <c r="O2831" s="31">
        <v>660</v>
      </c>
      <c r="P2831" s="31">
        <v>0</v>
      </c>
      <c r="Q2831" s="32"/>
      <c r="R2831" s="33">
        <f t="shared" si="222"/>
        <v>8.1818181818181817</v>
      </c>
      <c r="S2831" s="34">
        <f t="shared" si="221"/>
        <v>175</v>
      </c>
      <c r="T2831" s="35">
        <f>IF(L2831="비가동",0,VLOOKUP(E2831,[1]단가!$D$4:$G$1048576,4,0))</f>
        <v>350</v>
      </c>
      <c r="U2831" s="35">
        <f t="shared" si="218"/>
        <v>630000</v>
      </c>
      <c r="V2831" s="36" t="str">
        <f>IF($L2831="비가동",0,IF($B2831="in",VLOOKUP($E2831,[1]투입량!$M:$T,3,FALSE),VLOOKUP($E2831,[1]투입량!$D:$I,3,FALSE)))</f>
        <v>E5005-1</v>
      </c>
      <c r="W2831" s="35">
        <f>IF($L2831="비가동",0,IF($B2831="in",VLOOKUP($E2831,[1]투입량!$M:$T,6,FALSE),VLOOKUP($E2831,[1]투입량!$D:$I,5,FALSE)))</f>
        <v>1147</v>
      </c>
      <c r="X2831" s="35">
        <f t="shared" si="220"/>
        <v>113553</v>
      </c>
      <c r="Y2831" s="37">
        <f>IF(V2831=0,0,VLOOKUP(V2831,[1]원재료!C:H,3,0)*0.001)</f>
        <v>3.25</v>
      </c>
      <c r="Z2831" s="35">
        <f t="shared" si="219"/>
        <v>369047.25</v>
      </c>
      <c r="AA2831" s="49"/>
      <c r="AB2831" s="39" t="s">
        <v>232</v>
      </c>
      <c r="AC2831" s="40"/>
    </row>
    <row r="2832" spans="1:29" ht="19.5" customHeight="1" x14ac:dyDescent="0.45">
      <c r="A2832" s="22">
        <v>46156</v>
      </c>
      <c r="B2832" s="23" t="s">
        <v>226</v>
      </c>
      <c r="C2832" s="53" t="s">
        <v>168</v>
      </c>
      <c r="D2832" s="25" t="s">
        <v>246</v>
      </c>
      <c r="E2832" s="26" t="s">
        <v>380</v>
      </c>
      <c r="F2832" s="27" t="str">
        <f>VLOOKUP(표1[[#This Row],[품번]],[1]!품번구분[#Data],2,0)</f>
        <v>G</v>
      </c>
      <c r="G2832" s="28">
        <v>36</v>
      </c>
      <c r="H2832" s="28">
        <v>90</v>
      </c>
      <c r="I2832" s="28">
        <v>0</v>
      </c>
      <c r="J2832" s="29">
        <f>표1[[#This Row],[C/V]]*표1[[#This Row],[판수]]-표1[[#This Row],[불량수량]]</f>
        <v>3240</v>
      </c>
      <c r="K2832" s="28" t="s">
        <v>243</v>
      </c>
      <c r="L2832" s="28" t="s">
        <v>117</v>
      </c>
      <c r="M2832" s="30" t="s">
        <v>353</v>
      </c>
      <c r="N2832" s="30" t="s">
        <v>230</v>
      </c>
      <c r="O2832" s="31">
        <v>660</v>
      </c>
      <c r="P2832" s="31">
        <v>0</v>
      </c>
      <c r="Q2832" s="32"/>
      <c r="R2832" s="33">
        <f t="shared" si="222"/>
        <v>8.1818181818181817</v>
      </c>
      <c r="S2832" s="34">
        <f t="shared" si="221"/>
        <v>175</v>
      </c>
      <c r="T2832" s="35">
        <f>IF(L2832="비가동",0,VLOOKUP(E2832,[1]단가!$D$4:$G$1048576,4,0))</f>
        <v>130</v>
      </c>
      <c r="U2832" s="35">
        <f t="shared" si="218"/>
        <v>421200</v>
      </c>
      <c r="V2832" s="36" t="str">
        <f>IF($L2832="비가동",0,IF($B2832="in",VLOOKUP($E2832,[1]투입량!$M:$T,3,FALSE),VLOOKUP($E2832,[1]투입량!$D:$I,3,FALSE)))</f>
        <v>E5005-1(리본)</v>
      </c>
      <c r="W2832" s="35">
        <f>IF($L2832="비가동",0,IF($B2832="in",VLOOKUP($E2832,[1]투입량!$M:$T,6,FALSE),VLOOKUP($E2832,[1]투입량!$D:$I,5,FALSE)))</f>
        <v>943.55</v>
      </c>
      <c r="X2832" s="35">
        <f t="shared" si="220"/>
        <v>93411.45</v>
      </c>
      <c r="Y2832" s="37">
        <f>IF(V2832=0,0,VLOOKUP(V2832,[1]원재료!C:H,3,0)*0.001)</f>
        <v>3.35</v>
      </c>
      <c r="Z2832" s="35">
        <f t="shared" si="219"/>
        <v>312928.35749999998</v>
      </c>
      <c r="AA2832" s="49"/>
      <c r="AB2832" s="39" t="s">
        <v>232</v>
      </c>
      <c r="AC2832" s="40"/>
    </row>
    <row r="2833" spans="1:29" ht="19.5" hidden="1" customHeight="1" x14ac:dyDescent="0.45">
      <c r="A2833" s="22">
        <v>46156</v>
      </c>
      <c r="B2833" s="23" t="s">
        <v>29</v>
      </c>
      <c r="C2833" s="53" t="s">
        <v>168</v>
      </c>
      <c r="D2833" s="25" t="s">
        <v>267</v>
      </c>
      <c r="E2833" s="26" t="s">
        <v>374</v>
      </c>
      <c r="F2833" s="27" t="str">
        <f>VLOOKUP(표1[[#This Row],[품번]],[1]!품번구분[#Data],2,0)</f>
        <v>G</v>
      </c>
      <c r="G2833" s="28">
        <v>49</v>
      </c>
      <c r="H2833" s="28">
        <v>88</v>
      </c>
      <c r="I2833" s="28">
        <v>0</v>
      </c>
      <c r="J2833" s="29">
        <f>표1[[#This Row],[C/V]]*표1[[#This Row],[판수]]-표1[[#This Row],[불량수량]]</f>
        <v>4312</v>
      </c>
      <c r="K2833" s="28" t="s">
        <v>275</v>
      </c>
      <c r="L2833" s="28" t="s">
        <v>34</v>
      </c>
      <c r="M2833" s="30" t="s">
        <v>230</v>
      </c>
      <c r="N2833" s="30" t="s">
        <v>353</v>
      </c>
      <c r="O2833" s="31">
        <v>580</v>
      </c>
      <c r="P2833" s="31">
        <v>40</v>
      </c>
      <c r="Q2833" s="32" t="s">
        <v>37</v>
      </c>
      <c r="R2833" s="33">
        <f t="shared" si="222"/>
        <v>9.1034482758620694</v>
      </c>
      <c r="S2833" s="34">
        <f t="shared" si="221"/>
        <v>186</v>
      </c>
      <c r="T2833" s="35">
        <f>IF(L2833="비가동",0,VLOOKUP(E2833,[1]단가!$D$4:$G$1048576,4,0))</f>
        <v>110</v>
      </c>
      <c r="U2833" s="35">
        <f t="shared" si="218"/>
        <v>474320</v>
      </c>
      <c r="V2833" s="36" t="str">
        <f>IF($L2833="비가동",0,IF($B2833="in",VLOOKUP($E2833,[1]투입량!$M:$T,3,FALSE),VLOOKUP($E2833,[1]투입량!$D:$I,3,FALSE)))</f>
        <v>E5005-1</v>
      </c>
      <c r="W2833" s="35">
        <f>IF($L2833="비가동",0,IF($B2833="in",VLOOKUP($E2833,[1]투입량!$M:$T,6,FALSE),VLOOKUP($E2833,[1]투입량!$D:$I,5,FALSE)))</f>
        <v>0</v>
      </c>
      <c r="X2833" s="35">
        <f t="shared" si="220"/>
        <v>0</v>
      </c>
      <c r="Y2833" s="37">
        <f>IF(V2833=0,0,VLOOKUP(V2833,[1]원재료!C:H,3,0)*0.001)</f>
        <v>3.25</v>
      </c>
      <c r="Z2833" s="35">
        <f t="shared" si="219"/>
        <v>0</v>
      </c>
      <c r="AA2833" s="49"/>
      <c r="AB2833" s="39" t="s">
        <v>232</v>
      </c>
      <c r="AC2833" s="40"/>
    </row>
    <row r="2834" spans="1:29" ht="19.5" customHeight="1" x14ac:dyDescent="0.45">
      <c r="A2834" s="22">
        <v>46156</v>
      </c>
      <c r="B2834" s="23" t="s">
        <v>29</v>
      </c>
      <c r="C2834" s="53" t="s">
        <v>168</v>
      </c>
      <c r="D2834" s="25" t="s">
        <v>270</v>
      </c>
      <c r="E2834" s="26" t="s">
        <v>425</v>
      </c>
      <c r="F2834" s="27" t="str">
        <f>VLOOKUP(표1[[#This Row],[품번]],[1]!품번구분[#Data],2,0)</f>
        <v>G</v>
      </c>
      <c r="G2834" s="28">
        <v>32</v>
      </c>
      <c r="H2834" s="28">
        <v>90</v>
      </c>
      <c r="I2834" s="28">
        <v>0</v>
      </c>
      <c r="J2834" s="29">
        <f>표1[[#This Row],[C/V]]*표1[[#This Row],[판수]]-표1[[#This Row],[불량수량]]</f>
        <v>2880</v>
      </c>
      <c r="K2834" s="28" t="s">
        <v>275</v>
      </c>
      <c r="L2834" s="28" t="s">
        <v>34</v>
      </c>
      <c r="M2834" s="30" t="s">
        <v>230</v>
      </c>
      <c r="N2834" s="30" t="s">
        <v>353</v>
      </c>
      <c r="O2834" s="31">
        <v>620</v>
      </c>
      <c r="P2834" s="31">
        <v>0</v>
      </c>
      <c r="Q2834" s="32"/>
      <c r="R2834" s="33">
        <f t="shared" si="222"/>
        <v>8.7096774193548399</v>
      </c>
      <c r="S2834" s="34">
        <f t="shared" si="221"/>
        <v>188</v>
      </c>
      <c r="T2834" s="35">
        <f>IF(L2834="비가동",0,VLOOKUP(E2834,[1]단가!$D$4:$G$1048576,4,0))</f>
        <v>91</v>
      </c>
      <c r="U2834" s="35">
        <f t="shared" si="218"/>
        <v>262080</v>
      </c>
      <c r="V2834" s="36" t="str">
        <f>IF($L2834="비가동",0,IF($B2834="in",VLOOKUP($E2834,[1]투입량!$M:$T,3,FALSE),VLOOKUP($E2834,[1]투입량!$D:$I,3,FALSE)))</f>
        <v>C5001</v>
      </c>
      <c r="W2834" s="35">
        <f>IF($L2834="비가동",0,IF($B2834="in",VLOOKUP($E2834,[1]투입량!$M:$T,6,FALSE),VLOOKUP($E2834,[1]투입량!$D:$I,5,FALSE)))</f>
        <v>304</v>
      </c>
      <c r="X2834" s="35">
        <f t="shared" si="220"/>
        <v>30096.000000000004</v>
      </c>
      <c r="Y2834" s="37">
        <f>IF(V2834=0,0,VLOOKUP(V2834,'[1]원재료 (2)'!C:H,3,0)*0.001)</f>
        <v>5.3</v>
      </c>
      <c r="Z2834" s="35">
        <f t="shared" si="219"/>
        <v>159508.80000000002</v>
      </c>
      <c r="AA2834" s="49"/>
      <c r="AB2834" s="39" t="s">
        <v>232</v>
      </c>
      <c r="AC2834" s="40"/>
    </row>
    <row r="2835" spans="1:29" ht="19.5" customHeight="1" x14ac:dyDescent="0.45">
      <c r="A2835" s="22">
        <v>46156</v>
      </c>
      <c r="B2835" s="23" t="s">
        <v>29</v>
      </c>
      <c r="C2835" s="53" t="s">
        <v>168</v>
      </c>
      <c r="D2835" s="25" t="s">
        <v>273</v>
      </c>
      <c r="E2835" s="26" t="s">
        <v>274</v>
      </c>
      <c r="F2835" s="27" t="str">
        <f>VLOOKUP(표1[[#This Row],[품번]],[1]!품번구분[#Data],2,0)</f>
        <v>G</v>
      </c>
      <c r="G2835" s="28">
        <v>4</v>
      </c>
      <c r="H2835" s="28">
        <v>90</v>
      </c>
      <c r="I2835" s="28">
        <v>0</v>
      </c>
      <c r="J2835" s="29">
        <f>표1[[#This Row],[C/V]]*표1[[#This Row],[판수]]-표1[[#This Row],[불량수량]]</f>
        <v>360</v>
      </c>
      <c r="K2835" s="28" t="s">
        <v>275</v>
      </c>
      <c r="L2835" s="28" t="s">
        <v>34</v>
      </c>
      <c r="M2835" s="30" t="s">
        <v>230</v>
      </c>
      <c r="N2835" s="30" t="s">
        <v>353</v>
      </c>
      <c r="O2835" s="31">
        <v>620</v>
      </c>
      <c r="P2835" s="31">
        <v>0</v>
      </c>
      <c r="Q2835" s="32"/>
      <c r="R2835" s="33">
        <f t="shared" si="222"/>
        <v>8.7096774193548399</v>
      </c>
      <c r="S2835" s="34">
        <f t="shared" si="221"/>
        <v>188</v>
      </c>
      <c r="T2835" s="35">
        <f>IF(L2835="비가동",0,VLOOKUP(E2835,[1]단가!$D$4:$G$1048576,4,0))</f>
        <v>550</v>
      </c>
      <c r="U2835" s="35">
        <f t="shared" si="218"/>
        <v>198000</v>
      </c>
      <c r="V2835" s="36" t="str">
        <f>IF($L2835="비가동",0,IF($B2835="in",VLOOKUP($E2835,[1]투입량!$M:$T,3,FALSE),VLOOKUP($E2835,[1]투입량!$D:$I,3,FALSE)))</f>
        <v>E5005-1</v>
      </c>
      <c r="W2835" s="35">
        <f>IF($L2835="비가동",0,IF($B2835="in",VLOOKUP($E2835,[1]투입량!$M:$T,6,FALSE),VLOOKUP($E2835,[1]투입량!$D:$I,5,FALSE)))</f>
        <v>555</v>
      </c>
      <c r="X2835" s="35">
        <f t="shared" si="220"/>
        <v>54945</v>
      </c>
      <c r="Y2835" s="37">
        <f>IF(V2835=0,0,VLOOKUP(V2835,'[1]원재료 (2)'!C:H,3,0)*0.001)</f>
        <v>3.25</v>
      </c>
      <c r="Z2835" s="35">
        <f t="shared" si="219"/>
        <v>178571.25</v>
      </c>
      <c r="AA2835" s="49"/>
      <c r="AB2835" s="39" t="s">
        <v>232</v>
      </c>
      <c r="AC2835" s="40"/>
    </row>
    <row r="2836" spans="1:29" ht="19.5" customHeight="1" x14ac:dyDescent="0.45">
      <c r="A2836" s="22">
        <v>46156</v>
      </c>
      <c r="B2836" s="23" t="s">
        <v>29</v>
      </c>
      <c r="C2836" s="53" t="s">
        <v>168</v>
      </c>
      <c r="D2836" s="25" t="s">
        <v>267</v>
      </c>
      <c r="E2836" s="26" t="s">
        <v>374</v>
      </c>
      <c r="F2836" s="27" t="str">
        <f>VLOOKUP(표1[[#This Row],[품번]],[1]!품번구분[#Data],2,0)</f>
        <v>G</v>
      </c>
      <c r="G2836" s="28">
        <v>49</v>
      </c>
      <c r="H2836" s="28">
        <v>98</v>
      </c>
      <c r="I2836" s="28">
        <v>0</v>
      </c>
      <c r="J2836" s="29">
        <f>표1[[#This Row],[C/V]]*표1[[#This Row],[판수]]-표1[[#This Row],[불량수량]]</f>
        <v>4802</v>
      </c>
      <c r="K2836" s="28" t="s">
        <v>269</v>
      </c>
      <c r="L2836" s="28" t="s">
        <v>117</v>
      </c>
      <c r="M2836" s="30" t="s">
        <v>353</v>
      </c>
      <c r="N2836" s="30" t="s">
        <v>230</v>
      </c>
      <c r="O2836" s="31">
        <v>660</v>
      </c>
      <c r="P2836" s="31">
        <v>0</v>
      </c>
      <c r="Q2836" s="32"/>
      <c r="R2836" s="33">
        <f t="shared" si="222"/>
        <v>8.9090909090909101</v>
      </c>
      <c r="S2836" s="34">
        <f t="shared" si="221"/>
        <v>186</v>
      </c>
      <c r="T2836" s="35">
        <f>IF(L2836="비가동",0,VLOOKUP(E2836,[1]단가!$D$4:$G$1048576,4,0))</f>
        <v>110</v>
      </c>
      <c r="U2836" s="35">
        <f t="shared" si="218"/>
        <v>528220</v>
      </c>
      <c r="V2836" s="36" t="str">
        <f>IF($L2836="비가동",0,IF($B2836="in",VLOOKUP($E2836,[1]투입량!$M:$T,3,FALSE),VLOOKUP($E2836,[1]투입량!$D:$I,3,FALSE)))</f>
        <v>E5005-1</v>
      </c>
      <c r="W2836" s="35">
        <f>IF($L2836="비가동",0,IF($B2836="in",VLOOKUP($E2836,[1]투입량!$M:$T,6,FALSE),VLOOKUP($E2836,[1]투입량!$D:$I,5,FALSE)))</f>
        <v>0</v>
      </c>
      <c r="X2836" s="35">
        <f t="shared" si="220"/>
        <v>0</v>
      </c>
      <c r="Y2836" s="37">
        <f>IF(V2836=0,0,VLOOKUP(V2836,[1]원재료!C:H,3,0)*0.001)</f>
        <v>3.25</v>
      </c>
      <c r="Z2836" s="35">
        <f t="shared" si="219"/>
        <v>0</v>
      </c>
      <c r="AA2836" s="49"/>
      <c r="AB2836" s="39" t="s">
        <v>232</v>
      </c>
      <c r="AC2836" s="40"/>
    </row>
    <row r="2837" spans="1:29" ht="19.5" customHeight="1" x14ac:dyDescent="0.45">
      <c r="A2837" s="22">
        <v>46156</v>
      </c>
      <c r="B2837" s="23" t="s">
        <v>29</v>
      </c>
      <c r="C2837" s="53" t="s">
        <v>168</v>
      </c>
      <c r="D2837" s="25" t="s">
        <v>270</v>
      </c>
      <c r="E2837" s="26" t="s">
        <v>425</v>
      </c>
      <c r="F2837" s="27" t="str">
        <f>VLOOKUP(표1[[#This Row],[품번]],[1]!품번구분[#Data],2,0)</f>
        <v>G</v>
      </c>
      <c r="G2837" s="28">
        <v>32</v>
      </c>
      <c r="H2837" s="28">
        <v>98</v>
      </c>
      <c r="I2837" s="28">
        <v>0</v>
      </c>
      <c r="J2837" s="29">
        <f>표1[[#This Row],[C/V]]*표1[[#This Row],[판수]]-표1[[#This Row],[불량수량]]</f>
        <v>3136</v>
      </c>
      <c r="K2837" s="28" t="s">
        <v>269</v>
      </c>
      <c r="L2837" s="28" t="s">
        <v>117</v>
      </c>
      <c r="M2837" s="30" t="s">
        <v>353</v>
      </c>
      <c r="N2837" s="30" t="s">
        <v>230</v>
      </c>
      <c r="O2837" s="31">
        <v>660</v>
      </c>
      <c r="P2837" s="31">
        <v>0</v>
      </c>
      <c r="Q2837" s="32"/>
      <c r="R2837" s="33">
        <f t="shared" si="222"/>
        <v>8.9090909090909101</v>
      </c>
      <c r="S2837" s="34">
        <f t="shared" si="221"/>
        <v>188</v>
      </c>
      <c r="T2837" s="35">
        <f>IF(L2837="비가동",0,VLOOKUP(E2837,[1]단가!$D$4:$G$1048576,4,0))</f>
        <v>91</v>
      </c>
      <c r="U2837" s="35">
        <f t="shared" si="218"/>
        <v>285376</v>
      </c>
      <c r="V2837" s="36" t="str">
        <f>IF($L2837="비가동",0,IF($B2837="in",VLOOKUP($E2837,[1]투입량!$M:$T,3,FALSE),VLOOKUP($E2837,[1]투입량!$D:$I,3,FALSE)))</f>
        <v>C5001</v>
      </c>
      <c r="W2837" s="35">
        <f>IF($L2837="비가동",0,IF($B2837="in",VLOOKUP($E2837,[1]투입량!$M:$T,6,FALSE),VLOOKUP($E2837,[1]투입량!$D:$I,5,FALSE)))</f>
        <v>304</v>
      </c>
      <c r="X2837" s="35">
        <f t="shared" si="220"/>
        <v>32771.200000000004</v>
      </c>
      <c r="Y2837" s="37">
        <f>IF(V2837=0,0,VLOOKUP(V2837,[1]원재료!C:H,3,0)*0.001)</f>
        <v>7.4</v>
      </c>
      <c r="Z2837" s="35">
        <f t="shared" si="219"/>
        <v>242506.88000000003</v>
      </c>
      <c r="AA2837" s="49"/>
      <c r="AB2837" s="39" t="s">
        <v>232</v>
      </c>
      <c r="AC2837" s="40"/>
    </row>
    <row r="2838" spans="1:29" ht="19.5" customHeight="1" x14ac:dyDescent="0.45">
      <c r="A2838" s="22">
        <v>46156</v>
      </c>
      <c r="B2838" s="23" t="s">
        <v>29</v>
      </c>
      <c r="C2838" s="53" t="s">
        <v>168</v>
      </c>
      <c r="D2838" s="25" t="s">
        <v>273</v>
      </c>
      <c r="E2838" s="26" t="s">
        <v>274</v>
      </c>
      <c r="F2838" s="27" t="str">
        <f>VLOOKUP(표1[[#This Row],[품번]],[1]!품번구분[#Data],2,0)</f>
        <v>G</v>
      </c>
      <c r="G2838" s="28">
        <v>4</v>
      </c>
      <c r="H2838" s="28">
        <v>98</v>
      </c>
      <c r="I2838" s="28">
        <v>0</v>
      </c>
      <c r="J2838" s="29">
        <f>표1[[#This Row],[C/V]]*표1[[#This Row],[판수]]-표1[[#This Row],[불량수량]]</f>
        <v>392</v>
      </c>
      <c r="K2838" s="28" t="s">
        <v>269</v>
      </c>
      <c r="L2838" s="28" t="s">
        <v>117</v>
      </c>
      <c r="M2838" s="30" t="s">
        <v>353</v>
      </c>
      <c r="N2838" s="30" t="s">
        <v>230</v>
      </c>
      <c r="O2838" s="31">
        <v>660</v>
      </c>
      <c r="P2838" s="31">
        <v>0</v>
      </c>
      <c r="Q2838" s="32"/>
      <c r="R2838" s="33">
        <f t="shared" si="222"/>
        <v>8.9090909090909101</v>
      </c>
      <c r="S2838" s="34">
        <f t="shared" si="221"/>
        <v>188</v>
      </c>
      <c r="T2838" s="35">
        <f>IF(L2838="비가동",0,VLOOKUP(E2838,[1]단가!$D$4:$G$1048576,4,0))</f>
        <v>550</v>
      </c>
      <c r="U2838" s="35">
        <f t="shared" si="218"/>
        <v>215600</v>
      </c>
      <c r="V2838" s="36" t="str">
        <f>IF($L2838="비가동",0,IF($B2838="in",VLOOKUP($E2838,[1]투입량!$M:$T,3,FALSE),VLOOKUP($E2838,[1]투입량!$D:$I,3,FALSE)))</f>
        <v>E5005-1</v>
      </c>
      <c r="W2838" s="35">
        <f>IF($L2838="비가동",0,IF($B2838="in",VLOOKUP($E2838,[1]투입량!$M:$T,6,FALSE),VLOOKUP($E2838,[1]투입량!$D:$I,5,FALSE)))</f>
        <v>555</v>
      </c>
      <c r="X2838" s="35">
        <f t="shared" si="220"/>
        <v>59829</v>
      </c>
      <c r="Y2838" s="37">
        <f>IF(V2838=0,0,VLOOKUP(V2838,'[1]원재료 (2)'!C:H,3,0)*0.001)</f>
        <v>3.25</v>
      </c>
      <c r="Z2838" s="35">
        <f t="shared" si="219"/>
        <v>194444.25</v>
      </c>
      <c r="AA2838" s="49"/>
      <c r="AB2838" s="39" t="s">
        <v>232</v>
      </c>
      <c r="AC2838" s="40"/>
    </row>
    <row r="2839" spans="1:29" ht="19.5" customHeight="1" x14ac:dyDescent="0.45">
      <c r="A2839" s="22">
        <v>46156</v>
      </c>
      <c r="B2839" s="23" t="s">
        <v>29</v>
      </c>
      <c r="C2839" s="53" t="s">
        <v>168</v>
      </c>
      <c r="D2839" s="25" t="s">
        <v>276</v>
      </c>
      <c r="E2839" s="26" t="s">
        <v>277</v>
      </c>
      <c r="F2839" s="27" t="str">
        <f>VLOOKUP(표1[[#This Row],[품번]],[1]!품번구분[#Data],2,0)</f>
        <v>G</v>
      </c>
      <c r="G2839" s="28">
        <v>4</v>
      </c>
      <c r="H2839" s="28">
        <v>26</v>
      </c>
      <c r="I2839" s="28">
        <v>0</v>
      </c>
      <c r="J2839" s="29">
        <f>표1[[#This Row],[C/V]]*표1[[#This Row],[판수]]-표1[[#This Row],[불량수량]]</f>
        <v>104</v>
      </c>
      <c r="K2839" s="28" t="s">
        <v>283</v>
      </c>
      <c r="L2839" s="28" t="s">
        <v>34</v>
      </c>
      <c r="M2839" s="30">
        <v>0.70833333333333337</v>
      </c>
      <c r="N2839" s="30" t="s">
        <v>353</v>
      </c>
      <c r="O2839" s="45">
        <v>140</v>
      </c>
      <c r="P2839" s="31">
        <v>0</v>
      </c>
      <c r="Q2839" s="32"/>
      <c r="R2839" s="33">
        <f t="shared" si="222"/>
        <v>11.142857142857142</v>
      </c>
      <c r="S2839" s="34">
        <f t="shared" si="221"/>
        <v>128</v>
      </c>
      <c r="T2839" s="35">
        <f>IF(L2839="비가동",0,VLOOKUP(E2839,[1]단가!$D$4:$G$1048576,4,0))</f>
        <v>832.6</v>
      </c>
      <c r="U2839" s="35">
        <f t="shared" si="218"/>
        <v>86590.400000000009</v>
      </c>
      <c r="V2839" s="36" t="str">
        <f>IF($L2839="비가동",0,IF($B2839="in",VLOOKUP($E2839,[1]투입량!$M:$T,3,FALSE),VLOOKUP($E2839,[1]투입량!$D:$I,3,FALSE)))</f>
        <v>E5005-1</v>
      </c>
      <c r="W2839" s="35">
        <f>IF($L2839="비가동",0,IF($B2839="in",VLOOKUP($E2839,[1]투입량!$M:$T,6,FALSE),VLOOKUP($E2839,[1]투입량!$D:$I,5,FALSE)))</f>
        <v>0</v>
      </c>
      <c r="X2839" s="35">
        <f t="shared" si="220"/>
        <v>0</v>
      </c>
      <c r="Y2839" s="37">
        <f>IF(V2839=0,0,VLOOKUP(V2839,[1]원재료!C:H,3,0)*0.001)</f>
        <v>3.25</v>
      </c>
      <c r="Z2839" s="35">
        <f t="shared" si="219"/>
        <v>0</v>
      </c>
      <c r="AA2839" s="49"/>
      <c r="AB2839" s="39" t="s">
        <v>232</v>
      </c>
      <c r="AC2839" s="40"/>
    </row>
    <row r="2840" spans="1:29" ht="19.5" hidden="1" customHeight="1" x14ac:dyDescent="0.45">
      <c r="A2840" s="22">
        <v>46156</v>
      </c>
      <c r="B2840" s="23" t="s">
        <v>29</v>
      </c>
      <c r="C2840" s="53" t="s">
        <v>168</v>
      </c>
      <c r="D2840" s="25" t="s">
        <v>279</v>
      </c>
      <c r="E2840" s="26" t="s">
        <v>392</v>
      </c>
      <c r="F2840" s="27" t="str">
        <f>VLOOKUP(표1[[#This Row],[품번]],[1]!품번구분[#Data],2,0)</f>
        <v>G</v>
      </c>
      <c r="G2840" s="28">
        <v>70</v>
      </c>
      <c r="H2840" s="28">
        <v>93</v>
      </c>
      <c r="I2840" s="28">
        <v>0</v>
      </c>
      <c r="J2840" s="29">
        <f>표1[[#This Row],[C/V]]*표1[[#This Row],[판수]]-표1[[#This Row],[불량수량]]</f>
        <v>6510</v>
      </c>
      <c r="K2840" s="28" t="s">
        <v>283</v>
      </c>
      <c r="L2840" s="28" t="s">
        <v>34</v>
      </c>
      <c r="M2840" s="30" t="s">
        <v>230</v>
      </c>
      <c r="N2840" s="30" t="s">
        <v>353</v>
      </c>
      <c r="O2840" s="31">
        <v>587</v>
      </c>
      <c r="P2840" s="31">
        <v>32</v>
      </c>
      <c r="Q2840" s="32" t="s">
        <v>140</v>
      </c>
      <c r="R2840" s="33">
        <f t="shared" si="222"/>
        <v>9.5059625212947196</v>
      </c>
      <c r="S2840" s="34">
        <f t="shared" si="221"/>
        <v>195</v>
      </c>
      <c r="T2840" s="35">
        <f>IF(L2840="비가동",0,VLOOKUP(E2840,[1]단가!$D$4:$G$1048576,4,0))</f>
        <v>321.89999999999998</v>
      </c>
      <c r="U2840" s="35">
        <f t="shared" si="218"/>
        <v>2095568.9999999998</v>
      </c>
      <c r="V2840" s="36" t="str">
        <f>IF($L2840="비가동",0,IF($B2840="in",VLOOKUP($E2840,[1]투입량!$M:$T,3,FALSE),VLOOKUP($E2840,[1]투입량!$D:$I,3,FALSE)))</f>
        <v>E5802</v>
      </c>
      <c r="W2840" s="35">
        <f>IF($L2840="비가동",0,IF($B2840="in",VLOOKUP($E2840,[1]투입량!$M:$T,6,FALSE),VLOOKUP($E2840,[1]투입량!$D:$I,5,FALSE)))</f>
        <v>68</v>
      </c>
      <c r="X2840" s="35">
        <f t="shared" si="220"/>
        <v>6956.4000000000015</v>
      </c>
      <c r="Y2840" s="37">
        <f>IF(V2840=0,0,VLOOKUP(V2840,[1]원재료!C:H,3,0)*0.001)</f>
        <v>5.83</v>
      </c>
      <c r="Z2840" s="35">
        <f t="shared" si="219"/>
        <v>40555.812000000005</v>
      </c>
      <c r="AA2840" s="49"/>
      <c r="AB2840" s="39" t="s">
        <v>232</v>
      </c>
      <c r="AC2840" s="40"/>
    </row>
    <row r="2841" spans="1:29" ht="19.5" hidden="1" customHeight="1" x14ac:dyDescent="0.45">
      <c r="A2841" s="22">
        <v>46156</v>
      </c>
      <c r="B2841" s="23" t="s">
        <v>29</v>
      </c>
      <c r="C2841" s="53" t="s">
        <v>168</v>
      </c>
      <c r="D2841" s="25" t="s">
        <v>281</v>
      </c>
      <c r="E2841" s="26" t="s">
        <v>282</v>
      </c>
      <c r="F2841" s="27" t="str">
        <f>VLOOKUP(표1[[#This Row],[품번]],[1]!품번구분[#Data],2,0)</f>
        <v>G</v>
      </c>
      <c r="G2841" s="28">
        <v>4</v>
      </c>
      <c r="H2841" s="28">
        <v>77</v>
      </c>
      <c r="I2841" s="28">
        <v>0</v>
      </c>
      <c r="J2841" s="29">
        <f>표1[[#This Row],[C/V]]*표1[[#This Row],[판수]]-표1[[#This Row],[불량수량]]</f>
        <v>308</v>
      </c>
      <c r="K2841" s="28" t="s">
        <v>283</v>
      </c>
      <c r="L2841" s="28" t="s">
        <v>34</v>
      </c>
      <c r="M2841" s="30" t="s">
        <v>230</v>
      </c>
      <c r="N2841" s="30" t="s">
        <v>353</v>
      </c>
      <c r="O2841" s="45">
        <v>585</v>
      </c>
      <c r="P2841" s="31">
        <v>35</v>
      </c>
      <c r="Q2841" s="32" t="s">
        <v>100</v>
      </c>
      <c r="R2841" s="33">
        <f t="shared" si="222"/>
        <v>7.8974358974358978</v>
      </c>
      <c r="S2841" s="34">
        <f t="shared" si="221"/>
        <v>179</v>
      </c>
      <c r="T2841" s="35">
        <f>IF(L2841="비가동",0,VLOOKUP(E2841,[1]단가!$D$4:$G$1048576,4,0))</f>
        <v>0</v>
      </c>
      <c r="U2841" s="35">
        <f t="shared" si="218"/>
        <v>0</v>
      </c>
      <c r="V2841" s="36" t="str">
        <f>IF($L2841="비가동",0,IF($B2841="in",VLOOKUP($E2841,[1]투입량!$M:$T,3,FALSE),VLOOKUP($E2841,[1]투입량!$D:$I,3,FALSE)))</f>
        <v>E5005-1</v>
      </c>
      <c r="W2841" s="35">
        <f>IF($L2841="비가동",0,IF($B2841="in",VLOOKUP($E2841,[1]투입량!$M:$T,6,FALSE),VLOOKUP($E2841,[1]투입량!$D:$I,5,FALSE)))</f>
        <v>0</v>
      </c>
      <c r="X2841" s="35">
        <f t="shared" si="220"/>
        <v>0</v>
      </c>
      <c r="Y2841" s="37">
        <f>IF(V2841=0,0,VLOOKUP(V2841,'[1]원재료 (2)'!C:H,3,0)*0.001)</f>
        <v>3.25</v>
      </c>
      <c r="Z2841" s="35">
        <f t="shared" si="219"/>
        <v>0</v>
      </c>
      <c r="AA2841" s="49"/>
      <c r="AB2841" s="39" t="s">
        <v>232</v>
      </c>
      <c r="AC2841" s="40"/>
    </row>
    <row r="2842" spans="1:29" ht="19.5" customHeight="1" x14ac:dyDescent="0.45">
      <c r="A2842" s="22">
        <v>46156</v>
      </c>
      <c r="B2842" s="23" t="s">
        <v>29</v>
      </c>
      <c r="C2842" s="53" t="s">
        <v>168</v>
      </c>
      <c r="D2842" s="25" t="s">
        <v>276</v>
      </c>
      <c r="E2842" s="26" t="s">
        <v>277</v>
      </c>
      <c r="F2842" s="27" t="str">
        <f>VLOOKUP(표1[[#This Row],[품번]],[1]!품번구분[#Data],2,0)</f>
        <v>G</v>
      </c>
      <c r="G2842" s="28">
        <v>4</v>
      </c>
      <c r="H2842" s="28">
        <v>102</v>
      </c>
      <c r="I2842" s="28">
        <v>0</v>
      </c>
      <c r="J2842" s="29">
        <f>표1[[#This Row],[C/V]]*표1[[#This Row],[판수]]-표1[[#This Row],[불량수량]]</f>
        <v>408</v>
      </c>
      <c r="K2842" s="28" t="s">
        <v>278</v>
      </c>
      <c r="L2842" s="28" t="s">
        <v>117</v>
      </c>
      <c r="M2842" s="30" t="s">
        <v>353</v>
      </c>
      <c r="N2842" s="30" t="s">
        <v>230</v>
      </c>
      <c r="O2842" s="31">
        <v>660</v>
      </c>
      <c r="P2842" s="31">
        <v>0</v>
      </c>
      <c r="Q2842" s="32"/>
      <c r="R2842" s="33">
        <f t="shared" si="222"/>
        <v>9.2727272727272734</v>
      </c>
      <c r="S2842" s="34">
        <f t="shared" si="221"/>
        <v>128</v>
      </c>
      <c r="T2842" s="35">
        <f>IF(L2842="비가동",0,VLOOKUP(E2842,[1]단가!$D$4:$G$1048576,4,0))</f>
        <v>832.6</v>
      </c>
      <c r="U2842" s="35">
        <f t="shared" si="218"/>
        <v>339700.8</v>
      </c>
      <c r="V2842" s="36" t="str">
        <f>IF($L2842="비가동",0,IF($B2842="in",VLOOKUP($E2842,[1]투입량!$M:$T,3,FALSE),VLOOKUP($E2842,[1]투입량!$D:$I,3,FALSE)))</f>
        <v>E5005-1</v>
      </c>
      <c r="W2842" s="35">
        <f>IF($L2842="비가동",0,IF($B2842="in",VLOOKUP($E2842,[1]투입량!$M:$T,6,FALSE),VLOOKUP($E2842,[1]투입량!$D:$I,5,FALSE)))</f>
        <v>0</v>
      </c>
      <c r="X2842" s="35">
        <f>IF(L2842="비가동",0,(W2842*1.1)*H2842)</f>
        <v>0</v>
      </c>
      <c r="Y2842" s="37">
        <f>IF(V2842=0,0,VLOOKUP(V2842,[1]원재료!C:H,3,0)*0.001)</f>
        <v>3.25</v>
      </c>
      <c r="Z2842" s="35">
        <f t="shared" si="219"/>
        <v>0</v>
      </c>
      <c r="AA2842" s="49"/>
      <c r="AB2842" s="39" t="s">
        <v>232</v>
      </c>
      <c r="AC2842" s="40"/>
    </row>
    <row r="2843" spans="1:29" ht="19.5" customHeight="1" x14ac:dyDescent="0.45">
      <c r="A2843" s="22">
        <v>46156</v>
      </c>
      <c r="B2843" s="23" t="s">
        <v>29</v>
      </c>
      <c r="C2843" s="53" t="s">
        <v>168</v>
      </c>
      <c r="D2843" s="25" t="s">
        <v>279</v>
      </c>
      <c r="E2843" s="26" t="s">
        <v>392</v>
      </c>
      <c r="F2843" s="27" t="str">
        <f>VLOOKUP(표1[[#This Row],[품번]],[1]!품번구분[#Data],2,0)</f>
        <v>G</v>
      </c>
      <c r="G2843" s="28">
        <v>70</v>
      </c>
      <c r="H2843" s="28">
        <v>102</v>
      </c>
      <c r="I2843" s="28">
        <v>0</v>
      </c>
      <c r="J2843" s="29">
        <f>표1[[#This Row],[C/V]]*표1[[#This Row],[판수]]-표1[[#This Row],[불량수량]]</f>
        <v>7140</v>
      </c>
      <c r="K2843" s="28" t="s">
        <v>278</v>
      </c>
      <c r="L2843" s="28" t="s">
        <v>117</v>
      </c>
      <c r="M2843" s="30" t="s">
        <v>353</v>
      </c>
      <c r="N2843" s="30" t="s">
        <v>230</v>
      </c>
      <c r="O2843" s="45">
        <v>660</v>
      </c>
      <c r="P2843" s="31">
        <v>0</v>
      </c>
      <c r="Q2843" s="54"/>
      <c r="R2843" s="33">
        <f t="shared" si="222"/>
        <v>9.2727272727272734</v>
      </c>
      <c r="S2843" s="34">
        <f t="shared" si="221"/>
        <v>195</v>
      </c>
      <c r="T2843" s="35">
        <f>IF(L2843="비가동",0,VLOOKUP(E2843,[1]단가!$D$4:$G$1048576,4,0))</f>
        <v>321.89999999999998</v>
      </c>
      <c r="U2843" s="35">
        <f t="shared" si="218"/>
        <v>2298366</v>
      </c>
      <c r="V2843" s="36" t="str">
        <f>IF($L2843="비가동",0,IF($B2843="in",VLOOKUP($E2843,[1]투입량!$M:$T,3,FALSE),VLOOKUP($E2843,[1]투입량!$D:$I,3,FALSE)))</f>
        <v>E5802</v>
      </c>
      <c r="W2843" s="35">
        <f>IF($L2843="비가동",0,IF($B2843="in",VLOOKUP($E2843,[1]투입량!$M:$T,6,FALSE),VLOOKUP($E2843,[1]투입량!$D:$I,5,FALSE)))</f>
        <v>68</v>
      </c>
      <c r="X2843" s="35">
        <f t="shared" si="220"/>
        <v>7629.6000000000013</v>
      </c>
      <c r="Y2843" s="37">
        <f>IF(V2843=0,0,VLOOKUP(V2843,[1]원재료!C:H,3,0)*0.001)</f>
        <v>5.83</v>
      </c>
      <c r="Z2843" s="35">
        <f t="shared" si="219"/>
        <v>44480.568000000007</v>
      </c>
      <c r="AA2843" s="49"/>
      <c r="AB2843" s="39" t="s">
        <v>232</v>
      </c>
      <c r="AC2843" s="40"/>
    </row>
    <row r="2844" spans="1:29" ht="19.5" customHeight="1" x14ac:dyDescent="0.45">
      <c r="A2844" s="22">
        <v>46156</v>
      </c>
      <c r="B2844" s="23" t="s">
        <v>29</v>
      </c>
      <c r="C2844" s="53" t="s">
        <v>168</v>
      </c>
      <c r="D2844" s="25" t="s">
        <v>281</v>
      </c>
      <c r="E2844" s="26" t="s">
        <v>282</v>
      </c>
      <c r="F2844" s="27" t="str">
        <f>VLOOKUP(표1[[#This Row],[품번]],[1]!품번구분[#Data],2,0)</f>
        <v>G</v>
      </c>
      <c r="G2844" s="28">
        <v>4</v>
      </c>
      <c r="H2844" s="28">
        <v>102</v>
      </c>
      <c r="I2844" s="28">
        <v>0</v>
      </c>
      <c r="J2844" s="29">
        <f>표1[[#This Row],[C/V]]*표1[[#This Row],[판수]]-표1[[#This Row],[불량수량]]</f>
        <v>408</v>
      </c>
      <c r="K2844" s="28" t="s">
        <v>278</v>
      </c>
      <c r="L2844" s="28" t="s">
        <v>117</v>
      </c>
      <c r="M2844" s="30" t="s">
        <v>353</v>
      </c>
      <c r="N2844" s="30" t="s">
        <v>230</v>
      </c>
      <c r="O2844" s="31">
        <v>660</v>
      </c>
      <c r="P2844" s="31">
        <v>0</v>
      </c>
      <c r="Q2844" s="32"/>
      <c r="R2844" s="33">
        <f t="shared" si="222"/>
        <v>9.2727272727272734</v>
      </c>
      <c r="S2844" s="34">
        <f t="shared" si="221"/>
        <v>179</v>
      </c>
      <c r="T2844" s="35">
        <f>IF(L2844="비가동",0,VLOOKUP(E2844,[1]단가!$D$4:$G$1048576,4,0))</f>
        <v>0</v>
      </c>
      <c r="U2844" s="35">
        <f t="shared" si="218"/>
        <v>0</v>
      </c>
      <c r="V2844" s="36" t="str">
        <f>IF($L2844="비가동",0,IF($B2844="in",VLOOKUP($E2844,[1]투입량!$M:$T,3,FALSE),VLOOKUP($E2844,[1]투입량!$D:$I,3,FALSE)))</f>
        <v>E5005-1</v>
      </c>
      <c r="W2844" s="35">
        <f>IF($L2844="비가동",0,IF($B2844="in",VLOOKUP($E2844,[1]투입량!$M:$T,6,FALSE),VLOOKUP($E2844,[1]투입량!$D:$I,5,FALSE)))</f>
        <v>0</v>
      </c>
      <c r="X2844" s="35">
        <f t="shared" si="220"/>
        <v>0</v>
      </c>
      <c r="Y2844" s="37">
        <f>IF(V2844=0,0,VLOOKUP(V2844,[1]원재료!C:H,3,0)*0.001)</f>
        <v>3.25</v>
      </c>
      <c r="Z2844" s="35">
        <f t="shared" si="219"/>
        <v>0</v>
      </c>
      <c r="AA2844" s="49"/>
      <c r="AB2844" s="39" t="s">
        <v>232</v>
      </c>
      <c r="AC2844" s="40"/>
    </row>
    <row r="2845" spans="1:29" ht="19.5" customHeight="1" x14ac:dyDescent="0.45">
      <c r="A2845" s="22">
        <v>46156</v>
      </c>
      <c r="B2845" s="23" t="s">
        <v>29</v>
      </c>
      <c r="C2845" s="53" t="s">
        <v>168</v>
      </c>
      <c r="D2845" s="25" t="s">
        <v>304</v>
      </c>
      <c r="E2845" s="26" t="s">
        <v>305</v>
      </c>
      <c r="F2845" s="27" t="str">
        <f>VLOOKUP(표1[[#This Row],[품번]],[1]!품번구분[#Data],2,0)</f>
        <v>G</v>
      </c>
      <c r="G2845" s="28">
        <v>40</v>
      </c>
      <c r="H2845" s="28">
        <v>77</v>
      </c>
      <c r="I2845" s="28">
        <v>0</v>
      </c>
      <c r="J2845" s="29">
        <f>표1[[#This Row],[C/V]]*표1[[#This Row],[판수]]-표1[[#This Row],[불량수량]]</f>
        <v>3080</v>
      </c>
      <c r="K2845" s="28" t="s">
        <v>311</v>
      </c>
      <c r="L2845" s="28" t="s">
        <v>34</v>
      </c>
      <c r="M2845" s="30" t="s">
        <v>230</v>
      </c>
      <c r="N2845" s="30" t="s">
        <v>353</v>
      </c>
      <c r="O2845" s="31">
        <v>620</v>
      </c>
      <c r="P2845" s="31">
        <v>0</v>
      </c>
      <c r="Q2845" s="32"/>
      <c r="R2845" s="33">
        <f t="shared" si="222"/>
        <v>7.4516129032258061</v>
      </c>
      <c r="S2845" s="34">
        <f t="shared" si="221"/>
        <v>167</v>
      </c>
      <c r="T2845" s="35">
        <f>IF(L2845="비가동",0,VLOOKUP(E2845,[1]단가!$D$4:$G$1048576,4,0))</f>
        <v>95</v>
      </c>
      <c r="U2845" s="35">
        <f t="shared" si="218"/>
        <v>292600</v>
      </c>
      <c r="V2845" s="36" t="str">
        <f>IF($L2845="비가동",0,IF($B2845="in",VLOOKUP($E2845,[1]투입량!$M:$T,3,FALSE),VLOOKUP($E2845,[1]투입량!$D:$I,3,FALSE)))</f>
        <v>E4005-1</v>
      </c>
      <c r="W2845" s="35">
        <f>IF($L2845="비가동",0,IF($B2845="in",VLOOKUP($E2845,[1]투입량!$M:$T,6,FALSE),VLOOKUP($E2845,[1]투입량!$D:$I,5,FALSE)))</f>
        <v>272</v>
      </c>
      <c r="X2845" s="35">
        <f t="shared" si="220"/>
        <v>23038.400000000005</v>
      </c>
      <c r="Y2845" s="37">
        <f>IF(V2845=0,0,VLOOKUP(V2845,'[1]원재료 (2)'!C:H,3,0)*0.001)</f>
        <v>3.24</v>
      </c>
      <c r="Z2845" s="35">
        <f t="shared" si="219"/>
        <v>74644.416000000027</v>
      </c>
      <c r="AA2845" s="49"/>
      <c r="AB2845" s="39" t="s">
        <v>232</v>
      </c>
      <c r="AC2845" s="40"/>
    </row>
    <row r="2846" spans="1:29" ht="19.5" customHeight="1" x14ac:dyDescent="0.45">
      <c r="A2846" s="22">
        <v>46156</v>
      </c>
      <c r="B2846" s="23" t="s">
        <v>29</v>
      </c>
      <c r="C2846" s="53" t="s">
        <v>168</v>
      </c>
      <c r="D2846" s="25" t="s">
        <v>307</v>
      </c>
      <c r="E2846" s="26" t="s">
        <v>308</v>
      </c>
      <c r="F2846" s="27" t="str">
        <f>VLOOKUP(표1[[#This Row],[품번]],[1]!품번구분[#Data],2,0)</f>
        <v>G</v>
      </c>
      <c r="G2846" s="28">
        <v>25</v>
      </c>
      <c r="H2846" s="28">
        <v>80</v>
      </c>
      <c r="I2846" s="28">
        <v>0</v>
      </c>
      <c r="J2846" s="29">
        <f>표1[[#This Row],[C/V]]*표1[[#This Row],[판수]]-표1[[#This Row],[불량수량]]</f>
        <v>2000</v>
      </c>
      <c r="K2846" s="28" t="s">
        <v>311</v>
      </c>
      <c r="L2846" s="28" t="s">
        <v>34</v>
      </c>
      <c r="M2846" s="30" t="s">
        <v>230</v>
      </c>
      <c r="N2846" s="30" t="s">
        <v>353</v>
      </c>
      <c r="O2846" s="31">
        <v>620</v>
      </c>
      <c r="P2846" s="31">
        <v>0</v>
      </c>
      <c r="Q2846" s="32"/>
      <c r="R2846" s="33">
        <f t="shared" si="222"/>
        <v>7.741935483870968</v>
      </c>
      <c r="S2846" s="34">
        <f t="shared" si="221"/>
        <v>170</v>
      </c>
      <c r="T2846" s="35">
        <f>IF(L2846="비가동",0,VLOOKUP(E2846,[1]단가!$D$4:$G$1048576,4,0))</f>
        <v>270</v>
      </c>
      <c r="U2846" s="35">
        <f t="shared" si="218"/>
        <v>540000</v>
      </c>
      <c r="V2846" s="36" t="str">
        <f>IF($L2846="비가동",0,IF($B2846="in",VLOOKUP($E2846,[1]투입량!$M:$T,3,FALSE),VLOOKUP($E2846,[1]투입량!$D:$I,3,FALSE)))</f>
        <v>E5005-1</v>
      </c>
      <c r="W2846" s="35">
        <f>IF($L2846="비가동",0,IF($B2846="in",VLOOKUP($E2846,[1]투입량!$M:$T,6,FALSE),VLOOKUP($E2846,[1]투입량!$D:$I,5,FALSE)))</f>
        <v>1200</v>
      </c>
      <c r="X2846" s="35">
        <f t="shared" si="220"/>
        <v>105600</v>
      </c>
      <c r="Y2846" s="37">
        <f>IF(V2846=0,0,VLOOKUP(V2846,[1]원재료!C:H,3,0)*0.001)</f>
        <v>3.25</v>
      </c>
      <c r="Z2846" s="35">
        <f t="shared" si="219"/>
        <v>343200</v>
      </c>
      <c r="AA2846" s="49"/>
      <c r="AB2846" s="39" t="s">
        <v>232</v>
      </c>
      <c r="AC2846" s="40"/>
    </row>
    <row r="2847" spans="1:29" ht="19.5" customHeight="1" x14ac:dyDescent="0.45">
      <c r="A2847" s="22">
        <v>46156</v>
      </c>
      <c r="B2847" s="23" t="s">
        <v>29</v>
      </c>
      <c r="C2847" s="53" t="s">
        <v>168</v>
      </c>
      <c r="D2847" s="25" t="s">
        <v>309</v>
      </c>
      <c r="E2847" s="26" t="s">
        <v>310</v>
      </c>
      <c r="F2847" s="27" t="str">
        <f>VLOOKUP(표1[[#This Row],[품번]],[1]!품번구분[#Data],2,0)</f>
        <v>G</v>
      </c>
      <c r="G2847" s="28">
        <v>8</v>
      </c>
      <c r="H2847" s="28">
        <v>81</v>
      </c>
      <c r="I2847" s="28">
        <v>0</v>
      </c>
      <c r="J2847" s="29">
        <f>표1[[#This Row],[C/V]]*표1[[#This Row],[판수]]-표1[[#This Row],[불량수량]]</f>
        <v>648</v>
      </c>
      <c r="K2847" s="28" t="s">
        <v>311</v>
      </c>
      <c r="L2847" s="28" t="s">
        <v>34</v>
      </c>
      <c r="M2847" s="30" t="s">
        <v>230</v>
      </c>
      <c r="N2847" s="30" t="s">
        <v>353</v>
      </c>
      <c r="O2847" s="31">
        <v>620</v>
      </c>
      <c r="P2847" s="31">
        <v>0</v>
      </c>
      <c r="Q2847" s="32"/>
      <c r="R2847" s="33">
        <f t="shared" si="222"/>
        <v>7.838709677419355</v>
      </c>
      <c r="S2847" s="34">
        <f t="shared" si="221"/>
        <v>171</v>
      </c>
      <c r="T2847" s="35">
        <f>IF(L2847="비가동",0,VLOOKUP(E2847,[1]단가!$D$4:$G$1048576,4,0))</f>
        <v>672.3</v>
      </c>
      <c r="U2847" s="35">
        <f t="shared" si="218"/>
        <v>435650.39999999997</v>
      </c>
      <c r="V2847" s="36" t="str">
        <f>IF($L2847="비가동",0,IF($B2847="in",VLOOKUP($E2847,[1]투입량!$M:$T,3,FALSE),VLOOKUP($E2847,[1]투입량!$D:$I,3,FALSE)))</f>
        <v>E5005-1</v>
      </c>
      <c r="W2847" s="35">
        <f>IF($L2847="비가동",0,IF($B2847="in",VLOOKUP($E2847,[1]투입량!$M:$T,6,FALSE),VLOOKUP($E2847,[1]투입량!$D:$I,5,FALSE)))</f>
        <v>366</v>
      </c>
      <c r="X2847" s="35">
        <f t="shared" si="220"/>
        <v>32610.600000000002</v>
      </c>
      <c r="Y2847" s="37">
        <f>IF(V2847=0,0,VLOOKUP(V2847,'[1]원재료 (2)'!C:H,3,0)*0.001)</f>
        <v>3.25</v>
      </c>
      <c r="Z2847" s="35">
        <f t="shared" si="219"/>
        <v>105984.45000000001</v>
      </c>
      <c r="AA2847" s="49"/>
      <c r="AB2847" s="39" t="s">
        <v>232</v>
      </c>
      <c r="AC2847" s="40"/>
    </row>
    <row r="2848" spans="1:29" ht="19.5" customHeight="1" x14ac:dyDescent="0.45">
      <c r="A2848" s="22">
        <v>46156</v>
      </c>
      <c r="B2848" s="23" t="s">
        <v>29</v>
      </c>
      <c r="C2848" s="53" t="s">
        <v>168</v>
      </c>
      <c r="D2848" s="25" t="s">
        <v>304</v>
      </c>
      <c r="E2848" s="26" t="s">
        <v>305</v>
      </c>
      <c r="F2848" s="27" t="str">
        <f>VLOOKUP(표1[[#This Row],[품번]],[1]!품번구분[#Data],2,0)</f>
        <v>G</v>
      </c>
      <c r="G2848" s="28">
        <v>40</v>
      </c>
      <c r="H2848" s="28">
        <v>90</v>
      </c>
      <c r="I2848" s="28">
        <v>0</v>
      </c>
      <c r="J2848" s="29">
        <f>표1[[#This Row],[C/V]]*표1[[#This Row],[판수]]-표1[[#This Row],[불량수량]]</f>
        <v>3600</v>
      </c>
      <c r="K2848" s="28" t="s">
        <v>306</v>
      </c>
      <c r="L2848" s="28" t="s">
        <v>117</v>
      </c>
      <c r="M2848" s="30" t="s">
        <v>353</v>
      </c>
      <c r="N2848" s="30" t="s">
        <v>230</v>
      </c>
      <c r="O2848" s="31">
        <v>660</v>
      </c>
      <c r="P2848" s="31">
        <v>0</v>
      </c>
      <c r="Q2848" s="32"/>
      <c r="R2848" s="33">
        <f t="shared" si="222"/>
        <v>8.1818181818181817</v>
      </c>
      <c r="S2848" s="34">
        <f t="shared" si="221"/>
        <v>167</v>
      </c>
      <c r="T2848" s="35">
        <f>IF(L2848="비가동",0,VLOOKUP(E2848,[1]단가!$D$4:$G$1048576,4,0))</f>
        <v>95</v>
      </c>
      <c r="U2848" s="35">
        <f t="shared" si="218"/>
        <v>342000</v>
      </c>
      <c r="V2848" s="36" t="str">
        <f>IF($L2848="비가동",0,IF($B2848="in",VLOOKUP($E2848,[1]투입량!$M:$T,3,FALSE),VLOOKUP($E2848,[1]투입량!$D:$I,3,FALSE)))</f>
        <v>E4005-1</v>
      </c>
      <c r="W2848" s="35">
        <f>IF($L2848="비가동",0,IF($B2848="in",VLOOKUP($E2848,[1]투입량!$M:$T,6,FALSE),VLOOKUP($E2848,[1]투입량!$D:$I,5,FALSE)))</f>
        <v>272</v>
      </c>
      <c r="X2848" s="35">
        <f t="shared" si="220"/>
        <v>26928.000000000004</v>
      </c>
      <c r="Y2848" s="37">
        <f>IF(V2848=0,0,VLOOKUP(V2848,'[1]원재료 (2)'!C:H,3,0)*0.001)</f>
        <v>3.24</v>
      </c>
      <c r="Z2848" s="35">
        <f t="shared" si="219"/>
        <v>87246.720000000016</v>
      </c>
      <c r="AA2848" s="49"/>
      <c r="AB2848" s="39" t="s">
        <v>232</v>
      </c>
      <c r="AC2848" s="40"/>
    </row>
    <row r="2849" spans="1:29" ht="19.5" customHeight="1" x14ac:dyDescent="0.45">
      <c r="A2849" s="22">
        <v>46156</v>
      </c>
      <c r="B2849" s="23" t="s">
        <v>29</v>
      </c>
      <c r="C2849" s="53" t="s">
        <v>168</v>
      </c>
      <c r="D2849" s="25" t="s">
        <v>307</v>
      </c>
      <c r="E2849" s="26" t="s">
        <v>308</v>
      </c>
      <c r="F2849" s="27" t="str">
        <f>VLOOKUP(표1[[#This Row],[품번]],[1]!품번구분[#Data],2,0)</f>
        <v>G</v>
      </c>
      <c r="G2849" s="28">
        <v>25</v>
      </c>
      <c r="H2849" s="28">
        <v>90</v>
      </c>
      <c r="I2849" s="28">
        <v>0</v>
      </c>
      <c r="J2849" s="29">
        <f>표1[[#This Row],[C/V]]*표1[[#This Row],[판수]]-표1[[#This Row],[불량수량]]</f>
        <v>2250</v>
      </c>
      <c r="K2849" s="28" t="s">
        <v>306</v>
      </c>
      <c r="L2849" s="28" t="s">
        <v>117</v>
      </c>
      <c r="M2849" s="30" t="s">
        <v>353</v>
      </c>
      <c r="N2849" s="30" t="s">
        <v>230</v>
      </c>
      <c r="O2849" s="31">
        <v>660</v>
      </c>
      <c r="P2849" s="31">
        <v>0</v>
      </c>
      <c r="Q2849" s="32"/>
      <c r="R2849" s="33">
        <f t="shared" si="222"/>
        <v>8.1818181818181817</v>
      </c>
      <c r="S2849" s="34">
        <f t="shared" si="221"/>
        <v>170</v>
      </c>
      <c r="T2849" s="35">
        <f>IF(L2849="비가동",0,VLOOKUP(E2849,[1]단가!$D$4:$G$1048576,4,0))</f>
        <v>270</v>
      </c>
      <c r="U2849" s="35">
        <f t="shared" si="218"/>
        <v>607500</v>
      </c>
      <c r="V2849" s="36" t="str">
        <f>IF($L2849="비가동",0,IF($B2849="in",VLOOKUP($E2849,[1]투입량!$M:$T,3,FALSE),VLOOKUP($E2849,[1]투입량!$D:$I,3,FALSE)))</f>
        <v>E5005-1</v>
      </c>
      <c r="W2849" s="35">
        <f>IF($L2849="비가동",0,IF($B2849="in",VLOOKUP($E2849,[1]투입량!$M:$T,6,FALSE),VLOOKUP($E2849,[1]투입량!$D:$I,5,FALSE)))</f>
        <v>1200</v>
      </c>
      <c r="X2849" s="35">
        <f t="shared" si="220"/>
        <v>118800</v>
      </c>
      <c r="Y2849" s="37">
        <f>IF(V2849=0,0,VLOOKUP(V2849,[1]원재료!C:H,3,0)*0.001)</f>
        <v>3.25</v>
      </c>
      <c r="Z2849" s="35">
        <f t="shared" si="219"/>
        <v>386100</v>
      </c>
      <c r="AA2849" s="49"/>
      <c r="AB2849" s="39" t="s">
        <v>232</v>
      </c>
      <c r="AC2849" s="40"/>
    </row>
    <row r="2850" spans="1:29" ht="19.5" customHeight="1" x14ac:dyDescent="0.45">
      <c r="A2850" s="22">
        <v>46156</v>
      </c>
      <c r="B2850" s="23" t="s">
        <v>29</v>
      </c>
      <c r="C2850" s="53" t="s">
        <v>168</v>
      </c>
      <c r="D2850" s="25" t="s">
        <v>309</v>
      </c>
      <c r="E2850" s="26" t="s">
        <v>310</v>
      </c>
      <c r="F2850" s="27" t="str">
        <f>VLOOKUP(표1[[#This Row],[품번]],[1]!품번구분[#Data],2,0)</f>
        <v>G</v>
      </c>
      <c r="G2850" s="28">
        <v>8</v>
      </c>
      <c r="H2850" s="28">
        <v>90</v>
      </c>
      <c r="I2850" s="28">
        <v>0</v>
      </c>
      <c r="J2850" s="29">
        <f>표1[[#This Row],[C/V]]*표1[[#This Row],[판수]]-표1[[#This Row],[불량수량]]</f>
        <v>720</v>
      </c>
      <c r="K2850" s="28" t="s">
        <v>306</v>
      </c>
      <c r="L2850" s="28" t="s">
        <v>117</v>
      </c>
      <c r="M2850" s="30" t="s">
        <v>353</v>
      </c>
      <c r="N2850" s="30" t="s">
        <v>230</v>
      </c>
      <c r="O2850" s="45">
        <v>660</v>
      </c>
      <c r="P2850" s="31">
        <v>0</v>
      </c>
      <c r="Q2850" s="32"/>
      <c r="R2850" s="33">
        <f t="shared" si="222"/>
        <v>8.1818181818181817</v>
      </c>
      <c r="S2850" s="34">
        <f t="shared" si="221"/>
        <v>171</v>
      </c>
      <c r="T2850" s="35">
        <f>IF(L2850="비가동",0,VLOOKUP(E2850,[1]단가!$D$4:$G$1048576,4,0))</f>
        <v>672.3</v>
      </c>
      <c r="U2850" s="35">
        <f t="shared" si="218"/>
        <v>484055.99999999994</v>
      </c>
      <c r="V2850" s="36" t="str">
        <f>IF($L2850="비가동",0,IF($B2850="in",VLOOKUP($E2850,[1]투입량!$M:$T,3,FALSE),VLOOKUP($E2850,[1]투입량!$D:$I,3,FALSE)))</f>
        <v>E5005-1</v>
      </c>
      <c r="W2850" s="35">
        <f>IF($L2850="비가동",0,IF($B2850="in",VLOOKUP($E2850,[1]투입량!$M:$T,6,FALSE),VLOOKUP($E2850,[1]투입량!$D:$I,5,FALSE)))</f>
        <v>366</v>
      </c>
      <c r="X2850" s="35">
        <f t="shared" si="220"/>
        <v>36234</v>
      </c>
      <c r="Y2850" s="37">
        <f>IF(V2850=0,0,VLOOKUP(V2850,[1]원재료!C:H,3,0)*0.001)</f>
        <v>3.25</v>
      </c>
      <c r="Z2850" s="35">
        <f t="shared" si="219"/>
        <v>117760.5</v>
      </c>
      <c r="AA2850" s="49"/>
      <c r="AB2850" s="39" t="s">
        <v>232</v>
      </c>
      <c r="AC2850" s="40"/>
    </row>
    <row r="2851" spans="1:29" ht="19.5" customHeight="1" x14ac:dyDescent="0.45">
      <c r="A2851" s="22">
        <v>46156</v>
      </c>
      <c r="B2851" s="23" t="s">
        <v>29</v>
      </c>
      <c r="C2851" s="53" t="s">
        <v>168</v>
      </c>
      <c r="D2851" s="25" t="s">
        <v>312</v>
      </c>
      <c r="E2851" s="26" t="s">
        <v>313</v>
      </c>
      <c r="F2851" s="27" t="str">
        <f>VLOOKUP(표1[[#This Row],[품번]],[1]!품번구분[#Data],2,0)</f>
        <v>G</v>
      </c>
      <c r="G2851" s="28">
        <v>6</v>
      </c>
      <c r="H2851" s="28">
        <v>79</v>
      </c>
      <c r="I2851" s="28">
        <v>0</v>
      </c>
      <c r="J2851" s="29">
        <f>표1[[#This Row],[C/V]]*표1[[#This Row],[판수]]-표1[[#This Row],[불량수량]]</f>
        <v>474</v>
      </c>
      <c r="K2851" s="28" t="s">
        <v>319</v>
      </c>
      <c r="L2851" s="28" t="s">
        <v>34</v>
      </c>
      <c r="M2851" s="30" t="s">
        <v>230</v>
      </c>
      <c r="N2851" s="30" t="s">
        <v>353</v>
      </c>
      <c r="O2851" s="31">
        <v>620</v>
      </c>
      <c r="P2851" s="31">
        <v>0</v>
      </c>
      <c r="Q2851" s="32"/>
      <c r="R2851" s="33">
        <f t="shared" si="222"/>
        <v>7.6451612903225801</v>
      </c>
      <c r="S2851" s="34">
        <f t="shared" si="221"/>
        <v>162</v>
      </c>
      <c r="T2851" s="35">
        <f>IF(L2851="비가동",0,VLOOKUP(E2851,[1]단가!$D$4:$G$1048576,4,0))</f>
        <v>408.6</v>
      </c>
      <c r="U2851" s="35">
        <f t="shared" si="218"/>
        <v>193676.40000000002</v>
      </c>
      <c r="V2851" s="36" t="str">
        <f>IF($L2851="비가동",0,IF($B2851="in",VLOOKUP($E2851,[1]투입량!$M:$T,3,FALSE),VLOOKUP($E2851,[1]투입량!$D:$I,3,FALSE)))</f>
        <v>E5005-1</v>
      </c>
      <c r="W2851" s="35">
        <f>IF($L2851="비가동",0,IF($B2851="in",VLOOKUP($E2851,[1]투입량!$M:$T,6,FALSE),VLOOKUP($E2851,[1]투입량!$D:$I,5,FALSE)))</f>
        <v>0</v>
      </c>
      <c r="X2851" s="35">
        <f t="shared" si="220"/>
        <v>0</v>
      </c>
      <c r="Y2851" s="37">
        <f>IF(V2851=0,0,VLOOKUP(V2851,[1]원재료!C:H,3,0)*0.001)</f>
        <v>3.25</v>
      </c>
      <c r="Z2851" s="35">
        <f t="shared" si="219"/>
        <v>0</v>
      </c>
      <c r="AA2851" s="49"/>
      <c r="AB2851" s="39" t="s">
        <v>232</v>
      </c>
      <c r="AC2851" s="40"/>
    </row>
    <row r="2852" spans="1:29" ht="19.5" customHeight="1" x14ac:dyDescent="0.45">
      <c r="A2852" s="22">
        <v>46156</v>
      </c>
      <c r="B2852" s="23" t="s">
        <v>29</v>
      </c>
      <c r="C2852" s="53" t="s">
        <v>168</v>
      </c>
      <c r="D2852" s="25" t="s">
        <v>315</v>
      </c>
      <c r="E2852" s="26" t="s">
        <v>313</v>
      </c>
      <c r="F2852" s="27" t="str">
        <f>VLOOKUP(표1[[#This Row],[품번]],[1]!품번구분[#Data],2,0)</f>
        <v>G</v>
      </c>
      <c r="G2852" s="28">
        <v>14</v>
      </c>
      <c r="H2852" s="28">
        <v>79</v>
      </c>
      <c r="I2852" s="28">
        <v>0</v>
      </c>
      <c r="J2852" s="29">
        <f>표1[[#This Row],[C/V]]*표1[[#This Row],[판수]]-표1[[#This Row],[불량수량]]</f>
        <v>1106</v>
      </c>
      <c r="K2852" s="28" t="s">
        <v>319</v>
      </c>
      <c r="L2852" s="28" t="s">
        <v>34</v>
      </c>
      <c r="M2852" s="30" t="s">
        <v>230</v>
      </c>
      <c r="N2852" s="30" t="s">
        <v>353</v>
      </c>
      <c r="O2852" s="31">
        <v>620</v>
      </c>
      <c r="P2852" s="31">
        <v>0</v>
      </c>
      <c r="Q2852" s="32"/>
      <c r="R2852" s="33">
        <f t="shared" si="222"/>
        <v>7.6451612903225801</v>
      </c>
      <c r="S2852" s="34">
        <f t="shared" si="221"/>
        <v>162</v>
      </c>
      <c r="T2852" s="35">
        <f>IF(L2852="비가동",0,VLOOKUP(E2852,[1]단가!$D$4:$G$1048576,4,0))</f>
        <v>408.6</v>
      </c>
      <c r="U2852" s="35">
        <f t="shared" si="218"/>
        <v>451911.60000000003</v>
      </c>
      <c r="V2852" s="36" t="str">
        <f>IF($L2852="비가동",0,IF($B2852="in",VLOOKUP($E2852,[1]투입량!$M:$T,3,FALSE),VLOOKUP($E2852,[1]투입량!$D:$I,3,FALSE)))</f>
        <v>E5005-1</v>
      </c>
      <c r="W2852" s="35">
        <f>IF($L2852="비가동",0,IF($B2852="in",VLOOKUP($E2852,[1]투입량!$M:$T,6,FALSE),VLOOKUP($E2852,[1]투입량!$D:$I,5,FALSE)))</f>
        <v>0</v>
      </c>
      <c r="X2852" s="35">
        <f t="shared" si="220"/>
        <v>0</v>
      </c>
      <c r="Y2852" s="37">
        <f>IF(V2852=0,0,VLOOKUP(V2852,'[1]원재료 (2)'!C:H,3,0)*0.001)</f>
        <v>3.25</v>
      </c>
      <c r="Z2852" s="35">
        <f t="shared" si="219"/>
        <v>0</v>
      </c>
      <c r="AA2852" s="49"/>
      <c r="AB2852" s="39" t="s">
        <v>232</v>
      </c>
      <c r="AC2852" s="40"/>
    </row>
    <row r="2853" spans="1:29" ht="19.5" customHeight="1" x14ac:dyDescent="0.45">
      <c r="A2853" s="22">
        <v>46156</v>
      </c>
      <c r="B2853" s="23" t="s">
        <v>29</v>
      </c>
      <c r="C2853" s="53" t="s">
        <v>168</v>
      </c>
      <c r="D2853" s="25" t="s">
        <v>317</v>
      </c>
      <c r="E2853" s="26" t="s">
        <v>318</v>
      </c>
      <c r="F2853" s="27" t="str">
        <f>VLOOKUP(표1[[#This Row],[품번]],[1]!품번구분[#Data],2,0)</f>
        <v>G</v>
      </c>
      <c r="G2853" s="28">
        <v>70</v>
      </c>
      <c r="H2853" s="28">
        <v>52</v>
      </c>
      <c r="I2853" s="28">
        <v>0</v>
      </c>
      <c r="J2853" s="29">
        <f>표1[[#This Row],[C/V]]*표1[[#This Row],[판수]]-표1[[#This Row],[불량수량]]</f>
        <v>3640</v>
      </c>
      <c r="K2853" s="28" t="s">
        <v>319</v>
      </c>
      <c r="L2853" s="28" t="s">
        <v>34</v>
      </c>
      <c r="M2853" s="30" t="s">
        <v>230</v>
      </c>
      <c r="N2853" s="30" t="s">
        <v>353</v>
      </c>
      <c r="O2853" s="31">
        <v>620</v>
      </c>
      <c r="P2853" s="31">
        <v>0</v>
      </c>
      <c r="Q2853" s="32"/>
      <c r="R2853" s="33">
        <f t="shared" si="222"/>
        <v>5.032258064516129</v>
      </c>
      <c r="S2853" s="34">
        <f t="shared" si="221"/>
        <v>107</v>
      </c>
      <c r="T2853" s="35">
        <f>IF(L2853="비가동",0,VLOOKUP(E2853,[1]단가!$D$4:$G$1048576,4,0))</f>
        <v>172</v>
      </c>
      <c r="U2853" s="35">
        <f t="shared" si="218"/>
        <v>626080</v>
      </c>
      <c r="V2853" s="36" t="str">
        <f>IF($L2853="비가동",0,IF($B2853="in",VLOOKUP($E2853,[1]투입량!$M:$T,3,FALSE),VLOOKUP($E2853,[1]투입량!$D:$I,3,FALSE)))</f>
        <v>E6005</v>
      </c>
      <c r="W2853" s="35">
        <f>IF($L2853="비가동",0,IF($B2853="in",VLOOKUP($E2853,[1]투입량!$M:$T,6,FALSE),VLOOKUP($E2853,[1]투입량!$D:$I,5,FALSE)))</f>
        <v>0</v>
      </c>
      <c r="X2853" s="35">
        <f t="shared" si="220"/>
        <v>0</v>
      </c>
      <c r="Y2853" s="37">
        <f>IF(V2853=0,0,VLOOKUP(V2853,[1]원재료!C:H,3,0)*0.001)</f>
        <v>4.62</v>
      </c>
      <c r="Z2853" s="35">
        <f t="shared" si="219"/>
        <v>0</v>
      </c>
      <c r="AA2853" s="49"/>
      <c r="AB2853" s="39" t="s">
        <v>232</v>
      </c>
      <c r="AC2853" s="40"/>
    </row>
    <row r="2854" spans="1:29" ht="19.5" customHeight="1" x14ac:dyDescent="0.45">
      <c r="A2854" s="22">
        <v>46156</v>
      </c>
      <c r="B2854" s="23" t="s">
        <v>29</v>
      </c>
      <c r="C2854" s="53" t="s">
        <v>168</v>
      </c>
      <c r="D2854" s="25" t="s">
        <v>312</v>
      </c>
      <c r="E2854" s="26" t="s">
        <v>313</v>
      </c>
      <c r="F2854" s="27" t="str">
        <f>VLOOKUP(표1[[#This Row],[품번]],[1]!품번구분[#Data],2,0)</f>
        <v>G</v>
      </c>
      <c r="G2854" s="28">
        <v>6</v>
      </c>
      <c r="H2854" s="28">
        <v>83</v>
      </c>
      <c r="I2854" s="28">
        <v>0</v>
      </c>
      <c r="J2854" s="29">
        <f>표1[[#This Row],[C/V]]*표1[[#This Row],[판수]]-표1[[#This Row],[불량수량]]</f>
        <v>498</v>
      </c>
      <c r="K2854" s="28" t="s">
        <v>314</v>
      </c>
      <c r="L2854" s="28" t="s">
        <v>117</v>
      </c>
      <c r="M2854" s="30" t="s">
        <v>353</v>
      </c>
      <c r="N2854" s="30" t="s">
        <v>230</v>
      </c>
      <c r="O2854" s="31">
        <v>660</v>
      </c>
      <c r="P2854" s="31">
        <v>0</v>
      </c>
      <c r="Q2854" s="32"/>
      <c r="R2854" s="33">
        <f t="shared" si="222"/>
        <v>7.5454545454545459</v>
      </c>
      <c r="S2854" s="34">
        <f t="shared" si="221"/>
        <v>162</v>
      </c>
      <c r="T2854" s="35">
        <f>IF(L2854="비가동",0,VLOOKUP(E2854,[1]단가!$D$4:$G$1048576,4,0))</f>
        <v>408.6</v>
      </c>
      <c r="U2854" s="35">
        <f t="shared" si="218"/>
        <v>203482.80000000002</v>
      </c>
      <c r="V2854" s="36" t="str">
        <f>IF($L2854="비가동",0,IF($B2854="in",VLOOKUP($E2854,[1]투입량!$M:$T,3,FALSE),VLOOKUP($E2854,[1]투입량!$D:$I,3,FALSE)))</f>
        <v>E5005-1</v>
      </c>
      <c r="W2854" s="35">
        <f>IF($L2854="비가동",0,IF($B2854="in",VLOOKUP($E2854,[1]투입량!$M:$T,6,FALSE),VLOOKUP($E2854,[1]투입량!$D:$I,5,FALSE)))</f>
        <v>0</v>
      </c>
      <c r="X2854" s="35">
        <f t="shared" si="220"/>
        <v>0</v>
      </c>
      <c r="Y2854" s="37">
        <f>IF(V2854=0,0,VLOOKUP(V2854,'[1]원재료 (2)'!C:H,3,0)*0.001)</f>
        <v>3.25</v>
      </c>
      <c r="Z2854" s="35">
        <f t="shared" si="219"/>
        <v>0</v>
      </c>
      <c r="AA2854" s="49"/>
      <c r="AB2854" s="39" t="s">
        <v>232</v>
      </c>
      <c r="AC2854" s="40"/>
    </row>
    <row r="2855" spans="1:29" ht="19.5" customHeight="1" x14ac:dyDescent="0.45">
      <c r="A2855" s="22">
        <v>46156</v>
      </c>
      <c r="B2855" s="23" t="s">
        <v>29</v>
      </c>
      <c r="C2855" s="53" t="s">
        <v>168</v>
      </c>
      <c r="D2855" s="25" t="s">
        <v>315</v>
      </c>
      <c r="E2855" s="26" t="s">
        <v>313</v>
      </c>
      <c r="F2855" s="27" t="str">
        <f>VLOOKUP(표1[[#This Row],[품번]],[1]!품번구분[#Data],2,0)</f>
        <v>G</v>
      </c>
      <c r="G2855" s="28">
        <v>14</v>
      </c>
      <c r="H2855" s="28">
        <v>83</v>
      </c>
      <c r="I2855" s="28">
        <v>0</v>
      </c>
      <c r="J2855" s="29">
        <f>표1[[#This Row],[C/V]]*표1[[#This Row],[판수]]-표1[[#This Row],[불량수량]]</f>
        <v>1162</v>
      </c>
      <c r="K2855" s="28" t="s">
        <v>314</v>
      </c>
      <c r="L2855" s="28" t="s">
        <v>117</v>
      </c>
      <c r="M2855" s="30" t="s">
        <v>353</v>
      </c>
      <c r="N2855" s="30" t="s">
        <v>230</v>
      </c>
      <c r="O2855" s="31">
        <v>660</v>
      </c>
      <c r="P2855" s="31">
        <v>0</v>
      </c>
      <c r="Q2855" s="32"/>
      <c r="R2855" s="33">
        <f t="shared" si="222"/>
        <v>7.5454545454545459</v>
      </c>
      <c r="S2855" s="34">
        <f t="shared" si="221"/>
        <v>162</v>
      </c>
      <c r="T2855" s="35">
        <f>IF(L2855="비가동",0,VLOOKUP(E2855,[1]단가!$D$4:$G$1048576,4,0))</f>
        <v>408.6</v>
      </c>
      <c r="U2855" s="35">
        <f t="shared" si="218"/>
        <v>474793.2</v>
      </c>
      <c r="V2855" s="36" t="str">
        <f>IF($L2855="비가동",0,IF($B2855="in",VLOOKUP($E2855,[1]투입량!$M:$T,3,FALSE),VLOOKUP($E2855,[1]투입량!$D:$I,3,FALSE)))</f>
        <v>E5005-1</v>
      </c>
      <c r="W2855" s="35">
        <f>IF($L2855="비가동",0,IF($B2855="in",VLOOKUP($E2855,[1]투입량!$M:$T,6,FALSE),VLOOKUP($E2855,[1]투입량!$D:$I,5,FALSE)))</f>
        <v>0</v>
      </c>
      <c r="X2855" s="35">
        <f t="shared" si="220"/>
        <v>0</v>
      </c>
      <c r="Y2855" s="37">
        <f>IF(V2855=0,0,VLOOKUP(V2855,[1]원재료!C:H,3,0)*0.001)</f>
        <v>3.25</v>
      </c>
      <c r="Z2855" s="35">
        <f t="shared" si="219"/>
        <v>0</v>
      </c>
      <c r="AA2855" s="49"/>
      <c r="AB2855" s="39" t="s">
        <v>232</v>
      </c>
      <c r="AC2855" s="40"/>
    </row>
    <row r="2856" spans="1:29" ht="19.5" customHeight="1" x14ac:dyDescent="0.45">
      <c r="A2856" s="22">
        <v>46156</v>
      </c>
      <c r="B2856" s="23" t="s">
        <v>29</v>
      </c>
      <c r="C2856" s="53" t="s">
        <v>168</v>
      </c>
      <c r="D2856" s="25" t="s">
        <v>317</v>
      </c>
      <c r="E2856" s="26" t="s">
        <v>318</v>
      </c>
      <c r="F2856" s="27" t="str">
        <f>VLOOKUP(표1[[#This Row],[품번]],[1]!품번구분[#Data],2,0)</f>
        <v>G</v>
      </c>
      <c r="G2856" s="28">
        <v>70</v>
      </c>
      <c r="H2856" s="28">
        <v>55</v>
      </c>
      <c r="I2856" s="28">
        <v>0</v>
      </c>
      <c r="J2856" s="29">
        <f>표1[[#This Row],[C/V]]*표1[[#This Row],[판수]]-표1[[#This Row],[불량수량]]</f>
        <v>3850</v>
      </c>
      <c r="K2856" s="28" t="s">
        <v>314</v>
      </c>
      <c r="L2856" s="28" t="s">
        <v>117</v>
      </c>
      <c r="M2856" s="30" t="s">
        <v>353</v>
      </c>
      <c r="N2856" s="30" t="s">
        <v>230</v>
      </c>
      <c r="O2856" s="45">
        <v>660</v>
      </c>
      <c r="P2856" s="31">
        <v>0</v>
      </c>
      <c r="Q2856" s="32"/>
      <c r="R2856" s="33">
        <f t="shared" si="222"/>
        <v>5</v>
      </c>
      <c r="S2856" s="34">
        <f t="shared" si="221"/>
        <v>107</v>
      </c>
      <c r="T2856" s="35">
        <f>IF(L2856="비가동",0,VLOOKUP(E2856,[1]단가!$D$4:$G$1048576,4,0))</f>
        <v>172</v>
      </c>
      <c r="U2856" s="35">
        <f t="shared" si="218"/>
        <v>662200</v>
      </c>
      <c r="V2856" s="36" t="str">
        <f>IF($L2856="비가동",0,IF($B2856="in",VLOOKUP($E2856,[1]투입량!$M:$T,3,FALSE),VLOOKUP($E2856,[1]투입량!$D:$I,3,FALSE)))</f>
        <v>E6005</v>
      </c>
      <c r="W2856" s="35">
        <f>IF($L2856="비가동",0,IF($B2856="in",VLOOKUP($E2856,[1]투입량!$M:$T,6,FALSE),VLOOKUP($E2856,[1]투입량!$D:$I,5,FALSE)))</f>
        <v>0</v>
      </c>
      <c r="X2856" s="35">
        <f t="shared" si="220"/>
        <v>0</v>
      </c>
      <c r="Y2856" s="37">
        <f>IF(V2856=0,0,VLOOKUP(V2856,[1]원재료!C:H,3,0)*0.001)</f>
        <v>4.62</v>
      </c>
      <c r="Z2856" s="35">
        <f t="shared" si="219"/>
        <v>0</v>
      </c>
      <c r="AA2856" s="49"/>
      <c r="AB2856" s="39" t="s">
        <v>232</v>
      </c>
      <c r="AC2856" s="40"/>
    </row>
    <row r="2857" spans="1:29" ht="19.5" hidden="1" customHeight="1" x14ac:dyDescent="0.45">
      <c r="A2857" s="22">
        <v>46156</v>
      </c>
      <c r="B2857" s="23" t="s">
        <v>29</v>
      </c>
      <c r="C2857" s="53" t="s">
        <v>168</v>
      </c>
      <c r="D2857" s="25" t="s">
        <v>367</v>
      </c>
      <c r="E2857" s="26" t="s">
        <v>295</v>
      </c>
      <c r="F2857" s="27" t="str">
        <f>VLOOKUP(표1[[#This Row],[품번]],[1]!품번구분[#Data],2,0)</f>
        <v>G</v>
      </c>
      <c r="G2857" s="28">
        <v>9</v>
      </c>
      <c r="H2857" s="28">
        <v>95</v>
      </c>
      <c r="I2857" s="28">
        <v>0</v>
      </c>
      <c r="J2857" s="29">
        <f>표1[[#This Row],[C/V]]*표1[[#This Row],[판수]]-표1[[#This Row],[불량수량]]</f>
        <v>855</v>
      </c>
      <c r="K2857" s="28" t="s">
        <v>298</v>
      </c>
      <c r="L2857" s="28" t="s">
        <v>34</v>
      </c>
      <c r="M2857" s="30" t="s">
        <v>230</v>
      </c>
      <c r="N2857" s="30" t="s">
        <v>353</v>
      </c>
      <c r="O2857" s="31">
        <v>595</v>
      </c>
      <c r="P2857" s="31">
        <v>25</v>
      </c>
      <c r="Q2857" s="32" t="s">
        <v>209</v>
      </c>
      <c r="R2857" s="33">
        <f t="shared" si="222"/>
        <v>9.579831932773109</v>
      </c>
      <c r="S2857" s="34">
        <f t="shared" si="221"/>
        <v>205</v>
      </c>
      <c r="T2857" s="35">
        <f>IF(L2857="비가동",0,VLOOKUP(E2857,[1]단가!$D$4:$G$1048576,4,0))</f>
        <v>250</v>
      </c>
      <c r="U2857" s="35">
        <f t="shared" si="218"/>
        <v>213750</v>
      </c>
      <c r="V2857" s="36" t="str">
        <f>IF($L2857="비가동",0,IF($B2857="in",VLOOKUP($E2857,[1]투입량!$M:$T,3,FALSE),VLOOKUP($E2857,[1]투입량!$D:$I,3,FALSE)))</f>
        <v>E5005-1</v>
      </c>
      <c r="W2857" s="35">
        <f>IF($L2857="비가동",0,IF($B2857="in",VLOOKUP($E2857,[1]투입량!$M:$T,6,FALSE),VLOOKUP($E2857,[1]투입량!$D:$I,5,FALSE)))</f>
        <v>302</v>
      </c>
      <c r="X2857" s="35">
        <f t="shared" si="220"/>
        <v>31559.000000000004</v>
      </c>
      <c r="Y2857" s="37">
        <f>IF(V2857=0,0,VLOOKUP(V2857,'[1]원재료 (2)'!C:H,3,0)*0.001)</f>
        <v>3.25</v>
      </c>
      <c r="Z2857" s="35">
        <f t="shared" si="219"/>
        <v>102566.75000000001</v>
      </c>
      <c r="AA2857" s="49" t="s">
        <v>436</v>
      </c>
      <c r="AB2857" s="39" t="s">
        <v>232</v>
      </c>
      <c r="AC2857" s="40"/>
    </row>
    <row r="2858" spans="1:29" ht="19.5" customHeight="1" x14ac:dyDescent="0.45">
      <c r="A2858" s="22">
        <v>46156</v>
      </c>
      <c r="B2858" s="23" t="s">
        <v>29</v>
      </c>
      <c r="C2858" s="53" t="s">
        <v>168</v>
      </c>
      <c r="D2858" s="25" t="s">
        <v>368</v>
      </c>
      <c r="E2858" s="26" t="s">
        <v>369</v>
      </c>
      <c r="F2858" s="27" t="str">
        <f>VLOOKUP(표1[[#This Row],[품번]],[1]!품번구분[#Data],2,0)</f>
        <v>G</v>
      </c>
      <c r="G2858" s="28">
        <v>2</v>
      </c>
      <c r="H2858" s="28">
        <v>55</v>
      </c>
      <c r="I2858" s="28">
        <v>0</v>
      </c>
      <c r="J2858" s="29">
        <f>표1[[#This Row],[C/V]]*표1[[#This Row],[판수]]-표1[[#This Row],[불량수량]]</f>
        <v>110</v>
      </c>
      <c r="K2858" s="28" t="s">
        <v>298</v>
      </c>
      <c r="L2858" s="28" t="s">
        <v>34</v>
      </c>
      <c r="M2858" s="30" t="s">
        <v>230</v>
      </c>
      <c r="N2858" s="30" t="s">
        <v>353</v>
      </c>
      <c r="O2858" s="45">
        <v>620</v>
      </c>
      <c r="P2858" s="31">
        <v>0</v>
      </c>
      <c r="Q2858" s="32"/>
      <c r="R2858" s="33">
        <f t="shared" si="222"/>
        <v>5.3225806451612909</v>
      </c>
      <c r="S2858" s="34">
        <f t="shared" si="221"/>
        <v>110</v>
      </c>
      <c r="T2858" s="35">
        <f>IF(L2858="비가동",0,VLOOKUP(E2858,[1]단가!$D$4:$G$1048576,4,0))</f>
        <v>2511</v>
      </c>
      <c r="U2858" s="35">
        <f t="shared" si="218"/>
        <v>276210</v>
      </c>
      <c r="V2858" s="36" t="str">
        <f>IF($L2858="비가동",0,IF($B2858="in",VLOOKUP($E2858,[1]투입량!$M:$T,3,FALSE),VLOOKUP($E2858,[1]투입량!$D:$I,3,FALSE)))</f>
        <v>E6005</v>
      </c>
      <c r="W2858" s="35">
        <f>IF($L2858="비가동",0,IF($B2858="in",VLOOKUP($E2858,[1]투입량!$M:$T,6,FALSE),VLOOKUP($E2858,[1]투입량!$D:$I,5,FALSE)))</f>
        <v>99</v>
      </c>
      <c r="X2858" s="35">
        <f t="shared" si="220"/>
        <v>5989.5</v>
      </c>
      <c r="Y2858" s="37">
        <f>IF(V2858=0,0,VLOOKUP(V2858,[1]원재료!C:H,3,0)*0.001)</f>
        <v>4.62</v>
      </c>
      <c r="Z2858" s="35">
        <f t="shared" si="219"/>
        <v>27671.49</v>
      </c>
      <c r="AA2858" s="49"/>
      <c r="AB2858" s="39" t="s">
        <v>232</v>
      </c>
      <c r="AC2858" s="40"/>
    </row>
    <row r="2859" spans="1:29" ht="19.5" customHeight="1" x14ac:dyDescent="0.45">
      <c r="A2859" s="22">
        <v>46156</v>
      </c>
      <c r="B2859" s="23" t="s">
        <v>29</v>
      </c>
      <c r="C2859" s="53" t="s">
        <v>168</v>
      </c>
      <c r="D2859" s="25" t="s">
        <v>367</v>
      </c>
      <c r="E2859" s="26" t="s">
        <v>295</v>
      </c>
      <c r="F2859" s="27" t="str">
        <f>VLOOKUP(표1[[#This Row],[품번]],[1]!품번구분[#Data],2,0)</f>
        <v>G</v>
      </c>
      <c r="G2859" s="28">
        <v>9</v>
      </c>
      <c r="H2859" s="28">
        <v>110</v>
      </c>
      <c r="I2859" s="28">
        <v>0</v>
      </c>
      <c r="J2859" s="29">
        <f>표1[[#This Row],[C/V]]*표1[[#This Row],[판수]]-표1[[#This Row],[불량수량]]</f>
        <v>990</v>
      </c>
      <c r="K2859" s="28" t="s">
        <v>293</v>
      </c>
      <c r="L2859" s="28" t="s">
        <v>117</v>
      </c>
      <c r="M2859" s="30" t="s">
        <v>230</v>
      </c>
      <c r="N2859" s="30" t="s">
        <v>353</v>
      </c>
      <c r="O2859" s="31">
        <v>620</v>
      </c>
      <c r="P2859" s="31">
        <v>0</v>
      </c>
      <c r="Q2859" s="32"/>
      <c r="R2859" s="33">
        <f t="shared" si="222"/>
        <v>10.645161290322582</v>
      </c>
      <c r="S2859" s="34">
        <f t="shared" si="221"/>
        <v>205</v>
      </c>
      <c r="T2859" s="35">
        <f>IF(L2859="비가동",0,VLOOKUP(E2859,[1]단가!$D$4:$G$1048576,4,0))</f>
        <v>250</v>
      </c>
      <c r="U2859" s="35">
        <f t="shared" si="218"/>
        <v>247500</v>
      </c>
      <c r="V2859" s="36" t="str">
        <f>IF($L2859="비가동",0,IF($B2859="in",VLOOKUP($E2859,[1]투입량!$M:$T,3,FALSE),VLOOKUP($E2859,[1]투입량!$D:$I,3,FALSE)))</f>
        <v>E5005-1</v>
      </c>
      <c r="W2859" s="35">
        <f>IF($L2859="비가동",0,IF($B2859="in",VLOOKUP($E2859,[1]투입량!$M:$T,6,FALSE),VLOOKUP($E2859,[1]투입량!$D:$I,5,FALSE)))</f>
        <v>302</v>
      </c>
      <c r="X2859" s="35">
        <f t="shared" si="220"/>
        <v>36542.000000000007</v>
      </c>
      <c r="Y2859" s="37">
        <f>IF(V2859=0,0,VLOOKUP(V2859,'[1]원재료 (2)'!C:H,3,0)*0.001)</f>
        <v>3.25</v>
      </c>
      <c r="Z2859" s="35">
        <f t="shared" si="219"/>
        <v>118761.50000000003</v>
      </c>
      <c r="AA2859" s="49"/>
      <c r="AB2859" s="39" t="s">
        <v>232</v>
      </c>
      <c r="AC2859" s="40"/>
    </row>
    <row r="2860" spans="1:29" ht="19.5" hidden="1" customHeight="1" x14ac:dyDescent="0.45">
      <c r="A2860" s="22">
        <v>46156</v>
      </c>
      <c r="B2860" s="23" t="s">
        <v>29</v>
      </c>
      <c r="C2860" s="53" t="s">
        <v>168</v>
      </c>
      <c r="D2860" s="25" t="s">
        <v>368</v>
      </c>
      <c r="E2860" s="26" t="s">
        <v>369</v>
      </c>
      <c r="F2860" s="27" t="str">
        <f>VLOOKUP(표1[[#This Row],[품번]],[1]!품번구분[#Data],2,0)</f>
        <v>G</v>
      </c>
      <c r="G2860" s="28">
        <v>2</v>
      </c>
      <c r="H2860" s="28">
        <v>55</v>
      </c>
      <c r="I2860" s="28">
        <v>0</v>
      </c>
      <c r="J2860" s="29">
        <f>표1[[#This Row],[C/V]]*표1[[#This Row],[판수]]-표1[[#This Row],[불량수량]]</f>
        <v>110</v>
      </c>
      <c r="K2860" s="28" t="s">
        <v>293</v>
      </c>
      <c r="L2860" s="28" t="s">
        <v>117</v>
      </c>
      <c r="M2860" s="30" t="s">
        <v>353</v>
      </c>
      <c r="N2860" s="30" t="s">
        <v>230</v>
      </c>
      <c r="O2860" s="45">
        <v>540</v>
      </c>
      <c r="P2860" s="31">
        <v>120</v>
      </c>
      <c r="Q2860" s="32" t="s">
        <v>238</v>
      </c>
      <c r="R2860" s="33">
        <f t="shared" si="222"/>
        <v>6.1111111111111107</v>
      </c>
      <c r="S2860" s="34">
        <f t="shared" si="221"/>
        <v>110</v>
      </c>
      <c r="T2860" s="35">
        <f>IF(L2860="비가동",0,VLOOKUP(E2860,[1]단가!$D$4:$G$1048576,4,0))</f>
        <v>2511</v>
      </c>
      <c r="U2860" s="35">
        <f t="shared" si="218"/>
        <v>276210</v>
      </c>
      <c r="V2860" s="36" t="str">
        <f>IF($L2860="비가동",0,IF($B2860="in",VLOOKUP($E2860,[1]투입량!$M:$T,3,FALSE),VLOOKUP($E2860,[1]투입량!$D:$I,3,FALSE)))</f>
        <v>E6005</v>
      </c>
      <c r="W2860" s="35">
        <f>IF($L2860="비가동",0,IF($B2860="in",VLOOKUP($E2860,[1]투입량!$M:$T,6,FALSE),VLOOKUP($E2860,[1]투입량!$D:$I,5,FALSE)))</f>
        <v>99</v>
      </c>
      <c r="X2860" s="35">
        <f t="shared" si="220"/>
        <v>5989.5</v>
      </c>
      <c r="Y2860" s="37">
        <f>IF(V2860=0,0,VLOOKUP(V2860,'[1]원재료 (2)'!C:H,3,0)*0.001)</f>
        <v>4.62</v>
      </c>
      <c r="Z2860" s="35">
        <f t="shared" si="219"/>
        <v>27671.49</v>
      </c>
      <c r="AA2860" s="49"/>
      <c r="AB2860" s="39" t="s">
        <v>232</v>
      </c>
      <c r="AC2860" s="40"/>
    </row>
    <row r="2861" spans="1:29" ht="19.5" customHeight="1" x14ac:dyDescent="0.45">
      <c r="A2861" s="22">
        <v>46156</v>
      </c>
      <c r="B2861" s="23" t="s">
        <v>29</v>
      </c>
      <c r="C2861" s="53" t="s">
        <v>168</v>
      </c>
      <c r="D2861" s="25" t="s">
        <v>320</v>
      </c>
      <c r="E2861" s="26" t="s">
        <v>421</v>
      </c>
      <c r="F2861" s="27" t="str">
        <f>VLOOKUP(표1[[#This Row],[품번]],[1]!품번구분[#Data],2,0)</f>
        <v>G</v>
      </c>
      <c r="G2861" s="28">
        <v>4</v>
      </c>
      <c r="H2861" s="28">
        <v>89</v>
      </c>
      <c r="I2861" s="28">
        <v>0</v>
      </c>
      <c r="J2861" s="29">
        <f>표1[[#This Row],[C/V]]*표1[[#This Row],[판수]]-표1[[#This Row],[불량수량]]</f>
        <v>356</v>
      </c>
      <c r="K2861" s="28" t="s">
        <v>322</v>
      </c>
      <c r="L2861" s="28" t="s">
        <v>34</v>
      </c>
      <c r="M2861" s="30" t="s">
        <v>230</v>
      </c>
      <c r="N2861" s="30" t="s">
        <v>353</v>
      </c>
      <c r="O2861" s="31">
        <v>620</v>
      </c>
      <c r="P2861" s="31">
        <v>0</v>
      </c>
      <c r="Q2861" s="32"/>
      <c r="R2861" s="33">
        <f t="shared" si="222"/>
        <v>8.612903225806452</v>
      </c>
      <c r="S2861" s="34">
        <f t="shared" si="221"/>
        <v>125</v>
      </c>
      <c r="T2861" s="35">
        <f>IF(L2861="비가동",0,VLOOKUP(E2861,[1]단가!$D$4:$G$1048576,4,0))</f>
        <v>718.6</v>
      </c>
      <c r="U2861" s="35">
        <f t="shared" si="218"/>
        <v>255821.6</v>
      </c>
      <c r="V2861" s="36" t="str">
        <f>IF($L2861="비가동",0,IF($B2861="in",VLOOKUP($E2861,[1]투입량!$M:$T,3,FALSE),VLOOKUP($E2861,[1]투입량!$D:$I,3,FALSE)))</f>
        <v>E4701</v>
      </c>
      <c r="W2861" s="35">
        <f>IF($L2861="비가동",0,IF($B2861="in",VLOOKUP($E2861,[1]투입량!$M:$T,6,FALSE),VLOOKUP($E2861,[1]투입량!$D:$I,5,FALSE)))</f>
        <v>0</v>
      </c>
      <c r="X2861" s="35">
        <f t="shared" si="220"/>
        <v>0</v>
      </c>
      <c r="Y2861" s="37">
        <f>IF(V2861=0,0,VLOOKUP(V2861,[1]원재료!C:H,3,0)*0.001)</f>
        <v>3.13</v>
      </c>
      <c r="Z2861" s="35">
        <f t="shared" si="219"/>
        <v>0</v>
      </c>
      <c r="AA2861" s="49"/>
      <c r="AB2861" s="39" t="s">
        <v>232</v>
      </c>
      <c r="AC2861" s="40"/>
    </row>
    <row r="2862" spans="1:29" ht="19.5" customHeight="1" x14ac:dyDescent="0.45">
      <c r="A2862" s="22">
        <v>46156</v>
      </c>
      <c r="B2862" s="23" t="s">
        <v>29</v>
      </c>
      <c r="C2862" s="53" t="s">
        <v>168</v>
      </c>
      <c r="D2862" s="25" t="s">
        <v>323</v>
      </c>
      <c r="E2862" s="26" t="s">
        <v>324</v>
      </c>
      <c r="F2862" s="27" t="str">
        <f>VLOOKUP(표1[[#This Row],[품번]],[1]!품번구분[#Data],2,0)</f>
        <v>G</v>
      </c>
      <c r="G2862" s="28">
        <v>40</v>
      </c>
      <c r="H2862" s="28">
        <v>89</v>
      </c>
      <c r="I2862" s="28">
        <v>0</v>
      </c>
      <c r="J2862" s="29">
        <f>표1[[#This Row],[C/V]]*표1[[#This Row],[판수]]-표1[[#This Row],[불량수량]]</f>
        <v>3560</v>
      </c>
      <c r="K2862" s="28" t="s">
        <v>322</v>
      </c>
      <c r="L2862" s="28" t="s">
        <v>34</v>
      </c>
      <c r="M2862" s="30" t="s">
        <v>230</v>
      </c>
      <c r="N2862" s="30" t="s">
        <v>353</v>
      </c>
      <c r="O2862" s="31">
        <v>620</v>
      </c>
      <c r="P2862" s="31">
        <v>0</v>
      </c>
      <c r="Q2862" s="32"/>
      <c r="R2862" s="33">
        <f t="shared" si="222"/>
        <v>8.612903225806452</v>
      </c>
      <c r="S2862" s="34">
        <f t="shared" si="221"/>
        <v>125</v>
      </c>
      <c r="T2862" s="35">
        <f>IF(L2862="비가동",0,VLOOKUP(E2862,[1]단가!$D$4:$G$1048576,4,0))</f>
        <v>65</v>
      </c>
      <c r="U2862" s="35">
        <f t="shared" si="218"/>
        <v>231400</v>
      </c>
      <c r="V2862" s="36" t="str">
        <f>IF($L2862="비가동",0,IF($B2862="in",VLOOKUP($E2862,[1]투입량!$M:$T,3,FALSE),VLOOKUP($E2862,[1]투입량!$D:$I,3,FALSE)))</f>
        <v>E4005</v>
      </c>
      <c r="W2862" s="35">
        <f>IF($L2862="비가동",0,IF($B2862="in",VLOOKUP($E2862,[1]투입량!$M:$T,6,FALSE),VLOOKUP($E2862,[1]투입량!$D:$I,5,FALSE)))</f>
        <v>252</v>
      </c>
      <c r="X2862" s="35">
        <f t="shared" si="220"/>
        <v>24670.800000000003</v>
      </c>
      <c r="Y2862" s="37">
        <f>IF(V2862=0,0,VLOOKUP(V2862,[1]원재료!C:H,3,0)*0.001)</f>
        <v>3.22</v>
      </c>
      <c r="Z2862" s="35">
        <f t="shared" si="219"/>
        <v>79439.97600000001</v>
      </c>
      <c r="AA2862" s="49"/>
      <c r="AB2862" s="39" t="s">
        <v>232</v>
      </c>
      <c r="AC2862" s="40"/>
    </row>
    <row r="2863" spans="1:29" ht="19.5" customHeight="1" x14ac:dyDescent="0.45">
      <c r="A2863" s="22">
        <v>46156</v>
      </c>
      <c r="B2863" s="23" t="s">
        <v>29</v>
      </c>
      <c r="C2863" s="53" t="s">
        <v>168</v>
      </c>
      <c r="D2863" s="25" t="s">
        <v>325</v>
      </c>
      <c r="E2863" s="26" t="s">
        <v>394</v>
      </c>
      <c r="F2863" s="27" t="str">
        <f>VLOOKUP(표1[[#This Row],[품번]],[1]!품번구분[#Data],2,0)</f>
        <v>G</v>
      </c>
      <c r="G2863" s="28">
        <v>4</v>
      </c>
      <c r="H2863" s="28">
        <v>89</v>
      </c>
      <c r="I2863" s="28">
        <v>0</v>
      </c>
      <c r="J2863" s="29">
        <f>표1[[#This Row],[C/V]]*표1[[#This Row],[판수]]-표1[[#This Row],[불량수량]]</f>
        <v>356</v>
      </c>
      <c r="K2863" s="28" t="s">
        <v>322</v>
      </c>
      <c r="L2863" s="28" t="s">
        <v>34</v>
      </c>
      <c r="M2863" s="30" t="s">
        <v>230</v>
      </c>
      <c r="N2863" s="30" t="s">
        <v>353</v>
      </c>
      <c r="O2863" s="31">
        <v>620</v>
      </c>
      <c r="P2863" s="31">
        <v>0</v>
      </c>
      <c r="Q2863" s="32"/>
      <c r="R2863" s="33">
        <f t="shared" si="222"/>
        <v>8.612903225806452</v>
      </c>
      <c r="S2863" s="34">
        <f t="shared" si="221"/>
        <v>125</v>
      </c>
      <c r="T2863" s="35">
        <f>IF(L2863="비가동",0,VLOOKUP(E2863,[1]단가!$D$4:$G$1048576,4,0))</f>
        <v>760</v>
      </c>
      <c r="U2863" s="35">
        <f t="shared" si="218"/>
        <v>270560</v>
      </c>
      <c r="V2863" s="36" t="str">
        <f>IF($L2863="비가동",0,IF($B2863="in",VLOOKUP($E2863,[1]투입량!$M:$T,3,FALSE),VLOOKUP($E2863,[1]투입량!$D:$I,3,FALSE)))</f>
        <v>E4701</v>
      </c>
      <c r="W2863" s="35">
        <f>IF($L2863="비가동",0,IF($B2863="in",VLOOKUP($E2863,[1]투입량!$M:$T,6,FALSE),VLOOKUP($E2863,[1]투입량!$D:$I,5,FALSE)))</f>
        <v>297</v>
      </c>
      <c r="X2863" s="35">
        <f t="shared" si="220"/>
        <v>29076.300000000003</v>
      </c>
      <c r="Y2863" s="37">
        <f>IF(V2863=0,0,VLOOKUP(V2863,[1]원재료!C:H,3,0)*0.001)</f>
        <v>3.13</v>
      </c>
      <c r="Z2863" s="35">
        <f t="shared" si="219"/>
        <v>91008.819000000003</v>
      </c>
      <c r="AA2863" s="49"/>
      <c r="AB2863" s="39" t="s">
        <v>232</v>
      </c>
      <c r="AC2863" s="40"/>
    </row>
    <row r="2864" spans="1:29" ht="19.5" hidden="1" customHeight="1" x14ac:dyDescent="0.45">
      <c r="A2864" s="22">
        <v>46156</v>
      </c>
      <c r="B2864" s="23" t="s">
        <v>29</v>
      </c>
      <c r="C2864" s="53" t="s">
        <v>168</v>
      </c>
      <c r="D2864" s="25" t="s">
        <v>320</v>
      </c>
      <c r="E2864" s="26" t="s">
        <v>421</v>
      </c>
      <c r="F2864" s="27" t="str">
        <f>VLOOKUP(표1[[#This Row],[품번]],[1]!품번구분[#Data],2,0)</f>
        <v>G</v>
      </c>
      <c r="G2864" s="28">
        <v>4</v>
      </c>
      <c r="H2864" s="28">
        <v>36</v>
      </c>
      <c r="I2864" s="28">
        <v>0</v>
      </c>
      <c r="J2864" s="29">
        <f>표1[[#This Row],[C/V]]*표1[[#This Row],[판수]]-표1[[#This Row],[불량수량]]</f>
        <v>144</v>
      </c>
      <c r="K2864" s="28" t="s">
        <v>327</v>
      </c>
      <c r="L2864" s="28" t="s">
        <v>117</v>
      </c>
      <c r="M2864" s="30" t="s">
        <v>353</v>
      </c>
      <c r="N2864" s="30" t="s">
        <v>230</v>
      </c>
      <c r="O2864" s="31">
        <v>240</v>
      </c>
      <c r="P2864" s="31">
        <v>420</v>
      </c>
      <c r="Q2864" s="32" t="s">
        <v>343</v>
      </c>
      <c r="R2864" s="33">
        <f t="shared" si="222"/>
        <v>9</v>
      </c>
      <c r="S2864" s="34">
        <f t="shared" si="221"/>
        <v>125</v>
      </c>
      <c r="T2864" s="35">
        <f>IF(L2864="비가동",0,VLOOKUP(E2864,[1]단가!$D$4:$G$1048576,4,0))</f>
        <v>718.6</v>
      </c>
      <c r="U2864" s="35">
        <f t="shared" si="218"/>
        <v>103478.40000000001</v>
      </c>
      <c r="V2864" s="36" t="str">
        <f>IF($L2864="비가동",0,IF($B2864="in",VLOOKUP($E2864,[1]투입량!$M:$T,3,FALSE),VLOOKUP($E2864,[1]투입량!$D:$I,3,FALSE)))</f>
        <v>E4701</v>
      </c>
      <c r="W2864" s="35">
        <f>IF($L2864="비가동",0,IF($B2864="in",VLOOKUP($E2864,[1]투입량!$M:$T,6,FALSE),VLOOKUP($E2864,[1]투입량!$D:$I,5,FALSE)))</f>
        <v>0</v>
      </c>
      <c r="X2864" s="35">
        <f t="shared" si="220"/>
        <v>0</v>
      </c>
      <c r="Y2864" s="37">
        <f>IF(V2864=0,0,VLOOKUP(V2864,'[1]원재료 (2)'!C:H,3,0)*0.001)</f>
        <v>3.13</v>
      </c>
      <c r="Z2864" s="35">
        <f t="shared" si="219"/>
        <v>0</v>
      </c>
      <c r="AA2864" s="49" t="s">
        <v>344</v>
      </c>
      <c r="AB2864" s="39" t="s">
        <v>232</v>
      </c>
      <c r="AC2864" s="40"/>
    </row>
    <row r="2865" spans="1:29" ht="19.5" hidden="1" customHeight="1" x14ac:dyDescent="0.45">
      <c r="A2865" s="22">
        <v>46156</v>
      </c>
      <c r="B2865" s="23" t="s">
        <v>29</v>
      </c>
      <c r="C2865" s="53" t="s">
        <v>168</v>
      </c>
      <c r="D2865" s="25" t="s">
        <v>323</v>
      </c>
      <c r="E2865" s="26" t="s">
        <v>324</v>
      </c>
      <c r="F2865" s="27" t="str">
        <f>VLOOKUP(표1[[#This Row],[품번]],[1]!품번구분[#Data],2,0)</f>
        <v>G</v>
      </c>
      <c r="G2865" s="28">
        <v>40</v>
      </c>
      <c r="H2865" s="28">
        <v>36</v>
      </c>
      <c r="I2865" s="28">
        <v>0</v>
      </c>
      <c r="J2865" s="29">
        <f>표1[[#This Row],[C/V]]*표1[[#This Row],[판수]]-표1[[#This Row],[불량수량]]</f>
        <v>1440</v>
      </c>
      <c r="K2865" s="28" t="s">
        <v>327</v>
      </c>
      <c r="L2865" s="28" t="s">
        <v>117</v>
      </c>
      <c r="M2865" s="30" t="s">
        <v>353</v>
      </c>
      <c r="N2865" s="30" t="s">
        <v>230</v>
      </c>
      <c r="O2865" s="31">
        <v>240</v>
      </c>
      <c r="P2865" s="31">
        <v>420</v>
      </c>
      <c r="Q2865" s="32" t="s">
        <v>343</v>
      </c>
      <c r="R2865" s="33">
        <f t="shared" si="222"/>
        <v>9</v>
      </c>
      <c r="S2865" s="34">
        <f t="shared" si="221"/>
        <v>125</v>
      </c>
      <c r="T2865" s="35">
        <f>IF(L2865="비가동",0,VLOOKUP(E2865,[1]단가!$D$4:$G$1048576,4,0))</f>
        <v>65</v>
      </c>
      <c r="U2865" s="35">
        <f t="shared" si="218"/>
        <v>93600</v>
      </c>
      <c r="V2865" s="36" t="str">
        <f>IF($L2865="비가동",0,IF($B2865="in",VLOOKUP($E2865,[1]투입량!$M:$T,3,FALSE),VLOOKUP($E2865,[1]투입량!$D:$I,3,FALSE)))</f>
        <v>E4005</v>
      </c>
      <c r="W2865" s="35">
        <f>IF($L2865="비가동",0,IF($B2865="in",VLOOKUP($E2865,[1]투입량!$M:$T,6,FALSE),VLOOKUP($E2865,[1]투입량!$D:$I,5,FALSE)))</f>
        <v>252</v>
      </c>
      <c r="X2865" s="35">
        <f t="shared" si="220"/>
        <v>9979.2000000000007</v>
      </c>
      <c r="Y2865" s="37">
        <f>IF(V2865=0,0,VLOOKUP(V2865,[1]원재료!C:H,3,0)*0.001)</f>
        <v>3.22</v>
      </c>
      <c r="Z2865" s="35">
        <f t="shared" si="219"/>
        <v>32133.024000000005</v>
      </c>
      <c r="AA2865" s="49" t="s">
        <v>344</v>
      </c>
      <c r="AB2865" s="39" t="s">
        <v>232</v>
      </c>
      <c r="AC2865" s="40"/>
    </row>
    <row r="2866" spans="1:29" ht="19.5" hidden="1" customHeight="1" x14ac:dyDescent="0.45">
      <c r="A2866" s="22">
        <v>46156</v>
      </c>
      <c r="B2866" s="23" t="s">
        <v>29</v>
      </c>
      <c r="C2866" s="53" t="s">
        <v>168</v>
      </c>
      <c r="D2866" s="25" t="s">
        <v>325</v>
      </c>
      <c r="E2866" s="26" t="s">
        <v>394</v>
      </c>
      <c r="F2866" s="27" t="str">
        <f>VLOOKUP(표1[[#This Row],[품번]],[1]!품번구분[#Data],2,0)</f>
        <v>G</v>
      </c>
      <c r="G2866" s="28">
        <v>4</v>
      </c>
      <c r="H2866" s="28">
        <v>36</v>
      </c>
      <c r="I2866" s="28">
        <v>0</v>
      </c>
      <c r="J2866" s="29">
        <f>표1[[#This Row],[C/V]]*표1[[#This Row],[판수]]-표1[[#This Row],[불량수량]]</f>
        <v>144</v>
      </c>
      <c r="K2866" s="28" t="s">
        <v>327</v>
      </c>
      <c r="L2866" s="28" t="s">
        <v>117</v>
      </c>
      <c r="M2866" s="30" t="s">
        <v>353</v>
      </c>
      <c r="N2866" s="30" t="s">
        <v>230</v>
      </c>
      <c r="O2866" s="31">
        <v>240</v>
      </c>
      <c r="P2866" s="31">
        <v>420</v>
      </c>
      <c r="Q2866" s="32" t="s">
        <v>343</v>
      </c>
      <c r="R2866" s="33">
        <f t="shared" si="222"/>
        <v>9</v>
      </c>
      <c r="S2866" s="34">
        <f t="shared" si="221"/>
        <v>125</v>
      </c>
      <c r="T2866" s="35">
        <f>IF(L2866="비가동",0,VLOOKUP(E2866,[1]단가!$D$4:$G$1048576,4,0))</f>
        <v>760</v>
      </c>
      <c r="U2866" s="35">
        <f t="shared" ref="U2866:U2929" si="223">IF(L2866="비가동",0,T2866*J2866)</f>
        <v>109440</v>
      </c>
      <c r="V2866" s="36" t="str">
        <f>IF($L2866="비가동",0,IF($B2866="in",VLOOKUP($E2866,[1]투입량!$M:$T,3,FALSE),VLOOKUP($E2866,[1]투입량!$D:$I,3,FALSE)))</f>
        <v>E4701</v>
      </c>
      <c r="W2866" s="35">
        <f>IF($L2866="비가동",0,IF($B2866="in",VLOOKUP($E2866,[1]투입량!$M:$T,6,FALSE),VLOOKUP($E2866,[1]투입량!$D:$I,5,FALSE)))</f>
        <v>297</v>
      </c>
      <c r="X2866" s="35">
        <f t="shared" si="220"/>
        <v>11761.2</v>
      </c>
      <c r="Y2866" s="37">
        <f>IF(V2866=0,0,VLOOKUP(V2866,'[1]원재료 (2)'!C:H,3,0)*0.001)</f>
        <v>3.13</v>
      </c>
      <c r="Z2866" s="35">
        <f t="shared" ref="Z2866:Z2929" si="224">Y2866*X2866</f>
        <v>36812.556000000004</v>
      </c>
      <c r="AA2866" s="49" t="s">
        <v>344</v>
      </c>
      <c r="AB2866" s="39" t="s">
        <v>232</v>
      </c>
      <c r="AC2866" s="40"/>
    </row>
    <row r="2867" spans="1:29" ht="19.5" customHeight="1" x14ac:dyDescent="0.45">
      <c r="A2867" s="22">
        <v>46156</v>
      </c>
      <c r="B2867" s="23" t="s">
        <v>29</v>
      </c>
      <c r="C2867" s="53" t="s">
        <v>168</v>
      </c>
      <c r="D2867" s="25" t="s">
        <v>328</v>
      </c>
      <c r="E2867" s="26" t="s">
        <v>329</v>
      </c>
      <c r="F2867" s="27" t="str">
        <f>VLOOKUP(표1[[#This Row],[품번]],[1]!품번구분[#Data],2,0)</f>
        <v>G</v>
      </c>
      <c r="G2867" s="28">
        <v>2</v>
      </c>
      <c r="H2867" s="28">
        <v>60</v>
      </c>
      <c r="I2867" s="28">
        <v>0</v>
      </c>
      <c r="J2867" s="29">
        <f>표1[[#This Row],[C/V]]*표1[[#This Row],[판수]]-표1[[#This Row],[불량수량]]</f>
        <v>120</v>
      </c>
      <c r="K2867" s="28" t="s">
        <v>334</v>
      </c>
      <c r="L2867" s="28" t="s">
        <v>34</v>
      </c>
      <c r="M2867" s="30" t="s">
        <v>230</v>
      </c>
      <c r="N2867" s="30" t="s">
        <v>353</v>
      </c>
      <c r="O2867" s="31">
        <v>620</v>
      </c>
      <c r="P2867" s="31">
        <v>0</v>
      </c>
      <c r="Q2867" s="32"/>
      <c r="R2867" s="33">
        <f t="shared" si="222"/>
        <v>5.806451612903226</v>
      </c>
      <c r="S2867" s="34">
        <f t="shared" si="221"/>
        <v>124</v>
      </c>
      <c r="T2867" s="35">
        <f>IF(L2867="비가동",0,VLOOKUP(E2867,[1]단가!$D$4:$G$1048576,4,0))</f>
        <v>3750</v>
      </c>
      <c r="U2867" s="35">
        <f t="shared" si="223"/>
        <v>450000</v>
      </c>
      <c r="V2867" s="36" t="str">
        <f>IF($L2867="비가동",0,IF($B2867="in",VLOOKUP($E2867,[1]투입량!$M:$T,3,FALSE),VLOOKUP($E2867,[1]투입량!$D:$I,3,FALSE)))</f>
        <v>E6005</v>
      </c>
      <c r="W2867" s="35">
        <f>IF($L2867="비가동",0,IF($B2867="in",VLOOKUP($E2867,[1]투입량!$M:$T,6,FALSE),VLOOKUP($E2867,[1]투입량!$D:$I,5,FALSE)))</f>
        <v>88</v>
      </c>
      <c r="X2867" s="35">
        <f t="shared" ref="X2867:X2930" si="225">IF(L2867="비가동",0,(W2867*1.1)*H2867)</f>
        <v>5808.0000000000009</v>
      </c>
      <c r="Y2867" s="37">
        <f>IF(V2867=0,0,VLOOKUP(V2867,'[1]원재료 (2)'!C:H,3,0)*0.001)</f>
        <v>4.62</v>
      </c>
      <c r="Z2867" s="35">
        <f t="shared" si="224"/>
        <v>26832.960000000006</v>
      </c>
      <c r="AA2867" s="49"/>
      <c r="AB2867" s="39" t="s">
        <v>232</v>
      </c>
      <c r="AC2867" s="40"/>
    </row>
    <row r="2868" spans="1:29" ht="19.5" customHeight="1" x14ac:dyDescent="0.45">
      <c r="A2868" s="22">
        <v>46156</v>
      </c>
      <c r="B2868" s="23" t="s">
        <v>29</v>
      </c>
      <c r="C2868" s="53" t="s">
        <v>168</v>
      </c>
      <c r="D2868" s="25" t="s">
        <v>331</v>
      </c>
      <c r="E2868" s="26" t="s">
        <v>332</v>
      </c>
      <c r="F2868" s="27" t="str">
        <f>VLOOKUP(표1[[#This Row],[품번]],[1]!품번구분[#Data],2,0)</f>
        <v>G</v>
      </c>
      <c r="G2868" s="28">
        <v>16</v>
      </c>
      <c r="H2868" s="28">
        <v>60</v>
      </c>
      <c r="I2868" s="28">
        <v>0</v>
      </c>
      <c r="J2868" s="29">
        <f>표1[[#This Row],[C/V]]*표1[[#This Row],[판수]]-표1[[#This Row],[불량수량]]</f>
        <v>960</v>
      </c>
      <c r="K2868" s="28" t="s">
        <v>334</v>
      </c>
      <c r="L2868" s="28" t="s">
        <v>34</v>
      </c>
      <c r="M2868" s="30" t="s">
        <v>230</v>
      </c>
      <c r="N2868" s="30" t="s">
        <v>353</v>
      </c>
      <c r="O2868" s="31">
        <v>620</v>
      </c>
      <c r="P2868" s="31">
        <v>0</v>
      </c>
      <c r="Q2868" s="32"/>
      <c r="R2868" s="33">
        <f t="shared" si="222"/>
        <v>5.806451612903226</v>
      </c>
      <c r="S2868" s="34">
        <f t="shared" si="221"/>
        <v>124</v>
      </c>
      <c r="T2868" s="35">
        <f>IF(L2868="비가동",0,VLOOKUP(E2868,[1]단가!$D$4:$G$1048576,4,0))</f>
        <v>820.4</v>
      </c>
      <c r="U2868" s="35">
        <f t="shared" si="223"/>
        <v>787584</v>
      </c>
      <c r="V2868" s="36" t="str">
        <f>IF($L2868="비가동",0,IF($B2868="in",VLOOKUP($E2868,[1]투입량!$M:$T,3,FALSE),VLOOKUP($E2868,[1]투입량!$D:$I,3,FALSE)))</f>
        <v>E5005-1</v>
      </c>
      <c r="W2868" s="35">
        <f>IF($L2868="비가동",0,IF($B2868="in",VLOOKUP($E2868,[1]투입량!$M:$T,6,FALSE),VLOOKUP($E2868,[1]투입량!$D:$I,5,FALSE)))</f>
        <v>360</v>
      </c>
      <c r="X2868" s="35">
        <f t="shared" si="225"/>
        <v>23760.000000000004</v>
      </c>
      <c r="Y2868" s="37">
        <f>IF(V2868=0,0,VLOOKUP(V2868,'[1]원재료 (2)'!C:H,3,0)*0.001)</f>
        <v>3.25</v>
      </c>
      <c r="Z2868" s="35">
        <f t="shared" si="224"/>
        <v>77220.000000000015</v>
      </c>
      <c r="AA2868" s="49"/>
      <c r="AB2868" s="39" t="s">
        <v>232</v>
      </c>
      <c r="AC2868" s="40"/>
    </row>
    <row r="2869" spans="1:29" ht="19.5" customHeight="1" x14ac:dyDescent="0.45">
      <c r="A2869" s="22">
        <v>46156</v>
      </c>
      <c r="B2869" s="23" t="s">
        <v>29</v>
      </c>
      <c r="C2869" s="53" t="s">
        <v>168</v>
      </c>
      <c r="D2869" s="25" t="s">
        <v>333</v>
      </c>
      <c r="E2869" s="26" t="s">
        <v>332</v>
      </c>
      <c r="F2869" s="27" t="str">
        <f>VLOOKUP(표1[[#This Row],[품번]],[1]!품번구분[#Data],2,0)</f>
        <v>G</v>
      </c>
      <c r="G2869" s="28">
        <v>16</v>
      </c>
      <c r="H2869" s="28">
        <v>60</v>
      </c>
      <c r="I2869" s="28">
        <v>0</v>
      </c>
      <c r="J2869" s="29">
        <f>표1[[#This Row],[C/V]]*표1[[#This Row],[판수]]-표1[[#This Row],[불량수량]]</f>
        <v>960</v>
      </c>
      <c r="K2869" s="28" t="s">
        <v>334</v>
      </c>
      <c r="L2869" s="28" t="s">
        <v>34</v>
      </c>
      <c r="M2869" s="30" t="s">
        <v>230</v>
      </c>
      <c r="N2869" s="30" t="s">
        <v>353</v>
      </c>
      <c r="O2869" s="31">
        <v>620</v>
      </c>
      <c r="P2869" s="31">
        <v>0</v>
      </c>
      <c r="Q2869" s="32"/>
      <c r="R2869" s="33">
        <f t="shared" si="222"/>
        <v>5.806451612903226</v>
      </c>
      <c r="S2869" s="34">
        <f t="shared" si="221"/>
        <v>124</v>
      </c>
      <c r="T2869" s="35">
        <f>IF(L2869="비가동",0,VLOOKUP(E2869,[1]단가!$D$4:$G$1048576,4,0))</f>
        <v>820.4</v>
      </c>
      <c r="U2869" s="35">
        <f t="shared" si="223"/>
        <v>787584</v>
      </c>
      <c r="V2869" s="36" t="str">
        <f>IF($L2869="비가동",0,IF($B2869="in",VLOOKUP($E2869,[1]투입량!$M:$T,3,FALSE),VLOOKUP($E2869,[1]투입량!$D:$I,3,FALSE)))</f>
        <v>E5005-1</v>
      </c>
      <c r="W2869" s="35">
        <f>IF($L2869="비가동",0,IF($B2869="in",VLOOKUP($E2869,[1]투입량!$M:$T,6,FALSE),VLOOKUP($E2869,[1]투입량!$D:$I,5,FALSE)))</f>
        <v>360</v>
      </c>
      <c r="X2869" s="35">
        <f t="shared" si="225"/>
        <v>23760.000000000004</v>
      </c>
      <c r="Y2869" s="37">
        <f>IF(V2869=0,0,VLOOKUP(V2869,'[1]원재료 (2)'!C:H,3,0)*0.001)</f>
        <v>3.25</v>
      </c>
      <c r="Z2869" s="35">
        <f t="shared" si="224"/>
        <v>77220.000000000015</v>
      </c>
      <c r="AA2869" s="49"/>
      <c r="AB2869" s="39" t="s">
        <v>232</v>
      </c>
      <c r="AC2869" s="40"/>
    </row>
    <row r="2870" spans="1:29" ht="19.5" customHeight="1" x14ac:dyDescent="0.45">
      <c r="A2870" s="22">
        <v>46156</v>
      </c>
      <c r="B2870" s="23" t="s">
        <v>29</v>
      </c>
      <c r="C2870" s="53" t="s">
        <v>168</v>
      </c>
      <c r="D2870" s="25" t="s">
        <v>328</v>
      </c>
      <c r="E2870" s="26" t="s">
        <v>329</v>
      </c>
      <c r="F2870" s="27" t="str">
        <f>VLOOKUP(표1[[#This Row],[품번]],[1]!품번구분[#Data],2,0)</f>
        <v>G</v>
      </c>
      <c r="G2870" s="28">
        <v>2</v>
      </c>
      <c r="H2870" s="28">
        <v>64</v>
      </c>
      <c r="I2870" s="28">
        <v>0</v>
      </c>
      <c r="J2870" s="29">
        <f>표1[[#This Row],[C/V]]*표1[[#This Row],[판수]]-표1[[#This Row],[불량수량]]</f>
        <v>128</v>
      </c>
      <c r="K2870" s="28" t="s">
        <v>330</v>
      </c>
      <c r="L2870" s="28" t="s">
        <v>117</v>
      </c>
      <c r="M2870" s="30" t="s">
        <v>353</v>
      </c>
      <c r="N2870" s="30" t="s">
        <v>230</v>
      </c>
      <c r="O2870" s="31">
        <v>660</v>
      </c>
      <c r="P2870" s="31">
        <v>0</v>
      </c>
      <c r="Q2870" s="32"/>
      <c r="R2870" s="33">
        <f t="shared" si="222"/>
        <v>5.8181818181818183</v>
      </c>
      <c r="S2870" s="34">
        <f t="shared" si="221"/>
        <v>124</v>
      </c>
      <c r="T2870" s="35">
        <f>IF(L2870="비가동",0,VLOOKUP(E2870,[1]단가!$D$4:$G$1048576,4,0))</f>
        <v>3750</v>
      </c>
      <c r="U2870" s="35">
        <f t="shared" si="223"/>
        <v>480000</v>
      </c>
      <c r="V2870" s="36" t="str">
        <f>IF($L2870="비가동",0,IF($B2870="in",VLOOKUP($E2870,[1]투입량!$M:$T,3,FALSE),VLOOKUP($E2870,[1]투입량!$D:$I,3,FALSE)))</f>
        <v>E6005</v>
      </c>
      <c r="W2870" s="35">
        <f>IF($L2870="비가동",0,IF($B2870="in",VLOOKUP($E2870,[1]투입량!$M:$T,6,FALSE),VLOOKUP($E2870,[1]투입량!$D:$I,5,FALSE)))</f>
        <v>88</v>
      </c>
      <c r="X2870" s="35">
        <f t="shared" si="225"/>
        <v>6195.2000000000007</v>
      </c>
      <c r="Y2870" s="37">
        <f>IF(V2870=0,0,VLOOKUP(V2870,[1]원재료!C:H,3,0)*0.001)</f>
        <v>4.62</v>
      </c>
      <c r="Z2870" s="35">
        <f t="shared" si="224"/>
        <v>28621.824000000004</v>
      </c>
      <c r="AA2870" s="49"/>
      <c r="AB2870" s="39" t="s">
        <v>232</v>
      </c>
      <c r="AC2870" s="40"/>
    </row>
    <row r="2871" spans="1:29" ht="19.5" customHeight="1" x14ac:dyDescent="0.45">
      <c r="A2871" s="22">
        <v>46156</v>
      </c>
      <c r="B2871" s="23" t="s">
        <v>29</v>
      </c>
      <c r="C2871" s="53" t="s">
        <v>168</v>
      </c>
      <c r="D2871" s="25" t="s">
        <v>331</v>
      </c>
      <c r="E2871" s="26" t="s">
        <v>332</v>
      </c>
      <c r="F2871" s="27" t="str">
        <f>VLOOKUP(표1[[#This Row],[품번]],[1]!품번구분[#Data],2,0)</f>
        <v>G</v>
      </c>
      <c r="G2871" s="28">
        <v>16</v>
      </c>
      <c r="H2871" s="28">
        <v>64</v>
      </c>
      <c r="I2871" s="28">
        <v>0</v>
      </c>
      <c r="J2871" s="29">
        <f>표1[[#This Row],[C/V]]*표1[[#This Row],[판수]]-표1[[#This Row],[불량수량]]</f>
        <v>1024</v>
      </c>
      <c r="K2871" s="28" t="s">
        <v>330</v>
      </c>
      <c r="L2871" s="28" t="s">
        <v>117</v>
      </c>
      <c r="M2871" s="30" t="s">
        <v>353</v>
      </c>
      <c r="N2871" s="30" t="s">
        <v>230</v>
      </c>
      <c r="O2871" s="31">
        <v>660</v>
      </c>
      <c r="P2871" s="31">
        <v>0</v>
      </c>
      <c r="Q2871" s="32"/>
      <c r="R2871" s="33">
        <f t="shared" si="222"/>
        <v>5.8181818181818183</v>
      </c>
      <c r="S2871" s="34">
        <f t="shared" si="221"/>
        <v>124</v>
      </c>
      <c r="T2871" s="35">
        <f>IF(L2871="비가동",0,VLOOKUP(E2871,[1]단가!$D$4:$G$1048576,4,0))</f>
        <v>820.4</v>
      </c>
      <c r="U2871" s="35">
        <f t="shared" si="223"/>
        <v>840089.59999999998</v>
      </c>
      <c r="V2871" s="36" t="str">
        <f>IF($L2871="비가동",0,IF($B2871="in",VLOOKUP($E2871,[1]투입량!$M:$T,3,FALSE),VLOOKUP($E2871,[1]투입량!$D:$I,3,FALSE)))</f>
        <v>E5005-1</v>
      </c>
      <c r="W2871" s="35">
        <f>IF($L2871="비가동",0,IF($B2871="in",VLOOKUP($E2871,[1]투입량!$M:$T,6,FALSE),VLOOKUP($E2871,[1]투입량!$D:$I,5,FALSE)))</f>
        <v>360</v>
      </c>
      <c r="X2871" s="35">
        <f t="shared" si="225"/>
        <v>25344.000000000004</v>
      </c>
      <c r="Y2871" s="37">
        <f>IF(V2871=0,0,VLOOKUP(V2871,'[1]원재료 (2)'!C:H,3,0)*0.001)</f>
        <v>3.25</v>
      </c>
      <c r="Z2871" s="35">
        <f t="shared" si="224"/>
        <v>82368.000000000015</v>
      </c>
      <c r="AA2871" s="49"/>
      <c r="AB2871" s="39" t="s">
        <v>232</v>
      </c>
      <c r="AC2871" s="40"/>
    </row>
    <row r="2872" spans="1:29" ht="19.5" customHeight="1" x14ac:dyDescent="0.45">
      <c r="A2872" s="22">
        <v>46156</v>
      </c>
      <c r="B2872" s="23" t="s">
        <v>29</v>
      </c>
      <c r="C2872" s="53" t="s">
        <v>168</v>
      </c>
      <c r="D2872" s="25" t="s">
        <v>333</v>
      </c>
      <c r="E2872" s="26" t="s">
        <v>332</v>
      </c>
      <c r="F2872" s="27" t="str">
        <f>VLOOKUP(표1[[#This Row],[품번]],[1]!품번구분[#Data],2,0)</f>
        <v>G</v>
      </c>
      <c r="G2872" s="28">
        <v>16</v>
      </c>
      <c r="H2872" s="28">
        <v>64</v>
      </c>
      <c r="I2872" s="28">
        <v>0</v>
      </c>
      <c r="J2872" s="29">
        <f>표1[[#This Row],[C/V]]*표1[[#This Row],[판수]]-표1[[#This Row],[불량수량]]</f>
        <v>1024</v>
      </c>
      <c r="K2872" s="28" t="s">
        <v>330</v>
      </c>
      <c r="L2872" s="28" t="s">
        <v>117</v>
      </c>
      <c r="M2872" s="30" t="s">
        <v>353</v>
      </c>
      <c r="N2872" s="30" t="s">
        <v>230</v>
      </c>
      <c r="O2872" s="31">
        <v>660</v>
      </c>
      <c r="P2872" s="31">
        <v>0</v>
      </c>
      <c r="Q2872" s="32"/>
      <c r="R2872" s="33">
        <f t="shared" si="222"/>
        <v>5.8181818181818183</v>
      </c>
      <c r="S2872" s="34">
        <f t="shared" si="221"/>
        <v>124</v>
      </c>
      <c r="T2872" s="35">
        <f>IF(L2872="비가동",0,VLOOKUP(E2872,[1]단가!$D$4:$G$1048576,4,0))</f>
        <v>820.4</v>
      </c>
      <c r="U2872" s="35">
        <f t="shared" si="223"/>
        <v>840089.59999999998</v>
      </c>
      <c r="V2872" s="36" t="str">
        <f>IF($L2872="비가동",0,IF($B2872="in",VLOOKUP($E2872,[1]투입량!$M:$T,3,FALSE),VLOOKUP($E2872,[1]투입량!$D:$I,3,FALSE)))</f>
        <v>E5005-1</v>
      </c>
      <c r="W2872" s="35">
        <f>IF($L2872="비가동",0,IF($B2872="in",VLOOKUP($E2872,[1]투입량!$M:$T,6,FALSE),VLOOKUP($E2872,[1]투입량!$D:$I,5,FALSE)))</f>
        <v>360</v>
      </c>
      <c r="X2872" s="35">
        <f t="shared" si="225"/>
        <v>25344.000000000004</v>
      </c>
      <c r="Y2872" s="37">
        <f>IF(V2872=0,0,VLOOKUP(V2872,'[1]원재료 (2)'!C:H,3,0)*0.001)</f>
        <v>3.25</v>
      </c>
      <c r="Z2872" s="35">
        <f t="shared" si="224"/>
        <v>82368.000000000015</v>
      </c>
      <c r="AA2872" s="49"/>
      <c r="AB2872" s="39" t="s">
        <v>232</v>
      </c>
      <c r="AC2872" s="40"/>
    </row>
    <row r="2873" spans="1:29" ht="19.5" hidden="1" customHeight="1" x14ac:dyDescent="0.45">
      <c r="A2873" s="22">
        <v>46156</v>
      </c>
      <c r="B2873" s="23" t="s">
        <v>29</v>
      </c>
      <c r="C2873" s="53" t="s">
        <v>168</v>
      </c>
      <c r="D2873" s="25" t="s">
        <v>335</v>
      </c>
      <c r="E2873" s="26" t="s">
        <v>336</v>
      </c>
      <c r="F2873" s="27" t="str">
        <f>VLOOKUP(표1[[#This Row],[품번]],[1]!품번구분[#Data],2,0)</f>
        <v>G</v>
      </c>
      <c r="G2873" s="28">
        <v>12</v>
      </c>
      <c r="H2873" s="28">
        <v>21</v>
      </c>
      <c r="I2873" s="28">
        <v>0</v>
      </c>
      <c r="J2873" s="29">
        <f>표1[[#This Row],[C/V]]*표1[[#This Row],[판수]]-표1[[#This Row],[불량수량]]</f>
        <v>252</v>
      </c>
      <c r="K2873" s="28" t="s">
        <v>342</v>
      </c>
      <c r="L2873" s="28" t="s">
        <v>34</v>
      </c>
      <c r="M2873" s="30" t="s">
        <v>230</v>
      </c>
      <c r="N2873" s="30" t="s">
        <v>353</v>
      </c>
      <c r="O2873" s="31">
        <v>170</v>
      </c>
      <c r="P2873" s="31">
        <v>450</v>
      </c>
      <c r="Q2873" s="32" t="s">
        <v>343</v>
      </c>
      <c r="R2873" s="33">
        <f t="shared" si="222"/>
        <v>7.4117647058823533</v>
      </c>
      <c r="S2873" s="34">
        <f t="shared" si="221"/>
        <v>101</v>
      </c>
      <c r="T2873" s="35">
        <f>IF(L2873="비가동",0,VLOOKUP(E2873,[1]단가!$D$4:$G$1048576,4,0))</f>
        <v>382.8</v>
      </c>
      <c r="U2873" s="35">
        <f t="shared" si="223"/>
        <v>96465.600000000006</v>
      </c>
      <c r="V2873" s="36" t="str">
        <f>IF($L2873="비가동",0,IF($B2873="in",VLOOKUP($E2873,[1]투입량!$M:$T,3,FALSE),VLOOKUP($E2873,[1]투입량!$D:$I,3,FALSE)))</f>
        <v>E5007</v>
      </c>
      <c r="W2873" s="35">
        <f>IF($L2873="비가동",0,IF($B2873="in",VLOOKUP($E2873,[1]투입량!$M:$T,6,FALSE),VLOOKUP($E2873,[1]투입량!$D:$I,5,FALSE)))</f>
        <v>480</v>
      </c>
      <c r="X2873" s="35">
        <f t="shared" si="225"/>
        <v>11088</v>
      </c>
      <c r="Y2873" s="37">
        <f>IF(V2873=0,0,VLOOKUP(V2873,[1]원재료!C:H,3,0)*0.001)</f>
        <v>4.55</v>
      </c>
      <c r="Z2873" s="35">
        <f t="shared" si="224"/>
        <v>50450.400000000001</v>
      </c>
      <c r="AA2873" s="49"/>
      <c r="AB2873" s="39" t="s">
        <v>232</v>
      </c>
      <c r="AC2873" s="40"/>
    </row>
    <row r="2874" spans="1:29" ht="19.5" customHeight="1" x14ac:dyDescent="0.45">
      <c r="A2874" s="22">
        <v>46156</v>
      </c>
      <c r="B2874" s="23" t="s">
        <v>29</v>
      </c>
      <c r="C2874" s="53" t="s">
        <v>168</v>
      </c>
      <c r="D2874" s="25" t="s">
        <v>338</v>
      </c>
      <c r="E2874" s="26" t="s">
        <v>339</v>
      </c>
      <c r="F2874" s="27" t="str">
        <f>VLOOKUP(표1[[#This Row],[품번]],[1]!품번구분[#Data],2,0)</f>
        <v>G</v>
      </c>
      <c r="G2874" s="28">
        <v>4</v>
      </c>
      <c r="H2874" s="28">
        <v>94</v>
      </c>
      <c r="I2874" s="28">
        <v>0</v>
      </c>
      <c r="J2874" s="29">
        <f>표1[[#This Row],[C/V]]*표1[[#This Row],[판수]]-표1[[#This Row],[불량수량]]</f>
        <v>376</v>
      </c>
      <c r="K2874" s="28" t="s">
        <v>342</v>
      </c>
      <c r="L2874" s="28" t="s">
        <v>34</v>
      </c>
      <c r="M2874" s="30" t="s">
        <v>230</v>
      </c>
      <c r="N2874" s="30" t="s">
        <v>353</v>
      </c>
      <c r="O2874" s="31">
        <v>620</v>
      </c>
      <c r="P2874" s="31">
        <v>0</v>
      </c>
      <c r="Q2874" s="32"/>
      <c r="R2874" s="33">
        <f t="shared" si="222"/>
        <v>9.0967741935483879</v>
      </c>
      <c r="S2874" s="34">
        <f t="shared" si="221"/>
        <v>174</v>
      </c>
      <c r="T2874" s="35">
        <f>IF(L2874="비가동",0,VLOOKUP(E2874,[1]단가!$D$4:$G$1048576,4,0))</f>
        <v>621.20000000000005</v>
      </c>
      <c r="U2874" s="35">
        <f t="shared" si="223"/>
        <v>233571.20000000001</v>
      </c>
      <c r="V2874" s="36" t="str">
        <f>IF($L2874="비가동",0,IF($B2874="in",VLOOKUP($E2874,[1]투입량!$M:$T,3,FALSE),VLOOKUP($E2874,[1]투입량!$D:$I,3,FALSE)))</f>
        <v>E5005-1</v>
      </c>
      <c r="W2874" s="35">
        <f>IF($L2874="비가동",0,IF($B2874="in",VLOOKUP($E2874,[1]투입량!$M:$T,6,FALSE),VLOOKUP($E2874,[1]투입량!$D:$I,5,FALSE)))</f>
        <v>252</v>
      </c>
      <c r="X2874" s="35">
        <f t="shared" si="225"/>
        <v>26056.800000000003</v>
      </c>
      <c r="Y2874" s="37">
        <f>IF(V2874=0,0,VLOOKUP(V2874,'[1]원재료 (2)'!C:H,3,0)*0.001)</f>
        <v>3.25</v>
      </c>
      <c r="Z2874" s="35">
        <f t="shared" si="224"/>
        <v>84684.6</v>
      </c>
      <c r="AA2874" s="49"/>
      <c r="AB2874" s="39" t="s">
        <v>232</v>
      </c>
      <c r="AC2874" s="40"/>
    </row>
    <row r="2875" spans="1:29" ht="19.5" customHeight="1" x14ac:dyDescent="0.45">
      <c r="A2875" s="22">
        <v>46156</v>
      </c>
      <c r="B2875" s="23" t="s">
        <v>29</v>
      </c>
      <c r="C2875" s="53" t="s">
        <v>168</v>
      </c>
      <c r="D2875" s="25" t="s">
        <v>340</v>
      </c>
      <c r="E2875" s="26" t="s">
        <v>277</v>
      </c>
      <c r="F2875" s="27" t="str">
        <f>VLOOKUP(표1[[#This Row],[품번]],[1]!품번구분[#Data],2,0)</f>
        <v>G</v>
      </c>
      <c r="G2875" s="28">
        <v>4</v>
      </c>
      <c r="H2875" s="28">
        <v>65</v>
      </c>
      <c r="I2875" s="28">
        <v>0</v>
      </c>
      <c r="J2875" s="29">
        <f>표1[[#This Row],[C/V]]*표1[[#This Row],[판수]]-표1[[#This Row],[불량수량]]</f>
        <v>260</v>
      </c>
      <c r="K2875" s="28" t="s">
        <v>342</v>
      </c>
      <c r="L2875" s="28" t="s">
        <v>34</v>
      </c>
      <c r="M2875" s="30" t="s">
        <v>230</v>
      </c>
      <c r="N2875" s="30">
        <v>0.63541666666666663</v>
      </c>
      <c r="O2875" s="31">
        <v>375</v>
      </c>
      <c r="P2875" s="31">
        <v>0</v>
      </c>
      <c r="Q2875" s="32"/>
      <c r="R2875" s="33">
        <f t="shared" si="222"/>
        <v>10.4</v>
      </c>
      <c r="S2875" s="34">
        <f t="shared" si="221"/>
        <v>65</v>
      </c>
      <c r="T2875" s="35">
        <f>IF(L2875="비가동",0,VLOOKUP(E2875,[1]단가!$D$4:$G$1048576,4,0))</f>
        <v>832.6</v>
      </c>
      <c r="U2875" s="35">
        <f t="shared" si="223"/>
        <v>216476</v>
      </c>
      <c r="V2875" s="36" t="str">
        <f>IF($L2875="비가동",0,IF($B2875="in",VLOOKUP($E2875,[1]투입량!$M:$T,3,FALSE),VLOOKUP($E2875,[1]투입량!$D:$I,3,FALSE)))</f>
        <v>E5005-1</v>
      </c>
      <c r="W2875" s="35">
        <f>IF($L2875="비가동",0,IF($B2875="in",VLOOKUP($E2875,[1]투입량!$M:$T,6,FALSE),VLOOKUP($E2875,[1]투입량!$D:$I,5,FALSE)))</f>
        <v>0</v>
      </c>
      <c r="X2875" s="35">
        <f t="shared" si="225"/>
        <v>0</v>
      </c>
      <c r="Y2875" s="37">
        <f>IF(V2875=0,0,VLOOKUP(V2875,[1]원재료!C:H,3,0)*0.001)</f>
        <v>3.25</v>
      </c>
      <c r="Z2875" s="35">
        <f t="shared" si="224"/>
        <v>0</v>
      </c>
      <c r="AA2875" s="49"/>
      <c r="AB2875" s="39" t="s">
        <v>232</v>
      </c>
      <c r="AC2875" s="40"/>
    </row>
    <row r="2876" spans="1:29" ht="19.5" hidden="1" customHeight="1" x14ac:dyDescent="0.45">
      <c r="A2876" s="22">
        <v>46156</v>
      </c>
      <c r="B2876" s="23" t="s">
        <v>29</v>
      </c>
      <c r="C2876" s="53" t="s">
        <v>168</v>
      </c>
      <c r="D2876" s="25" t="s">
        <v>340</v>
      </c>
      <c r="E2876" s="26" t="s">
        <v>437</v>
      </c>
      <c r="F2876" s="27" t="str">
        <f>VLOOKUP(표1[[#This Row],[품번]],[1]!품번구분[#Data],2,0)</f>
        <v>G</v>
      </c>
      <c r="G2876" s="28">
        <v>6</v>
      </c>
      <c r="H2876" s="28">
        <v>10</v>
      </c>
      <c r="I2876" s="28">
        <v>0</v>
      </c>
      <c r="J2876" s="29">
        <f>표1[[#This Row],[C/V]]*표1[[#This Row],[판수]]-표1[[#This Row],[불량수량]]</f>
        <v>60</v>
      </c>
      <c r="K2876" s="28" t="s">
        <v>342</v>
      </c>
      <c r="L2876" s="28" t="s">
        <v>34</v>
      </c>
      <c r="M2876" s="30">
        <v>0.63541666666666663</v>
      </c>
      <c r="N2876" s="30" t="s">
        <v>353</v>
      </c>
      <c r="O2876" s="31">
        <v>250</v>
      </c>
      <c r="P2876" s="31">
        <v>125</v>
      </c>
      <c r="Q2876" s="32" t="s">
        <v>178</v>
      </c>
      <c r="R2876" s="33">
        <f t="shared" si="222"/>
        <v>2.4</v>
      </c>
      <c r="S2876" s="34">
        <f t="shared" si="221"/>
        <v>90</v>
      </c>
      <c r="T2876" s="35">
        <f>IF(L2876="비가동",0,VLOOKUP(E2876,[1]단가!$D$4:$G$1048576,4,0))</f>
        <v>1315</v>
      </c>
      <c r="U2876" s="35">
        <f t="shared" si="223"/>
        <v>78900</v>
      </c>
      <c r="V2876" s="36" t="str">
        <f>IF($L2876="비가동",0,IF($B2876="in",VLOOKUP($E2876,[1]투입량!$M:$T,3,FALSE),VLOOKUP($E2876,[1]투입량!$D:$I,3,FALSE)))</f>
        <v>E5005-1</v>
      </c>
      <c r="W2876" s="35">
        <f>IF($L2876="비가동",0,IF($B2876="in",VLOOKUP($E2876,[1]투입량!$M:$T,6,FALSE),VLOOKUP($E2876,[1]투입량!$D:$I,5,FALSE)))</f>
        <v>0</v>
      </c>
      <c r="X2876" s="35">
        <f t="shared" si="225"/>
        <v>0</v>
      </c>
      <c r="Y2876" s="37">
        <f>IF(V2876=0,0,VLOOKUP(V2876,[1]원재료!C:H,3,0)*0.001)</f>
        <v>3.25</v>
      </c>
      <c r="Z2876" s="35">
        <f t="shared" si="224"/>
        <v>0</v>
      </c>
      <c r="AA2876" s="49"/>
      <c r="AB2876" s="39" t="s">
        <v>232</v>
      </c>
      <c r="AC2876" s="40"/>
    </row>
    <row r="2877" spans="1:29" ht="19.5" customHeight="1" x14ac:dyDescent="0.45">
      <c r="A2877" s="22">
        <v>46156</v>
      </c>
      <c r="B2877" s="23" t="s">
        <v>29</v>
      </c>
      <c r="C2877" s="53" t="s">
        <v>168</v>
      </c>
      <c r="D2877" s="25" t="s">
        <v>335</v>
      </c>
      <c r="E2877" s="26" t="s">
        <v>336</v>
      </c>
      <c r="F2877" s="27" t="str">
        <f>VLOOKUP(표1[[#This Row],[품번]],[1]!품번구분[#Data],2,0)</f>
        <v>G</v>
      </c>
      <c r="G2877" s="28">
        <v>12</v>
      </c>
      <c r="H2877" s="28">
        <v>80</v>
      </c>
      <c r="I2877" s="28">
        <v>0</v>
      </c>
      <c r="J2877" s="29">
        <f>표1[[#This Row],[C/V]]*표1[[#This Row],[판수]]-표1[[#This Row],[불량수량]]</f>
        <v>960</v>
      </c>
      <c r="K2877" s="28" t="s">
        <v>337</v>
      </c>
      <c r="L2877" s="28" t="s">
        <v>117</v>
      </c>
      <c r="M2877" s="44" t="s">
        <v>353</v>
      </c>
      <c r="N2877" s="44" t="s">
        <v>230</v>
      </c>
      <c r="O2877" s="31">
        <v>660</v>
      </c>
      <c r="P2877" s="31">
        <v>0</v>
      </c>
      <c r="Q2877" s="32"/>
      <c r="R2877" s="33">
        <f t="shared" si="222"/>
        <v>7.2727272727272734</v>
      </c>
      <c r="S2877" s="34">
        <f t="shared" si="221"/>
        <v>101</v>
      </c>
      <c r="T2877" s="35">
        <f>IF(L2877="비가동",0,VLOOKUP(E2877,[1]단가!$D$4:$G$1048576,4,0))</f>
        <v>382.8</v>
      </c>
      <c r="U2877" s="35">
        <f t="shared" si="223"/>
        <v>367488</v>
      </c>
      <c r="V2877" s="36" t="str">
        <f>IF($L2877="비가동",0,IF($B2877="in",VLOOKUP($E2877,[1]투입량!$M:$T,3,FALSE),VLOOKUP($E2877,[1]투입량!$D:$I,3,FALSE)))</f>
        <v>E5007</v>
      </c>
      <c r="W2877" s="35">
        <f>IF($L2877="비가동",0,IF($B2877="in",VLOOKUP($E2877,[1]투입량!$M:$T,6,FALSE),VLOOKUP($E2877,[1]투입량!$D:$I,5,FALSE)))</f>
        <v>480</v>
      </c>
      <c r="X2877" s="35">
        <f t="shared" si="225"/>
        <v>42240</v>
      </c>
      <c r="Y2877" s="37">
        <f>IF(V2877=0,0,VLOOKUP(V2877,'[1]원재료 (2)'!C:H,3,0)*0.001)</f>
        <v>4.45</v>
      </c>
      <c r="Z2877" s="35">
        <f t="shared" si="224"/>
        <v>187968</v>
      </c>
      <c r="AA2877" s="49"/>
      <c r="AB2877" s="39" t="s">
        <v>232</v>
      </c>
      <c r="AC2877" s="40"/>
    </row>
    <row r="2878" spans="1:29" ht="19.5" customHeight="1" x14ac:dyDescent="0.45">
      <c r="A2878" s="22">
        <v>46156</v>
      </c>
      <c r="B2878" s="23" t="s">
        <v>29</v>
      </c>
      <c r="C2878" s="53" t="s">
        <v>168</v>
      </c>
      <c r="D2878" s="25" t="s">
        <v>338</v>
      </c>
      <c r="E2878" s="26" t="s">
        <v>339</v>
      </c>
      <c r="F2878" s="27" t="str">
        <f>VLOOKUP(표1[[#This Row],[품번]],[1]!품번구분[#Data],2,0)</f>
        <v>G</v>
      </c>
      <c r="G2878" s="28">
        <v>4</v>
      </c>
      <c r="H2878" s="28">
        <v>80</v>
      </c>
      <c r="I2878" s="28">
        <v>0</v>
      </c>
      <c r="J2878" s="29">
        <f>표1[[#This Row],[C/V]]*표1[[#This Row],[판수]]-표1[[#This Row],[불량수량]]</f>
        <v>320</v>
      </c>
      <c r="K2878" s="28" t="s">
        <v>337</v>
      </c>
      <c r="L2878" s="28" t="s">
        <v>117</v>
      </c>
      <c r="M2878" s="44" t="s">
        <v>353</v>
      </c>
      <c r="N2878" s="44" t="s">
        <v>230</v>
      </c>
      <c r="O2878" s="31">
        <v>660</v>
      </c>
      <c r="P2878" s="31">
        <v>0</v>
      </c>
      <c r="Q2878" s="32"/>
      <c r="R2878" s="33">
        <f t="shared" si="222"/>
        <v>7.2727272727272734</v>
      </c>
      <c r="S2878" s="34">
        <f t="shared" si="221"/>
        <v>174</v>
      </c>
      <c r="T2878" s="35">
        <f>IF(L2878="비가동",0,VLOOKUP(E2878,[1]단가!$D$4:$G$1048576,4,0))</f>
        <v>621.20000000000005</v>
      </c>
      <c r="U2878" s="35">
        <f t="shared" si="223"/>
        <v>198784</v>
      </c>
      <c r="V2878" s="36" t="str">
        <f>IF($L2878="비가동",0,IF($B2878="in",VLOOKUP($E2878,[1]투입량!$M:$T,3,FALSE),VLOOKUP($E2878,[1]투입량!$D:$I,3,FALSE)))</f>
        <v>E5005-1</v>
      </c>
      <c r="W2878" s="35">
        <f>IF($L2878="비가동",0,IF($B2878="in",VLOOKUP($E2878,[1]투입량!$M:$T,6,FALSE),VLOOKUP($E2878,[1]투입량!$D:$I,5,FALSE)))</f>
        <v>252</v>
      </c>
      <c r="X2878" s="35">
        <f t="shared" si="225"/>
        <v>22176.000000000004</v>
      </c>
      <c r="Y2878" s="37">
        <f>IF(V2878=0,0,VLOOKUP(V2878,'[1]원재료 (2)'!C:H,3,0)*0.001)</f>
        <v>3.25</v>
      </c>
      <c r="Z2878" s="35">
        <f t="shared" si="224"/>
        <v>72072.000000000015</v>
      </c>
      <c r="AA2878" s="49"/>
      <c r="AB2878" s="39" t="s">
        <v>232</v>
      </c>
      <c r="AC2878" s="40"/>
    </row>
    <row r="2879" spans="1:29" ht="19.5" customHeight="1" x14ac:dyDescent="0.45">
      <c r="A2879" s="22">
        <v>46156</v>
      </c>
      <c r="B2879" s="23" t="s">
        <v>29</v>
      </c>
      <c r="C2879" s="53" t="s">
        <v>168</v>
      </c>
      <c r="D2879" s="25" t="s">
        <v>340</v>
      </c>
      <c r="E2879" s="26" t="s">
        <v>437</v>
      </c>
      <c r="F2879" s="27" t="str">
        <f>VLOOKUP(표1[[#This Row],[품번]],[1]!품번구분[#Data],2,0)</f>
        <v>G</v>
      </c>
      <c r="G2879" s="28">
        <v>6</v>
      </c>
      <c r="H2879" s="28">
        <v>80</v>
      </c>
      <c r="I2879" s="28">
        <v>0</v>
      </c>
      <c r="J2879" s="29">
        <f>표1[[#This Row],[C/V]]*표1[[#This Row],[판수]]-표1[[#This Row],[불량수량]]</f>
        <v>480</v>
      </c>
      <c r="K2879" s="28" t="s">
        <v>337</v>
      </c>
      <c r="L2879" s="28" t="s">
        <v>117</v>
      </c>
      <c r="M2879" s="44" t="s">
        <v>353</v>
      </c>
      <c r="N2879" s="44" t="s">
        <v>230</v>
      </c>
      <c r="O2879" s="31">
        <v>660</v>
      </c>
      <c r="P2879" s="31">
        <v>0</v>
      </c>
      <c r="Q2879" s="32"/>
      <c r="R2879" s="33">
        <f t="shared" si="222"/>
        <v>7.2727272727272734</v>
      </c>
      <c r="S2879" s="34">
        <f t="shared" si="221"/>
        <v>90</v>
      </c>
      <c r="T2879" s="35">
        <f>IF(L2879="비가동",0,VLOOKUP(E2879,[1]단가!$D$4:$G$1048576,4,0))</f>
        <v>1315</v>
      </c>
      <c r="U2879" s="35">
        <f t="shared" si="223"/>
        <v>631200</v>
      </c>
      <c r="V2879" s="36" t="str">
        <f>IF($L2879="비가동",0,IF($B2879="in",VLOOKUP($E2879,[1]투입량!$M:$T,3,FALSE),VLOOKUP($E2879,[1]투입량!$D:$I,3,FALSE)))</f>
        <v>E5005-1</v>
      </c>
      <c r="W2879" s="35">
        <f>IF($L2879="비가동",0,IF($B2879="in",VLOOKUP($E2879,[1]투입량!$M:$T,6,FALSE),VLOOKUP($E2879,[1]투입량!$D:$I,5,FALSE)))</f>
        <v>0</v>
      </c>
      <c r="X2879" s="35">
        <f t="shared" si="225"/>
        <v>0</v>
      </c>
      <c r="Y2879" s="37">
        <f>IF(V2879=0,0,VLOOKUP(V2879,[1]원재료!C:H,3,0)*0.001)</f>
        <v>3.25</v>
      </c>
      <c r="Z2879" s="35">
        <f t="shared" si="224"/>
        <v>0</v>
      </c>
      <c r="AA2879" s="49"/>
      <c r="AB2879" s="39" t="s">
        <v>232</v>
      </c>
      <c r="AC2879" s="40"/>
    </row>
    <row r="2880" spans="1:29" ht="19.5" hidden="1" customHeight="1" x14ac:dyDescent="0.45">
      <c r="A2880" s="22">
        <v>46156</v>
      </c>
      <c r="B2880" s="23" t="s">
        <v>29</v>
      </c>
      <c r="C2880" s="53" t="s">
        <v>168</v>
      </c>
      <c r="D2880" s="25" t="s">
        <v>370</v>
      </c>
      <c r="E2880" s="26" t="s">
        <v>316</v>
      </c>
      <c r="F2880" s="27" t="str">
        <f>VLOOKUP(표1[[#This Row],[품번]],[1]!품번구분[#Data],2,0)</f>
        <v>G</v>
      </c>
      <c r="G2880" s="28">
        <v>4</v>
      </c>
      <c r="H2880" s="28">
        <v>87</v>
      </c>
      <c r="I2880" s="28">
        <v>0</v>
      </c>
      <c r="J2880" s="29">
        <f>표1[[#This Row],[C/V]]*표1[[#This Row],[판수]]-표1[[#This Row],[불량수량]]</f>
        <v>348</v>
      </c>
      <c r="K2880" s="28" t="s">
        <v>358</v>
      </c>
      <c r="L2880" s="28" t="s">
        <v>34</v>
      </c>
      <c r="M2880" s="44" t="s">
        <v>230</v>
      </c>
      <c r="N2880" s="55" t="s">
        <v>353</v>
      </c>
      <c r="O2880" s="25">
        <f>IF(OR($M2880="",$N2880="",$M2880=$N2880),0,MAX(0,IF(AND(WEEKDAY($A2880,2)&lt;=5,$L2880="주간"),MIN(ROUND(MOD($N2880-$M2880,1)*1440-IF(AND($M2880&lt;TIME(13,0,0),IF($N2880&lt;=$M2880,$N2880+1,$N2880)&gt;TIME(12,0,0)),(MIN(IF($N2880&lt;=$M2880,$N2880+1,$N2880),TIME(13,0,0))-MAX($M2880,TIME(12,0,0)))*1440,0)-IF(AND($M2880&lt;TIME(17,40,0),IF($N2880&lt;=$M2880,$N2880+1,$N2880)&gt;TIME(17,0,0)),(MIN(IF($N2880&lt;=$M2880,$N2880+1,$N2880),TIME(17,40,0))-MAX($M2880,TIME(17,0,0)))*1440,0),0),620),IF(AND(WEEKDAY($A2880,2)&lt;=5,$L2880="야간"),MIN(ROUND(MOD($N2880-$M2880,1)*1440-IF(AND(IF($M2880&lt;0.5,$M2880+1,$M2880)&lt;TIME(3,30,0)+1,IF($N2880&lt;0.5,$N2880+1,$N2880)&gt;TIME(2,30,0)+1),(MIN(IF($N2880&lt;0.5,$N2880+1,$N2880),TIME(3,30,0)+1)-MAX(IF($M2880&lt;0.5,$M2880+1,$M2880),TIME(2,30,0)+1))*1440,0),0),660),IF(AND(WEEKDAY($A2880,2)&gt;5,$L2880="주간"),MIN(ROUND(MOD($N2880-$M2880,1)*1440-IF(AND($M2880&lt;TIME(13,0,0),IF($N2880&lt;=$M2880,$N2880+1,$N2880)&gt;TIME(12,0,0)),(MIN(IF($N2880&lt;=$M2880,$N2880+1,$N2880),TIME(13,0,0))-MAX($M2880,TIME(12,0,0)))*1440,0),0),540),IF(AND(WEEKDAY($A2880,2)&gt;5,$L2880="야간"),MIN(ROUND(MOD($N2880-$M2880,1)*1440-IF(AND(IF($M2880&lt;0.5,$M2880+1,$M2880)&lt;TIME(3,30,0)+1,IF($N2880&lt;0.5,$N2880+1,$N2880)&gt;TIME(2,0,0)+1),(MIN(IF($N2880&lt;0.5,$N2880+1,$N2880),TIME(3,30,0)+1)-MAX(IF($M2880&lt;0.5,$M2880+1,$M2880),TIME(2,0,0)+1))*1440,0),0),750),0))))-$P2880))</f>
        <v>610</v>
      </c>
      <c r="P2880" s="31">
        <v>10</v>
      </c>
      <c r="Q2880" s="32" t="s">
        <v>178</v>
      </c>
      <c r="R2880" s="33">
        <f t="shared" si="222"/>
        <v>8.557377049180328</v>
      </c>
      <c r="S2880" s="34">
        <f t="shared" si="221"/>
        <v>183</v>
      </c>
      <c r="T2880" s="35">
        <f>IF(L2880="비가동",0,VLOOKUP(E2880,[1]단가!$D$4:$G$1048576,4,0))</f>
        <v>670</v>
      </c>
      <c r="U2880" s="35">
        <f t="shared" si="223"/>
        <v>233160</v>
      </c>
      <c r="V2880" s="36" t="str">
        <f>IF($L2880="비가동",0,IF($B2880="in",VLOOKUP($E2880,[1]투입량!$M:$T,3,FALSE),VLOOKUP($E2880,[1]투입량!$D:$I,3,FALSE)))</f>
        <v>E5005-1</v>
      </c>
      <c r="W2880" s="35">
        <f>IF($L2880="비가동",0,IF($B2880="in",VLOOKUP($E2880,[1]투입량!$M:$T,6,FALSE),VLOOKUP($E2880,[1]투입량!$D:$I,5,FALSE)))</f>
        <v>337</v>
      </c>
      <c r="X2880" s="35">
        <f t="shared" si="225"/>
        <v>32250.900000000005</v>
      </c>
      <c r="Y2880" s="37">
        <f>IF(V2880=0,0,VLOOKUP(V2880,'[1]원재료 (2)'!C:H,3,0)*0.001)</f>
        <v>3.25</v>
      </c>
      <c r="Z2880" s="35">
        <f t="shared" si="224"/>
        <v>104815.42500000002</v>
      </c>
      <c r="AA2880" s="49"/>
      <c r="AB2880" s="39" t="s">
        <v>232</v>
      </c>
      <c r="AC2880" s="40"/>
    </row>
    <row r="2881" spans="1:29" ht="19.5" customHeight="1" x14ac:dyDescent="0.45">
      <c r="A2881" s="22">
        <v>46156</v>
      </c>
      <c r="B2881" s="23" t="s">
        <v>29</v>
      </c>
      <c r="C2881" s="53" t="s">
        <v>168</v>
      </c>
      <c r="D2881" s="25" t="s">
        <v>414</v>
      </c>
      <c r="E2881" s="26" t="s">
        <v>415</v>
      </c>
      <c r="F2881" s="27" t="str">
        <f>VLOOKUP(표1[[#This Row],[품번]],[1]!품번구분[#Data],2,0)</f>
        <v>G</v>
      </c>
      <c r="G2881" s="28">
        <v>24</v>
      </c>
      <c r="H2881" s="28">
        <v>9</v>
      </c>
      <c r="I2881" s="28">
        <v>0</v>
      </c>
      <c r="J2881" s="29">
        <f>표1[[#This Row],[C/V]]*표1[[#This Row],[판수]]-표1[[#This Row],[불량수량]]</f>
        <v>216</v>
      </c>
      <c r="K2881" s="28" t="s">
        <v>358</v>
      </c>
      <c r="L2881" s="28" t="s">
        <v>34</v>
      </c>
      <c r="M2881" s="44" t="s">
        <v>230</v>
      </c>
      <c r="N2881" s="55">
        <v>0.3888888888888889</v>
      </c>
      <c r="O2881" s="25">
        <f>IF(OR($M2881="",$N2881="",$M2881=$N2881),0,MAX(0,IF(AND(WEEKDAY($A2881,2)&lt;=5,$L2881="주간"),MIN(ROUND(MOD($N2881-$M2881,1)*1440-IF(AND($M2881&lt;TIME(13,0,0),IF($N2881&lt;=$M2881,$N2881+1,$N2881)&gt;TIME(12,0,0)),(MIN(IF($N2881&lt;=$M2881,$N2881+1,$N2881),TIME(13,0,0))-MAX($M2881,TIME(12,0,0)))*1440,0)-IF(AND($M2881&lt;TIME(17,40,0),IF($N2881&lt;=$M2881,$N2881+1,$N2881)&gt;TIME(17,0,0)),(MIN(IF($N2881&lt;=$M2881,$N2881+1,$N2881),TIME(17,40,0))-MAX($M2881,TIME(17,0,0)))*1440,0),0),620),IF(AND(WEEKDAY($A2881,2)&lt;=5,$L2881="야간"),MIN(ROUND(MOD($N2881-$M2881,1)*1440-IF(AND(IF($M2881&lt;0.5,$M2881+1,$M2881)&lt;TIME(3,30,0)+1,IF($N2881&lt;0.5,$N2881+1,$N2881)&gt;TIME(2,30,0)+1),(MIN(IF($N2881&lt;0.5,$N2881+1,$N2881),TIME(3,30,0)+1)-MAX(IF($M2881&lt;0.5,$M2881+1,$M2881),TIME(2,30,0)+1))*1440,0),0),660),IF(AND(WEEKDAY($A2881,2)&gt;5,$L2881="주간"),MIN(ROUND(MOD($N2881-$M2881,1)*1440-IF(AND($M2881&lt;TIME(13,0,0),IF($N2881&lt;=$M2881,$N2881+1,$N2881)&gt;TIME(12,0,0)),(MIN(IF($N2881&lt;=$M2881,$N2881+1,$N2881),TIME(13,0,0))-MAX($M2881,TIME(12,0,0)))*1440,0),0),540),IF(AND(WEEKDAY($A2881,2)&gt;5,$L2881="야간"),MIN(ROUND(MOD($N2881-$M2881,1)*1440-IF(AND(IF($M2881&lt;0.5,$M2881+1,$M2881)&lt;TIME(3,30,0)+1,IF($N2881&lt;0.5,$N2881+1,$N2881)&gt;TIME(2,0,0)+1),(MIN(IF($N2881&lt;0.5,$N2881+1,$N2881),TIME(3,30,0)+1)-MAX(IF($M2881&lt;0.5,$M2881+1,$M2881),TIME(2,0,0)+1))*1440,0),0),750),0))))-$P2881))</f>
        <v>80</v>
      </c>
      <c r="P2881" s="31">
        <v>0</v>
      </c>
      <c r="Q2881" s="32"/>
      <c r="R2881" s="33">
        <f t="shared" si="222"/>
        <v>6.75</v>
      </c>
      <c r="S2881" s="34">
        <f t="shared" si="221"/>
        <v>9</v>
      </c>
      <c r="T2881" s="35">
        <f>IF(L2881="비가동",0,VLOOKUP(E2881,[1]단가!$D$4:$G$1048576,4,0))</f>
        <v>96</v>
      </c>
      <c r="U2881" s="35">
        <f t="shared" si="223"/>
        <v>20736</v>
      </c>
      <c r="V2881" s="36" t="str">
        <f>IF($L2881="비가동",0,IF($B2881="in",VLOOKUP($E2881,[1]투입량!$M:$T,3,FALSE),VLOOKUP($E2881,[1]투입량!$D:$I,3,FALSE)))</f>
        <v>C5001</v>
      </c>
      <c r="W2881" s="35">
        <f>IF($L2881="비가동",0,IF($B2881="in",VLOOKUP($E2881,[1]투입량!$M:$T,6,FALSE),VLOOKUP($E2881,[1]투입량!$D:$I,5,FALSE)))</f>
        <v>168</v>
      </c>
      <c r="X2881" s="35">
        <f t="shared" si="225"/>
        <v>1663.2</v>
      </c>
      <c r="Y2881" s="37">
        <f>IF(V2881=0,0,VLOOKUP(V2881,'[1]원재료 (2)'!C:H,3,0)*0.001)</f>
        <v>5.3</v>
      </c>
      <c r="Z2881" s="35">
        <f t="shared" si="224"/>
        <v>8814.9599999999991</v>
      </c>
      <c r="AA2881" s="49"/>
      <c r="AB2881" s="39" t="s">
        <v>232</v>
      </c>
      <c r="AC2881" s="40"/>
    </row>
    <row r="2882" spans="1:29" ht="19.5" hidden="1" customHeight="1" x14ac:dyDescent="0.45">
      <c r="A2882" s="22">
        <v>46156</v>
      </c>
      <c r="B2882" s="23" t="s">
        <v>29</v>
      </c>
      <c r="C2882" s="53" t="s">
        <v>168</v>
      </c>
      <c r="D2882" s="25" t="s">
        <v>414</v>
      </c>
      <c r="E2882" s="26" t="s">
        <v>438</v>
      </c>
      <c r="F2882" s="27" t="str">
        <f>VLOOKUP(표1[[#This Row],[품번]],[1]!품번구분[#Data],2,0)</f>
        <v>G</v>
      </c>
      <c r="G2882" s="28">
        <v>16</v>
      </c>
      <c r="H2882" s="28">
        <v>70</v>
      </c>
      <c r="I2882" s="28">
        <v>0</v>
      </c>
      <c r="J2882" s="29">
        <f>표1[[#This Row],[C/V]]*표1[[#This Row],[판수]]-표1[[#This Row],[불량수량]]</f>
        <v>1120</v>
      </c>
      <c r="K2882" s="28" t="s">
        <v>358</v>
      </c>
      <c r="L2882" s="28" t="s">
        <v>34</v>
      </c>
      <c r="M2882" s="55">
        <v>0.3888888888888889</v>
      </c>
      <c r="N2882" s="55" t="s">
        <v>353</v>
      </c>
      <c r="O2882" s="25">
        <f t="shared" ref="O2882:O2945" si="226">IF(OR($M2882="",$N2882="",$M2882=$N2882),0,MAX(0,IF(AND(WEEKDAY($A2882,2)&lt;=5,$L2882="주간"),MIN(ROUND(MOD($N2882-$M2882,1)*1440-IF(AND($M2882&lt;TIME(13,0,0),IF($N2882&lt;=$M2882,$N2882+1,$N2882)&gt;TIME(12,0,0)),(MIN(IF($N2882&lt;=$M2882,$N2882+1,$N2882),TIME(13,0,0))-MAX($M2882,TIME(12,0,0)))*1440,0)-IF(AND($M2882&lt;TIME(17,40,0),IF($N2882&lt;=$M2882,$N2882+1,$N2882)&gt;TIME(17,0,0)),(MIN(IF($N2882&lt;=$M2882,$N2882+1,$N2882),TIME(17,40,0))-MAX($M2882,TIME(17,0,0)))*1440,0),0),620),IF(AND(WEEKDAY($A2882,2)&lt;=5,$L2882="야간"),MIN(ROUND(MOD($N2882-$M2882,1)*1440-IF(AND(IF($M2882&lt;0.5,$M2882+1,$M2882)&lt;TIME(3,30,0)+1,IF($N2882&lt;0.5,$N2882+1,$N2882)&gt;TIME(2,30,0)+1),(MIN(IF($N2882&lt;0.5,$N2882+1,$N2882),TIME(3,30,0)+1)-MAX(IF($M2882&lt;0.5,$M2882+1,$M2882),TIME(2,30,0)+1))*1440,0),0),660),IF(AND(WEEKDAY($A2882,2)&gt;5,$L2882="주간"),MIN(ROUND(MOD($N2882-$M2882,1)*1440-IF(AND($M2882&lt;TIME(13,0,0),IF($N2882&lt;=$M2882,$N2882+1,$N2882)&gt;TIME(12,0,0)),(MIN(IF($N2882&lt;=$M2882,$N2882+1,$N2882),TIME(13,0,0))-MAX($M2882,TIME(12,0,0)))*1440,0),0),540),IF(AND(WEEKDAY($A2882,2)&gt;5,$L2882="야간"),MIN(ROUND(MOD($N2882-$M2882,1)*1440-IF(AND(IF($M2882&lt;0.5,$M2882+1,$M2882)&lt;TIME(3,30,0)+1,IF($N2882&lt;0.5,$N2882+1,$N2882)&gt;TIME(2,0,0)+1),(MIN(IF($N2882&lt;0.5,$N2882+1,$N2882),TIME(3,30,0)+1)-MAX(IF($M2882&lt;0.5,$M2882+1,$M2882),TIME(2,0,0)+1))*1440,0),0),750),0))))-$P2882))</f>
        <v>480</v>
      </c>
      <c r="P2882" s="31">
        <v>60</v>
      </c>
      <c r="Q2882" s="32" t="s">
        <v>178</v>
      </c>
      <c r="R2882" s="33">
        <f t="shared" si="222"/>
        <v>8.75</v>
      </c>
      <c r="S2882" s="34">
        <f t="shared" si="221"/>
        <v>166</v>
      </c>
      <c r="T2882" s="35">
        <f>IF(L2882="비가동",0,VLOOKUP(E2882,[1]단가!$D$4:$G$1048576,4,0))</f>
        <v>168</v>
      </c>
      <c r="U2882" s="35">
        <f t="shared" si="223"/>
        <v>188160</v>
      </c>
      <c r="V2882" s="36" t="str">
        <f>IF($L2882="비가동",0,IF($B2882="in",VLOOKUP($E2882,[1]투입량!$M:$T,3,FALSE),VLOOKUP($E2882,[1]투입량!$D:$I,3,FALSE)))</f>
        <v>E4005</v>
      </c>
      <c r="W2882" s="35">
        <f>IF($L2882="비가동",0,IF($B2882="in",VLOOKUP($E2882,[1]투입량!$M:$T,6,FALSE),VLOOKUP($E2882,[1]투입량!$D:$I,5,FALSE)))</f>
        <v>300</v>
      </c>
      <c r="X2882" s="35">
        <f t="shared" si="225"/>
        <v>23100</v>
      </c>
      <c r="Y2882" s="37">
        <f>IF(V2882=0,0,VLOOKUP(V2882,'[1]원재료 (2)'!C:H,3,0)*0.001)</f>
        <v>3.22</v>
      </c>
      <c r="Z2882" s="35">
        <f t="shared" si="224"/>
        <v>74382</v>
      </c>
      <c r="AA2882" s="49"/>
      <c r="AB2882" s="39" t="s">
        <v>232</v>
      </c>
      <c r="AC2882" s="40"/>
    </row>
    <row r="2883" spans="1:29" ht="19.5" customHeight="1" x14ac:dyDescent="0.45">
      <c r="A2883" s="22">
        <v>46156</v>
      </c>
      <c r="B2883" s="23" t="s">
        <v>29</v>
      </c>
      <c r="C2883" s="53" t="s">
        <v>168</v>
      </c>
      <c r="D2883" s="25" t="s">
        <v>416</v>
      </c>
      <c r="E2883" s="26" t="s">
        <v>417</v>
      </c>
      <c r="F2883" s="27" t="str">
        <f>VLOOKUP(표1[[#This Row],[품번]],[1]!품번구분[#Data],2,0)</f>
        <v>G</v>
      </c>
      <c r="G2883" s="28">
        <v>160</v>
      </c>
      <c r="H2883" s="28">
        <v>51</v>
      </c>
      <c r="I2883" s="28">
        <v>0</v>
      </c>
      <c r="J2883" s="29">
        <f>표1[[#This Row],[C/V]]*표1[[#This Row],[판수]]-표1[[#This Row],[불량수량]]</f>
        <v>8160</v>
      </c>
      <c r="K2883" s="28" t="s">
        <v>358</v>
      </c>
      <c r="L2883" s="28" t="s">
        <v>34</v>
      </c>
      <c r="M2883" s="44" t="s">
        <v>230</v>
      </c>
      <c r="N2883" s="55" t="s">
        <v>353</v>
      </c>
      <c r="O2883" s="25">
        <f t="shared" si="226"/>
        <v>620</v>
      </c>
      <c r="P2883" s="31">
        <v>0</v>
      </c>
      <c r="Q2883" s="32"/>
      <c r="R2883" s="33">
        <f t="shared" si="222"/>
        <v>4.935483870967742</v>
      </c>
      <c r="S2883" s="34">
        <f t="shared" ref="S2883:S2946" si="227">SUMIFS(H:H,$A:$A,A2883,$D:$D,D2883,$E:$E,E2883)</f>
        <v>106</v>
      </c>
      <c r="T2883" s="35">
        <f>IF(L2883="비가동",0,VLOOKUP(E2883,[1]단가!$D$4:$G$1048576,4,0))</f>
        <v>58</v>
      </c>
      <c r="U2883" s="35">
        <f t="shared" si="223"/>
        <v>473280</v>
      </c>
      <c r="V2883" s="36" t="str">
        <f>IF($L2883="비가동",0,IF($B2883="in",VLOOKUP($E2883,[1]투입량!$M:$T,3,FALSE),VLOOKUP($E2883,[1]투입량!$D:$I,3,FALSE)))</f>
        <v>E7003</v>
      </c>
      <c r="W2883" s="35">
        <f>IF($L2883="비가동",0,IF($B2883="in",VLOOKUP($E2883,[1]투입량!$M:$T,6,FALSE),VLOOKUP($E2883,[1]투입량!$D:$I,5,FALSE)))</f>
        <v>80</v>
      </c>
      <c r="X2883" s="35">
        <f t="shared" si="225"/>
        <v>4488</v>
      </c>
      <c r="Y2883" s="37">
        <f>IF(V2883=0,0,VLOOKUP(V2883,'[1]원재료 (2)'!C:H,3,0)*0.001)</f>
        <v>4.95</v>
      </c>
      <c r="Z2883" s="35">
        <f t="shared" si="224"/>
        <v>22215.600000000002</v>
      </c>
      <c r="AA2883" s="49"/>
      <c r="AB2883" s="39" t="s">
        <v>232</v>
      </c>
      <c r="AC2883" s="40"/>
    </row>
    <row r="2884" spans="1:29" ht="19.5" customHeight="1" x14ac:dyDescent="0.45">
      <c r="A2884" s="22">
        <v>46156</v>
      </c>
      <c r="B2884" s="23" t="s">
        <v>29</v>
      </c>
      <c r="C2884" s="53" t="s">
        <v>168</v>
      </c>
      <c r="D2884" s="25" t="s">
        <v>370</v>
      </c>
      <c r="E2884" s="26" t="s">
        <v>316</v>
      </c>
      <c r="F2884" s="27" t="str">
        <f>VLOOKUP(표1[[#This Row],[품번]],[1]!품번구분[#Data],2,0)</f>
        <v>G</v>
      </c>
      <c r="G2884" s="28">
        <v>4</v>
      </c>
      <c r="H2884" s="28">
        <v>96</v>
      </c>
      <c r="I2884" s="28">
        <v>0</v>
      </c>
      <c r="J2884" s="29">
        <f>표1[[#This Row],[C/V]]*표1[[#This Row],[판수]]-표1[[#This Row],[불량수량]]</f>
        <v>384</v>
      </c>
      <c r="K2884" s="28" t="s">
        <v>301</v>
      </c>
      <c r="L2884" s="28" t="s">
        <v>117</v>
      </c>
      <c r="M2884" s="44" t="s">
        <v>353</v>
      </c>
      <c r="N2884" s="55" t="s">
        <v>230</v>
      </c>
      <c r="O2884" s="25">
        <f t="shared" si="226"/>
        <v>660</v>
      </c>
      <c r="P2884" s="31">
        <v>0</v>
      </c>
      <c r="Q2884" s="32"/>
      <c r="R2884" s="33">
        <f t="shared" si="222"/>
        <v>8.7272727272727266</v>
      </c>
      <c r="S2884" s="34">
        <f t="shared" si="227"/>
        <v>183</v>
      </c>
      <c r="T2884" s="35">
        <f>IF(L2884="비가동",0,VLOOKUP(E2884,[1]단가!$D$4:$G$1048576,4,0))</f>
        <v>670</v>
      </c>
      <c r="U2884" s="35">
        <f t="shared" si="223"/>
        <v>257280</v>
      </c>
      <c r="V2884" s="36" t="str">
        <f>IF($L2884="비가동",0,IF($B2884="in",VLOOKUP($E2884,[1]투입량!$M:$T,3,FALSE),VLOOKUP($E2884,[1]투입량!$D:$I,3,FALSE)))</f>
        <v>E5005-1</v>
      </c>
      <c r="W2884" s="35">
        <f>IF($L2884="비가동",0,IF($B2884="in",VLOOKUP($E2884,[1]투입량!$M:$T,6,FALSE),VLOOKUP($E2884,[1]투입량!$D:$I,5,FALSE)))</f>
        <v>337</v>
      </c>
      <c r="X2884" s="35">
        <f t="shared" si="225"/>
        <v>35587.200000000004</v>
      </c>
      <c r="Y2884" s="37">
        <f>IF(V2884=0,0,VLOOKUP(V2884,'[1]원재료 (2)'!C:H,3,0)*0.001)</f>
        <v>3.25</v>
      </c>
      <c r="Z2884" s="35">
        <f t="shared" si="224"/>
        <v>115658.40000000001</v>
      </c>
      <c r="AA2884" s="49"/>
      <c r="AB2884" s="39" t="s">
        <v>232</v>
      </c>
      <c r="AC2884" s="40"/>
    </row>
    <row r="2885" spans="1:29" ht="19.5" customHeight="1" x14ac:dyDescent="0.45">
      <c r="A2885" s="22">
        <v>46156</v>
      </c>
      <c r="B2885" s="23" t="s">
        <v>29</v>
      </c>
      <c r="C2885" s="53" t="s">
        <v>168</v>
      </c>
      <c r="D2885" s="25" t="s">
        <v>414</v>
      </c>
      <c r="E2885" s="26" t="s">
        <v>438</v>
      </c>
      <c r="F2885" s="27" t="str">
        <f>VLOOKUP(표1[[#This Row],[품번]],[1]!품번구분[#Data],2,0)</f>
        <v>G</v>
      </c>
      <c r="G2885" s="28">
        <v>16</v>
      </c>
      <c r="H2885" s="28">
        <v>96</v>
      </c>
      <c r="I2885" s="28">
        <v>0</v>
      </c>
      <c r="J2885" s="29">
        <f>표1[[#This Row],[C/V]]*표1[[#This Row],[판수]]-표1[[#This Row],[불량수량]]</f>
        <v>1536</v>
      </c>
      <c r="K2885" s="28" t="s">
        <v>301</v>
      </c>
      <c r="L2885" s="28" t="s">
        <v>117</v>
      </c>
      <c r="M2885" s="44" t="s">
        <v>353</v>
      </c>
      <c r="N2885" s="55" t="s">
        <v>230</v>
      </c>
      <c r="O2885" s="25">
        <f t="shared" si="226"/>
        <v>660</v>
      </c>
      <c r="P2885" s="31">
        <v>0</v>
      </c>
      <c r="Q2885" s="32"/>
      <c r="R2885" s="33">
        <f t="shared" si="222"/>
        <v>8.7272727272727266</v>
      </c>
      <c r="S2885" s="34">
        <f t="shared" si="227"/>
        <v>166</v>
      </c>
      <c r="T2885" s="35">
        <f>IF(L2885="비가동",0,VLOOKUP(E2885,[1]단가!$D$4:$G$1048576,4,0))</f>
        <v>168</v>
      </c>
      <c r="U2885" s="35">
        <f t="shared" si="223"/>
        <v>258048</v>
      </c>
      <c r="V2885" s="36" t="str">
        <f>IF($L2885="비가동",0,IF($B2885="in",VLOOKUP($E2885,[1]투입량!$M:$T,3,FALSE),VLOOKUP($E2885,[1]투입량!$D:$I,3,FALSE)))</f>
        <v>E4005</v>
      </c>
      <c r="W2885" s="35">
        <f>IF($L2885="비가동",0,IF($B2885="in",VLOOKUP($E2885,[1]투입량!$M:$T,6,FALSE),VLOOKUP($E2885,[1]투입량!$D:$I,5,FALSE)))</f>
        <v>300</v>
      </c>
      <c r="X2885" s="35">
        <f t="shared" si="225"/>
        <v>31680</v>
      </c>
      <c r="Y2885" s="37">
        <f>IF(V2885=0,0,VLOOKUP(V2885,'[1]원재료 (2)'!C:H,3,0)*0.001)</f>
        <v>3.22</v>
      </c>
      <c r="Z2885" s="35">
        <f t="shared" si="224"/>
        <v>102009.60000000001</v>
      </c>
      <c r="AA2885" s="49"/>
      <c r="AB2885" s="39" t="s">
        <v>232</v>
      </c>
      <c r="AC2885" s="40"/>
    </row>
    <row r="2886" spans="1:29" ht="19.5" customHeight="1" x14ac:dyDescent="0.45">
      <c r="A2886" s="22">
        <v>46156</v>
      </c>
      <c r="B2886" s="23" t="s">
        <v>29</v>
      </c>
      <c r="C2886" s="53" t="s">
        <v>168</v>
      </c>
      <c r="D2886" s="25" t="s">
        <v>416</v>
      </c>
      <c r="E2886" s="26" t="s">
        <v>417</v>
      </c>
      <c r="F2886" s="27" t="str">
        <f>VLOOKUP(표1[[#This Row],[품번]],[1]!품번구분[#Data],2,0)</f>
        <v>G</v>
      </c>
      <c r="G2886" s="28">
        <v>160</v>
      </c>
      <c r="H2886" s="28">
        <v>55</v>
      </c>
      <c r="I2886" s="28">
        <v>0</v>
      </c>
      <c r="J2886" s="29">
        <f>표1[[#This Row],[C/V]]*표1[[#This Row],[판수]]-표1[[#This Row],[불량수량]]</f>
        <v>8800</v>
      </c>
      <c r="K2886" s="28" t="s">
        <v>301</v>
      </c>
      <c r="L2886" s="28" t="s">
        <v>117</v>
      </c>
      <c r="M2886" s="44" t="s">
        <v>353</v>
      </c>
      <c r="N2886" s="55" t="s">
        <v>230</v>
      </c>
      <c r="O2886" s="25">
        <f t="shared" si="226"/>
        <v>660</v>
      </c>
      <c r="P2886" s="31">
        <v>0</v>
      </c>
      <c r="Q2886" s="32"/>
      <c r="R2886" s="33">
        <f t="shared" ref="R2886:R2949" si="228">IF(H2886=0,"",H2886/O2886*60)</f>
        <v>5</v>
      </c>
      <c r="S2886" s="34">
        <f t="shared" si="227"/>
        <v>106</v>
      </c>
      <c r="T2886" s="35">
        <f>IF(L2886="비가동",0,VLOOKUP(E2886,[1]단가!$D$4:$G$1048576,4,0))</f>
        <v>58</v>
      </c>
      <c r="U2886" s="35">
        <f t="shared" si="223"/>
        <v>510400</v>
      </c>
      <c r="V2886" s="36" t="str">
        <f>IF($L2886="비가동",0,IF($B2886="in",VLOOKUP($E2886,[1]투입량!$M:$T,3,FALSE),VLOOKUP($E2886,[1]투입량!$D:$I,3,FALSE)))</f>
        <v>E7003</v>
      </c>
      <c r="W2886" s="35">
        <f>IF($L2886="비가동",0,IF($B2886="in",VLOOKUP($E2886,[1]투입량!$M:$T,6,FALSE),VLOOKUP($E2886,[1]투입량!$D:$I,5,FALSE)))</f>
        <v>80</v>
      </c>
      <c r="X2886" s="35">
        <f t="shared" si="225"/>
        <v>4840</v>
      </c>
      <c r="Y2886" s="37">
        <f>IF(V2886=0,0,VLOOKUP(V2886,'[1]원재료 (2)'!C:H,3,0)*0.001)</f>
        <v>4.95</v>
      </c>
      <c r="Z2886" s="35">
        <f t="shared" si="224"/>
        <v>23958</v>
      </c>
      <c r="AA2886" s="49"/>
      <c r="AB2886" s="39" t="s">
        <v>232</v>
      </c>
      <c r="AC2886" s="40"/>
    </row>
    <row r="2887" spans="1:29" ht="19.5" customHeight="1" x14ac:dyDescent="0.45">
      <c r="A2887" s="22">
        <v>46156</v>
      </c>
      <c r="B2887" s="23" t="s">
        <v>29</v>
      </c>
      <c r="C2887" s="53" t="s">
        <v>168</v>
      </c>
      <c r="D2887" s="25" t="s">
        <v>430</v>
      </c>
      <c r="E2887" s="26" t="s">
        <v>431</v>
      </c>
      <c r="F2887" s="27" t="str">
        <f>VLOOKUP(표1[[#This Row],[품번]],[1]!품번구분[#Data],2,0)</f>
        <v>G</v>
      </c>
      <c r="G2887" s="28">
        <v>30</v>
      </c>
      <c r="H2887" s="28">
        <v>38</v>
      </c>
      <c r="I2887" s="28">
        <v>0</v>
      </c>
      <c r="J2887" s="29">
        <f>표1[[#This Row],[C/V]]*표1[[#This Row],[판수]]-표1[[#This Row],[불량수량]]</f>
        <v>1140</v>
      </c>
      <c r="K2887" s="28" t="s">
        <v>311</v>
      </c>
      <c r="L2887" s="28" t="s">
        <v>34</v>
      </c>
      <c r="M2887" s="55" t="s">
        <v>230</v>
      </c>
      <c r="N2887" s="55">
        <v>0.5</v>
      </c>
      <c r="O2887" s="25">
        <f t="shared" si="226"/>
        <v>240</v>
      </c>
      <c r="P2887" s="31">
        <v>0</v>
      </c>
      <c r="Q2887" s="32"/>
      <c r="R2887" s="33">
        <f t="shared" si="228"/>
        <v>9.5</v>
      </c>
      <c r="S2887" s="34">
        <f t="shared" si="227"/>
        <v>38</v>
      </c>
      <c r="T2887" s="35">
        <f>IF(L2887="비가동",0,VLOOKUP(E2887,[1]단가!$D$4:$G$1048576,4,0))</f>
        <v>260.10000000000002</v>
      </c>
      <c r="U2887" s="35">
        <f t="shared" si="223"/>
        <v>296514</v>
      </c>
      <c r="V2887" s="36" t="str">
        <f>IF($L2887="비가동",0,IF($B2887="in",VLOOKUP($E2887,[1]투입량!$M:$T,3,FALSE),VLOOKUP($E2887,[1]투입량!$D:$I,3,FALSE)))</f>
        <v>E5005-1</v>
      </c>
      <c r="W2887" s="35">
        <f>IF($L2887="비가동",0,IF($B2887="in",VLOOKUP($E2887,[1]투입량!$M:$T,6,FALSE),VLOOKUP($E2887,[1]투입량!$D:$I,5,FALSE)))</f>
        <v>630</v>
      </c>
      <c r="X2887" s="35">
        <f t="shared" si="225"/>
        <v>26334</v>
      </c>
      <c r="Y2887" s="37">
        <f>IF(V2887=0,0,VLOOKUP(V2887,'[1]원재료 (2)'!C:H,3,0)*0.001)</f>
        <v>3.25</v>
      </c>
      <c r="Z2887" s="35">
        <f t="shared" si="224"/>
        <v>85585.5</v>
      </c>
      <c r="AA2887" s="49"/>
      <c r="AB2887" s="39" t="s">
        <v>232</v>
      </c>
      <c r="AC2887" s="40"/>
    </row>
    <row r="2888" spans="1:29" ht="19.5" hidden="1" customHeight="1" x14ac:dyDescent="0.45">
      <c r="A2888" s="22">
        <v>46156</v>
      </c>
      <c r="B2888" s="23" t="s">
        <v>29</v>
      </c>
      <c r="C2888" s="53" t="s">
        <v>168</v>
      </c>
      <c r="D2888" s="25" t="s">
        <v>430</v>
      </c>
      <c r="E2888" s="26" t="s">
        <v>405</v>
      </c>
      <c r="F2888" s="27" t="str">
        <f>VLOOKUP(표1[[#This Row],[품번]],[1]!품번구분[#Data],2,0)</f>
        <v>G</v>
      </c>
      <c r="G2888" s="28">
        <v>4</v>
      </c>
      <c r="H2888" s="28">
        <v>43</v>
      </c>
      <c r="I2888" s="28">
        <v>0</v>
      </c>
      <c r="J2888" s="29">
        <f>표1[[#This Row],[C/V]]*표1[[#This Row],[판수]]-표1[[#This Row],[불량수량]]</f>
        <v>172</v>
      </c>
      <c r="K2888" s="28" t="s">
        <v>439</v>
      </c>
      <c r="L2888" s="28" t="s">
        <v>34</v>
      </c>
      <c r="M2888" s="44">
        <v>0.5</v>
      </c>
      <c r="N2888" s="56" t="s">
        <v>353</v>
      </c>
      <c r="O2888" s="25">
        <f t="shared" si="226"/>
        <v>320</v>
      </c>
      <c r="P2888" s="31">
        <v>60</v>
      </c>
      <c r="Q2888" s="32" t="s">
        <v>343</v>
      </c>
      <c r="R2888" s="33">
        <f t="shared" si="228"/>
        <v>8.0625</v>
      </c>
      <c r="S2888" s="34">
        <f t="shared" si="227"/>
        <v>43</v>
      </c>
      <c r="T2888" s="35">
        <f>IF(L2888="비가동",0,VLOOKUP(E2888,[1]단가!$D$4:$G$1048576,4,0))</f>
        <v>412.51</v>
      </c>
      <c r="U2888" s="35">
        <f t="shared" si="223"/>
        <v>70951.72</v>
      </c>
      <c r="V2888" s="36" t="str">
        <f>IF($L2888="비가동",0,IF($B2888="in",VLOOKUP($E2888,[1]투입량!$M:$T,3,FALSE),VLOOKUP($E2888,[1]투입량!$D:$I,3,FALSE)))</f>
        <v>E6004</v>
      </c>
      <c r="W2888" s="35">
        <f>IF($L2888="비가동",0,IF($B2888="in",VLOOKUP($E2888,[1]투입량!$M:$T,6,FALSE),VLOOKUP($E2888,[1]투입량!$D:$I,5,FALSE)))</f>
        <v>0</v>
      </c>
      <c r="X2888" s="35">
        <f t="shared" si="225"/>
        <v>0</v>
      </c>
      <c r="Y2888" s="37">
        <f>IF(V2888=0,0,VLOOKUP(V2888,'[1]원재료 (2)'!C:H,3,0)*0.001)</f>
        <v>3.35</v>
      </c>
      <c r="Z2888" s="35">
        <f t="shared" si="224"/>
        <v>0</v>
      </c>
      <c r="AA2888" s="49"/>
      <c r="AB2888" s="39" t="s">
        <v>232</v>
      </c>
      <c r="AC2888" s="40"/>
    </row>
    <row r="2889" spans="1:29" ht="19.5" hidden="1" customHeight="1" x14ac:dyDescent="0.45">
      <c r="A2889" s="22">
        <v>46156</v>
      </c>
      <c r="B2889" s="23" t="s">
        <v>29</v>
      </c>
      <c r="C2889" s="53" t="s">
        <v>168</v>
      </c>
      <c r="D2889" s="25" t="s">
        <v>440</v>
      </c>
      <c r="E2889" s="26" t="s">
        <v>441</v>
      </c>
      <c r="F2889" s="27" t="str">
        <f>VLOOKUP(표1[[#This Row],[품번]],[1]!품번구분[#Data],2,0)</f>
        <v>G</v>
      </c>
      <c r="G2889" s="28">
        <v>32</v>
      </c>
      <c r="H2889" s="28">
        <v>43</v>
      </c>
      <c r="I2889" s="28">
        <v>0</v>
      </c>
      <c r="J2889" s="29">
        <f>표1[[#This Row],[C/V]]*표1[[#This Row],[판수]]-표1[[#This Row],[불량수량]]</f>
        <v>1376</v>
      </c>
      <c r="K2889" s="28" t="s">
        <v>439</v>
      </c>
      <c r="L2889" s="28" t="s">
        <v>34</v>
      </c>
      <c r="M2889" s="44">
        <v>0.5</v>
      </c>
      <c r="N2889" s="56" t="s">
        <v>353</v>
      </c>
      <c r="O2889" s="25">
        <f t="shared" si="226"/>
        <v>320</v>
      </c>
      <c r="P2889" s="31">
        <v>60</v>
      </c>
      <c r="Q2889" s="32" t="s">
        <v>343</v>
      </c>
      <c r="R2889" s="33">
        <f t="shared" si="228"/>
        <v>8.0625</v>
      </c>
      <c r="S2889" s="34">
        <f t="shared" si="227"/>
        <v>43</v>
      </c>
      <c r="T2889" s="35">
        <f>IF(L2889="비가동",0,VLOOKUP(E2889,[1]단가!$D$4:$G$1048576,4,0))</f>
        <v>109</v>
      </c>
      <c r="U2889" s="35">
        <f t="shared" si="223"/>
        <v>149984</v>
      </c>
      <c r="V2889" s="36" t="str">
        <f>IF($L2889="비가동",0,IF($B2889="in",VLOOKUP($E2889,[1]투입량!$M:$T,3,FALSE),VLOOKUP($E2889,[1]투입량!$D:$I,3,FALSE)))</f>
        <v>C5001</v>
      </c>
      <c r="W2889" s="35">
        <f>IF($L2889="비가동",0,IF($B2889="in",VLOOKUP($E2889,[1]투입량!$M:$T,6,FALSE),VLOOKUP($E2889,[1]투입량!$D:$I,5,FALSE)))</f>
        <v>55</v>
      </c>
      <c r="X2889" s="35">
        <f t="shared" si="225"/>
        <v>2601.5000000000005</v>
      </c>
      <c r="Y2889" s="37">
        <f>IF(V2889=0,0,VLOOKUP(V2889,'[1]원재료 (2)'!C:H,3,0)*0.001)</f>
        <v>5.3</v>
      </c>
      <c r="Z2889" s="35">
        <f t="shared" si="224"/>
        <v>13787.950000000003</v>
      </c>
      <c r="AA2889" s="49"/>
      <c r="AB2889" s="39" t="s">
        <v>232</v>
      </c>
      <c r="AC2889" s="40"/>
    </row>
    <row r="2890" spans="1:29" ht="19.5" hidden="1" customHeight="1" x14ac:dyDescent="0.45">
      <c r="A2890" s="22">
        <v>46156</v>
      </c>
      <c r="B2890" s="23" t="s">
        <v>29</v>
      </c>
      <c r="C2890" s="53" t="s">
        <v>168</v>
      </c>
      <c r="D2890" s="25" t="s">
        <v>442</v>
      </c>
      <c r="E2890" s="26" t="s">
        <v>429</v>
      </c>
      <c r="F2890" s="27" t="str">
        <f>VLOOKUP(표1[[#This Row],[품번]],[1]!품번구분[#Data],2,0)</f>
        <v>G</v>
      </c>
      <c r="G2890" s="28">
        <v>80</v>
      </c>
      <c r="H2890" s="28">
        <v>43</v>
      </c>
      <c r="I2890" s="28">
        <v>0</v>
      </c>
      <c r="J2890" s="29">
        <f>표1[[#This Row],[C/V]]*표1[[#This Row],[판수]]-표1[[#This Row],[불량수량]]</f>
        <v>3440</v>
      </c>
      <c r="K2890" s="28" t="s">
        <v>439</v>
      </c>
      <c r="L2890" s="28" t="s">
        <v>34</v>
      </c>
      <c r="M2890" s="44">
        <v>0.5</v>
      </c>
      <c r="N2890" s="56" t="s">
        <v>353</v>
      </c>
      <c r="O2890" s="25">
        <f t="shared" si="226"/>
        <v>320</v>
      </c>
      <c r="P2890" s="31">
        <v>60</v>
      </c>
      <c r="Q2890" s="32" t="s">
        <v>343</v>
      </c>
      <c r="R2890" s="33">
        <f t="shared" si="228"/>
        <v>8.0625</v>
      </c>
      <c r="S2890" s="34">
        <f t="shared" si="227"/>
        <v>43</v>
      </c>
      <c r="T2890" s="35">
        <f>IF(L2890="비가동",0,VLOOKUP(E2890,[1]단가!$D$4:$G$1048576,4,0))</f>
        <v>99</v>
      </c>
      <c r="U2890" s="35">
        <f t="shared" si="223"/>
        <v>340560</v>
      </c>
      <c r="V2890" s="36" t="str">
        <f>IF($L2890="비가동",0,IF($B2890="in",VLOOKUP($E2890,[1]투입량!$M:$T,3,FALSE),VLOOKUP($E2890,[1]투입량!$D:$I,3,FALSE)))</f>
        <v>E7002</v>
      </c>
      <c r="W2890" s="35">
        <f>IF($L2890="비가동",0,IF($B2890="in",VLOOKUP($E2890,[1]투입량!$M:$T,6,FALSE),VLOOKUP($E2890,[1]투입량!$D:$I,5,FALSE)))</f>
        <v>540</v>
      </c>
      <c r="X2890" s="35">
        <f t="shared" si="225"/>
        <v>25542</v>
      </c>
      <c r="Y2890" s="37">
        <f>IF(V2890=0,0,VLOOKUP(V2890,'[1]원재료 (2)'!C:H,3,0)*0.001)</f>
        <v>3.02</v>
      </c>
      <c r="Z2890" s="35">
        <f t="shared" si="224"/>
        <v>77136.84</v>
      </c>
      <c r="AA2890" s="49"/>
      <c r="AB2890" s="39" t="s">
        <v>232</v>
      </c>
      <c r="AC2890" s="40"/>
    </row>
    <row r="2891" spans="1:29" ht="19.5" customHeight="1" x14ac:dyDescent="0.45">
      <c r="A2891" s="22">
        <v>46156</v>
      </c>
      <c r="B2891" s="23" t="s">
        <v>29</v>
      </c>
      <c r="C2891" s="53" t="s">
        <v>168</v>
      </c>
      <c r="D2891" s="25" t="s">
        <v>345</v>
      </c>
      <c r="E2891" s="26" t="s">
        <v>346</v>
      </c>
      <c r="F2891" s="27" t="str">
        <f>VLOOKUP(표1[[#This Row],[품번]],[1]!품번구분[#Data],2,0)</f>
        <v>G</v>
      </c>
      <c r="G2891" s="28">
        <v>4</v>
      </c>
      <c r="H2891" s="28">
        <v>94</v>
      </c>
      <c r="I2891" s="28">
        <v>0</v>
      </c>
      <c r="J2891" s="29">
        <f>표1[[#This Row],[C/V]]*표1[[#This Row],[판수]]-표1[[#This Row],[불량수량]]</f>
        <v>376</v>
      </c>
      <c r="K2891" s="28" t="s">
        <v>352</v>
      </c>
      <c r="L2891" s="28" t="s">
        <v>34</v>
      </c>
      <c r="M2891" s="30" t="s">
        <v>230</v>
      </c>
      <c r="N2891" s="56" t="s">
        <v>353</v>
      </c>
      <c r="O2891" s="25">
        <f t="shared" si="226"/>
        <v>620</v>
      </c>
      <c r="P2891" s="31">
        <v>0</v>
      </c>
      <c r="Q2891" s="32"/>
      <c r="R2891" s="33">
        <f t="shared" si="228"/>
        <v>9.0967741935483879</v>
      </c>
      <c r="S2891" s="34">
        <f t="shared" si="227"/>
        <v>200</v>
      </c>
      <c r="T2891" s="35">
        <f>IF(L2891="비가동",0,VLOOKUP(E2891,[1]단가!$D$4:$G$1048576,4,0))</f>
        <v>894.6</v>
      </c>
      <c r="U2891" s="35">
        <f t="shared" si="223"/>
        <v>336369.60000000003</v>
      </c>
      <c r="V2891" s="36" t="str">
        <f>IF($L2891="비가동",0,IF($B2891="in",VLOOKUP($E2891,[1]투입량!$M:$T,3,FALSE),VLOOKUP($E2891,[1]투입량!$D:$I,3,FALSE)))</f>
        <v>E5007</v>
      </c>
      <c r="W2891" s="35">
        <f>IF($L2891="비가동",0,IF($B2891="in",VLOOKUP($E2891,[1]투입량!$M:$T,6,FALSE),VLOOKUP($E2891,[1]투입량!$D:$I,5,FALSE)))</f>
        <v>448</v>
      </c>
      <c r="X2891" s="35">
        <f t="shared" si="225"/>
        <v>46323.200000000004</v>
      </c>
      <c r="Y2891" s="37">
        <f>IF(V2891=0,0,VLOOKUP(V2891,'[1]원재료 (2)'!C:H,3,0)*0.001)</f>
        <v>4.45</v>
      </c>
      <c r="Z2891" s="35">
        <f t="shared" si="224"/>
        <v>206138.24000000002</v>
      </c>
      <c r="AA2891" s="49"/>
      <c r="AB2891" s="39" t="s">
        <v>232</v>
      </c>
      <c r="AC2891" s="40"/>
    </row>
    <row r="2892" spans="1:29" ht="19.5" customHeight="1" x14ac:dyDescent="0.45">
      <c r="A2892" s="22">
        <v>46156</v>
      </c>
      <c r="B2892" s="23" t="s">
        <v>29</v>
      </c>
      <c r="C2892" s="53" t="s">
        <v>168</v>
      </c>
      <c r="D2892" s="25" t="s">
        <v>348</v>
      </c>
      <c r="E2892" s="26" t="s">
        <v>349</v>
      </c>
      <c r="F2892" s="27" t="str">
        <f>VLOOKUP(표1[[#This Row],[품번]],[1]!품번구분[#Data],2,0)</f>
        <v>G</v>
      </c>
      <c r="G2892" s="28">
        <v>6</v>
      </c>
      <c r="H2892" s="28">
        <v>99</v>
      </c>
      <c r="I2892" s="28">
        <v>0</v>
      </c>
      <c r="J2892" s="29">
        <f>표1[[#This Row],[C/V]]*표1[[#This Row],[판수]]-표1[[#This Row],[불량수량]]</f>
        <v>594</v>
      </c>
      <c r="K2892" s="28" t="s">
        <v>352</v>
      </c>
      <c r="L2892" s="28" t="s">
        <v>34</v>
      </c>
      <c r="M2892" s="30" t="s">
        <v>230</v>
      </c>
      <c r="N2892" s="56" t="s">
        <v>353</v>
      </c>
      <c r="O2892" s="25">
        <f t="shared" si="226"/>
        <v>620</v>
      </c>
      <c r="P2892" s="31">
        <v>0</v>
      </c>
      <c r="Q2892" s="32"/>
      <c r="R2892" s="33">
        <f t="shared" si="228"/>
        <v>9.5806451612903221</v>
      </c>
      <c r="S2892" s="34">
        <f t="shared" si="227"/>
        <v>205</v>
      </c>
      <c r="T2892" s="35">
        <f>IF(L2892="비가동",0,VLOOKUP(E2892,[1]단가!$D$4:$G$1048576,4,0))</f>
        <v>987.7</v>
      </c>
      <c r="U2892" s="35">
        <f t="shared" si="223"/>
        <v>586693.80000000005</v>
      </c>
      <c r="V2892" s="36" t="str">
        <f>IF($L2892="비가동",0,IF($B2892="in",VLOOKUP($E2892,[1]투입량!$M:$T,3,FALSE),VLOOKUP($E2892,[1]투입량!$D:$I,3,FALSE)))</f>
        <v>E5007</v>
      </c>
      <c r="W2892" s="35">
        <f>IF($L2892="비가동",0,IF($B2892="in",VLOOKUP($E2892,[1]투입량!$M:$T,6,FALSE),VLOOKUP($E2892,[1]투입량!$D:$I,5,FALSE)))</f>
        <v>320</v>
      </c>
      <c r="X2892" s="35">
        <f t="shared" si="225"/>
        <v>34848</v>
      </c>
      <c r="Y2892" s="37">
        <f>IF(V2892=0,0,VLOOKUP(V2892,[1]원재료!C:H,3,0)*0.001)</f>
        <v>4.55</v>
      </c>
      <c r="Z2892" s="35">
        <f t="shared" si="224"/>
        <v>158558.39999999999</v>
      </c>
      <c r="AA2892" s="49"/>
      <c r="AB2892" s="39" t="s">
        <v>232</v>
      </c>
      <c r="AC2892" s="40"/>
    </row>
    <row r="2893" spans="1:29" ht="19.5" customHeight="1" x14ac:dyDescent="0.45">
      <c r="A2893" s="22">
        <v>46156</v>
      </c>
      <c r="B2893" s="23" t="s">
        <v>29</v>
      </c>
      <c r="C2893" s="53" t="s">
        <v>168</v>
      </c>
      <c r="D2893" s="25" t="s">
        <v>350</v>
      </c>
      <c r="E2893" s="26" t="s">
        <v>228</v>
      </c>
      <c r="F2893" s="27" t="str">
        <f>VLOOKUP(표1[[#This Row],[품번]],[1]!품번구분[#Data],2,0)</f>
        <v>G</v>
      </c>
      <c r="G2893" s="28">
        <v>10</v>
      </c>
      <c r="H2893" s="28">
        <v>92</v>
      </c>
      <c r="I2893" s="28">
        <v>0</v>
      </c>
      <c r="J2893" s="29">
        <f>표1[[#This Row],[C/V]]*표1[[#This Row],[판수]]-표1[[#This Row],[불량수량]]</f>
        <v>920</v>
      </c>
      <c r="K2893" s="28" t="s">
        <v>352</v>
      </c>
      <c r="L2893" s="28" t="s">
        <v>34</v>
      </c>
      <c r="M2893" s="30" t="s">
        <v>230</v>
      </c>
      <c r="N2893" s="56" t="s">
        <v>353</v>
      </c>
      <c r="O2893" s="25">
        <f t="shared" si="226"/>
        <v>620</v>
      </c>
      <c r="P2893" s="31">
        <v>0</v>
      </c>
      <c r="Q2893" s="32"/>
      <c r="R2893" s="33">
        <f t="shared" si="228"/>
        <v>8.9032258064516121</v>
      </c>
      <c r="S2893" s="34">
        <f t="shared" si="227"/>
        <v>198</v>
      </c>
      <c r="T2893" s="35">
        <f>IF(L2893="비가동",0,VLOOKUP(E2893,[1]단가!$D$4:$G$1048576,4,0))</f>
        <v>389.7</v>
      </c>
      <c r="U2893" s="35">
        <f t="shared" si="223"/>
        <v>358524</v>
      </c>
      <c r="V2893" s="36" t="str">
        <f>IF($L2893="비가동",0,IF($B2893="in",VLOOKUP($E2893,[1]투입량!$M:$T,3,FALSE),VLOOKUP($E2893,[1]투입량!$D:$I,3,FALSE)))</f>
        <v>E5008</v>
      </c>
      <c r="W2893" s="35">
        <f>IF($L2893="비가동",0,IF($B2893="in",VLOOKUP($E2893,[1]투입량!$M:$T,6,FALSE),VLOOKUP($E2893,[1]투입량!$D:$I,5,FALSE)))</f>
        <v>320</v>
      </c>
      <c r="X2893" s="35">
        <f t="shared" si="225"/>
        <v>32384</v>
      </c>
      <c r="Y2893" s="37">
        <f>IF(V2893=0,0,VLOOKUP(V2893,[1]원재료!C:H,3,0)*0.001)</f>
        <v>4.5600000000000005</v>
      </c>
      <c r="Z2893" s="35">
        <f t="shared" si="224"/>
        <v>147671.04000000001</v>
      </c>
      <c r="AA2893" s="49"/>
      <c r="AB2893" s="39" t="s">
        <v>232</v>
      </c>
      <c r="AC2893" s="40"/>
    </row>
    <row r="2894" spans="1:29" ht="19.5" customHeight="1" x14ac:dyDescent="0.45">
      <c r="A2894" s="22">
        <v>46156</v>
      </c>
      <c r="B2894" s="23" t="s">
        <v>29</v>
      </c>
      <c r="C2894" s="27" t="s">
        <v>168</v>
      </c>
      <c r="D2894" s="25" t="s">
        <v>345</v>
      </c>
      <c r="E2894" s="26" t="s">
        <v>346</v>
      </c>
      <c r="F2894" s="27" t="str">
        <f>VLOOKUP(표1[[#This Row],[품번]],[1]!품번구분[#Data],2,0)</f>
        <v>G</v>
      </c>
      <c r="G2894" s="28">
        <v>4</v>
      </c>
      <c r="H2894" s="28">
        <v>106</v>
      </c>
      <c r="I2894" s="28">
        <v>0</v>
      </c>
      <c r="J2894" s="29">
        <f>표1[[#This Row],[C/V]]*표1[[#This Row],[판수]]-표1[[#This Row],[불량수량]]</f>
        <v>424</v>
      </c>
      <c r="K2894" s="28" t="s">
        <v>347</v>
      </c>
      <c r="L2894" s="28" t="s">
        <v>117</v>
      </c>
      <c r="M2894" s="30" t="s">
        <v>353</v>
      </c>
      <c r="N2894" s="56" t="s">
        <v>230</v>
      </c>
      <c r="O2894" s="25">
        <f t="shared" si="226"/>
        <v>660</v>
      </c>
      <c r="P2894" s="31">
        <v>0</v>
      </c>
      <c r="Q2894" s="32"/>
      <c r="R2894" s="33">
        <f t="shared" si="228"/>
        <v>9.6363636363636367</v>
      </c>
      <c r="S2894" s="34">
        <f t="shared" si="227"/>
        <v>200</v>
      </c>
      <c r="T2894" s="35">
        <f>IF(L2894="비가동",0,VLOOKUP(E2894,[1]단가!$D$4:$G$1048576,4,0))</f>
        <v>894.6</v>
      </c>
      <c r="U2894" s="35">
        <f t="shared" si="223"/>
        <v>379310.4</v>
      </c>
      <c r="V2894" s="36" t="str">
        <f>IF($L2894="비가동",0,IF($B2894="in",VLOOKUP($E2894,[1]투입량!$M:$T,3,FALSE),VLOOKUP($E2894,[1]투입량!$D:$I,3,FALSE)))</f>
        <v>E5007</v>
      </c>
      <c r="W2894" s="35">
        <f>IF($L2894="비가동",0,IF($B2894="in",VLOOKUP($E2894,[1]투입량!$M:$T,6,FALSE),VLOOKUP($E2894,[1]투입량!$D:$I,5,FALSE)))</f>
        <v>448</v>
      </c>
      <c r="X2894" s="35">
        <f t="shared" si="225"/>
        <v>52236.80000000001</v>
      </c>
      <c r="Y2894" s="37">
        <f>IF(V2894=0,0,VLOOKUP(V2894,[1]원재료!C:H,3,0)*0.001)</f>
        <v>4.55</v>
      </c>
      <c r="Z2894" s="35">
        <f t="shared" si="224"/>
        <v>237677.44000000003</v>
      </c>
      <c r="AA2894" s="49"/>
      <c r="AB2894" s="39" t="s">
        <v>232</v>
      </c>
      <c r="AC2894" s="40"/>
    </row>
    <row r="2895" spans="1:29" ht="19.5" customHeight="1" x14ac:dyDescent="0.45">
      <c r="A2895" s="22">
        <v>46156</v>
      </c>
      <c r="B2895" s="23" t="s">
        <v>29</v>
      </c>
      <c r="C2895" s="27" t="s">
        <v>168</v>
      </c>
      <c r="D2895" s="25" t="s">
        <v>348</v>
      </c>
      <c r="E2895" s="26" t="s">
        <v>349</v>
      </c>
      <c r="F2895" s="27" t="str">
        <f>VLOOKUP(표1[[#This Row],[품번]],[1]!품번구분[#Data],2,0)</f>
        <v>G</v>
      </c>
      <c r="G2895" s="28">
        <v>6</v>
      </c>
      <c r="H2895" s="28">
        <v>106</v>
      </c>
      <c r="I2895" s="28">
        <v>0</v>
      </c>
      <c r="J2895" s="29">
        <f>표1[[#This Row],[C/V]]*표1[[#This Row],[판수]]-표1[[#This Row],[불량수량]]</f>
        <v>636</v>
      </c>
      <c r="K2895" s="28" t="s">
        <v>347</v>
      </c>
      <c r="L2895" s="28" t="s">
        <v>117</v>
      </c>
      <c r="M2895" s="30" t="s">
        <v>353</v>
      </c>
      <c r="N2895" s="56" t="s">
        <v>230</v>
      </c>
      <c r="O2895" s="25">
        <f t="shared" si="226"/>
        <v>660</v>
      </c>
      <c r="P2895" s="31">
        <v>0</v>
      </c>
      <c r="Q2895" s="32"/>
      <c r="R2895" s="33">
        <f t="shared" si="228"/>
        <v>9.6363636363636367</v>
      </c>
      <c r="S2895" s="34">
        <f t="shared" si="227"/>
        <v>205</v>
      </c>
      <c r="T2895" s="35">
        <f>IF(L2895="비가동",0,VLOOKUP(E2895,[1]단가!$D$4:$G$1048576,4,0))</f>
        <v>987.7</v>
      </c>
      <c r="U2895" s="35">
        <f t="shared" si="223"/>
        <v>628177.20000000007</v>
      </c>
      <c r="V2895" s="36" t="str">
        <f>IF($L2895="비가동",0,IF($B2895="in",VLOOKUP($E2895,[1]투입량!$M:$T,3,FALSE),VLOOKUP($E2895,[1]투입량!$D:$I,3,FALSE)))</f>
        <v>E5007</v>
      </c>
      <c r="W2895" s="35">
        <f>IF($L2895="비가동",0,IF($B2895="in",VLOOKUP($E2895,[1]투입량!$M:$T,6,FALSE),VLOOKUP($E2895,[1]투입량!$D:$I,5,FALSE)))</f>
        <v>320</v>
      </c>
      <c r="X2895" s="35">
        <f t="shared" si="225"/>
        <v>37312</v>
      </c>
      <c r="Y2895" s="37">
        <f>IF(V2895=0,0,VLOOKUP(V2895,[1]원재료!C:H,3,0)*0.001)</f>
        <v>4.55</v>
      </c>
      <c r="Z2895" s="35">
        <f t="shared" si="224"/>
        <v>169769.60000000001</v>
      </c>
      <c r="AA2895" s="49"/>
      <c r="AB2895" s="39" t="s">
        <v>232</v>
      </c>
      <c r="AC2895" s="40"/>
    </row>
    <row r="2896" spans="1:29" ht="19.5" customHeight="1" x14ac:dyDescent="0.45">
      <c r="A2896" s="22">
        <v>46156</v>
      </c>
      <c r="B2896" s="23" t="s">
        <v>29</v>
      </c>
      <c r="C2896" s="27" t="s">
        <v>168</v>
      </c>
      <c r="D2896" s="25" t="s">
        <v>350</v>
      </c>
      <c r="E2896" s="26" t="s">
        <v>228</v>
      </c>
      <c r="F2896" s="27" t="str">
        <f>VLOOKUP(표1[[#This Row],[품번]],[1]!품번구분[#Data],2,0)</f>
        <v>G</v>
      </c>
      <c r="G2896" s="28">
        <v>10</v>
      </c>
      <c r="H2896" s="28">
        <v>106</v>
      </c>
      <c r="I2896" s="28">
        <v>0</v>
      </c>
      <c r="J2896" s="29">
        <f>표1[[#This Row],[C/V]]*표1[[#This Row],[판수]]-표1[[#This Row],[불량수량]]</f>
        <v>1060</v>
      </c>
      <c r="K2896" s="28" t="s">
        <v>347</v>
      </c>
      <c r="L2896" s="28" t="s">
        <v>117</v>
      </c>
      <c r="M2896" s="30" t="s">
        <v>353</v>
      </c>
      <c r="N2896" s="56" t="s">
        <v>230</v>
      </c>
      <c r="O2896" s="25">
        <f t="shared" si="226"/>
        <v>660</v>
      </c>
      <c r="P2896" s="31">
        <v>0</v>
      </c>
      <c r="Q2896" s="32"/>
      <c r="R2896" s="33">
        <f t="shared" si="228"/>
        <v>9.6363636363636367</v>
      </c>
      <c r="S2896" s="34">
        <f t="shared" si="227"/>
        <v>198</v>
      </c>
      <c r="T2896" s="35">
        <f>IF(L2896="비가동",0,VLOOKUP(E2896,[1]단가!$D$4:$G$1048576,4,0))</f>
        <v>389.7</v>
      </c>
      <c r="U2896" s="35">
        <f t="shared" si="223"/>
        <v>413082</v>
      </c>
      <c r="V2896" s="36" t="str">
        <f>IF($L2896="비가동",0,IF($B2896="in",VLOOKUP($E2896,[1]투입량!$M:$T,3,FALSE),VLOOKUP($E2896,[1]투입량!$D:$I,3,FALSE)))</f>
        <v>E5008</v>
      </c>
      <c r="W2896" s="35">
        <f>IF($L2896="비가동",0,IF($B2896="in",VLOOKUP($E2896,[1]투입량!$M:$T,6,FALSE),VLOOKUP($E2896,[1]투입량!$D:$I,5,FALSE)))</f>
        <v>320</v>
      </c>
      <c r="X2896" s="35">
        <f t="shared" si="225"/>
        <v>37312</v>
      </c>
      <c r="Y2896" s="37">
        <f>IF(V2896=0,0,VLOOKUP(V2896,[1]원재료!C:H,3,0)*0.001)</f>
        <v>4.5600000000000005</v>
      </c>
      <c r="Z2896" s="35">
        <f t="shared" si="224"/>
        <v>170142.72000000003</v>
      </c>
      <c r="AA2896" s="49"/>
      <c r="AB2896" s="39" t="s">
        <v>232</v>
      </c>
      <c r="AC2896" s="40"/>
    </row>
    <row r="2897" spans="1:29" ht="19.5" customHeight="1" x14ac:dyDescent="0.45">
      <c r="A2897" s="22">
        <v>46157</v>
      </c>
      <c r="B2897" s="23" t="s">
        <v>226</v>
      </c>
      <c r="C2897" s="27" t="s">
        <v>168</v>
      </c>
      <c r="D2897" s="25" t="s">
        <v>227</v>
      </c>
      <c r="E2897" s="26" t="s">
        <v>228</v>
      </c>
      <c r="F2897" s="27" t="str">
        <f>VLOOKUP(표1[[#This Row],[품번]],[1]!품번구분[#Data],2,0)</f>
        <v>G</v>
      </c>
      <c r="G2897" s="28">
        <v>12</v>
      </c>
      <c r="H2897" s="28">
        <v>96</v>
      </c>
      <c r="I2897" s="28">
        <v>0</v>
      </c>
      <c r="J2897" s="29">
        <f>표1[[#This Row],[C/V]]*표1[[#This Row],[판수]]-표1[[#This Row],[불량수량]]</f>
        <v>1152</v>
      </c>
      <c r="K2897" s="28" t="s">
        <v>251</v>
      </c>
      <c r="L2897" s="28" t="s">
        <v>34</v>
      </c>
      <c r="M2897" s="30" t="s">
        <v>230</v>
      </c>
      <c r="N2897" s="56" t="s">
        <v>353</v>
      </c>
      <c r="O2897" s="25">
        <f t="shared" si="226"/>
        <v>620</v>
      </c>
      <c r="P2897" s="31">
        <v>0</v>
      </c>
      <c r="Q2897" s="32"/>
      <c r="R2897" s="33">
        <f t="shared" si="228"/>
        <v>9.2903225806451619</v>
      </c>
      <c r="S2897" s="34">
        <f t="shared" si="227"/>
        <v>199</v>
      </c>
      <c r="T2897" s="35">
        <f>IF(L2897="비가동",0,VLOOKUP(E2897,[1]단가!$D$4:$G$1048576,4,0))</f>
        <v>389.7</v>
      </c>
      <c r="U2897" s="35">
        <f t="shared" si="223"/>
        <v>448934.39999999997</v>
      </c>
      <c r="V2897" s="36" t="str">
        <f>IF($L2897="비가동",0,IF($B2897="in",VLOOKUP($E2897,[1]투입량!$M:$T,3,FALSE),VLOOKUP($E2897,[1]투입량!$D:$I,3,FALSE)))</f>
        <v>E5008</v>
      </c>
      <c r="W2897" s="35">
        <f>IF($L2897="비가동",0,IF($B2897="in",VLOOKUP($E2897,[1]투입량!$M:$T,6,FALSE),VLOOKUP($E2897,[1]투입량!$D:$I,5,FALSE)))</f>
        <v>537</v>
      </c>
      <c r="X2897" s="35">
        <f t="shared" si="225"/>
        <v>56707.200000000004</v>
      </c>
      <c r="Y2897" s="37">
        <f>IF(V2897=0,0,VLOOKUP(V2897,[1]원재료!C:H,3,0)*0.001)</f>
        <v>4.5600000000000005</v>
      </c>
      <c r="Z2897" s="35">
        <f t="shared" si="224"/>
        <v>258584.83200000005</v>
      </c>
      <c r="AA2897" s="49"/>
      <c r="AB2897" s="39" t="s">
        <v>232</v>
      </c>
      <c r="AC2897" s="40"/>
    </row>
    <row r="2898" spans="1:29" ht="19.5" customHeight="1" x14ac:dyDescent="0.45">
      <c r="A2898" s="22">
        <v>46157</v>
      </c>
      <c r="B2898" s="23" t="s">
        <v>226</v>
      </c>
      <c r="C2898" s="27" t="s">
        <v>168</v>
      </c>
      <c r="D2898" s="25" t="s">
        <v>233</v>
      </c>
      <c r="E2898" s="26" t="s">
        <v>443</v>
      </c>
      <c r="F2898" s="27" t="str">
        <f>VLOOKUP(표1[[#This Row],[품번]],[1]!품번구분[#Data],2,0)</f>
        <v>G</v>
      </c>
      <c r="G2898" s="28">
        <v>1</v>
      </c>
      <c r="H2898" s="28">
        <v>38</v>
      </c>
      <c r="I2898" s="28">
        <v>0</v>
      </c>
      <c r="J2898" s="29">
        <f>표1[[#This Row],[C/V]]*표1[[#This Row],[판수]]-표1[[#This Row],[불량수량]]</f>
        <v>38</v>
      </c>
      <c r="K2898" s="28" t="s">
        <v>251</v>
      </c>
      <c r="L2898" s="28" t="s">
        <v>34</v>
      </c>
      <c r="M2898" s="30" t="s">
        <v>230</v>
      </c>
      <c r="N2898" s="56">
        <v>0.55555555555555558</v>
      </c>
      <c r="O2898" s="25">
        <f t="shared" si="226"/>
        <v>320</v>
      </c>
      <c r="P2898" s="31">
        <v>0</v>
      </c>
      <c r="Q2898" s="32"/>
      <c r="R2898" s="33">
        <f t="shared" si="228"/>
        <v>7.125</v>
      </c>
      <c r="S2898" s="34">
        <f t="shared" si="227"/>
        <v>38</v>
      </c>
      <c r="T2898" s="35">
        <f>IF(L2898="비가동",0,VLOOKUP(E2898,[1]단가!$D$4:$G$1048576,4,0))</f>
        <v>3795.7</v>
      </c>
      <c r="U2898" s="35">
        <f t="shared" si="223"/>
        <v>144236.6</v>
      </c>
      <c r="V2898" s="36" t="str">
        <f>IF($L2898="비가동",0,IF($B2898="in",VLOOKUP($E2898,[1]투입량!$M:$T,3,FALSE),VLOOKUP($E2898,[1]투입량!$D:$I,3,FALSE)))</f>
        <v>E5007</v>
      </c>
      <c r="W2898" s="35">
        <f>IF($L2898="비가동",0,IF($B2898="in",VLOOKUP($E2898,[1]투입량!$M:$T,6,FALSE),VLOOKUP($E2898,[1]투입량!$D:$I,5,FALSE)))</f>
        <v>0</v>
      </c>
      <c r="X2898" s="35">
        <f t="shared" si="225"/>
        <v>0</v>
      </c>
      <c r="Y2898" s="37">
        <f>IF(V2898=0,0,VLOOKUP(V2898,[1]원재료!C:H,3,0)*0.001)</f>
        <v>4.55</v>
      </c>
      <c r="Z2898" s="35">
        <f t="shared" si="224"/>
        <v>0</v>
      </c>
      <c r="AA2898" s="49"/>
      <c r="AB2898" s="39" t="s">
        <v>232</v>
      </c>
      <c r="AC2898" s="40"/>
    </row>
    <row r="2899" spans="1:29" ht="19.5" hidden="1" customHeight="1" x14ac:dyDescent="0.45">
      <c r="A2899" s="22">
        <v>46157</v>
      </c>
      <c r="B2899" s="23" t="s">
        <v>226</v>
      </c>
      <c r="C2899" s="27" t="s">
        <v>168</v>
      </c>
      <c r="D2899" s="25" t="s">
        <v>233</v>
      </c>
      <c r="E2899" s="26" t="s">
        <v>444</v>
      </c>
      <c r="F2899" s="27" t="str">
        <f>VLOOKUP(표1[[#This Row],[품번]],[1]!품번구분[#Data],2,0)</f>
        <v>G</v>
      </c>
      <c r="G2899" s="28">
        <v>4</v>
      </c>
      <c r="H2899" s="28">
        <v>32</v>
      </c>
      <c r="I2899" s="28">
        <v>0</v>
      </c>
      <c r="J2899" s="29">
        <f>표1[[#This Row],[C/V]]*표1[[#This Row],[판수]]-표1[[#This Row],[불량수량]]</f>
        <v>128</v>
      </c>
      <c r="K2899" s="28" t="s">
        <v>251</v>
      </c>
      <c r="L2899" s="28" t="s">
        <v>34</v>
      </c>
      <c r="M2899" s="56">
        <v>0.55555555555555558</v>
      </c>
      <c r="N2899" s="56" t="s">
        <v>353</v>
      </c>
      <c r="O2899" s="25">
        <f t="shared" si="226"/>
        <v>230</v>
      </c>
      <c r="P2899" s="31">
        <v>130</v>
      </c>
      <c r="Q2899" s="32" t="s">
        <v>178</v>
      </c>
      <c r="R2899" s="33">
        <f t="shared" si="228"/>
        <v>8.3478260869565215</v>
      </c>
      <c r="S2899" s="34">
        <f t="shared" si="227"/>
        <v>135</v>
      </c>
      <c r="T2899" s="35">
        <f>IF(L2899="비가동",0,VLOOKUP(E2899,[1]단가!$D$4:$G$1048576,4,0))</f>
        <v>1139.2</v>
      </c>
      <c r="U2899" s="35">
        <f t="shared" si="223"/>
        <v>145817.60000000001</v>
      </c>
      <c r="V2899" s="36" t="str">
        <f>IF($L2899="비가동",0,IF($B2899="in",VLOOKUP($E2899,[1]투입량!$M:$T,3,FALSE),VLOOKUP($E2899,[1]투입량!$D:$I,3,FALSE)))</f>
        <v>E5007</v>
      </c>
      <c r="W2899" s="35">
        <f>IF($L2899="비가동",0,IF($B2899="in",VLOOKUP($E2899,[1]투입량!$M:$T,6,FALSE),VLOOKUP($E2899,[1]투입량!$D:$I,5,FALSE)))</f>
        <v>215</v>
      </c>
      <c r="X2899" s="35">
        <f t="shared" si="225"/>
        <v>7568.0000000000009</v>
      </c>
      <c r="Y2899" s="37">
        <f>IF(V2899=0,0,VLOOKUP(V2899,[1]원재료!C:H,3,0)*0.001)</f>
        <v>4.55</v>
      </c>
      <c r="Z2899" s="35">
        <f t="shared" si="224"/>
        <v>34434.400000000001</v>
      </c>
      <c r="AA2899" s="49"/>
      <c r="AB2899" s="39" t="s">
        <v>232</v>
      </c>
      <c r="AC2899" s="40"/>
    </row>
    <row r="2900" spans="1:29" ht="19.5" customHeight="1" x14ac:dyDescent="0.45">
      <c r="A2900" s="22">
        <v>46157</v>
      </c>
      <c r="B2900" s="23" t="s">
        <v>226</v>
      </c>
      <c r="C2900" s="27" t="s">
        <v>168</v>
      </c>
      <c r="D2900" s="25" t="s">
        <v>256</v>
      </c>
      <c r="E2900" s="26" t="s">
        <v>402</v>
      </c>
      <c r="F2900" s="27" t="str">
        <f>VLOOKUP(표1[[#This Row],[품번]],[1]!품번구분[#Data],2,0)</f>
        <v>G</v>
      </c>
      <c r="G2900" s="28">
        <v>9</v>
      </c>
      <c r="H2900" s="28">
        <v>63</v>
      </c>
      <c r="I2900" s="28">
        <v>0</v>
      </c>
      <c r="J2900" s="29">
        <f>표1[[#This Row],[C/V]]*표1[[#This Row],[판수]]-표1[[#This Row],[불량수량]]</f>
        <v>567</v>
      </c>
      <c r="K2900" s="28" t="s">
        <v>445</v>
      </c>
      <c r="L2900" s="28" t="s">
        <v>34</v>
      </c>
      <c r="M2900" s="30" t="s">
        <v>230</v>
      </c>
      <c r="N2900" s="56" t="s">
        <v>353</v>
      </c>
      <c r="O2900" s="25">
        <f t="shared" si="226"/>
        <v>620</v>
      </c>
      <c r="P2900" s="31">
        <v>0</v>
      </c>
      <c r="Q2900" s="32"/>
      <c r="R2900" s="33">
        <f t="shared" si="228"/>
        <v>6.096774193548387</v>
      </c>
      <c r="S2900" s="34">
        <f t="shared" si="227"/>
        <v>145</v>
      </c>
      <c r="T2900" s="35">
        <f>IF(L2900="비가동",0,VLOOKUP(E2900,[1]단가!$D$4:$G$1048576,4,0))</f>
        <v>1200</v>
      </c>
      <c r="U2900" s="35">
        <f t="shared" si="223"/>
        <v>680400</v>
      </c>
      <c r="V2900" s="36" t="str">
        <f>IF($L2900="비가동",0,IF($B2900="in",VLOOKUP($E2900,[1]투입량!$M:$T,3,FALSE),VLOOKUP($E2900,[1]투입량!$D:$I,3,FALSE)))</f>
        <v>E5005-1</v>
      </c>
      <c r="W2900" s="35">
        <f>IF($L2900="비가동",0,IF($B2900="in",VLOOKUP($E2900,[1]투입량!$M:$T,6,FALSE),VLOOKUP($E2900,[1]투입량!$D:$I,5,FALSE)))</f>
        <v>1588</v>
      </c>
      <c r="X2900" s="35">
        <f t="shared" si="225"/>
        <v>110048.40000000001</v>
      </c>
      <c r="Y2900" s="37">
        <f>IF(V2900=0,0,VLOOKUP(V2900,[1]원재료!C:H,3,0)*0.001)</f>
        <v>3.25</v>
      </c>
      <c r="Z2900" s="35">
        <f t="shared" si="224"/>
        <v>357657.30000000005</v>
      </c>
      <c r="AA2900" s="49"/>
      <c r="AB2900" s="39" t="s">
        <v>232</v>
      </c>
      <c r="AC2900" s="40"/>
    </row>
    <row r="2901" spans="1:29" ht="19.5" customHeight="1" x14ac:dyDescent="0.45">
      <c r="A2901" s="22">
        <v>46157</v>
      </c>
      <c r="B2901" s="23" t="s">
        <v>226</v>
      </c>
      <c r="C2901" s="27" t="s">
        <v>168</v>
      </c>
      <c r="D2901" s="25" t="s">
        <v>235</v>
      </c>
      <c r="E2901" s="26" t="s">
        <v>236</v>
      </c>
      <c r="F2901" s="27" t="str">
        <f>VLOOKUP(표1[[#This Row],[품번]],[1]!품번구분[#Data],2,0)</f>
        <v>G</v>
      </c>
      <c r="G2901" s="28">
        <v>16</v>
      </c>
      <c r="H2901" s="28">
        <v>63</v>
      </c>
      <c r="I2901" s="28">
        <v>0</v>
      </c>
      <c r="J2901" s="29">
        <f>표1[[#This Row],[C/V]]*표1[[#This Row],[판수]]-표1[[#This Row],[불량수량]]</f>
        <v>1008</v>
      </c>
      <c r="K2901" s="28" t="s">
        <v>445</v>
      </c>
      <c r="L2901" s="28" t="s">
        <v>34</v>
      </c>
      <c r="M2901" s="30" t="s">
        <v>230</v>
      </c>
      <c r="N2901" s="56" t="s">
        <v>353</v>
      </c>
      <c r="O2901" s="25">
        <f t="shared" si="226"/>
        <v>620</v>
      </c>
      <c r="P2901" s="31">
        <v>0</v>
      </c>
      <c r="Q2901" s="32"/>
      <c r="R2901" s="33">
        <f t="shared" si="228"/>
        <v>6.096774193548387</v>
      </c>
      <c r="S2901" s="34">
        <f t="shared" si="227"/>
        <v>145</v>
      </c>
      <c r="T2901" s="35">
        <f>IF(L2901="비가동",0,VLOOKUP(E2901,[1]단가!$D$4:$G$1048576,4,0))</f>
        <v>1541.9</v>
      </c>
      <c r="U2901" s="35">
        <f t="shared" si="223"/>
        <v>1554235.2000000002</v>
      </c>
      <c r="V2901" s="36" t="str">
        <f>IF($L2901="비가동",0,IF($B2901="in",VLOOKUP($E2901,[1]투입량!$M:$T,3,FALSE),VLOOKUP($E2901,[1]투입량!$D:$I,3,FALSE)))</f>
        <v>E5005-1</v>
      </c>
      <c r="W2901" s="35">
        <f>IF($L2901="비가동",0,IF($B2901="in",VLOOKUP($E2901,[1]투입량!$M:$T,6,FALSE),VLOOKUP($E2901,[1]투입량!$D:$I,5,FALSE)))</f>
        <v>3102</v>
      </c>
      <c r="X2901" s="35">
        <f t="shared" si="225"/>
        <v>214968.6</v>
      </c>
      <c r="Y2901" s="37">
        <f>IF(V2901=0,0,VLOOKUP(V2901,[1]원재료!C:H,3,0)*0.001)</f>
        <v>3.25</v>
      </c>
      <c r="Z2901" s="35">
        <f t="shared" si="224"/>
        <v>698647.95000000007</v>
      </c>
      <c r="AA2901" s="49"/>
      <c r="AB2901" s="39" t="s">
        <v>232</v>
      </c>
      <c r="AC2901" s="40"/>
    </row>
    <row r="2902" spans="1:29" ht="19.5" customHeight="1" x14ac:dyDescent="0.45">
      <c r="A2902" s="22">
        <v>46157</v>
      </c>
      <c r="B2902" s="23" t="s">
        <v>226</v>
      </c>
      <c r="C2902" s="27" t="s">
        <v>168</v>
      </c>
      <c r="D2902" s="25" t="s">
        <v>239</v>
      </c>
      <c r="E2902" s="26" t="s">
        <v>240</v>
      </c>
      <c r="F2902" s="27" t="str">
        <f>VLOOKUP(표1[[#This Row],[품번]],[1]!품번구분[#Data],2,0)</f>
        <v>G</v>
      </c>
      <c r="G2902" s="28">
        <v>16</v>
      </c>
      <c r="H2902" s="28">
        <v>81</v>
      </c>
      <c r="I2902" s="28">
        <v>0</v>
      </c>
      <c r="J2902" s="29">
        <f>표1[[#This Row],[C/V]]*표1[[#This Row],[판수]]-표1[[#This Row],[불량수량]]</f>
        <v>1296</v>
      </c>
      <c r="K2902" s="28" t="s">
        <v>433</v>
      </c>
      <c r="L2902" s="28" t="s">
        <v>34</v>
      </c>
      <c r="M2902" s="30" t="s">
        <v>230</v>
      </c>
      <c r="N2902" s="56" t="s">
        <v>353</v>
      </c>
      <c r="O2902" s="25">
        <f t="shared" si="226"/>
        <v>620</v>
      </c>
      <c r="P2902" s="31">
        <v>0</v>
      </c>
      <c r="Q2902" s="32"/>
      <c r="R2902" s="33">
        <f t="shared" si="228"/>
        <v>7.838709677419355</v>
      </c>
      <c r="S2902" s="34">
        <f t="shared" si="227"/>
        <v>167</v>
      </c>
      <c r="T2902" s="35">
        <f>IF(L2902="비가동",0,VLOOKUP(E2902,[1]단가!$D$4:$G$1048576,4,0))</f>
        <v>333.6</v>
      </c>
      <c r="U2902" s="35">
        <f t="shared" si="223"/>
        <v>432345.60000000003</v>
      </c>
      <c r="V2902" s="36" t="str">
        <f>IF($L2902="비가동",0,IF($B2902="in",VLOOKUP($E2902,[1]투입량!$M:$T,3,FALSE),VLOOKUP($E2902,[1]투입량!$D:$I,3,FALSE)))</f>
        <v>E5005-1(리본)</v>
      </c>
      <c r="W2902" s="35">
        <f>IF($L2902="비가동",0,IF($B2902="in",VLOOKUP($E2902,[1]투입량!$M:$T,6,FALSE),VLOOKUP($E2902,[1]투입량!$D:$I,5,FALSE)))</f>
        <v>0</v>
      </c>
      <c r="X2902" s="35">
        <f t="shared" si="225"/>
        <v>0</v>
      </c>
      <c r="Y2902" s="37">
        <f>IF(V2902=0,0,VLOOKUP(V2902,[1]원재료!C:H,3,0)*0.001)</f>
        <v>3.35</v>
      </c>
      <c r="Z2902" s="35">
        <f t="shared" si="224"/>
        <v>0</v>
      </c>
      <c r="AA2902" s="49"/>
      <c r="AB2902" s="39" t="s">
        <v>232</v>
      </c>
      <c r="AC2902" s="40"/>
    </row>
    <row r="2903" spans="1:29" ht="19.5" customHeight="1" x14ac:dyDescent="0.45">
      <c r="A2903" s="22">
        <v>46157</v>
      </c>
      <c r="B2903" s="23" t="s">
        <v>226</v>
      </c>
      <c r="C2903" s="27" t="s">
        <v>168</v>
      </c>
      <c r="D2903" s="25" t="s">
        <v>262</v>
      </c>
      <c r="E2903" s="26" t="s">
        <v>260</v>
      </c>
      <c r="F2903" s="27" t="str">
        <f>VLOOKUP(표1[[#This Row],[품번]],[1]!품번구분[#Data],2,0)</f>
        <v>G</v>
      </c>
      <c r="G2903" s="28">
        <v>24</v>
      </c>
      <c r="H2903" s="28">
        <v>68</v>
      </c>
      <c r="I2903" s="28">
        <v>0</v>
      </c>
      <c r="J2903" s="29">
        <f>표1[[#This Row],[C/V]]*표1[[#This Row],[판수]]-표1[[#This Row],[불량수량]]</f>
        <v>1632</v>
      </c>
      <c r="K2903" s="28" t="s">
        <v>263</v>
      </c>
      <c r="L2903" s="28" t="s">
        <v>34</v>
      </c>
      <c r="M2903" s="30" t="s">
        <v>230</v>
      </c>
      <c r="N2903" s="56" t="s">
        <v>353</v>
      </c>
      <c r="O2903" s="25">
        <f t="shared" si="226"/>
        <v>620</v>
      </c>
      <c r="P2903" s="31">
        <v>0</v>
      </c>
      <c r="Q2903" s="32"/>
      <c r="R2903" s="33">
        <f t="shared" si="228"/>
        <v>6.580645161290323</v>
      </c>
      <c r="S2903" s="34">
        <f t="shared" si="227"/>
        <v>143</v>
      </c>
      <c r="T2903" s="35">
        <f>IF(L2903="비가동",0,VLOOKUP(E2903,[1]단가!$D$4:$G$1048576,4,0))</f>
        <v>790</v>
      </c>
      <c r="U2903" s="35">
        <f t="shared" si="223"/>
        <v>1289280</v>
      </c>
      <c r="V2903" s="36" t="str">
        <f>IF($L2903="비가동",0,IF($B2903="in",VLOOKUP($E2903,[1]투입량!$M:$T,3,FALSE),VLOOKUP($E2903,[1]투입량!$D:$I,3,FALSE)))</f>
        <v>E5005-1(리본)</v>
      </c>
      <c r="W2903" s="35">
        <f>IF($L2903="비가동",0,IF($B2903="in",VLOOKUP($E2903,[1]투입량!$M:$T,6,FALSE),VLOOKUP($E2903,[1]투입량!$D:$I,5,FALSE)))</f>
        <v>2152.6499999999996</v>
      </c>
      <c r="X2903" s="35">
        <f t="shared" si="225"/>
        <v>161018.22</v>
      </c>
      <c r="Y2903" s="37">
        <f>IF(V2903=0,0,VLOOKUP(V2903,[1]원재료!C:H,3,0)*0.001)</f>
        <v>3.35</v>
      </c>
      <c r="Z2903" s="35">
        <f t="shared" si="224"/>
        <v>539411.03700000001</v>
      </c>
      <c r="AA2903" s="49"/>
      <c r="AB2903" s="39" t="s">
        <v>232</v>
      </c>
      <c r="AC2903" s="40"/>
    </row>
    <row r="2904" spans="1:29" ht="19.5" customHeight="1" x14ac:dyDescent="0.45">
      <c r="A2904" s="22">
        <v>46157</v>
      </c>
      <c r="B2904" s="23" t="s">
        <v>226</v>
      </c>
      <c r="C2904" s="27" t="s">
        <v>168</v>
      </c>
      <c r="D2904" s="25" t="s">
        <v>264</v>
      </c>
      <c r="E2904" s="26" t="s">
        <v>265</v>
      </c>
      <c r="F2904" s="27" t="str">
        <f>VLOOKUP(표1[[#This Row],[품번]],[1]!품번구분[#Data],2,0)</f>
        <v>G</v>
      </c>
      <c r="G2904" s="28">
        <v>24</v>
      </c>
      <c r="H2904" s="28">
        <v>68</v>
      </c>
      <c r="I2904" s="28">
        <v>0</v>
      </c>
      <c r="J2904" s="29">
        <f>표1[[#This Row],[C/V]]*표1[[#This Row],[판수]]-표1[[#This Row],[불량수량]]</f>
        <v>1632</v>
      </c>
      <c r="K2904" s="28" t="s">
        <v>263</v>
      </c>
      <c r="L2904" s="28" t="s">
        <v>34</v>
      </c>
      <c r="M2904" s="30" t="s">
        <v>230</v>
      </c>
      <c r="N2904" s="56" t="s">
        <v>353</v>
      </c>
      <c r="O2904" s="25">
        <f t="shared" si="226"/>
        <v>620</v>
      </c>
      <c r="P2904" s="31">
        <v>0</v>
      </c>
      <c r="Q2904" s="32"/>
      <c r="R2904" s="33">
        <f t="shared" si="228"/>
        <v>6.580645161290323</v>
      </c>
      <c r="S2904" s="34">
        <f t="shared" si="227"/>
        <v>143</v>
      </c>
      <c r="T2904" s="35">
        <f>IF(L2904="비가동",0,VLOOKUP(E2904,[1]단가!$D$4:$G$1048576,4,0))</f>
        <v>473</v>
      </c>
      <c r="U2904" s="35">
        <f t="shared" si="223"/>
        <v>771936</v>
      </c>
      <c r="V2904" s="36" t="str">
        <f>IF($L2904="비가동",0,IF($B2904="in",VLOOKUP($E2904,[1]투입량!$M:$T,3,FALSE),VLOOKUP($E2904,[1]투입량!$D:$I,3,FALSE)))</f>
        <v>E5005-1</v>
      </c>
      <c r="W2904" s="35">
        <f>IF($L2904="비가동",0,IF($B2904="in",VLOOKUP($E2904,[1]투입량!$M:$T,6,FALSE),VLOOKUP($E2904,[1]투입량!$D:$I,5,FALSE)))</f>
        <v>1770</v>
      </c>
      <c r="X2904" s="35">
        <f t="shared" si="225"/>
        <v>132396.00000000003</v>
      </c>
      <c r="Y2904" s="37">
        <f>IF(V2904=0,0,VLOOKUP(V2904,[1]원재료!C:H,3,0)*0.001)</f>
        <v>3.25</v>
      </c>
      <c r="Z2904" s="35">
        <f t="shared" si="224"/>
        <v>430287.00000000012</v>
      </c>
      <c r="AA2904" s="49"/>
      <c r="AB2904" s="39" t="s">
        <v>232</v>
      </c>
      <c r="AC2904" s="40"/>
    </row>
    <row r="2905" spans="1:29" ht="19.5" customHeight="1" x14ac:dyDescent="0.45">
      <c r="A2905" s="22">
        <v>46157</v>
      </c>
      <c r="B2905" s="23" t="s">
        <v>226</v>
      </c>
      <c r="C2905" s="27" t="s">
        <v>168</v>
      </c>
      <c r="D2905" s="25" t="s">
        <v>241</v>
      </c>
      <c r="E2905" s="26" t="s">
        <v>242</v>
      </c>
      <c r="F2905" s="27" t="str">
        <f>VLOOKUP(표1[[#This Row],[품번]],[1]!품번구분[#Data],2,0)</f>
        <v>G</v>
      </c>
      <c r="G2905" s="28">
        <v>16</v>
      </c>
      <c r="H2905" s="28">
        <v>80</v>
      </c>
      <c r="I2905" s="28">
        <v>0</v>
      </c>
      <c r="J2905" s="29">
        <f>표1[[#This Row],[C/V]]*표1[[#This Row],[판수]]-표1[[#This Row],[불량수량]]</f>
        <v>1280</v>
      </c>
      <c r="K2905" s="28" t="s">
        <v>266</v>
      </c>
      <c r="L2905" s="28" t="s">
        <v>34</v>
      </c>
      <c r="M2905" s="30" t="s">
        <v>230</v>
      </c>
      <c r="N2905" s="56" t="s">
        <v>353</v>
      </c>
      <c r="O2905" s="25">
        <f t="shared" si="226"/>
        <v>620</v>
      </c>
      <c r="P2905" s="31">
        <v>0</v>
      </c>
      <c r="Q2905" s="32"/>
      <c r="R2905" s="33">
        <f t="shared" si="228"/>
        <v>7.741935483870968</v>
      </c>
      <c r="S2905" s="34">
        <f t="shared" si="227"/>
        <v>167</v>
      </c>
      <c r="T2905" s="35">
        <f>IF(L2905="비가동",0,VLOOKUP(E2905,[1]단가!$D$4:$G$1048576,4,0))</f>
        <v>774</v>
      </c>
      <c r="U2905" s="35">
        <f t="shared" si="223"/>
        <v>990720</v>
      </c>
      <c r="V2905" s="36" t="str">
        <f>IF($L2905="비가동",0,IF($B2905="in",VLOOKUP($E2905,[1]투입량!$M:$T,3,FALSE),VLOOKUP($E2905,[1]투입량!$D:$I,3,FALSE)))</f>
        <v>E4701(리본)</v>
      </c>
      <c r="W2905" s="35">
        <f>IF($L2905="비가동",0,IF($B2905="in",VLOOKUP($E2905,[1]투입량!$M:$T,6,FALSE),VLOOKUP($E2905,[1]투입량!$D:$I,5,FALSE)))</f>
        <v>2022.6999999999998</v>
      </c>
      <c r="X2905" s="35">
        <f t="shared" si="225"/>
        <v>177997.59999999998</v>
      </c>
      <c r="Y2905" s="37">
        <f>IF(V2905=0,0,VLOOKUP(V2905,[1]원재료!C:H,3,0)*0.001)</f>
        <v>3.41</v>
      </c>
      <c r="Z2905" s="35">
        <f t="shared" si="224"/>
        <v>606971.81599999999</v>
      </c>
      <c r="AA2905" s="49"/>
      <c r="AB2905" s="39" t="s">
        <v>232</v>
      </c>
      <c r="AC2905" s="40"/>
    </row>
    <row r="2906" spans="1:29" ht="19.5" customHeight="1" x14ac:dyDescent="0.45">
      <c r="A2906" s="22">
        <v>46157</v>
      </c>
      <c r="B2906" s="23" t="s">
        <v>226</v>
      </c>
      <c r="C2906" s="27" t="s">
        <v>168</v>
      </c>
      <c r="D2906" s="25" t="s">
        <v>244</v>
      </c>
      <c r="E2906" s="26" t="s">
        <v>245</v>
      </c>
      <c r="F2906" s="27" t="str">
        <f>VLOOKUP(표1[[#This Row],[품번]],[1]!품번구분[#Data],2,0)</f>
        <v>G</v>
      </c>
      <c r="G2906" s="28">
        <v>20</v>
      </c>
      <c r="H2906" s="28">
        <v>80</v>
      </c>
      <c r="I2906" s="28">
        <v>0</v>
      </c>
      <c r="J2906" s="29">
        <f>표1[[#This Row],[C/V]]*표1[[#This Row],[판수]]-표1[[#This Row],[불량수량]]</f>
        <v>1600</v>
      </c>
      <c r="K2906" s="28" t="s">
        <v>266</v>
      </c>
      <c r="L2906" s="28" t="s">
        <v>34</v>
      </c>
      <c r="M2906" s="30" t="s">
        <v>230</v>
      </c>
      <c r="N2906" s="56" t="s">
        <v>353</v>
      </c>
      <c r="O2906" s="25">
        <f t="shared" si="226"/>
        <v>620</v>
      </c>
      <c r="P2906" s="31">
        <v>0</v>
      </c>
      <c r="Q2906" s="32"/>
      <c r="R2906" s="33">
        <f t="shared" si="228"/>
        <v>7.741935483870968</v>
      </c>
      <c r="S2906" s="34">
        <f t="shared" si="227"/>
        <v>167</v>
      </c>
      <c r="T2906" s="35">
        <f>IF(L2906="비가동",0,VLOOKUP(E2906,[1]단가!$D$4:$G$1048576,4,0))</f>
        <v>350</v>
      </c>
      <c r="U2906" s="35">
        <f t="shared" si="223"/>
        <v>560000</v>
      </c>
      <c r="V2906" s="36" t="str">
        <f>IF($L2906="비가동",0,IF($B2906="in",VLOOKUP($E2906,[1]투입량!$M:$T,3,FALSE),VLOOKUP($E2906,[1]투입량!$D:$I,3,FALSE)))</f>
        <v>E5005-1</v>
      </c>
      <c r="W2906" s="35">
        <f>IF($L2906="비가동",0,IF($B2906="in",VLOOKUP($E2906,[1]투입량!$M:$T,6,FALSE),VLOOKUP($E2906,[1]투입량!$D:$I,5,FALSE)))</f>
        <v>1147</v>
      </c>
      <c r="X2906" s="35">
        <f t="shared" si="225"/>
        <v>100936</v>
      </c>
      <c r="Y2906" s="37">
        <f>IF(V2906=0,0,VLOOKUP(V2906,[1]원재료!C:H,3,0)*0.001)</f>
        <v>3.25</v>
      </c>
      <c r="Z2906" s="35">
        <f t="shared" si="224"/>
        <v>328042</v>
      </c>
      <c r="AA2906" s="49"/>
      <c r="AB2906" s="39" t="s">
        <v>232</v>
      </c>
      <c r="AC2906" s="40"/>
    </row>
    <row r="2907" spans="1:29" ht="19.5" customHeight="1" x14ac:dyDescent="0.45">
      <c r="A2907" s="22">
        <v>46157</v>
      </c>
      <c r="B2907" s="23" t="s">
        <v>226</v>
      </c>
      <c r="C2907" s="27" t="s">
        <v>168</v>
      </c>
      <c r="D2907" s="25" t="s">
        <v>446</v>
      </c>
      <c r="E2907" s="26" t="s">
        <v>447</v>
      </c>
      <c r="F2907" s="27" t="str">
        <f>VLOOKUP(표1[[#This Row],[품번]],[1]!품번구분[#Data],2,0)</f>
        <v>G</v>
      </c>
      <c r="G2907" s="28">
        <v>36</v>
      </c>
      <c r="H2907" s="28">
        <v>76</v>
      </c>
      <c r="I2907" s="28">
        <v>0</v>
      </c>
      <c r="J2907" s="29">
        <f>표1[[#This Row],[C/V]]*표1[[#This Row],[판수]]-표1[[#This Row],[불량수량]]</f>
        <v>2736</v>
      </c>
      <c r="K2907" s="28" t="s">
        <v>266</v>
      </c>
      <c r="L2907" s="28" t="s">
        <v>34</v>
      </c>
      <c r="M2907" s="30" t="s">
        <v>230</v>
      </c>
      <c r="N2907" s="56" t="s">
        <v>353</v>
      </c>
      <c r="O2907" s="25">
        <f t="shared" si="226"/>
        <v>620</v>
      </c>
      <c r="P2907" s="31">
        <v>0</v>
      </c>
      <c r="Q2907" s="32"/>
      <c r="R2907" s="33">
        <f t="shared" si="228"/>
        <v>7.354838709677419</v>
      </c>
      <c r="S2907" s="34">
        <f t="shared" si="227"/>
        <v>76</v>
      </c>
      <c r="T2907" s="35">
        <f>IF(L2907="비가동",0,VLOOKUP(E2907,[1]단가!$D$4:$G$1048576,4,0))</f>
        <v>130</v>
      </c>
      <c r="U2907" s="35">
        <f t="shared" si="223"/>
        <v>355680</v>
      </c>
      <c r="V2907" s="36" t="str">
        <f>IF($L2907="비가동",0,IF($B2907="in",VLOOKUP($E2907,[1]투입량!$M:$T,3,FALSE),VLOOKUP($E2907,[1]투입량!$D:$I,3,FALSE)))</f>
        <v>E5005-1(리본)</v>
      </c>
      <c r="W2907" s="35">
        <f>IF($L2907="비가동",0,IF($B2907="in",VLOOKUP($E2907,[1]투입량!$M:$T,6,FALSE),VLOOKUP($E2907,[1]투입량!$D:$I,5,FALSE)))</f>
        <v>943.55</v>
      </c>
      <c r="X2907" s="35">
        <f t="shared" si="225"/>
        <v>78880.78</v>
      </c>
      <c r="Y2907" s="37">
        <f>IF(V2907=0,0,VLOOKUP(V2907,[1]원재료!C:H,3,0)*0.001)</f>
        <v>3.35</v>
      </c>
      <c r="Z2907" s="35">
        <f t="shared" si="224"/>
        <v>264250.61300000001</v>
      </c>
      <c r="AA2907" s="49"/>
      <c r="AB2907" s="39" t="s">
        <v>232</v>
      </c>
      <c r="AC2907" s="40"/>
    </row>
    <row r="2908" spans="1:29" ht="19.5" customHeight="1" x14ac:dyDescent="0.45">
      <c r="A2908" s="22">
        <v>46157</v>
      </c>
      <c r="B2908" s="23" t="s">
        <v>226</v>
      </c>
      <c r="C2908" s="27" t="s">
        <v>168</v>
      </c>
      <c r="D2908" s="25" t="s">
        <v>227</v>
      </c>
      <c r="E2908" s="26" t="s">
        <v>228</v>
      </c>
      <c r="F2908" s="27" t="str">
        <f>VLOOKUP(표1[[#This Row],[품번]],[1]!품번구분[#Data],2,0)</f>
        <v>G</v>
      </c>
      <c r="G2908" s="28">
        <v>12</v>
      </c>
      <c r="H2908" s="28">
        <v>103</v>
      </c>
      <c r="I2908" s="28">
        <v>0</v>
      </c>
      <c r="J2908" s="29">
        <f>표1[[#This Row],[C/V]]*표1[[#This Row],[판수]]-표1[[#This Row],[불량수량]]</f>
        <v>1236</v>
      </c>
      <c r="K2908" s="28" t="s">
        <v>229</v>
      </c>
      <c r="L2908" s="28" t="s">
        <v>117</v>
      </c>
      <c r="M2908" s="30" t="s">
        <v>353</v>
      </c>
      <c r="N2908" s="56" t="s">
        <v>230</v>
      </c>
      <c r="O2908" s="25">
        <f t="shared" si="226"/>
        <v>660</v>
      </c>
      <c r="P2908" s="31">
        <v>0</v>
      </c>
      <c r="Q2908" s="32"/>
      <c r="R2908" s="33">
        <f t="shared" si="228"/>
        <v>9.3636363636363633</v>
      </c>
      <c r="S2908" s="34">
        <f t="shared" si="227"/>
        <v>199</v>
      </c>
      <c r="T2908" s="35">
        <f>IF(L2908="비가동",0,VLOOKUP(E2908,[1]단가!$D$4:$G$1048576,4,0))</f>
        <v>389.7</v>
      </c>
      <c r="U2908" s="35">
        <f t="shared" si="223"/>
        <v>481669.2</v>
      </c>
      <c r="V2908" s="36" t="str">
        <f>IF($L2908="비가동",0,IF($B2908="in",VLOOKUP($E2908,[1]투입량!$M:$T,3,FALSE),VLOOKUP($E2908,[1]투입량!$D:$I,3,FALSE)))</f>
        <v>E5008</v>
      </c>
      <c r="W2908" s="35">
        <f>IF($L2908="비가동",0,IF($B2908="in",VLOOKUP($E2908,[1]투입량!$M:$T,6,FALSE),VLOOKUP($E2908,[1]투입량!$D:$I,5,FALSE)))</f>
        <v>537</v>
      </c>
      <c r="X2908" s="35">
        <f t="shared" si="225"/>
        <v>60842.100000000006</v>
      </c>
      <c r="Y2908" s="37">
        <f>IF(V2908=0,0,VLOOKUP(V2908,[1]원재료!C:H,3,0)*0.001)</f>
        <v>4.5600000000000005</v>
      </c>
      <c r="Z2908" s="35">
        <f t="shared" si="224"/>
        <v>277439.97600000008</v>
      </c>
      <c r="AA2908" s="49"/>
      <c r="AB2908" s="39" t="s">
        <v>232</v>
      </c>
      <c r="AC2908" s="40"/>
    </row>
    <row r="2909" spans="1:29" ht="19.5" customHeight="1" x14ac:dyDescent="0.45">
      <c r="A2909" s="22">
        <v>46157</v>
      </c>
      <c r="B2909" s="23" t="s">
        <v>226</v>
      </c>
      <c r="C2909" s="27" t="s">
        <v>168</v>
      </c>
      <c r="D2909" s="25" t="s">
        <v>233</v>
      </c>
      <c r="E2909" s="26" t="s">
        <v>444</v>
      </c>
      <c r="F2909" s="27" t="str">
        <f>VLOOKUP(표1[[#This Row],[품번]],[1]!품번구분[#Data],2,0)</f>
        <v>G</v>
      </c>
      <c r="G2909" s="28">
        <v>4</v>
      </c>
      <c r="H2909" s="28">
        <v>103</v>
      </c>
      <c r="I2909" s="28">
        <v>0</v>
      </c>
      <c r="J2909" s="29">
        <f>표1[[#This Row],[C/V]]*표1[[#This Row],[판수]]-표1[[#This Row],[불량수량]]</f>
        <v>412</v>
      </c>
      <c r="K2909" s="28" t="s">
        <v>229</v>
      </c>
      <c r="L2909" s="28" t="s">
        <v>117</v>
      </c>
      <c r="M2909" s="30" t="s">
        <v>353</v>
      </c>
      <c r="N2909" s="56" t="s">
        <v>230</v>
      </c>
      <c r="O2909" s="25">
        <f t="shared" si="226"/>
        <v>660</v>
      </c>
      <c r="P2909" s="31">
        <v>0</v>
      </c>
      <c r="Q2909" s="32"/>
      <c r="R2909" s="33">
        <f t="shared" si="228"/>
        <v>9.3636363636363633</v>
      </c>
      <c r="S2909" s="34">
        <f t="shared" si="227"/>
        <v>135</v>
      </c>
      <c r="T2909" s="35">
        <f>IF(L2909="비가동",0,VLOOKUP(E2909,[1]단가!$D$4:$G$1048576,4,0))</f>
        <v>1139.2</v>
      </c>
      <c r="U2909" s="35">
        <f t="shared" si="223"/>
        <v>469350.40000000002</v>
      </c>
      <c r="V2909" s="36" t="str">
        <f>IF($L2909="비가동",0,IF($B2909="in",VLOOKUP($E2909,[1]투입량!$M:$T,3,FALSE),VLOOKUP($E2909,[1]투입량!$D:$I,3,FALSE)))</f>
        <v>E5007</v>
      </c>
      <c r="W2909" s="35">
        <f>IF($L2909="비가동",0,IF($B2909="in",VLOOKUP($E2909,[1]투입량!$M:$T,6,FALSE),VLOOKUP($E2909,[1]투입량!$D:$I,5,FALSE)))</f>
        <v>215</v>
      </c>
      <c r="X2909" s="35">
        <f t="shared" si="225"/>
        <v>24359.500000000004</v>
      </c>
      <c r="Y2909" s="37">
        <f>IF(V2909=0,0,VLOOKUP(V2909,[1]원재료!C:H,3,0)*0.001)</f>
        <v>4.55</v>
      </c>
      <c r="Z2909" s="35">
        <f t="shared" si="224"/>
        <v>110835.72500000001</v>
      </c>
      <c r="AA2909" s="49"/>
      <c r="AB2909" s="39" t="s">
        <v>232</v>
      </c>
      <c r="AC2909" s="40"/>
    </row>
    <row r="2910" spans="1:29" ht="19.5" customHeight="1" x14ac:dyDescent="0.45">
      <c r="A2910" s="22">
        <v>46157</v>
      </c>
      <c r="B2910" s="23" t="s">
        <v>226</v>
      </c>
      <c r="C2910" s="27" t="s">
        <v>168</v>
      </c>
      <c r="D2910" s="25" t="s">
        <v>256</v>
      </c>
      <c r="E2910" s="26" t="s">
        <v>402</v>
      </c>
      <c r="F2910" s="27" t="str">
        <f>VLOOKUP(표1[[#This Row],[품번]],[1]!품번구분[#Data],2,0)</f>
        <v>G</v>
      </c>
      <c r="G2910" s="28">
        <v>9</v>
      </c>
      <c r="H2910" s="28">
        <v>82</v>
      </c>
      <c r="I2910" s="28">
        <v>0</v>
      </c>
      <c r="J2910" s="29">
        <f>표1[[#This Row],[C/V]]*표1[[#This Row],[판수]]-표1[[#This Row],[불량수량]]</f>
        <v>738</v>
      </c>
      <c r="K2910" s="28" t="s">
        <v>372</v>
      </c>
      <c r="L2910" s="28" t="s">
        <v>117</v>
      </c>
      <c r="M2910" s="30" t="s">
        <v>353</v>
      </c>
      <c r="N2910" s="56" t="s">
        <v>230</v>
      </c>
      <c r="O2910" s="25">
        <f t="shared" si="226"/>
        <v>660</v>
      </c>
      <c r="P2910" s="31">
        <v>0</v>
      </c>
      <c r="Q2910" s="32"/>
      <c r="R2910" s="33">
        <f t="shared" si="228"/>
        <v>7.4545454545454541</v>
      </c>
      <c r="S2910" s="34">
        <f t="shared" si="227"/>
        <v>145</v>
      </c>
      <c r="T2910" s="35">
        <f>IF(L2910="비가동",0,VLOOKUP(E2910,[1]단가!$D$4:$G$1048576,4,0))</f>
        <v>1200</v>
      </c>
      <c r="U2910" s="35">
        <f t="shared" si="223"/>
        <v>885600</v>
      </c>
      <c r="V2910" s="36" t="str">
        <f>IF($L2910="비가동",0,IF($B2910="in",VLOOKUP($E2910,[1]투입량!$M:$T,3,FALSE),VLOOKUP($E2910,[1]투입량!$D:$I,3,FALSE)))</f>
        <v>E5005-1</v>
      </c>
      <c r="W2910" s="35">
        <f>IF($L2910="비가동",0,IF($B2910="in",VLOOKUP($E2910,[1]투입량!$M:$T,6,FALSE),VLOOKUP($E2910,[1]투입량!$D:$I,5,FALSE)))</f>
        <v>1588</v>
      </c>
      <c r="X2910" s="35">
        <f t="shared" si="225"/>
        <v>143237.6</v>
      </c>
      <c r="Y2910" s="37">
        <f>IF(V2910=0,0,VLOOKUP(V2910,[1]원재료!C:H,3,0)*0.001)</f>
        <v>3.25</v>
      </c>
      <c r="Z2910" s="35">
        <f t="shared" si="224"/>
        <v>465522.2</v>
      </c>
      <c r="AA2910" s="49"/>
      <c r="AB2910" s="39" t="s">
        <v>232</v>
      </c>
      <c r="AC2910" s="40"/>
    </row>
    <row r="2911" spans="1:29" ht="19.5" customHeight="1" x14ac:dyDescent="0.45">
      <c r="A2911" s="22">
        <v>46157</v>
      </c>
      <c r="B2911" s="23" t="s">
        <v>226</v>
      </c>
      <c r="C2911" s="27" t="s">
        <v>168</v>
      </c>
      <c r="D2911" s="25" t="s">
        <v>235</v>
      </c>
      <c r="E2911" s="26" t="s">
        <v>236</v>
      </c>
      <c r="F2911" s="27" t="str">
        <f>VLOOKUP(표1[[#This Row],[품번]],[1]!품번구분[#Data],2,0)</f>
        <v>G</v>
      </c>
      <c r="G2911" s="28">
        <v>16</v>
      </c>
      <c r="H2911" s="28">
        <v>82</v>
      </c>
      <c r="I2911" s="28">
        <v>0</v>
      </c>
      <c r="J2911" s="29">
        <f>표1[[#This Row],[C/V]]*표1[[#This Row],[판수]]-표1[[#This Row],[불량수량]]</f>
        <v>1312</v>
      </c>
      <c r="K2911" s="28" t="s">
        <v>372</v>
      </c>
      <c r="L2911" s="28" t="s">
        <v>117</v>
      </c>
      <c r="M2911" s="30" t="s">
        <v>353</v>
      </c>
      <c r="N2911" s="56" t="s">
        <v>230</v>
      </c>
      <c r="O2911" s="25">
        <f t="shared" si="226"/>
        <v>660</v>
      </c>
      <c r="P2911" s="31">
        <v>0</v>
      </c>
      <c r="Q2911" s="32"/>
      <c r="R2911" s="33">
        <f t="shared" si="228"/>
        <v>7.4545454545454541</v>
      </c>
      <c r="S2911" s="34">
        <f t="shared" si="227"/>
        <v>145</v>
      </c>
      <c r="T2911" s="35">
        <f>IF(L2911="비가동",0,VLOOKUP(E2911,[1]단가!$D$4:$G$1048576,4,0))</f>
        <v>1541.9</v>
      </c>
      <c r="U2911" s="35">
        <f t="shared" si="223"/>
        <v>2022972.8</v>
      </c>
      <c r="V2911" s="36" t="str">
        <f>IF($L2911="비가동",0,IF($B2911="in",VLOOKUP($E2911,[1]투입량!$M:$T,3,FALSE),VLOOKUP($E2911,[1]투입량!$D:$I,3,FALSE)))</f>
        <v>E5005-1</v>
      </c>
      <c r="W2911" s="35">
        <f>IF($L2911="비가동",0,IF($B2911="in",VLOOKUP($E2911,[1]투입량!$M:$T,6,FALSE),VLOOKUP($E2911,[1]투입량!$D:$I,5,FALSE)))</f>
        <v>3102</v>
      </c>
      <c r="X2911" s="35">
        <f t="shared" si="225"/>
        <v>279800.40000000002</v>
      </c>
      <c r="Y2911" s="37">
        <f>IF(V2911=0,0,VLOOKUP(V2911,[1]원재료!C:H,3,0)*0.001)</f>
        <v>3.25</v>
      </c>
      <c r="Z2911" s="35">
        <f t="shared" si="224"/>
        <v>909351.3</v>
      </c>
      <c r="AA2911" s="49"/>
      <c r="AB2911" s="39" t="s">
        <v>232</v>
      </c>
      <c r="AC2911" s="40"/>
    </row>
    <row r="2912" spans="1:29" ht="19.5" customHeight="1" x14ac:dyDescent="0.45">
      <c r="A2912" s="22">
        <v>46157</v>
      </c>
      <c r="B2912" s="23" t="s">
        <v>226</v>
      </c>
      <c r="C2912" s="27" t="s">
        <v>168</v>
      </c>
      <c r="D2912" s="25" t="s">
        <v>259</v>
      </c>
      <c r="E2912" s="26" t="s">
        <v>260</v>
      </c>
      <c r="F2912" s="27" t="str">
        <f>VLOOKUP(표1[[#This Row],[품번]],[1]!품번구분[#Data],2,0)</f>
        <v>G</v>
      </c>
      <c r="G2912" s="28">
        <v>24</v>
      </c>
      <c r="H2912" s="28">
        <v>86</v>
      </c>
      <c r="I2912" s="28">
        <v>0</v>
      </c>
      <c r="J2912" s="29">
        <f>표1[[#This Row],[C/V]]*표1[[#This Row],[판수]]-표1[[#This Row],[불량수량]]</f>
        <v>2064</v>
      </c>
      <c r="K2912" s="28" t="s">
        <v>399</v>
      </c>
      <c r="L2912" s="28" t="s">
        <v>117</v>
      </c>
      <c r="M2912" s="30" t="s">
        <v>353</v>
      </c>
      <c r="N2912" s="56" t="s">
        <v>230</v>
      </c>
      <c r="O2912" s="25">
        <f t="shared" si="226"/>
        <v>660</v>
      </c>
      <c r="P2912" s="31">
        <v>0</v>
      </c>
      <c r="Q2912" s="32"/>
      <c r="R2912" s="33">
        <f t="shared" si="228"/>
        <v>7.8181818181818183</v>
      </c>
      <c r="S2912" s="34">
        <f t="shared" si="227"/>
        <v>86</v>
      </c>
      <c r="T2912" s="35">
        <f>IF(L2912="비가동",0,VLOOKUP(E2912,[1]단가!$D$4:$G$1048576,4,0))</f>
        <v>790</v>
      </c>
      <c r="U2912" s="35">
        <f t="shared" si="223"/>
        <v>1630560</v>
      </c>
      <c r="V2912" s="36" t="str">
        <f>IF($L2912="비가동",0,IF($B2912="in",VLOOKUP($E2912,[1]투입량!$M:$T,3,FALSE),VLOOKUP($E2912,[1]투입량!$D:$I,3,FALSE)))</f>
        <v>E5005-1(리본)</v>
      </c>
      <c r="W2912" s="35">
        <f>IF($L2912="비가동",0,IF($B2912="in",VLOOKUP($E2912,[1]투입량!$M:$T,6,FALSE),VLOOKUP($E2912,[1]투입량!$D:$I,5,FALSE)))</f>
        <v>2152.6499999999996</v>
      </c>
      <c r="X2912" s="35">
        <f t="shared" si="225"/>
        <v>203640.69</v>
      </c>
      <c r="Y2912" s="37">
        <f>IF(V2912=0,0,VLOOKUP(V2912,[1]원재료!C:H,3,0)*0.001)</f>
        <v>3.35</v>
      </c>
      <c r="Z2912" s="35">
        <f t="shared" si="224"/>
        <v>682196.31150000007</v>
      </c>
      <c r="AA2912" s="49"/>
      <c r="AB2912" s="39" t="s">
        <v>232</v>
      </c>
      <c r="AC2912" s="40"/>
    </row>
    <row r="2913" spans="1:29" ht="19.5" customHeight="1" x14ac:dyDescent="0.45">
      <c r="A2913" s="22">
        <v>46157</v>
      </c>
      <c r="B2913" s="23" t="s">
        <v>226</v>
      </c>
      <c r="C2913" s="27" t="s">
        <v>168</v>
      </c>
      <c r="D2913" s="25" t="s">
        <v>239</v>
      </c>
      <c r="E2913" s="26" t="s">
        <v>240</v>
      </c>
      <c r="F2913" s="27" t="str">
        <f>VLOOKUP(표1[[#This Row],[품번]],[1]!품번구분[#Data],2,0)</f>
        <v>G</v>
      </c>
      <c r="G2913" s="28">
        <v>16</v>
      </c>
      <c r="H2913" s="28">
        <v>86</v>
      </c>
      <c r="I2913" s="28">
        <v>0</v>
      </c>
      <c r="J2913" s="29">
        <f>표1[[#This Row],[C/V]]*표1[[#This Row],[판수]]-표1[[#This Row],[불량수량]]</f>
        <v>1376</v>
      </c>
      <c r="K2913" s="28" t="s">
        <v>399</v>
      </c>
      <c r="L2913" s="28" t="s">
        <v>117</v>
      </c>
      <c r="M2913" s="30" t="s">
        <v>353</v>
      </c>
      <c r="N2913" s="56" t="s">
        <v>230</v>
      </c>
      <c r="O2913" s="25">
        <f t="shared" si="226"/>
        <v>660</v>
      </c>
      <c r="P2913" s="31">
        <v>0</v>
      </c>
      <c r="Q2913" s="32"/>
      <c r="R2913" s="33">
        <f t="shared" si="228"/>
        <v>7.8181818181818183</v>
      </c>
      <c r="S2913" s="34">
        <f t="shared" si="227"/>
        <v>167</v>
      </c>
      <c r="T2913" s="35">
        <f>IF(L2913="비가동",0,VLOOKUP(E2913,[1]단가!$D$4:$G$1048576,4,0))</f>
        <v>333.6</v>
      </c>
      <c r="U2913" s="35">
        <f t="shared" si="223"/>
        <v>459033.60000000003</v>
      </c>
      <c r="V2913" s="36" t="str">
        <f>IF($L2913="비가동",0,IF($B2913="in",VLOOKUP($E2913,[1]투입량!$M:$T,3,FALSE),VLOOKUP($E2913,[1]투입량!$D:$I,3,FALSE)))</f>
        <v>E5005-1(리본)</v>
      </c>
      <c r="W2913" s="35">
        <f>IF($L2913="비가동",0,IF($B2913="in",VLOOKUP($E2913,[1]투입량!$M:$T,6,FALSE),VLOOKUP($E2913,[1]투입량!$D:$I,5,FALSE)))</f>
        <v>0</v>
      </c>
      <c r="X2913" s="35">
        <f t="shared" si="225"/>
        <v>0</v>
      </c>
      <c r="Y2913" s="37">
        <f>IF(V2913=0,0,VLOOKUP(V2913,[1]원재료!C:H,3,0)*0.001)</f>
        <v>3.35</v>
      </c>
      <c r="Z2913" s="35">
        <f t="shared" si="224"/>
        <v>0</v>
      </c>
      <c r="AA2913" s="49"/>
      <c r="AB2913" s="39" t="s">
        <v>232</v>
      </c>
      <c r="AC2913" s="40"/>
    </row>
    <row r="2914" spans="1:29" ht="19.5" customHeight="1" x14ac:dyDescent="0.45">
      <c r="A2914" s="22">
        <v>46157</v>
      </c>
      <c r="B2914" s="23" t="s">
        <v>226</v>
      </c>
      <c r="C2914" s="27" t="s">
        <v>168</v>
      </c>
      <c r="D2914" s="25" t="s">
        <v>262</v>
      </c>
      <c r="E2914" s="26" t="s">
        <v>260</v>
      </c>
      <c r="F2914" s="27" t="str">
        <f>VLOOKUP(표1[[#This Row],[품번]],[1]!품번구분[#Data],2,0)</f>
        <v>G</v>
      </c>
      <c r="G2914" s="28">
        <v>24</v>
      </c>
      <c r="H2914" s="28">
        <v>75</v>
      </c>
      <c r="I2914" s="28">
        <v>0</v>
      </c>
      <c r="J2914" s="29">
        <f>표1[[#This Row],[C/V]]*표1[[#This Row],[판수]]-표1[[#This Row],[불량수량]]</f>
        <v>1800</v>
      </c>
      <c r="K2914" s="28" t="s">
        <v>237</v>
      </c>
      <c r="L2914" s="28" t="s">
        <v>117</v>
      </c>
      <c r="M2914" s="30" t="s">
        <v>353</v>
      </c>
      <c r="N2914" s="56" t="s">
        <v>230</v>
      </c>
      <c r="O2914" s="25">
        <f t="shared" si="226"/>
        <v>660</v>
      </c>
      <c r="P2914" s="31">
        <v>0</v>
      </c>
      <c r="Q2914" s="32"/>
      <c r="R2914" s="33">
        <f t="shared" si="228"/>
        <v>6.8181818181818183</v>
      </c>
      <c r="S2914" s="34">
        <f t="shared" si="227"/>
        <v>143</v>
      </c>
      <c r="T2914" s="35">
        <f>IF(L2914="비가동",0,VLOOKUP(E2914,[1]단가!$D$4:$G$1048576,4,0))</f>
        <v>790</v>
      </c>
      <c r="U2914" s="35">
        <f t="shared" si="223"/>
        <v>1422000</v>
      </c>
      <c r="V2914" s="36" t="str">
        <f>IF($L2914="비가동",0,IF($B2914="in",VLOOKUP($E2914,[1]투입량!$M:$T,3,FALSE),VLOOKUP($E2914,[1]투입량!$D:$I,3,FALSE)))</f>
        <v>E5005-1(리본)</v>
      </c>
      <c r="W2914" s="35">
        <f>IF($L2914="비가동",0,IF($B2914="in",VLOOKUP($E2914,[1]투입량!$M:$T,6,FALSE),VLOOKUP($E2914,[1]투입량!$D:$I,5,FALSE)))</f>
        <v>2152.6499999999996</v>
      </c>
      <c r="X2914" s="35">
        <f t="shared" si="225"/>
        <v>177593.625</v>
      </c>
      <c r="Y2914" s="37">
        <f>IF(V2914=0,0,VLOOKUP(V2914,[1]원재료!C:H,3,0)*0.001)</f>
        <v>3.35</v>
      </c>
      <c r="Z2914" s="35">
        <f t="shared" si="224"/>
        <v>594938.64375000005</v>
      </c>
      <c r="AA2914" s="49"/>
      <c r="AB2914" s="39" t="s">
        <v>232</v>
      </c>
      <c r="AC2914" s="40"/>
    </row>
    <row r="2915" spans="1:29" ht="19.5" customHeight="1" x14ac:dyDescent="0.45">
      <c r="A2915" s="22">
        <v>46157</v>
      </c>
      <c r="B2915" s="23" t="s">
        <v>226</v>
      </c>
      <c r="C2915" s="27" t="s">
        <v>168</v>
      </c>
      <c r="D2915" s="25" t="s">
        <v>264</v>
      </c>
      <c r="E2915" s="26" t="s">
        <v>265</v>
      </c>
      <c r="F2915" s="27" t="str">
        <f>VLOOKUP(표1[[#This Row],[품번]],[1]!품번구분[#Data],2,0)</f>
        <v>G</v>
      </c>
      <c r="G2915" s="28">
        <v>24</v>
      </c>
      <c r="H2915" s="28">
        <v>75</v>
      </c>
      <c r="I2915" s="28">
        <v>0</v>
      </c>
      <c r="J2915" s="29">
        <f>표1[[#This Row],[C/V]]*표1[[#This Row],[판수]]-표1[[#This Row],[불량수량]]</f>
        <v>1800</v>
      </c>
      <c r="K2915" s="28" t="s">
        <v>237</v>
      </c>
      <c r="L2915" s="28" t="s">
        <v>117</v>
      </c>
      <c r="M2915" s="30" t="s">
        <v>353</v>
      </c>
      <c r="N2915" s="56" t="s">
        <v>230</v>
      </c>
      <c r="O2915" s="25">
        <f t="shared" si="226"/>
        <v>660</v>
      </c>
      <c r="P2915" s="31">
        <v>0</v>
      </c>
      <c r="Q2915" s="32"/>
      <c r="R2915" s="33">
        <f t="shared" si="228"/>
        <v>6.8181818181818183</v>
      </c>
      <c r="S2915" s="34">
        <f t="shared" si="227"/>
        <v>143</v>
      </c>
      <c r="T2915" s="35">
        <f>IF(L2915="비가동",0,VLOOKUP(E2915,[1]단가!$D$4:$G$1048576,4,0))</f>
        <v>473</v>
      </c>
      <c r="U2915" s="35">
        <f t="shared" si="223"/>
        <v>851400</v>
      </c>
      <c r="V2915" s="36" t="str">
        <f>IF($L2915="비가동",0,IF($B2915="in",VLOOKUP($E2915,[1]투입량!$M:$T,3,FALSE),VLOOKUP($E2915,[1]투입량!$D:$I,3,FALSE)))</f>
        <v>E5005-1</v>
      </c>
      <c r="W2915" s="35">
        <f>IF($L2915="비가동",0,IF($B2915="in",VLOOKUP($E2915,[1]투입량!$M:$T,6,FALSE),VLOOKUP($E2915,[1]투입량!$D:$I,5,FALSE)))</f>
        <v>1770</v>
      </c>
      <c r="X2915" s="35">
        <f t="shared" si="225"/>
        <v>146025.00000000003</v>
      </c>
      <c r="Y2915" s="37">
        <f>IF(V2915=0,0,VLOOKUP(V2915,[1]원재료!C:H,3,0)*0.001)</f>
        <v>3.25</v>
      </c>
      <c r="Z2915" s="35">
        <f t="shared" si="224"/>
        <v>474581.25000000012</v>
      </c>
      <c r="AA2915" s="49"/>
      <c r="AB2915" s="39" t="s">
        <v>232</v>
      </c>
      <c r="AC2915" s="40"/>
    </row>
    <row r="2916" spans="1:29" ht="19.5" customHeight="1" x14ac:dyDescent="0.45">
      <c r="A2916" s="22">
        <v>46157</v>
      </c>
      <c r="B2916" s="23" t="s">
        <v>226</v>
      </c>
      <c r="C2916" s="27" t="s">
        <v>168</v>
      </c>
      <c r="D2916" s="25" t="s">
        <v>241</v>
      </c>
      <c r="E2916" s="26" t="s">
        <v>242</v>
      </c>
      <c r="F2916" s="27" t="str">
        <f>VLOOKUP(표1[[#This Row],[품번]],[1]!품번구분[#Data],2,0)</f>
        <v>G</v>
      </c>
      <c r="G2916" s="28">
        <v>16</v>
      </c>
      <c r="H2916" s="28">
        <v>87</v>
      </c>
      <c r="I2916" s="28">
        <v>0</v>
      </c>
      <c r="J2916" s="29">
        <f>표1[[#This Row],[C/V]]*표1[[#This Row],[판수]]-표1[[#This Row],[불량수량]]</f>
        <v>1392</v>
      </c>
      <c r="K2916" s="28" t="s">
        <v>243</v>
      </c>
      <c r="L2916" s="28" t="s">
        <v>117</v>
      </c>
      <c r="M2916" s="30" t="s">
        <v>353</v>
      </c>
      <c r="N2916" s="56" t="s">
        <v>230</v>
      </c>
      <c r="O2916" s="25">
        <f t="shared" si="226"/>
        <v>660</v>
      </c>
      <c r="P2916" s="31">
        <v>0</v>
      </c>
      <c r="Q2916" s="32"/>
      <c r="R2916" s="33">
        <f t="shared" si="228"/>
        <v>7.9090909090909083</v>
      </c>
      <c r="S2916" s="34">
        <f t="shared" si="227"/>
        <v>167</v>
      </c>
      <c r="T2916" s="35">
        <f>IF(L2916="비가동",0,VLOOKUP(E2916,[1]단가!$D$4:$G$1048576,4,0))</f>
        <v>774</v>
      </c>
      <c r="U2916" s="35">
        <f t="shared" si="223"/>
        <v>1077408</v>
      </c>
      <c r="V2916" s="36" t="str">
        <f>IF($L2916="비가동",0,IF($B2916="in",VLOOKUP($E2916,[1]투입량!$M:$T,3,FALSE),VLOOKUP($E2916,[1]투입량!$D:$I,3,FALSE)))</f>
        <v>E4701(리본)</v>
      </c>
      <c r="W2916" s="35">
        <f>IF($L2916="비가동",0,IF($B2916="in",VLOOKUP($E2916,[1]투입량!$M:$T,6,FALSE),VLOOKUP($E2916,[1]투입량!$D:$I,5,FALSE)))</f>
        <v>2022.6999999999998</v>
      </c>
      <c r="X2916" s="35">
        <f t="shared" si="225"/>
        <v>193572.38999999998</v>
      </c>
      <c r="Y2916" s="37">
        <f>IF(V2916=0,0,VLOOKUP(V2916,[1]원재료!C:H,3,0)*0.001)</f>
        <v>3.41</v>
      </c>
      <c r="Z2916" s="35">
        <f t="shared" si="224"/>
        <v>660081.84990000003</v>
      </c>
      <c r="AA2916" s="49"/>
      <c r="AB2916" s="39" t="s">
        <v>232</v>
      </c>
      <c r="AC2916" s="40"/>
    </row>
    <row r="2917" spans="1:29" ht="19.5" customHeight="1" x14ac:dyDescent="0.45">
      <c r="A2917" s="22">
        <v>46157</v>
      </c>
      <c r="B2917" s="23" t="s">
        <v>226</v>
      </c>
      <c r="C2917" s="27" t="s">
        <v>168</v>
      </c>
      <c r="D2917" s="25" t="s">
        <v>244</v>
      </c>
      <c r="E2917" s="26" t="s">
        <v>245</v>
      </c>
      <c r="F2917" s="27" t="str">
        <f>VLOOKUP(표1[[#This Row],[품번]],[1]!품번구분[#Data],2,0)</f>
        <v>G</v>
      </c>
      <c r="G2917" s="28">
        <v>20</v>
      </c>
      <c r="H2917" s="28">
        <v>87</v>
      </c>
      <c r="I2917" s="28">
        <v>0</v>
      </c>
      <c r="J2917" s="29">
        <f>표1[[#This Row],[C/V]]*표1[[#This Row],[판수]]-표1[[#This Row],[불량수량]]</f>
        <v>1740</v>
      </c>
      <c r="K2917" s="28" t="s">
        <v>243</v>
      </c>
      <c r="L2917" s="28" t="s">
        <v>117</v>
      </c>
      <c r="M2917" s="30" t="s">
        <v>353</v>
      </c>
      <c r="N2917" s="56" t="s">
        <v>230</v>
      </c>
      <c r="O2917" s="25">
        <f t="shared" si="226"/>
        <v>660</v>
      </c>
      <c r="P2917" s="31">
        <v>0</v>
      </c>
      <c r="Q2917" s="32"/>
      <c r="R2917" s="33">
        <f t="shared" si="228"/>
        <v>7.9090909090909083</v>
      </c>
      <c r="S2917" s="34">
        <f t="shared" si="227"/>
        <v>167</v>
      </c>
      <c r="T2917" s="35">
        <f>IF(L2917="비가동",0,VLOOKUP(E2917,[1]단가!$D$4:$G$1048576,4,0))</f>
        <v>350</v>
      </c>
      <c r="U2917" s="35">
        <f t="shared" si="223"/>
        <v>609000</v>
      </c>
      <c r="V2917" s="36" t="str">
        <f>IF($L2917="비가동",0,IF($B2917="in",VLOOKUP($E2917,[1]투입량!$M:$T,3,FALSE),VLOOKUP($E2917,[1]투입량!$D:$I,3,FALSE)))</f>
        <v>E5005-1</v>
      </c>
      <c r="W2917" s="35">
        <f>IF($L2917="비가동",0,IF($B2917="in",VLOOKUP($E2917,[1]투입량!$M:$T,6,FALSE),VLOOKUP($E2917,[1]투입량!$D:$I,5,FALSE)))</f>
        <v>1147</v>
      </c>
      <c r="X2917" s="35">
        <f t="shared" si="225"/>
        <v>109767.90000000001</v>
      </c>
      <c r="Y2917" s="37">
        <f>IF(V2917=0,0,VLOOKUP(V2917,[1]원재료!C:H,3,0)*0.001)</f>
        <v>3.25</v>
      </c>
      <c r="Z2917" s="35">
        <f t="shared" si="224"/>
        <v>356745.67500000005</v>
      </c>
      <c r="AA2917" s="49"/>
      <c r="AB2917" s="39" t="s">
        <v>232</v>
      </c>
      <c r="AC2917" s="40"/>
    </row>
    <row r="2918" spans="1:29" ht="19.5" customHeight="1" x14ac:dyDescent="0.45">
      <c r="A2918" s="22">
        <v>46157</v>
      </c>
      <c r="B2918" s="23" t="s">
        <v>29</v>
      </c>
      <c r="C2918" s="27" t="s">
        <v>168</v>
      </c>
      <c r="D2918" s="25" t="s">
        <v>267</v>
      </c>
      <c r="E2918" s="26" t="s">
        <v>374</v>
      </c>
      <c r="F2918" s="27" t="str">
        <f>VLOOKUP(표1[[#This Row],[품번]],[1]!품번구분[#Data],2,0)</f>
        <v>G</v>
      </c>
      <c r="G2918" s="28">
        <v>49</v>
      </c>
      <c r="H2918" s="28">
        <v>90</v>
      </c>
      <c r="I2918" s="28">
        <v>0</v>
      </c>
      <c r="J2918" s="29">
        <f>표1[[#This Row],[C/V]]*표1[[#This Row],[판수]]-표1[[#This Row],[불량수량]]</f>
        <v>4410</v>
      </c>
      <c r="K2918" s="28" t="s">
        <v>275</v>
      </c>
      <c r="L2918" s="28" t="s">
        <v>34</v>
      </c>
      <c r="M2918" s="30" t="s">
        <v>230</v>
      </c>
      <c r="N2918" s="56" t="s">
        <v>353</v>
      </c>
      <c r="O2918" s="25">
        <f t="shared" si="226"/>
        <v>620</v>
      </c>
      <c r="P2918" s="31">
        <v>0</v>
      </c>
      <c r="Q2918" s="32"/>
      <c r="R2918" s="33">
        <f t="shared" si="228"/>
        <v>8.7096774193548399</v>
      </c>
      <c r="S2918" s="34">
        <f t="shared" si="227"/>
        <v>188</v>
      </c>
      <c r="T2918" s="35">
        <f>IF(L2918="비가동",0,VLOOKUP(E2918,[1]단가!$D$4:$G$1048576,4,0))</f>
        <v>110</v>
      </c>
      <c r="U2918" s="35">
        <f t="shared" si="223"/>
        <v>485100</v>
      </c>
      <c r="V2918" s="36" t="str">
        <f>IF($L2918="비가동",0,IF($B2918="in",VLOOKUP($E2918,[1]투입량!$M:$T,3,FALSE),VLOOKUP($E2918,[1]투입량!$D:$I,3,FALSE)))</f>
        <v>E5005-1</v>
      </c>
      <c r="W2918" s="35">
        <f>IF($L2918="비가동",0,IF($B2918="in",VLOOKUP($E2918,[1]투입량!$M:$T,6,FALSE),VLOOKUP($E2918,[1]투입량!$D:$I,5,FALSE)))</f>
        <v>0</v>
      </c>
      <c r="X2918" s="35">
        <f t="shared" si="225"/>
        <v>0</v>
      </c>
      <c r="Y2918" s="37">
        <f>IF(V2918=0,0,VLOOKUP(V2918,[1]원재료!C:H,3,0)*0.001)</f>
        <v>3.25</v>
      </c>
      <c r="Z2918" s="35">
        <f t="shared" si="224"/>
        <v>0</v>
      </c>
      <c r="AA2918" s="49"/>
      <c r="AB2918" s="39" t="s">
        <v>232</v>
      </c>
      <c r="AC2918" s="40"/>
    </row>
    <row r="2919" spans="1:29" ht="19.5" customHeight="1" x14ac:dyDescent="0.45">
      <c r="A2919" s="22">
        <v>46157</v>
      </c>
      <c r="B2919" s="23" t="s">
        <v>29</v>
      </c>
      <c r="C2919" s="27" t="s">
        <v>168</v>
      </c>
      <c r="D2919" s="25" t="s">
        <v>270</v>
      </c>
      <c r="E2919" s="26" t="s">
        <v>425</v>
      </c>
      <c r="F2919" s="27" t="str">
        <f>VLOOKUP(표1[[#This Row],[품번]],[1]!품번구분[#Data],2,0)</f>
        <v>G</v>
      </c>
      <c r="G2919" s="28">
        <v>32</v>
      </c>
      <c r="H2919" s="28">
        <v>89</v>
      </c>
      <c r="I2919" s="28">
        <v>0</v>
      </c>
      <c r="J2919" s="29">
        <f>표1[[#This Row],[C/V]]*표1[[#This Row],[판수]]-표1[[#This Row],[불량수량]]</f>
        <v>2848</v>
      </c>
      <c r="K2919" s="28" t="s">
        <v>275</v>
      </c>
      <c r="L2919" s="28" t="s">
        <v>34</v>
      </c>
      <c r="M2919" s="30" t="s">
        <v>230</v>
      </c>
      <c r="N2919" s="56" t="s">
        <v>353</v>
      </c>
      <c r="O2919" s="25">
        <f t="shared" si="226"/>
        <v>620</v>
      </c>
      <c r="P2919" s="31">
        <v>0</v>
      </c>
      <c r="Q2919" s="32"/>
      <c r="R2919" s="33">
        <f t="shared" si="228"/>
        <v>8.612903225806452</v>
      </c>
      <c r="S2919" s="34">
        <f t="shared" si="227"/>
        <v>187</v>
      </c>
      <c r="T2919" s="35">
        <f>IF(L2919="비가동",0,VLOOKUP(E2919,[1]단가!$D$4:$G$1048576,4,0))</f>
        <v>91</v>
      </c>
      <c r="U2919" s="35">
        <f t="shared" si="223"/>
        <v>259168</v>
      </c>
      <c r="V2919" s="36" t="str">
        <f>IF($L2919="비가동",0,IF($B2919="in",VLOOKUP($E2919,[1]투입량!$M:$T,3,FALSE),VLOOKUP($E2919,[1]투입량!$D:$I,3,FALSE)))</f>
        <v>C5001</v>
      </c>
      <c r="W2919" s="35">
        <f>IF($L2919="비가동",0,IF($B2919="in",VLOOKUP($E2919,[1]투입량!$M:$T,6,FALSE),VLOOKUP($E2919,[1]투입량!$D:$I,5,FALSE)))</f>
        <v>304</v>
      </c>
      <c r="X2919" s="35">
        <f t="shared" si="225"/>
        <v>29761.600000000002</v>
      </c>
      <c r="Y2919" s="37">
        <f>IF(V2919=0,0,VLOOKUP(V2919,[1]원재료!C:H,3,0)*0.001)</f>
        <v>7.4</v>
      </c>
      <c r="Z2919" s="35">
        <f t="shared" si="224"/>
        <v>220235.84000000003</v>
      </c>
      <c r="AA2919" s="49"/>
      <c r="AB2919" s="39" t="s">
        <v>232</v>
      </c>
      <c r="AC2919" s="40"/>
    </row>
    <row r="2920" spans="1:29" ht="19.5" customHeight="1" x14ac:dyDescent="0.45">
      <c r="A2920" s="22">
        <v>46157</v>
      </c>
      <c r="B2920" s="23" t="s">
        <v>29</v>
      </c>
      <c r="C2920" s="27" t="s">
        <v>168</v>
      </c>
      <c r="D2920" s="25" t="s">
        <v>273</v>
      </c>
      <c r="E2920" s="26" t="s">
        <v>274</v>
      </c>
      <c r="F2920" s="27" t="str">
        <f>VLOOKUP(표1[[#This Row],[품번]],[1]!품번구분[#Data],2,0)</f>
        <v>G</v>
      </c>
      <c r="G2920" s="28">
        <v>4</v>
      </c>
      <c r="H2920" s="28">
        <v>90</v>
      </c>
      <c r="I2920" s="28">
        <v>0</v>
      </c>
      <c r="J2920" s="29">
        <f>표1[[#This Row],[C/V]]*표1[[#This Row],[판수]]-표1[[#This Row],[불량수량]]</f>
        <v>360</v>
      </c>
      <c r="K2920" s="28" t="s">
        <v>275</v>
      </c>
      <c r="L2920" s="28" t="s">
        <v>34</v>
      </c>
      <c r="M2920" s="30" t="s">
        <v>230</v>
      </c>
      <c r="N2920" s="56" t="s">
        <v>353</v>
      </c>
      <c r="O2920" s="25">
        <f t="shared" si="226"/>
        <v>620</v>
      </c>
      <c r="P2920" s="31">
        <v>0</v>
      </c>
      <c r="Q2920" s="32"/>
      <c r="R2920" s="33">
        <f t="shared" si="228"/>
        <v>8.7096774193548399</v>
      </c>
      <c r="S2920" s="34">
        <f t="shared" si="227"/>
        <v>188</v>
      </c>
      <c r="T2920" s="35">
        <f>IF(L2920="비가동",0,VLOOKUP(E2920,[1]단가!$D$4:$G$1048576,4,0))</f>
        <v>550</v>
      </c>
      <c r="U2920" s="35">
        <f t="shared" si="223"/>
        <v>198000</v>
      </c>
      <c r="V2920" s="36" t="str">
        <f>IF($L2920="비가동",0,IF($B2920="in",VLOOKUP($E2920,[1]투입량!$M:$T,3,FALSE),VLOOKUP($E2920,[1]투입량!$D:$I,3,FALSE)))</f>
        <v>E5005-1</v>
      </c>
      <c r="W2920" s="35">
        <f>IF($L2920="비가동",0,IF($B2920="in",VLOOKUP($E2920,[1]투입량!$M:$T,6,FALSE),VLOOKUP($E2920,[1]투입량!$D:$I,5,FALSE)))</f>
        <v>555</v>
      </c>
      <c r="X2920" s="35">
        <f t="shared" si="225"/>
        <v>54945</v>
      </c>
      <c r="Y2920" s="37">
        <f>IF(V2920=0,0,VLOOKUP(V2920,[1]원재료!C:H,3,0)*0.001)</f>
        <v>3.25</v>
      </c>
      <c r="Z2920" s="35">
        <f t="shared" si="224"/>
        <v>178571.25</v>
      </c>
      <c r="AA2920" s="49"/>
      <c r="AB2920" s="39" t="s">
        <v>232</v>
      </c>
      <c r="AC2920" s="40"/>
    </row>
    <row r="2921" spans="1:29" ht="19.5" customHeight="1" x14ac:dyDescent="0.45">
      <c r="A2921" s="22">
        <v>46157</v>
      </c>
      <c r="B2921" s="23" t="s">
        <v>29</v>
      </c>
      <c r="C2921" s="27" t="s">
        <v>168</v>
      </c>
      <c r="D2921" s="25" t="s">
        <v>267</v>
      </c>
      <c r="E2921" s="26" t="s">
        <v>374</v>
      </c>
      <c r="F2921" s="27" t="str">
        <f>VLOOKUP(표1[[#This Row],[품번]],[1]!품번구분[#Data],2,0)</f>
        <v>G</v>
      </c>
      <c r="G2921" s="28">
        <v>49</v>
      </c>
      <c r="H2921" s="28">
        <v>98</v>
      </c>
      <c r="I2921" s="28">
        <v>0</v>
      </c>
      <c r="J2921" s="29">
        <f>표1[[#This Row],[C/V]]*표1[[#This Row],[판수]]-표1[[#This Row],[불량수량]]</f>
        <v>4802</v>
      </c>
      <c r="K2921" s="28" t="s">
        <v>269</v>
      </c>
      <c r="L2921" s="28" t="s">
        <v>117</v>
      </c>
      <c r="M2921" s="30" t="s">
        <v>353</v>
      </c>
      <c r="N2921" s="56" t="s">
        <v>230</v>
      </c>
      <c r="O2921" s="25">
        <f t="shared" si="226"/>
        <v>660</v>
      </c>
      <c r="P2921" s="31">
        <v>0</v>
      </c>
      <c r="Q2921" s="32"/>
      <c r="R2921" s="33">
        <f t="shared" si="228"/>
        <v>8.9090909090909101</v>
      </c>
      <c r="S2921" s="34">
        <f t="shared" si="227"/>
        <v>188</v>
      </c>
      <c r="T2921" s="35">
        <f>IF(L2921="비가동",0,VLOOKUP(E2921,[1]단가!$D$4:$G$1048576,4,0))</f>
        <v>110</v>
      </c>
      <c r="U2921" s="35">
        <f t="shared" si="223"/>
        <v>528220</v>
      </c>
      <c r="V2921" s="36" t="str">
        <f>IF($L2921="비가동",0,IF($B2921="in",VLOOKUP($E2921,[1]투입량!$M:$T,3,FALSE),VLOOKUP($E2921,[1]투입량!$D:$I,3,FALSE)))</f>
        <v>E5005-1</v>
      </c>
      <c r="W2921" s="35">
        <f>IF($L2921="비가동",0,IF($B2921="in",VLOOKUP($E2921,[1]투입량!$M:$T,6,FALSE),VLOOKUP($E2921,[1]투입량!$D:$I,5,FALSE)))</f>
        <v>0</v>
      </c>
      <c r="X2921" s="35">
        <f t="shared" si="225"/>
        <v>0</v>
      </c>
      <c r="Y2921" s="37">
        <f>IF(V2921=0,0,VLOOKUP(V2921,[1]원재료!C:H,3,0)*0.001)</f>
        <v>3.25</v>
      </c>
      <c r="Z2921" s="35">
        <f t="shared" si="224"/>
        <v>0</v>
      </c>
      <c r="AA2921" s="49"/>
      <c r="AB2921" s="39" t="s">
        <v>232</v>
      </c>
      <c r="AC2921" s="40"/>
    </row>
    <row r="2922" spans="1:29" ht="19.5" customHeight="1" x14ac:dyDescent="0.45">
      <c r="A2922" s="22">
        <v>46157</v>
      </c>
      <c r="B2922" s="23" t="s">
        <v>29</v>
      </c>
      <c r="C2922" s="27" t="s">
        <v>168</v>
      </c>
      <c r="D2922" s="25" t="s">
        <v>270</v>
      </c>
      <c r="E2922" s="26" t="s">
        <v>425</v>
      </c>
      <c r="F2922" s="27" t="str">
        <f>VLOOKUP(표1[[#This Row],[품번]],[1]!품번구분[#Data],2,0)</f>
        <v>G</v>
      </c>
      <c r="G2922" s="28">
        <v>32</v>
      </c>
      <c r="H2922" s="28">
        <v>98</v>
      </c>
      <c r="I2922" s="28">
        <v>0</v>
      </c>
      <c r="J2922" s="29">
        <f>표1[[#This Row],[C/V]]*표1[[#This Row],[판수]]-표1[[#This Row],[불량수량]]</f>
        <v>3136</v>
      </c>
      <c r="K2922" s="28" t="s">
        <v>269</v>
      </c>
      <c r="L2922" s="28" t="s">
        <v>117</v>
      </c>
      <c r="M2922" s="30" t="s">
        <v>353</v>
      </c>
      <c r="N2922" s="56" t="s">
        <v>230</v>
      </c>
      <c r="O2922" s="25">
        <f t="shared" si="226"/>
        <v>660</v>
      </c>
      <c r="P2922" s="31">
        <v>0</v>
      </c>
      <c r="Q2922" s="32"/>
      <c r="R2922" s="33">
        <f t="shared" si="228"/>
        <v>8.9090909090909101</v>
      </c>
      <c r="S2922" s="34">
        <f t="shared" si="227"/>
        <v>187</v>
      </c>
      <c r="T2922" s="35">
        <f>IF(L2922="비가동",0,VLOOKUP(E2922,[1]단가!$D$4:$G$1048576,4,0))</f>
        <v>91</v>
      </c>
      <c r="U2922" s="35">
        <f t="shared" si="223"/>
        <v>285376</v>
      </c>
      <c r="V2922" s="36" t="str">
        <f>IF($L2922="비가동",0,IF($B2922="in",VLOOKUP($E2922,[1]투입량!$M:$T,3,FALSE),VLOOKUP($E2922,[1]투입량!$D:$I,3,FALSE)))</f>
        <v>C5001</v>
      </c>
      <c r="W2922" s="35">
        <f>IF($L2922="비가동",0,IF($B2922="in",VLOOKUP($E2922,[1]투입량!$M:$T,6,FALSE),VLOOKUP($E2922,[1]투입량!$D:$I,5,FALSE)))</f>
        <v>304</v>
      </c>
      <c r="X2922" s="35">
        <f t="shared" si="225"/>
        <v>32771.200000000004</v>
      </c>
      <c r="Y2922" s="37">
        <f>IF(V2922=0,0,VLOOKUP(V2922,[1]원재료!C:H,3,0)*0.001)</f>
        <v>7.4</v>
      </c>
      <c r="Z2922" s="35">
        <f t="shared" si="224"/>
        <v>242506.88000000003</v>
      </c>
      <c r="AA2922" s="49"/>
      <c r="AB2922" s="39" t="s">
        <v>232</v>
      </c>
      <c r="AC2922" s="40"/>
    </row>
    <row r="2923" spans="1:29" ht="19.5" customHeight="1" x14ac:dyDescent="0.45">
      <c r="A2923" s="22">
        <v>46157</v>
      </c>
      <c r="B2923" s="23" t="s">
        <v>29</v>
      </c>
      <c r="C2923" s="27" t="s">
        <v>168</v>
      </c>
      <c r="D2923" s="25" t="s">
        <v>273</v>
      </c>
      <c r="E2923" s="26" t="s">
        <v>274</v>
      </c>
      <c r="F2923" s="27" t="str">
        <f>VLOOKUP(표1[[#This Row],[품번]],[1]!품번구분[#Data],2,0)</f>
        <v>G</v>
      </c>
      <c r="G2923" s="28">
        <v>4</v>
      </c>
      <c r="H2923" s="28">
        <v>98</v>
      </c>
      <c r="I2923" s="28">
        <v>0</v>
      </c>
      <c r="J2923" s="29">
        <f>표1[[#This Row],[C/V]]*표1[[#This Row],[판수]]-표1[[#This Row],[불량수량]]</f>
        <v>392</v>
      </c>
      <c r="K2923" s="28" t="s">
        <v>269</v>
      </c>
      <c r="L2923" s="28" t="s">
        <v>117</v>
      </c>
      <c r="M2923" s="30" t="s">
        <v>353</v>
      </c>
      <c r="N2923" s="56" t="s">
        <v>230</v>
      </c>
      <c r="O2923" s="25">
        <f t="shared" si="226"/>
        <v>660</v>
      </c>
      <c r="P2923" s="31">
        <v>0</v>
      </c>
      <c r="Q2923" s="32"/>
      <c r="R2923" s="33">
        <f t="shared" si="228"/>
        <v>8.9090909090909101</v>
      </c>
      <c r="S2923" s="34">
        <f t="shared" si="227"/>
        <v>188</v>
      </c>
      <c r="T2923" s="35">
        <f>IF(L2923="비가동",0,VLOOKUP(E2923,[1]단가!$D$4:$G$1048576,4,0))</f>
        <v>550</v>
      </c>
      <c r="U2923" s="35">
        <f t="shared" si="223"/>
        <v>215600</v>
      </c>
      <c r="V2923" s="36" t="str">
        <f>IF($L2923="비가동",0,IF($B2923="in",VLOOKUP($E2923,[1]투입량!$M:$T,3,FALSE),VLOOKUP($E2923,[1]투입량!$D:$I,3,FALSE)))</f>
        <v>E5005-1</v>
      </c>
      <c r="W2923" s="35">
        <f>IF($L2923="비가동",0,IF($B2923="in",VLOOKUP($E2923,[1]투입량!$M:$T,6,FALSE),VLOOKUP($E2923,[1]투입량!$D:$I,5,FALSE)))</f>
        <v>555</v>
      </c>
      <c r="X2923" s="35">
        <f t="shared" si="225"/>
        <v>59829</v>
      </c>
      <c r="Y2923" s="37">
        <f>IF(V2923=0,0,VLOOKUP(V2923,[1]원재료!C:H,3,0)*0.001)</f>
        <v>3.25</v>
      </c>
      <c r="Z2923" s="35">
        <f t="shared" si="224"/>
        <v>194444.25</v>
      </c>
      <c r="AA2923" s="49"/>
      <c r="AB2923" s="39" t="s">
        <v>232</v>
      </c>
      <c r="AC2923" s="40"/>
    </row>
    <row r="2924" spans="1:29" ht="19.5" customHeight="1" x14ac:dyDescent="0.45">
      <c r="A2924" s="22">
        <v>46157</v>
      </c>
      <c r="B2924" s="23" t="s">
        <v>29</v>
      </c>
      <c r="C2924" s="27" t="s">
        <v>168</v>
      </c>
      <c r="D2924" s="25" t="s">
        <v>276</v>
      </c>
      <c r="E2924" s="26" t="s">
        <v>277</v>
      </c>
      <c r="F2924" s="27" t="str">
        <f>VLOOKUP(표1[[#This Row],[품번]],[1]!품번구분[#Data],2,0)</f>
        <v>G</v>
      </c>
      <c r="G2924" s="28">
        <v>4</v>
      </c>
      <c r="H2924" s="28">
        <v>96</v>
      </c>
      <c r="I2924" s="28">
        <v>0</v>
      </c>
      <c r="J2924" s="29">
        <f>표1[[#This Row],[C/V]]*표1[[#This Row],[판수]]-표1[[#This Row],[불량수량]]</f>
        <v>384</v>
      </c>
      <c r="K2924" s="28" t="s">
        <v>283</v>
      </c>
      <c r="L2924" s="28" t="s">
        <v>34</v>
      </c>
      <c r="M2924" s="30" t="s">
        <v>230</v>
      </c>
      <c r="N2924" s="56" t="s">
        <v>353</v>
      </c>
      <c r="O2924" s="25">
        <f t="shared" si="226"/>
        <v>620</v>
      </c>
      <c r="P2924" s="31">
        <v>0</v>
      </c>
      <c r="Q2924" s="32"/>
      <c r="R2924" s="33">
        <f t="shared" si="228"/>
        <v>9.2903225806451619</v>
      </c>
      <c r="S2924" s="34">
        <f t="shared" si="227"/>
        <v>204</v>
      </c>
      <c r="T2924" s="35">
        <f>IF(L2924="비가동",0,VLOOKUP(E2924,[1]단가!$D$4:$G$1048576,4,0))</f>
        <v>832.6</v>
      </c>
      <c r="U2924" s="35">
        <f t="shared" si="223"/>
        <v>319718.40000000002</v>
      </c>
      <c r="V2924" s="36" t="str">
        <f>IF($L2924="비가동",0,IF($B2924="in",VLOOKUP($E2924,[1]투입량!$M:$T,3,FALSE),VLOOKUP($E2924,[1]투입량!$D:$I,3,FALSE)))</f>
        <v>E5005-1</v>
      </c>
      <c r="W2924" s="35">
        <f>IF($L2924="비가동",0,IF($B2924="in",VLOOKUP($E2924,[1]투입량!$M:$T,6,FALSE),VLOOKUP($E2924,[1]투입량!$D:$I,5,FALSE)))</f>
        <v>0</v>
      </c>
      <c r="X2924" s="35">
        <f t="shared" si="225"/>
        <v>0</v>
      </c>
      <c r="Y2924" s="37">
        <f>IF(V2924=0,0,VLOOKUP(V2924,[1]원재료!C:H,3,0)*0.001)</f>
        <v>3.25</v>
      </c>
      <c r="Z2924" s="35">
        <f t="shared" si="224"/>
        <v>0</v>
      </c>
      <c r="AA2924" s="49"/>
      <c r="AB2924" s="39" t="s">
        <v>232</v>
      </c>
      <c r="AC2924" s="40"/>
    </row>
    <row r="2925" spans="1:29" ht="19.5" customHeight="1" x14ac:dyDescent="0.45">
      <c r="A2925" s="22">
        <v>46157</v>
      </c>
      <c r="B2925" s="23" t="s">
        <v>29</v>
      </c>
      <c r="C2925" s="27" t="s">
        <v>168</v>
      </c>
      <c r="D2925" s="25" t="s">
        <v>279</v>
      </c>
      <c r="E2925" s="26" t="s">
        <v>392</v>
      </c>
      <c r="F2925" s="27" t="str">
        <f>VLOOKUP(표1[[#This Row],[품번]],[1]!품번구분[#Data],2,0)</f>
        <v>G</v>
      </c>
      <c r="G2925" s="28">
        <v>70</v>
      </c>
      <c r="H2925" s="28">
        <v>96</v>
      </c>
      <c r="I2925" s="28">
        <v>0</v>
      </c>
      <c r="J2925" s="29">
        <f>표1[[#This Row],[C/V]]*표1[[#This Row],[판수]]-표1[[#This Row],[불량수량]]</f>
        <v>6720</v>
      </c>
      <c r="K2925" s="28" t="s">
        <v>283</v>
      </c>
      <c r="L2925" s="28" t="s">
        <v>34</v>
      </c>
      <c r="M2925" s="30" t="s">
        <v>230</v>
      </c>
      <c r="N2925" s="56" t="s">
        <v>353</v>
      </c>
      <c r="O2925" s="25">
        <f t="shared" si="226"/>
        <v>620</v>
      </c>
      <c r="P2925" s="31">
        <v>0</v>
      </c>
      <c r="Q2925" s="32"/>
      <c r="R2925" s="33">
        <f t="shared" si="228"/>
        <v>9.2903225806451619</v>
      </c>
      <c r="S2925" s="34">
        <f t="shared" si="227"/>
        <v>204</v>
      </c>
      <c r="T2925" s="35">
        <f>IF(L2925="비가동",0,VLOOKUP(E2925,[1]단가!$D$4:$G$1048576,4,0))</f>
        <v>321.89999999999998</v>
      </c>
      <c r="U2925" s="35">
        <f t="shared" si="223"/>
        <v>2163168</v>
      </c>
      <c r="V2925" s="36" t="str">
        <f>IF($L2925="비가동",0,IF($B2925="in",VLOOKUP($E2925,[1]투입량!$M:$T,3,FALSE),VLOOKUP($E2925,[1]투입량!$D:$I,3,FALSE)))</f>
        <v>E5802</v>
      </c>
      <c r="W2925" s="35">
        <f>IF($L2925="비가동",0,IF($B2925="in",VLOOKUP($E2925,[1]투입량!$M:$T,6,FALSE),VLOOKUP($E2925,[1]투입량!$D:$I,5,FALSE)))</f>
        <v>68</v>
      </c>
      <c r="X2925" s="35">
        <f t="shared" si="225"/>
        <v>7180.8000000000011</v>
      </c>
      <c r="Y2925" s="37">
        <f>IF(V2925=0,0,VLOOKUP(V2925,[1]원재료!C:H,3,0)*0.001)</f>
        <v>5.83</v>
      </c>
      <c r="Z2925" s="35">
        <f t="shared" si="224"/>
        <v>41864.064000000006</v>
      </c>
      <c r="AA2925" s="49"/>
      <c r="AB2925" s="39" t="s">
        <v>232</v>
      </c>
      <c r="AC2925" s="40"/>
    </row>
    <row r="2926" spans="1:29" ht="19.5" customHeight="1" x14ac:dyDescent="0.45">
      <c r="A2926" s="22">
        <v>46157</v>
      </c>
      <c r="B2926" s="23" t="s">
        <v>29</v>
      </c>
      <c r="C2926" s="27" t="s">
        <v>168</v>
      </c>
      <c r="D2926" s="25" t="s">
        <v>281</v>
      </c>
      <c r="E2926" s="26" t="s">
        <v>282</v>
      </c>
      <c r="F2926" s="27" t="str">
        <f>VLOOKUP(표1[[#This Row],[품번]],[1]!품번구분[#Data],2,0)</f>
        <v>G</v>
      </c>
      <c r="G2926" s="28">
        <v>4</v>
      </c>
      <c r="H2926" s="28">
        <v>96</v>
      </c>
      <c r="I2926" s="28">
        <v>0</v>
      </c>
      <c r="J2926" s="29">
        <f>표1[[#This Row],[C/V]]*표1[[#This Row],[판수]]-표1[[#This Row],[불량수량]]</f>
        <v>384</v>
      </c>
      <c r="K2926" s="28" t="s">
        <v>283</v>
      </c>
      <c r="L2926" s="28" t="s">
        <v>34</v>
      </c>
      <c r="M2926" s="30" t="s">
        <v>230</v>
      </c>
      <c r="N2926" s="56" t="s">
        <v>353</v>
      </c>
      <c r="O2926" s="25">
        <f t="shared" si="226"/>
        <v>620</v>
      </c>
      <c r="P2926" s="31">
        <v>0</v>
      </c>
      <c r="Q2926" s="32"/>
      <c r="R2926" s="33">
        <f t="shared" si="228"/>
        <v>9.2903225806451619</v>
      </c>
      <c r="S2926" s="34">
        <f t="shared" si="227"/>
        <v>204</v>
      </c>
      <c r="T2926" s="35">
        <f>IF(L2926="비가동",0,VLOOKUP(E2926,[1]단가!$D$4:$G$1048576,4,0))</f>
        <v>0</v>
      </c>
      <c r="U2926" s="35">
        <f t="shared" si="223"/>
        <v>0</v>
      </c>
      <c r="V2926" s="36" t="str">
        <f>IF($L2926="비가동",0,IF($B2926="in",VLOOKUP($E2926,[1]투입량!$M:$T,3,FALSE),VLOOKUP($E2926,[1]투입량!$D:$I,3,FALSE)))</f>
        <v>E5005-1</v>
      </c>
      <c r="W2926" s="35">
        <f>IF($L2926="비가동",0,IF($B2926="in",VLOOKUP($E2926,[1]투입량!$M:$T,6,FALSE),VLOOKUP($E2926,[1]투입량!$D:$I,5,FALSE)))</f>
        <v>0</v>
      </c>
      <c r="X2926" s="35">
        <f t="shared" si="225"/>
        <v>0</v>
      </c>
      <c r="Y2926" s="37">
        <f>IF(V2926=0,0,VLOOKUP(V2926,[1]원재료!C:H,3,0)*0.001)</f>
        <v>3.25</v>
      </c>
      <c r="Z2926" s="35">
        <f t="shared" si="224"/>
        <v>0</v>
      </c>
      <c r="AA2926" s="49"/>
      <c r="AB2926" s="39" t="s">
        <v>232</v>
      </c>
      <c r="AC2926" s="40"/>
    </row>
    <row r="2927" spans="1:29" ht="19.5" customHeight="1" x14ac:dyDescent="0.45">
      <c r="A2927" s="22">
        <v>46157</v>
      </c>
      <c r="B2927" s="23" t="s">
        <v>29</v>
      </c>
      <c r="C2927" s="27" t="s">
        <v>168</v>
      </c>
      <c r="D2927" s="25" t="s">
        <v>276</v>
      </c>
      <c r="E2927" s="26" t="s">
        <v>277</v>
      </c>
      <c r="F2927" s="27" t="str">
        <f>VLOOKUP(표1[[#This Row],[품번]],[1]!품번구분[#Data],2,0)</f>
        <v>G</v>
      </c>
      <c r="G2927" s="28">
        <v>4</v>
      </c>
      <c r="H2927" s="28">
        <v>108</v>
      </c>
      <c r="I2927" s="28">
        <v>0</v>
      </c>
      <c r="J2927" s="29">
        <f>표1[[#This Row],[C/V]]*표1[[#This Row],[판수]]-표1[[#This Row],[불량수량]]</f>
        <v>432</v>
      </c>
      <c r="K2927" s="28" t="s">
        <v>278</v>
      </c>
      <c r="L2927" s="28" t="s">
        <v>117</v>
      </c>
      <c r="M2927" s="30" t="s">
        <v>353</v>
      </c>
      <c r="N2927" s="56" t="s">
        <v>230</v>
      </c>
      <c r="O2927" s="25">
        <f t="shared" si="226"/>
        <v>660</v>
      </c>
      <c r="P2927" s="31">
        <v>0</v>
      </c>
      <c r="Q2927" s="32"/>
      <c r="R2927" s="33">
        <f t="shared" si="228"/>
        <v>9.8181818181818183</v>
      </c>
      <c r="S2927" s="34">
        <f t="shared" si="227"/>
        <v>204</v>
      </c>
      <c r="T2927" s="35">
        <f>IF(L2927="비가동",0,VLOOKUP(E2927,[1]단가!$D$4:$G$1048576,4,0))</f>
        <v>832.6</v>
      </c>
      <c r="U2927" s="35">
        <f t="shared" si="223"/>
        <v>359683.2</v>
      </c>
      <c r="V2927" s="36" t="str">
        <f>IF($L2927="비가동",0,IF($B2927="in",VLOOKUP($E2927,[1]투입량!$M:$T,3,FALSE),VLOOKUP($E2927,[1]투입량!$D:$I,3,FALSE)))</f>
        <v>E5005-1</v>
      </c>
      <c r="W2927" s="35">
        <f>IF($L2927="비가동",0,IF($B2927="in",VLOOKUP($E2927,[1]투입량!$M:$T,6,FALSE),VLOOKUP($E2927,[1]투입량!$D:$I,5,FALSE)))</f>
        <v>0</v>
      </c>
      <c r="X2927" s="35">
        <f t="shared" si="225"/>
        <v>0</v>
      </c>
      <c r="Y2927" s="37">
        <f>IF(V2927=0,0,VLOOKUP(V2927,[1]원재료!C:H,3,0)*0.001)</f>
        <v>3.25</v>
      </c>
      <c r="Z2927" s="35">
        <f t="shared" si="224"/>
        <v>0</v>
      </c>
      <c r="AA2927" s="49"/>
      <c r="AB2927" s="39" t="s">
        <v>232</v>
      </c>
      <c r="AC2927" s="40"/>
    </row>
    <row r="2928" spans="1:29" ht="19.5" customHeight="1" x14ac:dyDescent="0.45">
      <c r="A2928" s="22">
        <v>46157</v>
      </c>
      <c r="B2928" s="23" t="s">
        <v>29</v>
      </c>
      <c r="C2928" s="27" t="s">
        <v>168</v>
      </c>
      <c r="D2928" s="25" t="s">
        <v>279</v>
      </c>
      <c r="E2928" s="26" t="s">
        <v>392</v>
      </c>
      <c r="F2928" s="27" t="str">
        <f>VLOOKUP(표1[[#This Row],[품번]],[1]!품번구분[#Data],2,0)</f>
        <v>G</v>
      </c>
      <c r="G2928" s="28">
        <v>70</v>
      </c>
      <c r="H2928" s="28">
        <v>108</v>
      </c>
      <c r="I2928" s="28">
        <v>0</v>
      </c>
      <c r="J2928" s="29">
        <f>표1[[#This Row],[C/V]]*표1[[#This Row],[판수]]-표1[[#This Row],[불량수량]]</f>
        <v>7560</v>
      </c>
      <c r="K2928" s="28" t="s">
        <v>278</v>
      </c>
      <c r="L2928" s="28" t="s">
        <v>117</v>
      </c>
      <c r="M2928" s="30" t="s">
        <v>353</v>
      </c>
      <c r="N2928" s="56" t="s">
        <v>230</v>
      </c>
      <c r="O2928" s="25">
        <f t="shared" si="226"/>
        <v>660</v>
      </c>
      <c r="P2928" s="31">
        <v>0</v>
      </c>
      <c r="Q2928" s="32"/>
      <c r="R2928" s="33">
        <f t="shared" si="228"/>
        <v>9.8181818181818183</v>
      </c>
      <c r="S2928" s="34">
        <f t="shared" si="227"/>
        <v>204</v>
      </c>
      <c r="T2928" s="35">
        <f>IF(L2928="비가동",0,VLOOKUP(E2928,[1]단가!$D$4:$G$1048576,4,0))</f>
        <v>321.89999999999998</v>
      </c>
      <c r="U2928" s="35">
        <f t="shared" si="223"/>
        <v>2433564</v>
      </c>
      <c r="V2928" s="36" t="str">
        <f>IF($L2928="비가동",0,IF($B2928="in",VLOOKUP($E2928,[1]투입량!$M:$T,3,FALSE),VLOOKUP($E2928,[1]투입량!$D:$I,3,FALSE)))</f>
        <v>E5802</v>
      </c>
      <c r="W2928" s="35">
        <f>IF($L2928="비가동",0,IF($B2928="in",VLOOKUP($E2928,[1]투입량!$M:$T,6,FALSE),VLOOKUP($E2928,[1]투입량!$D:$I,5,FALSE)))</f>
        <v>68</v>
      </c>
      <c r="X2928" s="35">
        <f t="shared" si="225"/>
        <v>8078.4000000000015</v>
      </c>
      <c r="Y2928" s="37">
        <f>IF(V2928=0,0,VLOOKUP(V2928,[1]원재료!C:H,3,0)*0.001)</f>
        <v>5.83</v>
      </c>
      <c r="Z2928" s="35">
        <f t="shared" si="224"/>
        <v>47097.072000000007</v>
      </c>
      <c r="AA2928" s="49"/>
      <c r="AB2928" s="39" t="s">
        <v>232</v>
      </c>
      <c r="AC2928" s="40"/>
    </row>
    <row r="2929" spans="1:29" ht="19.5" customHeight="1" x14ac:dyDescent="0.45">
      <c r="A2929" s="22">
        <v>46157</v>
      </c>
      <c r="B2929" s="23" t="s">
        <v>29</v>
      </c>
      <c r="C2929" s="27" t="s">
        <v>168</v>
      </c>
      <c r="D2929" s="25" t="s">
        <v>281</v>
      </c>
      <c r="E2929" s="26" t="s">
        <v>282</v>
      </c>
      <c r="F2929" s="27" t="str">
        <f>VLOOKUP(표1[[#This Row],[품번]],[1]!품번구분[#Data],2,0)</f>
        <v>G</v>
      </c>
      <c r="G2929" s="28">
        <v>4</v>
      </c>
      <c r="H2929" s="28">
        <v>108</v>
      </c>
      <c r="I2929" s="28">
        <v>0</v>
      </c>
      <c r="J2929" s="29">
        <f>표1[[#This Row],[C/V]]*표1[[#This Row],[판수]]-표1[[#This Row],[불량수량]]</f>
        <v>432</v>
      </c>
      <c r="K2929" s="28" t="s">
        <v>278</v>
      </c>
      <c r="L2929" s="28" t="s">
        <v>117</v>
      </c>
      <c r="M2929" s="30" t="s">
        <v>353</v>
      </c>
      <c r="N2929" s="56" t="s">
        <v>230</v>
      </c>
      <c r="O2929" s="25">
        <f t="shared" si="226"/>
        <v>660</v>
      </c>
      <c r="P2929" s="31">
        <v>0</v>
      </c>
      <c r="Q2929" s="32"/>
      <c r="R2929" s="33">
        <f t="shared" si="228"/>
        <v>9.8181818181818183</v>
      </c>
      <c r="S2929" s="34">
        <f t="shared" si="227"/>
        <v>204</v>
      </c>
      <c r="T2929" s="35">
        <f>IF(L2929="비가동",0,VLOOKUP(E2929,[1]단가!$D$4:$G$1048576,4,0))</f>
        <v>0</v>
      </c>
      <c r="U2929" s="35">
        <f t="shared" si="223"/>
        <v>0</v>
      </c>
      <c r="V2929" s="36" t="str">
        <f>IF($L2929="비가동",0,IF($B2929="in",VLOOKUP($E2929,[1]투입량!$M:$T,3,FALSE),VLOOKUP($E2929,[1]투입량!$D:$I,3,FALSE)))</f>
        <v>E5005-1</v>
      </c>
      <c r="W2929" s="35">
        <f>IF($L2929="비가동",0,IF($B2929="in",VLOOKUP($E2929,[1]투입량!$M:$T,6,FALSE),VLOOKUP($E2929,[1]투입량!$D:$I,5,FALSE)))</f>
        <v>0</v>
      </c>
      <c r="X2929" s="35">
        <f t="shared" si="225"/>
        <v>0</v>
      </c>
      <c r="Y2929" s="37">
        <f>IF(V2929=0,0,VLOOKUP(V2929,[1]원재료!C:H,3,0)*0.001)</f>
        <v>3.25</v>
      </c>
      <c r="Z2929" s="35">
        <f t="shared" si="224"/>
        <v>0</v>
      </c>
      <c r="AA2929" s="49"/>
      <c r="AB2929" s="39" t="s">
        <v>232</v>
      </c>
      <c r="AC2929" s="40"/>
    </row>
    <row r="2930" spans="1:29" ht="19.5" customHeight="1" x14ac:dyDescent="0.45">
      <c r="A2930" s="22">
        <v>46157</v>
      </c>
      <c r="B2930" s="23" t="s">
        <v>29</v>
      </c>
      <c r="C2930" s="27" t="s">
        <v>168</v>
      </c>
      <c r="D2930" s="25" t="s">
        <v>284</v>
      </c>
      <c r="E2930" s="26" t="s">
        <v>405</v>
      </c>
      <c r="F2930" s="27" t="str">
        <f>VLOOKUP(표1[[#This Row],[품번]],[1]!품번구분[#Data],2,0)</f>
        <v>G</v>
      </c>
      <c r="G2930" s="28">
        <v>4</v>
      </c>
      <c r="H2930" s="28">
        <v>5</v>
      </c>
      <c r="I2930" s="28">
        <v>0</v>
      </c>
      <c r="J2930" s="29">
        <f>표1[[#This Row],[C/V]]*표1[[#This Row],[판수]]-표1[[#This Row],[불량수량]]</f>
        <v>20</v>
      </c>
      <c r="K2930" s="28" t="s">
        <v>261</v>
      </c>
      <c r="L2930" s="28" t="s">
        <v>34</v>
      </c>
      <c r="M2930" s="30" t="s">
        <v>230</v>
      </c>
      <c r="N2930" s="30">
        <v>0.35416666666666669</v>
      </c>
      <c r="O2930" s="25">
        <f t="shared" si="226"/>
        <v>30</v>
      </c>
      <c r="P2930" s="31">
        <v>0</v>
      </c>
      <c r="Q2930" s="32"/>
      <c r="R2930" s="33">
        <f t="shared" si="228"/>
        <v>10</v>
      </c>
      <c r="S2930" s="34">
        <f t="shared" si="227"/>
        <v>5</v>
      </c>
      <c r="T2930" s="35">
        <f>IF(L2930="비가동",0,VLOOKUP(E2930,[1]단가!$D$4:$G$1048576,4,0))</f>
        <v>412.51</v>
      </c>
      <c r="U2930" s="35">
        <f t="shared" ref="U2930:U2993" si="229">IF(L2930="비가동",0,T2930*J2930)</f>
        <v>8250.2000000000007</v>
      </c>
      <c r="V2930" s="36" t="str">
        <f>IF($L2930="비가동",0,IF($B2930="in",VLOOKUP($E2930,[1]투입량!$M:$T,3,FALSE),VLOOKUP($E2930,[1]투입량!$D:$I,3,FALSE)))</f>
        <v>E6004</v>
      </c>
      <c r="W2930" s="35">
        <f>IF($L2930="비가동",0,IF($B2930="in",VLOOKUP($E2930,[1]투입량!$M:$T,6,FALSE),VLOOKUP($E2930,[1]투입량!$D:$I,5,FALSE)))</f>
        <v>0</v>
      </c>
      <c r="X2930" s="35">
        <f t="shared" si="225"/>
        <v>0</v>
      </c>
      <c r="Y2930" s="37">
        <f>IF(V2930=0,0,VLOOKUP(V2930,[1]원재료!C:H,3,0)*0.001)</f>
        <v>3.35</v>
      </c>
      <c r="Z2930" s="35">
        <f t="shared" ref="Z2930:Z2993" si="230">Y2930*X2930</f>
        <v>0</v>
      </c>
      <c r="AA2930" s="49"/>
      <c r="AB2930" s="39" t="s">
        <v>232</v>
      </c>
      <c r="AC2930" s="40"/>
    </row>
    <row r="2931" spans="1:29" ht="19.5" hidden="1" customHeight="1" x14ac:dyDescent="0.45">
      <c r="A2931" s="22">
        <v>46157</v>
      </c>
      <c r="B2931" s="23" t="s">
        <v>29</v>
      </c>
      <c r="C2931" s="27" t="s">
        <v>168</v>
      </c>
      <c r="D2931" s="25" t="s">
        <v>284</v>
      </c>
      <c r="E2931" s="26" t="s">
        <v>448</v>
      </c>
      <c r="F2931" s="27" t="str">
        <f>VLOOKUP(표1[[#This Row],[품번]],[1]!품번구분[#Data],2,0)</f>
        <v>G</v>
      </c>
      <c r="G2931" s="28">
        <v>20</v>
      </c>
      <c r="H2931" s="28">
        <v>43</v>
      </c>
      <c r="I2931" s="28">
        <v>0</v>
      </c>
      <c r="J2931" s="29">
        <f>표1[[#This Row],[C/V]]*표1[[#This Row],[판수]]-표1[[#This Row],[불량수량]]</f>
        <v>860</v>
      </c>
      <c r="K2931" s="28" t="s">
        <v>261</v>
      </c>
      <c r="L2931" s="28" t="s">
        <v>34</v>
      </c>
      <c r="M2931" s="30">
        <v>0.35416666666666669</v>
      </c>
      <c r="N2931" s="56" t="s">
        <v>353</v>
      </c>
      <c r="O2931" s="25">
        <f t="shared" si="226"/>
        <v>455</v>
      </c>
      <c r="P2931" s="31">
        <v>135</v>
      </c>
      <c r="Q2931" s="32" t="s">
        <v>100</v>
      </c>
      <c r="R2931" s="33">
        <f t="shared" si="228"/>
        <v>5.6703296703296697</v>
      </c>
      <c r="S2931" s="34">
        <f t="shared" si="227"/>
        <v>43</v>
      </c>
      <c r="T2931" s="35">
        <f>IF(L2931="비가동",0,VLOOKUP(E2931,[1]단가!$D$4:$G$1048576,4,0))</f>
        <v>265</v>
      </c>
      <c r="U2931" s="35">
        <f t="shared" si="229"/>
        <v>227900</v>
      </c>
      <c r="V2931" s="36" t="str">
        <f>IF($L2931="비가동",0,IF($B2931="in",VLOOKUP($E2931,[1]투입량!$M:$T,3,FALSE),VLOOKUP($E2931,[1]투입량!$D:$I,3,FALSE)))</f>
        <v>E6005</v>
      </c>
      <c r="W2931" s="35">
        <f>IF($L2931="비가동",0,IF($B2931="in",VLOOKUP($E2931,[1]투입량!$M:$T,6,FALSE),VLOOKUP($E2931,[1]투입량!$D:$I,5,FALSE)))</f>
        <v>24</v>
      </c>
      <c r="X2931" s="35">
        <f t="shared" ref="X2931:X2994" si="231">IF(L2931="비가동",0,(W2931*1.1)*H2931)</f>
        <v>1135.2</v>
      </c>
      <c r="Y2931" s="37">
        <f>IF(V2931=0,0,VLOOKUP(V2931,[1]원재료!C:H,3,0)*0.001)</f>
        <v>4.62</v>
      </c>
      <c r="Z2931" s="35">
        <f t="shared" si="230"/>
        <v>5244.6240000000007</v>
      </c>
      <c r="AA2931" s="49"/>
      <c r="AB2931" s="39" t="s">
        <v>232</v>
      </c>
      <c r="AC2931" s="40"/>
    </row>
    <row r="2932" spans="1:29" ht="19.5" customHeight="1" x14ac:dyDescent="0.45">
      <c r="A2932" s="22">
        <v>46157</v>
      </c>
      <c r="B2932" s="23" t="s">
        <v>29</v>
      </c>
      <c r="C2932" s="27" t="s">
        <v>168</v>
      </c>
      <c r="D2932" s="25" t="s">
        <v>287</v>
      </c>
      <c r="E2932" s="26" t="s">
        <v>441</v>
      </c>
      <c r="F2932" s="27" t="str">
        <f>VLOOKUP(표1[[#This Row],[품번]],[1]!품번구분[#Data],2,0)</f>
        <v>G</v>
      </c>
      <c r="G2932" s="28">
        <v>32</v>
      </c>
      <c r="H2932" s="28">
        <v>74</v>
      </c>
      <c r="I2932" s="28">
        <v>0</v>
      </c>
      <c r="J2932" s="29">
        <f>표1[[#This Row],[C/V]]*표1[[#This Row],[판수]]-표1[[#This Row],[불량수량]]</f>
        <v>2368</v>
      </c>
      <c r="K2932" s="28" t="s">
        <v>261</v>
      </c>
      <c r="L2932" s="28" t="s">
        <v>34</v>
      </c>
      <c r="M2932" s="30" t="s">
        <v>230</v>
      </c>
      <c r="N2932" s="56" t="s">
        <v>353</v>
      </c>
      <c r="O2932" s="25">
        <f t="shared" si="226"/>
        <v>620</v>
      </c>
      <c r="P2932" s="31">
        <v>0</v>
      </c>
      <c r="Q2932" s="32"/>
      <c r="R2932" s="33">
        <f t="shared" si="228"/>
        <v>7.161290322580645</v>
      </c>
      <c r="S2932" s="34">
        <f t="shared" si="227"/>
        <v>74</v>
      </c>
      <c r="T2932" s="35">
        <f>IF(L2932="비가동",0,VLOOKUP(E2932,[1]단가!$D$4:$G$1048576,4,0))</f>
        <v>109</v>
      </c>
      <c r="U2932" s="35">
        <f t="shared" si="229"/>
        <v>258112</v>
      </c>
      <c r="V2932" s="36" t="str">
        <f>IF($L2932="비가동",0,IF($B2932="in",VLOOKUP($E2932,[1]투입량!$M:$T,3,FALSE),VLOOKUP($E2932,[1]투입량!$D:$I,3,FALSE)))</f>
        <v>C5001</v>
      </c>
      <c r="W2932" s="35">
        <f>IF($L2932="비가동",0,IF($B2932="in",VLOOKUP($E2932,[1]투입량!$M:$T,6,FALSE),VLOOKUP($E2932,[1]투입량!$D:$I,5,FALSE)))</f>
        <v>55</v>
      </c>
      <c r="X2932" s="35">
        <f t="shared" si="231"/>
        <v>4477.0000000000009</v>
      </c>
      <c r="Y2932" s="37">
        <f>IF(V2932=0,0,VLOOKUP(V2932,[1]원재료!C:H,3,0)*0.001)</f>
        <v>7.4</v>
      </c>
      <c r="Z2932" s="35">
        <f t="shared" si="230"/>
        <v>33129.80000000001</v>
      </c>
      <c r="AA2932" s="49"/>
      <c r="AB2932" s="39" t="s">
        <v>232</v>
      </c>
      <c r="AC2932" s="40"/>
    </row>
    <row r="2933" spans="1:29" ht="19.5" customHeight="1" x14ac:dyDescent="0.45">
      <c r="A2933" s="22">
        <v>46157</v>
      </c>
      <c r="B2933" s="23" t="s">
        <v>29</v>
      </c>
      <c r="C2933" s="27" t="s">
        <v>168</v>
      </c>
      <c r="D2933" s="25" t="s">
        <v>289</v>
      </c>
      <c r="E2933" s="26" t="s">
        <v>429</v>
      </c>
      <c r="F2933" s="27" t="str">
        <f>VLOOKUP(표1[[#This Row],[품번]],[1]!품번구분[#Data],2,0)</f>
        <v>G</v>
      </c>
      <c r="G2933" s="28">
        <v>80</v>
      </c>
      <c r="H2933" s="28">
        <v>68</v>
      </c>
      <c r="I2933" s="28">
        <v>0</v>
      </c>
      <c r="J2933" s="29">
        <f>표1[[#This Row],[C/V]]*표1[[#This Row],[판수]]-표1[[#This Row],[불량수량]]</f>
        <v>5440</v>
      </c>
      <c r="K2933" s="28" t="s">
        <v>261</v>
      </c>
      <c r="L2933" s="28" t="s">
        <v>34</v>
      </c>
      <c r="M2933" s="30" t="s">
        <v>230</v>
      </c>
      <c r="N2933" s="56" t="s">
        <v>353</v>
      </c>
      <c r="O2933" s="25">
        <f t="shared" si="226"/>
        <v>620</v>
      </c>
      <c r="P2933" s="31">
        <v>0</v>
      </c>
      <c r="Q2933" s="32"/>
      <c r="R2933" s="33">
        <f t="shared" si="228"/>
        <v>6.580645161290323</v>
      </c>
      <c r="S2933" s="34">
        <f t="shared" si="227"/>
        <v>68</v>
      </c>
      <c r="T2933" s="35">
        <f>IF(L2933="비가동",0,VLOOKUP(E2933,[1]단가!$D$4:$G$1048576,4,0))</f>
        <v>99</v>
      </c>
      <c r="U2933" s="35">
        <f t="shared" si="229"/>
        <v>538560</v>
      </c>
      <c r="V2933" s="36" t="str">
        <f>IF($L2933="비가동",0,IF($B2933="in",VLOOKUP($E2933,[1]투입량!$M:$T,3,FALSE),VLOOKUP($E2933,[1]투입량!$D:$I,3,FALSE)))</f>
        <v>E7002</v>
      </c>
      <c r="W2933" s="35">
        <f>IF($L2933="비가동",0,IF($B2933="in",VLOOKUP($E2933,[1]투입량!$M:$T,6,FALSE),VLOOKUP($E2933,[1]투입량!$D:$I,5,FALSE)))</f>
        <v>540</v>
      </c>
      <c r="X2933" s="35">
        <f t="shared" si="231"/>
        <v>40392</v>
      </c>
      <c r="Y2933" s="37">
        <f>IF(V2933=0,0,VLOOKUP(V2933,[1]원재료!C:H,3,0)*0.001)</f>
        <v>3.02</v>
      </c>
      <c r="Z2933" s="35">
        <f t="shared" si="230"/>
        <v>121983.84</v>
      </c>
      <c r="AA2933" s="49"/>
      <c r="AB2933" s="39" t="s">
        <v>232</v>
      </c>
      <c r="AC2933" s="40"/>
    </row>
    <row r="2934" spans="1:29" ht="19.5" customHeight="1" x14ac:dyDescent="0.45">
      <c r="A2934" s="22">
        <v>46157</v>
      </c>
      <c r="B2934" s="23" t="s">
        <v>29</v>
      </c>
      <c r="C2934" s="27" t="s">
        <v>168</v>
      </c>
      <c r="D2934" s="25" t="s">
        <v>304</v>
      </c>
      <c r="E2934" s="26" t="s">
        <v>305</v>
      </c>
      <c r="F2934" s="27" t="str">
        <f>VLOOKUP(표1[[#This Row],[품번]],[1]!품번구분[#Data],2,0)</f>
        <v>G</v>
      </c>
      <c r="G2934" s="28">
        <v>40</v>
      </c>
      <c r="H2934" s="28">
        <v>79</v>
      </c>
      <c r="I2934" s="28">
        <v>0</v>
      </c>
      <c r="J2934" s="29">
        <f>표1[[#This Row],[C/V]]*표1[[#This Row],[판수]]-표1[[#This Row],[불량수량]]</f>
        <v>3160</v>
      </c>
      <c r="K2934" s="28" t="s">
        <v>311</v>
      </c>
      <c r="L2934" s="28" t="s">
        <v>34</v>
      </c>
      <c r="M2934" s="30" t="s">
        <v>230</v>
      </c>
      <c r="N2934" s="56" t="s">
        <v>353</v>
      </c>
      <c r="O2934" s="25">
        <f t="shared" si="226"/>
        <v>620</v>
      </c>
      <c r="P2934" s="31">
        <v>0</v>
      </c>
      <c r="Q2934" s="32"/>
      <c r="R2934" s="33">
        <f t="shared" si="228"/>
        <v>7.6451612903225801</v>
      </c>
      <c r="S2934" s="34">
        <f t="shared" si="227"/>
        <v>169</v>
      </c>
      <c r="T2934" s="35">
        <f>IF(L2934="비가동",0,VLOOKUP(E2934,[1]단가!$D$4:$G$1048576,4,0))</f>
        <v>95</v>
      </c>
      <c r="U2934" s="35">
        <f t="shared" si="229"/>
        <v>300200</v>
      </c>
      <c r="V2934" s="36" t="str">
        <f>IF($L2934="비가동",0,IF($B2934="in",VLOOKUP($E2934,[1]투입량!$M:$T,3,FALSE),VLOOKUP($E2934,[1]투입량!$D:$I,3,FALSE)))</f>
        <v>E4005-1</v>
      </c>
      <c r="W2934" s="35">
        <f>IF($L2934="비가동",0,IF($B2934="in",VLOOKUP($E2934,[1]투입량!$M:$T,6,FALSE),VLOOKUP($E2934,[1]투입량!$D:$I,5,FALSE)))</f>
        <v>272</v>
      </c>
      <c r="X2934" s="35">
        <f t="shared" si="231"/>
        <v>23636.800000000003</v>
      </c>
      <c r="Y2934" s="37">
        <f>IF(V2934=0,0,VLOOKUP(V2934,[1]원재료!C:H,3,0)*0.001)</f>
        <v>3.24</v>
      </c>
      <c r="Z2934" s="35">
        <f t="shared" si="230"/>
        <v>76583.232000000018</v>
      </c>
      <c r="AA2934" s="49"/>
      <c r="AB2934" s="39" t="s">
        <v>232</v>
      </c>
      <c r="AC2934" s="40"/>
    </row>
    <row r="2935" spans="1:29" ht="19.5" customHeight="1" x14ac:dyDescent="0.45">
      <c r="A2935" s="22">
        <v>46157</v>
      </c>
      <c r="B2935" s="23" t="s">
        <v>29</v>
      </c>
      <c r="C2935" s="27" t="s">
        <v>168</v>
      </c>
      <c r="D2935" s="25" t="s">
        <v>307</v>
      </c>
      <c r="E2935" s="26" t="s">
        <v>308</v>
      </c>
      <c r="F2935" s="27" t="str">
        <f>VLOOKUP(표1[[#This Row],[품번]],[1]!품번구분[#Data],2,0)</f>
        <v>G</v>
      </c>
      <c r="G2935" s="28">
        <v>25</v>
      </c>
      <c r="H2935" s="28">
        <v>80</v>
      </c>
      <c r="I2935" s="28">
        <v>0</v>
      </c>
      <c r="J2935" s="29">
        <f>표1[[#This Row],[C/V]]*표1[[#This Row],[판수]]-표1[[#This Row],[불량수량]]</f>
        <v>2000</v>
      </c>
      <c r="K2935" s="28" t="s">
        <v>311</v>
      </c>
      <c r="L2935" s="28" t="s">
        <v>34</v>
      </c>
      <c r="M2935" s="30" t="s">
        <v>230</v>
      </c>
      <c r="N2935" s="56" t="s">
        <v>353</v>
      </c>
      <c r="O2935" s="25">
        <f t="shared" si="226"/>
        <v>620</v>
      </c>
      <c r="P2935" s="31">
        <v>0</v>
      </c>
      <c r="Q2935" s="32"/>
      <c r="R2935" s="33">
        <f t="shared" si="228"/>
        <v>7.741935483870968</v>
      </c>
      <c r="S2935" s="34">
        <f t="shared" si="227"/>
        <v>170</v>
      </c>
      <c r="T2935" s="35">
        <f>IF(L2935="비가동",0,VLOOKUP(E2935,[1]단가!$D$4:$G$1048576,4,0))</f>
        <v>270</v>
      </c>
      <c r="U2935" s="35">
        <f t="shared" si="229"/>
        <v>540000</v>
      </c>
      <c r="V2935" s="36" t="str">
        <f>IF($L2935="비가동",0,IF($B2935="in",VLOOKUP($E2935,[1]투입량!$M:$T,3,FALSE),VLOOKUP($E2935,[1]투입량!$D:$I,3,FALSE)))</f>
        <v>E5005-1</v>
      </c>
      <c r="W2935" s="35">
        <f>IF($L2935="비가동",0,IF($B2935="in",VLOOKUP($E2935,[1]투입량!$M:$T,6,FALSE),VLOOKUP($E2935,[1]투입량!$D:$I,5,FALSE)))</f>
        <v>1200</v>
      </c>
      <c r="X2935" s="35">
        <f t="shared" si="231"/>
        <v>105600</v>
      </c>
      <c r="Y2935" s="37">
        <f>IF(V2935=0,0,VLOOKUP(V2935,[1]원재료!C:H,3,0)*0.001)</f>
        <v>3.25</v>
      </c>
      <c r="Z2935" s="35">
        <f t="shared" si="230"/>
        <v>343200</v>
      </c>
      <c r="AA2935" s="49"/>
      <c r="AB2935" s="39" t="s">
        <v>232</v>
      </c>
      <c r="AC2935" s="40"/>
    </row>
    <row r="2936" spans="1:29" ht="19.5" customHeight="1" x14ac:dyDescent="0.45">
      <c r="A2936" s="22">
        <v>46157</v>
      </c>
      <c r="B2936" s="23" t="s">
        <v>29</v>
      </c>
      <c r="C2936" s="27" t="s">
        <v>168</v>
      </c>
      <c r="D2936" s="25" t="s">
        <v>309</v>
      </c>
      <c r="E2936" s="26" t="s">
        <v>310</v>
      </c>
      <c r="F2936" s="27" t="str">
        <f>VLOOKUP(표1[[#This Row],[품번]],[1]!품번구분[#Data],2,0)</f>
        <v>G</v>
      </c>
      <c r="G2936" s="28">
        <v>8</v>
      </c>
      <c r="H2936" s="28">
        <v>80</v>
      </c>
      <c r="I2936" s="28">
        <v>0</v>
      </c>
      <c r="J2936" s="29">
        <f>표1[[#This Row],[C/V]]*표1[[#This Row],[판수]]-표1[[#This Row],[불량수량]]</f>
        <v>640</v>
      </c>
      <c r="K2936" s="28" t="s">
        <v>311</v>
      </c>
      <c r="L2936" s="28" t="s">
        <v>34</v>
      </c>
      <c r="M2936" s="30" t="s">
        <v>230</v>
      </c>
      <c r="N2936" s="56" t="s">
        <v>353</v>
      </c>
      <c r="O2936" s="25">
        <f t="shared" si="226"/>
        <v>620</v>
      </c>
      <c r="P2936" s="31">
        <v>0</v>
      </c>
      <c r="Q2936" s="32"/>
      <c r="R2936" s="33">
        <f t="shared" si="228"/>
        <v>7.741935483870968</v>
      </c>
      <c r="S2936" s="34">
        <f t="shared" si="227"/>
        <v>170</v>
      </c>
      <c r="T2936" s="35">
        <f>IF(L2936="비가동",0,VLOOKUP(E2936,[1]단가!$D$4:$G$1048576,4,0))</f>
        <v>672.3</v>
      </c>
      <c r="U2936" s="35">
        <f t="shared" si="229"/>
        <v>430272</v>
      </c>
      <c r="V2936" s="36" t="str">
        <f>IF($L2936="비가동",0,IF($B2936="in",VLOOKUP($E2936,[1]투입량!$M:$T,3,FALSE),VLOOKUP($E2936,[1]투입량!$D:$I,3,FALSE)))</f>
        <v>E5005-1</v>
      </c>
      <c r="W2936" s="35">
        <f>IF($L2936="비가동",0,IF($B2936="in",VLOOKUP($E2936,[1]투입량!$M:$T,6,FALSE),VLOOKUP($E2936,[1]투입량!$D:$I,5,FALSE)))</f>
        <v>366</v>
      </c>
      <c r="X2936" s="35">
        <f t="shared" si="231"/>
        <v>32208</v>
      </c>
      <c r="Y2936" s="37">
        <f>IF(V2936=0,0,VLOOKUP(V2936,[1]원재료!C:H,3,0)*0.001)</f>
        <v>3.25</v>
      </c>
      <c r="Z2936" s="35">
        <f t="shared" si="230"/>
        <v>104676</v>
      </c>
      <c r="AA2936" s="49"/>
      <c r="AB2936" s="39" t="s">
        <v>232</v>
      </c>
      <c r="AC2936" s="40"/>
    </row>
    <row r="2937" spans="1:29" ht="19.5" customHeight="1" x14ac:dyDescent="0.45">
      <c r="A2937" s="22">
        <v>46157</v>
      </c>
      <c r="B2937" s="23" t="s">
        <v>29</v>
      </c>
      <c r="C2937" s="27" t="s">
        <v>168</v>
      </c>
      <c r="D2937" s="25" t="s">
        <v>304</v>
      </c>
      <c r="E2937" s="26" t="s">
        <v>305</v>
      </c>
      <c r="F2937" s="27" t="str">
        <f>VLOOKUP(표1[[#This Row],[품번]],[1]!품번구분[#Data],2,0)</f>
        <v>G</v>
      </c>
      <c r="G2937" s="28">
        <v>40</v>
      </c>
      <c r="H2937" s="28">
        <v>90</v>
      </c>
      <c r="I2937" s="28">
        <v>0</v>
      </c>
      <c r="J2937" s="29">
        <f>표1[[#This Row],[C/V]]*표1[[#This Row],[판수]]-표1[[#This Row],[불량수량]]</f>
        <v>3600</v>
      </c>
      <c r="K2937" s="28" t="s">
        <v>306</v>
      </c>
      <c r="L2937" s="28" t="s">
        <v>117</v>
      </c>
      <c r="M2937" s="30" t="s">
        <v>353</v>
      </c>
      <c r="N2937" s="56" t="s">
        <v>230</v>
      </c>
      <c r="O2937" s="25">
        <f t="shared" si="226"/>
        <v>660</v>
      </c>
      <c r="P2937" s="31">
        <v>0</v>
      </c>
      <c r="Q2937" s="32"/>
      <c r="R2937" s="33">
        <f t="shared" si="228"/>
        <v>8.1818181818181817</v>
      </c>
      <c r="S2937" s="34">
        <f t="shared" si="227"/>
        <v>169</v>
      </c>
      <c r="T2937" s="35">
        <f>IF(L2937="비가동",0,VLOOKUP(E2937,[1]단가!$D$4:$G$1048576,4,0))</f>
        <v>95</v>
      </c>
      <c r="U2937" s="35">
        <f t="shared" si="229"/>
        <v>342000</v>
      </c>
      <c r="V2937" s="36" t="str">
        <f>IF($L2937="비가동",0,IF($B2937="in",VLOOKUP($E2937,[1]투입량!$M:$T,3,FALSE),VLOOKUP($E2937,[1]투입량!$D:$I,3,FALSE)))</f>
        <v>E4005-1</v>
      </c>
      <c r="W2937" s="35">
        <f>IF($L2937="비가동",0,IF($B2937="in",VLOOKUP($E2937,[1]투입량!$M:$T,6,FALSE),VLOOKUP($E2937,[1]투입량!$D:$I,5,FALSE)))</f>
        <v>272</v>
      </c>
      <c r="X2937" s="35">
        <f t="shared" si="231"/>
        <v>26928.000000000004</v>
      </c>
      <c r="Y2937" s="37">
        <f>IF(V2937=0,0,VLOOKUP(V2937,[1]원재료!C:H,3,0)*0.001)</f>
        <v>3.24</v>
      </c>
      <c r="Z2937" s="35">
        <f t="shared" si="230"/>
        <v>87246.720000000016</v>
      </c>
      <c r="AA2937" s="49"/>
      <c r="AB2937" s="39" t="s">
        <v>232</v>
      </c>
      <c r="AC2937" s="40"/>
    </row>
    <row r="2938" spans="1:29" ht="19.5" customHeight="1" x14ac:dyDescent="0.45">
      <c r="A2938" s="22">
        <v>46157</v>
      </c>
      <c r="B2938" s="23" t="s">
        <v>29</v>
      </c>
      <c r="C2938" s="27" t="s">
        <v>168</v>
      </c>
      <c r="D2938" s="25" t="s">
        <v>307</v>
      </c>
      <c r="E2938" s="26" t="s">
        <v>308</v>
      </c>
      <c r="F2938" s="27" t="str">
        <f>VLOOKUP(표1[[#This Row],[품번]],[1]!품번구분[#Data],2,0)</f>
        <v>G</v>
      </c>
      <c r="G2938" s="28">
        <v>25</v>
      </c>
      <c r="H2938" s="28">
        <v>90</v>
      </c>
      <c r="I2938" s="28">
        <v>0</v>
      </c>
      <c r="J2938" s="29">
        <f>표1[[#This Row],[C/V]]*표1[[#This Row],[판수]]-표1[[#This Row],[불량수량]]</f>
        <v>2250</v>
      </c>
      <c r="K2938" s="28" t="s">
        <v>306</v>
      </c>
      <c r="L2938" s="28" t="s">
        <v>117</v>
      </c>
      <c r="M2938" s="30" t="s">
        <v>353</v>
      </c>
      <c r="N2938" s="56" t="s">
        <v>230</v>
      </c>
      <c r="O2938" s="25">
        <f t="shared" si="226"/>
        <v>660</v>
      </c>
      <c r="P2938" s="31">
        <v>0</v>
      </c>
      <c r="Q2938" s="32"/>
      <c r="R2938" s="33">
        <f t="shared" si="228"/>
        <v>8.1818181818181817</v>
      </c>
      <c r="S2938" s="34">
        <f t="shared" si="227"/>
        <v>170</v>
      </c>
      <c r="T2938" s="35">
        <f>IF(L2938="비가동",0,VLOOKUP(E2938,[1]단가!$D$4:$G$1048576,4,0))</f>
        <v>270</v>
      </c>
      <c r="U2938" s="35">
        <f t="shared" si="229"/>
        <v>607500</v>
      </c>
      <c r="V2938" s="36" t="str">
        <f>IF($L2938="비가동",0,IF($B2938="in",VLOOKUP($E2938,[1]투입량!$M:$T,3,FALSE),VLOOKUP($E2938,[1]투입량!$D:$I,3,FALSE)))</f>
        <v>E5005-1</v>
      </c>
      <c r="W2938" s="35">
        <f>IF($L2938="비가동",0,IF($B2938="in",VLOOKUP($E2938,[1]투입량!$M:$T,6,FALSE),VLOOKUP($E2938,[1]투입량!$D:$I,5,FALSE)))</f>
        <v>1200</v>
      </c>
      <c r="X2938" s="35">
        <f t="shared" si="231"/>
        <v>118800</v>
      </c>
      <c r="Y2938" s="37">
        <f>IF(V2938=0,0,VLOOKUP(V2938,[1]원재료!C:H,3,0)*0.001)</f>
        <v>3.25</v>
      </c>
      <c r="Z2938" s="35">
        <f t="shared" si="230"/>
        <v>386100</v>
      </c>
      <c r="AA2938" s="49"/>
      <c r="AB2938" s="39" t="s">
        <v>232</v>
      </c>
      <c r="AC2938" s="40"/>
    </row>
    <row r="2939" spans="1:29" ht="19.5" customHeight="1" x14ac:dyDescent="0.45">
      <c r="A2939" s="22">
        <v>46157</v>
      </c>
      <c r="B2939" s="23" t="s">
        <v>29</v>
      </c>
      <c r="C2939" s="27" t="s">
        <v>168</v>
      </c>
      <c r="D2939" s="25" t="s">
        <v>309</v>
      </c>
      <c r="E2939" s="26" t="s">
        <v>310</v>
      </c>
      <c r="F2939" s="27" t="str">
        <f>VLOOKUP(표1[[#This Row],[품번]],[1]!품번구분[#Data],2,0)</f>
        <v>G</v>
      </c>
      <c r="G2939" s="28">
        <v>8</v>
      </c>
      <c r="H2939" s="28">
        <v>90</v>
      </c>
      <c r="I2939" s="28">
        <v>0</v>
      </c>
      <c r="J2939" s="29">
        <f>표1[[#This Row],[C/V]]*표1[[#This Row],[판수]]-표1[[#This Row],[불량수량]]</f>
        <v>720</v>
      </c>
      <c r="K2939" s="28" t="s">
        <v>306</v>
      </c>
      <c r="L2939" s="28" t="s">
        <v>117</v>
      </c>
      <c r="M2939" s="30" t="s">
        <v>353</v>
      </c>
      <c r="N2939" s="56" t="s">
        <v>230</v>
      </c>
      <c r="O2939" s="25">
        <f t="shared" si="226"/>
        <v>660</v>
      </c>
      <c r="P2939" s="31">
        <v>0</v>
      </c>
      <c r="Q2939" s="32"/>
      <c r="R2939" s="33">
        <f t="shared" si="228"/>
        <v>8.1818181818181817</v>
      </c>
      <c r="S2939" s="34">
        <f t="shared" si="227"/>
        <v>170</v>
      </c>
      <c r="T2939" s="35">
        <f>IF(L2939="비가동",0,VLOOKUP(E2939,[1]단가!$D$4:$G$1048576,4,0))</f>
        <v>672.3</v>
      </c>
      <c r="U2939" s="35">
        <f t="shared" si="229"/>
        <v>484055.99999999994</v>
      </c>
      <c r="V2939" s="36" t="str">
        <f>IF($L2939="비가동",0,IF($B2939="in",VLOOKUP($E2939,[1]투입량!$M:$T,3,FALSE),VLOOKUP($E2939,[1]투입량!$D:$I,3,FALSE)))</f>
        <v>E5005-1</v>
      </c>
      <c r="W2939" s="35">
        <f>IF($L2939="비가동",0,IF($B2939="in",VLOOKUP($E2939,[1]투입량!$M:$T,6,FALSE),VLOOKUP($E2939,[1]투입량!$D:$I,5,FALSE)))</f>
        <v>366</v>
      </c>
      <c r="X2939" s="35">
        <f t="shared" si="231"/>
        <v>36234</v>
      </c>
      <c r="Y2939" s="37">
        <f>IF(V2939=0,0,VLOOKUP(V2939,[1]원재료!C:H,3,0)*0.001)</f>
        <v>3.25</v>
      </c>
      <c r="Z2939" s="35">
        <f t="shared" si="230"/>
        <v>117760.5</v>
      </c>
      <c r="AA2939" s="49"/>
      <c r="AB2939" s="39" t="s">
        <v>232</v>
      </c>
      <c r="AC2939" s="40"/>
    </row>
    <row r="2940" spans="1:29" ht="19.5" customHeight="1" x14ac:dyDescent="0.45">
      <c r="A2940" s="22">
        <v>46157</v>
      </c>
      <c r="B2940" s="23" t="s">
        <v>29</v>
      </c>
      <c r="C2940" s="27" t="s">
        <v>168</v>
      </c>
      <c r="D2940" s="25" t="s">
        <v>312</v>
      </c>
      <c r="E2940" s="26" t="s">
        <v>313</v>
      </c>
      <c r="F2940" s="27" t="str">
        <f>VLOOKUP(표1[[#This Row],[품번]],[1]!품번구분[#Data],2,0)</f>
        <v>G</v>
      </c>
      <c r="G2940" s="28">
        <v>6</v>
      </c>
      <c r="H2940" s="28">
        <v>77</v>
      </c>
      <c r="I2940" s="28">
        <v>0</v>
      </c>
      <c r="J2940" s="29">
        <f>표1[[#This Row],[C/V]]*표1[[#This Row],[판수]]-표1[[#This Row],[불량수량]]</f>
        <v>462</v>
      </c>
      <c r="K2940" s="28" t="s">
        <v>319</v>
      </c>
      <c r="L2940" s="28" t="s">
        <v>34</v>
      </c>
      <c r="M2940" s="30" t="s">
        <v>230</v>
      </c>
      <c r="N2940" s="56" t="s">
        <v>353</v>
      </c>
      <c r="O2940" s="25">
        <f t="shared" si="226"/>
        <v>620</v>
      </c>
      <c r="P2940" s="31">
        <v>0</v>
      </c>
      <c r="Q2940" s="32"/>
      <c r="R2940" s="33">
        <f t="shared" si="228"/>
        <v>7.4516129032258061</v>
      </c>
      <c r="S2940" s="34">
        <f t="shared" si="227"/>
        <v>162</v>
      </c>
      <c r="T2940" s="35">
        <f>IF(L2940="비가동",0,VLOOKUP(E2940,[1]단가!$D$4:$G$1048576,4,0))</f>
        <v>408.6</v>
      </c>
      <c r="U2940" s="35">
        <f t="shared" si="229"/>
        <v>188773.2</v>
      </c>
      <c r="V2940" s="36" t="str">
        <f>IF($L2940="비가동",0,IF($B2940="in",VLOOKUP($E2940,[1]투입량!$M:$T,3,FALSE),VLOOKUP($E2940,[1]투입량!$D:$I,3,FALSE)))</f>
        <v>E5005-1</v>
      </c>
      <c r="W2940" s="35">
        <f>IF($L2940="비가동",0,IF($B2940="in",VLOOKUP($E2940,[1]투입량!$M:$T,6,FALSE),VLOOKUP($E2940,[1]투입량!$D:$I,5,FALSE)))</f>
        <v>0</v>
      </c>
      <c r="X2940" s="35">
        <f t="shared" si="231"/>
        <v>0</v>
      </c>
      <c r="Y2940" s="37">
        <f>IF(V2940=0,0,VLOOKUP(V2940,[1]원재료!C:H,3,0)*0.001)</f>
        <v>3.25</v>
      </c>
      <c r="Z2940" s="35">
        <f t="shared" si="230"/>
        <v>0</v>
      </c>
      <c r="AA2940" s="49"/>
      <c r="AB2940" s="39" t="s">
        <v>232</v>
      </c>
      <c r="AC2940" s="40"/>
    </row>
    <row r="2941" spans="1:29" ht="19.5" customHeight="1" x14ac:dyDescent="0.45">
      <c r="A2941" s="22">
        <v>46157</v>
      </c>
      <c r="B2941" s="23" t="s">
        <v>29</v>
      </c>
      <c r="C2941" s="27" t="s">
        <v>168</v>
      </c>
      <c r="D2941" s="25" t="s">
        <v>315</v>
      </c>
      <c r="E2941" s="26" t="s">
        <v>313</v>
      </c>
      <c r="F2941" s="27" t="str">
        <f>VLOOKUP(표1[[#This Row],[품번]],[1]!품번구분[#Data],2,0)</f>
        <v>G</v>
      </c>
      <c r="G2941" s="28">
        <v>14</v>
      </c>
      <c r="H2941" s="28">
        <v>77</v>
      </c>
      <c r="I2941" s="28">
        <v>0</v>
      </c>
      <c r="J2941" s="29">
        <f>표1[[#This Row],[C/V]]*표1[[#This Row],[판수]]-표1[[#This Row],[불량수량]]</f>
        <v>1078</v>
      </c>
      <c r="K2941" s="28" t="s">
        <v>319</v>
      </c>
      <c r="L2941" s="28" t="s">
        <v>34</v>
      </c>
      <c r="M2941" s="30" t="s">
        <v>230</v>
      </c>
      <c r="N2941" s="56" t="s">
        <v>353</v>
      </c>
      <c r="O2941" s="25">
        <f t="shared" si="226"/>
        <v>620</v>
      </c>
      <c r="P2941" s="31">
        <v>0</v>
      </c>
      <c r="Q2941" s="32"/>
      <c r="R2941" s="33">
        <f t="shared" si="228"/>
        <v>7.4516129032258061</v>
      </c>
      <c r="S2941" s="34">
        <f t="shared" si="227"/>
        <v>162</v>
      </c>
      <c r="T2941" s="35">
        <f>IF(L2941="비가동",0,VLOOKUP(E2941,[1]단가!$D$4:$G$1048576,4,0))</f>
        <v>408.6</v>
      </c>
      <c r="U2941" s="35">
        <f t="shared" si="229"/>
        <v>440470.80000000005</v>
      </c>
      <c r="V2941" s="36" t="str">
        <f>IF($L2941="비가동",0,IF($B2941="in",VLOOKUP($E2941,[1]투입량!$M:$T,3,FALSE),VLOOKUP($E2941,[1]투입량!$D:$I,3,FALSE)))</f>
        <v>E5005-1</v>
      </c>
      <c r="W2941" s="35">
        <f>IF($L2941="비가동",0,IF($B2941="in",VLOOKUP($E2941,[1]투입량!$M:$T,6,FALSE),VLOOKUP($E2941,[1]투입량!$D:$I,5,FALSE)))</f>
        <v>0</v>
      </c>
      <c r="X2941" s="35">
        <f t="shared" si="231"/>
        <v>0</v>
      </c>
      <c r="Y2941" s="37">
        <f>IF(V2941=0,0,VLOOKUP(V2941,[1]원재료!C:H,3,0)*0.001)</f>
        <v>3.25</v>
      </c>
      <c r="Z2941" s="35">
        <f t="shared" si="230"/>
        <v>0</v>
      </c>
      <c r="AA2941" s="49"/>
      <c r="AB2941" s="39" t="s">
        <v>232</v>
      </c>
      <c r="AC2941" s="40"/>
    </row>
    <row r="2942" spans="1:29" ht="19.5" customHeight="1" x14ac:dyDescent="0.45">
      <c r="A2942" s="22">
        <v>46157</v>
      </c>
      <c r="B2942" s="23" t="s">
        <v>29</v>
      </c>
      <c r="C2942" s="27" t="s">
        <v>168</v>
      </c>
      <c r="D2942" s="25" t="s">
        <v>317</v>
      </c>
      <c r="E2942" s="26" t="s">
        <v>318</v>
      </c>
      <c r="F2942" s="27" t="str">
        <f>VLOOKUP(표1[[#This Row],[품번]],[1]!품번구분[#Data],2,0)</f>
        <v>G</v>
      </c>
      <c r="G2942" s="28">
        <v>70</v>
      </c>
      <c r="H2942" s="28">
        <v>52</v>
      </c>
      <c r="I2942" s="28">
        <v>0</v>
      </c>
      <c r="J2942" s="29">
        <f>표1[[#This Row],[C/V]]*표1[[#This Row],[판수]]-표1[[#This Row],[불량수량]]</f>
        <v>3640</v>
      </c>
      <c r="K2942" s="28" t="s">
        <v>319</v>
      </c>
      <c r="L2942" s="28" t="s">
        <v>34</v>
      </c>
      <c r="M2942" s="30" t="s">
        <v>230</v>
      </c>
      <c r="N2942" s="56" t="s">
        <v>353</v>
      </c>
      <c r="O2942" s="25">
        <f t="shared" si="226"/>
        <v>620</v>
      </c>
      <c r="P2942" s="31">
        <v>0</v>
      </c>
      <c r="Q2942" s="32"/>
      <c r="R2942" s="33">
        <f t="shared" si="228"/>
        <v>5.032258064516129</v>
      </c>
      <c r="S2942" s="34">
        <f t="shared" si="227"/>
        <v>107</v>
      </c>
      <c r="T2942" s="35">
        <f>IF(L2942="비가동",0,VLOOKUP(E2942,[1]단가!$D$4:$G$1048576,4,0))</f>
        <v>172</v>
      </c>
      <c r="U2942" s="35">
        <f t="shared" si="229"/>
        <v>626080</v>
      </c>
      <c r="V2942" s="36" t="str">
        <f>IF($L2942="비가동",0,IF($B2942="in",VLOOKUP($E2942,[1]투입량!$M:$T,3,FALSE),VLOOKUP($E2942,[1]투입량!$D:$I,3,FALSE)))</f>
        <v>E6005</v>
      </c>
      <c r="W2942" s="35">
        <f>IF($L2942="비가동",0,IF($B2942="in",VLOOKUP($E2942,[1]투입량!$M:$T,6,FALSE),VLOOKUP($E2942,[1]투입량!$D:$I,5,FALSE)))</f>
        <v>0</v>
      </c>
      <c r="X2942" s="35">
        <f t="shared" si="231"/>
        <v>0</v>
      </c>
      <c r="Y2942" s="37">
        <f>IF(V2942=0,0,VLOOKUP(V2942,[1]원재료!C:H,3,0)*0.001)</f>
        <v>4.62</v>
      </c>
      <c r="Z2942" s="35">
        <f t="shared" si="230"/>
        <v>0</v>
      </c>
      <c r="AA2942" s="49"/>
      <c r="AB2942" s="39" t="s">
        <v>232</v>
      </c>
      <c r="AC2942" s="40"/>
    </row>
    <row r="2943" spans="1:29" ht="19.5" customHeight="1" x14ac:dyDescent="0.45">
      <c r="A2943" s="22">
        <v>46157</v>
      </c>
      <c r="B2943" s="23" t="s">
        <v>29</v>
      </c>
      <c r="C2943" s="27" t="s">
        <v>168</v>
      </c>
      <c r="D2943" s="25" t="s">
        <v>312</v>
      </c>
      <c r="E2943" s="26" t="s">
        <v>313</v>
      </c>
      <c r="F2943" s="27" t="str">
        <f>VLOOKUP(표1[[#This Row],[품번]],[1]!품번구분[#Data],2,0)</f>
        <v>G</v>
      </c>
      <c r="G2943" s="28">
        <v>6</v>
      </c>
      <c r="H2943" s="28">
        <v>85</v>
      </c>
      <c r="I2943" s="28">
        <v>0</v>
      </c>
      <c r="J2943" s="29">
        <f>표1[[#This Row],[C/V]]*표1[[#This Row],[판수]]-표1[[#This Row],[불량수량]]</f>
        <v>510</v>
      </c>
      <c r="K2943" s="28" t="s">
        <v>314</v>
      </c>
      <c r="L2943" s="28" t="s">
        <v>117</v>
      </c>
      <c r="M2943" s="30" t="s">
        <v>230</v>
      </c>
      <c r="N2943" s="56" t="s">
        <v>353</v>
      </c>
      <c r="O2943" s="25">
        <f t="shared" si="226"/>
        <v>660</v>
      </c>
      <c r="P2943" s="31">
        <v>0</v>
      </c>
      <c r="Q2943" s="32"/>
      <c r="R2943" s="33">
        <f t="shared" si="228"/>
        <v>7.7272727272727266</v>
      </c>
      <c r="S2943" s="34">
        <f t="shared" si="227"/>
        <v>162</v>
      </c>
      <c r="T2943" s="35">
        <f>IF(L2943="비가동",0,VLOOKUP(E2943,[1]단가!$D$4:$G$1048576,4,0))</f>
        <v>408.6</v>
      </c>
      <c r="U2943" s="35">
        <f t="shared" si="229"/>
        <v>208386</v>
      </c>
      <c r="V2943" s="36" t="str">
        <f>IF($L2943="비가동",0,IF($B2943="in",VLOOKUP($E2943,[1]투입량!$M:$T,3,FALSE),VLOOKUP($E2943,[1]투입량!$D:$I,3,FALSE)))</f>
        <v>E5005-1</v>
      </c>
      <c r="W2943" s="35">
        <f>IF($L2943="비가동",0,IF($B2943="in",VLOOKUP($E2943,[1]투입량!$M:$T,6,FALSE),VLOOKUP($E2943,[1]투입량!$D:$I,5,FALSE)))</f>
        <v>0</v>
      </c>
      <c r="X2943" s="35">
        <f t="shared" si="231"/>
        <v>0</v>
      </c>
      <c r="Y2943" s="37">
        <f>IF(V2943=0,0,VLOOKUP(V2943,[1]원재료!C:H,3,0)*0.001)</f>
        <v>3.25</v>
      </c>
      <c r="Z2943" s="35">
        <f t="shared" si="230"/>
        <v>0</v>
      </c>
      <c r="AA2943" s="49"/>
      <c r="AB2943" s="39" t="s">
        <v>232</v>
      </c>
      <c r="AC2943" s="40"/>
    </row>
    <row r="2944" spans="1:29" ht="19.5" customHeight="1" x14ac:dyDescent="0.45">
      <c r="A2944" s="22">
        <v>46157</v>
      </c>
      <c r="B2944" s="23" t="s">
        <v>29</v>
      </c>
      <c r="C2944" s="27" t="s">
        <v>168</v>
      </c>
      <c r="D2944" s="25" t="s">
        <v>315</v>
      </c>
      <c r="E2944" s="26" t="s">
        <v>313</v>
      </c>
      <c r="F2944" s="27" t="str">
        <f>VLOOKUP(표1[[#This Row],[품번]],[1]!품번구분[#Data],2,0)</f>
        <v>G</v>
      </c>
      <c r="G2944" s="28">
        <v>14</v>
      </c>
      <c r="H2944" s="28">
        <v>85</v>
      </c>
      <c r="I2944" s="28">
        <v>0</v>
      </c>
      <c r="J2944" s="29">
        <f>표1[[#This Row],[C/V]]*표1[[#This Row],[판수]]-표1[[#This Row],[불량수량]]</f>
        <v>1190</v>
      </c>
      <c r="K2944" s="28" t="s">
        <v>314</v>
      </c>
      <c r="L2944" s="28" t="s">
        <v>117</v>
      </c>
      <c r="M2944" s="30" t="s">
        <v>353</v>
      </c>
      <c r="N2944" s="56" t="s">
        <v>230</v>
      </c>
      <c r="O2944" s="25">
        <f t="shared" si="226"/>
        <v>660</v>
      </c>
      <c r="P2944" s="31">
        <v>0</v>
      </c>
      <c r="Q2944" s="32"/>
      <c r="R2944" s="33">
        <f t="shared" si="228"/>
        <v>7.7272727272727266</v>
      </c>
      <c r="S2944" s="34">
        <f t="shared" si="227"/>
        <v>162</v>
      </c>
      <c r="T2944" s="35">
        <f>IF(L2944="비가동",0,VLOOKUP(E2944,[1]단가!$D$4:$G$1048576,4,0))</f>
        <v>408.6</v>
      </c>
      <c r="U2944" s="35">
        <f t="shared" si="229"/>
        <v>486234</v>
      </c>
      <c r="V2944" s="36" t="str">
        <f>IF($L2944="비가동",0,IF($B2944="in",VLOOKUP($E2944,[1]투입량!$M:$T,3,FALSE),VLOOKUP($E2944,[1]투입량!$D:$I,3,FALSE)))</f>
        <v>E5005-1</v>
      </c>
      <c r="W2944" s="35">
        <f>IF($L2944="비가동",0,IF($B2944="in",VLOOKUP($E2944,[1]투입량!$M:$T,6,FALSE),VLOOKUP($E2944,[1]투입량!$D:$I,5,FALSE)))</f>
        <v>0</v>
      </c>
      <c r="X2944" s="35">
        <f t="shared" si="231"/>
        <v>0</v>
      </c>
      <c r="Y2944" s="37">
        <f>IF(V2944=0,0,VLOOKUP(V2944,[1]원재료!C:H,3,0)*0.001)</f>
        <v>3.25</v>
      </c>
      <c r="Z2944" s="35">
        <f t="shared" si="230"/>
        <v>0</v>
      </c>
      <c r="AA2944" s="49"/>
      <c r="AB2944" s="39" t="s">
        <v>232</v>
      </c>
      <c r="AC2944" s="40"/>
    </row>
    <row r="2945" spans="1:29" ht="19.5" customHeight="1" x14ac:dyDescent="0.45">
      <c r="A2945" s="22">
        <v>46157</v>
      </c>
      <c r="B2945" s="23" t="s">
        <v>29</v>
      </c>
      <c r="C2945" s="27" t="s">
        <v>168</v>
      </c>
      <c r="D2945" s="25" t="s">
        <v>317</v>
      </c>
      <c r="E2945" s="26" t="s">
        <v>318</v>
      </c>
      <c r="F2945" s="27" t="str">
        <f>VLOOKUP(표1[[#This Row],[품번]],[1]!품번구분[#Data],2,0)</f>
        <v>G</v>
      </c>
      <c r="G2945" s="28">
        <v>70</v>
      </c>
      <c r="H2945" s="28">
        <v>55</v>
      </c>
      <c r="I2945" s="28">
        <v>0</v>
      </c>
      <c r="J2945" s="29">
        <f>표1[[#This Row],[C/V]]*표1[[#This Row],[판수]]-표1[[#This Row],[불량수량]]</f>
        <v>3850</v>
      </c>
      <c r="K2945" s="28" t="s">
        <v>314</v>
      </c>
      <c r="L2945" s="28" t="s">
        <v>117</v>
      </c>
      <c r="M2945" s="30" t="s">
        <v>353</v>
      </c>
      <c r="N2945" s="56" t="s">
        <v>230</v>
      </c>
      <c r="O2945" s="25">
        <f t="shared" si="226"/>
        <v>660</v>
      </c>
      <c r="P2945" s="31">
        <v>0</v>
      </c>
      <c r="Q2945" s="32"/>
      <c r="R2945" s="33">
        <f t="shared" si="228"/>
        <v>5</v>
      </c>
      <c r="S2945" s="34">
        <f t="shared" si="227"/>
        <v>107</v>
      </c>
      <c r="T2945" s="35">
        <f>IF(L2945="비가동",0,VLOOKUP(E2945,[1]단가!$D$4:$G$1048576,4,0))</f>
        <v>172</v>
      </c>
      <c r="U2945" s="35">
        <f t="shared" si="229"/>
        <v>662200</v>
      </c>
      <c r="V2945" s="36" t="str">
        <f>IF($L2945="비가동",0,IF($B2945="in",VLOOKUP($E2945,[1]투입량!$M:$T,3,FALSE),VLOOKUP($E2945,[1]투입량!$D:$I,3,FALSE)))</f>
        <v>E6005</v>
      </c>
      <c r="W2945" s="35">
        <f>IF($L2945="비가동",0,IF($B2945="in",VLOOKUP($E2945,[1]투입량!$M:$T,6,FALSE),VLOOKUP($E2945,[1]투입량!$D:$I,5,FALSE)))</f>
        <v>0</v>
      </c>
      <c r="X2945" s="35">
        <f t="shared" si="231"/>
        <v>0</v>
      </c>
      <c r="Y2945" s="37">
        <f>IF(V2945=0,0,VLOOKUP(V2945,[1]원재료!C:H,3,0)*0.001)</f>
        <v>4.62</v>
      </c>
      <c r="Z2945" s="35">
        <f t="shared" si="230"/>
        <v>0</v>
      </c>
      <c r="AA2945" s="49"/>
      <c r="AB2945" s="39" t="s">
        <v>232</v>
      </c>
      <c r="AC2945" s="40"/>
    </row>
    <row r="2946" spans="1:29" ht="19.5" customHeight="1" x14ac:dyDescent="0.45">
      <c r="A2946" s="22">
        <v>46157</v>
      </c>
      <c r="B2946" s="23" t="s">
        <v>29</v>
      </c>
      <c r="C2946" s="27" t="s">
        <v>168</v>
      </c>
      <c r="D2946" s="25" t="s">
        <v>367</v>
      </c>
      <c r="E2946" s="26" t="s">
        <v>295</v>
      </c>
      <c r="F2946" s="27" t="str">
        <f>VLOOKUP(표1[[#This Row],[품번]],[1]!품번구분[#Data],2,0)</f>
        <v>G</v>
      </c>
      <c r="G2946" s="28">
        <v>9</v>
      </c>
      <c r="H2946" s="28">
        <v>105</v>
      </c>
      <c r="I2946" s="28">
        <v>0</v>
      </c>
      <c r="J2946" s="29">
        <f>표1[[#This Row],[C/V]]*표1[[#This Row],[판수]]-표1[[#This Row],[불량수량]]</f>
        <v>945</v>
      </c>
      <c r="K2946" s="28" t="s">
        <v>298</v>
      </c>
      <c r="L2946" s="28" t="s">
        <v>34</v>
      </c>
      <c r="M2946" s="30" t="s">
        <v>230</v>
      </c>
      <c r="N2946" s="56" t="s">
        <v>353</v>
      </c>
      <c r="O2946" s="25">
        <f t="shared" ref="O2946:O3009" si="232">IF(OR($M2946="",$N2946="",$M2946=$N2946),0,MAX(0,IF(AND(WEEKDAY($A2946,2)&lt;=5,$L2946="주간"),MIN(ROUND(MOD($N2946-$M2946,1)*1440-IF(AND($M2946&lt;TIME(13,0,0),IF($N2946&lt;=$M2946,$N2946+1,$N2946)&gt;TIME(12,0,0)),(MIN(IF($N2946&lt;=$M2946,$N2946+1,$N2946),TIME(13,0,0))-MAX($M2946,TIME(12,0,0)))*1440,0)-IF(AND($M2946&lt;TIME(17,40,0),IF($N2946&lt;=$M2946,$N2946+1,$N2946)&gt;TIME(17,0,0)),(MIN(IF($N2946&lt;=$M2946,$N2946+1,$N2946),TIME(17,40,0))-MAX($M2946,TIME(17,0,0)))*1440,0),0),620),IF(AND(WEEKDAY($A2946,2)&lt;=5,$L2946="야간"),MIN(ROUND(MOD($N2946-$M2946,1)*1440-IF(AND(IF($M2946&lt;0.5,$M2946+1,$M2946)&lt;TIME(3,30,0)+1,IF($N2946&lt;0.5,$N2946+1,$N2946)&gt;TIME(2,30,0)+1),(MIN(IF($N2946&lt;0.5,$N2946+1,$N2946),TIME(3,30,0)+1)-MAX(IF($M2946&lt;0.5,$M2946+1,$M2946),TIME(2,30,0)+1))*1440,0),0),660),IF(AND(WEEKDAY($A2946,2)&gt;5,$L2946="주간"),MIN(ROUND(MOD($N2946-$M2946,1)*1440-IF(AND($M2946&lt;TIME(13,0,0),IF($N2946&lt;=$M2946,$N2946+1,$N2946)&gt;TIME(12,0,0)),(MIN(IF($N2946&lt;=$M2946,$N2946+1,$N2946),TIME(13,0,0))-MAX($M2946,TIME(12,0,0)))*1440,0),0),540),IF(AND(WEEKDAY($A2946,2)&gt;5,$L2946="야간"),MIN(ROUND(MOD($N2946-$M2946,1)*1440-IF(AND(IF($M2946&lt;0.5,$M2946+1,$M2946)&lt;TIME(3,30,0)+1,IF($N2946&lt;0.5,$N2946+1,$N2946)&gt;TIME(2,0,0)+1),(MIN(IF($N2946&lt;0.5,$N2946+1,$N2946),TIME(3,30,0)+1)-MAX(IF($M2946&lt;0.5,$M2946+1,$M2946),TIME(2,0,0)+1))*1440,0),0),750),0))))-$P2946))</f>
        <v>620</v>
      </c>
      <c r="P2946" s="31">
        <v>0</v>
      </c>
      <c r="Q2946" s="32"/>
      <c r="R2946" s="33">
        <f t="shared" si="228"/>
        <v>10.161290322580644</v>
      </c>
      <c r="S2946" s="34">
        <f t="shared" si="227"/>
        <v>221</v>
      </c>
      <c r="T2946" s="35">
        <f>IF(L2946="비가동",0,VLOOKUP(E2946,[1]단가!$D$4:$G$1048576,4,0))</f>
        <v>250</v>
      </c>
      <c r="U2946" s="35">
        <f t="shared" si="229"/>
        <v>236250</v>
      </c>
      <c r="V2946" s="36" t="str">
        <f>IF($L2946="비가동",0,IF($B2946="in",VLOOKUP($E2946,[1]투입량!$M:$T,3,FALSE),VLOOKUP($E2946,[1]투입량!$D:$I,3,FALSE)))</f>
        <v>E5005-1</v>
      </c>
      <c r="W2946" s="35">
        <f>IF($L2946="비가동",0,IF($B2946="in",VLOOKUP($E2946,[1]투입량!$M:$T,6,FALSE),VLOOKUP($E2946,[1]투입량!$D:$I,5,FALSE)))</f>
        <v>302</v>
      </c>
      <c r="X2946" s="35">
        <f t="shared" si="231"/>
        <v>34881.000000000007</v>
      </c>
      <c r="Y2946" s="37">
        <f>IF(V2946=0,0,VLOOKUP(V2946,[1]원재료!C:H,3,0)*0.001)</f>
        <v>3.25</v>
      </c>
      <c r="Z2946" s="35">
        <f t="shared" si="230"/>
        <v>113363.25000000003</v>
      </c>
      <c r="AA2946" s="49"/>
      <c r="AB2946" s="39" t="s">
        <v>232</v>
      </c>
      <c r="AC2946" s="40"/>
    </row>
    <row r="2947" spans="1:29" ht="19.5" hidden="1" customHeight="1" x14ac:dyDescent="0.45">
      <c r="A2947" s="22">
        <v>46157</v>
      </c>
      <c r="B2947" s="23" t="s">
        <v>29</v>
      </c>
      <c r="C2947" s="27" t="s">
        <v>168</v>
      </c>
      <c r="D2947" s="25" t="s">
        <v>368</v>
      </c>
      <c r="E2947" s="26" t="s">
        <v>449</v>
      </c>
      <c r="F2947" s="27" t="str">
        <f>VLOOKUP(표1[[#This Row],[품번]],[1]!품번구분[#Data],2,0)</f>
        <v>G</v>
      </c>
      <c r="G2947" s="28">
        <v>168</v>
      </c>
      <c r="H2947" s="28">
        <v>13</v>
      </c>
      <c r="I2947" s="28">
        <v>0</v>
      </c>
      <c r="J2947" s="29">
        <f>표1[[#This Row],[C/V]]*표1[[#This Row],[판수]]-표1[[#This Row],[불량수량]]</f>
        <v>2184</v>
      </c>
      <c r="K2947" s="28" t="s">
        <v>298</v>
      </c>
      <c r="L2947" s="28" t="s">
        <v>34</v>
      </c>
      <c r="M2947" s="30" t="s">
        <v>230</v>
      </c>
      <c r="N2947" s="56" t="s">
        <v>353</v>
      </c>
      <c r="O2947" s="25">
        <f t="shared" si="232"/>
        <v>175</v>
      </c>
      <c r="P2947" s="31">
        <v>445</v>
      </c>
      <c r="Q2947" s="32" t="s">
        <v>398</v>
      </c>
      <c r="R2947" s="33">
        <f t="shared" si="228"/>
        <v>4.4571428571428573</v>
      </c>
      <c r="S2947" s="34">
        <f t="shared" ref="S2947:S3010" si="233">SUMIFS(H:H,$A:$A,A2947,$D:$D,D2947,$E:$E,E2947)</f>
        <v>73</v>
      </c>
      <c r="T2947" s="35">
        <f>IF(L2947="비가동",0,VLOOKUP(E2947,[1]단가!$D$4:$G$1048576,4,0))</f>
        <v>56</v>
      </c>
      <c r="U2947" s="35">
        <f t="shared" si="229"/>
        <v>122304</v>
      </c>
      <c r="V2947" s="36" t="str">
        <f>IF($L2947="비가동",0,IF($B2947="in",VLOOKUP($E2947,[1]투입량!$M:$T,3,FALSE),VLOOKUP($E2947,[1]투입량!$D:$I,3,FALSE)))</f>
        <v>E6501</v>
      </c>
      <c r="W2947" s="35">
        <f>IF($L2947="비가동",0,IF($B2947="in",VLOOKUP($E2947,[1]투입량!$M:$T,6,FALSE),VLOOKUP($E2947,[1]투입량!$D:$I,5,FALSE)))</f>
        <v>40</v>
      </c>
      <c r="X2947" s="35">
        <f t="shared" si="231"/>
        <v>572</v>
      </c>
      <c r="Y2947" s="37">
        <f>IF(V2947=0,0,VLOOKUP(V2947,[1]원재료!C:H,3,0)*0.001)</f>
        <v>4.7300000000000004</v>
      </c>
      <c r="Z2947" s="35">
        <f t="shared" si="230"/>
        <v>2705.5600000000004</v>
      </c>
      <c r="AA2947" s="49"/>
      <c r="AB2947" s="39" t="s">
        <v>232</v>
      </c>
      <c r="AC2947" s="40"/>
    </row>
    <row r="2948" spans="1:29" ht="19.5" customHeight="1" x14ac:dyDescent="0.45">
      <c r="A2948" s="22">
        <v>46157</v>
      </c>
      <c r="B2948" s="23" t="s">
        <v>29</v>
      </c>
      <c r="C2948" s="27" t="s">
        <v>168</v>
      </c>
      <c r="D2948" s="25" t="s">
        <v>367</v>
      </c>
      <c r="E2948" s="26" t="s">
        <v>295</v>
      </c>
      <c r="F2948" s="27" t="str">
        <f>VLOOKUP(표1[[#This Row],[품번]],[1]!품번구분[#Data],2,0)</f>
        <v>G</v>
      </c>
      <c r="G2948" s="28">
        <v>9</v>
      </c>
      <c r="H2948" s="28">
        <v>116</v>
      </c>
      <c r="I2948" s="28">
        <v>0</v>
      </c>
      <c r="J2948" s="29">
        <f>표1[[#This Row],[C/V]]*표1[[#This Row],[판수]]-표1[[#This Row],[불량수량]]</f>
        <v>1044</v>
      </c>
      <c r="K2948" s="28" t="s">
        <v>293</v>
      </c>
      <c r="L2948" s="28" t="s">
        <v>117</v>
      </c>
      <c r="M2948" s="30" t="s">
        <v>353</v>
      </c>
      <c r="N2948" s="56" t="s">
        <v>230</v>
      </c>
      <c r="O2948" s="25">
        <f t="shared" si="232"/>
        <v>660</v>
      </c>
      <c r="P2948" s="31">
        <v>0</v>
      </c>
      <c r="Q2948" s="32"/>
      <c r="R2948" s="33">
        <f t="shared" si="228"/>
        <v>10.545454545454545</v>
      </c>
      <c r="S2948" s="34">
        <f t="shared" si="233"/>
        <v>221</v>
      </c>
      <c r="T2948" s="35">
        <f>IF(L2948="비가동",0,VLOOKUP(E2948,[1]단가!$D$4:$G$1048576,4,0))</f>
        <v>250</v>
      </c>
      <c r="U2948" s="35">
        <f t="shared" si="229"/>
        <v>261000</v>
      </c>
      <c r="V2948" s="36" t="str">
        <f>IF($L2948="비가동",0,IF($B2948="in",VLOOKUP($E2948,[1]투입량!$M:$T,3,FALSE),VLOOKUP($E2948,[1]투입량!$D:$I,3,FALSE)))</f>
        <v>E5005-1</v>
      </c>
      <c r="W2948" s="35">
        <f>IF($L2948="비가동",0,IF($B2948="in",VLOOKUP($E2948,[1]투입량!$M:$T,6,FALSE),VLOOKUP($E2948,[1]투입량!$D:$I,5,FALSE)))</f>
        <v>302</v>
      </c>
      <c r="X2948" s="35">
        <f t="shared" si="231"/>
        <v>38535.200000000004</v>
      </c>
      <c r="Y2948" s="37">
        <f>IF(V2948=0,0,VLOOKUP(V2948,[1]원재료!C:H,3,0)*0.001)</f>
        <v>3.25</v>
      </c>
      <c r="Z2948" s="35">
        <f t="shared" si="230"/>
        <v>125239.40000000001</v>
      </c>
      <c r="AA2948" s="49"/>
      <c r="AB2948" s="39" t="s">
        <v>232</v>
      </c>
      <c r="AC2948" s="40"/>
    </row>
    <row r="2949" spans="1:29" ht="19.5" customHeight="1" x14ac:dyDescent="0.45">
      <c r="A2949" s="22">
        <v>46157</v>
      </c>
      <c r="B2949" s="23" t="s">
        <v>29</v>
      </c>
      <c r="C2949" s="27" t="s">
        <v>168</v>
      </c>
      <c r="D2949" s="25" t="s">
        <v>368</v>
      </c>
      <c r="E2949" s="26" t="s">
        <v>449</v>
      </c>
      <c r="F2949" s="27" t="str">
        <f>VLOOKUP(표1[[#This Row],[품번]],[1]!품번구분[#Data],2,0)</f>
        <v>G</v>
      </c>
      <c r="G2949" s="28">
        <v>168</v>
      </c>
      <c r="H2949" s="28">
        <v>60</v>
      </c>
      <c r="I2949" s="28">
        <v>0</v>
      </c>
      <c r="J2949" s="29">
        <f>표1[[#This Row],[C/V]]*표1[[#This Row],[판수]]-표1[[#This Row],[불량수량]]</f>
        <v>10080</v>
      </c>
      <c r="K2949" s="28" t="s">
        <v>293</v>
      </c>
      <c r="L2949" s="28" t="s">
        <v>117</v>
      </c>
      <c r="M2949" s="30" t="s">
        <v>353</v>
      </c>
      <c r="N2949" s="56" t="s">
        <v>230</v>
      </c>
      <c r="O2949" s="25">
        <f t="shared" si="232"/>
        <v>660</v>
      </c>
      <c r="P2949" s="31">
        <v>0</v>
      </c>
      <c r="Q2949" s="32"/>
      <c r="R2949" s="33">
        <f t="shared" si="228"/>
        <v>5.454545454545455</v>
      </c>
      <c r="S2949" s="34">
        <f t="shared" si="233"/>
        <v>73</v>
      </c>
      <c r="T2949" s="35">
        <f>IF(L2949="비가동",0,VLOOKUP(E2949,[1]단가!$D$4:$G$1048576,4,0))</f>
        <v>56</v>
      </c>
      <c r="U2949" s="35">
        <f t="shared" si="229"/>
        <v>564480</v>
      </c>
      <c r="V2949" s="36" t="str">
        <f>IF($L2949="비가동",0,IF($B2949="in",VLOOKUP($E2949,[1]투입량!$M:$T,3,FALSE),VLOOKUP($E2949,[1]투입량!$D:$I,3,FALSE)))</f>
        <v>E6501</v>
      </c>
      <c r="W2949" s="35">
        <f>IF($L2949="비가동",0,IF($B2949="in",VLOOKUP($E2949,[1]투입량!$M:$T,6,FALSE),VLOOKUP($E2949,[1]투입량!$D:$I,5,FALSE)))</f>
        <v>40</v>
      </c>
      <c r="X2949" s="35">
        <f t="shared" si="231"/>
        <v>2640</v>
      </c>
      <c r="Y2949" s="37">
        <f>IF(V2949=0,0,VLOOKUP(V2949,[1]원재료!C:H,3,0)*0.001)</f>
        <v>4.7300000000000004</v>
      </c>
      <c r="Z2949" s="35">
        <f t="shared" si="230"/>
        <v>12487.2</v>
      </c>
      <c r="AA2949" s="49"/>
      <c r="AB2949" s="39" t="s">
        <v>232</v>
      </c>
      <c r="AC2949" s="40"/>
    </row>
    <row r="2950" spans="1:29" ht="19.5" customHeight="1" x14ac:dyDescent="0.45">
      <c r="A2950" s="22">
        <v>46157</v>
      </c>
      <c r="B2950" s="23" t="s">
        <v>29</v>
      </c>
      <c r="C2950" s="27" t="s">
        <v>168</v>
      </c>
      <c r="D2950" s="25" t="s">
        <v>320</v>
      </c>
      <c r="E2950" s="26" t="s">
        <v>421</v>
      </c>
      <c r="F2950" s="27" t="str">
        <f>VLOOKUP(표1[[#This Row],[품번]],[1]!품번구분[#Data],2,0)</f>
        <v>G</v>
      </c>
      <c r="G2950" s="28">
        <v>4</v>
      </c>
      <c r="H2950" s="28">
        <v>89</v>
      </c>
      <c r="I2950" s="28">
        <v>0</v>
      </c>
      <c r="J2950" s="29">
        <f>표1[[#This Row],[C/V]]*표1[[#This Row],[판수]]-표1[[#This Row],[불량수량]]</f>
        <v>356</v>
      </c>
      <c r="K2950" s="28" t="s">
        <v>322</v>
      </c>
      <c r="L2950" s="28" t="s">
        <v>34</v>
      </c>
      <c r="M2950" s="30" t="s">
        <v>230</v>
      </c>
      <c r="N2950" s="56" t="s">
        <v>353</v>
      </c>
      <c r="O2950" s="25">
        <f t="shared" si="232"/>
        <v>620</v>
      </c>
      <c r="P2950" s="31">
        <v>0</v>
      </c>
      <c r="Q2950" s="32"/>
      <c r="R2950" s="33">
        <f t="shared" ref="R2950:R3013" si="234">IF(H2950=0,"",H2950/O2950*60)</f>
        <v>8.612903225806452</v>
      </c>
      <c r="S2950" s="34">
        <f t="shared" si="233"/>
        <v>183</v>
      </c>
      <c r="T2950" s="35">
        <f>IF(L2950="비가동",0,VLOOKUP(E2950,[1]단가!$D$4:$G$1048576,4,0))</f>
        <v>718.6</v>
      </c>
      <c r="U2950" s="35">
        <f t="shared" si="229"/>
        <v>255821.6</v>
      </c>
      <c r="V2950" s="36" t="str">
        <f>IF($L2950="비가동",0,IF($B2950="in",VLOOKUP($E2950,[1]투입량!$M:$T,3,FALSE),VLOOKUP($E2950,[1]투입량!$D:$I,3,FALSE)))</f>
        <v>E4701</v>
      </c>
      <c r="W2950" s="35">
        <f>IF($L2950="비가동",0,IF($B2950="in",VLOOKUP($E2950,[1]투입량!$M:$T,6,FALSE),VLOOKUP($E2950,[1]투입량!$D:$I,5,FALSE)))</f>
        <v>0</v>
      </c>
      <c r="X2950" s="35">
        <f t="shared" si="231"/>
        <v>0</v>
      </c>
      <c r="Y2950" s="37">
        <f>IF(V2950=0,0,VLOOKUP(V2950,[1]원재료!C:H,3,0)*0.001)</f>
        <v>3.13</v>
      </c>
      <c r="Z2950" s="35">
        <f t="shared" si="230"/>
        <v>0</v>
      </c>
      <c r="AA2950" s="49"/>
      <c r="AB2950" s="39" t="s">
        <v>232</v>
      </c>
      <c r="AC2950" s="40"/>
    </row>
    <row r="2951" spans="1:29" ht="19.5" customHeight="1" x14ac:dyDescent="0.45">
      <c r="A2951" s="22">
        <v>46157</v>
      </c>
      <c r="B2951" s="23" t="s">
        <v>29</v>
      </c>
      <c r="C2951" s="27" t="s">
        <v>168</v>
      </c>
      <c r="D2951" s="25" t="s">
        <v>323</v>
      </c>
      <c r="E2951" s="26" t="s">
        <v>324</v>
      </c>
      <c r="F2951" s="27" t="str">
        <f>VLOOKUP(표1[[#This Row],[품번]],[1]!품번구분[#Data],2,0)</f>
        <v>G</v>
      </c>
      <c r="G2951" s="28">
        <v>40</v>
      </c>
      <c r="H2951" s="28">
        <v>89</v>
      </c>
      <c r="I2951" s="28">
        <v>0</v>
      </c>
      <c r="J2951" s="29">
        <f>표1[[#This Row],[C/V]]*표1[[#This Row],[판수]]-표1[[#This Row],[불량수량]]</f>
        <v>3560</v>
      </c>
      <c r="K2951" s="28" t="s">
        <v>322</v>
      </c>
      <c r="L2951" s="28" t="s">
        <v>34</v>
      </c>
      <c r="M2951" s="30" t="s">
        <v>230</v>
      </c>
      <c r="N2951" s="56" t="s">
        <v>353</v>
      </c>
      <c r="O2951" s="25">
        <f t="shared" si="232"/>
        <v>620</v>
      </c>
      <c r="P2951" s="31">
        <v>0</v>
      </c>
      <c r="Q2951" s="32"/>
      <c r="R2951" s="33">
        <f t="shared" si="234"/>
        <v>8.612903225806452</v>
      </c>
      <c r="S2951" s="34">
        <f t="shared" si="233"/>
        <v>183</v>
      </c>
      <c r="T2951" s="35">
        <f>IF(L2951="비가동",0,VLOOKUP(E2951,[1]단가!$D$4:$G$1048576,4,0))</f>
        <v>65</v>
      </c>
      <c r="U2951" s="35">
        <f t="shared" si="229"/>
        <v>231400</v>
      </c>
      <c r="V2951" s="36" t="str">
        <f>IF($L2951="비가동",0,IF($B2951="in",VLOOKUP($E2951,[1]투입량!$M:$T,3,FALSE),VLOOKUP($E2951,[1]투입량!$D:$I,3,FALSE)))</f>
        <v>E4005</v>
      </c>
      <c r="W2951" s="35">
        <f>IF($L2951="비가동",0,IF($B2951="in",VLOOKUP($E2951,[1]투입량!$M:$T,6,FALSE),VLOOKUP($E2951,[1]투입량!$D:$I,5,FALSE)))</f>
        <v>252</v>
      </c>
      <c r="X2951" s="35">
        <f t="shared" si="231"/>
        <v>24670.800000000003</v>
      </c>
      <c r="Y2951" s="37">
        <f>IF(V2951=0,0,VLOOKUP(V2951,[1]원재료!C:H,3,0)*0.001)</f>
        <v>3.22</v>
      </c>
      <c r="Z2951" s="35">
        <f t="shared" si="230"/>
        <v>79439.97600000001</v>
      </c>
      <c r="AA2951" s="49"/>
      <c r="AB2951" s="39" t="s">
        <v>232</v>
      </c>
      <c r="AC2951" s="40"/>
    </row>
    <row r="2952" spans="1:29" ht="19.5" customHeight="1" x14ac:dyDescent="0.45">
      <c r="A2952" s="22">
        <v>46157</v>
      </c>
      <c r="B2952" s="23" t="s">
        <v>29</v>
      </c>
      <c r="C2952" s="27" t="s">
        <v>168</v>
      </c>
      <c r="D2952" s="25" t="s">
        <v>325</v>
      </c>
      <c r="E2952" s="26" t="s">
        <v>394</v>
      </c>
      <c r="F2952" s="27" t="str">
        <f>VLOOKUP(표1[[#This Row],[품번]],[1]!품번구분[#Data],2,0)</f>
        <v>G</v>
      </c>
      <c r="G2952" s="28">
        <v>4</v>
      </c>
      <c r="H2952" s="28">
        <v>89</v>
      </c>
      <c r="I2952" s="28">
        <v>0</v>
      </c>
      <c r="J2952" s="29">
        <f>표1[[#This Row],[C/V]]*표1[[#This Row],[판수]]-표1[[#This Row],[불량수량]]</f>
        <v>356</v>
      </c>
      <c r="K2952" s="28" t="s">
        <v>322</v>
      </c>
      <c r="L2952" s="28" t="s">
        <v>34</v>
      </c>
      <c r="M2952" s="30" t="s">
        <v>230</v>
      </c>
      <c r="N2952" s="56" t="s">
        <v>353</v>
      </c>
      <c r="O2952" s="25">
        <f t="shared" si="232"/>
        <v>620</v>
      </c>
      <c r="P2952" s="31">
        <v>0</v>
      </c>
      <c r="Q2952" s="32"/>
      <c r="R2952" s="33">
        <f t="shared" si="234"/>
        <v>8.612903225806452</v>
      </c>
      <c r="S2952" s="34">
        <f t="shared" si="233"/>
        <v>183</v>
      </c>
      <c r="T2952" s="35">
        <f>IF(L2952="비가동",0,VLOOKUP(E2952,[1]단가!$D$4:$G$1048576,4,0))</f>
        <v>760</v>
      </c>
      <c r="U2952" s="35">
        <f t="shared" si="229"/>
        <v>270560</v>
      </c>
      <c r="V2952" s="36" t="str">
        <f>IF($L2952="비가동",0,IF($B2952="in",VLOOKUP($E2952,[1]투입량!$M:$T,3,FALSE),VLOOKUP($E2952,[1]투입량!$D:$I,3,FALSE)))</f>
        <v>E4701</v>
      </c>
      <c r="W2952" s="35">
        <f>IF($L2952="비가동",0,IF($B2952="in",VLOOKUP($E2952,[1]투입량!$M:$T,6,FALSE),VLOOKUP($E2952,[1]투입량!$D:$I,5,FALSE)))</f>
        <v>297</v>
      </c>
      <c r="X2952" s="35">
        <f t="shared" si="231"/>
        <v>29076.300000000003</v>
      </c>
      <c r="Y2952" s="37">
        <f>IF(V2952=0,0,VLOOKUP(V2952,[1]원재료!C:H,3,0)*0.001)</f>
        <v>3.13</v>
      </c>
      <c r="Z2952" s="35">
        <f t="shared" si="230"/>
        <v>91008.819000000003</v>
      </c>
      <c r="AA2952" s="49"/>
      <c r="AB2952" s="39" t="s">
        <v>232</v>
      </c>
      <c r="AC2952" s="40"/>
    </row>
    <row r="2953" spans="1:29" ht="19.5" customHeight="1" x14ac:dyDescent="0.45">
      <c r="A2953" s="22">
        <v>46157</v>
      </c>
      <c r="B2953" s="23" t="s">
        <v>29</v>
      </c>
      <c r="C2953" s="27" t="s">
        <v>168</v>
      </c>
      <c r="D2953" s="25" t="s">
        <v>320</v>
      </c>
      <c r="E2953" s="26" t="s">
        <v>421</v>
      </c>
      <c r="F2953" s="27" t="str">
        <f>VLOOKUP(표1[[#This Row],[품번]],[1]!품번구분[#Data],2,0)</f>
        <v>G</v>
      </c>
      <c r="G2953" s="28">
        <v>4</v>
      </c>
      <c r="H2953" s="28">
        <v>94</v>
      </c>
      <c r="I2953" s="28">
        <v>0</v>
      </c>
      <c r="J2953" s="29">
        <f>표1[[#This Row],[C/V]]*표1[[#This Row],[판수]]-표1[[#This Row],[불량수량]]</f>
        <v>376</v>
      </c>
      <c r="K2953" s="28" t="s">
        <v>327</v>
      </c>
      <c r="L2953" s="28" t="s">
        <v>117</v>
      </c>
      <c r="M2953" s="30" t="s">
        <v>353</v>
      </c>
      <c r="N2953" s="56" t="s">
        <v>230</v>
      </c>
      <c r="O2953" s="25">
        <f t="shared" si="232"/>
        <v>660</v>
      </c>
      <c r="P2953" s="31">
        <v>0</v>
      </c>
      <c r="Q2953" s="32"/>
      <c r="R2953" s="33">
        <f t="shared" si="234"/>
        <v>8.545454545454545</v>
      </c>
      <c r="S2953" s="34">
        <f t="shared" si="233"/>
        <v>183</v>
      </c>
      <c r="T2953" s="35">
        <f>IF(L2953="비가동",0,VLOOKUP(E2953,[1]단가!$D$4:$G$1048576,4,0))</f>
        <v>718.6</v>
      </c>
      <c r="U2953" s="35">
        <f t="shared" si="229"/>
        <v>270193.60000000003</v>
      </c>
      <c r="V2953" s="36" t="str">
        <f>IF($L2953="비가동",0,IF($B2953="in",VLOOKUP($E2953,[1]투입량!$M:$T,3,FALSE),VLOOKUP($E2953,[1]투입량!$D:$I,3,FALSE)))</f>
        <v>E4701</v>
      </c>
      <c r="W2953" s="35">
        <f>IF($L2953="비가동",0,IF($B2953="in",VLOOKUP($E2953,[1]투입량!$M:$T,6,FALSE),VLOOKUP($E2953,[1]투입량!$D:$I,5,FALSE)))</f>
        <v>0</v>
      </c>
      <c r="X2953" s="35">
        <f t="shared" si="231"/>
        <v>0</v>
      </c>
      <c r="Y2953" s="37">
        <f>IF(V2953=0,0,VLOOKUP(V2953,[1]원재료!C:H,3,0)*0.001)</f>
        <v>3.13</v>
      </c>
      <c r="Z2953" s="35">
        <f t="shared" si="230"/>
        <v>0</v>
      </c>
      <c r="AA2953" s="49"/>
      <c r="AB2953" s="39" t="s">
        <v>232</v>
      </c>
      <c r="AC2953" s="40"/>
    </row>
    <row r="2954" spans="1:29" ht="19.5" customHeight="1" x14ac:dyDescent="0.45">
      <c r="A2954" s="22">
        <v>46157</v>
      </c>
      <c r="B2954" s="23" t="s">
        <v>29</v>
      </c>
      <c r="C2954" s="27" t="s">
        <v>168</v>
      </c>
      <c r="D2954" s="25" t="s">
        <v>323</v>
      </c>
      <c r="E2954" s="26" t="s">
        <v>324</v>
      </c>
      <c r="F2954" s="27" t="str">
        <f>VLOOKUP(표1[[#This Row],[품번]],[1]!품번구분[#Data],2,0)</f>
        <v>G</v>
      </c>
      <c r="G2954" s="28">
        <v>40</v>
      </c>
      <c r="H2954" s="28">
        <v>94</v>
      </c>
      <c r="I2954" s="28">
        <v>0</v>
      </c>
      <c r="J2954" s="29">
        <f>표1[[#This Row],[C/V]]*표1[[#This Row],[판수]]-표1[[#This Row],[불량수량]]</f>
        <v>3760</v>
      </c>
      <c r="K2954" s="28" t="s">
        <v>327</v>
      </c>
      <c r="L2954" s="28" t="s">
        <v>117</v>
      </c>
      <c r="M2954" s="30" t="s">
        <v>353</v>
      </c>
      <c r="N2954" s="56" t="s">
        <v>230</v>
      </c>
      <c r="O2954" s="25">
        <f t="shared" si="232"/>
        <v>660</v>
      </c>
      <c r="P2954" s="31">
        <v>0</v>
      </c>
      <c r="Q2954" s="32"/>
      <c r="R2954" s="33">
        <f t="shared" si="234"/>
        <v>8.545454545454545</v>
      </c>
      <c r="S2954" s="34">
        <f t="shared" si="233"/>
        <v>183</v>
      </c>
      <c r="T2954" s="35">
        <f>IF(L2954="비가동",0,VLOOKUP(E2954,[1]단가!$D$4:$G$1048576,4,0))</f>
        <v>65</v>
      </c>
      <c r="U2954" s="35">
        <f t="shared" si="229"/>
        <v>244400</v>
      </c>
      <c r="V2954" s="36" t="str">
        <f>IF($L2954="비가동",0,IF($B2954="in",VLOOKUP($E2954,[1]투입량!$M:$T,3,FALSE),VLOOKUP($E2954,[1]투입량!$D:$I,3,FALSE)))</f>
        <v>E4005</v>
      </c>
      <c r="W2954" s="35">
        <f>IF($L2954="비가동",0,IF($B2954="in",VLOOKUP($E2954,[1]투입량!$M:$T,6,FALSE),VLOOKUP($E2954,[1]투입량!$D:$I,5,FALSE)))</f>
        <v>252</v>
      </c>
      <c r="X2954" s="35">
        <f t="shared" si="231"/>
        <v>26056.800000000003</v>
      </c>
      <c r="Y2954" s="37">
        <f>IF(V2954=0,0,VLOOKUP(V2954,[1]원재료!C:H,3,0)*0.001)</f>
        <v>3.22</v>
      </c>
      <c r="Z2954" s="35">
        <f t="shared" si="230"/>
        <v>83902.896000000008</v>
      </c>
      <c r="AA2954" s="49"/>
      <c r="AB2954" s="39" t="s">
        <v>232</v>
      </c>
      <c r="AC2954" s="40"/>
    </row>
    <row r="2955" spans="1:29" ht="19.5" customHeight="1" x14ac:dyDescent="0.45">
      <c r="A2955" s="22">
        <v>46157</v>
      </c>
      <c r="B2955" s="23" t="s">
        <v>29</v>
      </c>
      <c r="C2955" s="27" t="s">
        <v>168</v>
      </c>
      <c r="D2955" s="25" t="s">
        <v>325</v>
      </c>
      <c r="E2955" s="26" t="s">
        <v>394</v>
      </c>
      <c r="F2955" s="27" t="str">
        <f>VLOOKUP(표1[[#This Row],[품번]],[1]!품번구분[#Data],2,0)</f>
        <v>G</v>
      </c>
      <c r="G2955" s="28">
        <v>4</v>
      </c>
      <c r="H2955" s="28">
        <v>94</v>
      </c>
      <c r="I2955" s="28">
        <v>0</v>
      </c>
      <c r="J2955" s="29">
        <f>표1[[#This Row],[C/V]]*표1[[#This Row],[판수]]-표1[[#This Row],[불량수량]]</f>
        <v>376</v>
      </c>
      <c r="K2955" s="28" t="s">
        <v>327</v>
      </c>
      <c r="L2955" s="28" t="s">
        <v>117</v>
      </c>
      <c r="M2955" s="30" t="s">
        <v>353</v>
      </c>
      <c r="N2955" s="56" t="s">
        <v>230</v>
      </c>
      <c r="O2955" s="25">
        <f t="shared" si="232"/>
        <v>660</v>
      </c>
      <c r="P2955" s="31">
        <v>0</v>
      </c>
      <c r="Q2955" s="32"/>
      <c r="R2955" s="33">
        <f t="shared" si="234"/>
        <v>8.545454545454545</v>
      </c>
      <c r="S2955" s="34">
        <f t="shared" si="233"/>
        <v>183</v>
      </c>
      <c r="T2955" s="35">
        <f>IF(L2955="비가동",0,VLOOKUP(E2955,[1]단가!$D$4:$G$1048576,4,0))</f>
        <v>760</v>
      </c>
      <c r="U2955" s="35">
        <f t="shared" si="229"/>
        <v>285760</v>
      </c>
      <c r="V2955" s="36" t="str">
        <f>IF($L2955="비가동",0,IF($B2955="in",VLOOKUP($E2955,[1]투입량!$M:$T,3,FALSE),VLOOKUP($E2955,[1]투입량!$D:$I,3,FALSE)))</f>
        <v>E4701</v>
      </c>
      <c r="W2955" s="35">
        <f>IF($L2955="비가동",0,IF($B2955="in",VLOOKUP($E2955,[1]투입량!$M:$T,6,FALSE),VLOOKUP($E2955,[1]투입량!$D:$I,5,FALSE)))</f>
        <v>297</v>
      </c>
      <c r="X2955" s="35">
        <f t="shared" si="231"/>
        <v>30709.800000000003</v>
      </c>
      <c r="Y2955" s="37">
        <f>IF(V2955=0,0,VLOOKUP(V2955,[1]원재료!C:H,3,0)*0.001)</f>
        <v>3.13</v>
      </c>
      <c r="Z2955" s="35">
        <f t="shared" si="230"/>
        <v>96121.673999999999</v>
      </c>
      <c r="AA2955" s="49"/>
      <c r="AB2955" s="39" t="s">
        <v>232</v>
      </c>
      <c r="AC2955" s="40"/>
    </row>
    <row r="2956" spans="1:29" ht="19.5" customHeight="1" x14ac:dyDescent="0.45">
      <c r="A2956" s="22">
        <v>46157</v>
      </c>
      <c r="B2956" s="23" t="s">
        <v>29</v>
      </c>
      <c r="C2956" s="27" t="s">
        <v>168</v>
      </c>
      <c r="D2956" s="25" t="s">
        <v>328</v>
      </c>
      <c r="E2956" s="26" t="s">
        <v>329</v>
      </c>
      <c r="F2956" s="27" t="str">
        <f>VLOOKUP(표1[[#This Row],[품번]],[1]!품번구분[#Data],2,0)</f>
        <v>G</v>
      </c>
      <c r="G2956" s="28">
        <v>2</v>
      </c>
      <c r="H2956" s="28">
        <v>60</v>
      </c>
      <c r="I2956" s="28">
        <v>0</v>
      </c>
      <c r="J2956" s="29">
        <f>표1[[#This Row],[C/V]]*표1[[#This Row],[판수]]-표1[[#This Row],[불량수량]]</f>
        <v>120</v>
      </c>
      <c r="K2956" s="28" t="s">
        <v>334</v>
      </c>
      <c r="L2956" s="28" t="s">
        <v>34</v>
      </c>
      <c r="M2956" s="30" t="s">
        <v>230</v>
      </c>
      <c r="N2956" s="56" t="s">
        <v>353</v>
      </c>
      <c r="O2956" s="25">
        <f t="shared" si="232"/>
        <v>620</v>
      </c>
      <c r="P2956" s="31">
        <v>0</v>
      </c>
      <c r="Q2956" s="32"/>
      <c r="R2956" s="33">
        <f t="shared" si="234"/>
        <v>5.806451612903226</v>
      </c>
      <c r="S2956" s="34">
        <f t="shared" si="233"/>
        <v>184</v>
      </c>
      <c r="T2956" s="35">
        <f>IF(L2956="비가동",0,VLOOKUP(E2956,[1]단가!$D$4:$G$1048576,4,0))</f>
        <v>3750</v>
      </c>
      <c r="U2956" s="35">
        <f t="shared" si="229"/>
        <v>450000</v>
      </c>
      <c r="V2956" s="36" t="str">
        <f>IF($L2956="비가동",0,IF($B2956="in",VLOOKUP($E2956,[1]투입량!$M:$T,3,FALSE),VLOOKUP($E2956,[1]투입량!$D:$I,3,FALSE)))</f>
        <v>E6005</v>
      </c>
      <c r="W2956" s="35">
        <f>IF($L2956="비가동",0,IF($B2956="in",VLOOKUP($E2956,[1]투입량!$M:$T,6,FALSE),VLOOKUP($E2956,[1]투입량!$D:$I,5,FALSE)))</f>
        <v>88</v>
      </c>
      <c r="X2956" s="35">
        <f t="shared" si="231"/>
        <v>5808.0000000000009</v>
      </c>
      <c r="Y2956" s="37">
        <f>IF(V2956=0,0,VLOOKUP(V2956,[1]원재료!C:H,3,0)*0.001)</f>
        <v>4.62</v>
      </c>
      <c r="Z2956" s="35">
        <f t="shared" si="230"/>
        <v>26832.960000000006</v>
      </c>
      <c r="AA2956" s="49"/>
      <c r="AB2956" s="39" t="s">
        <v>232</v>
      </c>
      <c r="AC2956" s="40"/>
    </row>
    <row r="2957" spans="1:29" ht="19.5" customHeight="1" x14ac:dyDescent="0.45">
      <c r="A2957" s="22">
        <v>46157</v>
      </c>
      <c r="B2957" s="23" t="s">
        <v>29</v>
      </c>
      <c r="C2957" s="27" t="s">
        <v>168</v>
      </c>
      <c r="D2957" s="25" t="s">
        <v>328</v>
      </c>
      <c r="E2957" s="26" t="s">
        <v>329</v>
      </c>
      <c r="F2957" s="27" t="str">
        <f>VLOOKUP(표1[[#This Row],[품번]],[1]!품번구분[#Data],2,0)</f>
        <v>G</v>
      </c>
      <c r="G2957" s="28">
        <v>2</v>
      </c>
      <c r="H2957" s="28">
        <v>60</v>
      </c>
      <c r="I2957" s="28">
        <v>0</v>
      </c>
      <c r="J2957" s="29">
        <f>표1[[#This Row],[C/V]]*표1[[#This Row],[판수]]-표1[[#This Row],[불량수량]]</f>
        <v>120</v>
      </c>
      <c r="K2957" s="28" t="s">
        <v>334</v>
      </c>
      <c r="L2957" s="28" t="s">
        <v>34</v>
      </c>
      <c r="M2957" s="30" t="s">
        <v>230</v>
      </c>
      <c r="N2957" s="56" t="s">
        <v>353</v>
      </c>
      <c r="O2957" s="25">
        <f t="shared" si="232"/>
        <v>620</v>
      </c>
      <c r="P2957" s="31">
        <v>0</v>
      </c>
      <c r="Q2957" s="32"/>
      <c r="R2957" s="33">
        <f t="shared" si="234"/>
        <v>5.806451612903226</v>
      </c>
      <c r="S2957" s="34">
        <f t="shared" si="233"/>
        <v>184</v>
      </c>
      <c r="T2957" s="35">
        <f>IF(L2957="비가동",0,VLOOKUP(E2957,[1]단가!$D$4:$G$1048576,4,0))</f>
        <v>3750</v>
      </c>
      <c r="U2957" s="35">
        <f t="shared" si="229"/>
        <v>450000</v>
      </c>
      <c r="V2957" s="36" t="str">
        <f>IF($L2957="비가동",0,IF($B2957="in",VLOOKUP($E2957,[1]투입량!$M:$T,3,FALSE),VLOOKUP($E2957,[1]투입량!$D:$I,3,FALSE)))</f>
        <v>E6005</v>
      </c>
      <c r="W2957" s="35">
        <f>IF($L2957="비가동",0,IF($B2957="in",VLOOKUP($E2957,[1]투입량!$M:$T,6,FALSE),VLOOKUP($E2957,[1]투입량!$D:$I,5,FALSE)))</f>
        <v>88</v>
      </c>
      <c r="X2957" s="35">
        <f t="shared" si="231"/>
        <v>5808.0000000000009</v>
      </c>
      <c r="Y2957" s="37">
        <f>IF(V2957=0,0,VLOOKUP(V2957,[1]원재료!C:H,3,0)*0.001)</f>
        <v>4.62</v>
      </c>
      <c r="Z2957" s="35">
        <f t="shared" si="230"/>
        <v>26832.960000000006</v>
      </c>
      <c r="AA2957" s="49"/>
      <c r="AB2957" s="39" t="s">
        <v>232</v>
      </c>
      <c r="AC2957" s="40"/>
    </row>
    <row r="2958" spans="1:29" ht="19.5" customHeight="1" x14ac:dyDescent="0.45">
      <c r="A2958" s="22">
        <v>46157</v>
      </c>
      <c r="B2958" s="23" t="s">
        <v>29</v>
      </c>
      <c r="C2958" s="27" t="s">
        <v>168</v>
      </c>
      <c r="D2958" s="25" t="s">
        <v>331</v>
      </c>
      <c r="E2958" s="26" t="s">
        <v>332</v>
      </c>
      <c r="F2958" s="27" t="str">
        <f>VLOOKUP(표1[[#This Row],[품번]],[1]!품번구분[#Data],2,0)</f>
        <v>G</v>
      </c>
      <c r="G2958" s="28">
        <v>16</v>
      </c>
      <c r="H2958" s="28">
        <v>60</v>
      </c>
      <c r="I2958" s="28">
        <v>0</v>
      </c>
      <c r="J2958" s="29">
        <f>표1[[#This Row],[C/V]]*표1[[#This Row],[판수]]-표1[[#This Row],[불량수량]]</f>
        <v>960</v>
      </c>
      <c r="K2958" s="28" t="s">
        <v>334</v>
      </c>
      <c r="L2958" s="28" t="s">
        <v>34</v>
      </c>
      <c r="M2958" s="30" t="s">
        <v>230</v>
      </c>
      <c r="N2958" s="56" t="s">
        <v>353</v>
      </c>
      <c r="O2958" s="25">
        <f t="shared" si="232"/>
        <v>620</v>
      </c>
      <c r="P2958" s="31">
        <v>0</v>
      </c>
      <c r="Q2958" s="32"/>
      <c r="R2958" s="33">
        <f t="shared" si="234"/>
        <v>5.806451612903226</v>
      </c>
      <c r="S2958" s="34">
        <f t="shared" si="233"/>
        <v>124</v>
      </c>
      <c r="T2958" s="35">
        <f>IF(L2958="비가동",0,VLOOKUP(E2958,[1]단가!$D$4:$G$1048576,4,0))</f>
        <v>820.4</v>
      </c>
      <c r="U2958" s="35">
        <f t="shared" si="229"/>
        <v>787584</v>
      </c>
      <c r="V2958" s="36" t="str">
        <f>IF($L2958="비가동",0,IF($B2958="in",VLOOKUP($E2958,[1]투입량!$M:$T,3,FALSE),VLOOKUP($E2958,[1]투입량!$D:$I,3,FALSE)))</f>
        <v>E5005-1</v>
      </c>
      <c r="W2958" s="35">
        <f>IF($L2958="비가동",0,IF($B2958="in",VLOOKUP($E2958,[1]투입량!$M:$T,6,FALSE),VLOOKUP($E2958,[1]투입량!$D:$I,5,FALSE)))</f>
        <v>360</v>
      </c>
      <c r="X2958" s="35">
        <f t="shared" si="231"/>
        <v>23760.000000000004</v>
      </c>
      <c r="Y2958" s="37">
        <f>IF(V2958=0,0,VLOOKUP(V2958,[1]원재료!C:H,3,0)*0.001)</f>
        <v>3.25</v>
      </c>
      <c r="Z2958" s="35">
        <f t="shared" si="230"/>
        <v>77220.000000000015</v>
      </c>
      <c r="AA2958" s="49"/>
      <c r="AB2958" s="39" t="s">
        <v>232</v>
      </c>
      <c r="AC2958" s="40"/>
    </row>
    <row r="2959" spans="1:29" ht="19.5" customHeight="1" x14ac:dyDescent="0.45">
      <c r="A2959" s="22">
        <v>46157</v>
      </c>
      <c r="B2959" s="23" t="s">
        <v>29</v>
      </c>
      <c r="C2959" s="27" t="s">
        <v>168</v>
      </c>
      <c r="D2959" s="25" t="s">
        <v>333</v>
      </c>
      <c r="E2959" s="26" t="s">
        <v>332</v>
      </c>
      <c r="F2959" s="27" t="str">
        <f>VLOOKUP(표1[[#This Row],[품번]],[1]!품번구분[#Data],2,0)</f>
        <v>G</v>
      </c>
      <c r="G2959" s="28">
        <v>16</v>
      </c>
      <c r="H2959" s="28">
        <v>60</v>
      </c>
      <c r="I2959" s="28">
        <v>0</v>
      </c>
      <c r="J2959" s="29">
        <f>표1[[#This Row],[C/V]]*표1[[#This Row],[판수]]-표1[[#This Row],[불량수량]]</f>
        <v>960</v>
      </c>
      <c r="K2959" s="28" t="s">
        <v>334</v>
      </c>
      <c r="L2959" s="28" t="s">
        <v>34</v>
      </c>
      <c r="M2959" s="30" t="s">
        <v>230</v>
      </c>
      <c r="N2959" s="56" t="s">
        <v>353</v>
      </c>
      <c r="O2959" s="25">
        <f t="shared" si="232"/>
        <v>620</v>
      </c>
      <c r="P2959" s="31">
        <v>0</v>
      </c>
      <c r="Q2959" s="32"/>
      <c r="R2959" s="33">
        <f t="shared" si="234"/>
        <v>5.806451612903226</v>
      </c>
      <c r="S2959" s="34">
        <f t="shared" si="233"/>
        <v>124</v>
      </c>
      <c r="T2959" s="35">
        <f>IF(L2959="비가동",0,VLOOKUP(E2959,[1]단가!$D$4:$G$1048576,4,0))</f>
        <v>820.4</v>
      </c>
      <c r="U2959" s="35">
        <f t="shared" si="229"/>
        <v>787584</v>
      </c>
      <c r="V2959" s="36" t="str">
        <f>IF($L2959="비가동",0,IF($B2959="in",VLOOKUP($E2959,[1]투입량!$M:$T,3,FALSE),VLOOKUP($E2959,[1]투입량!$D:$I,3,FALSE)))</f>
        <v>E5005-1</v>
      </c>
      <c r="W2959" s="35">
        <f>IF($L2959="비가동",0,IF($B2959="in",VLOOKUP($E2959,[1]투입량!$M:$T,6,FALSE),VLOOKUP($E2959,[1]투입량!$D:$I,5,FALSE)))</f>
        <v>360</v>
      </c>
      <c r="X2959" s="35">
        <f t="shared" si="231"/>
        <v>23760.000000000004</v>
      </c>
      <c r="Y2959" s="37">
        <f>IF(V2959=0,0,VLOOKUP(V2959,[1]원재료!C:H,3,0)*0.001)</f>
        <v>3.25</v>
      </c>
      <c r="Z2959" s="35">
        <f t="shared" si="230"/>
        <v>77220.000000000015</v>
      </c>
      <c r="AA2959" s="49"/>
      <c r="AB2959" s="39" t="s">
        <v>232</v>
      </c>
      <c r="AC2959" s="40"/>
    </row>
    <row r="2960" spans="1:29" ht="19.5" customHeight="1" x14ac:dyDescent="0.45">
      <c r="A2960" s="22">
        <v>46157</v>
      </c>
      <c r="B2960" s="23" t="s">
        <v>29</v>
      </c>
      <c r="C2960" s="27" t="s">
        <v>168</v>
      </c>
      <c r="D2960" s="25" t="s">
        <v>328</v>
      </c>
      <c r="E2960" s="26" t="s">
        <v>329</v>
      </c>
      <c r="F2960" s="27" t="str">
        <f>VLOOKUP(표1[[#This Row],[품번]],[1]!품번구분[#Data],2,0)</f>
        <v>G</v>
      </c>
      <c r="G2960" s="28">
        <v>2</v>
      </c>
      <c r="H2960" s="28">
        <v>64</v>
      </c>
      <c r="I2960" s="28">
        <v>0</v>
      </c>
      <c r="J2960" s="29">
        <f>표1[[#This Row],[C/V]]*표1[[#This Row],[판수]]-표1[[#This Row],[불량수량]]</f>
        <v>128</v>
      </c>
      <c r="K2960" s="28" t="s">
        <v>330</v>
      </c>
      <c r="L2960" s="28" t="s">
        <v>117</v>
      </c>
      <c r="M2960" s="30" t="s">
        <v>353</v>
      </c>
      <c r="N2960" s="56" t="s">
        <v>230</v>
      </c>
      <c r="O2960" s="25">
        <f t="shared" si="232"/>
        <v>660</v>
      </c>
      <c r="P2960" s="31">
        <v>0</v>
      </c>
      <c r="Q2960" s="32"/>
      <c r="R2960" s="33">
        <f t="shared" si="234"/>
        <v>5.8181818181818183</v>
      </c>
      <c r="S2960" s="34">
        <f t="shared" si="233"/>
        <v>184</v>
      </c>
      <c r="T2960" s="35">
        <f>IF(L2960="비가동",0,VLOOKUP(E2960,[1]단가!$D$4:$G$1048576,4,0))</f>
        <v>3750</v>
      </c>
      <c r="U2960" s="35">
        <f t="shared" si="229"/>
        <v>480000</v>
      </c>
      <c r="V2960" s="36" t="str">
        <f>IF($L2960="비가동",0,IF($B2960="in",VLOOKUP($E2960,[1]투입량!$M:$T,3,FALSE),VLOOKUP($E2960,[1]투입량!$D:$I,3,FALSE)))</f>
        <v>E6005</v>
      </c>
      <c r="W2960" s="35">
        <f>IF($L2960="비가동",0,IF($B2960="in",VLOOKUP($E2960,[1]투입량!$M:$T,6,FALSE),VLOOKUP($E2960,[1]투입량!$D:$I,5,FALSE)))</f>
        <v>88</v>
      </c>
      <c r="X2960" s="35">
        <f t="shared" si="231"/>
        <v>6195.2000000000007</v>
      </c>
      <c r="Y2960" s="37">
        <f>IF(V2960=0,0,VLOOKUP(V2960,[1]원재료!C:H,3,0)*0.001)</f>
        <v>4.62</v>
      </c>
      <c r="Z2960" s="35">
        <f t="shared" si="230"/>
        <v>28621.824000000004</v>
      </c>
      <c r="AA2960" s="49"/>
      <c r="AB2960" s="39" t="s">
        <v>232</v>
      </c>
      <c r="AC2960" s="40"/>
    </row>
    <row r="2961" spans="1:29" ht="19.5" customHeight="1" x14ac:dyDescent="0.45">
      <c r="A2961" s="22">
        <v>46157</v>
      </c>
      <c r="B2961" s="23" t="s">
        <v>29</v>
      </c>
      <c r="C2961" s="27" t="s">
        <v>168</v>
      </c>
      <c r="D2961" s="25" t="s">
        <v>331</v>
      </c>
      <c r="E2961" s="26" t="s">
        <v>332</v>
      </c>
      <c r="F2961" s="27" t="str">
        <f>VLOOKUP(표1[[#This Row],[품번]],[1]!품번구분[#Data],2,0)</f>
        <v>G</v>
      </c>
      <c r="G2961" s="28">
        <v>16</v>
      </c>
      <c r="H2961" s="28">
        <v>64</v>
      </c>
      <c r="I2961" s="28">
        <v>0</v>
      </c>
      <c r="J2961" s="29">
        <f>표1[[#This Row],[C/V]]*표1[[#This Row],[판수]]-표1[[#This Row],[불량수량]]</f>
        <v>1024</v>
      </c>
      <c r="K2961" s="28" t="s">
        <v>330</v>
      </c>
      <c r="L2961" s="28" t="s">
        <v>117</v>
      </c>
      <c r="M2961" s="30" t="s">
        <v>353</v>
      </c>
      <c r="N2961" s="56" t="s">
        <v>230</v>
      </c>
      <c r="O2961" s="25">
        <f t="shared" si="232"/>
        <v>660</v>
      </c>
      <c r="P2961" s="31">
        <v>0</v>
      </c>
      <c r="Q2961" s="32"/>
      <c r="R2961" s="33">
        <f t="shared" si="234"/>
        <v>5.8181818181818183</v>
      </c>
      <c r="S2961" s="34">
        <f t="shared" si="233"/>
        <v>124</v>
      </c>
      <c r="T2961" s="35">
        <f>IF(L2961="비가동",0,VLOOKUP(E2961,[1]단가!$D$4:$G$1048576,4,0))</f>
        <v>820.4</v>
      </c>
      <c r="U2961" s="35">
        <f t="shared" si="229"/>
        <v>840089.59999999998</v>
      </c>
      <c r="V2961" s="36" t="str">
        <f>IF($L2961="비가동",0,IF($B2961="in",VLOOKUP($E2961,[1]투입량!$M:$T,3,FALSE),VLOOKUP($E2961,[1]투입량!$D:$I,3,FALSE)))</f>
        <v>E5005-1</v>
      </c>
      <c r="W2961" s="35">
        <f>IF($L2961="비가동",0,IF($B2961="in",VLOOKUP($E2961,[1]투입량!$M:$T,6,FALSE),VLOOKUP($E2961,[1]투입량!$D:$I,5,FALSE)))</f>
        <v>360</v>
      </c>
      <c r="X2961" s="35">
        <f t="shared" si="231"/>
        <v>25344.000000000004</v>
      </c>
      <c r="Y2961" s="37">
        <f>IF(V2961=0,0,VLOOKUP(V2961,[1]원재료!C:H,3,0)*0.001)</f>
        <v>3.25</v>
      </c>
      <c r="Z2961" s="35">
        <f t="shared" si="230"/>
        <v>82368.000000000015</v>
      </c>
      <c r="AA2961" s="49"/>
      <c r="AB2961" s="39" t="s">
        <v>232</v>
      </c>
      <c r="AC2961" s="40"/>
    </row>
    <row r="2962" spans="1:29" ht="19.5" customHeight="1" x14ac:dyDescent="0.45">
      <c r="A2962" s="22">
        <v>46157</v>
      </c>
      <c r="B2962" s="23" t="s">
        <v>29</v>
      </c>
      <c r="C2962" s="27" t="s">
        <v>168</v>
      </c>
      <c r="D2962" s="25" t="s">
        <v>333</v>
      </c>
      <c r="E2962" s="26" t="s">
        <v>332</v>
      </c>
      <c r="F2962" s="27" t="str">
        <f>VLOOKUP(표1[[#This Row],[품번]],[1]!품번구분[#Data],2,0)</f>
        <v>G</v>
      </c>
      <c r="G2962" s="28">
        <v>16</v>
      </c>
      <c r="H2962" s="28">
        <v>64</v>
      </c>
      <c r="I2962" s="28">
        <v>0</v>
      </c>
      <c r="J2962" s="29">
        <f>표1[[#This Row],[C/V]]*표1[[#This Row],[판수]]-표1[[#This Row],[불량수량]]</f>
        <v>1024</v>
      </c>
      <c r="K2962" s="28" t="s">
        <v>330</v>
      </c>
      <c r="L2962" s="28" t="s">
        <v>117</v>
      </c>
      <c r="M2962" s="30" t="s">
        <v>353</v>
      </c>
      <c r="N2962" s="56" t="s">
        <v>230</v>
      </c>
      <c r="O2962" s="25">
        <f t="shared" si="232"/>
        <v>660</v>
      </c>
      <c r="P2962" s="31">
        <v>0</v>
      </c>
      <c r="Q2962" s="32"/>
      <c r="R2962" s="33">
        <f t="shared" si="234"/>
        <v>5.8181818181818183</v>
      </c>
      <c r="S2962" s="34">
        <f t="shared" si="233"/>
        <v>124</v>
      </c>
      <c r="T2962" s="35">
        <f>IF(L2962="비가동",0,VLOOKUP(E2962,[1]단가!$D$4:$G$1048576,4,0))</f>
        <v>820.4</v>
      </c>
      <c r="U2962" s="35">
        <f t="shared" si="229"/>
        <v>840089.59999999998</v>
      </c>
      <c r="V2962" s="36" t="str">
        <f>IF($L2962="비가동",0,IF($B2962="in",VLOOKUP($E2962,[1]투입량!$M:$T,3,FALSE),VLOOKUP($E2962,[1]투입량!$D:$I,3,FALSE)))</f>
        <v>E5005-1</v>
      </c>
      <c r="W2962" s="35">
        <f>IF($L2962="비가동",0,IF($B2962="in",VLOOKUP($E2962,[1]투입량!$M:$T,6,FALSE),VLOOKUP($E2962,[1]투입량!$D:$I,5,FALSE)))</f>
        <v>360</v>
      </c>
      <c r="X2962" s="35">
        <f t="shared" si="231"/>
        <v>25344.000000000004</v>
      </c>
      <c r="Y2962" s="37">
        <f>IF(V2962=0,0,VLOOKUP(V2962,[1]원재료!C:H,3,0)*0.001)</f>
        <v>3.25</v>
      </c>
      <c r="Z2962" s="35">
        <f t="shared" si="230"/>
        <v>82368.000000000015</v>
      </c>
      <c r="AA2962" s="49"/>
      <c r="AB2962" s="39" t="s">
        <v>232</v>
      </c>
      <c r="AC2962" s="40"/>
    </row>
    <row r="2963" spans="1:29" ht="19.5" customHeight="1" x14ac:dyDescent="0.45">
      <c r="A2963" s="22">
        <v>46157</v>
      </c>
      <c r="B2963" s="23" t="s">
        <v>29</v>
      </c>
      <c r="C2963" s="27" t="s">
        <v>168</v>
      </c>
      <c r="D2963" s="25" t="s">
        <v>335</v>
      </c>
      <c r="E2963" s="26" t="s">
        <v>336</v>
      </c>
      <c r="F2963" s="27" t="str">
        <f>VLOOKUP(표1[[#This Row],[품번]],[1]!품번구분[#Data],2,0)</f>
        <v>G</v>
      </c>
      <c r="G2963" s="28">
        <v>12</v>
      </c>
      <c r="H2963" s="28">
        <v>75</v>
      </c>
      <c r="I2963" s="28">
        <v>0</v>
      </c>
      <c r="J2963" s="29">
        <f>표1[[#This Row],[C/V]]*표1[[#This Row],[판수]]-표1[[#This Row],[불량수량]]</f>
        <v>900</v>
      </c>
      <c r="K2963" s="28" t="s">
        <v>342</v>
      </c>
      <c r="L2963" s="28" t="s">
        <v>34</v>
      </c>
      <c r="M2963" s="30" t="s">
        <v>230</v>
      </c>
      <c r="N2963" s="56" t="s">
        <v>353</v>
      </c>
      <c r="O2963" s="25">
        <f t="shared" si="232"/>
        <v>620</v>
      </c>
      <c r="P2963" s="31">
        <v>0</v>
      </c>
      <c r="Q2963" s="32"/>
      <c r="R2963" s="33">
        <f t="shared" si="234"/>
        <v>7.258064516129032</v>
      </c>
      <c r="S2963" s="34">
        <f t="shared" si="233"/>
        <v>156</v>
      </c>
      <c r="T2963" s="35">
        <f>IF(L2963="비가동",0,VLOOKUP(E2963,[1]단가!$D$4:$G$1048576,4,0))</f>
        <v>382.8</v>
      </c>
      <c r="U2963" s="35">
        <f t="shared" si="229"/>
        <v>344520</v>
      </c>
      <c r="V2963" s="36" t="str">
        <f>IF($L2963="비가동",0,IF($B2963="in",VLOOKUP($E2963,[1]투입량!$M:$T,3,FALSE),VLOOKUP($E2963,[1]투입량!$D:$I,3,FALSE)))</f>
        <v>E5007</v>
      </c>
      <c r="W2963" s="35">
        <f>IF($L2963="비가동",0,IF($B2963="in",VLOOKUP($E2963,[1]투입량!$M:$T,6,FALSE),VLOOKUP($E2963,[1]투입량!$D:$I,5,FALSE)))</f>
        <v>480</v>
      </c>
      <c r="X2963" s="35">
        <f t="shared" si="231"/>
        <v>39600</v>
      </c>
      <c r="Y2963" s="37">
        <f>IF(V2963=0,0,VLOOKUP(V2963,[1]원재료!C:H,3,0)*0.001)</f>
        <v>4.55</v>
      </c>
      <c r="Z2963" s="35">
        <f t="shared" si="230"/>
        <v>180180</v>
      </c>
      <c r="AA2963" s="49"/>
      <c r="AB2963" s="39" t="s">
        <v>232</v>
      </c>
      <c r="AC2963" s="40"/>
    </row>
    <row r="2964" spans="1:29" ht="19.5" customHeight="1" x14ac:dyDescent="0.45">
      <c r="A2964" s="22">
        <v>46157</v>
      </c>
      <c r="B2964" s="23" t="s">
        <v>29</v>
      </c>
      <c r="C2964" s="27" t="s">
        <v>168</v>
      </c>
      <c r="D2964" s="25" t="s">
        <v>338</v>
      </c>
      <c r="E2964" s="26" t="s">
        <v>339</v>
      </c>
      <c r="F2964" s="27" t="str">
        <f>VLOOKUP(표1[[#This Row],[품번]],[1]!품번구분[#Data],2,0)</f>
        <v>G</v>
      </c>
      <c r="G2964" s="28">
        <v>4</v>
      </c>
      <c r="H2964" s="28">
        <v>75</v>
      </c>
      <c r="I2964" s="28">
        <v>0</v>
      </c>
      <c r="J2964" s="29">
        <f>표1[[#This Row],[C/V]]*표1[[#This Row],[판수]]-표1[[#This Row],[불량수량]]</f>
        <v>300</v>
      </c>
      <c r="K2964" s="28" t="s">
        <v>342</v>
      </c>
      <c r="L2964" s="28" t="s">
        <v>34</v>
      </c>
      <c r="M2964" s="30" t="s">
        <v>230</v>
      </c>
      <c r="N2964" s="56" t="s">
        <v>353</v>
      </c>
      <c r="O2964" s="25">
        <f t="shared" si="232"/>
        <v>620</v>
      </c>
      <c r="P2964" s="31">
        <v>0</v>
      </c>
      <c r="Q2964" s="32"/>
      <c r="R2964" s="33">
        <f t="shared" si="234"/>
        <v>7.258064516129032</v>
      </c>
      <c r="S2964" s="34">
        <f t="shared" si="233"/>
        <v>156</v>
      </c>
      <c r="T2964" s="35">
        <f>IF(L2964="비가동",0,VLOOKUP(E2964,[1]단가!$D$4:$G$1048576,4,0))</f>
        <v>621.20000000000005</v>
      </c>
      <c r="U2964" s="35">
        <f t="shared" si="229"/>
        <v>186360</v>
      </c>
      <c r="V2964" s="36" t="str">
        <f>IF($L2964="비가동",0,IF($B2964="in",VLOOKUP($E2964,[1]투입량!$M:$T,3,FALSE),VLOOKUP($E2964,[1]투입량!$D:$I,3,FALSE)))</f>
        <v>E5005-1</v>
      </c>
      <c r="W2964" s="35">
        <f>IF($L2964="비가동",0,IF($B2964="in",VLOOKUP($E2964,[1]투입량!$M:$T,6,FALSE),VLOOKUP($E2964,[1]투입량!$D:$I,5,FALSE)))</f>
        <v>252</v>
      </c>
      <c r="X2964" s="35">
        <f t="shared" si="231"/>
        <v>20790.000000000004</v>
      </c>
      <c r="Y2964" s="37">
        <f>IF(V2964=0,0,VLOOKUP(V2964,[1]원재료!C:H,3,0)*0.001)</f>
        <v>3.25</v>
      </c>
      <c r="Z2964" s="35">
        <f t="shared" si="230"/>
        <v>67567.500000000015</v>
      </c>
      <c r="AA2964" s="49"/>
      <c r="AB2964" s="39" t="s">
        <v>232</v>
      </c>
      <c r="AC2964" s="40"/>
    </row>
    <row r="2965" spans="1:29" ht="19.5" customHeight="1" x14ac:dyDescent="0.45">
      <c r="A2965" s="22">
        <v>46157</v>
      </c>
      <c r="B2965" s="23" t="s">
        <v>29</v>
      </c>
      <c r="C2965" s="27" t="s">
        <v>168</v>
      </c>
      <c r="D2965" s="25" t="s">
        <v>340</v>
      </c>
      <c r="E2965" s="26" t="s">
        <v>437</v>
      </c>
      <c r="F2965" s="27" t="str">
        <f>VLOOKUP(표1[[#This Row],[품번]],[1]!품번구분[#Data],2,0)</f>
        <v>G</v>
      </c>
      <c r="G2965" s="28">
        <v>6</v>
      </c>
      <c r="H2965" s="28">
        <v>75</v>
      </c>
      <c r="I2965" s="28">
        <v>0</v>
      </c>
      <c r="J2965" s="29">
        <f>표1[[#This Row],[C/V]]*표1[[#This Row],[판수]]-표1[[#This Row],[불량수량]]</f>
        <v>450</v>
      </c>
      <c r="K2965" s="28" t="s">
        <v>342</v>
      </c>
      <c r="L2965" s="28" t="s">
        <v>34</v>
      </c>
      <c r="M2965" s="30" t="s">
        <v>230</v>
      </c>
      <c r="N2965" s="56" t="s">
        <v>353</v>
      </c>
      <c r="O2965" s="25">
        <f t="shared" si="232"/>
        <v>620</v>
      </c>
      <c r="P2965" s="31">
        <v>0</v>
      </c>
      <c r="Q2965" s="32"/>
      <c r="R2965" s="33">
        <f t="shared" si="234"/>
        <v>7.258064516129032</v>
      </c>
      <c r="S2965" s="34">
        <f t="shared" si="233"/>
        <v>153</v>
      </c>
      <c r="T2965" s="35">
        <f>IF(L2965="비가동",0,VLOOKUP(E2965,[1]단가!$D$4:$G$1048576,4,0))</f>
        <v>1315</v>
      </c>
      <c r="U2965" s="35">
        <f t="shared" si="229"/>
        <v>591750</v>
      </c>
      <c r="V2965" s="36" t="str">
        <f>IF($L2965="비가동",0,IF($B2965="in",VLOOKUP($E2965,[1]투입량!$M:$T,3,FALSE),VLOOKUP($E2965,[1]투입량!$D:$I,3,FALSE)))</f>
        <v>E5005-1</v>
      </c>
      <c r="W2965" s="35">
        <f>IF($L2965="비가동",0,IF($B2965="in",VLOOKUP($E2965,[1]투입량!$M:$T,6,FALSE),VLOOKUP($E2965,[1]투입량!$D:$I,5,FALSE)))</f>
        <v>0</v>
      </c>
      <c r="X2965" s="35">
        <f t="shared" si="231"/>
        <v>0</v>
      </c>
      <c r="Y2965" s="37">
        <f>IF(V2965=0,0,VLOOKUP(V2965,[1]원재료!C:H,3,0)*0.001)</f>
        <v>3.25</v>
      </c>
      <c r="Z2965" s="35">
        <f t="shared" si="230"/>
        <v>0</v>
      </c>
      <c r="AA2965" s="49"/>
      <c r="AB2965" s="39" t="s">
        <v>232</v>
      </c>
      <c r="AC2965" s="40"/>
    </row>
    <row r="2966" spans="1:29" ht="19.5" customHeight="1" x14ac:dyDescent="0.45">
      <c r="A2966" s="22">
        <v>46157</v>
      </c>
      <c r="B2966" s="23" t="s">
        <v>29</v>
      </c>
      <c r="C2966" s="27" t="s">
        <v>168</v>
      </c>
      <c r="D2966" s="25" t="s">
        <v>335</v>
      </c>
      <c r="E2966" s="26" t="s">
        <v>336</v>
      </c>
      <c r="F2966" s="27" t="str">
        <f>VLOOKUP(표1[[#This Row],[품번]],[1]!품번구분[#Data],2,0)</f>
        <v>G</v>
      </c>
      <c r="G2966" s="28">
        <v>12</v>
      </c>
      <c r="H2966" s="28">
        <v>81</v>
      </c>
      <c r="I2966" s="28">
        <v>0</v>
      </c>
      <c r="J2966" s="29">
        <f>표1[[#This Row],[C/V]]*표1[[#This Row],[판수]]-표1[[#This Row],[불량수량]]</f>
        <v>972</v>
      </c>
      <c r="K2966" s="28" t="s">
        <v>337</v>
      </c>
      <c r="L2966" s="28" t="s">
        <v>117</v>
      </c>
      <c r="M2966" s="56" t="s">
        <v>353</v>
      </c>
      <c r="N2966" s="56" t="s">
        <v>230</v>
      </c>
      <c r="O2966" s="25">
        <f t="shared" si="232"/>
        <v>660</v>
      </c>
      <c r="P2966" s="31">
        <v>0</v>
      </c>
      <c r="Q2966" s="32"/>
      <c r="R2966" s="33">
        <f t="shared" si="234"/>
        <v>7.3636363636363633</v>
      </c>
      <c r="S2966" s="34">
        <f t="shared" si="233"/>
        <v>156</v>
      </c>
      <c r="T2966" s="35">
        <f>IF(L2966="비가동",0,VLOOKUP(E2966,[1]단가!$D$4:$G$1048576,4,0))</f>
        <v>382.8</v>
      </c>
      <c r="U2966" s="35">
        <f t="shared" si="229"/>
        <v>372081.60000000003</v>
      </c>
      <c r="V2966" s="36" t="str">
        <f>IF($L2966="비가동",0,IF($B2966="in",VLOOKUP($E2966,[1]투입량!$M:$T,3,FALSE),VLOOKUP($E2966,[1]투입량!$D:$I,3,FALSE)))</f>
        <v>E5007</v>
      </c>
      <c r="W2966" s="35">
        <f>IF($L2966="비가동",0,IF($B2966="in",VLOOKUP($E2966,[1]투입량!$M:$T,6,FALSE),VLOOKUP($E2966,[1]투입량!$D:$I,5,FALSE)))</f>
        <v>480</v>
      </c>
      <c r="X2966" s="35">
        <f t="shared" si="231"/>
        <v>42768</v>
      </c>
      <c r="Y2966" s="37">
        <f>IF(V2966=0,0,VLOOKUP(V2966,[1]원재료!C:H,3,0)*0.001)</f>
        <v>4.55</v>
      </c>
      <c r="Z2966" s="35">
        <f t="shared" si="230"/>
        <v>194594.4</v>
      </c>
      <c r="AA2966" s="49"/>
      <c r="AB2966" s="39" t="s">
        <v>232</v>
      </c>
      <c r="AC2966" s="40"/>
    </row>
    <row r="2967" spans="1:29" ht="19.5" customHeight="1" x14ac:dyDescent="0.45">
      <c r="A2967" s="22">
        <v>46157</v>
      </c>
      <c r="B2967" s="23" t="s">
        <v>29</v>
      </c>
      <c r="C2967" s="27" t="s">
        <v>168</v>
      </c>
      <c r="D2967" s="25" t="s">
        <v>338</v>
      </c>
      <c r="E2967" s="26" t="s">
        <v>339</v>
      </c>
      <c r="F2967" s="27" t="str">
        <f>VLOOKUP(표1[[#This Row],[품번]],[1]!품번구분[#Data],2,0)</f>
        <v>G</v>
      </c>
      <c r="G2967" s="28">
        <v>4</v>
      </c>
      <c r="H2967" s="28">
        <v>81</v>
      </c>
      <c r="I2967" s="28">
        <v>0</v>
      </c>
      <c r="J2967" s="29">
        <f>표1[[#This Row],[C/V]]*표1[[#This Row],[판수]]-표1[[#This Row],[불량수량]]</f>
        <v>324</v>
      </c>
      <c r="K2967" s="28" t="s">
        <v>337</v>
      </c>
      <c r="L2967" s="28" t="s">
        <v>117</v>
      </c>
      <c r="M2967" s="30" t="s">
        <v>353</v>
      </c>
      <c r="N2967" s="56" t="s">
        <v>230</v>
      </c>
      <c r="O2967" s="25">
        <f t="shared" si="232"/>
        <v>660</v>
      </c>
      <c r="P2967" s="31">
        <v>0</v>
      </c>
      <c r="Q2967" s="32"/>
      <c r="R2967" s="33">
        <f t="shared" si="234"/>
        <v>7.3636363636363633</v>
      </c>
      <c r="S2967" s="34">
        <f t="shared" si="233"/>
        <v>156</v>
      </c>
      <c r="T2967" s="35">
        <f>IF(L2967="비가동",0,VLOOKUP(E2967,[1]단가!$D$4:$G$1048576,4,0))</f>
        <v>621.20000000000005</v>
      </c>
      <c r="U2967" s="35">
        <f t="shared" si="229"/>
        <v>201268.80000000002</v>
      </c>
      <c r="V2967" s="36" t="str">
        <f>IF($L2967="비가동",0,IF($B2967="in",VLOOKUP($E2967,[1]투입량!$M:$T,3,FALSE),VLOOKUP($E2967,[1]투입량!$D:$I,3,FALSE)))</f>
        <v>E5005-1</v>
      </c>
      <c r="W2967" s="35">
        <f>IF($L2967="비가동",0,IF($B2967="in",VLOOKUP($E2967,[1]투입량!$M:$T,6,FALSE),VLOOKUP($E2967,[1]투입량!$D:$I,5,FALSE)))</f>
        <v>252</v>
      </c>
      <c r="X2967" s="35">
        <f t="shared" si="231"/>
        <v>22453.200000000004</v>
      </c>
      <c r="Y2967" s="37">
        <f>IF(V2967=0,0,VLOOKUP(V2967,[1]원재료!C:H,3,0)*0.001)</f>
        <v>3.25</v>
      </c>
      <c r="Z2967" s="35">
        <f t="shared" si="230"/>
        <v>72972.900000000009</v>
      </c>
      <c r="AA2967" s="49"/>
      <c r="AB2967" s="39" t="s">
        <v>232</v>
      </c>
      <c r="AC2967" s="40"/>
    </row>
    <row r="2968" spans="1:29" ht="19.5" customHeight="1" x14ac:dyDescent="0.45">
      <c r="A2968" s="22">
        <v>46157</v>
      </c>
      <c r="B2968" s="23" t="s">
        <v>29</v>
      </c>
      <c r="C2968" s="27" t="s">
        <v>168</v>
      </c>
      <c r="D2968" s="25" t="s">
        <v>340</v>
      </c>
      <c r="E2968" s="26" t="s">
        <v>437</v>
      </c>
      <c r="F2968" s="27" t="str">
        <f>VLOOKUP(표1[[#This Row],[품번]],[1]!품번구분[#Data],2,0)</f>
        <v>G</v>
      </c>
      <c r="G2968" s="28">
        <v>6</v>
      </c>
      <c r="H2968" s="28">
        <v>78</v>
      </c>
      <c r="I2968" s="28">
        <v>0</v>
      </c>
      <c r="J2968" s="29">
        <f>표1[[#This Row],[C/V]]*표1[[#This Row],[판수]]-표1[[#This Row],[불량수량]]</f>
        <v>468</v>
      </c>
      <c r="K2968" s="28" t="s">
        <v>337</v>
      </c>
      <c r="L2968" s="28" t="s">
        <v>117</v>
      </c>
      <c r="M2968" s="30" t="s">
        <v>353</v>
      </c>
      <c r="N2968" s="56" t="s">
        <v>230</v>
      </c>
      <c r="O2968" s="25">
        <f t="shared" si="232"/>
        <v>660</v>
      </c>
      <c r="P2968" s="31">
        <v>0</v>
      </c>
      <c r="Q2968" s="32"/>
      <c r="R2968" s="33">
        <f t="shared" si="234"/>
        <v>7.0909090909090908</v>
      </c>
      <c r="S2968" s="34">
        <f t="shared" si="233"/>
        <v>153</v>
      </c>
      <c r="T2968" s="35">
        <f>IF(L2968="비가동",0,VLOOKUP(E2968,[1]단가!$D$4:$G$1048576,4,0))</f>
        <v>1315</v>
      </c>
      <c r="U2968" s="35">
        <f t="shared" si="229"/>
        <v>615420</v>
      </c>
      <c r="V2968" s="36" t="str">
        <f>IF($L2968="비가동",0,IF($B2968="in",VLOOKUP($E2968,[1]투입량!$M:$T,3,FALSE),VLOOKUP($E2968,[1]투입량!$D:$I,3,FALSE)))</f>
        <v>E5005-1</v>
      </c>
      <c r="W2968" s="35">
        <f>IF($L2968="비가동",0,IF($B2968="in",VLOOKUP($E2968,[1]투입량!$M:$T,6,FALSE),VLOOKUP($E2968,[1]투입량!$D:$I,5,FALSE)))</f>
        <v>0</v>
      </c>
      <c r="X2968" s="35">
        <f t="shared" si="231"/>
        <v>0</v>
      </c>
      <c r="Y2968" s="37">
        <f>IF(V2968=0,0,VLOOKUP(V2968,[1]원재료!C:H,3,0)*0.001)</f>
        <v>3.25</v>
      </c>
      <c r="Z2968" s="35">
        <f t="shared" si="230"/>
        <v>0</v>
      </c>
      <c r="AA2968" s="49"/>
      <c r="AB2968" s="39" t="s">
        <v>232</v>
      </c>
      <c r="AC2968" s="40"/>
    </row>
    <row r="2969" spans="1:29" ht="19.5" customHeight="1" x14ac:dyDescent="0.45">
      <c r="A2969" s="22">
        <v>46157</v>
      </c>
      <c r="B2969" s="23" t="s">
        <v>29</v>
      </c>
      <c r="C2969" s="27" t="s">
        <v>168</v>
      </c>
      <c r="D2969" s="25" t="s">
        <v>370</v>
      </c>
      <c r="E2969" s="26" t="s">
        <v>316</v>
      </c>
      <c r="F2969" s="27" t="str">
        <f>VLOOKUP(표1[[#This Row],[품번]],[1]!품번구분[#Data],2,0)</f>
        <v>G</v>
      </c>
      <c r="G2969" s="28">
        <v>4</v>
      </c>
      <c r="H2969" s="28">
        <v>95</v>
      </c>
      <c r="I2969" s="28">
        <v>0</v>
      </c>
      <c r="J2969" s="29">
        <f>표1[[#This Row],[C/V]]*표1[[#This Row],[판수]]-표1[[#This Row],[불량수량]]</f>
        <v>380</v>
      </c>
      <c r="K2969" s="28" t="s">
        <v>358</v>
      </c>
      <c r="L2969" s="28" t="s">
        <v>34</v>
      </c>
      <c r="M2969" s="30" t="s">
        <v>230</v>
      </c>
      <c r="N2969" s="56" t="s">
        <v>353</v>
      </c>
      <c r="O2969" s="25">
        <f t="shared" si="232"/>
        <v>620</v>
      </c>
      <c r="P2969" s="31">
        <v>0</v>
      </c>
      <c r="Q2969" s="32"/>
      <c r="R2969" s="33">
        <f t="shared" si="234"/>
        <v>9.193548387096774</v>
      </c>
      <c r="S2969" s="34">
        <f t="shared" si="233"/>
        <v>189</v>
      </c>
      <c r="T2969" s="35">
        <f>IF(L2969="비가동",0,VLOOKUP(E2969,[1]단가!$D$4:$G$1048576,4,0))</f>
        <v>670</v>
      </c>
      <c r="U2969" s="35">
        <f t="shared" si="229"/>
        <v>254600</v>
      </c>
      <c r="V2969" s="36" t="str">
        <f>IF($L2969="비가동",0,IF($B2969="in",VLOOKUP($E2969,[1]투입량!$M:$T,3,FALSE),VLOOKUP($E2969,[1]투입량!$D:$I,3,FALSE)))</f>
        <v>E5005-1</v>
      </c>
      <c r="W2969" s="35">
        <f>IF($L2969="비가동",0,IF($B2969="in",VLOOKUP($E2969,[1]투입량!$M:$T,6,FALSE),VLOOKUP($E2969,[1]투입량!$D:$I,5,FALSE)))</f>
        <v>337</v>
      </c>
      <c r="X2969" s="35">
        <f t="shared" si="231"/>
        <v>35216.500000000007</v>
      </c>
      <c r="Y2969" s="37">
        <f>IF(V2969=0,0,VLOOKUP(V2969,[1]원재료!C:H,3,0)*0.001)</f>
        <v>3.25</v>
      </c>
      <c r="Z2969" s="35">
        <f t="shared" si="230"/>
        <v>114453.62500000003</v>
      </c>
      <c r="AA2969" s="49"/>
      <c r="AB2969" s="39" t="s">
        <v>232</v>
      </c>
      <c r="AC2969" s="40"/>
    </row>
    <row r="2970" spans="1:29" ht="19.5" customHeight="1" x14ac:dyDescent="0.45">
      <c r="A2970" s="22">
        <v>46157</v>
      </c>
      <c r="B2970" s="23" t="s">
        <v>29</v>
      </c>
      <c r="C2970" s="27" t="s">
        <v>168</v>
      </c>
      <c r="D2970" s="25" t="s">
        <v>414</v>
      </c>
      <c r="E2970" s="26" t="s">
        <v>438</v>
      </c>
      <c r="F2970" s="27" t="str">
        <f>VLOOKUP(표1[[#This Row],[품번]],[1]!품번구분[#Data],2,0)</f>
        <v>G</v>
      </c>
      <c r="G2970" s="28">
        <v>16</v>
      </c>
      <c r="H2970" s="28">
        <v>95</v>
      </c>
      <c r="I2970" s="28">
        <v>0</v>
      </c>
      <c r="J2970" s="29">
        <f>표1[[#This Row],[C/V]]*표1[[#This Row],[판수]]-표1[[#This Row],[불량수량]]</f>
        <v>1520</v>
      </c>
      <c r="K2970" s="28" t="s">
        <v>358</v>
      </c>
      <c r="L2970" s="28" t="s">
        <v>34</v>
      </c>
      <c r="M2970" s="30" t="s">
        <v>230</v>
      </c>
      <c r="N2970" s="56" t="s">
        <v>353</v>
      </c>
      <c r="O2970" s="25">
        <f t="shared" si="232"/>
        <v>620</v>
      </c>
      <c r="P2970" s="31">
        <v>0</v>
      </c>
      <c r="Q2970" s="32"/>
      <c r="R2970" s="33">
        <f t="shared" si="234"/>
        <v>9.193548387096774</v>
      </c>
      <c r="S2970" s="34">
        <f t="shared" si="233"/>
        <v>195</v>
      </c>
      <c r="T2970" s="35">
        <f>IF(L2970="비가동",0,VLOOKUP(E2970,[1]단가!$D$4:$G$1048576,4,0))</f>
        <v>168</v>
      </c>
      <c r="U2970" s="35">
        <f t="shared" si="229"/>
        <v>255360</v>
      </c>
      <c r="V2970" s="36" t="str">
        <f>IF($L2970="비가동",0,IF($B2970="in",VLOOKUP($E2970,[1]투입량!$M:$T,3,FALSE),VLOOKUP($E2970,[1]투입량!$D:$I,3,FALSE)))</f>
        <v>E4005</v>
      </c>
      <c r="W2970" s="35">
        <f>IF($L2970="비가동",0,IF($B2970="in",VLOOKUP($E2970,[1]투입량!$M:$T,6,FALSE),VLOOKUP($E2970,[1]투입량!$D:$I,5,FALSE)))</f>
        <v>300</v>
      </c>
      <c r="X2970" s="35">
        <f t="shared" si="231"/>
        <v>31350</v>
      </c>
      <c r="Y2970" s="37">
        <f>IF(V2970=0,0,VLOOKUP(V2970,[1]원재료!C:H,3,0)*0.001)</f>
        <v>3.22</v>
      </c>
      <c r="Z2970" s="35">
        <f t="shared" si="230"/>
        <v>100947</v>
      </c>
      <c r="AA2970" s="49"/>
      <c r="AB2970" s="39" t="s">
        <v>232</v>
      </c>
      <c r="AC2970" s="40"/>
    </row>
    <row r="2971" spans="1:29" ht="19.5" customHeight="1" x14ac:dyDescent="0.45">
      <c r="A2971" s="22">
        <v>46157</v>
      </c>
      <c r="B2971" s="23" t="s">
        <v>29</v>
      </c>
      <c r="C2971" s="27" t="s">
        <v>168</v>
      </c>
      <c r="D2971" s="25" t="s">
        <v>416</v>
      </c>
      <c r="E2971" s="26" t="s">
        <v>417</v>
      </c>
      <c r="F2971" s="27" t="str">
        <f>VLOOKUP(표1[[#This Row],[품번]],[1]!품번구분[#Data],2,0)</f>
        <v>G</v>
      </c>
      <c r="G2971" s="28">
        <v>160</v>
      </c>
      <c r="H2971" s="28">
        <v>95</v>
      </c>
      <c r="I2971" s="28">
        <v>0</v>
      </c>
      <c r="J2971" s="29">
        <f>표1[[#This Row],[C/V]]*표1[[#This Row],[판수]]-표1[[#This Row],[불량수량]]</f>
        <v>15200</v>
      </c>
      <c r="K2971" s="28" t="s">
        <v>358</v>
      </c>
      <c r="L2971" s="28" t="s">
        <v>34</v>
      </c>
      <c r="M2971" s="30" t="s">
        <v>230</v>
      </c>
      <c r="N2971" s="56" t="s">
        <v>353</v>
      </c>
      <c r="O2971" s="25">
        <f t="shared" si="232"/>
        <v>620</v>
      </c>
      <c r="P2971" s="31">
        <v>0</v>
      </c>
      <c r="Q2971" s="32"/>
      <c r="R2971" s="33">
        <f t="shared" si="234"/>
        <v>9.193548387096774</v>
      </c>
      <c r="S2971" s="34">
        <f t="shared" si="233"/>
        <v>150</v>
      </c>
      <c r="T2971" s="35">
        <f>IF(L2971="비가동",0,VLOOKUP(E2971,[1]단가!$D$4:$G$1048576,4,0))</f>
        <v>58</v>
      </c>
      <c r="U2971" s="35">
        <f t="shared" si="229"/>
        <v>881600</v>
      </c>
      <c r="V2971" s="36" t="str">
        <f>IF($L2971="비가동",0,IF($B2971="in",VLOOKUP($E2971,[1]투입량!$M:$T,3,FALSE),VLOOKUP($E2971,[1]투입량!$D:$I,3,FALSE)))</f>
        <v>E7003</v>
      </c>
      <c r="W2971" s="35">
        <f>IF($L2971="비가동",0,IF($B2971="in",VLOOKUP($E2971,[1]투입량!$M:$T,6,FALSE),VLOOKUP($E2971,[1]투입량!$D:$I,5,FALSE)))</f>
        <v>80</v>
      </c>
      <c r="X2971" s="35">
        <f t="shared" si="231"/>
        <v>8360</v>
      </c>
      <c r="Y2971" s="37">
        <f>IF(V2971=0,0,VLOOKUP(V2971,[1]원재료!C:H,3,0)*0.001)</f>
        <v>4.95</v>
      </c>
      <c r="Z2971" s="35">
        <f t="shared" si="230"/>
        <v>41382</v>
      </c>
      <c r="AA2971" s="49"/>
      <c r="AB2971" s="39" t="s">
        <v>232</v>
      </c>
      <c r="AC2971" s="40"/>
    </row>
    <row r="2972" spans="1:29" ht="19.5" hidden="1" customHeight="1" x14ac:dyDescent="0.45">
      <c r="A2972" s="22">
        <v>46157</v>
      </c>
      <c r="B2972" s="23" t="s">
        <v>29</v>
      </c>
      <c r="C2972" s="27" t="s">
        <v>168</v>
      </c>
      <c r="D2972" s="25" t="s">
        <v>370</v>
      </c>
      <c r="E2972" s="26" t="s">
        <v>316</v>
      </c>
      <c r="F2972" s="27" t="str">
        <f>VLOOKUP(표1[[#This Row],[품번]],[1]!품번구분[#Data],2,0)</f>
        <v>G</v>
      </c>
      <c r="G2972" s="28">
        <v>4</v>
      </c>
      <c r="H2972" s="28">
        <v>94</v>
      </c>
      <c r="I2972" s="28">
        <v>0</v>
      </c>
      <c r="J2972" s="29">
        <f>표1[[#This Row],[C/V]]*표1[[#This Row],[판수]]-표1[[#This Row],[불량수량]]</f>
        <v>376</v>
      </c>
      <c r="K2972" s="28" t="s">
        <v>301</v>
      </c>
      <c r="L2972" s="28" t="s">
        <v>117</v>
      </c>
      <c r="M2972" s="30" t="s">
        <v>353</v>
      </c>
      <c r="N2972" s="56" t="s">
        <v>230</v>
      </c>
      <c r="O2972" s="25">
        <f t="shared" si="232"/>
        <v>580</v>
      </c>
      <c r="P2972" s="31">
        <v>80</v>
      </c>
      <c r="Q2972" s="32" t="s">
        <v>238</v>
      </c>
      <c r="R2972" s="33">
        <f t="shared" si="234"/>
        <v>9.7241379310344822</v>
      </c>
      <c r="S2972" s="34">
        <f t="shared" si="233"/>
        <v>189</v>
      </c>
      <c r="T2972" s="35">
        <f>IF(L2972="비가동",0,VLOOKUP(E2972,[1]단가!$D$4:$G$1048576,4,0))</f>
        <v>670</v>
      </c>
      <c r="U2972" s="35">
        <f t="shared" si="229"/>
        <v>251920</v>
      </c>
      <c r="V2972" s="36" t="str">
        <f>IF($L2972="비가동",0,IF($B2972="in",VLOOKUP($E2972,[1]투입량!$M:$T,3,FALSE),VLOOKUP($E2972,[1]투입량!$D:$I,3,FALSE)))</f>
        <v>E5005-1</v>
      </c>
      <c r="W2972" s="35">
        <f>IF($L2972="비가동",0,IF($B2972="in",VLOOKUP($E2972,[1]투입량!$M:$T,6,FALSE),VLOOKUP($E2972,[1]투입량!$D:$I,5,FALSE)))</f>
        <v>337</v>
      </c>
      <c r="X2972" s="35">
        <f t="shared" si="231"/>
        <v>34845.800000000003</v>
      </c>
      <c r="Y2972" s="37">
        <f>IF(V2972=0,0,VLOOKUP(V2972,[1]원재료!C:H,3,0)*0.001)</f>
        <v>3.25</v>
      </c>
      <c r="Z2972" s="35">
        <f t="shared" si="230"/>
        <v>113248.85</v>
      </c>
      <c r="AA2972" s="49"/>
      <c r="AB2972" s="39" t="s">
        <v>232</v>
      </c>
      <c r="AC2972" s="40"/>
    </row>
    <row r="2973" spans="1:29" ht="19.5" customHeight="1" x14ac:dyDescent="0.45">
      <c r="A2973" s="22">
        <v>46157</v>
      </c>
      <c r="B2973" s="23" t="s">
        <v>29</v>
      </c>
      <c r="C2973" s="27" t="s">
        <v>168</v>
      </c>
      <c r="D2973" s="25" t="s">
        <v>414</v>
      </c>
      <c r="E2973" s="26" t="s">
        <v>438</v>
      </c>
      <c r="F2973" s="27" t="str">
        <f>VLOOKUP(표1[[#This Row],[품번]],[1]!품번구분[#Data],2,0)</f>
        <v>G</v>
      </c>
      <c r="G2973" s="28">
        <v>16</v>
      </c>
      <c r="H2973" s="28">
        <v>100</v>
      </c>
      <c r="I2973" s="28">
        <v>0</v>
      </c>
      <c r="J2973" s="29">
        <f>표1[[#This Row],[C/V]]*표1[[#This Row],[판수]]-표1[[#This Row],[불량수량]]</f>
        <v>1600</v>
      </c>
      <c r="K2973" s="28" t="s">
        <v>301</v>
      </c>
      <c r="L2973" s="28" t="s">
        <v>117</v>
      </c>
      <c r="M2973" s="30" t="s">
        <v>353</v>
      </c>
      <c r="N2973" s="56" t="s">
        <v>230</v>
      </c>
      <c r="O2973" s="25">
        <f t="shared" si="232"/>
        <v>660</v>
      </c>
      <c r="P2973" s="31">
        <v>0</v>
      </c>
      <c r="Q2973" s="32"/>
      <c r="R2973" s="33">
        <f t="shared" si="234"/>
        <v>9.0909090909090917</v>
      </c>
      <c r="S2973" s="34">
        <f t="shared" si="233"/>
        <v>195</v>
      </c>
      <c r="T2973" s="35">
        <f>IF(L2973="비가동",0,VLOOKUP(E2973,[1]단가!$D$4:$G$1048576,4,0))</f>
        <v>168</v>
      </c>
      <c r="U2973" s="35">
        <f t="shared" si="229"/>
        <v>268800</v>
      </c>
      <c r="V2973" s="36" t="str">
        <f>IF($L2973="비가동",0,IF($B2973="in",VLOOKUP($E2973,[1]투입량!$M:$T,3,FALSE),VLOOKUP($E2973,[1]투입량!$D:$I,3,FALSE)))</f>
        <v>E4005</v>
      </c>
      <c r="W2973" s="35">
        <f>IF($L2973="비가동",0,IF($B2973="in",VLOOKUP($E2973,[1]투입량!$M:$T,6,FALSE),VLOOKUP($E2973,[1]투입량!$D:$I,5,FALSE)))</f>
        <v>300</v>
      </c>
      <c r="X2973" s="35">
        <f t="shared" si="231"/>
        <v>33000</v>
      </c>
      <c r="Y2973" s="37">
        <f>IF(V2973=0,0,VLOOKUP(V2973,[1]원재료!C:H,3,0)*0.001)</f>
        <v>3.22</v>
      </c>
      <c r="Z2973" s="35">
        <f t="shared" si="230"/>
        <v>106260</v>
      </c>
      <c r="AA2973" s="49"/>
      <c r="AB2973" s="39" t="s">
        <v>232</v>
      </c>
      <c r="AC2973" s="40"/>
    </row>
    <row r="2974" spans="1:29" ht="19.5" customHeight="1" x14ac:dyDescent="0.45">
      <c r="A2974" s="22">
        <v>46157</v>
      </c>
      <c r="B2974" s="23" t="s">
        <v>29</v>
      </c>
      <c r="C2974" s="27" t="s">
        <v>168</v>
      </c>
      <c r="D2974" s="25" t="s">
        <v>416</v>
      </c>
      <c r="E2974" s="26" t="s">
        <v>417</v>
      </c>
      <c r="F2974" s="27" t="str">
        <f>VLOOKUP(표1[[#This Row],[품번]],[1]!품번구분[#Data],2,0)</f>
        <v>G</v>
      </c>
      <c r="G2974" s="28">
        <v>160</v>
      </c>
      <c r="H2974" s="28">
        <v>55</v>
      </c>
      <c r="I2974" s="28">
        <v>0</v>
      </c>
      <c r="J2974" s="29">
        <f>표1[[#This Row],[C/V]]*표1[[#This Row],[판수]]-표1[[#This Row],[불량수량]]</f>
        <v>8800</v>
      </c>
      <c r="K2974" s="28" t="s">
        <v>301</v>
      </c>
      <c r="L2974" s="28" t="s">
        <v>117</v>
      </c>
      <c r="M2974" s="30" t="s">
        <v>353</v>
      </c>
      <c r="N2974" s="56" t="s">
        <v>230</v>
      </c>
      <c r="O2974" s="25">
        <f t="shared" si="232"/>
        <v>660</v>
      </c>
      <c r="P2974" s="31">
        <v>0</v>
      </c>
      <c r="Q2974" s="32"/>
      <c r="R2974" s="33">
        <f t="shared" si="234"/>
        <v>5</v>
      </c>
      <c r="S2974" s="34">
        <f t="shared" si="233"/>
        <v>150</v>
      </c>
      <c r="T2974" s="35">
        <f>IF(L2974="비가동",0,VLOOKUP(E2974,[1]단가!$D$4:$G$1048576,4,0))</f>
        <v>58</v>
      </c>
      <c r="U2974" s="35">
        <f t="shared" si="229"/>
        <v>510400</v>
      </c>
      <c r="V2974" s="36" t="str">
        <f>IF($L2974="비가동",0,IF($B2974="in",VLOOKUP($E2974,[1]투입량!$M:$T,3,FALSE),VLOOKUP($E2974,[1]투입량!$D:$I,3,FALSE)))</f>
        <v>E7003</v>
      </c>
      <c r="W2974" s="35">
        <f>IF($L2974="비가동",0,IF($B2974="in",VLOOKUP($E2974,[1]투입량!$M:$T,6,FALSE),VLOOKUP($E2974,[1]투입량!$D:$I,5,FALSE)))</f>
        <v>80</v>
      </c>
      <c r="X2974" s="35">
        <f t="shared" si="231"/>
        <v>4840</v>
      </c>
      <c r="Y2974" s="37">
        <f>IF(V2974=0,0,VLOOKUP(V2974,[1]원재료!C:H,3,0)*0.001)</f>
        <v>4.95</v>
      </c>
      <c r="Z2974" s="35">
        <f t="shared" si="230"/>
        <v>23958</v>
      </c>
      <c r="AA2974" s="49"/>
      <c r="AB2974" s="39" t="s">
        <v>232</v>
      </c>
      <c r="AC2974" s="40"/>
    </row>
    <row r="2975" spans="1:29" ht="19.5" hidden="1" customHeight="1" x14ac:dyDescent="0.45">
      <c r="A2975" s="22">
        <v>46157</v>
      </c>
      <c r="B2975" s="23" t="s">
        <v>29</v>
      </c>
      <c r="C2975" s="27" t="s">
        <v>168</v>
      </c>
      <c r="D2975" s="25" t="s">
        <v>430</v>
      </c>
      <c r="E2975" s="26" t="s">
        <v>431</v>
      </c>
      <c r="F2975" s="27" t="str">
        <f>VLOOKUP(표1[[#This Row],[품번]],[1]!품번구분[#Data],2,0)</f>
        <v>G</v>
      </c>
      <c r="G2975" s="28">
        <v>30</v>
      </c>
      <c r="H2975" s="28">
        <v>35</v>
      </c>
      <c r="I2975" s="28">
        <v>0</v>
      </c>
      <c r="J2975" s="29">
        <f>표1[[#This Row],[C/V]]*표1[[#This Row],[판수]]-표1[[#This Row],[불량수량]]</f>
        <v>1050</v>
      </c>
      <c r="K2975" s="28" t="s">
        <v>311</v>
      </c>
      <c r="L2975" s="28" t="s">
        <v>34</v>
      </c>
      <c r="M2975" s="30" t="s">
        <v>230</v>
      </c>
      <c r="N2975" s="56" t="s">
        <v>353</v>
      </c>
      <c r="O2975" s="25">
        <f t="shared" si="232"/>
        <v>210</v>
      </c>
      <c r="P2975" s="31">
        <v>410</v>
      </c>
      <c r="Q2975" s="32" t="s">
        <v>343</v>
      </c>
      <c r="R2975" s="33">
        <f t="shared" si="234"/>
        <v>10</v>
      </c>
      <c r="S2975" s="34">
        <f t="shared" si="233"/>
        <v>35</v>
      </c>
      <c r="T2975" s="35">
        <f>IF(L2975="비가동",0,VLOOKUP(E2975,[1]단가!$D$4:$G$1048576,4,0))</f>
        <v>260.10000000000002</v>
      </c>
      <c r="U2975" s="35">
        <f t="shared" si="229"/>
        <v>273105</v>
      </c>
      <c r="V2975" s="36" t="str">
        <f>IF($L2975="비가동",0,IF($B2975="in",VLOOKUP($E2975,[1]투입량!$M:$T,3,FALSE),VLOOKUP($E2975,[1]투입량!$D:$I,3,FALSE)))</f>
        <v>E5005-1</v>
      </c>
      <c r="W2975" s="35">
        <f>IF($L2975="비가동",0,IF($B2975="in",VLOOKUP($E2975,[1]투입량!$M:$T,6,FALSE),VLOOKUP($E2975,[1]투입량!$D:$I,5,FALSE)))</f>
        <v>630</v>
      </c>
      <c r="X2975" s="35">
        <f t="shared" si="231"/>
        <v>24255</v>
      </c>
      <c r="Y2975" s="37">
        <f>IF(V2975=0,0,VLOOKUP(V2975,[1]원재료!C:H,3,0)*0.001)</f>
        <v>3.25</v>
      </c>
      <c r="Z2975" s="35">
        <f t="shared" si="230"/>
        <v>78828.75</v>
      </c>
      <c r="AA2975" s="49"/>
      <c r="AB2975" s="39" t="s">
        <v>232</v>
      </c>
      <c r="AC2975" s="40"/>
    </row>
    <row r="2976" spans="1:29" ht="19.5" customHeight="1" x14ac:dyDescent="0.45">
      <c r="A2976" s="22">
        <v>46157</v>
      </c>
      <c r="B2976" s="23" t="s">
        <v>29</v>
      </c>
      <c r="C2976" s="27" t="s">
        <v>168</v>
      </c>
      <c r="D2976" s="25" t="s">
        <v>345</v>
      </c>
      <c r="E2976" s="26" t="s">
        <v>346</v>
      </c>
      <c r="F2976" s="27" t="str">
        <f>VLOOKUP(표1[[#This Row],[품번]],[1]!품번구분[#Data],2,0)</f>
        <v>G</v>
      </c>
      <c r="G2976" s="28">
        <v>4</v>
      </c>
      <c r="H2976" s="28">
        <v>94</v>
      </c>
      <c r="I2976" s="28">
        <v>0</v>
      </c>
      <c r="J2976" s="29">
        <f>표1[[#This Row],[C/V]]*표1[[#This Row],[판수]]-표1[[#This Row],[불량수량]]</f>
        <v>376</v>
      </c>
      <c r="K2976" s="28" t="s">
        <v>352</v>
      </c>
      <c r="L2976" s="28" t="s">
        <v>34</v>
      </c>
      <c r="M2976" s="30" t="s">
        <v>230</v>
      </c>
      <c r="N2976" s="56" t="s">
        <v>353</v>
      </c>
      <c r="O2976" s="25">
        <f t="shared" si="232"/>
        <v>620</v>
      </c>
      <c r="P2976" s="31">
        <v>0</v>
      </c>
      <c r="Q2976" s="32"/>
      <c r="R2976" s="33">
        <f t="shared" si="234"/>
        <v>9.0967741935483879</v>
      </c>
      <c r="S2976" s="34">
        <f t="shared" si="233"/>
        <v>199</v>
      </c>
      <c r="T2976" s="35">
        <f>IF(L2976="비가동",0,VLOOKUP(E2976,[1]단가!$D$4:$G$1048576,4,0))</f>
        <v>894.6</v>
      </c>
      <c r="U2976" s="35">
        <f t="shared" si="229"/>
        <v>336369.60000000003</v>
      </c>
      <c r="V2976" s="36" t="str">
        <f>IF($L2976="비가동",0,IF($B2976="in",VLOOKUP($E2976,[1]투입량!$M:$T,3,FALSE),VLOOKUP($E2976,[1]투입량!$D:$I,3,FALSE)))</f>
        <v>E5007</v>
      </c>
      <c r="W2976" s="35">
        <f>IF($L2976="비가동",0,IF($B2976="in",VLOOKUP($E2976,[1]투입량!$M:$T,6,FALSE),VLOOKUP($E2976,[1]투입량!$D:$I,5,FALSE)))</f>
        <v>448</v>
      </c>
      <c r="X2976" s="35">
        <f t="shared" si="231"/>
        <v>46323.200000000004</v>
      </c>
      <c r="Y2976" s="37">
        <f>IF(V2976=0,0,VLOOKUP(V2976,[1]원재료!C:H,3,0)*0.001)</f>
        <v>4.55</v>
      </c>
      <c r="Z2976" s="35">
        <f t="shared" si="230"/>
        <v>210770.56</v>
      </c>
      <c r="AA2976" s="49"/>
      <c r="AB2976" s="39" t="s">
        <v>232</v>
      </c>
      <c r="AC2976" s="40"/>
    </row>
    <row r="2977" spans="1:29" ht="19.5" customHeight="1" x14ac:dyDescent="0.45">
      <c r="A2977" s="22">
        <v>46157</v>
      </c>
      <c r="B2977" s="23" t="s">
        <v>29</v>
      </c>
      <c r="C2977" s="27" t="s">
        <v>168</v>
      </c>
      <c r="D2977" s="25" t="s">
        <v>348</v>
      </c>
      <c r="E2977" s="26" t="s">
        <v>349</v>
      </c>
      <c r="F2977" s="27" t="str">
        <f>VLOOKUP(표1[[#This Row],[품번]],[1]!품번구분[#Data],2,0)</f>
        <v>G</v>
      </c>
      <c r="G2977" s="28">
        <v>6</v>
      </c>
      <c r="H2977" s="28">
        <v>15</v>
      </c>
      <c r="I2977" s="28">
        <v>0</v>
      </c>
      <c r="J2977" s="29">
        <f>표1[[#This Row],[C/V]]*표1[[#This Row],[판수]]-표1[[#This Row],[불량수량]]</f>
        <v>90</v>
      </c>
      <c r="K2977" s="28" t="s">
        <v>352</v>
      </c>
      <c r="L2977" s="28" t="s">
        <v>34</v>
      </c>
      <c r="M2977" s="30" t="s">
        <v>230</v>
      </c>
      <c r="N2977" s="30">
        <v>0.375</v>
      </c>
      <c r="O2977" s="25">
        <f t="shared" si="232"/>
        <v>60</v>
      </c>
      <c r="P2977" s="31">
        <v>0</v>
      </c>
      <c r="Q2977" s="32"/>
      <c r="R2977" s="33">
        <f t="shared" si="234"/>
        <v>15</v>
      </c>
      <c r="S2977" s="34">
        <f t="shared" si="233"/>
        <v>15</v>
      </c>
      <c r="T2977" s="35">
        <f>IF(L2977="비가동",0,VLOOKUP(E2977,[1]단가!$D$4:$G$1048576,4,0))</f>
        <v>987.7</v>
      </c>
      <c r="U2977" s="35">
        <f t="shared" si="229"/>
        <v>88893</v>
      </c>
      <c r="V2977" s="36" t="str">
        <f>IF($L2977="비가동",0,IF($B2977="in",VLOOKUP($E2977,[1]투입량!$M:$T,3,FALSE),VLOOKUP($E2977,[1]투입량!$D:$I,3,FALSE)))</f>
        <v>E5007</v>
      </c>
      <c r="W2977" s="35">
        <f>IF($L2977="비가동",0,IF($B2977="in",VLOOKUP($E2977,[1]투입량!$M:$T,6,FALSE),VLOOKUP($E2977,[1]투입량!$D:$I,5,FALSE)))</f>
        <v>320</v>
      </c>
      <c r="X2977" s="35">
        <f t="shared" si="231"/>
        <v>5280</v>
      </c>
      <c r="Y2977" s="37">
        <f>IF(V2977=0,0,VLOOKUP(V2977,[1]원재료!C:H,3,0)*0.001)</f>
        <v>4.55</v>
      </c>
      <c r="Z2977" s="35">
        <f t="shared" si="230"/>
        <v>24024</v>
      </c>
      <c r="AA2977" s="49"/>
      <c r="AB2977" s="39" t="s">
        <v>232</v>
      </c>
      <c r="AC2977" s="40"/>
    </row>
    <row r="2978" spans="1:29" ht="19.5" hidden="1" customHeight="1" x14ac:dyDescent="0.45">
      <c r="A2978" s="22">
        <v>46157</v>
      </c>
      <c r="B2978" s="23" t="s">
        <v>29</v>
      </c>
      <c r="C2978" s="27" t="s">
        <v>168</v>
      </c>
      <c r="D2978" s="25" t="s">
        <v>348</v>
      </c>
      <c r="E2978" s="26" t="s">
        <v>450</v>
      </c>
      <c r="F2978" s="27" t="str">
        <f>VLOOKUP(표1[[#This Row],[품번]],[1]!품번구분[#Data],2,0)</f>
        <v>G</v>
      </c>
      <c r="G2978" s="28">
        <v>4</v>
      </c>
      <c r="H2978" s="28">
        <v>36</v>
      </c>
      <c r="I2978" s="28">
        <v>0</v>
      </c>
      <c r="J2978" s="29">
        <f>표1[[#This Row],[C/V]]*표1[[#This Row],[판수]]-표1[[#This Row],[불량수량]]</f>
        <v>144</v>
      </c>
      <c r="K2978" s="28" t="s">
        <v>352</v>
      </c>
      <c r="L2978" s="28" t="s">
        <v>34</v>
      </c>
      <c r="M2978" s="30">
        <v>0.375</v>
      </c>
      <c r="N2978" s="56" t="s">
        <v>353</v>
      </c>
      <c r="O2978" s="25">
        <f t="shared" si="232"/>
        <v>380</v>
      </c>
      <c r="P2978" s="31">
        <v>180</v>
      </c>
      <c r="Q2978" s="32" t="s">
        <v>178</v>
      </c>
      <c r="R2978" s="33">
        <f t="shared" si="234"/>
        <v>5.6842105263157894</v>
      </c>
      <c r="S2978" s="34">
        <f t="shared" si="233"/>
        <v>110</v>
      </c>
      <c r="T2978" s="35">
        <f>IF(L2978="비가동",0,VLOOKUP(E2978,[1]단가!$D$4:$G$1048576,4,0))</f>
        <v>0</v>
      </c>
      <c r="U2978" s="35">
        <f t="shared" si="229"/>
        <v>0</v>
      </c>
      <c r="V2978" s="36" t="str">
        <f>IF($L2978="비가동",0,IF($B2978="in",VLOOKUP($E2978,[1]투입량!$M:$T,3,FALSE),VLOOKUP($E2978,[1]투입량!$D:$I,3,FALSE)))</f>
        <v>E5007</v>
      </c>
      <c r="W2978" s="35">
        <f>IF($L2978="비가동",0,IF($B2978="in",VLOOKUP($E2978,[1]투입량!$M:$T,6,FALSE),VLOOKUP($E2978,[1]투입량!$D:$I,5,FALSE)))</f>
        <v>0</v>
      </c>
      <c r="X2978" s="35">
        <f t="shared" si="231"/>
        <v>0</v>
      </c>
      <c r="Y2978" s="37">
        <f>IF(V2978=0,0,VLOOKUP(V2978,[1]원재료!C:H,3,0)*0.001)</f>
        <v>4.55</v>
      </c>
      <c r="Z2978" s="35">
        <f t="shared" si="230"/>
        <v>0</v>
      </c>
      <c r="AA2978" s="49"/>
      <c r="AB2978" s="39" t="s">
        <v>232</v>
      </c>
      <c r="AC2978" s="40"/>
    </row>
    <row r="2979" spans="1:29" ht="19.5" customHeight="1" x14ac:dyDescent="0.45">
      <c r="A2979" s="22">
        <v>46157</v>
      </c>
      <c r="B2979" s="23" t="s">
        <v>29</v>
      </c>
      <c r="C2979" s="27" t="s">
        <v>168</v>
      </c>
      <c r="D2979" s="25" t="s">
        <v>350</v>
      </c>
      <c r="E2979" s="26" t="s">
        <v>228</v>
      </c>
      <c r="F2979" s="27" t="str">
        <f>VLOOKUP(표1[[#This Row],[품번]],[1]!품번구분[#Data],2,0)</f>
        <v>G</v>
      </c>
      <c r="G2979" s="28">
        <v>10</v>
      </c>
      <c r="H2979" s="28">
        <v>92</v>
      </c>
      <c r="I2979" s="28">
        <v>0</v>
      </c>
      <c r="J2979" s="29">
        <f>표1[[#This Row],[C/V]]*표1[[#This Row],[판수]]-표1[[#This Row],[불량수량]]</f>
        <v>920</v>
      </c>
      <c r="K2979" s="28" t="s">
        <v>352</v>
      </c>
      <c r="L2979" s="28" t="s">
        <v>34</v>
      </c>
      <c r="M2979" s="30" t="s">
        <v>230</v>
      </c>
      <c r="N2979" s="56" t="s">
        <v>353</v>
      </c>
      <c r="O2979" s="25">
        <f t="shared" si="232"/>
        <v>620</v>
      </c>
      <c r="P2979" s="31">
        <v>0</v>
      </c>
      <c r="Q2979" s="32"/>
      <c r="R2979" s="33">
        <f t="shared" si="234"/>
        <v>8.9032258064516121</v>
      </c>
      <c r="S2979" s="34">
        <f t="shared" si="233"/>
        <v>197</v>
      </c>
      <c r="T2979" s="35">
        <f>IF(L2979="비가동",0,VLOOKUP(E2979,[1]단가!$D$4:$G$1048576,4,0))</f>
        <v>389.7</v>
      </c>
      <c r="U2979" s="35">
        <f t="shared" si="229"/>
        <v>358524</v>
      </c>
      <c r="V2979" s="36" t="str">
        <f>IF($L2979="비가동",0,IF($B2979="in",VLOOKUP($E2979,[1]투입량!$M:$T,3,FALSE),VLOOKUP($E2979,[1]투입량!$D:$I,3,FALSE)))</f>
        <v>E5008</v>
      </c>
      <c r="W2979" s="35">
        <f>IF($L2979="비가동",0,IF($B2979="in",VLOOKUP($E2979,[1]투입량!$M:$T,6,FALSE),VLOOKUP($E2979,[1]투입량!$D:$I,5,FALSE)))</f>
        <v>320</v>
      </c>
      <c r="X2979" s="35">
        <f t="shared" si="231"/>
        <v>32384</v>
      </c>
      <c r="Y2979" s="37">
        <f>IF(V2979=0,0,VLOOKUP(V2979,[1]원재료!C:H,3,0)*0.001)</f>
        <v>4.5600000000000005</v>
      </c>
      <c r="Z2979" s="35">
        <f t="shared" si="230"/>
        <v>147671.04000000001</v>
      </c>
      <c r="AA2979" s="49"/>
      <c r="AB2979" s="39" t="s">
        <v>232</v>
      </c>
      <c r="AC2979" s="40"/>
    </row>
    <row r="2980" spans="1:29" ht="19.5" customHeight="1" x14ac:dyDescent="0.45">
      <c r="A2980" s="22">
        <v>46157</v>
      </c>
      <c r="B2980" s="23" t="s">
        <v>29</v>
      </c>
      <c r="C2980" s="27" t="s">
        <v>168</v>
      </c>
      <c r="D2980" s="25" t="s">
        <v>345</v>
      </c>
      <c r="E2980" s="26" t="s">
        <v>346</v>
      </c>
      <c r="F2980" s="27" t="str">
        <f>VLOOKUP(표1[[#This Row],[품번]],[1]!품번구분[#Data],2,0)</f>
        <v>G</v>
      </c>
      <c r="G2980" s="28">
        <v>4</v>
      </c>
      <c r="H2980" s="28">
        <v>105</v>
      </c>
      <c r="I2980" s="28">
        <v>0</v>
      </c>
      <c r="J2980" s="29">
        <f>표1[[#This Row],[C/V]]*표1[[#This Row],[판수]]-표1[[#This Row],[불량수량]]</f>
        <v>420</v>
      </c>
      <c r="K2980" s="28" t="s">
        <v>347</v>
      </c>
      <c r="L2980" s="28" t="s">
        <v>117</v>
      </c>
      <c r="M2980" s="30" t="s">
        <v>353</v>
      </c>
      <c r="N2980" s="56" t="s">
        <v>230</v>
      </c>
      <c r="O2980" s="25">
        <f t="shared" si="232"/>
        <v>660</v>
      </c>
      <c r="P2980" s="31">
        <v>0</v>
      </c>
      <c r="Q2980" s="32"/>
      <c r="R2980" s="33">
        <f t="shared" si="234"/>
        <v>9.545454545454545</v>
      </c>
      <c r="S2980" s="34">
        <f t="shared" si="233"/>
        <v>199</v>
      </c>
      <c r="T2980" s="35">
        <f>IF(L2980="비가동",0,VLOOKUP(E2980,[1]단가!$D$4:$G$1048576,4,0))</f>
        <v>894.6</v>
      </c>
      <c r="U2980" s="35">
        <f t="shared" si="229"/>
        <v>375732</v>
      </c>
      <c r="V2980" s="36" t="str">
        <f>IF($L2980="비가동",0,IF($B2980="in",VLOOKUP($E2980,[1]투입량!$M:$T,3,FALSE),VLOOKUP($E2980,[1]투입량!$D:$I,3,FALSE)))</f>
        <v>E5007</v>
      </c>
      <c r="W2980" s="35">
        <f>IF($L2980="비가동",0,IF($B2980="in",VLOOKUP($E2980,[1]투입량!$M:$T,6,FALSE),VLOOKUP($E2980,[1]투입량!$D:$I,5,FALSE)))</f>
        <v>448</v>
      </c>
      <c r="X2980" s="35">
        <f t="shared" si="231"/>
        <v>51744.000000000007</v>
      </c>
      <c r="Y2980" s="37">
        <f>IF(V2980=0,0,VLOOKUP(V2980,[1]원재료!C:H,3,0)*0.001)</f>
        <v>4.55</v>
      </c>
      <c r="Z2980" s="35">
        <f t="shared" si="230"/>
        <v>235435.2</v>
      </c>
      <c r="AA2980" s="49"/>
      <c r="AB2980" s="39" t="s">
        <v>232</v>
      </c>
      <c r="AC2980" s="40"/>
    </row>
    <row r="2981" spans="1:29" ht="19.5" customHeight="1" x14ac:dyDescent="0.45">
      <c r="A2981" s="22">
        <v>46157</v>
      </c>
      <c r="B2981" s="23" t="s">
        <v>29</v>
      </c>
      <c r="C2981" s="27" t="s">
        <v>168</v>
      </c>
      <c r="D2981" s="25" t="s">
        <v>348</v>
      </c>
      <c r="E2981" s="26" t="s">
        <v>450</v>
      </c>
      <c r="F2981" s="27" t="str">
        <f>VLOOKUP(표1[[#This Row],[품번]],[1]!품번구분[#Data],2,0)</f>
        <v>G</v>
      </c>
      <c r="G2981" s="28">
        <v>4</v>
      </c>
      <c r="H2981" s="28">
        <v>74</v>
      </c>
      <c r="I2981" s="28">
        <v>0</v>
      </c>
      <c r="J2981" s="29">
        <f>표1[[#This Row],[C/V]]*표1[[#This Row],[판수]]-표1[[#This Row],[불량수량]]</f>
        <v>296</v>
      </c>
      <c r="K2981" s="28" t="s">
        <v>347</v>
      </c>
      <c r="L2981" s="28" t="s">
        <v>117</v>
      </c>
      <c r="M2981" s="30" t="s">
        <v>353</v>
      </c>
      <c r="N2981" s="56" t="s">
        <v>230</v>
      </c>
      <c r="O2981" s="25">
        <f t="shared" si="232"/>
        <v>660</v>
      </c>
      <c r="P2981" s="31">
        <v>0</v>
      </c>
      <c r="Q2981" s="32"/>
      <c r="R2981" s="33">
        <f t="shared" si="234"/>
        <v>6.7272727272727275</v>
      </c>
      <c r="S2981" s="34">
        <f t="shared" si="233"/>
        <v>110</v>
      </c>
      <c r="T2981" s="35">
        <f>IF(L2981="비가동",0,VLOOKUP(E2981,[1]단가!$D$4:$G$1048576,4,0))</f>
        <v>0</v>
      </c>
      <c r="U2981" s="35">
        <f t="shared" si="229"/>
        <v>0</v>
      </c>
      <c r="V2981" s="36" t="str">
        <f>IF($L2981="비가동",0,IF($B2981="in",VLOOKUP($E2981,[1]투입량!$M:$T,3,FALSE),VLOOKUP($E2981,[1]투입량!$D:$I,3,FALSE)))</f>
        <v>E5007</v>
      </c>
      <c r="W2981" s="35">
        <f>IF($L2981="비가동",0,IF($B2981="in",VLOOKUP($E2981,[1]투입량!$M:$T,6,FALSE),VLOOKUP($E2981,[1]투입량!$D:$I,5,FALSE)))</f>
        <v>0</v>
      </c>
      <c r="X2981" s="35">
        <f t="shared" si="231"/>
        <v>0</v>
      </c>
      <c r="Y2981" s="37">
        <f>IF(V2981=0,0,VLOOKUP(V2981,[1]원재료!C:H,3,0)*0.001)</f>
        <v>4.55</v>
      </c>
      <c r="Z2981" s="35">
        <f t="shared" si="230"/>
        <v>0</v>
      </c>
      <c r="AA2981" s="49"/>
      <c r="AB2981" s="39" t="s">
        <v>232</v>
      </c>
      <c r="AC2981" s="40"/>
    </row>
    <row r="2982" spans="1:29" ht="19.5" customHeight="1" x14ac:dyDescent="0.45">
      <c r="A2982" s="22">
        <v>46157</v>
      </c>
      <c r="B2982" s="23" t="s">
        <v>29</v>
      </c>
      <c r="C2982" s="27" t="s">
        <v>168</v>
      </c>
      <c r="D2982" s="25" t="s">
        <v>350</v>
      </c>
      <c r="E2982" s="26" t="s">
        <v>228</v>
      </c>
      <c r="F2982" s="27" t="str">
        <f>VLOOKUP(표1[[#This Row],[품번]],[1]!품번구분[#Data],2,0)</f>
        <v>G</v>
      </c>
      <c r="G2982" s="28">
        <v>10</v>
      </c>
      <c r="H2982" s="28">
        <v>105</v>
      </c>
      <c r="I2982" s="28">
        <v>0</v>
      </c>
      <c r="J2982" s="29">
        <f>표1[[#This Row],[C/V]]*표1[[#This Row],[판수]]-표1[[#This Row],[불량수량]]</f>
        <v>1050</v>
      </c>
      <c r="K2982" s="28" t="s">
        <v>347</v>
      </c>
      <c r="L2982" s="28" t="s">
        <v>117</v>
      </c>
      <c r="M2982" s="30" t="s">
        <v>230</v>
      </c>
      <c r="N2982" s="56" t="s">
        <v>353</v>
      </c>
      <c r="O2982" s="25">
        <f t="shared" si="232"/>
        <v>660</v>
      </c>
      <c r="P2982" s="31">
        <v>0</v>
      </c>
      <c r="Q2982" s="32"/>
      <c r="R2982" s="33">
        <f t="shared" si="234"/>
        <v>9.545454545454545</v>
      </c>
      <c r="S2982" s="34">
        <f t="shared" si="233"/>
        <v>197</v>
      </c>
      <c r="T2982" s="35">
        <f>IF(L2982="비가동",0,VLOOKUP(E2982,[1]단가!$D$4:$G$1048576,4,0))</f>
        <v>389.7</v>
      </c>
      <c r="U2982" s="35">
        <f t="shared" si="229"/>
        <v>409185</v>
      </c>
      <c r="V2982" s="36" t="str">
        <f>IF($L2982="비가동",0,IF($B2982="in",VLOOKUP($E2982,[1]투입량!$M:$T,3,FALSE),VLOOKUP($E2982,[1]투입량!$D:$I,3,FALSE)))</f>
        <v>E5008</v>
      </c>
      <c r="W2982" s="35">
        <f>IF($L2982="비가동",0,IF($B2982="in",VLOOKUP($E2982,[1]투입량!$M:$T,6,FALSE),VLOOKUP($E2982,[1]투입량!$D:$I,5,FALSE)))</f>
        <v>320</v>
      </c>
      <c r="X2982" s="35">
        <f t="shared" si="231"/>
        <v>36960</v>
      </c>
      <c r="Y2982" s="37">
        <f>IF(V2982=0,0,VLOOKUP(V2982,[1]원재료!C:H,3,0)*0.001)</f>
        <v>4.5600000000000005</v>
      </c>
      <c r="Z2982" s="35">
        <f t="shared" si="230"/>
        <v>168537.60000000001</v>
      </c>
      <c r="AA2982" s="49"/>
      <c r="AB2982" s="39" t="s">
        <v>232</v>
      </c>
      <c r="AC2982" s="40"/>
    </row>
    <row r="2983" spans="1:29" ht="19.5" customHeight="1" x14ac:dyDescent="0.45">
      <c r="A2983" s="22">
        <v>46158</v>
      </c>
      <c r="B2983" s="23" t="s">
        <v>226</v>
      </c>
      <c r="C2983" s="27" t="s">
        <v>168</v>
      </c>
      <c r="D2983" s="25" t="s">
        <v>227</v>
      </c>
      <c r="E2983" s="26" t="s">
        <v>228</v>
      </c>
      <c r="F2983" s="27" t="str">
        <f>VLOOKUP(표1[[#This Row],[품번]],[1]!품번구분[#Data],2,0)</f>
        <v>G</v>
      </c>
      <c r="G2983" s="28">
        <v>12</v>
      </c>
      <c r="H2983" s="28">
        <v>84</v>
      </c>
      <c r="I2983" s="28">
        <v>0</v>
      </c>
      <c r="J2983" s="29">
        <f>표1[[#This Row],[C/V]]*표1[[#This Row],[판수]]-표1[[#This Row],[불량수량]]</f>
        <v>1008</v>
      </c>
      <c r="K2983" s="28" t="s">
        <v>258</v>
      </c>
      <c r="L2983" s="28" t="s">
        <v>34</v>
      </c>
      <c r="M2983" s="30" t="s">
        <v>230</v>
      </c>
      <c r="N2983" s="56" t="s">
        <v>231</v>
      </c>
      <c r="O2983" s="25">
        <f t="shared" si="232"/>
        <v>540</v>
      </c>
      <c r="P2983" s="31">
        <v>0</v>
      </c>
      <c r="Q2983" s="32"/>
      <c r="R2983" s="33">
        <f t="shared" si="234"/>
        <v>9.3333333333333339</v>
      </c>
      <c r="S2983" s="34">
        <f t="shared" si="233"/>
        <v>202</v>
      </c>
      <c r="T2983" s="35">
        <f>IF(L2983="비가동",0,VLOOKUP(E2983,[1]단가!$D$4:$G$1048576,4,0))</f>
        <v>389.7</v>
      </c>
      <c r="U2983" s="35">
        <f t="shared" si="229"/>
        <v>392817.6</v>
      </c>
      <c r="V2983" s="36" t="str">
        <f>IF($L2983="비가동",0,IF($B2983="in",VLOOKUP($E2983,[1]투입량!$M:$T,3,FALSE),VLOOKUP($E2983,[1]투입량!$D:$I,3,FALSE)))</f>
        <v>E5008</v>
      </c>
      <c r="W2983" s="35">
        <f>IF($L2983="비가동",0,IF($B2983="in",VLOOKUP($E2983,[1]투입량!$M:$T,6,FALSE),VLOOKUP($E2983,[1]투입량!$D:$I,5,FALSE)))</f>
        <v>537</v>
      </c>
      <c r="X2983" s="35">
        <f t="shared" si="231"/>
        <v>49618.8</v>
      </c>
      <c r="Y2983" s="37">
        <f>IF(V2983=0,0,VLOOKUP(V2983,[1]원재료!C:H,3,0)*0.001)</f>
        <v>4.5600000000000005</v>
      </c>
      <c r="Z2983" s="35">
        <f t="shared" si="230"/>
        <v>226261.72800000003</v>
      </c>
      <c r="AA2983" s="49"/>
      <c r="AB2983" s="39" t="s">
        <v>232</v>
      </c>
      <c r="AC2983" s="40"/>
    </row>
    <row r="2984" spans="1:29" ht="19.5" customHeight="1" x14ac:dyDescent="0.45">
      <c r="A2984" s="22">
        <v>46158</v>
      </c>
      <c r="B2984" s="23" t="s">
        <v>226</v>
      </c>
      <c r="C2984" s="27" t="s">
        <v>168</v>
      </c>
      <c r="D2984" s="25" t="s">
        <v>233</v>
      </c>
      <c r="E2984" s="26" t="s">
        <v>444</v>
      </c>
      <c r="F2984" s="27" t="str">
        <f>VLOOKUP(표1[[#This Row],[품번]],[1]!품번구분[#Data],2,0)</f>
        <v>G</v>
      </c>
      <c r="G2984" s="28">
        <v>4</v>
      </c>
      <c r="H2984" s="28">
        <v>84</v>
      </c>
      <c r="I2984" s="28">
        <v>0</v>
      </c>
      <c r="J2984" s="29">
        <f>표1[[#This Row],[C/V]]*표1[[#This Row],[판수]]-표1[[#This Row],[불량수량]]</f>
        <v>336</v>
      </c>
      <c r="K2984" s="28" t="s">
        <v>258</v>
      </c>
      <c r="L2984" s="28" t="s">
        <v>34</v>
      </c>
      <c r="M2984" s="30" t="s">
        <v>230</v>
      </c>
      <c r="N2984" s="56" t="s">
        <v>231</v>
      </c>
      <c r="O2984" s="25">
        <f t="shared" si="232"/>
        <v>540</v>
      </c>
      <c r="P2984" s="31">
        <v>0</v>
      </c>
      <c r="Q2984" s="32"/>
      <c r="R2984" s="33">
        <f t="shared" si="234"/>
        <v>9.3333333333333339</v>
      </c>
      <c r="S2984" s="34">
        <f t="shared" si="233"/>
        <v>202</v>
      </c>
      <c r="T2984" s="35">
        <f>IF(L2984="비가동",0,VLOOKUP(E2984,[1]단가!$D$4:$G$1048576,4,0))</f>
        <v>1139.2</v>
      </c>
      <c r="U2984" s="35">
        <f t="shared" si="229"/>
        <v>382771.20000000001</v>
      </c>
      <c r="V2984" s="36" t="str">
        <f>IF($L2984="비가동",0,IF($B2984="in",VLOOKUP($E2984,[1]투입량!$M:$T,3,FALSE),VLOOKUP($E2984,[1]투입량!$D:$I,3,FALSE)))</f>
        <v>E5007</v>
      </c>
      <c r="W2984" s="35">
        <f>IF($L2984="비가동",0,IF($B2984="in",VLOOKUP($E2984,[1]투입량!$M:$T,6,FALSE),VLOOKUP($E2984,[1]투입량!$D:$I,5,FALSE)))</f>
        <v>215</v>
      </c>
      <c r="X2984" s="35">
        <f t="shared" si="231"/>
        <v>19866.000000000004</v>
      </c>
      <c r="Y2984" s="37">
        <f>IF(V2984=0,0,VLOOKUP(V2984,[1]원재료!C:H,3,0)*0.001)</f>
        <v>4.55</v>
      </c>
      <c r="Z2984" s="35">
        <f t="shared" si="230"/>
        <v>90390.300000000017</v>
      </c>
      <c r="AA2984" s="49"/>
      <c r="AB2984" s="39" t="s">
        <v>232</v>
      </c>
      <c r="AC2984" s="40"/>
    </row>
    <row r="2985" spans="1:29" ht="19.5" customHeight="1" x14ac:dyDescent="0.45">
      <c r="A2985" s="22">
        <v>46158</v>
      </c>
      <c r="B2985" s="23" t="s">
        <v>226</v>
      </c>
      <c r="C2985" s="27" t="s">
        <v>168</v>
      </c>
      <c r="D2985" s="25" t="s">
        <v>256</v>
      </c>
      <c r="E2985" s="26" t="s">
        <v>402</v>
      </c>
      <c r="F2985" s="27" t="str">
        <f>VLOOKUP(표1[[#This Row],[품번]],[1]!품번구분[#Data],2,0)</f>
        <v>G</v>
      </c>
      <c r="G2985" s="28">
        <v>9</v>
      </c>
      <c r="H2985" s="28">
        <v>18</v>
      </c>
      <c r="I2985" s="28">
        <v>0</v>
      </c>
      <c r="J2985" s="29">
        <f>표1[[#This Row],[C/V]]*표1[[#This Row],[판수]]-표1[[#This Row],[불량수량]]</f>
        <v>162</v>
      </c>
      <c r="K2985" s="28" t="s">
        <v>261</v>
      </c>
      <c r="L2985" s="28" t="s">
        <v>34</v>
      </c>
      <c r="M2985" s="30" t="s">
        <v>230</v>
      </c>
      <c r="N2985" s="30">
        <v>0.4513888888888889</v>
      </c>
      <c r="O2985" s="25">
        <f t="shared" si="232"/>
        <v>170</v>
      </c>
      <c r="P2985" s="31">
        <v>0</v>
      </c>
      <c r="Q2985" s="32"/>
      <c r="R2985" s="33">
        <f t="shared" si="234"/>
        <v>6.3529411764705879</v>
      </c>
      <c r="S2985" s="34">
        <f t="shared" si="233"/>
        <v>18</v>
      </c>
      <c r="T2985" s="35">
        <f>IF(L2985="비가동",0,VLOOKUP(E2985,[1]단가!$D$4:$G$1048576,4,0))</f>
        <v>1200</v>
      </c>
      <c r="U2985" s="35">
        <f t="shared" si="229"/>
        <v>194400</v>
      </c>
      <c r="V2985" s="36" t="str">
        <f>IF($L2985="비가동",0,IF($B2985="in",VLOOKUP($E2985,[1]투입량!$M:$T,3,FALSE),VLOOKUP($E2985,[1]투입량!$D:$I,3,FALSE)))</f>
        <v>E5005-1</v>
      </c>
      <c r="W2985" s="35">
        <f>IF($L2985="비가동",0,IF($B2985="in",VLOOKUP($E2985,[1]투입량!$M:$T,6,FALSE),VLOOKUP($E2985,[1]투입량!$D:$I,5,FALSE)))</f>
        <v>1588</v>
      </c>
      <c r="X2985" s="35">
        <f t="shared" si="231"/>
        <v>31442.400000000001</v>
      </c>
      <c r="Y2985" s="37">
        <f>IF(V2985=0,0,VLOOKUP(V2985,[1]원재료!C:H,3,0)*0.001)</f>
        <v>3.25</v>
      </c>
      <c r="Z2985" s="35">
        <f t="shared" si="230"/>
        <v>102187.8</v>
      </c>
      <c r="AA2985" s="49"/>
      <c r="AB2985" s="39" t="s">
        <v>232</v>
      </c>
      <c r="AC2985" s="40"/>
    </row>
    <row r="2986" spans="1:29" ht="19.5" hidden="1" customHeight="1" x14ac:dyDescent="0.45">
      <c r="A2986" s="22">
        <v>46158</v>
      </c>
      <c r="B2986" s="23" t="s">
        <v>226</v>
      </c>
      <c r="C2986" s="27" t="s">
        <v>168</v>
      </c>
      <c r="D2986" s="25" t="s">
        <v>256</v>
      </c>
      <c r="E2986" s="26" t="s">
        <v>260</v>
      </c>
      <c r="F2986" s="27" t="str">
        <f>VLOOKUP(표1[[#This Row],[품번]],[1]!품번구분[#Data],2,0)</f>
        <v>G</v>
      </c>
      <c r="G2986" s="28">
        <v>24</v>
      </c>
      <c r="H2986" s="28">
        <v>14</v>
      </c>
      <c r="I2986" s="28">
        <v>0</v>
      </c>
      <c r="J2986" s="29">
        <f>표1[[#This Row],[C/V]]*표1[[#This Row],[판수]]-표1[[#This Row],[불량수량]]</f>
        <v>336</v>
      </c>
      <c r="K2986" s="28" t="s">
        <v>261</v>
      </c>
      <c r="L2986" s="28" t="s">
        <v>34</v>
      </c>
      <c r="M2986" s="30">
        <v>0.4513888888888889</v>
      </c>
      <c r="N2986" s="56" t="s">
        <v>231</v>
      </c>
      <c r="O2986" s="25">
        <f t="shared" si="232"/>
        <v>150</v>
      </c>
      <c r="P2986" s="31">
        <v>220</v>
      </c>
      <c r="Q2986" s="32" t="s">
        <v>178</v>
      </c>
      <c r="R2986" s="33">
        <f t="shared" si="234"/>
        <v>5.6000000000000005</v>
      </c>
      <c r="S2986" s="34">
        <f t="shared" si="233"/>
        <v>107</v>
      </c>
      <c r="T2986" s="35">
        <f>IF(L2986="비가동",0,VLOOKUP(E2986,[1]단가!$D$4:$G$1048576,4,0))</f>
        <v>790</v>
      </c>
      <c r="U2986" s="35">
        <f t="shared" si="229"/>
        <v>265440</v>
      </c>
      <c r="V2986" s="36" t="str">
        <f>IF($L2986="비가동",0,IF($B2986="in",VLOOKUP($E2986,[1]투입량!$M:$T,3,FALSE),VLOOKUP($E2986,[1]투입량!$D:$I,3,FALSE)))</f>
        <v>E5005-1(리본)</v>
      </c>
      <c r="W2986" s="35">
        <f>IF($L2986="비가동",0,IF($B2986="in",VLOOKUP($E2986,[1]투입량!$M:$T,6,FALSE),VLOOKUP($E2986,[1]투입량!$D:$I,5,FALSE)))</f>
        <v>2152.6499999999996</v>
      </c>
      <c r="X2986" s="35">
        <f t="shared" si="231"/>
        <v>33150.81</v>
      </c>
      <c r="Y2986" s="37">
        <f>IF(V2986=0,0,VLOOKUP(V2986,[1]원재료!C:H,3,0)*0.001)</f>
        <v>3.35</v>
      </c>
      <c r="Z2986" s="35">
        <f t="shared" si="230"/>
        <v>111055.2135</v>
      </c>
      <c r="AA2986" s="49"/>
      <c r="AB2986" s="39" t="s">
        <v>232</v>
      </c>
      <c r="AC2986" s="40"/>
    </row>
    <row r="2987" spans="1:29" ht="19.5" customHeight="1" x14ac:dyDescent="0.45">
      <c r="A2987" s="22">
        <v>46158</v>
      </c>
      <c r="B2987" s="23" t="s">
        <v>226</v>
      </c>
      <c r="C2987" s="27" t="s">
        <v>168</v>
      </c>
      <c r="D2987" s="25" t="s">
        <v>235</v>
      </c>
      <c r="E2987" s="26" t="s">
        <v>236</v>
      </c>
      <c r="F2987" s="27" t="str">
        <f>VLOOKUP(표1[[#This Row],[품번]],[1]!품번구분[#Data],2,0)</f>
        <v>G</v>
      </c>
      <c r="G2987" s="28">
        <v>16</v>
      </c>
      <c r="H2987" s="28">
        <v>60</v>
      </c>
      <c r="I2987" s="28">
        <v>0</v>
      </c>
      <c r="J2987" s="29">
        <f>표1[[#This Row],[C/V]]*표1[[#This Row],[판수]]-표1[[#This Row],[불량수량]]</f>
        <v>960</v>
      </c>
      <c r="K2987" s="28" t="s">
        <v>261</v>
      </c>
      <c r="L2987" s="28" t="s">
        <v>34</v>
      </c>
      <c r="M2987" s="30" t="s">
        <v>230</v>
      </c>
      <c r="N2987" s="56" t="s">
        <v>231</v>
      </c>
      <c r="O2987" s="25">
        <f t="shared" si="232"/>
        <v>540</v>
      </c>
      <c r="P2987" s="31">
        <v>0</v>
      </c>
      <c r="Q2987" s="32"/>
      <c r="R2987" s="33">
        <f t="shared" si="234"/>
        <v>6.6666666666666661</v>
      </c>
      <c r="S2987" s="34">
        <f t="shared" si="233"/>
        <v>153</v>
      </c>
      <c r="T2987" s="35">
        <f>IF(L2987="비가동",0,VLOOKUP(E2987,[1]단가!$D$4:$G$1048576,4,0))</f>
        <v>1541.9</v>
      </c>
      <c r="U2987" s="35">
        <f t="shared" si="229"/>
        <v>1480224</v>
      </c>
      <c r="V2987" s="36" t="str">
        <f>IF($L2987="비가동",0,IF($B2987="in",VLOOKUP($E2987,[1]투입량!$M:$T,3,FALSE),VLOOKUP($E2987,[1]투입량!$D:$I,3,FALSE)))</f>
        <v>E5005-1</v>
      </c>
      <c r="W2987" s="35">
        <f>IF($L2987="비가동",0,IF($B2987="in",VLOOKUP($E2987,[1]투입량!$M:$T,6,FALSE),VLOOKUP($E2987,[1]투입량!$D:$I,5,FALSE)))</f>
        <v>3102</v>
      </c>
      <c r="X2987" s="35">
        <f t="shared" si="231"/>
        <v>204732.00000000003</v>
      </c>
      <c r="Y2987" s="37">
        <f>IF(V2987=0,0,VLOOKUP(V2987,[1]원재료!C:H,3,0)*0.001)</f>
        <v>3.25</v>
      </c>
      <c r="Z2987" s="35">
        <f t="shared" si="230"/>
        <v>665379.00000000012</v>
      </c>
      <c r="AA2987" s="49"/>
      <c r="AB2987" s="39" t="s">
        <v>232</v>
      </c>
      <c r="AC2987" s="40"/>
    </row>
    <row r="2988" spans="1:29" ht="19.5" customHeight="1" x14ac:dyDescent="0.45">
      <c r="A2988" s="22">
        <v>46158</v>
      </c>
      <c r="B2988" s="23" t="s">
        <v>226</v>
      </c>
      <c r="C2988" s="27" t="s">
        <v>168</v>
      </c>
      <c r="D2988" s="25" t="s">
        <v>239</v>
      </c>
      <c r="E2988" s="26" t="s">
        <v>240</v>
      </c>
      <c r="F2988" s="27" t="str">
        <f>VLOOKUP(표1[[#This Row],[품번]],[1]!품번구분[#Data],2,0)</f>
        <v>G</v>
      </c>
      <c r="G2988" s="28">
        <v>16</v>
      </c>
      <c r="H2988" s="28">
        <v>63</v>
      </c>
      <c r="I2988" s="28">
        <v>0</v>
      </c>
      <c r="J2988" s="29">
        <f>표1[[#This Row],[C/V]]*표1[[#This Row],[판수]]-표1[[#This Row],[불량수량]]</f>
        <v>1008</v>
      </c>
      <c r="K2988" s="28" t="s">
        <v>263</v>
      </c>
      <c r="L2988" s="28" t="s">
        <v>34</v>
      </c>
      <c r="M2988" s="30" t="s">
        <v>230</v>
      </c>
      <c r="N2988" s="56" t="s">
        <v>231</v>
      </c>
      <c r="O2988" s="25">
        <f t="shared" si="232"/>
        <v>540</v>
      </c>
      <c r="P2988" s="31">
        <v>0</v>
      </c>
      <c r="Q2988" s="32"/>
      <c r="R2988" s="33">
        <f t="shared" si="234"/>
        <v>7</v>
      </c>
      <c r="S2988" s="34">
        <f t="shared" si="233"/>
        <v>164</v>
      </c>
      <c r="T2988" s="35">
        <f>IF(L2988="비가동",0,VLOOKUP(E2988,[1]단가!$D$4:$G$1048576,4,0))</f>
        <v>333.6</v>
      </c>
      <c r="U2988" s="35">
        <f t="shared" si="229"/>
        <v>336268.80000000005</v>
      </c>
      <c r="V2988" s="36" t="str">
        <f>IF($L2988="비가동",0,IF($B2988="in",VLOOKUP($E2988,[1]투입량!$M:$T,3,FALSE),VLOOKUP($E2988,[1]투입량!$D:$I,3,FALSE)))</f>
        <v>E5005-1(리본)</v>
      </c>
      <c r="W2988" s="35">
        <f>IF($L2988="비가동",0,IF($B2988="in",VLOOKUP($E2988,[1]투입량!$M:$T,6,FALSE),VLOOKUP($E2988,[1]투입량!$D:$I,5,FALSE)))</f>
        <v>0</v>
      </c>
      <c r="X2988" s="35">
        <f t="shared" si="231"/>
        <v>0</v>
      </c>
      <c r="Y2988" s="37">
        <f>IF(V2988=0,0,VLOOKUP(V2988,[1]원재료!C:H,3,0)*0.001)</f>
        <v>3.35</v>
      </c>
      <c r="Z2988" s="35">
        <f t="shared" si="230"/>
        <v>0</v>
      </c>
      <c r="AA2988" s="49"/>
      <c r="AB2988" s="39" t="s">
        <v>232</v>
      </c>
      <c r="AC2988" s="40"/>
    </row>
    <row r="2989" spans="1:29" ht="19.5" customHeight="1" x14ac:dyDescent="0.45">
      <c r="A2989" s="22">
        <v>46158</v>
      </c>
      <c r="B2989" s="23" t="s">
        <v>226</v>
      </c>
      <c r="C2989" s="27" t="s">
        <v>168</v>
      </c>
      <c r="D2989" s="25" t="s">
        <v>264</v>
      </c>
      <c r="E2989" s="26" t="s">
        <v>265</v>
      </c>
      <c r="F2989" s="27" t="str">
        <f>VLOOKUP(표1[[#This Row],[품번]],[1]!품번구분[#Data],2,0)</f>
        <v>G</v>
      </c>
      <c r="G2989" s="28">
        <v>24</v>
      </c>
      <c r="H2989" s="28">
        <v>62</v>
      </c>
      <c r="I2989" s="28">
        <v>0</v>
      </c>
      <c r="J2989" s="29">
        <f>표1[[#This Row],[C/V]]*표1[[#This Row],[판수]]-표1[[#This Row],[불량수량]]</f>
        <v>1488</v>
      </c>
      <c r="K2989" s="28" t="s">
        <v>263</v>
      </c>
      <c r="L2989" s="28" t="s">
        <v>34</v>
      </c>
      <c r="M2989" s="30" t="s">
        <v>230</v>
      </c>
      <c r="N2989" s="56" t="s">
        <v>231</v>
      </c>
      <c r="O2989" s="25">
        <f t="shared" si="232"/>
        <v>540</v>
      </c>
      <c r="P2989" s="31">
        <v>0</v>
      </c>
      <c r="Q2989" s="32"/>
      <c r="R2989" s="33">
        <f t="shared" si="234"/>
        <v>6.8888888888888893</v>
      </c>
      <c r="S2989" s="34">
        <f t="shared" si="233"/>
        <v>148</v>
      </c>
      <c r="T2989" s="35">
        <f>IF(L2989="비가동",0,VLOOKUP(E2989,[1]단가!$D$4:$G$1048576,4,0))</f>
        <v>473</v>
      </c>
      <c r="U2989" s="35">
        <f t="shared" si="229"/>
        <v>703824</v>
      </c>
      <c r="V2989" s="36" t="str">
        <f>IF($L2989="비가동",0,IF($B2989="in",VLOOKUP($E2989,[1]투입량!$M:$T,3,FALSE),VLOOKUP($E2989,[1]투입량!$D:$I,3,FALSE)))</f>
        <v>E5005-1</v>
      </c>
      <c r="W2989" s="35">
        <f>IF($L2989="비가동",0,IF($B2989="in",VLOOKUP($E2989,[1]투입량!$M:$T,6,FALSE),VLOOKUP($E2989,[1]투입량!$D:$I,5,FALSE)))</f>
        <v>1770</v>
      </c>
      <c r="X2989" s="35">
        <f t="shared" si="231"/>
        <v>120714.00000000001</v>
      </c>
      <c r="Y2989" s="37">
        <f>IF(V2989=0,0,VLOOKUP(V2989,[1]원재료!C:H,3,0)*0.001)</f>
        <v>3.25</v>
      </c>
      <c r="Z2989" s="35">
        <f t="shared" si="230"/>
        <v>392320.50000000006</v>
      </c>
      <c r="AA2989" s="49"/>
      <c r="AB2989" s="39" t="s">
        <v>232</v>
      </c>
      <c r="AC2989" s="40"/>
    </row>
    <row r="2990" spans="1:29" ht="19.5" customHeight="1" x14ac:dyDescent="0.45">
      <c r="A2990" s="22">
        <v>46158</v>
      </c>
      <c r="B2990" s="23" t="s">
        <v>226</v>
      </c>
      <c r="C2990" s="27" t="s">
        <v>168</v>
      </c>
      <c r="D2990" s="25" t="s">
        <v>241</v>
      </c>
      <c r="E2990" s="26" t="s">
        <v>242</v>
      </c>
      <c r="F2990" s="27" t="str">
        <f>VLOOKUP(표1[[#This Row],[품번]],[1]!품번구분[#Data],2,0)</f>
        <v>G</v>
      </c>
      <c r="G2990" s="28">
        <v>16</v>
      </c>
      <c r="H2990" s="28">
        <v>72</v>
      </c>
      <c r="I2990" s="28">
        <v>0</v>
      </c>
      <c r="J2990" s="29">
        <f>표1[[#This Row],[C/V]]*표1[[#This Row],[판수]]-표1[[#This Row],[불량수량]]</f>
        <v>1152</v>
      </c>
      <c r="K2990" s="28" t="s">
        <v>266</v>
      </c>
      <c r="L2990" s="28" t="s">
        <v>34</v>
      </c>
      <c r="M2990" s="30" t="s">
        <v>230</v>
      </c>
      <c r="N2990" s="56" t="s">
        <v>231</v>
      </c>
      <c r="O2990" s="25">
        <f t="shared" si="232"/>
        <v>540</v>
      </c>
      <c r="P2990" s="31">
        <v>0</v>
      </c>
      <c r="Q2990" s="32"/>
      <c r="R2990" s="33">
        <f t="shared" si="234"/>
        <v>8</v>
      </c>
      <c r="S2990" s="34">
        <f t="shared" si="233"/>
        <v>171</v>
      </c>
      <c r="T2990" s="35">
        <f>IF(L2990="비가동",0,VLOOKUP(E2990,[1]단가!$D$4:$G$1048576,4,0))</f>
        <v>774</v>
      </c>
      <c r="U2990" s="35">
        <f t="shared" si="229"/>
        <v>891648</v>
      </c>
      <c r="V2990" s="36" t="str">
        <f>IF($L2990="비가동",0,IF($B2990="in",VLOOKUP($E2990,[1]투입량!$M:$T,3,FALSE),VLOOKUP($E2990,[1]투입량!$D:$I,3,FALSE)))</f>
        <v>E4701(리본)</v>
      </c>
      <c r="W2990" s="35">
        <f>IF($L2990="비가동",0,IF($B2990="in",VLOOKUP($E2990,[1]투입량!$M:$T,6,FALSE),VLOOKUP($E2990,[1]투입량!$D:$I,5,FALSE)))</f>
        <v>2022.6999999999998</v>
      </c>
      <c r="X2990" s="35">
        <f t="shared" si="231"/>
        <v>160197.84</v>
      </c>
      <c r="Y2990" s="37">
        <f>IF(V2990=0,0,VLOOKUP(V2990,[1]원재료!C:H,3,0)*0.001)</f>
        <v>3.41</v>
      </c>
      <c r="Z2990" s="35">
        <f t="shared" si="230"/>
        <v>546274.63439999998</v>
      </c>
      <c r="AA2990" s="49"/>
      <c r="AB2990" s="39" t="s">
        <v>232</v>
      </c>
      <c r="AC2990" s="40"/>
    </row>
    <row r="2991" spans="1:29" ht="19.5" customHeight="1" x14ac:dyDescent="0.45">
      <c r="A2991" s="22">
        <v>46158</v>
      </c>
      <c r="B2991" s="23" t="s">
        <v>226</v>
      </c>
      <c r="C2991" s="27" t="s">
        <v>168</v>
      </c>
      <c r="D2991" s="25" t="s">
        <v>244</v>
      </c>
      <c r="E2991" s="26" t="s">
        <v>245</v>
      </c>
      <c r="F2991" s="27" t="str">
        <f>VLOOKUP(표1[[#This Row],[품번]],[1]!품번구분[#Data],2,0)</f>
        <v>G</v>
      </c>
      <c r="G2991" s="28">
        <v>20</v>
      </c>
      <c r="H2991" s="28">
        <v>72</v>
      </c>
      <c r="I2991" s="28">
        <v>0</v>
      </c>
      <c r="J2991" s="29">
        <f>표1[[#This Row],[C/V]]*표1[[#This Row],[판수]]-표1[[#This Row],[불량수량]]</f>
        <v>1440</v>
      </c>
      <c r="K2991" s="28" t="s">
        <v>266</v>
      </c>
      <c r="L2991" s="28" t="s">
        <v>34</v>
      </c>
      <c r="M2991" s="30" t="s">
        <v>230</v>
      </c>
      <c r="N2991" s="56" t="s">
        <v>231</v>
      </c>
      <c r="O2991" s="25">
        <f t="shared" si="232"/>
        <v>540</v>
      </c>
      <c r="P2991" s="31">
        <v>0</v>
      </c>
      <c r="Q2991" s="32"/>
      <c r="R2991" s="33">
        <f t="shared" si="234"/>
        <v>8</v>
      </c>
      <c r="S2991" s="34">
        <f t="shared" si="233"/>
        <v>171</v>
      </c>
      <c r="T2991" s="35">
        <f>IF(L2991="비가동",0,VLOOKUP(E2991,[1]단가!$D$4:$G$1048576,4,0))</f>
        <v>350</v>
      </c>
      <c r="U2991" s="35">
        <f t="shared" si="229"/>
        <v>504000</v>
      </c>
      <c r="V2991" s="36" t="str">
        <f>IF($L2991="비가동",0,IF($B2991="in",VLOOKUP($E2991,[1]투입량!$M:$T,3,FALSE),VLOOKUP($E2991,[1]투입량!$D:$I,3,FALSE)))</f>
        <v>E5005-1</v>
      </c>
      <c r="W2991" s="35">
        <f>IF($L2991="비가동",0,IF($B2991="in",VLOOKUP($E2991,[1]투입량!$M:$T,6,FALSE),VLOOKUP($E2991,[1]투입량!$D:$I,5,FALSE)))</f>
        <v>1147</v>
      </c>
      <c r="X2991" s="35">
        <f t="shared" si="231"/>
        <v>90842.400000000009</v>
      </c>
      <c r="Y2991" s="37">
        <f>IF(V2991=0,0,VLOOKUP(V2991,[1]원재료!C:H,3,0)*0.001)</f>
        <v>3.25</v>
      </c>
      <c r="Z2991" s="35">
        <f t="shared" si="230"/>
        <v>295237.80000000005</v>
      </c>
      <c r="AA2991" s="49"/>
      <c r="AB2991" s="39" t="s">
        <v>232</v>
      </c>
      <c r="AC2991" s="40"/>
    </row>
    <row r="2992" spans="1:29" ht="19.5" customHeight="1" x14ac:dyDescent="0.45">
      <c r="A2992" s="22">
        <v>46158</v>
      </c>
      <c r="B2992" s="23" t="s">
        <v>226</v>
      </c>
      <c r="C2992" s="27" t="s">
        <v>168</v>
      </c>
      <c r="D2992" s="25" t="s">
        <v>246</v>
      </c>
      <c r="E2992" s="26" t="s">
        <v>451</v>
      </c>
      <c r="F2992" s="27" t="str">
        <f>VLOOKUP(표1[[#This Row],[품번]],[1]!품번구분[#Data],2,0)</f>
        <v>G</v>
      </c>
      <c r="G2992" s="28">
        <v>24</v>
      </c>
      <c r="H2992" s="28">
        <v>38</v>
      </c>
      <c r="I2992" s="28">
        <v>0</v>
      </c>
      <c r="J2992" s="29">
        <f>표1[[#This Row],[C/V]]*표1[[#This Row],[판수]]-표1[[#This Row],[불량수량]]</f>
        <v>912</v>
      </c>
      <c r="K2992" s="28" t="s">
        <v>266</v>
      </c>
      <c r="L2992" s="28" t="s">
        <v>34</v>
      </c>
      <c r="M2992" s="30" t="s">
        <v>230</v>
      </c>
      <c r="N2992" s="56" t="s">
        <v>231</v>
      </c>
      <c r="O2992" s="25">
        <f t="shared" si="232"/>
        <v>540</v>
      </c>
      <c r="P2992" s="31">
        <v>0</v>
      </c>
      <c r="Q2992" s="32"/>
      <c r="R2992" s="33">
        <f t="shared" si="234"/>
        <v>4.2222222222222223</v>
      </c>
      <c r="S2992" s="34">
        <f t="shared" si="233"/>
        <v>137</v>
      </c>
      <c r="T2992" s="35">
        <f>IF(L2992="비가동",0,VLOOKUP(E2992,[1]단가!$D$4:$G$1048576,4,0))</f>
        <v>320</v>
      </c>
      <c r="U2992" s="35">
        <f t="shared" si="229"/>
        <v>291840</v>
      </c>
      <c r="V2992" s="36" t="str">
        <f>IF($L2992="비가동",0,IF($B2992="in",VLOOKUP($E2992,[1]투입량!$M:$T,3,FALSE),VLOOKUP($E2992,[1]투입량!$D:$I,3,FALSE)))</f>
        <v>E5005-1</v>
      </c>
      <c r="W2992" s="35">
        <f>IF($L2992="비가동",0,IF($B2992="in",VLOOKUP($E2992,[1]투입량!$M:$T,6,FALSE),VLOOKUP($E2992,[1]투입량!$D:$I,5,FALSE)))</f>
        <v>0</v>
      </c>
      <c r="X2992" s="35">
        <f t="shared" si="231"/>
        <v>0</v>
      </c>
      <c r="Y2992" s="37">
        <f>IF(V2992=0,0,VLOOKUP(V2992,[1]원재료!C:H,3,0)*0.001)</f>
        <v>3.25</v>
      </c>
      <c r="Z2992" s="35">
        <f t="shared" si="230"/>
        <v>0</v>
      </c>
      <c r="AA2992" s="49"/>
      <c r="AB2992" s="39" t="s">
        <v>232</v>
      </c>
      <c r="AC2992" s="40"/>
    </row>
    <row r="2993" spans="1:29" ht="19.5" customHeight="1" x14ac:dyDescent="0.45">
      <c r="A2993" s="22">
        <v>46158</v>
      </c>
      <c r="B2993" s="23" t="s">
        <v>226</v>
      </c>
      <c r="C2993" s="27" t="s">
        <v>168</v>
      </c>
      <c r="D2993" s="25" t="s">
        <v>227</v>
      </c>
      <c r="E2993" s="26" t="s">
        <v>228</v>
      </c>
      <c r="F2993" s="27" t="str">
        <f>VLOOKUP(표1[[#This Row],[품번]],[1]!품번구분[#Data],2,0)</f>
        <v>G</v>
      </c>
      <c r="G2993" s="28">
        <v>12</v>
      </c>
      <c r="H2993" s="28">
        <v>118</v>
      </c>
      <c r="I2993" s="28">
        <v>0</v>
      </c>
      <c r="J2993" s="29">
        <f>표1[[#This Row],[C/V]]*표1[[#This Row],[판수]]-표1[[#This Row],[불량수량]]</f>
        <v>1416</v>
      </c>
      <c r="K2993" s="28" t="s">
        <v>229</v>
      </c>
      <c r="L2993" s="28" t="s">
        <v>117</v>
      </c>
      <c r="M2993" s="30" t="s">
        <v>231</v>
      </c>
      <c r="N2993" s="56" t="s">
        <v>230</v>
      </c>
      <c r="O2993" s="25">
        <f t="shared" si="232"/>
        <v>750</v>
      </c>
      <c r="P2993" s="31">
        <v>0</v>
      </c>
      <c r="Q2993" s="32"/>
      <c r="R2993" s="33">
        <f t="shared" si="234"/>
        <v>9.44</v>
      </c>
      <c r="S2993" s="34">
        <f t="shared" si="233"/>
        <v>202</v>
      </c>
      <c r="T2993" s="35">
        <f>IF(L2993="비가동",0,VLOOKUP(E2993,[1]단가!$D$4:$G$1048576,4,0))</f>
        <v>389.7</v>
      </c>
      <c r="U2993" s="35">
        <f t="shared" si="229"/>
        <v>551815.19999999995</v>
      </c>
      <c r="V2993" s="36" t="str">
        <f>IF($L2993="비가동",0,IF($B2993="in",VLOOKUP($E2993,[1]투입량!$M:$T,3,FALSE),VLOOKUP($E2993,[1]투입량!$D:$I,3,FALSE)))</f>
        <v>E5008</v>
      </c>
      <c r="W2993" s="35">
        <f>IF($L2993="비가동",0,IF($B2993="in",VLOOKUP($E2993,[1]투입량!$M:$T,6,FALSE),VLOOKUP($E2993,[1]투입량!$D:$I,5,FALSE)))</f>
        <v>537</v>
      </c>
      <c r="X2993" s="35">
        <f t="shared" si="231"/>
        <v>69702.600000000006</v>
      </c>
      <c r="Y2993" s="37">
        <f>IF(V2993=0,0,VLOOKUP(V2993,[1]원재료!C:H,3,0)*0.001)</f>
        <v>4.5600000000000005</v>
      </c>
      <c r="Z2993" s="35">
        <f t="shared" si="230"/>
        <v>317843.85600000009</v>
      </c>
      <c r="AA2993" s="49"/>
      <c r="AB2993" s="39" t="s">
        <v>232</v>
      </c>
      <c r="AC2993" s="40"/>
    </row>
    <row r="2994" spans="1:29" ht="19.5" customHeight="1" x14ac:dyDescent="0.45">
      <c r="A2994" s="22">
        <v>46158</v>
      </c>
      <c r="B2994" s="23" t="s">
        <v>226</v>
      </c>
      <c r="C2994" s="27" t="s">
        <v>168</v>
      </c>
      <c r="D2994" s="25" t="s">
        <v>233</v>
      </c>
      <c r="E2994" s="26" t="s">
        <v>444</v>
      </c>
      <c r="F2994" s="27" t="str">
        <f>VLOOKUP(표1[[#This Row],[품번]],[1]!품번구분[#Data],2,0)</f>
        <v>G</v>
      </c>
      <c r="G2994" s="28">
        <v>4</v>
      </c>
      <c r="H2994" s="28">
        <v>118</v>
      </c>
      <c r="I2994" s="28">
        <v>0</v>
      </c>
      <c r="J2994" s="29">
        <f>표1[[#This Row],[C/V]]*표1[[#This Row],[판수]]-표1[[#This Row],[불량수량]]</f>
        <v>472</v>
      </c>
      <c r="K2994" s="28" t="s">
        <v>229</v>
      </c>
      <c r="L2994" s="28" t="s">
        <v>117</v>
      </c>
      <c r="M2994" s="30" t="s">
        <v>231</v>
      </c>
      <c r="N2994" s="56" t="s">
        <v>230</v>
      </c>
      <c r="O2994" s="25">
        <f t="shared" si="232"/>
        <v>750</v>
      </c>
      <c r="P2994" s="31">
        <v>0</v>
      </c>
      <c r="Q2994" s="32"/>
      <c r="R2994" s="33">
        <f t="shared" si="234"/>
        <v>9.44</v>
      </c>
      <c r="S2994" s="34">
        <f t="shared" si="233"/>
        <v>202</v>
      </c>
      <c r="T2994" s="35">
        <f>IF(L2994="비가동",0,VLOOKUP(E2994,[1]단가!$D$4:$G$1048576,4,0))</f>
        <v>1139.2</v>
      </c>
      <c r="U2994" s="35">
        <f t="shared" ref="U2994:U3057" si="235">IF(L2994="비가동",0,T2994*J2994)</f>
        <v>537702.40000000002</v>
      </c>
      <c r="V2994" s="36" t="str">
        <f>IF($L2994="비가동",0,IF($B2994="in",VLOOKUP($E2994,[1]투입량!$M:$T,3,FALSE),VLOOKUP($E2994,[1]투입량!$D:$I,3,FALSE)))</f>
        <v>E5007</v>
      </c>
      <c r="W2994" s="35">
        <f>IF($L2994="비가동",0,IF($B2994="in",VLOOKUP($E2994,[1]투입량!$M:$T,6,FALSE),VLOOKUP($E2994,[1]투입량!$D:$I,5,FALSE)))</f>
        <v>215</v>
      </c>
      <c r="X2994" s="35">
        <f t="shared" si="231"/>
        <v>27907.000000000004</v>
      </c>
      <c r="Y2994" s="37">
        <f>IF(V2994=0,0,VLOOKUP(V2994,[1]원재료!C:H,3,0)*0.001)</f>
        <v>4.55</v>
      </c>
      <c r="Z2994" s="35">
        <f t="shared" ref="Z2994:Z3057" si="236">Y2994*X2994</f>
        <v>126976.85</v>
      </c>
      <c r="AA2994" s="49"/>
      <c r="AB2994" s="39" t="s">
        <v>232</v>
      </c>
      <c r="AC2994" s="40"/>
    </row>
    <row r="2995" spans="1:29" ht="19.5" customHeight="1" x14ac:dyDescent="0.45">
      <c r="A2995" s="22">
        <v>46158</v>
      </c>
      <c r="B2995" s="23" t="s">
        <v>226</v>
      </c>
      <c r="C2995" s="27" t="s">
        <v>168</v>
      </c>
      <c r="D2995" s="25" t="s">
        <v>256</v>
      </c>
      <c r="E2995" s="26" t="s">
        <v>260</v>
      </c>
      <c r="F2995" s="27" t="str">
        <f>VLOOKUP(표1[[#This Row],[품번]],[1]!품번구분[#Data],2,0)</f>
        <v>G</v>
      </c>
      <c r="G2995" s="28">
        <v>24</v>
      </c>
      <c r="H2995" s="28">
        <v>93</v>
      </c>
      <c r="I2995" s="28">
        <v>0</v>
      </c>
      <c r="J2995" s="29">
        <f>표1[[#This Row],[C/V]]*표1[[#This Row],[판수]]-표1[[#This Row],[불량수량]]</f>
        <v>2232</v>
      </c>
      <c r="K2995" s="28" t="s">
        <v>372</v>
      </c>
      <c r="L2995" s="28" t="s">
        <v>117</v>
      </c>
      <c r="M2995" s="30" t="s">
        <v>231</v>
      </c>
      <c r="N2995" s="56" t="s">
        <v>230</v>
      </c>
      <c r="O2995" s="25">
        <f t="shared" si="232"/>
        <v>750</v>
      </c>
      <c r="P2995" s="31">
        <v>0</v>
      </c>
      <c r="Q2995" s="32"/>
      <c r="R2995" s="33">
        <f t="shared" si="234"/>
        <v>7.4399999999999995</v>
      </c>
      <c r="S2995" s="34">
        <f t="shared" si="233"/>
        <v>107</v>
      </c>
      <c r="T2995" s="35">
        <f>IF(L2995="비가동",0,VLOOKUP(E2995,[1]단가!$D$4:$G$1048576,4,0))</f>
        <v>790</v>
      </c>
      <c r="U2995" s="35">
        <f t="shared" si="235"/>
        <v>1763280</v>
      </c>
      <c r="V2995" s="36" t="str">
        <f>IF($L2995="비가동",0,IF($B2995="in",VLOOKUP($E2995,[1]투입량!$M:$T,3,FALSE),VLOOKUP($E2995,[1]투입량!$D:$I,3,FALSE)))</f>
        <v>E5005-1(리본)</v>
      </c>
      <c r="W2995" s="35">
        <f>IF($L2995="비가동",0,IF($B2995="in",VLOOKUP($E2995,[1]투입량!$M:$T,6,FALSE),VLOOKUP($E2995,[1]투입량!$D:$I,5,FALSE)))</f>
        <v>2152.6499999999996</v>
      </c>
      <c r="X2995" s="35">
        <f t="shared" ref="X2995:X3058" si="237">IF(L2995="비가동",0,(W2995*1.1)*H2995)</f>
        <v>220216.095</v>
      </c>
      <c r="Y2995" s="37">
        <f>IF(V2995=0,0,VLOOKUP(V2995,[1]원재료!C:H,3,0)*0.001)</f>
        <v>3.35</v>
      </c>
      <c r="Z2995" s="35">
        <f t="shared" si="236"/>
        <v>737723.91824999999</v>
      </c>
      <c r="AA2995" s="49"/>
      <c r="AB2995" s="39" t="s">
        <v>232</v>
      </c>
      <c r="AC2995" s="40"/>
    </row>
    <row r="2996" spans="1:29" ht="19.5" customHeight="1" x14ac:dyDescent="0.45">
      <c r="A2996" s="22">
        <v>46158</v>
      </c>
      <c r="B2996" s="23" t="s">
        <v>226</v>
      </c>
      <c r="C2996" s="27" t="s">
        <v>168</v>
      </c>
      <c r="D2996" s="25" t="s">
        <v>235</v>
      </c>
      <c r="E2996" s="26" t="s">
        <v>236</v>
      </c>
      <c r="F2996" s="27" t="str">
        <f>VLOOKUP(표1[[#This Row],[품번]],[1]!품번구분[#Data],2,0)</f>
        <v>G</v>
      </c>
      <c r="G2996" s="28">
        <v>16</v>
      </c>
      <c r="H2996" s="28">
        <v>93</v>
      </c>
      <c r="I2996" s="28">
        <v>0</v>
      </c>
      <c r="J2996" s="29">
        <f>표1[[#This Row],[C/V]]*표1[[#This Row],[판수]]-표1[[#This Row],[불량수량]]</f>
        <v>1488</v>
      </c>
      <c r="K2996" s="28" t="s">
        <v>372</v>
      </c>
      <c r="L2996" s="28" t="s">
        <v>117</v>
      </c>
      <c r="M2996" s="30" t="s">
        <v>231</v>
      </c>
      <c r="N2996" s="56" t="s">
        <v>230</v>
      </c>
      <c r="O2996" s="25">
        <f t="shared" si="232"/>
        <v>750</v>
      </c>
      <c r="P2996" s="31">
        <v>0</v>
      </c>
      <c r="Q2996" s="32"/>
      <c r="R2996" s="33">
        <f t="shared" si="234"/>
        <v>7.4399999999999995</v>
      </c>
      <c r="S2996" s="34">
        <f t="shared" si="233"/>
        <v>153</v>
      </c>
      <c r="T2996" s="35">
        <f>IF(L2996="비가동",0,VLOOKUP(E2996,[1]단가!$D$4:$G$1048576,4,0))</f>
        <v>1541.9</v>
      </c>
      <c r="U2996" s="35">
        <f t="shared" si="235"/>
        <v>2294347.2000000002</v>
      </c>
      <c r="V2996" s="36" t="str">
        <f>IF($L2996="비가동",0,IF($B2996="in",VLOOKUP($E2996,[1]투입량!$M:$T,3,FALSE),VLOOKUP($E2996,[1]투입량!$D:$I,3,FALSE)))</f>
        <v>E5005-1</v>
      </c>
      <c r="W2996" s="35">
        <f>IF($L2996="비가동",0,IF($B2996="in",VLOOKUP($E2996,[1]투입량!$M:$T,6,FALSE),VLOOKUP($E2996,[1]투입량!$D:$I,5,FALSE)))</f>
        <v>3102</v>
      </c>
      <c r="X2996" s="35">
        <f t="shared" si="237"/>
        <v>317334.60000000003</v>
      </c>
      <c r="Y2996" s="37">
        <f>IF(V2996=0,0,VLOOKUP(V2996,[1]원재료!C:H,3,0)*0.001)</f>
        <v>3.25</v>
      </c>
      <c r="Z2996" s="35">
        <f t="shared" si="236"/>
        <v>1031337.4500000001</v>
      </c>
      <c r="AA2996" s="49"/>
      <c r="AB2996" s="39" t="s">
        <v>232</v>
      </c>
      <c r="AC2996" s="40"/>
    </row>
    <row r="2997" spans="1:29" ht="19.5" customHeight="1" x14ac:dyDescent="0.45">
      <c r="A2997" s="22">
        <v>46158</v>
      </c>
      <c r="B2997" s="23" t="s">
        <v>226</v>
      </c>
      <c r="C2997" s="27" t="s">
        <v>168</v>
      </c>
      <c r="D2997" s="25" t="s">
        <v>259</v>
      </c>
      <c r="E2997" s="26" t="s">
        <v>260</v>
      </c>
      <c r="F2997" s="27" t="str">
        <f>VLOOKUP(표1[[#This Row],[품번]],[1]!품번구분[#Data],2,0)</f>
        <v>G</v>
      </c>
      <c r="G2997" s="28">
        <v>24</v>
      </c>
      <c r="H2997" s="28">
        <v>100</v>
      </c>
      <c r="I2997" s="28">
        <v>0</v>
      </c>
      <c r="J2997" s="29">
        <f>표1[[#This Row],[C/V]]*표1[[#This Row],[판수]]-표1[[#This Row],[불량수량]]</f>
        <v>2400</v>
      </c>
      <c r="K2997" s="28" t="s">
        <v>399</v>
      </c>
      <c r="L2997" s="28" t="s">
        <v>117</v>
      </c>
      <c r="M2997" s="30" t="s">
        <v>231</v>
      </c>
      <c r="N2997" s="56" t="s">
        <v>230</v>
      </c>
      <c r="O2997" s="25">
        <f t="shared" si="232"/>
        <v>750</v>
      </c>
      <c r="P2997" s="31">
        <v>0</v>
      </c>
      <c r="Q2997" s="32"/>
      <c r="R2997" s="33">
        <f t="shared" si="234"/>
        <v>8</v>
      </c>
      <c r="S2997" s="34">
        <f t="shared" si="233"/>
        <v>100</v>
      </c>
      <c r="T2997" s="35">
        <f>IF(L2997="비가동",0,VLOOKUP(E2997,[1]단가!$D$4:$G$1048576,4,0))</f>
        <v>790</v>
      </c>
      <c r="U2997" s="35">
        <f t="shared" si="235"/>
        <v>1896000</v>
      </c>
      <c r="V2997" s="36" t="str">
        <f>IF($L2997="비가동",0,IF($B2997="in",VLOOKUP($E2997,[1]투입량!$M:$T,3,FALSE),VLOOKUP($E2997,[1]투입량!$D:$I,3,FALSE)))</f>
        <v>E5005-1(리본)</v>
      </c>
      <c r="W2997" s="35">
        <f>IF($L2997="비가동",0,IF($B2997="in",VLOOKUP($E2997,[1]투입량!$M:$T,6,FALSE),VLOOKUP($E2997,[1]투입량!$D:$I,5,FALSE)))</f>
        <v>2152.6499999999996</v>
      </c>
      <c r="X2997" s="35">
        <f t="shared" si="237"/>
        <v>236791.5</v>
      </c>
      <c r="Y2997" s="37">
        <f>IF(V2997=0,0,VLOOKUP(V2997,[1]원재료!C:H,3,0)*0.001)</f>
        <v>3.35</v>
      </c>
      <c r="Z2997" s="35">
        <f t="shared" si="236"/>
        <v>793251.52500000002</v>
      </c>
      <c r="AA2997" s="49"/>
      <c r="AB2997" s="39" t="s">
        <v>232</v>
      </c>
      <c r="AC2997" s="40"/>
    </row>
    <row r="2998" spans="1:29" ht="19.5" customHeight="1" x14ac:dyDescent="0.45">
      <c r="A2998" s="22">
        <v>46158</v>
      </c>
      <c r="B2998" s="23" t="s">
        <v>226</v>
      </c>
      <c r="C2998" s="27" t="s">
        <v>168</v>
      </c>
      <c r="D2998" s="25" t="s">
        <v>239</v>
      </c>
      <c r="E2998" s="26" t="s">
        <v>240</v>
      </c>
      <c r="F2998" s="27" t="str">
        <f>VLOOKUP(표1[[#This Row],[품번]],[1]!품번구분[#Data],2,0)</f>
        <v>G</v>
      </c>
      <c r="G2998" s="28">
        <v>16</v>
      </c>
      <c r="H2998" s="28">
        <v>101</v>
      </c>
      <c r="I2998" s="28">
        <v>0</v>
      </c>
      <c r="J2998" s="29">
        <f>표1[[#This Row],[C/V]]*표1[[#This Row],[판수]]-표1[[#This Row],[불량수량]]</f>
        <v>1616</v>
      </c>
      <c r="K2998" s="28" t="s">
        <v>399</v>
      </c>
      <c r="L2998" s="28" t="s">
        <v>117</v>
      </c>
      <c r="M2998" s="30" t="s">
        <v>231</v>
      </c>
      <c r="N2998" s="56" t="s">
        <v>230</v>
      </c>
      <c r="O2998" s="25">
        <f t="shared" si="232"/>
        <v>750</v>
      </c>
      <c r="P2998" s="31">
        <v>0</v>
      </c>
      <c r="Q2998" s="32"/>
      <c r="R2998" s="33">
        <f t="shared" si="234"/>
        <v>8.08</v>
      </c>
      <c r="S2998" s="34">
        <f t="shared" si="233"/>
        <v>164</v>
      </c>
      <c r="T2998" s="35">
        <f>IF(L2998="비가동",0,VLOOKUP(E2998,[1]단가!$D$4:$G$1048576,4,0))</f>
        <v>333.6</v>
      </c>
      <c r="U2998" s="35">
        <f t="shared" si="235"/>
        <v>539097.60000000009</v>
      </c>
      <c r="V2998" s="36" t="str">
        <f>IF($L2998="비가동",0,IF($B2998="in",VLOOKUP($E2998,[1]투입량!$M:$T,3,FALSE),VLOOKUP($E2998,[1]투입량!$D:$I,3,FALSE)))</f>
        <v>E5005-1(리본)</v>
      </c>
      <c r="W2998" s="35">
        <f>IF($L2998="비가동",0,IF($B2998="in",VLOOKUP($E2998,[1]투입량!$M:$T,6,FALSE),VLOOKUP($E2998,[1]투입량!$D:$I,5,FALSE)))</f>
        <v>0</v>
      </c>
      <c r="X2998" s="35">
        <f t="shared" si="237"/>
        <v>0</v>
      </c>
      <c r="Y2998" s="37">
        <f>IF(V2998=0,0,VLOOKUP(V2998,[1]원재료!C:H,3,0)*0.001)</f>
        <v>3.35</v>
      </c>
      <c r="Z2998" s="35">
        <f t="shared" si="236"/>
        <v>0</v>
      </c>
      <c r="AA2998" s="49"/>
      <c r="AB2998" s="39" t="s">
        <v>232</v>
      </c>
      <c r="AC2998" s="40"/>
    </row>
    <row r="2999" spans="1:29" ht="19.5" customHeight="1" x14ac:dyDescent="0.45">
      <c r="A2999" s="22">
        <v>46158</v>
      </c>
      <c r="B2999" s="23" t="s">
        <v>226</v>
      </c>
      <c r="C2999" s="27" t="s">
        <v>168</v>
      </c>
      <c r="D2999" s="25" t="s">
        <v>262</v>
      </c>
      <c r="E2999" s="26" t="s">
        <v>260</v>
      </c>
      <c r="F2999" s="27" t="str">
        <f>VLOOKUP(표1[[#This Row],[품번]],[1]!품번구분[#Data],2,0)</f>
        <v>G</v>
      </c>
      <c r="G2999" s="28">
        <v>24</v>
      </c>
      <c r="H2999" s="28">
        <v>85</v>
      </c>
      <c r="I2999" s="28">
        <v>0</v>
      </c>
      <c r="J2999" s="29">
        <f>표1[[#This Row],[C/V]]*표1[[#This Row],[판수]]-표1[[#This Row],[불량수량]]</f>
        <v>2040</v>
      </c>
      <c r="K2999" s="28" t="s">
        <v>237</v>
      </c>
      <c r="L2999" s="28" t="s">
        <v>117</v>
      </c>
      <c r="M2999" s="30" t="s">
        <v>231</v>
      </c>
      <c r="N2999" s="56" t="s">
        <v>230</v>
      </c>
      <c r="O2999" s="25">
        <f t="shared" si="232"/>
        <v>750</v>
      </c>
      <c r="P2999" s="31">
        <v>0</v>
      </c>
      <c r="Q2999" s="32"/>
      <c r="R2999" s="33">
        <f t="shared" si="234"/>
        <v>6.8</v>
      </c>
      <c r="S2999" s="34">
        <f t="shared" si="233"/>
        <v>85</v>
      </c>
      <c r="T2999" s="35">
        <f>IF(L2999="비가동",0,VLOOKUP(E2999,[1]단가!$D$4:$G$1048576,4,0))</f>
        <v>790</v>
      </c>
      <c r="U2999" s="35">
        <f t="shared" si="235"/>
        <v>1611600</v>
      </c>
      <c r="V2999" s="36" t="str">
        <f>IF($L2999="비가동",0,IF($B2999="in",VLOOKUP($E2999,[1]투입량!$M:$T,3,FALSE),VLOOKUP($E2999,[1]투입량!$D:$I,3,FALSE)))</f>
        <v>E5005-1(리본)</v>
      </c>
      <c r="W2999" s="35">
        <f>IF($L2999="비가동",0,IF($B2999="in",VLOOKUP($E2999,[1]투입량!$M:$T,6,FALSE),VLOOKUP($E2999,[1]투입량!$D:$I,5,FALSE)))</f>
        <v>2152.6499999999996</v>
      </c>
      <c r="X2999" s="35">
        <f t="shared" si="237"/>
        <v>201272.77499999999</v>
      </c>
      <c r="Y2999" s="37">
        <f>IF(V2999=0,0,VLOOKUP(V2999,[1]원재료!C:H,3,0)*0.001)</f>
        <v>3.35</v>
      </c>
      <c r="Z2999" s="35">
        <f t="shared" si="236"/>
        <v>674263.79625000001</v>
      </c>
      <c r="AA2999" s="49"/>
      <c r="AB2999" s="39" t="s">
        <v>232</v>
      </c>
      <c r="AC2999" s="40"/>
    </row>
    <row r="3000" spans="1:29" ht="19.5" customHeight="1" x14ac:dyDescent="0.45">
      <c r="A3000" s="22">
        <v>46158</v>
      </c>
      <c r="B3000" s="23" t="s">
        <v>226</v>
      </c>
      <c r="C3000" s="27" t="s">
        <v>168</v>
      </c>
      <c r="D3000" s="25" t="s">
        <v>264</v>
      </c>
      <c r="E3000" s="26" t="s">
        <v>265</v>
      </c>
      <c r="F3000" s="27" t="str">
        <f>VLOOKUP(표1[[#This Row],[품번]],[1]!품번구분[#Data],2,0)</f>
        <v>G</v>
      </c>
      <c r="G3000" s="28">
        <v>24</v>
      </c>
      <c r="H3000" s="28">
        <v>86</v>
      </c>
      <c r="I3000" s="28">
        <v>0</v>
      </c>
      <c r="J3000" s="29">
        <f>표1[[#This Row],[C/V]]*표1[[#This Row],[판수]]-표1[[#This Row],[불량수량]]</f>
        <v>2064</v>
      </c>
      <c r="K3000" s="28" t="s">
        <v>237</v>
      </c>
      <c r="L3000" s="28" t="s">
        <v>117</v>
      </c>
      <c r="M3000" s="30" t="s">
        <v>231</v>
      </c>
      <c r="N3000" s="56" t="s">
        <v>230</v>
      </c>
      <c r="O3000" s="25">
        <f t="shared" si="232"/>
        <v>750</v>
      </c>
      <c r="P3000" s="31">
        <v>0</v>
      </c>
      <c r="Q3000" s="32"/>
      <c r="R3000" s="33">
        <f t="shared" si="234"/>
        <v>6.88</v>
      </c>
      <c r="S3000" s="34">
        <f t="shared" si="233"/>
        <v>148</v>
      </c>
      <c r="T3000" s="35">
        <f>IF(L3000="비가동",0,VLOOKUP(E3000,[1]단가!$D$4:$G$1048576,4,0))</f>
        <v>473</v>
      </c>
      <c r="U3000" s="35">
        <f t="shared" si="235"/>
        <v>976272</v>
      </c>
      <c r="V3000" s="36" t="str">
        <f>IF($L3000="비가동",0,IF($B3000="in",VLOOKUP($E3000,[1]투입량!$M:$T,3,FALSE),VLOOKUP($E3000,[1]투입량!$D:$I,3,FALSE)))</f>
        <v>E5005-1</v>
      </c>
      <c r="W3000" s="35">
        <f>IF($L3000="비가동",0,IF($B3000="in",VLOOKUP($E3000,[1]투입량!$M:$T,6,FALSE),VLOOKUP($E3000,[1]투입량!$D:$I,5,FALSE)))</f>
        <v>1770</v>
      </c>
      <c r="X3000" s="35">
        <f t="shared" si="237"/>
        <v>167442.00000000003</v>
      </c>
      <c r="Y3000" s="37">
        <f>IF(V3000=0,0,VLOOKUP(V3000,[1]원재료!C:H,3,0)*0.001)</f>
        <v>3.25</v>
      </c>
      <c r="Z3000" s="35">
        <f t="shared" si="236"/>
        <v>544186.50000000012</v>
      </c>
      <c r="AA3000" s="49"/>
      <c r="AB3000" s="39" t="s">
        <v>232</v>
      </c>
      <c r="AC3000" s="40"/>
    </row>
    <row r="3001" spans="1:29" ht="19.5" customHeight="1" x14ac:dyDescent="0.45">
      <c r="A3001" s="22">
        <v>46158</v>
      </c>
      <c r="B3001" s="23" t="s">
        <v>226</v>
      </c>
      <c r="C3001" s="27" t="s">
        <v>168</v>
      </c>
      <c r="D3001" s="25" t="s">
        <v>241</v>
      </c>
      <c r="E3001" s="26" t="s">
        <v>242</v>
      </c>
      <c r="F3001" s="27" t="str">
        <f>VLOOKUP(표1[[#This Row],[품번]],[1]!품번구분[#Data],2,0)</f>
        <v>G</v>
      </c>
      <c r="G3001" s="28">
        <v>16</v>
      </c>
      <c r="H3001" s="28">
        <v>99</v>
      </c>
      <c r="I3001" s="28">
        <v>0</v>
      </c>
      <c r="J3001" s="29">
        <f>표1[[#This Row],[C/V]]*표1[[#This Row],[판수]]-표1[[#This Row],[불량수량]]</f>
        <v>1584</v>
      </c>
      <c r="K3001" s="28" t="s">
        <v>243</v>
      </c>
      <c r="L3001" s="28" t="s">
        <v>117</v>
      </c>
      <c r="M3001" s="30" t="s">
        <v>231</v>
      </c>
      <c r="N3001" s="56" t="s">
        <v>230</v>
      </c>
      <c r="O3001" s="25">
        <f t="shared" si="232"/>
        <v>750</v>
      </c>
      <c r="P3001" s="31">
        <v>0</v>
      </c>
      <c r="Q3001" s="32"/>
      <c r="R3001" s="33">
        <f t="shared" si="234"/>
        <v>7.92</v>
      </c>
      <c r="S3001" s="34">
        <f t="shared" si="233"/>
        <v>171</v>
      </c>
      <c r="T3001" s="35">
        <f>IF(L3001="비가동",0,VLOOKUP(E3001,[1]단가!$D$4:$G$1048576,4,0))</f>
        <v>774</v>
      </c>
      <c r="U3001" s="35">
        <f t="shared" si="235"/>
        <v>1226016</v>
      </c>
      <c r="V3001" s="36" t="str">
        <f>IF($L3001="비가동",0,IF($B3001="in",VLOOKUP($E3001,[1]투입량!$M:$T,3,FALSE),VLOOKUP($E3001,[1]투입량!$D:$I,3,FALSE)))</f>
        <v>E4701(리본)</v>
      </c>
      <c r="W3001" s="35">
        <f>IF($L3001="비가동",0,IF($B3001="in",VLOOKUP($E3001,[1]투입량!$M:$T,6,FALSE),VLOOKUP($E3001,[1]투입량!$D:$I,5,FALSE)))</f>
        <v>2022.6999999999998</v>
      </c>
      <c r="X3001" s="35">
        <f t="shared" si="237"/>
        <v>220272.02999999997</v>
      </c>
      <c r="Y3001" s="37">
        <f>IF(V3001=0,0,VLOOKUP(V3001,[1]원재료!C:H,3,0)*0.001)</f>
        <v>3.41</v>
      </c>
      <c r="Z3001" s="35">
        <f t="shared" si="236"/>
        <v>751127.62229999993</v>
      </c>
      <c r="AA3001" s="49"/>
      <c r="AB3001" s="39" t="s">
        <v>232</v>
      </c>
      <c r="AC3001" s="40"/>
    </row>
    <row r="3002" spans="1:29" ht="19.5" customHeight="1" x14ac:dyDescent="0.45">
      <c r="A3002" s="22">
        <v>46158</v>
      </c>
      <c r="B3002" s="23" t="s">
        <v>226</v>
      </c>
      <c r="C3002" s="27" t="s">
        <v>168</v>
      </c>
      <c r="D3002" s="25" t="s">
        <v>244</v>
      </c>
      <c r="E3002" s="26" t="s">
        <v>245</v>
      </c>
      <c r="F3002" s="27" t="str">
        <f>VLOOKUP(표1[[#This Row],[품번]],[1]!품번구분[#Data],2,0)</f>
        <v>G</v>
      </c>
      <c r="G3002" s="28">
        <v>20</v>
      </c>
      <c r="H3002" s="28">
        <v>99</v>
      </c>
      <c r="I3002" s="28">
        <v>0</v>
      </c>
      <c r="J3002" s="29">
        <f>표1[[#This Row],[C/V]]*표1[[#This Row],[판수]]-표1[[#This Row],[불량수량]]</f>
        <v>1980</v>
      </c>
      <c r="K3002" s="28" t="s">
        <v>243</v>
      </c>
      <c r="L3002" s="28" t="s">
        <v>117</v>
      </c>
      <c r="M3002" s="30" t="s">
        <v>231</v>
      </c>
      <c r="N3002" s="56" t="s">
        <v>230</v>
      </c>
      <c r="O3002" s="25">
        <f t="shared" si="232"/>
        <v>750</v>
      </c>
      <c r="P3002" s="31">
        <v>0</v>
      </c>
      <c r="Q3002" s="32"/>
      <c r="R3002" s="33">
        <f t="shared" si="234"/>
        <v>7.92</v>
      </c>
      <c r="S3002" s="34">
        <f t="shared" si="233"/>
        <v>171</v>
      </c>
      <c r="T3002" s="35">
        <f>IF(L3002="비가동",0,VLOOKUP(E3002,[1]단가!$D$4:$G$1048576,4,0))</f>
        <v>350</v>
      </c>
      <c r="U3002" s="35">
        <f t="shared" si="235"/>
        <v>693000</v>
      </c>
      <c r="V3002" s="36" t="str">
        <f>IF($L3002="비가동",0,IF($B3002="in",VLOOKUP($E3002,[1]투입량!$M:$T,3,FALSE),VLOOKUP($E3002,[1]투입량!$D:$I,3,FALSE)))</f>
        <v>E5005-1</v>
      </c>
      <c r="W3002" s="35">
        <f>IF($L3002="비가동",0,IF($B3002="in",VLOOKUP($E3002,[1]투입량!$M:$T,6,FALSE),VLOOKUP($E3002,[1]투입량!$D:$I,5,FALSE)))</f>
        <v>1147</v>
      </c>
      <c r="X3002" s="35">
        <f t="shared" si="237"/>
        <v>124908.3</v>
      </c>
      <c r="Y3002" s="37">
        <f>IF(V3002=0,0,VLOOKUP(V3002,[1]원재료!C:H,3,0)*0.001)</f>
        <v>3.25</v>
      </c>
      <c r="Z3002" s="35">
        <f t="shared" si="236"/>
        <v>405951.97500000003</v>
      </c>
      <c r="AA3002" s="49"/>
      <c r="AB3002" s="39" t="s">
        <v>232</v>
      </c>
      <c r="AC3002" s="40"/>
    </row>
    <row r="3003" spans="1:29" ht="19.5" customHeight="1" x14ac:dyDescent="0.45">
      <c r="A3003" s="22">
        <v>46158</v>
      </c>
      <c r="B3003" s="23" t="s">
        <v>226</v>
      </c>
      <c r="C3003" s="27" t="s">
        <v>168</v>
      </c>
      <c r="D3003" s="25" t="s">
        <v>246</v>
      </c>
      <c r="E3003" s="26" t="s">
        <v>451</v>
      </c>
      <c r="F3003" s="27" t="str">
        <f>VLOOKUP(표1[[#This Row],[품번]],[1]!품번구분[#Data],2,0)</f>
        <v>G</v>
      </c>
      <c r="G3003" s="28">
        <v>24</v>
      </c>
      <c r="H3003" s="28">
        <v>99</v>
      </c>
      <c r="I3003" s="28">
        <v>0</v>
      </c>
      <c r="J3003" s="29">
        <f>표1[[#This Row],[C/V]]*표1[[#This Row],[판수]]-표1[[#This Row],[불량수량]]</f>
        <v>2376</v>
      </c>
      <c r="K3003" s="28" t="s">
        <v>243</v>
      </c>
      <c r="L3003" s="28" t="s">
        <v>117</v>
      </c>
      <c r="M3003" s="30" t="s">
        <v>231</v>
      </c>
      <c r="N3003" s="56" t="s">
        <v>230</v>
      </c>
      <c r="O3003" s="25">
        <f t="shared" si="232"/>
        <v>750</v>
      </c>
      <c r="P3003" s="31">
        <v>0</v>
      </c>
      <c r="Q3003" s="32"/>
      <c r="R3003" s="33">
        <f t="shared" si="234"/>
        <v>7.92</v>
      </c>
      <c r="S3003" s="34">
        <f t="shared" si="233"/>
        <v>137</v>
      </c>
      <c r="T3003" s="35">
        <f>IF(L3003="비가동",0,VLOOKUP(E3003,[1]단가!$D$4:$G$1048576,4,0))</f>
        <v>320</v>
      </c>
      <c r="U3003" s="35">
        <f t="shared" si="235"/>
        <v>760320</v>
      </c>
      <c r="V3003" s="36" t="str">
        <f>IF($L3003="비가동",0,IF($B3003="in",VLOOKUP($E3003,[1]투입량!$M:$T,3,FALSE),VLOOKUP($E3003,[1]투입량!$D:$I,3,FALSE)))</f>
        <v>E5005-1</v>
      </c>
      <c r="W3003" s="35">
        <f>IF($L3003="비가동",0,IF($B3003="in",VLOOKUP($E3003,[1]투입량!$M:$T,6,FALSE),VLOOKUP($E3003,[1]투입량!$D:$I,5,FALSE)))</f>
        <v>0</v>
      </c>
      <c r="X3003" s="35">
        <f t="shared" si="237"/>
        <v>0</v>
      </c>
      <c r="Y3003" s="37">
        <f>IF(V3003=0,0,VLOOKUP(V3003,[1]원재료!C:H,3,0)*0.001)</f>
        <v>3.25</v>
      </c>
      <c r="Z3003" s="35">
        <f t="shared" si="236"/>
        <v>0</v>
      </c>
      <c r="AA3003" s="49"/>
      <c r="AB3003" s="39" t="s">
        <v>232</v>
      </c>
      <c r="AC3003" s="40"/>
    </row>
    <row r="3004" spans="1:29" ht="19.5" customHeight="1" x14ac:dyDescent="0.45">
      <c r="A3004" s="22">
        <v>46158</v>
      </c>
      <c r="B3004" s="23" t="s">
        <v>29</v>
      </c>
      <c r="C3004" s="27" t="s">
        <v>168</v>
      </c>
      <c r="D3004" s="25" t="s">
        <v>267</v>
      </c>
      <c r="E3004" s="26" t="s">
        <v>374</v>
      </c>
      <c r="F3004" s="27" t="str">
        <f>VLOOKUP(표1[[#This Row],[품번]],[1]!품번구분[#Data],2,0)</f>
        <v>G</v>
      </c>
      <c r="G3004" s="28">
        <v>49</v>
      </c>
      <c r="H3004" s="28">
        <v>75</v>
      </c>
      <c r="I3004" s="28">
        <v>0</v>
      </c>
      <c r="J3004" s="29">
        <f>표1[[#This Row],[C/V]]*표1[[#This Row],[판수]]-표1[[#This Row],[불량수량]]</f>
        <v>3675</v>
      </c>
      <c r="K3004" s="28" t="s">
        <v>275</v>
      </c>
      <c r="L3004" s="28" t="s">
        <v>34</v>
      </c>
      <c r="M3004" s="30" t="s">
        <v>230</v>
      </c>
      <c r="N3004" s="56" t="s">
        <v>231</v>
      </c>
      <c r="O3004" s="25">
        <f t="shared" si="232"/>
        <v>540</v>
      </c>
      <c r="P3004" s="31">
        <v>0</v>
      </c>
      <c r="Q3004" s="32"/>
      <c r="R3004" s="33">
        <f t="shared" si="234"/>
        <v>8.3333333333333339</v>
      </c>
      <c r="S3004" s="34">
        <f t="shared" si="233"/>
        <v>187</v>
      </c>
      <c r="T3004" s="35">
        <f>IF(L3004="비가동",0,VLOOKUP(E3004,[1]단가!$D$4:$G$1048576,4,0))</f>
        <v>110</v>
      </c>
      <c r="U3004" s="35">
        <f t="shared" si="235"/>
        <v>404250</v>
      </c>
      <c r="V3004" s="36" t="str">
        <f>IF($L3004="비가동",0,IF($B3004="in",VLOOKUP($E3004,[1]투입량!$M:$T,3,FALSE),VLOOKUP($E3004,[1]투입량!$D:$I,3,FALSE)))</f>
        <v>E5005-1</v>
      </c>
      <c r="W3004" s="35">
        <f>IF($L3004="비가동",0,IF($B3004="in",VLOOKUP($E3004,[1]투입량!$M:$T,6,FALSE),VLOOKUP($E3004,[1]투입량!$D:$I,5,FALSE)))</f>
        <v>0</v>
      </c>
      <c r="X3004" s="35">
        <f t="shared" si="237"/>
        <v>0</v>
      </c>
      <c r="Y3004" s="37">
        <f>IF(V3004=0,0,VLOOKUP(V3004,[1]원재료!C:H,3,0)*0.001)</f>
        <v>3.25</v>
      </c>
      <c r="Z3004" s="35">
        <f t="shared" si="236"/>
        <v>0</v>
      </c>
      <c r="AA3004" s="49"/>
      <c r="AB3004" s="39" t="s">
        <v>232</v>
      </c>
      <c r="AC3004" s="40"/>
    </row>
    <row r="3005" spans="1:29" ht="19.5" customHeight="1" x14ac:dyDescent="0.45">
      <c r="A3005" s="22">
        <v>46158</v>
      </c>
      <c r="B3005" s="23" t="s">
        <v>29</v>
      </c>
      <c r="C3005" s="27" t="s">
        <v>168</v>
      </c>
      <c r="D3005" s="25" t="s">
        <v>270</v>
      </c>
      <c r="E3005" s="26" t="s">
        <v>425</v>
      </c>
      <c r="F3005" s="27" t="str">
        <f>VLOOKUP(표1[[#This Row],[품번]],[1]!품번구분[#Data],2,0)</f>
        <v>G</v>
      </c>
      <c r="G3005" s="28">
        <v>32</v>
      </c>
      <c r="H3005" s="28">
        <v>75</v>
      </c>
      <c r="I3005" s="28">
        <v>0</v>
      </c>
      <c r="J3005" s="29">
        <f>표1[[#This Row],[C/V]]*표1[[#This Row],[판수]]-표1[[#This Row],[불량수량]]</f>
        <v>2400</v>
      </c>
      <c r="K3005" s="28" t="s">
        <v>275</v>
      </c>
      <c r="L3005" s="28" t="s">
        <v>34</v>
      </c>
      <c r="M3005" s="30" t="s">
        <v>230</v>
      </c>
      <c r="N3005" s="56" t="s">
        <v>231</v>
      </c>
      <c r="O3005" s="25">
        <f t="shared" si="232"/>
        <v>540</v>
      </c>
      <c r="P3005" s="31">
        <v>0</v>
      </c>
      <c r="Q3005" s="32"/>
      <c r="R3005" s="33">
        <f t="shared" si="234"/>
        <v>8.3333333333333339</v>
      </c>
      <c r="S3005" s="34">
        <f t="shared" si="233"/>
        <v>187</v>
      </c>
      <c r="T3005" s="35">
        <f>IF(L3005="비가동",0,VLOOKUP(E3005,[1]단가!$D$4:$G$1048576,4,0))</f>
        <v>91</v>
      </c>
      <c r="U3005" s="35">
        <f t="shared" si="235"/>
        <v>218400</v>
      </c>
      <c r="V3005" s="36" t="str">
        <f>IF($L3005="비가동",0,IF($B3005="in",VLOOKUP($E3005,[1]투입량!$M:$T,3,FALSE),VLOOKUP($E3005,[1]투입량!$D:$I,3,FALSE)))</f>
        <v>C5001</v>
      </c>
      <c r="W3005" s="35">
        <f>IF($L3005="비가동",0,IF($B3005="in",VLOOKUP($E3005,[1]투입량!$M:$T,6,FALSE),VLOOKUP($E3005,[1]투입량!$D:$I,5,FALSE)))</f>
        <v>304</v>
      </c>
      <c r="X3005" s="35">
        <f t="shared" si="237"/>
        <v>25080.000000000004</v>
      </c>
      <c r="Y3005" s="37">
        <f>IF(V3005=0,0,VLOOKUP(V3005,[1]원재료!C:H,3,0)*0.001)</f>
        <v>7.4</v>
      </c>
      <c r="Z3005" s="35">
        <f t="shared" si="236"/>
        <v>185592.00000000003</v>
      </c>
      <c r="AA3005" s="49"/>
      <c r="AB3005" s="39" t="s">
        <v>232</v>
      </c>
      <c r="AC3005" s="40"/>
    </row>
    <row r="3006" spans="1:29" ht="19.5" customHeight="1" x14ac:dyDescent="0.45">
      <c r="A3006" s="22">
        <v>46158</v>
      </c>
      <c r="B3006" s="23" t="s">
        <v>29</v>
      </c>
      <c r="C3006" s="27" t="s">
        <v>168</v>
      </c>
      <c r="D3006" s="25" t="s">
        <v>273</v>
      </c>
      <c r="E3006" s="26" t="s">
        <v>274</v>
      </c>
      <c r="F3006" s="27" t="str">
        <f>VLOOKUP(표1[[#This Row],[품번]],[1]!품번구분[#Data],2,0)</f>
        <v>G</v>
      </c>
      <c r="G3006" s="28">
        <v>4</v>
      </c>
      <c r="H3006" s="28">
        <v>75</v>
      </c>
      <c r="I3006" s="28">
        <v>0</v>
      </c>
      <c r="J3006" s="29">
        <f>표1[[#This Row],[C/V]]*표1[[#This Row],[판수]]-표1[[#This Row],[불량수량]]</f>
        <v>300</v>
      </c>
      <c r="K3006" s="28" t="s">
        <v>275</v>
      </c>
      <c r="L3006" s="28" t="s">
        <v>34</v>
      </c>
      <c r="M3006" s="30" t="s">
        <v>230</v>
      </c>
      <c r="N3006" s="56" t="s">
        <v>231</v>
      </c>
      <c r="O3006" s="25">
        <f t="shared" si="232"/>
        <v>540</v>
      </c>
      <c r="P3006" s="31">
        <v>0</v>
      </c>
      <c r="Q3006" s="32"/>
      <c r="R3006" s="33">
        <f t="shared" si="234"/>
        <v>8.3333333333333339</v>
      </c>
      <c r="S3006" s="34">
        <f t="shared" si="233"/>
        <v>187</v>
      </c>
      <c r="T3006" s="35">
        <f>IF(L3006="비가동",0,VLOOKUP(E3006,[1]단가!$D$4:$G$1048576,4,0))</f>
        <v>550</v>
      </c>
      <c r="U3006" s="35">
        <f t="shared" si="235"/>
        <v>165000</v>
      </c>
      <c r="V3006" s="36" t="str">
        <f>IF($L3006="비가동",0,IF($B3006="in",VLOOKUP($E3006,[1]투입량!$M:$T,3,FALSE),VLOOKUP($E3006,[1]투입량!$D:$I,3,FALSE)))</f>
        <v>E5005-1</v>
      </c>
      <c r="W3006" s="35">
        <f>IF($L3006="비가동",0,IF($B3006="in",VLOOKUP($E3006,[1]투입량!$M:$T,6,FALSE),VLOOKUP($E3006,[1]투입량!$D:$I,5,FALSE)))</f>
        <v>555</v>
      </c>
      <c r="X3006" s="35">
        <f t="shared" si="237"/>
        <v>45787.5</v>
      </c>
      <c r="Y3006" s="37">
        <f>IF(V3006=0,0,VLOOKUP(V3006,[1]원재료!C:H,3,0)*0.001)</f>
        <v>3.25</v>
      </c>
      <c r="Z3006" s="35">
        <f t="shared" si="236"/>
        <v>148809.375</v>
      </c>
      <c r="AA3006" s="49"/>
      <c r="AB3006" s="39" t="s">
        <v>232</v>
      </c>
      <c r="AC3006" s="40"/>
    </row>
    <row r="3007" spans="1:29" ht="19.5" customHeight="1" x14ac:dyDescent="0.45">
      <c r="A3007" s="22">
        <v>46158</v>
      </c>
      <c r="B3007" s="23" t="s">
        <v>29</v>
      </c>
      <c r="C3007" s="27" t="s">
        <v>168</v>
      </c>
      <c r="D3007" s="25" t="s">
        <v>267</v>
      </c>
      <c r="E3007" s="26" t="s">
        <v>374</v>
      </c>
      <c r="F3007" s="27" t="str">
        <f>VLOOKUP(표1[[#This Row],[품번]],[1]!품번구분[#Data],2,0)</f>
        <v>G</v>
      </c>
      <c r="G3007" s="28">
        <v>49</v>
      </c>
      <c r="H3007" s="28">
        <v>112</v>
      </c>
      <c r="I3007" s="28">
        <v>0</v>
      </c>
      <c r="J3007" s="29">
        <f>표1[[#This Row],[C/V]]*표1[[#This Row],[판수]]-표1[[#This Row],[불량수량]]</f>
        <v>5488</v>
      </c>
      <c r="K3007" s="28" t="s">
        <v>269</v>
      </c>
      <c r="L3007" s="28" t="s">
        <v>117</v>
      </c>
      <c r="M3007" s="30" t="s">
        <v>231</v>
      </c>
      <c r="N3007" s="56" t="s">
        <v>230</v>
      </c>
      <c r="O3007" s="25">
        <f t="shared" si="232"/>
        <v>750</v>
      </c>
      <c r="P3007" s="31">
        <v>0</v>
      </c>
      <c r="Q3007" s="32"/>
      <c r="R3007" s="33">
        <f t="shared" si="234"/>
        <v>8.9600000000000009</v>
      </c>
      <c r="S3007" s="34">
        <f t="shared" si="233"/>
        <v>187</v>
      </c>
      <c r="T3007" s="35">
        <f>IF(L3007="비가동",0,VLOOKUP(E3007,[1]단가!$D$4:$G$1048576,4,0))</f>
        <v>110</v>
      </c>
      <c r="U3007" s="35">
        <f t="shared" si="235"/>
        <v>603680</v>
      </c>
      <c r="V3007" s="36" t="str">
        <f>IF($L3007="비가동",0,IF($B3007="in",VLOOKUP($E3007,[1]투입량!$M:$T,3,FALSE),VLOOKUP($E3007,[1]투입량!$D:$I,3,FALSE)))</f>
        <v>E5005-1</v>
      </c>
      <c r="W3007" s="35">
        <f>IF($L3007="비가동",0,IF($B3007="in",VLOOKUP($E3007,[1]투입량!$M:$T,6,FALSE),VLOOKUP($E3007,[1]투입량!$D:$I,5,FALSE)))</f>
        <v>0</v>
      </c>
      <c r="X3007" s="35">
        <f t="shared" si="237"/>
        <v>0</v>
      </c>
      <c r="Y3007" s="37">
        <f>IF(V3007=0,0,VLOOKUP(V3007,[1]원재료!C:H,3,0)*0.001)</f>
        <v>3.25</v>
      </c>
      <c r="Z3007" s="35">
        <f t="shared" si="236"/>
        <v>0</v>
      </c>
      <c r="AA3007" s="49"/>
      <c r="AB3007" s="39" t="s">
        <v>232</v>
      </c>
      <c r="AC3007" s="40"/>
    </row>
    <row r="3008" spans="1:29" ht="19.5" customHeight="1" x14ac:dyDescent="0.45">
      <c r="A3008" s="22">
        <v>46158</v>
      </c>
      <c r="B3008" s="23" t="s">
        <v>29</v>
      </c>
      <c r="C3008" s="27" t="s">
        <v>168</v>
      </c>
      <c r="D3008" s="25" t="s">
        <v>270</v>
      </c>
      <c r="E3008" s="26" t="s">
        <v>425</v>
      </c>
      <c r="F3008" s="27" t="str">
        <f>VLOOKUP(표1[[#This Row],[품번]],[1]!품번구분[#Data],2,0)</f>
        <v>G</v>
      </c>
      <c r="G3008" s="28">
        <v>32</v>
      </c>
      <c r="H3008" s="28">
        <v>112</v>
      </c>
      <c r="I3008" s="28">
        <v>0</v>
      </c>
      <c r="J3008" s="29">
        <f>표1[[#This Row],[C/V]]*표1[[#This Row],[판수]]-표1[[#This Row],[불량수량]]</f>
        <v>3584</v>
      </c>
      <c r="K3008" s="28" t="s">
        <v>269</v>
      </c>
      <c r="L3008" s="28" t="s">
        <v>117</v>
      </c>
      <c r="M3008" s="30" t="s">
        <v>231</v>
      </c>
      <c r="N3008" s="56" t="s">
        <v>230</v>
      </c>
      <c r="O3008" s="25">
        <f t="shared" si="232"/>
        <v>750</v>
      </c>
      <c r="P3008" s="31">
        <v>0</v>
      </c>
      <c r="Q3008" s="32"/>
      <c r="R3008" s="33">
        <f t="shared" si="234"/>
        <v>8.9600000000000009</v>
      </c>
      <c r="S3008" s="34">
        <f t="shared" si="233"/>
        <v>187</v>
      </c>
      <c r="T3008" s="35">
        <f>IF(L3008="비가동",0,VLOOKUP(E3008,[1]단가!$D$4:$G$1048576,4,0))</f>
        <v>91</v>
      </c>
      <c r="U3008" s="35">
        <f t="shared" si="235"/>
        <v>326144</v>
      </c>
      <c r="V3008" s="36" t="str">
        <f>IF($L3008="비가동",0,IF($B3008="in",VLOOKUP($E3008,[1]투입량!$M:$T,3,FALSE),VLOOKUP($E3008,[1]투입량!$D:$I,3,FALSE)))</f>
        <v>C5001</v>
      </c>
      <c r="W3008" s="35">
        <f>IF($L3008="비가동",0,IF($B3008="in",VLOOKUP($E3008,[1]투입량!$M:$T,6,FALSE),VLOOKUP($E3008,[1]투입량!$D:$I,5,FALSE)))</f>
        <v>304</v>
      </c>
      <c r="X3008" s="35">
        <f t="shared" si="237"/>
        <v>37452.800000000003</v>
      </c>
      <c r="Y3008" s="37">
        <f>IF(V3008=0,0,VLOOKUP(V3008,[1]원재료!C:H,3,0)*0.001)</f>
        <v>7.4</v>
      </c>
      <c r="Z3008" s="35">
        <f t="shared" si="236"/>
        <v>277150.72000000003</v>
      </c>
      <c r="AA3008" s="49"/>
      <c r="AB3008" s="39" t="s">
        <v>232</v>
      </c>
      <c r="AC3008" s="40"/>
    </row>
    <row r="3009" spans="1:29" ht="19.5" customHeight="1" x14ac:dyDescent="0.45">
      <c r="A3009" s="22">
        <v>46158</v>
      </c>
      <c r="B3009" s="23" t="s">
        <v>29</v>
      </c>
      <c r="C3009" s="27" t="s">
        <v>168</v>
      </c>
      <c r="D3009" s="25" t="s">
        <v>273</v>
      </c>
      <c r="E3009" s="26" t="s">
        <v>274</v>
      </c>
      <c r="F3009" s="27" t="str">
        <f>VLOOKUP(표1[[#This Row],[품번]],[1]!품번구분[#Data],2,0)</f>
        <v>G</v>
      </c>
      <c r="G3009" s="28">
        <v>4</v>
      </c>
      <c r="H3009" s="28">
        <v>112</v>
      </c>
      <c r="I3009" s="28">
        <v>0</v>
      </c>
      <c r="J3009" s="29">
        <f>표1[[#This Row],[C/V]]*표1[[#This Row],[판수]]-표1[[#This Row],[불량수량]]</f>
        <v>448</v>
      </c>
      <c r="K3009" s="28" t="s">
        <v>269</v>
      </c>
      <c r="L3009" s="28" t="s">
        <v>117</v>
      </c>
      <c r="M3009" s="30" t="s">
        <v>231</v>
      </c>
      <c r="N3009" s="56" t="s">
        <v>230</v>
      </c>
      <c r="O3009" s="25">
        <f t="shared" si="232"/>
        <v>750</v>
      </c>
      <c r="P3009" s="31">
        <v>0</v>
      </c>
      <c r="Q3009" s="32"/>
      <c r="R3009" s="33">
        <f t="shared" si="234"/>
        <v>8.9600000000000009</v>
      </c>
      <c r="S3009" s="34">
        <f t="shared" si="233"/>
        <v>187</v>
      </c>
      <c r="T3009" s="35">
        <f>IF(L3009="비가동",0,VLOOKUP(E3009,[1]단가!$D$4:$G$1048576,4,0))</f>
        <v>550</v>
      </c>
      <c r="U3009" s="35">
        <f t="shared" si="235"/>
        <v>246400</v>
      </c>
      <c r="V3009" s="36" t="str">
        <f>IF($L3009="비가동",0,IF($B3009="in",VLOOKUP($E3009,[1]투입량!$M:$T,3,FALSE),VLOOKUP($E3009,[1]투입량!$D:$I,3,FALSE)))</f>
        <v>E5005-1</v>
      </c>
      <c r="W3009" s="35">
        <f>IF($L3009="비가동",0,IF($B3009="in",VLOOKUP($E3009,[1]투입량!$M:$T,6,FALSE),VLOOKUP($E3009,[1]투입량!$D:$I,5,FALSE)))</f>
        <v>555</v>
      </c>
      <c r="X3009" s="35">
        <f t="shared" si="237"/>
        <v>68376</v>
      </c>
      <c r="Y3009" s="37">
        <f>IF(V3009=0,0,VLOOKUP(V3009,[1]원재료!C:H,3,0)*0.001)</f>
        <v>3.25</v>
      </c>
      <c r="Z3009" s="35">
        <f t="shared" si="236"/>
        <v>222222</v>
      </c>
      <c r="AA3009" s="49"/>
      <c r="AB3009" s="39" t="s">
        <v>232</v>
      </c>
      <c r="AC3009" s="40"/>
    </row>
    <row r="3010" spans="1:29" ht="19.5" customHeight="1" x14ac:dyDescent="0.45">
      <c r="A3010" s="22">
        <v>46158</v>
      </c>
      <c r="B3010" s="23" t="s">
        <v>29</v>
      </c>
      <c r="C3010" s="27" t="s">
        <v>168</v>
      </c>
      <c r="D3010" s="25" t="s">
        <v>276</v>
      </c>
      <c r="E3010" s="26" t="s">
        <v>277</v>
      </c>
      <c r="F3010" s="27" t="str">
        <f>VLOOKUP(표1[[#This Row],[품번]],[1]!품번구분[#Data],2,0)</f>
        <v>G</v>
      </c>
      <c r="G3010" s="28">
        <v>4</v>
      </c>
      <c r="H3010" s="28">
        <v>83</v>
      </c>
      <c r="I3010" s="28">
        <v>0</v>
      </c>
      <c r="J3010" s="29">
        <f>표1[[#This Row],[C/V]]*표1[[#This Row],[판수]]-표1[[#This Row],[불량수량]]</f>
        <v>332</v>
      </c>
      <c r="K3010" s="28" t="s">
        <v>283</v>
      </c>
      <c r="L3010" s="28" t="s">
        <v>34</v>
      </c>
      <c r="M3010" s="30" t="s">
        <v>230</v>
      </c>
      <c r="N3010" s="56" t="s">
        <v>231</v>
      </c>
      <c r="O3010" s="25">
        <f t="shared" ref="O3010:O3073" si="238">IF(OR($M3010="",$N3010="",$M3010=$N3010),0,MAX(0,IF(AND(WEEKDAY($A3010,2)&lt;=5,$L3010="주간"),MIN(ROUND(MOD($N3010-$M3010,1)*1440-IF(AND($M3010&lt;TIME(13,0,0),IF($N3010&lt;=$M3010,$N3010+1,$N3010)&gt;TIME(12,0,0)),(MIN(IF($N3010&lt;=$M3010,$N3010+1,$N3010),TIME(13,0,0))-MAX($M3010,TIME(12,0,0)))*1440,0)-IF(AND($M3010&lt;TIME(17,40,0),IF($N3010&lt;=$M3010,$N3010+1,$N3010)&gt;TIME(17,0,0)),(MIN(IF($N3010&lt;=$M3010,$N3010+1,$N3010),TIME(17,40,0))-MAX($M3010,TIME(17,0,0)))*1440,0),0),620),IF(AND(WEEKDAY($A3010,2)&lt;=5,$L3010="야간"),MIN(ROUND(MOD($N3010-$M3010,1)*1440-IF(AND(IF($M3010&lt;0.5,$M3010+1,$M3010)&lt;TIME(3,30,0)+1,IF($N3010&lt;0.5,$N3010+1,$N3010)&gt;TIME(2,30,0)+1),(MIN(IF($N3010&lt;0.5,$N3010+1,$N3010),TIME(3,30,0)+1)-MAX(IF($M3010&lt;0.5,$M3010+1,$M3010),TIME(2,30,0)+1))*1440,0),0),660),IF(AND(WEEKDAY($A3010,2)&gt;5,$L3010="주간"),MIN(ROUND(MOD($N3010-$M3010,1)*1440-IF(AND($M3010&lt;TIME(13,0,0),IF($N3010&lt;=$M3010,$N3010+1,$N3010)&gt;TIME(12,0,0)),(MIN(IF($N3010&lt;=$M3010,$N3010+1,$N3010),TIME(13,0,0))-MAX($M3010,TIME(12,0,0)))*1440,0),0),540),IF(AND(WEEKDAY($A3010,2)&gt;5,$L3010="야간"),MIN(ROUND(MOD($N3010-$M3010,1)*1440-IF(AND(IF($M3010&lt;0.5,$M3010+1,$M3010)&lt;TIME(3,30,0)+1,IF($N3010&lt;0.5,$N3010+1,$N3010)&gt;TIME(2,0,0)+1),(MIN(IF($N3010&lt;0.5,$N3010+1,$N3010),TIME(3,30,0)+1)-MAX(IF($M3010&lt;0.5,$M3010+1,$M3010),TIME(2,0,0)+1))*1440,0),0),750),0))))-$P3010))</f>
        <v>540</v>
      </c>
      <c r="P3010" s="31">
        <v>0</v>
      </c>
      <c r="Q3010" s="32"/>
      <c r="R3010" s="33">
        <f t="shared" si="234"/>
        <v>9.2222222222222214</v>
      </c>
      <c r="S3010" s="34">
        <f t="shared" si="233"/>
        <v>206</v>
      </c>
      <c r="T3010" s="35">
        <f>IF(L3010="비가동",0,VLOOKUP(E3010,[1]단가!$D$4:$G$1048576,4,0))</f>
        <v>832.6</v>
      </c>
      <c r="U3010" s="35">
        <f t="shared" si="235"/>
        <v>276423.2</v>
      </c>
      <c r="V3010" s="36" t="str">
        <f>IF($L3010="비가동",0,IF($B3010="in",VLOOKUP($E3010,[1]투입량!$M:$T,3,FALSE),VLOOKUP($E3010,[1]투입량!$D:$I,3,FALSE)))</f>
        <v>E5005-1</v>
      </c>
      <c r="W3010" s="35">
        <f>IF($L3010="비가동",0,IF($B3010="in",VLOOKUP($E3010,[1]투입량!$M:$T,6,FALSE),VLOOKUP($E3010,[1]투입량!$D:$I,5,FALSE)))</f>
        <v>0</v>
      </c>
      <c r="X3010" s="35">
        <f t="shared" si="237"/>
        <v>0</v>
      </c>
      <c r="Y3010" s="37">
        <f>IF(V3010=0,0,VLOOKUP(V3010,[1]원재료!C:H,3,0)*0.001)</f>
        <v>3.25</v>
      </c>
      <c r="Z3010" s="35">
        <f t="shared" si="236"/>
        <v>0</v>
      </c>
      <c r="AA3010" s="49"/>
      <c r="AB3010" s="39" t="s">
        <v>232</v>
      </c>
      <c r="AC3010" s="40"/>
    </row>
    <row r="3011" spans="1:29" ht="19.5" customHeight="1" x14ac:dyDescent="0.45">
      <c r="A3011" s="22">
        <v>46158</v>
      </c>
      <c r="B3011" s="23" t="s">
        <v>29</v>
      </c>
      <c r="C3011" s="27" t="s">
        <v>168</v>
      </c>
      <c r="D3011" s="25" t="s">
        <v>279</v>
      </c>
      <c r="E3011" s="26" t="s">
        <v>392</v>
      </c>
      <c r="F3011" s="27" t="str">
        <f>VLOOKUP(표1[[#This Row],[품번]],[1]!품번구분[#Data],2,0)</f>
        <v>G</v>
      </c>
      <c r="G3011" s="28">
        <v>70</v>
      </c>
      <c r="H3011" s="28">
        <v>83</v>
      </c>
      <c r="I3011" s="28">
        <v>0</v>
      </c>
      <c r="J3011" s="29">
        <f>표1[[#This Row],[C/V]]*표1[[#This Row],[판수]]-표1[[#This Row],[불량수량]]</f>
        <v>5810</v>
      </c>
      <c r="K3011" s="28" t="s">
        <v>283</v>
      </c>
      <c r="L3011" s="28" t="s">
        <v>34</v>
      </c>
      <c r="M3011" s="30" t="s">
        <v>230</v>
      </c>
      <c r="N3011" s="56" t="s">
        <v>231</v>
      </c>
      <c r="O3011" s="25">
        <f t="shared" si="238"/>
        <v>540</v>
      </c>
      <c r="P3011" s="31">
        <v>0</v>
      </c>
      <c r="Q3011" s="32"/>
      <c r="R3011" s="33">
        <f t="shared" si="234"/>
        <v>9.2222222222222214</v>
      </c>
      <c r="S3011" s="34">
        <f t="shared" ref="S3011:S3074" si="239">SUMIFS(H:H,$A:$A,A3011,$D:$D,D3011,$E:$E,E3011)</f>
        <v>206</v>
      </c>
      <c r="T3011" s="35">
        <f>IF(L3011="비가동",0,VLOOKUP(E3011,[1]단가!$D$4:$G$1048576,4,0))</f>
        <v>321.89999999999998</v>
      </c>
      <c r="U3011" s="35">
        <f t="shared" si="235"/>
        <v>1870238.9999999998</v>
      </c>
      <c r="V3011" s="36" t="str">
        <f>IF($L3011="비가동",0,IF($B3011="in",VLOOKUP($E3011,[1]투입량!$M:$T,3,FALSE),VLOOKUP($E3011,[1]투입량!$D:$I,3,FALSE)))</f>
        <v>E5802</v>
      </c>
      <c r="W3011" s="35">
        <f>IF($L3011="비가동",0,IF($B3011="in",VLOOKUP($E3011,[1]투입량!$M:$T,6,FALSE),VLOOKUP($E3011,[1]투입량!$D:$I,5,FALSE)))</f>
        <v>68</v>
      </c>
      <c r="X3011" s="35">
        <f t="shared" si="237"/>
        <v>6208.4000000000005</v>
      </c>
      <c r="Y3011" s="37">
        <f>IF(V3011=0,0,VLOOKUP(V3011,[1]원재료!C:H,3,0)*0.001)</f>
        <v>5.83</v>
      </c>
      <c r="Z3011" s="35">
        <f t="shared" si="236"/>
        <v>36194.972000000002</v>
      </c>
      <c r="AA3011" s="49"/>
      <c r="AB3011" s="39" t="s">
        <v>232</v>
      </c>
      <c r="AC3011" s="40"/>
    </row>
    <row r="3012" spans="1:29" ht="19.5" customHeight="1" x14ac:dyDescent="0.45">
      <c r="A3012" s="22">
        <v>46158</v>
      </c>
      <c r="B3012" s="23" t="s">
        <v>29</v>
      </c>
      <c r="C3012" s="27" t="s">
        <v>168</v>
      </c>
      <c r="D3012" s="25" t="s">
        <v>281</v>
      </c>
      <c r="E3012" s="26" t="s">
        <v>282</v>
      </c>
      <c r="F3012" s="27" t="str">
        <f>VLOOKUP(표1[[#This Row],[품번]],[1]!품번구분[#Data],2,0)</f>
        <v>G</v>
      </c>
      <c r="G3012" s="28">
        <v>4</v>
      </c>
      <c r="H3012" s="28">
        <v>81</v>
      </c>
      <c r="I3012" s="28">
        <v>0</v>
      </c>
      <c r="J3012" s="29">
        <f>표1[[#This Row],[C/V]]*표1[[#This Row],[판수]]-표1[[#This Row],[불량수량]]</f>
        <v>324</v>
      </c>
      <c r="K3012" s="28" t="s">
        <v>283</v>
      </c>
      <c r="L3012" s="28" t="s">
        <v>34</v>
      </c>
      <c r="M3012" s="30" t="s">
        <v>230</v>
      </c>
      <c r="N3012" s="56" t="s">
        <v>231</v>
      </c>
      <c r="O3012" s="25">
        <f t="shared" si="238"/>
        <v>540</v>
      </c>
      <c r="P3012" s="31">
        <v>0</v>
      </c>
      <c r="Q3012" s="32"/>
      <c r="R3012" s="33">
        <f t="shared" si="234"/>
        <v>9</v>
      </c>
      <c r="S3012" s="34">
        <f t="shared" si="239"/>
        <v>204</v>
      </c>
      <c r="T3012" s="35">
        <f>IF(L3012="비가동",0,VLOOKUP(E3012,[1]단가!$D$4:$G$1048576,4,0))</f>
        <v>0</v>
      </c>
      <c r="U3012" s="35">
        <f t="shared" si="235"/>
        <v>0</v>
      </c>
      <c r="V3012" s="36" t="str">
        <f>IF($L3012="비가동",0,IF($B3012="in",VLOOKUP($E3012,[1]투입량!$M:$T,3,FALSE),VLOOKUP($E3012,[1]투입량!$D:$I,3,FALSE)))</f>
        <v>E5005-1</v>
      </c>
      <c r="W3012" s="35">
        <f>IF($L3012="비가동",0,IF($B3012="in",VLOOKUP($E3012,[1]투입량!$M:$T,6,FALSE),VLOOKUP($E3012,[1]투입량!$D:$I,5,FALSE)))</f>
        <v>0</v>
      </c>
      <c r="X3012" s="35">
        <f t="shared" si="237"/>
        <v>0</v>
      </c>
      <c r="Y3012" s="37">
        <f>IF(V3012=0,0,VLOOKUP(V3012,[1]원재료!C:H,3,0)*0.001)</f>
        <v>3.25</v>
      </c>
      <c r="Z3012" s="35">
        <f t="shared" si="236"/>
        <v>0</v>
      </c>
      <c r="AA3012" s="49"/>
      <c r="AB3012" s="39" t="s">
        <v>232</v>
      </c>
      <c r="AC3012" s="40"/>
    </row>
    <row r="3013" spans="1:29" ht="19.5" customHeight="1" x14ac:dyDescent="0.45">
      <c r="A3013" s="22">
        <v>46158</v>
      </c>
      <c r="B3013" s="23" t="s">
        <v>29</v>
      </c>
      <c r="C3013" s="27" t="s">
        <v>168</v>
      </c>
      <c r="D3013" s="25" t="s">
        <v>276</v>
      </c>
      <c r="E3013" s="26" t="s">
        <v>277</v>
      </c>
      <c r="F3013" s="27" t="str">
        <f>VLOOKUP(표1[[#This Row],[품번]],[1]!품번구분[#Data],2,0)</f>
        <v>G</v>
      </c>
      <c r="G3013" s="28">
        <v>4</v>
      </c>
      <c r="H3013" s="28">
        <v>123</v>
      </c>
      <c r="I3013" s="28">
        <v>0</v>
      </c>
      <c r="J3013" s="29">
        <f>표1[[#This Row],[C/V]]*표1[[#This Row],[판수]]-표1[[#This Row],[불량수량]]</f>
        <v>492</v>
      </c>
      <c r="K3013" s="28" t="s">
        <v>278</v>
      </c>
      <c r="L3013" s="28" t="s">
        <v>117</v>
      </c>
      <c r="M3013" s="30" t="s">
        <v>231</v>
      </c>
      <c r="N3013" s="56" t="s">
        <v>230</v>
      </c>
      <c r="O3013" s="25">
        <f t="shared" si="238"/>
        <v>750</v>
      </c>
      <c r="P3013" s="31">
        <v>0</v>
      </c>
      <c r="Q3013" s="32"/>
      <c r="R3013" s="33">
        <f t="shared" si="234"/>
        <v>9.84</v>
      </c>
      <c r="S3013" s="34">
        <f t="shared" si="239"/>
        <v>206</v>
      </c>
      <c r="T3013" s="35">
        <f>IF(L3013="비가동",0,VLOOKUP(E3013,[1]단가!$D$4:$G$1048576,4,0))</f>
        <v>832.6</v>
      </c>
      <c r="U3013" s="35">
        <f t="shared" si="235"/>
        <v>409639.2</v>
      </c>
      <c r="V3013" s="36" t="str">
        <f>IF($L3013="비가동",0,IF($B3013="in",VLOOKUP($E3013,[1]투입량!$M:$T,3,FALSE),VLOOKUP($E3013,[1]투입량!$D:$I,3,FALSE)))</f>
        <v>E5005-1</v>
      </c>
      <c r="W3013" s="35">
        <f>IF($L3013="비가동",0,IF($B3013="in",VLOOKUP($E3013,[1]투입량!$M:$T,6,FALSE),VLOOKUP($E3013,[1]투입량!$D:$I,5,FALSE)))</f>
        <v>0</v>
      </c>
      <c r="X3013" s="35">
        <f t="shared" si="237"/>
        <v>0</v>
      </c>
      <c r="Y3013" s="37">
        <f>IF(V3013=0,0,VLOOKUP(V3013,[1]원재료!C:H,3,0)*0.001)</f>
        <v>3.25</v>
      </c>
      <c r="Z3013" s="35">
        <f t="shared" si="236"/>
        <v>0</v>
      </c>
      <c r="AA3013" s="49"/>
      <c r="AB3013" s="39" t="s">
        <v>232</v>
      </c>
      <c r="AC3013" s="40"/>
    </row>
    <row r="3014" spans="1:29" ht="19.5" customHeight="1" x14ac:dyDescent="0.45">
      <c r="A3014" s="22">
        <v>46158</v>
      </c>
      <c r="B3014" s="23" t="s">
        <v>29</v>
      </c>
      <c r="C3014" s="27" t="s">
        <v>168</v>
      </c>
      <c r="D3014" s="25" t="s">
        <v>279</v>
      </c>
      <c r="E3014" s="26" t="s">
        <v>392</v>
      </c>
      <c r="F3014" s="27" t="str">
        <f>VLOOKUP(표1[[#This Row],[품번]],[1]!품번구분[#Data],2,0)</f>
        <v>G</v>
      </c>
      <c r="G3014" s="28">
        <v>70</v>
      </c>
      <c r="H3014" s="28">
        <v>123</v>
      </c>
      <c r="I3014" s="28">
        <v>0</v>
      </c>
      <c r="J3014" s="29">
        <f>표1[[#This Row],[C/V]]*표1[[#This Row],[판수]]-표1[[#This Row],[불량수량]]</f>
        <v>8610</v>
      </c>
      <c r="K3014" s="28" t="s">
        <v>278</v>
      </c>
      <c r="L3014" s="28" t="s">
        <v>117</v>
      </c>
      <c r="M3014" s="30" t="s">
        <v>231</v>
      </c>
      <c r="N3014" s="56" t="s">
        <v>230</v>
      </c>
      <c r="O3014" s="25">
        <f t="shared" si="238"/>
        <v>750</v>
      </c>
      <c r="P3014" s="31">
        <v>0</v>
      </c>
      <c r="Q3014" s="32"/>
      <c r="R3014" s="33">
        <f t="shared" ref="R3014:R3077" si="240">IF(H3014=0,"",H3014/O3014*60)</f>
        <v>9.84</v>
      </c>
      <c r="S3014" s="34">
        <f t="shared" si="239"/>
        <v>206</v>
      </c>
      <c r="T3014" s="35">
        <f>IF(L3014="비가동",0,VLOOKUP(E3014,[1]단가!$D$4:$G$1048576,4,0))</f>
        <v>321.89999999999998</v>
      </c>
      <c r="U3014" s="35">
        <f t="shared" si="235"/>
        <v>2771559</v>
      </c>
      <c r="V3014" s="36" t="str">
        <f>IF($L3014="비가동",0,IF($B3014="in",VLOOKUP($E3014,[1]투입량!$M:$T,3,FALSE),VLOOKUP($E3014,[1]투입량!$D:$I,3,FALSE)))</f>
        <v>E5802</v>
      </c>
      <c r="W3014" s="35">
        <f>IF($L3014="비가동",0,IF($B3014="in",VLOOKUP($E3014,[1]투입량!$M:$T,6,FALSE),VLOOKUP($E3014,[1]투입량!$D:$I,5,FALSE)))</f>
        <v>68</v>
      </c>
      <c r="X3014" s="35">
        <f t="shared" si="237"/>
        <v>9200.4000000000015</v>
      </c>
      <c r="Y3014" s="37">
        <f>IF(V3014=0,0,VLOOKUP(V3014,[1]원재료!C:H,3,0)*0.001)</f>
        <v>5.83</v>
      </c>
      <c r="Z3014" s="35">
        <f t="shared" si="236"/>
        <v>53638.332000000009</v>
      </c>
      <c r="AA3014" s="49"/>
      <c r="AB3014" s="39" t="s">
        <v>232</v>
      </c>
      <c r="AC3014" s="40"/>
    </row>
    <row r="3015" spans="1:29" ht="19.5" customHeight="1" x14ac:dyDescent="0.45">
      <c r="A3015" s="22">
        <v>46158</v>
      </c>
      <c r="B3015" s="23" t="s">
        <v>29</v>
      </c>
      <c r="C3015" s="27" t="s">
        <v>168</v>
      </c>
      <c r="D3015" s="25" t="s">
        <v>281</v>
      </c>
      <c r="E3015" s="26" t="s">
        <v>282</v>
      </c>
      <c r="F3015" s="27" t="str">
        <f>VLOOKUP(표1[[#This Row],[품번]],[1]!품번구분[#Data],2,0)</f>
        <v>G</v>
      </c>
      <c r="G3015" s="28">
        <v>4</v>
      </c>
      <c r="H3015" s="28">
        <v>123</v>
      </c>
      <c r="I3015" s="28">
        <v>0</v>
      </c>
      <c r="J3015" s="29">
        <f>표1[[#This Row],[C/V]]*표1[[#This Row],[판수]]-표1[[#This Row],[불량수량]]</f>
        <v>492</v>
      </c>
      <c r="K3015" s="28" t="s">
        <v>278</v>
      </c>
      <c r="L3015" s="28" t="s">
        <v>117</v>
      </c>
      <c r="M3015" s="30" t="s">
        <v>231</v>
      </c>
      <c r="N3015" s="56" t="s">
        <v>230</v>
      </c>
      <c r="O3015" s="25">
        <f t="shared" si="238"/>
        <v>750</v>
      </c>
      <c r="P3015" s="31">
        <v>0</v>
      </c>
      <c r="Q3015" s="32"/>
      <c r="R3015" s="33">
        <f t="shared" si="240"/>
        <v>9.84</v>
      </c>
      <c r="S3015" s="34">
        <f t="shared" si="239"/>
        <v>204</v>
      </c>
      <c r="T3015" s="35">
        <f>IF(L3015="비가동",0,VLOOKUP(E3015,[1]단가!$D$4:$G$1048576,4,0))</f>
        <v>0</v>
      </c>
      <c r="U3015" s="35">
        <f t="shared" si="235"/>
        <v>0</v>
      </c>
      <c r="V3015" s="36" t="str">
        <f>IF($L3015="비가동",0,IF($B3015="in",VLOOKUP($E3015,[1]투입량!$M:$T,3,FALSE),VLOOKUP($E3015,[1]투입량!$D:$I,3,FALSE)))</f>
        <v>E5005-1</v>
      </c>
      <c r="W3015" s="35">
        <f>IF($L3015="비가동",0,IF($B3015="in",VLOOKUP($E3015,[1]투입량!$M:$T,6,FALSE),VLOOKUP($E3015,[1]투입량!$D:$I,5,FALSE)))</f>
        <v>0</v>
      </c>
      <c r="X3015" s="35">
        <f t="shared" si="237"/>
        <v>0</v>
      </c>
      <c r="Y3015" s="37">
        <f>IF(V3015=0,0,VLOOKUP(V3015,[1]원재료!C:H,3,0)*0.001)</f>
        <v>3.25</v>
      </c>
      <c r="Z3015" s="35">
        <f t="shared" si="236"/>
        <v>0</v>
      </c>
      <c r="AA3015" s="49"/>
      <c r="AB3015" s="39" t="s">
        <v>232</v>
      </c>
      <c r="AC3015" s="40"/>
    </row>
    <row r="3016" spans="1:29" ht="19.5" customHeight="1" x14ac:dyDescent="0.45">
      <c r="A3016" s="22">
        <v>46158</v>
      </c>
      <c r="B3016" s="23" t="s">
        <v>29</v>
      </c>
      <c r="C3016" s="27" t="s">
        <v>168</v>
      </c>
      <c r="D3016" s="25" t="s">
        <v>284</v>
      </c>
      <c r="E3016" s="26" t="s">
        <v>448</v>
      </c>
      <c r="F3016" s="27" t="str">
        <f>VLOOKUP(표1[[#This Row],[품번]],[1]!품번구분[#Data],2,0)</f>
        <v>G</v>
      </c>
      <c r="G3016" s="28">
        <v>20</v>
      </c>
      <c r="H3016" s="28">
        <v>52</v>
      </c>
      <c r="I3016" s="28">
        <v>0</v>
      </c>
      <c r="J3016" s="29">
        <f>표1[[#This Row],[C/V]]*표1[[#This Row],[판수]]-표1[[#This Row],[불량수량]]</f>
        <v>1040</v>
      </c>
      <c r="K3016" s="28" t="s">
        <v>311</v>
      </c>
      <c r="L3016" s="28" t="s">
        <v>34</v>
      </c>
      <c r="M3016" s="30" t="s">
        <v>230</v>
      </c>
      <c r="N3016" s="56" t="s">
        <v>231</v>
      </c>
      <c r="O3016" s="25">
        <f t="shared" si="238"/>
        <v>540</v>
      </c>
      <c r="P3016" s="31">
        <v>0</v>
      </c>
      <c r="Q3016" s="32"/>
      <c r="R3016" s="33">
        <f t="shared" si="240"/>
        <v>5.7777777777777777</v>
      </c>
      <c r="S3016" s="34">
        <f t="shared" si="239"/>
        <v>52</v>
      </c>
      <c r="T3016" s="35">
        <f>IF(L3016="비가동",0,VLOOKUP(E3016,[1]단가!$D$4:$G$1048576,4,0))</f>
        <v>265</v>
      </c>
      <c r="U3016" s="35">
        <f t="shared" si="235"/>
        <v>275600</v>
      </c>
      <c r="V3016" s="36" t="str">
        <f>IF($L3016="비가동",0,IF($B3016="in",VLOOKUP($E3016,[1]투입량!$M:$T,3,FALSE),VLOOKUP($E3016,[1]투입량!$D:$I,3,FALSE)))</f>
        <v>E6005</v>
      </c>
      <c r="W3016" s="35">
        <f>IF($L3016="비가동",0,IF($B3016="in",VLOOKUP($E3016,[1]투입량!$M:$T,6,FALSE),VLOOKUP($E3016,[1]투입량!$D:$I,5,FALSE)))</f>
        <v>24</v>
      </c>
      <c r="X3016" s="35">
        <f t="shared" si="237"/>
        <v>1372.8000000000002</v>
      </c>
      <c r="Y3016" s="37">
        <f>IF(V3016=0,0,VLOOKUP(V3016,[1]원재료!C:H,3,0)*0.001)</f>
        <v>4.62</v>
      </c>
      <c r="Z3016" s="35">
        <f t="shared" si="236"/>
        <v>6342.3360000000011</v>
      </c>
      <c r="AA3016" s="49"/>
      <c r="AB3016" s="39" t="s">
        <v>232</v>
      </c>
      <c r="AC3016" s="40"/>
    </row>
    <row r="3017" spans="1:29" ht="19.5" customHeight="1" x14ac:dyDescent="0.45">
      <c r="A3017" s="22">
        <v>46158</v>
      </c>
      <c r="B3017" s="23" t="s">
        <v>29</v>
      </c>
      <c r="C3017" s="27" t="s">
        <v>168</v>
      </c>
      <c r="D3017" s="25" t="s">
        <v>287</v>
      </c>
      <c r="E3017" s="26" t="s">
        <v>441</v>
      </c>
      <c r="F3017" s="27" t="str">
        <f>VLOOKUP(표1[[#This Row],[품번]],[1]!품번구분[#Data],2,0)</f>
        <v>G</v>
      </c>
      <c r="G3017" s="28">
        <v>32</v>
      </c>
      <c r="H3017" s="28">
        <v>79</v>
      </c>
      <c r="I3017" s="28">
        <v>0</v>
      </c>
      <c r="J3017" s="29">
        <f>표1[[#This Row],[C/V]]*표1[[#This Row],[판수]]-표1[[#This Row],[불량수량]]</f>
        <v>2528</v>
      </c>
      <c r="K3017" s="28" t="s">
        <v>311</v>
      </c>
      <c r="L3017" s="28" t="s">
        <v>34</v>
      </c>
      <c r="M3017" s="30" t="s">
        <v>230</v>
      </c>
      <c r="N3017" s="56" t="s">
        <v>231</v>
      </c>
      <c r="O3017" s="25">
        <f t="shared" si="238"/>
        <v>540</v>
      </c>
      <c r="P3017" s="31">
        <v>0</v>
      </c>
      <c r="Q3017" s="32"/>
      <c r="R3017" s="33">
        <f t="shared" si="240"/>
        <v>8.7777777777777768</v>
      </c>
      <c r="S3017" s="34">
        <f t="shared" si="239"/>
        <v>79</v>
      </c>
      <c r="T3017" s="35">
        <f>IF(L3017="비가동",0,VLOOKUP(E3017,[1]단가!$D$4:$G$1048576,4,0))</f>
        <v>109</v>
      </c>
      <c r="U3017" s="35">
        <f t="shared" si="235"/>
        <v>275552</v>
      </c>
      <c r="V3017" s="36" t="str">
        <f>IF($L3017="비가동",0,IF($B3017="in",VLOOKUP($E3017,[1]투입량!$M:$T,3,FALSE),VLOOKUP($E3017,[1]투입량!$D:$I,3,FALSE)))</f>
        <v>C5001</v>
      </c>
      <c r="W3017" s="35">
        <f>IF($L3017="비가동",0,IF($B3017="in",VLOOKUP($E3017,[1]투입량!$M:$T,6,FALSE),VLOOKUP($E3017,[1]투입량!$D:$I,5,FALSE)))</f>
        <v>55</v>
      </c>
      <c r="X3017" s="35">
        <f t="shared" si="237"/>
        <v>4779.5000000000009</v>
      </c>
      <c r="Y3017" s="37">
        <f>IF(V3017=0,0,VLOOKUP(V3017,[1]원재료!C:H,3,0)*0.001)</f>
        <v>7.4</v>
      </c>
      <c r="Z3017" s="35">
        <f t="shared" si="236"/>
        <v>35368.30000000001</v>
      </c>
      <c r="AA3017" s="49"/>
      <c r="AB3017" s="39" t="s">
        <v>232</v>
      </c>
      <c r="AC3017" s="40"/>
    </row>
    <row r="3018" spans="1:29" ht="19.5" customHeight="1" x14ac:dyDescent="0.45">
      <c r="A3018" s="22">
        <v>46158</v>
      </c>
      <c r="B3018" s="23" t="s">
        <v>29</v>
      </c>
      <c r="C3018" s="27" t="s">
        <v>168</v>
      </c>
      <c r="D3018" s="25" t="s">
        <v>289</v>
      </c>
      <c r="E3018" s="26" t="s">
        <v>429</v>
      </c>
      <c r="F3018" s="27" t="str">
        <f>VLOOKUP(표1[[#This Row],[품번]],[1]!품번구분[#Data],2,0)</f>
        <v>G</v>
      </c>
      <c r="G3018" s="28">
        <v>80</v>
      </c>
      <c r="H3018" s="28">
        <v>79</v>
      </c>
      <c r="I3018" s="28">
        <v>0</v>
      </c>
      <c r="J3018" s="29">
        <f>표1[[#This Row],[C/V]]*표1[[#This Row],[판수]]-표1[[#This Row],[불량수량]]</f>
        <v>6320</v>
      </c>
      <c r="K3018" s="28" t="s">
        <v>311</v>
      </c>
      <c r="L3018" s="28" t="s">
        <v>34</v>
      </c>
      <c r="M3018" s="30" t="s">
        <v>230</v>
      </c>
      <c r="N3018" s="56" t="s">
        <v>231</v>
      </c>
      <c r="O3018" s="25">
        <f t="shared" si="238"/>
        <v>540</v>
      </c>
      <c r="P3018" s="31">
        <v>0</v>
      </c>
      <c r="Q3018" s="32"/>
      <c r="R3018" s="33">
        <f t="shared" si="240"/>
        <v>8.7777777777777768</v>
      </c>
      <c r="S3018" s="34">
        <f t="shared" si="239"/>
        <v>79</v>
      </c>
      <c r="T3018" s="35">
        <f>IF(L3018="비가동",0,VLOOKUP(E3018,[1]단가!$D$4:$G$1048576,4,0))</f>
        <v>99</v>
      </c>
      <c r="U3018" s="35">
        <f t="shared" si="235"/>
        <v>625680</v>
      </c>
      <c r="V3018" s="36" t="str">
        <f>IF($L3018="비가동",0,IF($B3018="in",VLOOKUP($E3018,[1]투입량!$M:$T,3,FALSE),VLOOKUP($E3018,[1]투입량!$D:$I,3,FALSE)))</f>
        <v>E7002</v>
      </c>
      <c r="W3018" s="35">
        <f>IF($L3018="비가동",0,IF($B3018="in",VLOOKUP($E3018,[1]투입량!$M:$T,6,FALSE),VLOOKUP($E3018,[1]투입량!$D:$I,5,FALSE)))</f>
        <v>540</v>
      </c>
      <c r="X3018" s="35">
        <f t="shared" si="237"/>
        <v>46926</v>
      </c>
      <c r="Y3018" s="37">
        <f>IF(V3018=0,0,VLOOKUP(V3018,[1]원재료!C:H,3,0)*0.001)</f>
        <v>3.02</v>
      </c>
      <c r="Z3018" s="35">
        <f t="shared" si="236"/>
        <v>141716.51999999999</v>
      </c>
      <c r="AA3018" s="49"/>
      <c r="AB3018" s="39" t="s">
        <v>232</v>
      </c>
      <c r="AC3018" s="40"/>
    </row>
    <row r="3019" spans="1:29" ht="19.5" customHeight="1" x14ac:dyDescent="0.45">
      <c r="A3019" s="22">
        <v>46158</v>
      </c>
      <c r="B3019" s="23" t="s">
        <v>29</v>
      </c>
      <c r="C3019" s="27" t="s">
        <v>168</v>
      </c>
      <c r="D3019" s="25" t="s">
        <v>304</v>
      </c>
      <c r="E3019" s="26" t="s">
        <v>305</v>
      </c>
      <c r="F3019" s="27" t="str">
        <f>VLOOKUP(표1[[#This Row],[품번]],[1]!품번구분[#Data],2,0)</f>
        <v>G</v>
      </c>
      <c r="G3019" s="28">
        <v>40</v>
      </c>
      <c r="H3019" s="28">
        <v>68</v>
      </c>
      <c r="I3019" s="28">
        <v>0</v>
      </c>
      <c r="J3019" s="29">
        <f>표1[[#This Row],[C/V]]*표1[[#This Row],[판수]]-표1[[#This Row],[불량수량]]</f>
        <v>2720</v>
      </c>
      <c r="K3019" s="28" t="s">
        <v>452</v>
      </c>
      <c r="L3019" s="28" t="s">
        <v>34</v>
      </c>
      <c r="M3019" s="30" t="s">
        <v>230</v>
      </c>
      <c r="N3019" s="56" t="s">
        <v>231</v>
      </c>
      <c r="O3019" s="25">
        <f t="shared" si="238"/>
        <v>540</v>
      </c>
      <c r="P3019" s="31">
        <v>0</v>
      </c>
      <c r="Q3019" s="32"/>
      <c r="R3019" s="33">
        <f t="shared" si="240"/>
        <v>7.5555555555555545</v>
      </c>
      <c r="S3019" s="34">
        <f t="shared" si="239"/>
        <v>165</v>
      </c>
      <c r="T3019" s="35">
        <f>IF(L3019="비가동",0,VLOOKUP(E3019,[1]단가!$D$4:$G$1048576,4,0))</f>
        <v>95</v>
      </c>
      <c r="U3019" s="35">
        <f t="shared" si="235"/>
        <v>258400</v>
      </c>
      <c r="V3019" s="36" t="str">
        <f>IF($L3019="비가동",0,IF($B3019="in",VLOOKUP($E3019,[1]투입량!$M:$T,3,FALSE),VLOOKUP($E3019,[1]투입량!$D:$I,3,FALSE)))</f>
        <v>E4005-1</v>
      </c>
      <c r="W3019" s="35">
        <f>IF($L3019="비가동",0,IF($B3019="in",VLOOKUP($E3019,[1]투입량!$M:$T,6,FALSE),VLOOKUP($E3019,[1]투입량!$D:$I,5,FALSE)))</f>
        <v>272</v>
      </c>
      <c r="X3019" s="35">
        <f t="shared" si="237"/>
        <v>20345.600000000002</v>
      </c>
      <c r="Y3019" s="37">
        <f>IF(V3019=0,0,VLOOKUP(V3019,[1]원재료!C:H,3,0)*0.001)</f>
        <v>3.24</v>
      </c>
      <c r="Z3019" s="35">
        <f t="shared" si="236"/>
        <v>65919.744000000006</v>
      </c>
      <c r="AA3019" s="49"/>
      <c r="AB3019" s="39" t="s">
        <v>232</v>
      </c>
      <c r="AC3019" s="40"/>
    </row>
    <row r="3020" spans="1:29" ht="19.5" customHeight="1" x14ac:dyDescent="0.45">
      <c r="A3020" s="22">
        <v>46158</v>
      </c>
      <c r="B3020" s="23" t="s">
        <v>29</v>
      </c>
      <c r="C3020" s="27" t="s">
        <v>168</v>
      </c>
      <c r="D3020" s="25" t="s">
        <v>307</v>
      </c>
      <c r="E3020" s="26" t="s">
        <v>308</v>
      </c>
      <c r="F3020" s="27" t="str">
        <f>VLOOKUP(표1[[#This Row],[품번]],[1]!품번구분[#Data],2,0)</f>
        <v>G</v>
      </c>
      <c r="G3020" s="28">
        <v>25</v>
      </c>
      <c r="H3020" s="28">
        <v>67</v>
      </c>
      <c r="I3020" s="28">
        <v>0</v>
      </c>
      <c r="J3020" s="29">
        <f>표1[[#This Row],[C/V]]*표1[[#This Row],[판수]]-표1[[#This Row],[불량수량]]</f>
        <v>1675</v>
      </c>
      <c r="K3020" s="28" t="s">
        <v>452</v>
      </c>
      <c r="L3020" s="28" t="s">
        <v>34</v>
      </c>
      <c r="M3020" s="30" t="s">
        <v>230</v>
      </c>
      <c r="N3020" s="56" t="s">
        <v>231</v>
      </c>
      <c r="O3020" s="25">
        <f t="shared" si="238"/>
        <v>540</v>
      </c>
      <c r="P3020" s="31">
        <v>0</v>
      </c>
      <c r="Q3020" s="32"/>
      <c r="R3020" s="33">
        <f t="shared" si="240"/>
        <v>7.4444444444444446</v>
      </c>
      <c r="S3020" s="34">
        <f t="shared" si="239"/>
        <v>170</v>
      </c>
      <c r="T3020" s="35">
        <f>IF(L3020="비가동",0,VLOOKUP(E3020,[1]단가!$D$4:$G$1048576,4,0))</f>
        <v>270</v>
      </c>
      <c r="U3020" s="35">
        <f t="shared" si="235"/>
        <v>452250</v>
      </c>
      <c r="V3020" s="36" t="str">
        <f>IF($L3020="비가동",0,IF($B3020="in",VLOOKUP($E3020,[1]투입량!$M:$T,3,FALSE),VLOOKUP($E3020,[1]투입량!$D:$I,3,FALSE)))</f>
        <v>E5005-1</v>
      </c>
      <c r="W3020" s="35">
        <f>IF($L3020="비가동",0,IF($B3020="in",VLOOKUP($E3020,[1]투입량!$M:$T,6,FALSE),VLOOKUP($E3020,[1]투입량!$D:$I,5,FALSE)))</f>
        <v>1200</v>
      </c>
      <c r="X3020" s="35">
        <f t="shared" si="237"/>
        <v>88440</v>
      </c>
      <c r="Y3020" s="37">
        <f>IF(V3020=0,0,VLOOKUP(V3020,[1]원재료!C:H,3,0)*0.001)</f>
        <v>3.25</v>
      </c>
      <c r="Z3020" s="35">
        <f t="shared" si="236"/>
        <v>287430</v>
      </c>
      <c r="AA3020" s="49"/>
      <c r="AB3020" s="39" t="s">
        <v>232</v>
      </c>
      <c r="AC3020" s="40"/>
    </row>
    <row r="3021" spans="1:29" ht="19.5" customHeight="1" x14ac:dyDescent="0.45">
      <c r="A3021" s="22">
        <v>46158</v>
      </c>
      <c r="B3021" s="23" t="s">
        <v>29</v>
      </c>
      <c r="C3021" s="27" t="s">
        <v>168</v>
      </c>
      <c r="D3021" s="25" t="s">
        <v>309</v>
      </c>
      <c r="E3021" s="26" t="s">
        <v>310</v>
      </c>
      <c r="F3021" s="27" t="str">
        <f>VLOOKUP(표1[[#This Row],[품번]],[1]!품번구분[#Data],2,0)</f>
        <v>G</v>
      </c>
      <c r="G3021" s="28">
        <v>8</v>
      </c>
      <c r="H3021" s="28">
        <v>67</v>
      </c>
      <c r="I3021" s="28">
        <v>0</v>
      </c>
      <c r="J3021" s="29">
        <f>표1[[#This Row],[C/V]]*표1[[#This Row],[판수]]-표1[[#This Row],[불량수량]]</f>
        <v>536</v>
      </c>
      <c r="K3021" s="28" t="s">
        <v>452</v>
      </c>
      <c r="L3021" s="28" t="s">
        <v>34</v>
      </c>
      <c r="M3021" s="30" t="s">
        <v>230</v>
      </c>
      <c r="N3021" s="56" t="s">
        <v>231</v>
      </c>
      <c r="O3021" s="25">
        <f t="shared" si="238"/>
        <v>540</v>
      </c>
      <c r="P3021" s="31">
        <v>0</v>
      </c>
      <c r="Q3021" s="32"/>
      <c r="R3021" s="33">
        <f t="shared" si="240"/>
        <v>7.4444444444444446</v>
      </c>
      <c r="S3021" s="34">
        <f t="shared" si="239"/>
        <v>170</v>
      </c>
      <c r="T3021" s="35">
        <f>IF(L3021="비가동",0,VLOOKUP(E3021,[1]단가!$D$4:$G$1048576,4,0))</f>
        <v>672.3</v>
      </c>
      <c r="U3021" s="35">
        <f t="shared" si="235"/>
        <v>360352.8</v>
      </c>
      <c r="V3021" s="36" t="str">
        <f>IF($L3021="비가동",0,IF($B3021="in",VLOOKUP($E3021,[1]투입량!$M:$T,3,FALSE),VLOOKUP($E3021,[1]투입량!$D:$I,3,FALSE)))</f>
        <v>E5005-1</v>
      </c>
      <c r="W3021" s="35">
        <f>IF($L3021="비가동",0,IF($B3021="in",VLOOKUP($E3021,[1]투입량!$M:$T,6,FALSE),VLOOKUP($E3021,[1]투입량!$D:$I,5,FALSE)))</f>
        <v>366</v>
      </c>
      <c r="X3021" s="35">
        <f t="shared" si="237"/>
        <v>26974.2</v>
      </c>
      <c r="Y3021" s="37">
        <f>IF(V3021=0,0,VLOOKUP(V3021,[1]원재료!C:H,3,0)*0.001)</f>
        <v>3.25</v>
      </c>
      <c r="Z3021" s="35">
        <f t="shared" si="236"/>
        <v>87666.150000000009</v>
      </c>
      <c r="AA3021" s="49"/>
      <c r="AB3021" s="39" t="s">
        <v>232</v>
      </c>
      <c r="AC3021" s="40"/>
    </row>
    <row r="3022" spans="1:29" ht="19.5" hidden="1" customHeight="1" x14ac:dyDescent="0.45">
      <c r="A3022" s="22">
        <v>46158</v>
      </c>
      <c r="B3022" s="23" t="s">
        <v>29</v>
      </c>
      <c r="C3022" s="27" t="s">
        <v>168</v>
      </c>
      <c r="D3022" s="25" t="s">
        <v>304</v>
      </c>
      <c r="E3022" s="26" t="s">
        <v>305</v>
      </c>
      <c r="F3022" s="27" t="str">
        <f>VLOOKUP(표1[[#This Row],[품번]],[1]!품번구분[#Data],2,0)</f>
        <v>G</v>
      </c>
      <c r="G3022" s="28">
        <v>40</v>
      </c>
      <c r="H3022" s="28">
        <v>97</v>
      </c>
      <c r="I3022" s="28">
        <v>0</v>
      </c>
      <c r="J3022" s="29">
        <f>표1[[#This Row],[C/V]]*표1[[#This Row],[판수]]-표1[[#This Row],[불량수량]]</f>
        <v>3880</v>
      </c>
      <c r="K3022" s="28" t="s">
        <v>306</v>
      </c>
      <c r="L3022" s="28" t="s">
        <v>117</v>
      </c>
      <c r="M3022" s="30" t="s">
        <v>231</v>
      </c>
      <c r="N3022" s="56" t="s">
        <v>230</v>
      </c>
      <c r="O3022" s="25">
        <f t="shared" si="238"/>
        <v>700</v>
      </c>
      <c r="P3022" s="31">
        <v>50</v>
      </c>
      <c r="Q3022" s="32" t="s">
        <v>209</v>
      </c>
      <c r="R3022" s="33">
        <f t="shared" si="240"/>
        <v>8.3142857142857132</v>
      </c>
      <c r="S3022" s="34">
        <f t="shared" si="239"/>
        <v>165</v>
      </c>
      <c r="T3022" s="35">
        <f>IF(L3022="비가동",0,VLOOKUP(E3022,[1]단가!$D$4:$G$1048576,4,0))</f>
        <v>95</v>
      </c>
      <c r="U3022" s="35">
        <f t="shared" si="235"/>
        <v>368600</v>
      </c>
      <c r="V3022" s="36" t="str">
        <f>IF($L3022="비가동",0,IF($B3022="in",VLOOKUP($E3022,[1]투입량!$M:$T,3,FALSE),VLOOKUP($E3022,[1]투입량!$D:$I,3,FALSE)))</f>
        <v>E4005-1</v>
      </c>
      <c r="W3022" s="35">
        <f>IF($L3022="비가동",0,IF($B3022="in",VLOOKUP($E3022,[1]투입량!$M:$T,6,FALSE),VLOOKUP($E3022,[1]투입량!$D:$I,5,FALSE)))</f>
        <v>272</v>
      </c>
      <c r="X3022" s="35">
        <f t="shared" si="237"/>
        <v>29022.400000000005</v>
      </c>
      <c r="Y3022" s="37">
        <f>IF(V3022=0,0,VLOOKUP(V3022,[1]원재료!C:H,3,0)*0.001)</f>
        <v>3.24</v>
      </c>
      <c r="Z3022" s="35">
        <f t="shared" si="236"/>
        <v>94032.576000000015</v>
      </c>
      <c r="AA3022" s="49" t="s">
        <v>453</v>
      </c>
      <c r="AB3022" s="39" t="s">
        <v>232</v>
      </c>
      <c r="AC3022" s="40"/>
    </row>
    <row r="3023" spans="1:29" ht="19.5" customHeight="1" x14ac:dyDescent="0.45">
      <c r="A3023" s="22">
        <v>46158</v>
      </c>
      <c r="B3023" s="23" t="s">
        <v>29</v>
      </c>
      <c r="C3023" s="27" t="s">
        <v>168</v>
      </c>
      <c r="D3023" s="25" t="s">
        <v>307</v>
      </c>
      <c r="E3023" s="26" t="s">
        <v>308</v>
      </c>
      <c r="F3023" s="27" t="str">
        <f>VLOOKUP(표1[[#This Row],[품번]],[1]!품번구분[#Data],2,0)</f>
        <v>G</v>
      </c>
      <c r="G3023" s="28">
        <v>25</v>
      </c>
      <c r="H3023" s="28">
        <v>103</v>
      </c>
      <c r="I3023" s="28">
        <v>0</v>
      </c>
      <c r="J3023" s="29">
        <f>표1[[#This Row],[C/V]]*표1[[#This Row],[판수]]-표1[[#This Row],[불량수량]]</f>
        <v>2575</v>
      </c>
      <c r="K3023" s="28" t="s">
        <v>306</v>
      </c>
      <c r="L3023" s="28" t="s">
        <v>117</v>
      </c>
      <c r="M3023" s="30" t="s">
        <v>231</v>
      </c>
      <c r="N3023" s="56" t="s">
        <v>230</v>
      </c>
      <c r="O3023" s="25">
        <f t="shared" si="238"/>
        <v>750</v>
      </c>
      <c r="P3023" s="31">
        <v>0</v>
      </c>
      <c r="Q3023" s="32"/>
      <c r="R3023" s="33">
        <f t="shared" si="240"/>
        <v>8.24</v>
      </c>
      <c r="S3023" s="34">
        <f t="shared" si="239"/>
        <v>170</v>
      </c>
      <c r="T3023" s="35">
        <f>IF(L3023="비가동",0,VLOOKUP(E3023,[1]단가!$D$4:$G$1048576,4,0))</f>
        <v>270</v>
      </c>
      <c r="U3023" s="35">
        <f t="shared" si="235"/>
        <v>695250</v>
      </c>
      <c r="V3023" s="36" t="str">
        <f>IF($L3023="비가동",0,IF($B3023="in",VLOOKUP($E3023,[1]투입량!$M:$T,3,FALSE),VLOOKUP($E3023,[1]투입량!$D:$I,3,FALSE)))</f>
        <v>E5005-1</v>
      </c>
      <c r="W3023" s="35">
        <f>IF($L3023="비가동",0,IF($B3023="in",VLOOKUP($E3023,[1]투입량!$M:$T,6,FALSE),VLOOKUP($E3023,[1]투입량!$D:$I,5,FALSE)))</f>
        <v>1200</v>
      </c>
      <c r="X3023" s="35">
        <f t="shared" si="237"/>
        <v>135960</v>
      </c>
      <c r="Y3023" s="37">
        <f>IF(V3023=0,0,VLOOKUP(V3023,[1]원재료!C:H,3,0)*0.001)</f>
        <v>3.25</v>
      </c>
      <c r="Z3023" s="35">
        <f t="shared" si="236"/>
        <v>441870</v>
      </c>
      <c r="AA3023" s="49"/>
      <c r="AB3023" s="39" t="s">
        <v>232</v>
      </c>
      <c r="AC3023" s="40"/>
    </row>
    <row r="3024" spans="1:29" ht="19.5" customHeight="1" x14ac:dyDescent="0.45">
      <c r="A3024" s="22">
        <v>46158</v>
      </c>
      <c r="B3024" s="23" t="s">
        <v>29</v>
      </c>
      <c r="C3024" s="27" t="s">
        <v>168</v>
      </c>
      <c r="D3024" s="25" t="s">
        <v>309</v>
      </c>
      <c r="E3024" s="26" t="s">
        <v>310</v>
      </c>
      <c r="F3024" s="27" t="str">
        <f>VLOOKUP(표1[[#This Row],[품번]],[1]!품번구분[#Data],2,0)</f>
        <v>G</v>
      </c>
      <c r="G3024" s="28">
        <v>8</v>
      </c>
      <c r="H3024" s="28">
        <v>103</v>
      </c>
      <c r="I3024" s="28">
        <v>0</v>
      </c>
      <c r="J3024" s="29">
        <f>표1[[#This Row],[C/V]]*표1[[#This Row],[판수]]-표1[[#This Row],[불량수량]]</f>
        <v>824</v>
      </c>
      <c r="K3024" s="28" t="s">
        <v>306</v>
      </c>
      <c r="L3024" s="28" t="s">
        <v>117</v>
      </c>
      <c r="M3024" s="30" t="s">
        <v>231</v>
      </c>
      <c r="N3024" s="56" t="s">
        <v>230</v>
      </c>
      <c r="O3024" s="25">
        <f t="shared" si="238"/>
        <v>750</v>
      </c>
      <c r="P3024" s="31">
        <v>0</v>
      </c>
      <c r="Q3024" s="32"/>
      <c r="R3024" s="33">
        <f t="shared" si="240"/>
        <v>8.24</v>
      </c>
      <c r="S3024" s="34">
        <f t="shared" si="239"/>
        <v>170</v>
      </c>
      <c r="T3024" s="35">
        <f>IF(L3024="비가동",0,VLOOKUP(E3024,[1]단가!$D$4:$G$1048576,4,0))</f>
        <v>672.3</v>
      </c>
      <c r="U3024" s="35">
        <f t="shared" si="235"/>
        <v>553975.19999999995</v>
      </c>
      <c r="V3024" s="36" t="str">
        <f>IF($L3024="비가동",0,IF($B3024="in",VLOOKUP($E3024,[1]투입량!$M:$T,3,FALSE),VLOOKUP($E3024,[1]투입량!$D:$I,3,FALSE)))</f>
        <v>E5005-1</v>
      </c>
      <c r="W3024" s="35">
        <f>IF($L3024="비가동",0,IF($B3024="in",VLOOKUP($E3024,[1]투입량!$M:$T,6,FALSE),VLOOKUP($E3024,[1]투입량!$D:$I,5,FALSE)))</f>
        <v>366</v>
      </c>
      <c r="X3024" s="35">
        <f t="shared" si="237"/>
        <v>41467.800000000003</v>
      </c>
      <c r="Y3024" s="37">
        <f>IF(V3024=0,0,VLOOKUP(V3024,[1]원재료!C:H,3,0)*0.001)</f>
        <v>3.25</v>
      </c>
      <c r="Z3024" s="35">
        <f t="shared" si="236"/>
        <v>134770.35</v>
      </c>
      <c r="AA3024" s="49"/>
      <c r="AB3024" s="39" t="s">
        <v>232</v>
      </c>
      <c r="AC3024" s="40"/>
    </row>
    <row r="3025" spans="1:29" ht="19.5" customHeight="1" x14ac:dyDescent="0.45">
      <c r="A3025" s="22">
        <v>46158</v>
      </c>
      <c r="B3025" s="23" t="s">
        <v>29</v>
      </c>
      <c r="C3025" s="27" t="s">
        <v>168</v>
      </c>
      <c r="D3025" s="25" t="s">
        <v>312</v>
      </c>
      <c r="E3025" s="26" t="s">
        <v>313</v>
      </c>
      <c r="F3025" s="27" t="str">
        <f>VLOOKUP(표1[[#This Row],[품번]],[1]!품번구분[#Data],2,0)</f>
        <v>G</v>
      </c>
      <c r="G3025" s="28">
        <v>6</v>
      </c>
      <c r="H3025" s="28">
        <v>70</v>
      </c>
      <c r="I3025" s="28">
        <v>0</v>
      </c>
      <c r="J3025" s="29">
        <f>표1[[#This Row],[C/V]]*표1[[#This Row],[판수]]-표1[[#This Row],[불량수량]]</f>
        <v>420</v>
      </c>
      <c r="K3025" s="28" t="s">
        <v>319</v>
      </c>
      <c r="L3025" s="28" t="s">
        <v>34</v>
      </c>
      <c r="M3025" s="30" t="s">
        <v>230</v>
      </c>
      <c r="N3025" s="56" t="s">
        <v>231</v>
      </c>
      <c r="O3025" s="25">
        <f t="shared" si="238"/>
        <v>540</v>
      </c>
      <c r="P3025" s="31">
        <v>0</v>
      </c>
      <c r="Q3025" s="32"/>
      <c r="R3025" s="33">
        <f t="shared" si="240"/>
        <v>7.7777777777777777</v>
      </c>
      <c r="S3025" s="34">
        <f t="shared" si="239"/>
        <v>168</v>
      </c>
      <c r="T3025" s="35">
        <f>IF(L3025="비가동",0,VLOOKUP(E3025,[1]단가!$D$4:$G$1048576,4,0))</f>
        <v>408.6</v>
      </c>
      <c r="U3025" s="35">
        <f t="shared" si="235"/>
        <v>171612</v>
      </c>
      <c r="V3025" s="36" t="str">
        <f>IF($L3025="비가동",0,IF($B3025="in",VLOOKUP($E3025,[1]투입량!$M:$T,3,FALSE),VLOOKUP($E3025,[1]투입량!$D:$I,3,FALSE)))</f>
        <v>E5005-1</v>
      </c>
      <c r="W3025" s="35">
        <f>IF($L3025="비가동",0,IF($B3025="in",VLOOKUP($E3025,[1]투입량!$M:$T,6,FALSE),VLOOKUP($E3025,[1]투입량!$D:$I,5,FALSE)))</f>
        <v>0</v>
      </c>
      <c r="X3025" s="35">
        <f t="shared" si="237"/>
        <v>0</v>
      </c>
      <c r="Y3025" s="37">
        <f>IF(V3025=0,0,VLOOKUP(V3025,[1]원재료!C:H,3,0)*0.001)</f>
        <v>3.25</v>
      </c>
      <c r="Z3025" s="35">
        <f t="shared" si="236"/>
        <v>0</v>
      </c>
      <c r="AA3025" s="49"/>
      <c r="AB3025" s="39" t="s">
        <v>232</v>
      </c>
      <c r="AC3025" s="40"/>
    </row>
    <row r="3026" spans="1:29" ht="19.5" customHeight="1" x14ac:dyDescent="0.45">
      <c r="A3026" s="22">
        <v>46158</v>
      </c>
      <c r="B3026" s="23" t="s">
        <v>29</v>
      </c>
      <c r="C3026" s="27" t="s">
        <v>168</v>
      </c>
      <c r="D3026" s="25" t="s">
        <v>315</v>
      </c>
      <c r="E3026" s="26" t="s">
        <v>313</v>
      </c>
      <c r="F3026" s="27" t="str">
        <f>VLOOKUP(표1[[#This Row],[품번]],[1]!품번구분[#Data],2,0)</f>
        <v>G</v>
      </c>
      <c r="G3026" s="28">
        <v>14</v>
      </c>
      <c r="H3026" s="28">
        <v>70</v>
      </c>
      <c r="I3026" s="28">
        <v>0</v>
      </c>
      <c r="J3026" s="29">
        <f>표1[[#This Row],[C/V]]*표1[[#This Row],[판수]]-표1[[#This Row],[불량수량]]</f>
        <v>980</v>
      </c>
      <c r="K3026" s="28" t="s">
        <v>319</v>
      </c>
      <c r="L3026" s="28" t="s">
        <v>34</v>
      </c>
      <c r="M3026" s="30" t="s">
        <v>230</v>
      </c>
      <c r="N3026" s="56" t="s">
        <v>231</v>
      </c>
      <c r="O3026" s="25">
        <f t="shared" si="238"/>
        <v>540</v>
      </c>
      <c r="P3026" s="31">
        <v>0</v>
      </c>
      <c r="Q3026" s="32"/>
      <c r="R3026" s="33">
        <f t="shared" si="240"/>
        <v>7.7777777777777777</v>
      </c>
      <c r="S3026" s="34">
        <f t="shared" si="239"/>
        <v>168</v>
      </c>
      <c r="T3026" s="35">
        <f>IF(L3026="비가동",0,VLOOKUP(E3026,[1]단가!$D$4:$G$1048576,4,0))</f>
        <v>408.6</v>
      </c>
      <c r="U3026" s="35">
        <f t="shared" si="235"/>
        <v>400428</v>
      </c>
      <c r="V3026" s="36" t="str">
        <f>IF($L3026="비가동",0,IF($B3026="in",VLOOKUP($E3026,[1]투입량!$M:$T,3,FALSE),VLOOKUP($E3026,[1]투입량!$D:$I,3,FALSE)))</f>
        <v>E5005-1</v>
      </c>
      <c r="W3026" s="35">
        <f>IF($L3026="비가동",0,IF($B3026="in",VLOOKUP($E3026,[1]투입량!$M:$T,6,FALSE),VLOOKUP($E3026,[1]투입량!$D:$I,5,FALSE)))</f>
        <v>0</v>
      </c>
      <c r="X3026" s="35">
        <f t="shared" si="237"/>
        <v>0</v>
      </c>
      <c r="Y3026" s="37">
        <f>IF(V3026=0,0,VLOOKUP(V3026,[1]원재료!C:H,3,0)*0.001)</f>
        <v>3.25</v>
      </c>
      <c r="Z3026" s="35">
        <f t="shared" si="236"/>
        <v>0</v>
      </c>
      <c r="AA3026" s="49"/>
      <c r="AB3026" s="39" t="s">
        <v>232</v>
      </c>
      <c r="AC3026" s="40"/>
    </row>
    <row r="3027" spans="1:29" ht="19.5" customHeight="1" x14ac:dyDescent="0.45">
      <c r="A3027" s="22">
        <v>46158</v>
      </c>
      <c r="B3027" s="23" t="s">
        <v>29</v>
      </c>
      <c r="C3027" s="27" t="s">
        <v>168</v>
      </c>
      <c r="D3027" s="25" t="s">
        <v>317</v>
      </c>
      <c r="E3027" s="26" t="s">
        <v>318</v>
      </c>
      <c r="F3027" s="27" t="str">
        <f>VLOOKUP(표1[[#This Row],[품번]],[1]!품번구분[#Data],2,0)</f>
        <v>G</v>
      </c>
      <c r="G3027" s="28">
        <v>70</v>
      </c>
      <c r="H3027" s="28">
        <v>47</v>
      </c>
      <c r="I3027" s="28">
        <v>0</v>
      </c>
      <c r="J3027" s="29">
        <f>표1[[#This Row],[C/V]]*표1[[#This Row],[판수]]-표1[[#This Row],[불량수량]]</f>
        <v>3290</v>
      </c>
      <c r="K3027" s="28" t="s">
        <v>319</v>
      </c>
      <c r="L3027" s="28" t="s">
        <v>34</v>
      </c>
      <c r="M3027" s="30" t="s">
        <v>230</v>
      </c>
      <c r="N3027" s="56" t="s">
        <v>231</v>
      </c>
      <c r="O3027" s="25">
        <f t="shared" si="238"/>
        <v>540</v>
      </c>
      <c r="P3027" s="31">
        <v>0</v>
      </c>
      <c r="Q3027" s="32"/>
      <c r="R3027" s="33">
        <f t="shared" si="240"/>
        <v>5.2222222222222223</v>
      </c>
      <c r="S3027" s="34">
        <f t="shared" si="239"/>
        <v>113</v>
      </c>
      <c r="T3027" s="35">
        <f>IF(L3027="비가동",0,VLOOKUP(E3027,[1]단가!$D$4:$G$1048576,4,0))</f>
        <v>172</v>
      </c>
      <c r="U3027" s="35">
        <f t="shared" si="235"/>
        <v>565880</v>
      </c>
      <c r="V3027" s="36" t="str">
        <f>IF($L3027="비가동",0,IF($B3027="in",VLOOKUP($E3027,[1]투입량!$M:$T,3,FALSE),VLOOKUP($E3027,[1]투입량!$D:$I,3,FALSE)))</f>
        <v>E6005</v>
      </c>
      <c r="W3027" s="35">
        <f>IF($L3027="비가동",0,IF($B3027="in",VLOOKUP($E3027,[1]투입량!$M:$T,6,FALSE),VLOOKUP($E3027,[1]투입량!$D:$I,5,FALSE)))</f>
        <v>0</v>
      </c>
      <c r="X3027" s="35">
        <f t="shared" si="237"/>
        <v>0</v>
      </c>
      <c r="Y3027" s="37">
        <f>IF(V3027=0,0,VLOOKUP(V3027,[1]원재료!C:H,3,0)*0.001)</f>
        <v>4.62</v>
      </c>
      <c r="Z3027" s="35">
        <f t="shared" si="236"/>
        <v>0</v>
      </c>
      <c r="AA3027" s="49"/>
      <c r="AB3027" s="39" t="s">
        <v>232</v>
      </c>
      <c r="AC3027" s="40"/>
    </row>
    <row r="3028" spans="1:29" ht="19.5" customHeight="1" x14ac:dyDescent="0.45">
      <c r="A3028" s="22">
        <v>46158</v>
      </c>
      <c r="B3028" s="23" t="s">
        <v>29</v>
      </c>
      <c r="C3028" s="27" t="s">
        <v>168</v>
      </c>
      <c r="D3028" s="25" t="s">
        <v>312</v>
      </c>
      <c r="E3028" s="26" t="s">
        <v>313</v>
      </c>
      <c r="F3028" s="27" t="str">
        <f>VLOOKUP(표1[[#This Row],[품번]],[1]!품번구분[#Data],2,0)</f>
        <v>G</v>
      </c>
      <c r="G3028" s="28">
        <v>6</v>
      </c>
      <c r="H3028" s="28">
        <v>98</v>
      </c>
      <c r="I3028" s="28">
        <v>0</v>
      </c>
      <c r="J3028" s="29">
        <f>표1[[#This Row],[C/V]]*표1[[#This Row],[판수]]-표1[[#This Row],[불량수량]]</f>
        <v>588</v>
      </c>
      <c r="K3028" s="28" t="s">
        <v>314</v>
      </c>
      <c r="L3028" s="28" t="s">
        <v>117</v>
      </c>
      <c r="M3028" s="30" t="s">
        <v>231</v>
      </c>
      <c r="N3028" s="56" t="s">
        <v>230</v>
      </c>
      <c r="O3028" s="25">
        <f t="shared" si="238"/>
        <v>750</v>
      </c>
      <c r="P3028" s="31">
        <v>0</v>
      </c>
      <c r="Q3028" s="32"/>
      <c r="R3028" s="33">
        <f t="shared" si="240"/>
        <v>7.839999999999999</v>
      </c>
      <c r="S3028" s="34">
        <f t="shared" si="239"/>
        <v>168</v>
      </c>
      <c r="T3028" s="35">
        <f>IF(L3028="비가동",0,VLOOKUP(E3028,[1]단가!$D$4:$G$1048576,4,0))</f>
        <v>408.6</v>
      </c>
      <c r="U3028" s="35">
        <f t="shared" si="235"/>
        <v>240256.80000000002</v>
      </c>
      <c r="V3028" s="36" t="str">
        <f>IF($L3028="비가동",0,IF($B3028="in",VLOOKUP($E3028,[1]투입량!$M:$T,3,FALSE),VLOOKUP($E3028,[1]투입량!$D:$I,3,FALSE)))</f>
        <v>E5005-1</v>
      </c>
      <c r="W3028" s="35">
        <f>IF($L3028="비가동",0,IF($B3028="in",VLOOKUP($E3028,[1]투입량!$M:$T,6,FALSE),VLOOKUP($E3028,[1]투입량!$D:$I,5,FALSE)))</f>
        <v>0</v>
      </c>
      <c r="X3028" s="35">
        <f t="shared" si="237"/>
        <v>0</v>
      </c>
      <c r="Y3028" s="37">
        <f>IF(V3028=0,0,VLOOKUP(V3028,[1]원재료!C:H,3,0)*0.001)</f>
        <v>3.25</v>
      </c>
      <c r="Z3028" s="35">
        <f t="shared" si="236"/>
        <v>0</v>
      </c>
      <c r="AA3028" s="49"/>
      <c r="AB3028" s="39" t="s">
        <v>232</v>
      </c>
      <c r="AC3028" s="40"/>
    </row>
    <row r="3029" spans="1:29" ht="19.5" customHeight="1" x14ac:dyDescent="0.45">
      <c r="A3029" s="22">
        <v>46158</v>
      </c>
      <c r="B3029" s="23" t="s">
        <v>29</v>
      </c>
      <c r="C3029" s="27" t="s">
        <v>168</v>
      </c>
      <c r="D3029" s="25" t="s">
        <v>315</v>
      </c>
      <c r="E3029" s="26" t="s">
        <v>313</v>
      </c>
      <c r="F3029" s="27" t="str">
        <f>VLOOKUP(표1[[#This Row],[품번]],[1]!품번구분[#Data],2,0)</f>
        <v>G</v>
      </c>
      <c r="G3029" s="28">
        <v>14</v>
      </c>
      <c r="H3029" s="28">
        <v>98</v>
      </c>
      <c r="I3029" s="28">
        <v>0</v>
      </c>
      <c r="J3029" s="29">
        <f>표1[[#This Row],[C/V]]*표1[[#This Row],[판수]]-표1[[#This Row],[불량수량]]</f>
        <v>1372</v>
      </c>
      <c r="K3029" s="28" t="s">
        <v>314</v>
      </c>
      <c r="L3029" s="28" t="s">
        <v>117</v>
      </c>
      <c r="M3029" s="30" t="s">
        <v>231</v>
      </c>
      <c r="N3029" s="56" t="s">
        <v>230</v>
      </c>
      <c r="O3029" s="25">
        <f t="shared" si="238"/>
        <v>750</v>
      </c>
      <c r="P3029" s="31">
        <v>0</v>
      </c>
      <c r="Q3029" s="32"/>
      <c r="R3029" s="33">
        <f t="shared" si="240"/>
        <v>7.839999999999999</v>
      </c>
      <c r="S3029" s="34">
        <f t="shared" si="239"/>
        <v>168</v>
      </c>
      <c r="T3029" s="35">
        <f>IF(L3029="비가동",0,VLOOKUP(E3029,[1]단가!$D$4:$G$1048576,4,0))</f>
        <v>408.6</v>
      </c>
      <c r="U3029" s="35">
        <f t="shared" si="235"/>
        <v>560599.20000000007</v>
      </c>
      <c r="V3029" s="36" t="str">
        <f>IF($L3029="비가동",0,IF($B3029="in",VLOOKUP($E3029,[1]투입량!$M:$T,3,FALSE),VLOOKUP($E3029,[1]투입량!$D:$I,3,FALSE)))</f>
        <v>E5005-1</v>
      </c>
      <c r="W3029" s="35">
        <f>IF($L3029="비가동",0,IF($B3029="in",VLOOKUP($E3029,[1]투입량!$M:$T,6,FALSE),VLOOKUP($E3029,[1]투입량!$D:$I,5,FALSE)))</f>
        <v>0</v>
      </c>
      <c r="X3029" s="35">
        <f t="shared" si="237"/>
        <v>0</v>
      </c>
      <c r="Y3029" s="37">
        <f>IF(V3029=0,0,VLOOKUP(V3029,[1]원재료!C:H,3,0)*0.001)</f>
        <v>3.25</v>
      </c>
      <c r="Z3029" s="35">
        <f t="shared" si="236"/>
        <v>0</v>
      </c>
      <c r="AA3029" s="49"/>
      <c r="AB3029" s="39" t="s">
        <v>232</v>
      </c>
      <c r="AC3029" s="40"/>
    </row>
    <row r="3030" spans="1:29" ht="19.5" customHeight="1" x14ac:dyDescent="0.45">
      <c r="A3030" s="22">
        <v>46158</v>
      </c>
      <c r="B3030" s="23" t="s">
        <v>29</v>
      </c>
      <c r="C3030" s="27" t="s">
        <v>168</v>
      </c>
      <c r="D3030" s="25" t="s">
        <v>317</v>
      </c>
      <c r="E3030" s="26" t="s">
        <v>318</v>
      </c>
      <c r="F3030" s="27" t="str">
        <f>VLOOKUP(표1[[#This Row],[품번]],[1]!품번구분[#Data],2,0)</f>
        <v>G</v>
      </c>
      <c r="G3030" s="28">
        <v>70</v>
      </c>
      <c r="H3030" s="28">
        <v>66</v>
      </c>
      <c r="I3030" s="28">
        <v>0</v>
      </c>
      <c r="J3030" s="29">
        <f>표1[[#This Row],[C/V]]*표1[[#This Row],[판수]]-표1[[#This Row],[불량수량]]</f>
        <v>4620</v>
      </c>
      <c r="K3030" s="28" t="s">
        <v>314</v>
      </c>
      <c r="L3030" s="28" t="s">
        <v>117</v>
      </c>
      <c r="M3030" s="30" t="s">
        <v>231</v>
      </c>
      <c r="N3030" s="56" t="s">
        <v>230</v>
      </c>
      <c r="O3030" s="25">
        <f t="shared" si="238"/>
        <v>750</v>
      </c>
      <c r="P3030" s="31">
        <v>0</v>
      </c>
      <c r="Q3030" s="32"/>
      <c r="R3030" s="33">
        <f t="shared" si="240"/>
        <v>5.2799999999999994</v>
      </c>
      <c r="S3030" s="34">
        <f t="shared" si="239"/>
        <v>113</v>
      </c>
      <c r="T3030" s="35">
        <f>IF(L3030="비가동",0,VLOOKUP(E3030,[1]단가!$D$4:$G$1048576,4,0))</f>
        <v>172</v>
      </c>
      <c r="U3030" s="35">
        <f t="shared" si="235"/>
        <v>794640</v>
      </c>
      <c r="V3030" s="36" t="str">
        <f>IF($L3030="비가동",0,IF($B3030="in",VLOOKUP($E3030,[1]투입량!$M:$T,3,FALSE),VLOOKUP($E3030,[1]투입량!$D:$I,3,FALSE)))</f>
        <v>E6005</v>
      </c>
      <c r="W3030" s="35">
        <f>IF($L3030="비가동",0,IF($B3030="in",VLOOKUP($E3030,[1]투입량!$M:$T,6,FALSE),VLOOKUP($E3030,[1]투입량!$D:$I,5,FALSE)))</f>
        <v>0</v>
      </c>
      <c r="X3030" s="35">
        <f t="shared" si="237"/>
        <v>0</v>
      </c>
      <c r="Y3030" s="37">
        <f>IF(V3030=0,0,VLOOKUP(V3030,[1]원재료!C:H,3,0)*0.001)</f>
        <v>4.62</v>
      </c>
      <c r="Z3030" s="35">
        <f t="shared" si="236"/>
        <v>0</v>
      </c>
      <c r="AA3030" s="49"/>
      <c r="AB3030" s="39" t="s">
        <v>232</v>
      </c>
      <c r="AC3030" s="40"/>
    </row>
    <row r="3031" spans="1:29" ht="19.5" customHeight="1" x14ac:dyDescent="0.45">
      <c r="A3031" s="22">
        <v>46158</v>
      </c>
      <c r="B3031" s="23" t="s">
        <v>29</v>
      </c>
      <c r="C3031" s="27" t="s">
        <v>168</v>
      </c>
      <c r="D3031" s="25" t="s">
        <v>367</v>
      </c>
      <c r="E3031" s="26" t="s">
        <v>295</v>
      </c>
      <c r="F3031" s="27" t="str">
        <f>VLOOKUP(표1[[#This Row],[품번]],[1]!품번구분[#Data],2,0)</f>
        <v>G</v>
      </c>
      <c r="G3031" s="28">
        <v>9</v>
      </c>
      <c r="H3031" s="28">
        <v>90</v>
      </c>
      <c r="I3031" s="28">
        <v>0</v>
      </c>
      <c r="J3031" s="29">
        <f>표1[[#This Row],[C/V]]*표1[[#This Row],[판수]]-표1[[#This Row],[불량수량]]</f>
        <v>810</v>
      </c>
      <c r="K3031" s="28" t="s">
        <v>298</v>
      </c>
      <c r="L3031" s="28" t="s">
        <v>34</v>
      </c>
      <c r="M3031" s="30" t="s">
        <v>230</v>
      </c>
      <c r="N3031" s="56" t="s">
        <v>231</v>
      </c>
      <c r="O3031" s="25">
        <f t="shared" si="238"/>
        <v>540</v>
      </c>
      <c r="P3031" s="31">
        <v>0</v>
      </c>
      <c r="Q3031" s="32"/>
      <c r="R3031" s="33">
        <f t="shared" si="240"/>
        <v>10</v>
      </c>
      <c r="S3031" s="34">
        <f t="shared" si="239"/>
        <v>215</v>
      </c>
      <c r="T3031" s="35">
        <f>IF(L3031="비가동",0,VLOOKUP(E3031,[1]단가!$D$4:$G$1048576,4,0))</f>
        <v>250</v>
      </c>
      <c r="U3031" s="35">
        <f t="shared" si="235"/>
        <v>202500</v>
      </c>
      <c r="V3031" s="36" t="str">
        <f>IF($L3031="비가동",0,IF($B3031="in",VLOOKUP($E3031,[1]투입량!$M:$T,3,FALSE),VLOOKUP($E3031,[1]투입량!$D:$I,3,FALSE)))</f>
        <v>E5005-1</v>
      </c>
      <c r="W3031" s="35">
        <f>IF($L3031="비가동",0,IF($B3031="in",VLOOKUP($E3031,[1]투입량!$M:$T,6,FALSE),VLOOKUP($E3031,[1]투입량!$D:$I,5,FALSE)))</f>
        <v>302</v>
      </c>
      <c r="X3031" s="35">
        <f t="shared" si="237"/>
        <v>29898.000000000004</v>
      </c>
      <c r="Y3031" s="37">
        <f>IF(V3031=0,0,VLOOKUP(V3031,[1]원재료!C:H,3,0)*0.001)</f>
        <v>3.25</v>
      </c>
      <c r="Z3031" s="35">
        <f t="shared" si="236"/>
        <v>97168.500000000015</v>
      </c>
      <c r="AA3031" s="49"/>
      <c r="AB3031" s="39" t="s">
        <v>232</v>
      </c>
      <c r="AC3031" s="40"/>
    </row>
    <row r="3032" spans="1:29" ht="19.5" customHeight="1" x14ac:dyDescent="0.45">
      <c r="A3032" s="22">
        <v>46158</v>
      </c>
      <c r="B3032" s="23" t="s">
        <v>29</v>
      </c>
      <c r="C3032" s="27" t="s">
        <v>168</v>
      </c>
      <c r="D3032" s="25" t="s">
        <v>368</v>
      </c>
      <c r="E3032" s="26" t="s">
        <v>449</v>
      </c>
      <c r="F3032" s="27" t="str">
        <f>VLOOKUP(표1[[#This Row],[품번]],[1]!품번구분[#Data],2,0)</f>
        <v>G</v>
      </c>
      <c r="G3032" s="28">
        <v>168</v>
      </c>
      <c r="H3032" s="28">
        <v>46</v>
      </c>
      <c r="I3032" s="28">
        <v>0</v>
      </c>
      <c r="J3032" s="29">
        <f>표1[[#This Row],[C/V]]*표1[[#This Row],[판수]]-표1[[#This Row],[불량수량]]</f>
        <v>7728</v>
      </c>
      <c r="K3032" s="28" t="s">
        <v>298</v>
      </c>
      <c r="L3032" s="28" t="s">
        <v>34</v>
      </c>
      <c r="M3032" s="30" t="s">
        <v>230</v>
      </c>
      <c r="N3032" s="56" t="s">
        <v>231</v>
      </c>
      <c r="O3032" s="25">
        <f t="shared" si="238"/>
        <v>540</v>
      </c>
      <c r="P3032" s="31">
        <v>0</v>
      </c>
      <c r="Q3032" s="32"/>
      <c r="R3032" s="33">
        <f t="shared" si="240"/>
        <v>5.1111111111111107</v>
      </c>
      <c r="S3032" s="34">
        <f t="shared" si="239"/>
        <v>113</v>
      </c>
      <c r="T3032" s="35">
        <f>IF(L3032="비가동",0,VLOOKUP(E3032,[1]단가!$D$4:$G$1048576,4,0))</f>
        <v>56</v>
      </c>
      <c r="U3032" s="35">
        <f t="shared" si="235"/>
        <v>432768</v>
      </c>
      <c r="V3032" s="36" t="str">
        <f>IF($L3032="비가동",0,IF($B3032="in",VLOOKUP($E3032,[1]투입량!$M:$T,3,FALSE),VLOOKUP($E3032,[1]투입량!$D:$I,3,FALSE)))</f>
        <v>E6501</v>
      </c>
      <c r="W3032" s="35">
        <f>IF($L3032="비가동",0,IF($B3032="in",VLOOKUP($E3032,[1]투입량!$M:$T,6,FALSE),VLOOKUP($E3032,[1]투입량!$D:$I,5,FALSE)))</f>
        <v>40</v>
      </c>
      <c r="X3032" s="35">
        <f t="shared" si="237"/>
        <v>2024</v>
      </c>
      <c r="Y3032" s="37">
        <f>IF(V3032=0,0,VLOOKUP(V3032,[1]원재료!C:H,3,0)*0.001)</f>
        <v>4.7300000000000004</v>
      </c>
      <c r="Z3032" s="35">
        <f t="shared" si="236"/>
        <v>9573.52</v>
      </c>
      <c r="AA3032" s="49"/>
      <c r="AB3032" s="39" t="s">
        <v>232</v>
      </c>
      <c r="AC3032" s="40"/>
    </row>
    <row r="3033" spans="1:29" ht="19.5" customHeight="1" x14ac:dyDescent="0.45">
      <c r="A3033" s="22">
        <v>46158</v>
      </c>
      <c r="B3033" s="23" t="s">
        <v>29</v>
      </c>
      <c r="C3033" s="27" t="s">
        <v>168</v>
      </c>
      <c r="D3033" s="25" t="s">
        <v>367</v>
      </c>
      <c r="E3033" s="26" t="s">
        <v>295</v>
      </c>
      <c r="F3033" s="27" t="str">
        <f>VLOOKUP(표1[[#This Row],[품번]],[1]!품번구분[#Data],2,0)</f>
        <v>G</v>
      </c>
      <c r="G3033" s="28">
        <v>9</v>
      </c>
      <c r="H3033" s="28">
        <v>125</v>
      </c>
      <c r="I3033" s="28">
        <v>0</v>
      </c>
      <c r="J3033" s="29">
        <f>표1[[#This Row],[C/V]]*표1[[#This Row],[판수]]-표1[[#This Row],[불량수량]]</f>
        <v>1125</v>
      </c>
      <c r="K3033" s="28" t="s">
        <v>293</v>
      </c>
      <c r="L3033" s="28" t="s">
        <v>117</v>
      </c>
      <c r="M3033" s="30" t="s">
        <v>231</v>
      </c>
      <c r="N3033" s="56" t="s">
        <v>230</v>
      </c>
      <c r="O3033" s="25">
        <f t="shared" si="238"/>
        <v>750</v>
      </c>
      <c r="P3033" s="31">
        <v>0</v>
      </c>
      <c r="Q3033" s="32"/>
      <c r="R3033" s="33">
        <f t="shared" si="240"/>
        <v>10</v>
      </c>
      <c r="S3033" s="34">
        <f t="shared" si="239"/>
        <v>215</v>
      </c>
      <c r="T3033" s="35">
        <f>IF(L3033="비가동",0,VLOOKUP(E3033,[1]단가!$D$4:$G$1048576,4,0))</f>
        <v>250</v>
      </c>
      <c r="U3033" s="35">
        <f t="shared" si="235"/>
        <v>281250</v>
      </c>
      <c r="V3033" s="36" t="str">
        <f>IF($L3033="비가동",0,IF($B3033="in",VLOOKUP($E3033,[1]투입량!$M:$T,3,FALSE),VLOOKUP($E3033,[1]투입량!$D:$I,3,FALSE)))</f>
        <v>E5005-1</v>
      </c>
      <c r="W3033" s="35">
        <f>IF($L3033="비가동",0,IF($B3033="in",VLOOKUP($E3033,[1]투입량!$M:$T,6,FALSE),VLOOKUP($E3033,[1]투입량!$D:$I,5,FALSE)))</f>
        <v>302</v>
      </c>
      <c r="X3033" s="35">
        <f t="shared" si="237"/>
        <v>41525.000000000007</v>
      </c>
      <c r="Y3033" s="37">
        <f>IF(V3033=0,0,VLOOKUP(V3033,[1]원재료!C:H,3,0)*0.001)</f>
        <v>3.25</v>
      </c>
      <c r="Z3033" s="35">
        <f t="shared" si="236"/>
        <v>134956.25000000003</v>
      </c>
      <c r="AA3033" s="49"/>
      <c r="AB3033" s="39" t="s">
        <v>232</v>
      </c>
      <c r="AC3033" s="40"/>
    </row>
    <row r="3034" spans="1:29" ht="19.5" customHeight="1" x14ac:dyDescent="0.45">
      <c r="A3034" s="22">
        <v>46158</v>
      </c>
      <c r="B3034" s="23" t="s">
        <v>29</v>
      </c>
      <c r="C3034" s="27" t="s">
        <v>168</v>
      </c>
      <c r="D3034" s="25" t="s">
        <v>368</v>
      </c>
      <c r="E3034" s="26" t="s">
        <v>449</v>
      </c>
      <c r="F3034" s="27" t="str">
        <f>VLOOKUP(표1[[#This Row],[품번]],[1]!품번구분[#Data],2,0)</f>
        <v>G</v>
      </c>
      <c r="G3034" s="28">
        <v>168</v>
      </c>
      <c r="H3034" s="28">
        <v>67</v>
      </c>
      <c r="I3034" s="28">
        <v>0</v>
      </c>
      <c r="J3034" s="29">
        <f>표1[[#This Row],[C/V]]*표1[[#This Row],[판수]]-표1[[#This Row],[불량수량]]</f>
        <v>11256</v>
      </c>
      <c r="K3034" s="28" t="s">
        <v>293</v>
      </c>
      <c r="L3034" s="28" t="s">
        <v>117</v>
      </c>
      <c r="M3034" s="30" t="s">
        <v>231</v>
      </c>
      <c r="N3034" s="56" t="s">
        <v>230</v>
      </c>
      <c r="O3034" s="25">
        <f t="shared" si="238"/>
        <v>750</v>
      </c>
      <c r="P3034" s="31">
        <v>0</v>
      </c>
      <c r="Q3034" s="32"/>
      <c r="R3034" s="33">
        <f t="shared" si="240"/>
        <v>5.36</v>
      </c>
      <c r="S3034" s="34">
        <f t="shared" si="239"/>
        <v>113</v>
      </c>
      <c r="T3034" s="35">
        <f>IF(L3034="비가동",0,VLOOKUP(E3034,[1]단가!$D$4:$G$1048576,4,0))</f>
        <v>56</v>
      </c>
      <c r="U3034" s="35">
        <f t="shared" si="235"/>
        <v>630336</v>
      </c>
      <c r="V3034" s="36" t="str">
        <f>IF($L3034="비가동",0,IF($B3034="in",VLOOKUP($E3034,[1]투입량!$M:$T,3,FALSE),VLOOKUP($E3034,[1]투입량!$D:$I,3,FALSE)))</f>
        <v>E6501</v>
      </c>
      <c r="W3034" s="35">
        <f>IF($L3034="비가동",0,IF($B3034="in",VLOOKUP($E3034,[1]투입량!$M:$T,6,FALSE),VLOOKUP($E3034,[1]투입량!$D:$I,5,FALSE)))</f>
        <v>40</v>
      </c>
      <c r="X3034" s="35">
        <f t="shared" si="237"/>
        <v>2948</v>
      </c>
      <c r="Y3034" s="37">
        <f>IF(V3034=0,0,VLOOKUP(V3034,[1]원재료!C:H,3,0)*0.001)</f>
        <v>4.7300000000000004</v>
      </c>
      <c r="Z3034" s="35">
        <f t="shared" si="236"/>
        <v>13944.04</v>
      </c>
      <c r="AA3034" s="49"/>
      <c r="AB3034" s="39" t="s">
        <v>232</v>
      </c>
      <c r="AC3034" s="40"/>
    </row>
    <row r="3035" spans="1:29" ht="19.5" customHeight="1" x14ac:dyDescent="0.45">
      <c r="A3035" s="22">
        <v>46158</v>
      </c>
      <c r="B3035" s="23" t="s">
        <v>29</v>
      </c>
      <c r="C3035" s="27" t="s">
        <v>168</v>
      </c>
      <c r="D3035" s="25" t="s">
        <v>320</v>
      </c>
      <c r="E3035" s="26" t="s">
        <v>421</v>
      </c>
      <c r="F3035" s="27" t="str">
        <f>VLOOKUP(표1[[#This Row],[품번]],[1]!품번구분[#Data],2,0)</f>
        <v>G</v>
      </c>
      <c r="G3035" s="28">
        <v>4</v>
      </c>
      <c r="H3035" s="28">
        <v>79</v>
      </c>
      <c r="I3035" s="28">
        <v>0</v>
      </c>
      <c r="J3035" s="29">
        <f>표1[[#This Row],[C/V]]*표1[[#This Row],[판수]]-표1[[#This Row],[불량수량]]</f>
        <v>316</v>
      </c>
      <c r="K3035" s="28" t="s">
        <v>322</v>
      </c>
      <c r="L3035" s="28" t="s">
        <v>34</v>
      </c>
      <c r="M3035" s="30" t="s">
        <v>230</v>
      </c>
      <c r="N3035" s="56" t="s">
        <v>231</v>
      </c>
      <c r="O3035" s="25">
        <f t="shared" si="238"/>
        <v>540</v>
      </c>
      <c r="P3035" s="31">
        <v>0</v>
      </c>
      <c r="Q3035" s="32"/>
      <c r="R3035" s="33">
        <f t="shared" si="240"/>
        <v>8.7777777777777768</v>
      </c>
      <c r="S3035" s="34">
        <f t="shared" si="239"/>
        <v>188</v>
      </c>
      <c r="T3035" s="35">
        <f>IF(L3035="비가동",0,VLOOKUP(E3035,[1]단가!$D$4:$G$1048576,4,0))</f>
        <v>718.6</v>
      </c>
      <c r="U3035" s="35">
        <f t="shared" si="235"/>
        <v>227077.6</v>
      </c>
      <c r="V3035" s="36" t="str">
        <f>IF($L3035="비가동",0,IF($B3035="in",VLOOKUP($E3035,[1]투입량!$M:$T,3,FALSE),VLOOKUP($E3035,[1]투입량!$D:$I,3,FALSE)))</f>
        <v>E4701</v>
      </c>
      <c r="W3035" s="35">
        <f>IF($L3035="비가동",0,IF($B3035="in",VLOOKUP($E3035,[1]투입량!$M:$T,6,FALSE),VLOOKUP($E3035,[1]투입량!$D:$I,5,FALSE)))</f>
        <v>0</v>
      </c>
      <c r="X3035" s="35">
        <f t="shared" si="237"/>
        <v>0</v>
      </c>
      <c r="Y3035" s="37">
        <f>IF(V3035=0,0,VLOOKUP(V3035,[1]원재료!C:H,3,0)*0.001)</f>
        <v>3.13</v>
      </c>
      <c r="Z3035" s="35">
        <f t="shared" si="236"/>
        <v>0</v>
      </c>
      <c r="AA3035" s="49"/>
      <c r="AB3035" s="39" t="s">
        <v>232</v>
      </c>
      <c r="AC3035" s="40"/>
    </row>
    <row r="3036" spans="1:29" ht="19.5" customHeight="1" x14ac:dyDescent="0.45">
      <c r="A3036" s="22">
        <v>46158</v>
      </c>
      <c r="B3036" s="23" t="s">
        <v>29</v>
      </c>
      <c r="C3036" s="27" t="s">
        <v>168</v>
      </c>
      <c r="D3036" s="25" t="s">
        <v>323</v>
      </c>
      <c r="E3036" s="26" t="s">
        <v>324</v>
      </c>
      <c r="F3036" s="27" t="str">
        <f>VLOOKUP(표1[[#This Row],[품번]],[1]!품번구분[#Data],2,0)</f>
        <v>G</v>
      </c>
      <c r="G3036" s="28">
        <v>40</v>
      </c>
      <c r="H3036" s="28">
        <v>79</v>
      </c>
      <c r="I3036" s="28">
        <v>0</v>
      </c>
      <c r="J3036" s="29">
        <f>표1[[#This Row],[C/V]]*표1[[#This Row],[판수]]-표1[[#This Row],[불량수량]]</f>
        <v>3160</v>
      </c>
      <c r="K3036" s="28" t="s">
        <v>322</v>
      </c>
      <c r="L3036" s="28" t="s">
        <v>34</v>
      </c>
      <c r="M3036" s="30" t="s">
        <v>230</v>
      </c>
      <c r="N3036" s="56" t="s">
        <v>231</v>
      </c>
      <c r="O3036" s="25">
        <f t="shared" si="238"/>
        <v>540</v>
      </c>
      <c r="P3036" s="31">
        <v>0</v>
      </c>
      <c r="Q3036" s="32"/>
      <c r="R3036" s="33">
        <f t="shared" si="240"/>
        <v>8.7777777777777768</v>
      </c>
      <c r="S3036" s="34">
        <f t="shared" si="239"/>
        <v>188</v>
      </c>
      <c r="T3036" s="35">
        <f>IF(L3036="비가동",0,VLOOKUP(E3036,[1]단가!$D$4:$G$1048576,4,0))</f>
        <v>65</v>
      </c>
      <c r="U3036" s="35">
        <f t="shared" si="235"/>
        <v>205400</v>
      </c>
      <c r="V3036" s="36" t="str">
        <f>IF($L3036="비가동",0,IF($B3036="in",VLOOKUP($E3036,[1]투입량!$M:$T,3,FALSE),VLOOKUP($E3036,[1]투입량!$D:$I,3,FALSE)))</f>
        <v>E4005</v>
      </c>
      <c r="W3036" s="35">
        <f>IF($L3036="비가동",0,IF($B3036="in",VLOOKUP($E3036,[1]투입량!$M:$T,6,FALSE),VLOOKUP($E3036,[1]투입량!$D:$I,5,FALSE)))</f>
        <v>252</v>
      </c>
      <c r="X3036" s="35">
        <f t="shared" si="237"/>
        <v>21898.800000000003</v>
      </c>
      <c r="Y3036" s="37">
        <f>IF(V3036=0,0,VLOOKUP(V3036,[1]원재료!C:H,3,0)*0.001)</f>
        <v>3.22</v>
      </c>
      <c r="Z3036" s="35">
        <f t="shared" si="236"/>
        <v>70514.136000000013</v>
      </c>
      <c r="AA3036" s="49"/>
      <c r="AB3036" s="39" t="s">
        <v>232</v>
      </c>
      <c r="AC3036" s="40"/>
    </row>
    <row r="3037" spans="1:29" ht="19.5" customHeight="1" x14ac:dyDescent="0.45">
      <c r="A3037" s="22">
        <v>46158</v>
      </c>
      <c r="B3037" s="23" t="s">
        <v>29</v>
      </c>
      <c r="C3037" s="27" t="s">
        <v>168</v>
      </c>
      <c r="D3037" s="25" t="s">
        <v>325</v>
      </c>
      <c r="E3037" s="26" t="s">
        <v>394</v>
      </c>
      <c r="F3037" s="27" t="str">
        <f>VLOOKUP(표1[[#This Row],[품번]],[1]!품번구분[#Data],2,0)</f>
        <v>G</v>
      </c>
      <c r="G3037" s="28">
        <v>4</v>
      </c>
      <c r="H3037" s="28">
        <v>79</v>
      </c>
      <c r="I3037" s="28">
        <v>0</v>
      </c>
      <c r="J3037" s="29">
        <f>표1[[#This Row],[C/V]]*표1[[#This Row],[판수]]-표1[[#This Row],[불량수량]]</f>
        <v>316</v>
      </c>
      <c r="K3037" s="28" t="s">
        <v>322</v>
      </c>
      <c r="L3037" s="28" t="s">
        <v>34</v>
      </c>
      <c r="M3037" s="30" t="s">
        <v>230</v>
      </c>
      <c r="N3037" s="56" t="s">
        <v>231</v>
      </c>
      <c r="O3037" s="25">
        <f t="shared" si="238"/>
        <v>540</v>
      </c>
      <c r="P3037" s="31">
        <v>0</v>
      </c>
      <c r="Q3037" s="32"/>
      <c r="R3037" s="33">
        <f t="shared" si="240"/>
        <v>8.7777777777777768</v>
      </c>
      <c r="S3037" s="34">
        <f t="shared" si="239"/>
        <v>188</v>
      </c>
      <c r="T3037" s="35">
        <f>IF(L3037="비가동",0,VLOOKUP(E3037,[1]단가!$D$4:$G$1048576,4,0))</f>
        <v>760</v>
      </c>
      <c r="U3037" s="35">
        <f t="shared" si="235"/>
        <v>240160</v>
      </c>
      <c r="V3037" s="36" t="str">
        <f>IF($L3037="비가동",0,IF($B3037="in",VLOOKUP($E3037,[1]투입량!$M:$T,3,FALSE),VLOOKUP($E3037,[1]투입량!$D:$I,3,FALSE)))</f>
        <v>E4701</v>
      </c>
      <c r="W3037" s="35">
        <f>IF($L3037="비가동",0,IF($B3037="in",VLOOKUP($E3037,[1]투입량!$M:$T,6,FALSE),VLOOKUP($E3037,[1]투입량!$D:$I,5,FALSE)))</f>
        <v>297</v>
      </c>
      <c r="X3037" s="35">
        <f t="shared" si="237"/>
        <v>25809.300000000003</v>
      </c>
      <c r="Y3037" s="37">
        <f>IF(V3037=0,0,VLOOKUP(V3037,[1]원재료!C:H,3,0)*0.001)</f>
        <v>3.13</v>
      </c>
      <c r="Z3037" s="35">
        <f t="shared" si="236"/>
        <v>80783.109000000011</v>
      </c>
      <c r="AA3037" s="49"/>
      <c r="AB3037" s="39" t="s">
        <v>232</v>
      </c>
      <c r="AC3037" s="40"/>
    </row>
    <row r="3038" spans="1:29" ht="19.5" customHeight="1" x14ac:dyDescent="0.45">
      <c r="A3038" s="22">
        <v>46158</v>
      </c>
      <c r="B3038" s="23" t="s">
        <v>29</v>
      </c>
      <c r="C3038" s="27" t="s">
        <v>168</v>
      </c>
      <c r="D3038" s="25" t="s">
        <v>320</v>
      </c>
      <c r="E3038" s="26" t="s">
        <v>421</v>
      </c>
      <c r="F3038" s="27" t="str">
        <f>VLOOKUP(표1[[#This Row],[품번]],[1]!품번구분[#Data],2,0)</f>
        <v>G</v>
      </c>
      <c r="G3038" s="28">
        <v>4</v>
      </c>
      <c r="H3038" s="28">
        <v>109</v>
      </c>
      <c r="I3038" s="28">
        <v>0</v>
      </c>
      <c r="J3038" s="29">
        <f>표1[[#This Row],[C/V]]*표1[[#This Row],[판수]]-표1[[#This Row],[불량수량]]</f>
        <v>436</v>
      </c>
      <c r="K3038" s="28" t="s">
        <v>327</v>
      </c>
      <c r="L3038" s="28" t="s">
        <v>117</v>
      </c>
      <c r="M3038" s="30" t="s">
        <v>231</v>
      </c>
      <c r="N3038" s="56" t="s">
        <v>230</v>
      </c>
      <c r="O3038" s="25">
        <f t="shared" si="238"/>
        <v>750</v>
      </c>
      <c r="P3038" s="31">
        <v>0</v>
      </c>
      <c r="Q3038" s="32"/>
      <c r="R3038" s="33">
        <f t="shared" si="240"/>
        <v>8.7200000000000006</v>
      </c>
      <c r="S3038" s="34">
        <f t="shared" si="239"/>
        <v>188</v>
      </c>
      <c r="T3038" s="35">
        <f>IF(L3038="비가동",0,VLOOKUP(E3038,[1]단가!$D$4:$G$1048576,4,0))</f>
        <v>718.6</v>
      </c>
      <c r="U3038" s="35">
        <f t="shared" si="235"/>
        <v>313309.60000000003</v>
      </c>
      <c r="V3038" s="36" t="str">
        <f>IF($L3038="비가동",0,IF($B3038="in",VLOOKUP($E3038,[1]투입량!$M:$T,3,FALSE),VLOOKUP($E3038,[1]투입량!$D:$I,3,FALSE)))</f>
        <v>E4701</v>
      </c>
      <c r="W3038" s="35">
        <f>IF($L3038="비가동",0,IF($B3038="in",VLOOKUP($E3038,[1]투입량!$M:$T,6,FALSE),VLOOKUP($E3038,[1]투입량!$D:$I,5,FALSE)))</f>
        <v>0</v>
      </c>
      <c r="X3038" s="35">
        <f t="shared" si="237"/>
        <v>0</v>
      </c>
      <c r="Y3038" s="37">
        <f>IF(V3038=0,0,VLOOKUP(V3038,[1]원재료!C:H,3,0)*0.001)</f>
        <v>3.13</v>
      </c>
      <c r="Z3038" s="35">
        <f t="shared" si="236"/>
        <v>0</v>
      </c>
      <c r="AA3038" s="49"/>
      <c r="AB3038" s="39" t="s">
        <v>232</v>
      </c>
      <c r="AC3038" s="40"/>
    </row>
    <row r="3039" spans="1:29" ht="19.5" customHeight="1" x14ac:dyDescent="0.45">
      <c r="A3039" s="22">
        <v>46158</v>
      </c>
      <c r="B3039" s="23" t="s">
        <v>29</v>
      </c>
      <c r="C3039" s="27" t="s">
        <v>168</v>
      </c>
      <c r="D3039" s="25" t="s">
        <v>323</v>
      </c>
      <c r="E3039" s="26" t="s">
        <v>324</v>
      </c>
      <c r="F3039" s="27" t="str">
        <f>VLOOKUP(표1[[#This Row],[품번]],[1]!품번구분[#Data],2,0)</f>
        <v>G</v>
      </c>
      <c r="G3039" s="28">
        <v>40</v>
      </c>
      <c r="H3039" s="28">
        <v>109</v>
      </c>
      <c r="I3039" s="28">
        <v>0</v>
      </c>
      <c r="J3039" s="29">
        <f>표1[[#This Row],[C/V]]*표1[[#This Row],[판수]]-표1[[#This Row],[불량수량]]</f>
        <v>4360</v>
      </c>
      <c r="K3039" s="28" t="s">
        <v>327</v>
      </c>
      <c r="L3039" s="28" t="s">
        <v>117</v>
      </c>
      <c r="M3039" s="30" t="s">
        <v>231</v>
      </c>
      <c r="N3039" s="56" t="s">
        <v>230</v>
      </c>
      <c r="O3039" s="25">
        <f t="shared" si="238"/>
        <v>750</v>
      </c>
      <c r="P3039" s="31">
        <v>0</v>
      </c>
      <c r="Q3039" s="32"/>
      <c r="R3039" s="33">
        <f t="shared" si="240"/>
        <v>8.7200000000000006</v>
      </c>
      <c r="S3039" s="34">
        <f t="shared" si="239"/>
        <v>188</v>
      </c>
      <c r="T3039" s="35">
        <f>IF(L3039="비가동",0,VLOOKUP(E3039,[1]단가!$D$4:$G$1048576,4,0))</f>
        <v>65</v>
      </c>
      <c r="U3039" s="35">
        <f t="shared" si="235"/>
        <v>283400</v>
      </c>
      <c r="V3039" s="36" t="str">
        <f>IF($L3039="비가동",0,IF($B3039="in",VLOOKUP($E3039,[1]투입량!$M:$T,3,FALSE),VLOOKUP($E3039,[1]투입량!$D:$I,3,FALSE)))</f>
        <v>E4005</v>
      </c>
      <c r="W3039" s="35">
        <f>IF($L3039="비가동",0,IF($B3039="in",VLOOKUP($E3039,[1]투입량!$M:$T,6,FALSE),VLOOKUP($E3039,[1]투입량!$D:$I,5,FALSE)))</f>
        <v>252</v>
      </c>
      <c r="X3039" s="35">
        <f t="shared" si="237"/>
        <v>30214.800000000007</v>
      </c>
      <c r="Y3039" s="37">
        <f>IF(V3039=0,0,VLOOKUP(V3039,[1]원재료!C:H,3,0)*0.001)</f>
        <v>3.22</v>
      </c>
      <c r="Z3039" s="35">
        <f t="shared" si="236"/>
        <v>97291.656000000032</v>
      </c>
      <c r="AA3039" s="49"/>
      <c r="AB3039" s="39" t="s">
        <v>232</v>
      </c>
      <c r="AC3039" s="40"/>
    </row>
    <row r="3040" spans="1:29" ht="19.5" customHeight="1" x14ac:dyDescent="0.45">
      <c r="A3040" s="22">
        <v>46158</v>
      </c>
      <c r="B3040" s="23" t="s">
        <v>29</v>
      </c>
      <c r="C3040" s="27" t="s">
        <v>168</v>
      </c>
      <c r="D3040" s="25" t="s">
        <v>325</v>
      </c>
      <c r="E3040" s="26" t="s">
        <v>394</v>
      </c>
      <c r="F3040" s="27" t="str">
        <f>VLOOKUP(표1[[#This Row],[품번]],[1]!품번구분[#Data],2,0)</f>
        <v>G</v>
      </c>
      <c r="G3040" s="28">
        <v>4</v>
      </c>
      <c r="H3040" s="28">
        <v>109</v>
      </c>
      <c r="I3040" s="28">
        <v>0</v>
      </c>
      <c r="J3040" s="29">
        <f>표1[[#This Row],[C/V]]*표1[[#This Row],[판수]]-표1[[#This Row],[불량수량]]</f>
        <v>436</v>
      </c>
      <c r="K3040" s="28" t="s">
        <v>327</v>
      </c>
      <c r="L3040" s="28" t="s">
        <v>117</v>
      </c>
      <c r="M3040" s="30" t="s">
        <v>231</v>
      </c>
      <c r="N3040" s="56" t="s">
        <v>230</v>
      </c>
      <c r="O3040" s="25">
        <f t="shared" si="238"/>
        <v>750</v>
      </c>
      <c r="P3040" s="31">
        <v>0</v>
      </c>
      <c r="Q3040" s="32"/>
      <c r="R3040" s="33">
        <f t="shared" si="240"/>
        <v>8.7200000000000006</v>
      </c>
      <c r="S3040" s="34">
        <f t="shared" si="239"/>
        <v>188</v>
      </c>
      <c r="T3040" s="35">
        <f>IF(L3040="비가동",0,VLOOKUP(E3040,[1]단가!$D$4:$G$1048576,4,0))</f>
        <v>760</v>
      </c>
      <c r="U3040" s="35">
        <f t="shared" si="235"/>
        <v>331360</v>
      </c>
      <c r="V3040" s="36" t="str">
        <f>IF($L3040="비가동",0,IF($B3040="in",VLOOKUP($E3040,[1]투입량!$M:$T,3,FALSE),VLOOKUP($E3040,[1]투입량!$D:$I,3,FALSE)))</f>
        <v>E4701</v>
      </c>
      <c r="W3040" s="35">
        <f>IF($L3040="비가동",0,IF($B3040="in",VLOOKUP($E3040,[1]투입량!$M:$T,6,FALSE),VLOOKUP($E3040,[1]투입량!$D:$I,5,FALSE)))</f>
        <v>297</v>
      </c>
      <c r="X3040" s="35">
        <f t="shared" si="237"/>
        <v>35610.300000000003</v>
      </c>
      <c r="Y3040" s="37">
        <f>IF(V3040=0,0,VLOOKUP(V3040,[1]원재료!C:H,3,0)*0.001)</f>
        <v>3.13</v>
      </c>
      <c r="Z3040" s="35">
        <f t="shared" si="236"/>
        <v>111460.239</v>
      </c>
      <c r="AA3040" s="49"/>
      <c r="AB3040" s="39" t="s">
        <v>232</v>
      </c>
      <c r="AC3040" s="40"/>
    </row>
    <row r="3041" spans="1:29" ht="19.5" customHeight="1" x14ac:dyDescent="0.45">
      <c r="A3041" s="22">
        <v>46158</v>
      </c>
      <c r="B3041" s="23" t="s">
        <v>29</v>
      </c>
      <c r="C3041" s="27" t="s">
        <v>168</v>
      </c>
      <c r="D3041" s="25" t="s">
        <v>328</v>
      </c>
      <c r="E3041" s="26" t="s">
        <v>454</v>
      </c>
      <c r="F3041" s="27" t="str">
        <f>VLOOKUP(표1[[#This Row],[품번]],[1]!품번구분[#Data],2,0)</f>
        <v>G</v>
      </c>
      <c r="G3041" s="28">
        <v>2</v>
      </c>
      <c r="H3041" s="28">
        <v>11</v>
      </c>
      <c r="I3041" s="28">
        <v>0</v>
      </c>
      <c r="J3041" s="29">
        <f>표1[[#This Row],[C/V]]*표1[[#This Row],[판수]]-표1[[#This Row],[불량수량]]</f>
        <v>22</v>
      </c>
      <c r="K3041" s="28" t="s">
        <v>334</v>
      </c>
      <c r="L3041" s="28" t="s">
        <v>34</v>
      </c>
      <c r="M3041" s="30" t="s">
        <v>230</v>
      </c>
      <c r="N3041" s="30">
        <v>0.39583333333333331</v>
      </c>
      <c r="O3041" s="25">
        <f t="shared" si="238"/>
        <v>90</v>
      </c>
      <c r="P3041" s="31">
        <v>0</v>
      </c>
      <c r="Q3041" s="32"/>
      <c r="R3041" s="33">
        <f t="shared" si="240"/>
        <v>7.333333333333333</v>
      </c>
      <c r="S3041" s="34">
        <f t="shared" si="239"/>
        <v>11</v>
      </c>
      <c r="T3041" s="35">
        <f>IF(L3041="비가동",0,VLOOKUP(E3041,[1]단가!$D$4:$G$1048576,4,0))</f>
        <v>3750</v>
      </c>
      <c r="U3041" s="35">
        <f t="shared" si="235"/>
        <v>82500</v>
      </c>
      <c r="V3041" s="36" t="str">
        <f>IF($L3041="비가동",0,IF($B3041="in",VLOOKUP($E3041,[1]투입량!$M:$T,3,FALSE),VLOOKUP($E3041,[1]투입량!$D:$I,3,FALSE)))</f>
        <v>E6005</v>
      </c>
      <c r="W3041" s="35">
        <f>IF($L3041="비가동",0,IF($B3041="in",VLOOKUP($E3041,[1]투입량!$M:$T,6,FALSE),VLOOKUP($E3041,[1]투입량!$D:$I,5,FALSE)))</f>
        <v>88</v>
      </c>
      <c r="X3041" s="35">
        <f t="shared" si="237"/>
        <v>1064.8000000000002</v>
      </c>
      <c r="Y3041" s="37">
        <f>IF(V3041=0,0,VLOOKUP(V3041,[1]원재료!C:H,3,0)*0.001)</f>
        <v>4.62</v>
      </c>
      <c r="Z3041" s="35">
        <f t="shared" si="236"/>
        <v>4919.3760000000011</v>
      </c>
      <c r="AA3041" s="49"/>
      <c r="AB3041" s="39" t="s">
        <v>232</v>
      </c>
      <c r="AC3041" s="40"/>
    </row>
    <row r="3042" spans="1:29" ht="19.5" hidden="1" customHeight="1" x14ac:dyDescent="0.45">
      <c r="A3042" s="22">
        <v>46158</v>
      </c>
      <c r="B3042" s="23" t="s">
        <v>29</v>
      </c>
      <c r="C3042" s="27" t="s">
        <v>168</v>
      </c>
      <c r="D3042" s="25" t="s">
        <v>328</v>
      </c>
      <c r="E3042" s="26" t="s">
        <v>236</v>
      </c>
      <c r="F3042" s="27" t="str">
        <f>VLOOKUP(표1[[#This Row],[품번]],[1]!품번구분[#Data],2,0)</f>
        <v>G</v>
      </c>
      <c r="G3042" s="28">
        <v>9</v>
      </c>
      <c r="H3042" s="28">
        <v>27</v>
      </c>
      <c r="I3042" s="28">
        <v>0</v>
      </c>
      <c r="J3042" s="29">
        <f>표1[[#This Row],[C/V]]*표1[[#This Row],[판수]]-표1[[#This Row],[불량수량]]</f>
        <v>243</v>
      </c>
      <c r="K3042" s="28" t="s">
        <v>334</v>
      </c>
      <c r="L3042" s="28" t="s">
        <v>34</v>
      </c>
      <c r="M3042" s="30">
        <v>0.39583333333333331</v>
      </c>
      <c r="N3042" s="56" t="s">
        <v>231</v>
      </c>
      <c r="O3042" s="25">
        <f t="shared" si="238"/>
        <v>300</v>
      </c>
      <c r="P3042" s="31">
        <v>150</v>
      </c>
      <c r="Q3042" s="32" t="s">
        <v>178</v>
      </c>
      <c r="R3042" s="33">
        <f t="shared" si="240"/>
        <v>5.3999999999999995</v>
      </c>
      <c r="S3042" s="34">
        <f t="shared" si="239"/>
        <v>99</v>
      </c>
      <c r="T3042" s="35">
        <f>IF(L3042="비가동",0,VLOOKUP(E3042,[1]단가!$D$4:$G$1048576,4,0))</f>
        <v>1541.9</v>
      </c>
      <c r="U3042" s="35">
        <f t="shared" si="235"/>
        <v>374681.7</v>
      </c>
      <c r="V3042" s="36" t="str">
        <f>IF($L3042="비가동",0,IF($B3042="in",VLOOKUP($E3042,[1]투입량!$M:$T,3,FALSE),VLOOKUP($E3042,[1]투입량!$D:$I,3,FALSE)))</f>
        <v>E5005-1</v>
      </c>
      <c r="W3042" s="35">
        <f>IF($L3042="비가동",0,IF($B3042="in",VLOOKUP($E3042,[1]투입량!$M:$T,6,FALSE),VLOOKUP($E3042,[1]투입량!$D:$I,5,FALSE)))</f>
        <v>1638</v>
      </c>
      <c r="X3042" s="35">
        <f t="shared" si="237"/>
        <v>48648.600000000006</v>
      </c>
      <c r="Y3042" s="37">
        <f>IF(V3042=0,0,VLOOKUP(V3042,[1]원재료!C:H,3,0)*0.001)</f>
        <v>3.25</v>
      </c>
      <c r="Z3042" s="35">
        <f t="shared" si="236"/>
        <v>158107.95000000001</v>
      </c>
      <c r="AA3042" s="49"/>
      <c r="AB3042" s="39" t="s">
        <v>232</v>
      </c>
      <c r="AC3042" s="40"/>
    </row>
    <row r="3043" spans="1:29" ht="19.5" customHeight="1" x14ac:dyDescent="0.45">
      <c r="A3043" s="22">
        <v>46158</v>
      </c>
      <c r="B3043" s="23" t="s">
        <v>29</v>
      </c>
      <c r="C3043" s="27" t="s">
        <v>168</v>
      </c>
      <c r="D3043" s="25" t="s">
        <v>331</v>
      </c>
      <c r="E3043" s="26" t="s">
        <v>332</v>
      </c>
      <c r="F3043" s="27" t="str">
        <f>VLOOKUP(표1[[#This Row],[품번]],[1]!품번구분[#Data],2,0)</f>
        <v>G</v>
      </c>
      <c r="G3043" s="28">
        <v>16</v>
      </c>
      <c r="H3043" s="28">
        <v>53</v>
      </c>
      <c r="I3043" s="28">
        <v>0</v>
      </c>
      <c r="J3043" s="29">
        <f>표1[[#This Row],[C/V]]*표1[[#This Row],[판수]]-표1[[#This Row],[불량수량]]</f>
        <v>848</v>
      </c>
      <c r="K3043" s="28" t="s">
        <v>334</v>
      </c>
      <c r="L3043" s="28" t="s">
        <v>34</v>
      </c>
      <c r="M3043" s="30" t="s">
        <v>230</v>
      </c>
      <c r="N3043" s="56" t="s">
        <v>231</v>
      </c>
      <c r="O3043" s="25">
        <f t="shared" si="238"/>
        <v>540</v>
      </c>
      <c r="P3043" s="31">
        <v>0</v>
      </c>
      <c r="Q3043" s="32"/>
      <c r="R3043" s="33">
        <f t="shared" si="240"/>
        <v>5.8888888888888893</v>
      </c>
      <c r="S3043" s="34">
        <f t="shared" si="239"/>
        <v>125</v>
      </c>
      <c r="T3043" s="35">
        <f>IF(L3043="비가동",0,VLOOKUP(E3043,[1]단가!$D$4:$G$1048576,4,0))</f>
        <v>820.4</v>
      </c>
      <c r="U3043" s="35">
        <f t="shared" si="235"/>
        <v>695699.2</v>
      </c>
      <c r="V3043" s="36" t="str">
        <f>IF($L3043="비가동",0,IF($B3043="in",VLOOKUP($E3043,[1]투입량!$M:$T,3,FALSE),VLOOKUP($E3043,[1]투입량!$D:$I,3,FALSE)))</f>
        <v>E5005-1</v>
      </c>
      <c r="W3043" s="35">
        <f>IF($L3043="비가동",0,IF($B3043="in",VLOOKUP($E3043,[1]투입량!$M:$T,6,FALSE),VLOOKUP($E3043,[1]투입량!$D:$I,5,FALSE)))</f>
        <v>360</v>
      </c>
      <c r="X3043" s="35">
        <f t="shared" si="237"/>
        <v>20988.000000000004</v>
      </c>
      <c r="Y3043" s="37">
        <f>IF(V3043=0,0,VLOOKUP(V3043,[1]원재료!C:H,3,0)*0.001)</f>
        <v>3.25</v>
      </c>
      <c r="Z3043" s="35">
        <f t="shared" si="236"/>
        <v>68211.000000000015</v>
      </c>
      <c r="AA3043" s="49"/>
      <c r="AB3043" s="39" t="s">
        <v>232</v>
      </c>
      <c r="AC3043" s="40"/>
    </row>
    <row r="3044" spans="1:29" ht="19.5" customHeight="1" x14ac:dyDescent="0.45">
      <c r="A3044" s="22">
        <v>46158</v>
      </c>
      <c r="B3044" s="23" t="s">
        <v>29</v>
      </c>
      <c r="C3044" s="27" t="s">
        <v>168</v>
      </c>
      <c r="D3044" s="25" t="s">
        <v>333</v>
      </c>
      <c r="E3044" s="26" t="s">
        <v>332</v>
      </c>
      <c r="F3044" s="27" t="str">
        <f>VLOOKUP(표1[[#This Row],[품번]],[1]!품번구분[#Data],2,0)</f>
        <v>G</v>
      </c>
      <c r="G3044" s="28">
        <v>16</v>
      </c>
      <c r="H3044" s="28">
        <v>53</v>
      </c>
      <c r="I3044" s="28">
        <v>0</v>
      </c>
      <c r="J3044" s="29">
        <f>표1[[#This Row],[C/V]]*표1[[#This Row],[판수]]-표1[[#This Row],[불량수량]]</f>
        <v>848</v>
      </c>
      <c r="K3044" s="28" t="s">
        <v>334</v>
      </c>
      <c r="L3044" s="28" t="s">
        <v>34</v>
      </c>
      <c r="M3044" s="30" t="s">
        <v>230</v>
      </c>
      <c r="N3044" s="56" t="s">
        <v>231</v>
      </c>
      <c r="O3044" s="25">
        <f t="shared" si="238"/>
        <v>540</v>
      </c>
      <c r="P3044" s="31">
        <v>0</v>
      </c>
      <c r="Q3044" s="32"/>
      <c r="R3044" s="33">
        <f t="shared" si="240"/>
        <v>5.8888888888888893</v>
      </c>
      <c r="S3044" s="34">
        <f t="shared" si="239"/>
        <v>125</v>
      </c>
      <c r="T3044" s="35">
        <f>IF(L3044="비가동",0,VLOOKUP(E3044,[1]단가!$D$4:$G$1048576,4,0))</f>
        <v>820.4</v>
      </c>
      <c r="U3044" s="35">
        <f t="shared" si="235"/>
        <v>695699.2</v>
      </c>
      <c r="V3044" s="36" t="str">
        <f>IF($L3044="비가동",0,IF($B3044="in",VLOOKUP($E3044,[1]투입량!$M:$T,3,FALSE),VLOOKUP($E3044,[1]투입량!$D:$I,3,FALSE)))</f>
        <v>E5005-1</v>
      </c>
      <c r="W3044" s="35">
        <f>IF($L3044="비가동",0,IF($B3044="in",VLOOKUP($E3044,[1]투입량!$M:$T,6,FALSE),VLOOKUP($E3044,[1]투입량!$D:$I,5,FALSE)))</f>
        <v>360</v>
      </c>
      <c r="X3044" s="35">
        <f t="shared" si="237"/>
        <v>20988.000000000004</v>
      </c>
      <c r="Y3044" s="37">
        <f>IF(V3044=0,0,VLOOKUP(V3044,[1]원재료!C:H,3,0)*0.001)</f>
        <v>3.25</v>
      </c>
      <c r="Z3044" s="35">
        <f t="shared" si="236"/>
        <v>68211.000000000015</v>
      </c>
      <c r="AA3044" s="49"/>
      <c r="AB3044" s="39" t="s">
        <v>232</v>
      </c>
      <c r="AC3044" s="40"/>
    </row>
    <row r="3045" spans="1:29" ht="19.5" customHeight="1" x14ac:dyDescent="0.45">
      <c r="A3045" s="22">
        <v>46158</v>
      </c>
      <c r="B3045" s="23" t="s">
        <v>29</v>
      </c>
      <c r="C3045" s="27" t="s">
        <v>168</v>
      </c>
      <c r="D3045" s="25" t="s">
        <v>328</v>
      </c>
      <c r="E3045" s="26" t="s">
        <v>236</v>
      </c>
      <c r="F3045" s="27" t="str">
        <f>VLOOKUP(표1[[#This Row],[품번]],[1]!품번구분[#Data],2,0)</f>
        <v>G</v>
      </c>
      <c r="G3045" s="28">
        <v>9</v>
      </c>
      <c r="H3045" s="28">
        <v>72</v>
      </c>
      <c r="I3045" s="28">
        <v>0</v>
      </c>
      <c r="J3045" s="29">
        <f>표1[[#This Row],[C/V]]*표1[[#This Row],[판수]]-표1[[#This Row],[불량수량]]</f>
        <v>648</v>
      </c>
      <c r="K3045" s="28" t="s">
        <v>330</v>
      </c>
      <c r="L3045" s="28" t="s">
        <v>117</v>
      </c>
      <c r="M3045" s="30" t="s">
        <v>231</v>
      </c>
      <c r="N3045" s="56" t="s">
        <v>230</v>
      </c>
      <c r="O3045" s="25">
        <f t="shared" si="238"/>
        <v>750</v>
      </c>
      <c r="P3045" s="31">
        <v>0</v>
      </c>
      <c r="Q3045" s="32"/>
      <c r="R3045" s="33">
        <f t="shared" si="240"/>
        <v>5.76</v>
      </c>
      <c r="S3045" s="34">
        <f t="shared" si="239"/>
        <v>99</v>
      </c>
      <c r="T3045" s="35">
        <f>IF(L3045="비가동",0,VLOOKUP(E3045,[1]단가!$D$4:$G$1048576,4,0))</f>
        <v>1541.9</v>
      </c>
      <c r="U3045" s="35">
        <f t="shared" si="235"/>
        <v>999151.20000000007</v>
      </c>
      <c r="V3045" s="36" t="str">
        <f>IF($L3045="비가동",0,IF($B3045="in",VLOOKUP($E3045,[1]투입량!$M:$T,3,FALSE),VLOOKUP($E3045,[1]투입량!$D:$I,3,FALSE)))</f>
        <v>E5005-1</v>
      </c>
      <c r="W3045" s="35">
        <f>IF($L3045="비가동",0,IF($B3045="in",VLOOKUP($E3045,[1]투입량!$M:$T,6,FALSE),VLOOKUP($E3045,[1]투입량!$D:$I,5,FALSE)))</f>
        <v>1638</v>
      </c>
      <c r="X3045" s="35">
        <f t="shared" si="237"/>
        <v>129729.60000000001</v>
      </c>
      <c r="Y3045" s="37">
        <f>IF(V3045=0,0,VLOOKUP(V3045,[1]원재료!C:H,3,0)*0.001)</f>
        <v>3.25</v>
      </c>
      <c r="Z3045" s="35">
        <f t="shared" si="236"/>
        <v>421621.2</v>
      </c>
      <c r="AA3045" s="49"/>
      <c r="AB3045" s="39" t="s">
        <v>232</v>
      </c>
      <c r="AC3045" s="40"/>
    </row>
    <row r="3046" spans="1:29" ht="19.5" customHeight="1" x14ac:dyDescent="0.45">
      <c r="A3046" s="22">
        <v>46158</v>
      </c>
      <c r="B3046" s="23" t="s">
        <v>29</v>
      </c>
      <c r="C3046" s="27" t="s">
        <v>168</v>
      </c>
      <c r="D3046" s="25" t="s">
        <v>331</v>
      </c>
      <c r="E3046" s="26" t="s">
        <v>332</v>
      </c>
      <c r="F3046" s="27" t="str">
        <f>VLOOKUP(표1[[#This Row],[품번]],[1]!품번구분[#Data],2,0)</f>
        <v>G</v>
      </c>
      <c r="G3046" s="28">
        <v>16</v>
      </c>
      <c r="H3046" s="28">
        <v>72</v>
      </c>
      <c r="I3046" s="28">
        <v>0</v>
      </c>
      <c r="J3046" s="29">
        <f>표1[[#This Row],[C/V]]*표1[[#This Row],[판수]]-표1[[#This Row],[불량수량]]</f>
        <v>1152</v>
      </c>
      <c r="K3046" s="28" t="s">
        <v>330</v>
      </c>
      <c r="L3046" s="28" t="s">
        <v>117</v>
      </c>
      <c r="M3046" s="30" t="s">
        <v>231</v>
      </c>
      <c r="N3046" s="56" t="s">
        <v>230</v>
      </c>
      <c r="O3046" s="25">
        <f t="shared" si="238"/>
        <v>750</v>
      </c>
      <c r="P3046" s="31">
        <v>0</v>
      </c>
      <c r="Q3046" s="32"/>
      <c r="R3046" s="33">
        <f t="shared" si="240"/>
        <v>5.76</v>
      </c>
      <c r="S3046" s="34">
        <f t="shared" si="239"/>
        <v>125</v>
      </c>
      <c r="T3046" s="35">
        <f>IF(L3046="비가동",0,VLOOKUP(E3046,[1]단가!$D$4:$G$1048576,4,0))</f>
        <v>820.4</v>
      </c>
      <c r="U3046" s="35">
        <f t="shared" si="235"/>
        <v>945100.79999999993</v>
      </c>
      <c r="V3046" s="36" t="str">
        <f>IF($L3046="비가동",0,IF($B3046="in",VLOOKUP($E3046,[1]투입량!$M:$T,3,FALSE),VLOOKUP($E3046,[1]투입량!$D:$I,3,FALSE)))</f>
        <v>E5005-1</v>
      </c>
      <c r="W3046" s="35">
        <f>IF($L3046="비가동",0,IF($B3046="in",VLOOKUP($E3046,[1]투입량!$M:$T,6,FALSE),VLOOKUP($E3046,[1]투입량!$D:$I,5,FALSE)))</f>
        <v>360</v>
      </c>
      <c r="X3046" s="35">
        <f t="shared" si="237"/>
        <v>28512.000000000004</v>
      </c>
      <c r="Y3046" s="37">
        <f>IF(V3046=0,0,VLOOKUP(V3046,[1]원재료!C:H,3,0)*0.001)</f>
        <v>3.25</v>
      </c>
      <c r="Z3046" s="35">
        <f t="shared" si="236"/>
        <v>92664.000000000015</v>
      </c>
      <c r="AA3046" s="49"/>
      <c r="AB3046" s="39" t="s">
        <v>232</v>
      </c>
      <c r="AC3046" s="40"/>
    </row>
    <row r="3047" spans="1:29" ht="19.5" customHeight="1" x14ac:dyDescent="0.45">
      <c r="A3047" s="22">
        <v>46158</v>
      </c>
      <c r="B3047" s="23" t="s">
        <v>29</v>
      </c>
      <c r="C3047" s="27" t="s">
        <v>168</v>
      </c>
      <c r="D3047" s="25" t="s">
        <v>333</v>
      </c>
      <c r="E3047" s="26" t="s">
        <v>332</v>
      </c>
      <c r="F3047" s="27" t="str">
        <f>VLOOKUP(표1[[#This Row],[품번]],[1]!품번구분[#Data],2,0)</f>
        <v>G</v>
      </c>
      <c r="G3047" s="28">
        <v>16</v>
      </c>
      <c r="H3047" s="28">
        <v>72</v>
      </c>
      <c r="I3047" s="28">
        <v>0</v>
      </c>
      <c r="J3047" s="29">
        <f>표1[[#This Row],[C/V]]*표1[[#This Row],[판수]]-표1[[#This Row],[불량수량]]</f>
        <v>1152</v>
      </c>
      <c r="K3047" s="28" t="s">
        <v>330</v>
      </c>
      <c r="L3047" s="28" t="s">
        <v>117</v>
      </c>
      <c r="M3047" s="30" t="s">
        <v>231</v>
      </c>
      <c r="N3047" s="56" t="s">
        <v>230</v>
      </c>
      <c r="O3047" s="25">
        <f t="shared" si="238"/>
        <v>750</v>
      </c>
      <c r="P3047" s="31">
        <v>0</v>
      </c>
      <c r="Q3047" s="32"/>
      <c r="R3047" s="33">
        <f t="shared" si="240"/>
        <v>5.76</v>
      </c>
      <c r="S3047" s="34">
        <f t="shared" si="239"/>
        <v>125</v>
      </c>
      <c r="T3047" s="35">
        <f>IF(L3047="비가동",0,VLOOKUP(E3047,[1]단가!$D$4:$G$1048576,4,0))</f>
        <v>820.4</v>
      </c>
      <c r="U3047" s="35">
        <f t="shared" si="235"/>
        <v>945100.79999999993</v>
      </c>
      <c r="V3047" s="36" t="str">
        <f>IF($L3047="비가동",0,IF($B3047="in",VLOOKUP($E3047,[1]투입량!$M:$T,3,FALSE),VLOOKUP($E3047,[1]투입량!$D:$I,3,FALSE)))</f>
        <v>E5005-1</v>
      </c>
      <c r="W3047" s="35">
        <f>IF($L3047="비가동",0,IF($B3047="in",VLOOKUP($E3047,[1]투입량!$M:$T,6,FALSE),VLOOKUP($E3047,[1]투입량!$D:$I,5,FALSE)))</f>
        <v>360</v>
      </c>
      <c r="X3047" s="35">
        <f t="shared" si="237"/>
        <v>28512.000000000004</v>
      </c>
      <c r="Y3047" s="37">
        <f>IF(V3047=0,0,VLOOKUP(V3047,[1]원재료!C:H,3,0)*0.001)</f>
        <v>3.25</v>
      </c>
      <c r="Z3047" s="35">
        <f t="shared" si="236"/>
        <v>92664.000000000015</v>
      </c>
      <c r="AA3047" s="49"/>
      <c r="AB3047" s="39" t="s">
        <v>232</v>
      </c>
      <c r="AC3047" s="40"/>
    </row>
    <row r="3048" spans="1:29" ht="19.5" customHeight="1" x14ac:dyDescent="0.45">
      <c r="A3048" s="22">
        <v>46158</v>
      </c>
      <c r="B3048" s="23" t="s">
        <v>29</v>
      </c>
      <c r="C3048" s="27" t="s">
        <v>168</v>
      </c>
      <c r="D3048" s="25" t="s">
        <v>335</v>
      </c>
      <c r="E3048" s="26" t="s">
        <v>336</v>
      </c>
      <c r="F3048" s="27" t="str">
        <f>VLOOKUP(표1[[#This Row],[품번]],[1]!품번구분[#Data],2,0)</f>
        <v>G</v>
      </c>
      <c r="G3048" s="28">
        <v>12</v>
      </c>
      <c r="H3048" s="28">
        <v>66</v>
      </c>
      <c r="I3048" s="28">
        <v>0</v>
      </c>
      <c r="J3048" s="29">
        <f>표1[[#This Row],[C/V]]*표1[[#This Row],[판수]]-표1[[#This Row],[불량수량]]</f>
        <v>792</v>
      </c>
      <c r="K3048" s="28" t="s">
        <v>342</v>
      </c>
      <c r="L3048" s="28" t="s">
        <v>34</v>
      </c>
      <c r="M3048" s="30" t="s">
        <v>230</v>
      </c>
      <c r="N3048" s="56" t="s">
        <v>231</v>
      </c>
      <c r="O3048" s="25">
        <f t="shared" si="238"/>
        <v>540</v>
      </c>
      <c r="P3048" s="31">
        <v>0</v>
      </c>
      <c r="Q3048" s="32"/>
      <c r="R3048" s="33">
        <f t="shared" si="240"/>
        <v>7.333333333333333</v>
      </c>
      <c r="S3048" s="34">
        <f t="shared" si="239"/>
        <v>168</v>
      </c>
      <c r="T3048" s="35">
        <f>IF(L3048="비가동",0,VLOOKUP(E3048,[1]단가!$D$4:$G$1048576,4,0))</f>
        <v>382.8</v>
      </c>
      <c r="U3048" s="35">
        <f t="shared" si="235"/>
        <v>303177.60000000003</v>
      </c>
      <c r="V3048" s="36" t="str">
        <f>IF($L3048="비가동",0,IF($B3048="in",VLOOKUP($E3048,[1]투입량!$M:$T,3,FALSE),VLOOKUP($E3048,[1]투입량!$D:$I,3,FALSE)))</f>
        <v>E5007</v>
      </c>
      <c r="W3048" s="35">
        <f>IF($L3048="비가동",0,IF($B3048="in",VLOOKUP($E3048,[1]투입량!$M:$T,6,FALSE),VLOOKUP($E3048,[1]투입량!$D:$I,5,FALSE)))</f>
        <v>480</v>
      </c>
      <c r="X3048" s="35">
        <f t="shared" si="237"/>
        <v>34848</v>
      </c>
      <c r="Y3048" s="37">
        <f>IF(V3048=0,0,VLOOKUP(V3048,[1]원재료!C:H,3,0)*0.001)</f>
        <v>4.55</v>
      </c>
      <c r="Z3048" s="35">
        <f t="shared" si="236"/>
        <v>158558.39999999999</v>
      </c>
      <c r="AA3048" s="49"/>
      <c r="AB3048" s="39" t="s">
        <v>232</v>
      </c>
      <c r="AC3048" s="40"/>
    </row>
    <row r="3049" spans="1:29" ht="19.5" customHeight="1" x14ac:dyDescent="0.45">
      <c r="A3049" s="22">
        <v>46158</v>
      </c>
      <c r="B3049" s="23" t="s">
        <v>29</v>
      </c>
      <c r="C3049" s="27" t="s">
        <v>168</v>
      </c>
      <c r="D3049" s="25" t="s">
        <v>338</v>
      </c>
      <c r="E3049" s="26" t="s">
        <v>339</v>
      </c>
      <c r="F3049" s="27" t="str">
        <f>VLOOKUP(표1[[#This Row],[품번]],[1]!품번구분[#Data],2,0)</f>
        <v>G</v>
      </c>
      <c r="G3049" s="28">
        <v>4</v>
      </c>
      <c r="H3049" s="28">
        <v>66</v>
      </c>
      <c r="I3049" s="28">
        <v>0</v>
      </c>
      <c r="J3049" s="29">
        <f>표1[[#This Row],[C/V]]*표1[[#This Row],[판수]]-표1[[#This Row],[불량수량]]</f>
        <v>264</v>
      </c>
      <c r="K3049" s="28" t="s">
        <v>342</v>
      </c>
      <c r="L3049" s="28" t="s">
        <v>34</v>
      </c>
      <c r="M3049" s="30" t="s">
        <v>230</v>
      </c>
      <c r="N3049" s="56" t="s">
        <v>231</v>
      </c>
      <c r="O3049" s="25">
        <f t="shared" si="238"/>
        <v>540</v>
      </c>
      <c r="P3049" s="31">
        <v>0</v>
      </c>
      <c r="Q3049" s="32"/>
      <c r="R3049" s="33">
        <f t="shared" si="240"/>
        <v>7.333333333333333</v>
      </c>
      <c r="S3049" s="34">
        <f t="shared" si="239"/>
        <v>168</v>
      </c>
      <c r="T3049" s="35">
        <f>IF(L3049="비가동",0,VLOOKUP(E3049,[1]단가!$D$4:$G$1048576,4,0))</f>
        <v>621.20000000000005</v>
      </c>
      <c r="U3049" s="35">
        <f t="shared" si="235"/>
        <v>163996.80000000002</v>
      </c>
      <c r="V3049" s="36" t="str">
        <f>IF($L3049="비가동",0,IF($B3049="in",VLOOKUP($E3049,[1]투입량!$M:$T,3,FALSE),VLOOKUP($E3049,[1]투입량!$D:$I,3,FALSE)))</f>
        <v>E5005-1</v>
      </c>
      <c r="W3049" s="35">
        <f>IF($L3049="비가동",0,IF($B3049="in",VLOOKUP($E3049,[1]투입량!$M:$T,6,FALSE),VLOOKUP($E3049,[1]투입량!$D:$I,5,FALSE)))</f>
        <v>252</v>
      </c>
      <c r="X3049" s="35">
        <f t="shared" si="237"/>
        <v>18295.200000000004</v>
      </c>
      <c r="Y3049" s="37">
        <f>IF(V3049=0,0,VLOOKUP(V3049,[1]원재료!C:H,3,0)*0.001)</f>
        <v>3.25</v>
      </c>
      <c r="Z3049" s="35">
        <f t="shared" si="236"/>
        <v>59459.400000000016</v>
      </c>
      <c r="AA3049" s="49"/>
      <c r="AB3049" s="39" t="s">
        <v>232</v>
      </c>
      <c r="AC3049" s="40"/>
    </row>
    <row r="3050" spans="1:29" ht="19.5" customHeight="1" x14ac:dyDescent="0.45">
      <c r="A3050" s="22">
        <v>46158</v>
      </c>
      <c r="B3050" s="23" t="s">
        <v>29</v>
      </c>
      <c r="C3050" s="27" t="s">
        <v>168</v>
      </c>
      <c r="D3050" s="25" t="s">
        <v>340</v>
      </c>
      <c r="E3050" s="26" t="s">
        <v>437</v>
      </c>
      <c r="F3050" s="27" t="str">
        <f>VLOOKUP(표1[[#This Row],[품번]],[1]!품번구분[#Data],2,0)</f>
        <v>G</v>
      </c>
      <c r="G3050" s="28">
        <v>6</v>
      </c>
      <c r="H3050" s="28">
        <v>66</v>
      </c>
      <c r="I3050" s="28">
        <v>0</v>
      </c>
      <c r="J3050" s="29">
        <f>표1[[#This Row],[C/V]]*표1[[#This Row],[판수]]-표1[[#This Row],[불량수량]]</f>
        <v>396</v>
      </c>
      <c r="K3050" s="28" t="s">
        <v>342</v>
      </c>
      <c r="L3050" s="28" t="s">
        <v>34</v>
      </c>
      <c r="M3050" s="30" t="s">
        <v>230</v>
      </c>
      <c r="N3050" s="56" t="s">
        <v>231</v>
      </c>
      <c r="O3050" s="25">
        <f t="shared" si="238"/>
        <v>540</v>
      </c>
      <c r="P3050" s="31">
        <v>0</v>
      </c>
      <c r="Q3050" s="32"/>
      <c r="R3050" s="33">
        <f t="shared" si="240"/>
        <v>7.333333333333333</v>
      </c>
      <c r="S3050" s="34">
        <f t="shared" si="239"/>
        <v>72</v>
      </c>
      <c r="T3050" s="35">
        <f>IF(L3050="비가동",0,VLOOKUP(E3050,[1]단가!$D$4:$G$1048576,4,0))</f>
        <v>1315</v>
      </c>
      <c r="U3050" s="35">
        <f t="shared" si="235"/>
        <v>520740</v>
      </c>
      <c r="V3050" s="36" t="str">
        <f>IF($L3050="비가동",0,IF($B3050="in",VLOOKUP($E3050,[1]투입량!$M:$T,3,FALSE),VLOOKUP($E3050,[1]투입량!$D:$I,3,FALSE)))</f>
        <v>E5005-1</v>
      </c>
      <c r="W3050" s="35">
        <f>IF($L3050="비가동",0,IF($B3050="in",VLOOKUP($E3050,[1]투입량!$M:$T,6,FALSE),VLOOKUP($E3050,[1]투입량!$D:$I,5,FALSE)))</f>
        <v>0</v>
      </c>
      <c r="X3050" s="35">
        <f t="shared" si="237"/>
        <v>0</v>
      </c>
      <c r="Y3050" s="37">
        <f>IF(V3050=0,0,VLOOKUP(V3050,[1]원재료!C:H,3,0)*0.001)</f>
        <v>3.25</v>
      </c>
      <c r="Z3050" s="35">
        <f t="shared" si="236"/>
        <v>0</v>
      </c>
      <c r="AA3050" s="49"/>
      <c r="AB3050" s="39" t="s">
        <v>232</v>
      </c>
      <c r="AC3050" s="40"/>
    </row>
    <row r="3051" spans="1:29" ht="19.5" customHeight="1" x14ac:dyDescent="0.45">
      <c r="A3051" s="22">
        <v>46158</v>
      </c>
      <c r="B3051" s="23" t="s">
        <v>29</v>
      </c>
      <c r="C3051" s="27" t="s">
        <v>168</v>
      </c>
      <c r="D3051" s="25" t="s">
        <v>335</v>
      </c>
      <c r="E3051" s="26" t="s">
        <v>336</v>
      </c>
      <c r="F3051" s="27" t="str">
        <f>VLOOKUP(표1[[#This Row],[품번]],[1]!품번구분[#Data],2,0)</f>
        <v>G</v>
      </c>
      <c r="G3051" s="28">
        <v>12</v>
      </c>
      <c r="H3051" s="28">
        <v>102</v>
      </c>
      <c r="I3051" s="28">
        <v>0</v>
      </c>
      <c r="J3051" s="29">
        <f>표1[[#This Row],[C/V]]*표1[[#This Row],[판수]]-표1[[#This Row],[불량수량]]</f>
        <v>1224</v>
      </c>
      <c r="K3051" s="28" t="s">
        <v>337</v>
      </c>
      <c r="L3051" s="28" t="s">
        <v>117</v>
      </c>
      <c r="M3051" s="30" t="s">
        <v>231</v>
      </c>
      <c r="N3051" s="56" t="s">
        <v>230</v>
      </c>
      <c r="O3051" s="25">
        <f t="shared" si="238"/>
        <v>750</v>
      </c>
      <c r="P3051" s="31">
        <v>0</v>
      </c>
      <c r="Q3051" s="32"/>
      <c r="R3051" s="33">
        <f t="shared" si="240"/>
        <v>8.16</v>
      </c>
      <c r="S3051" s="34">
        <f t="shared" si="239"/>
        <v>168</v>
      </c>
      <c r="T3051" s="35">
        <f>IF(L3051="비가동",0,VLOOKUP(E3051,[1]단가!$D$4:$G$1048576,4,0))</f>
        <v>382.8</v>
      </c>
      <c r="U3051" s="35">
        <f t="shared" si="235"/>
        <v>468547.2</v>
      </c>
      <c r="V3051" s="36" t="str">
        <f>IF($L3051="비가동",0,IF($B3051="in",VLOOKUP($E3051,[1]투입량!$M:$T,3,FALSE),VLOOKUP($E3051,[1]투입량!$D:$I,3,FALSE)))</f>
        <v>E5007</v>
      </c>
      <c r="W3051" s="35">
        <f>IF($L3051="비가동",0,IF($B3051="in",VLOOKUP($E3051,[1]투입량!$M:$T,6,FALSE),VLOOKUP($E3051,[1]투입량!$D:$I,5,FALSE)))</f>
        <v>480</v>
      </c>
      <c r="X3051" s="35">
        <f t="shared" si="237"/>
        <v>53856</v>
      </c>
      <c r="Y3051" s="37">
        <f>IF(V3051=0,0,VLOOKUP(V3051,[1]원재료!C:H,3,0)*0.001)</f>
        <v>4.55</v>
      </c>
      <c r="Z3051" s="35">
        <f t="shared" si="236"/>
        <v>245044.8</v>
      </c>
      <c r="AA3051" s="49"/>
      <c r="AB3051" s="39" t="s">
        <v>232</v>
      </c>
      <c r="AC3051" s="40"/>
    </row>
    <row r="3052" spans="1:29" ht="19.5" customHeight="1" x14ac:dyDescent="0.45">
      <c r="A3052" s="22">
        <v>46158</v>
      </c>
      <c r="B3052" s="23" t="s">
        <v>29</v>
      </c>
      <c r="C3052" s="27" t="s">
        <v>168</v>
      </c>
      <c r="D3052" s="25" t="s">
        <v>338</v>
      </c>
      <c r="E3052" s="26" t="s">
        <v>339</v>
      </c>
      <c r="F3052" s="27" t="str">
        <f>VLOOKUP(표1[[#This Row],[품번]],[1]!품번구분[#Data],2,0)</f>
        <v>G</v>
      </c>
      <c r="G3052" s="28">
        <v>4</v>
      </c>
      <c r="H3052" s="28">
        <v>102</v>
      </c>
      <c r="I3052" s="28">
        <v>0</v>
      </c>
      <c r="J3052" s="29">
        <f>표1[[#This Row],[C/V]]*표1[[#This Row],[판수]]-표1[[#This Row],[불량수량]]</f>
        <v>408</v>
      </c>
      <c r="K3052" s="28" t="s">
        <v>337</v>
      </c>
      <c r="L3052" s="28" t="s">
        <v>117</v>
      </c>
      <c r="M3052" s="30" t="s">
        <v>231</v>
      </c>
      <c r="N3052" s="56" t="s">
        <v>230</v>
      </c>
      <c r="O3052" s="25">
        <f t="shared" si="238"/>
        <v>750</v>
      </c>
      <c r="P3052" s="31">
        <v>0</v>
      </c>
      <c r="Q3052" s="32"/>
      <c r="R3052" s="33">
        <f t="shared" si="240"/>
        <v>8.16</v>
      </c>
      <c r="S3052" s="34">
        <f t="shared" si="239"/>
        <v>168</v>
      </c>
      <c r="T3052" s="35">
        <f>IF(L3052="비가동",0,VLOOKUP(E3052,[1]단가!$D$4:$G$1048576,4,0))</f>
        <v>621.20000000000005</v>
      </c>
      <c r="U3052" s="35">
        <f t="shared" si="235"/>
        <v>253449.60000000001</v>
      </c>
      <c r="V3052" s="36" t="str">
        <f>IF($L3052="비가동",0,IF($B3052="in",VLOOKUP($E3052,[1]투입량!$M:$T,3,FALSE),VLOOKUP($E3052,[1]투입량!$D:$I,3,FALSE)))</f>
        <v>E5005-1</v>
      </c>
      <c r="W3052" s="35">
        <f>IF($L3052="비가동",0,IF($B3052="in",VLOOKUP($E3052,[1]투입량!$M:$T,6,FALSE),VLOOKUP($E3052,[1]투입량!$D:$I,5,FALSE)))</f>
        <v>252</v>
      </c>
      <c r="X3052" s="35">
        <f t="shared" si="237"/>
        <v>28274.400000000005</v>
      </c>
      <c r="Y3052" s="37">
        <f>IF(V3052=0,0,VLOOKUP(V3052,[1]원재료!C:H,3,0)*0.001)</f>
        <v>3.25</v>
      </c>
      <c r="Z3052" s="35">
        <f t="shared" si="236"/>
        <v>91891.800000000017</v>
      </c>
      <c r="AA3052" s="49"/>
      <c r="AB3052" s="39" t="s">
        <v>232</v>
      </c>
      <c r="AC3052" s="40"/>
    </row>
    <row r="3053" spans="1:29" ht="19.5" hidden="1" customHeight="1" x14ac:dyDescent="0.45">
      <c r="A3053" s="22">
        <v>46158</v>
      </c>
      <c r="B3053" s="23" t="s">
        <v>29</v>
      </c>
      <c r="C3053" s="27" t="s">
        <v>168</v>
      </c>
      <c r="D3053" s="25" t="s">
        <v>340</v>
      </c>
      <c r="E3053" s="26" t="s">
        <v>437</v>
      </c>
      <c r="F3053" s="27" t="str">
        <f>VLOOKUP(표1[[#This Row],[품번]],[1]!품번구분[#Data],2,0)</f>
        <v>G</v>
      </c>
      <c r="G3053" s="28">
        <v>6</v>
      </c>
      <c r="H3053" s="28">
        <v>6</v>
      </c>
      <c r="I3053" s="28">
        <v>0</v>
      </c>
      <c r="J3053" s="29">
        <f>표1[[#This Row],[C/V]]*표1[[#This Row],[판수]]-표1[[#This Row],[불량수량]]</f>
        <v>36</v>
      </c>
      <c r="K3053" s="28" t="s">
        <v>337</v>
      </c>
      <c r="L3053" s="28" t="s">
        <v>117</v>
      </c>
      <c r="M3053" s="30" t="s">
        <v>231</v>
      </c>
      <c r="N3053" s="56" t="s">
        <v>230</v>
      </c>
      <c r="O3053" s="25">
        <f t="shared" si="238"/>
        <v>20</v>
      </c>
      <c r="P3053" s="31">
        <v>730</v>
      </c>
      <c r="Q3053" s="32" t="s">
        <v>388</v>
      </c>
      <c r="R3053" s="33">
        <f t="shared" si="240"/>
        <v>18</v>
      </c>
      <c r="S3053" s="34">
        <f t="shared" si="239"/>
        <v>72</v>
      </c>
      <c r="T3053" s="35">
        <f>IF(L3053="비가동",0,VLOOKUP(E3053,[1]단가!$D$4:$G$1048576,4,0))</f>
        <v>1315</v>
      </c>
      <c r="U3053" s="35">
        <f t="shared" si="235"/>
        <v>47340</v>
      </c>
      <c r="V3053" s="36" t="str">
        <f>IF($L3053="비가동",0,IF($B3053="in",VLOOKUP($E3053,[1]투입량!$M:$T,3,FALSE),VLOOKUP($E3053,[1]투입량!$D:$I,3,FALSE)))</f>
        <v>E5005-1</v>
      </c>
      <c r="W3053" s="35">
        <f>IF($L3053="비가동",0,IF($B3053="in",VLOOKUP($E3053,[1]투입량!$M:$T,6,FALSE),VLOOKUP($E3053,[1]투입량!$D:$I,5,FALSE)))</f>
        <v>0</v>
      </c>
      <c r="X3053" s="35">
        <f t="shared" si="237"/>
        <v>0</v>
      </c>
      <c r="Y3053" s="37">
        <f>IF(V3053=0,0,VLOOKUP(V3053,[1]원재료!C:H,3,0)*0.001)</f>
        <v>3.25</v>
      </c>
      <c r="Z3053" s="35">
        <f t="shared" si="236"/>
        <v>0</v>
      </c>
      <c r="AA3053" s="49" t="s">
        <v>455</v>
      </c>
      <c r="AB3053" s="39" t="s">
        <v>232</v>
      </c>
      <c r="AC3053" s="40"/>
    </row>
    <row r="3054" spans="1:29" ht="19.5" customHeight="1" x14ac:dyDescent="0.45">
      <c r="A3054" s="22">
        <v>46158</v>
      </c>
      <c r="B3054" s="23" t="s">
        <v>29</v>
      </c>
      <c r="C3054" s="27" t="s">
        <v>168</v>
      </c>
      <c r="D3054" s="25" t="s">
        <v>370</v>
      </c>
      <c r="E3054" s="26" t="s">
        <v>456</v>
      </c>
      <c r="F3054" s="27" t="str">
        <f>VLOOKUP(표1[[#This Row],[품번]],[1]!품번구분[#Data],2,0)</f>
        <v>G</v>
      </c>
      <c r="G3054" s="28">
        <v>8</v>
      </c>
      <c r="H3054" s="28">
        <v>7</v>
      </c>
      <c r="I3054" s="28">
        <v>0</v>
      </c>
      <c r="J3054" s="29">
        <f>표1[[#This Row],[C/V]]*표1[[#This Row],[판수]]-표1[[#This Row],[불량수량]]</f>
        <v>56</v>
      </c>
      <c r="K3054" s="28" t="s">
        <v>358</v>
      </c>
      <c r="L3054" s="28" t="s">
        <v>34</v>
      </c>
      <c r="M3054" s="30" t="s">
        <v>230</v>
      </c>
      <c r="N3054" s="30">
        <v>0.4375</v>
      </c>
      <c r="O3054" s="25">
        <f t="shared" si="238"/>
        <v>150</v>
      </c>
      <c r="P3054" s="31">
        <v>0</v>
      </c>
      <c r="Q3054" s="32"/>
      <c r="R3054" s="33">
        <f t="shared" si="240"/>
        <v>2.8000000000000003</v>
      </c>
      <c r="S3054" s="34">
        <f t="shared" si="239"/>
        <v>7</v>
      </c>
      <c r="T3054" s="35">
        <f>IF(L3054="비가동",0,VLOOKUP(E3054,[1]단가!$D$4:$G$1048576,4,0))</f>
        <v>672.6</v>
      </c>
      <c r="U3054" s="35">
        <f t="shared" si="235"/>
        <v>37665.599999999999</v>
      </c>
      <c r="V3054" s="36" t="str">
        <f>IF($L3054="비가동",0,IF($B3054="in",VLOOKUP($E3054,[1]투입량!$M:$T,3,FALSE),VLOOKUP($E3054,[1]투입량!$D:$I,3,FALSE)))</f>
        <v>E5005-1</v>
      </c>
      <c r="W3054" s="35">
        <f>IF($L3054="비가동",0,IF($B3054="in",VLOOKUP($E3054,[1]투입량!$M:$T,6,FALSE),VLOOKUP($E3054,[1]투입량!$D:$I,5,FALSE)))</f>
        <v>840</v>
      </c>
      <c r="X3054" s="35">
        <f t="shared" si="237"/>
        <v>6468.0000000000009</v>
      </c>
      <c r="Y3054" s="37">
        <f>IF(V3054=0,0,VLOOKUP(V3054,[1]원재료!C:H,3,0)*0.001)</f>
        <v>3.25</v>
      </c>
      <c r="Z3054" s="35">
        <f t="shared" si="236"/>
        <v>21021.000000000004</v>
      </c>
      <c r="AA3054" s="49"/>
      <c r="AB3054" s="39" t="s">
        <v>232</v>
      </c>
      <c r="AC3054" s="40"/>
    </row>
    <row r="3055" spans="1:29" ht="19.5" hidden="1" customHeight="1" x14ac:dyDescent="0.45">
      <c r="A3055" s="22">
        <v>46158</v>
      </c>
      <c r="B3055" s="23" t="s">
        <v>29</v>
      </c>
      <c r="C3055" s="27" t="s">
        <v>168</v>
      </c>
      <c r="D3055" s="25" t="s">
        <v>370</v>
      </c>
      <c r="E3055" s="26" t="s">
        <v>366</v>
      </c>
      <c r="F3055" s="27" t="str">
        <f>VLOOKUP(표1[[#This Row],[품번]],[1]!품번구분[#Data],2,0)</f>
        <v>G</v>
      </c>
      <c r="G3055" s="28">
        <v>4</v>
      </c>
      <c r="H3055" s="28">
        <v>27</v>
      </c>
      <c r="I3055" s="28">
        <v>0</v>
      </c>
      <c r="J3055" s="29">
        <f>표1[[#This Row],[C/V]]*표1[[#This Row],[판수]]-표1[[#This Row],[불량수량]]</f>
        <v>108</v>
      </c>
      <c r="K3055" s="28" t="s">
        <v>358</v>
      </c>
      <c r="L3055" s="28" t="s">
        <v>34</v>
      </c>
      <c r="M3055" s="30">
        <v>0.4375</v>
      </c>
      <c r="N3055" s="56" t="s">
        <v>231</v>
      </c>
      <c r="O3055" s="25">
        <f t="shared" si="238"/>
        <v>220</v>
      </c>
      <c r="P3055" s="31">
        <v>170</v>
      </c>
      <c r="Q3055" s="32" t="s">
        <v>178</v>
      </c>
      <c r="R3055" s="33">
        <f t="shared" si="240"/>
        <v>7.3636363636363633</v>
      </c>
      <c r="S3055" s="34">
        <f t="shared" si="239"/>
        <v>139</v>
      </c>
      <c r="T3055" s="35">
        <f>IF(L3055="비가동",0,VLOOKUP(E3055,[1]단가!$D$4:$G$1048576,4,0))</f>
        <v>771.3</v>
      </c>
      <c r="U3055" s="35">
        <f t="shared" si="235"/>
        <v>83300.399999999994</v>
      </c>
      <c r="V3055" s="36" t="str">
        <f>IF($L3055="비가동",0,IF($B3055="in",VLOOKUP($E3055,[1]투입량!$M:$T,3,FALSE),VLOOKUP($E3055,[1]투입량!$D:$I,3,FALSE)))</f>
        <v>E5005-1</v>
      </c>
      <c r="W3055" s="35">
        <f>IF($L3055="비가동",0,IF($B3055="in",VLOOKUP($E3055,[1]투입량!$M:$T,6,FALSE),VLOOKUP($E3055,[1]투입량!$D:$I,5,FALSE)))</f>
        <v>371</v>
      </c>
      <c r="X3055" s="35">
        <f t="shared" si="237"/>
        <v>11018.7</v>
      </c>
      <c r="Y3055" s="37">
        <f>IF(V3055=0,0,VLOOKUP(V3055,[1]원재료!C:H,3,0)*0.001)</f>
        <v>3.25</v>
      </c>
      <c r="Z3055" s="35">
        <f t="shared" si="236"/>
        <v>35810.775000000001</v>
      </c>
      <c r="AA3055" s="49"/>
      <c r="AB3055" s="39" t="s">
        <v>232</v>
      </c>
      <c r="AC3055" s="40"/>
    </row>
    <row r="3056" spans="1:29" ht="19.5" customHeight="1" x14ac:dyDescent="0.45">
      <c r="A3056" s="22">
        <v>46158</v>
      </c>
      <c r="B3056" s="23" t="s">
        <v>29</v>
      </c>
      <c r="C3056" s="27" t="s">
        <v>168</v>
      </c>
      <c r="D3056" s="25" t="s">
        <v>414</v>
      </c>
      <c r="E3056" s="26" t="s">
        <v>438</v>
      </c>
      <c r="F3056" s="27" t="str">
        <f>VLOOKUP(표1[[#This Row],[품번]],[1]!품번구분[#Data],2,0)</f>
        <v>G</v>
      </c>
      <c r="G3056" s="28">
        <v>16</v>
      </c>
      <c r="H3056" s="28">
        <v>82</v>
      </c>
      <c r="I3056" s="28">
        <v>0</v>
      </c>
      <c r="J3056" s="29">
        <f>표1[[#This Row],[C/V]]*표1[[#This Row],[판수]]-표1[[#This Row],[불량수량]]</f>
        <v>1312</v>
      </c>
      <c r="K3056" s="28" t="s">
        <v>358</v>
      </c>
      <c r="L3056" s="28" t="s">
        <v>34</v>
      </c>
      <c r="M3056" s="30" t="s">
        <v>230</v>
      </c>
      <c r="N3056" s="56" t="s">
        <v>231</v>
      </c>
      <c r="O3056" s="25">
        <f t="shared" si="238"/>
        <v>540</v>
      </c>
      <c r="P3056" s="31">
        <v>0</v>
      </c>
      <c r="Q3056" s="32"/>
      <c r="R3056" s="33">
        <f t="shared" si="240"/>
        <v>9.1111111111111107</v>
      </c>
      <c r="S3056" s="34">
        <f t="shared" si="239"/>
        <v>194</v>
      </c>
      <c r="T3056" s="35">
        <f>IF(L3056="비가동",0,VLOOKUP(E3056,[1]단가!$D$4:$G$1048576,4,0))</f>
        <v>168</v>
      </c>
      <c r="U3056" s="35">
        <f t="shared" si="235"/>
        <v>220416</v>
      </c>
      <c r="V3056" s="36" t="str">
        <f>IF($L3056="비가동",0,IF($B3056="in",VLOOKUP($E3056,[1]투입량!$M:$T,3,FALSE),VLOOKUP($E3056,[1]투입량!$D:$I,3,FALSE)))</f>
        <v>E4005</v>
      </c>
      <c r="W3056" s="35">
        <f>IF($L3056="비가동",0,IF($B3056="in",VLOOKUP($E3056,[1]투입량!$M:$T,6,FALSE),VLOOKUP($E3056,[1]투입량!$D:$I,5,FALSE)))</f>
        <v>300</v>
      </c>
      <c r="X3056" s="35">
        <f t="shared" si="237"/>
        <v>27060</v>
      </c>
      <c r="Y3056" s="37">
        <f>IF(V3056=0,0,VLOOKUP(V3056,[1]원재료!C:H,3,0)*0.001)</f>
        <v>3.22</v>
      </c>
      <c r="Z3056" s="35">
        <f t="shared" si="236"/>
        <v>87133.200000000012</v>
      </c>
      <c r="AA3056" s="49"/>
      <c r="AB3056" s="39" t="s">
        <v>232</v>
      </c>
      <c r="AC3056" s="40"/>
    </row>
    <row r="3057" spans="1:29" ht="19.5" customHeight="1" x14ac:dyDescent="0.45">
      <c r="A3057" s="22">
        <v>46158</v>
      </c>
      <c r="B3057" s="23" t="s">
        <v>29</v>
      </c>
      <c r="C3057" s="27" t="s">
        <v>168</v>
      </c>
      <c r="D3057" s="25" t="s">
        <v>416</v>
      </c>
      <c r="E3057" s="26" t="s">
        <v>417</v>
      </c>
      <c r="F3057" s="27" t="str">
        <f>VLOOKUP(표1[[#This Row],[품번]],[1]!품번구분[#Data],2,0)</f>
        <v>G</v>
      </c>
      <c r="G3057" s="28">
        <v>160</v>
      </c>
      <c r="H3057" s="28">
        <v>47</v>
      </c>
      <c r="I3057" s="28">
        <v>0</v>
      </c>
      <c r="J3057" s="29">
        <f>표1[[#This Row],[C/V]]*표1[[#This Row],[판수]]-표1[[#This Row],[불량수량]]</f>
        <v>7520</v>
      </c>
      <c r="K3057" s="28" t="s">
        <v>358</v>
      </c>
      <c r="L3057" s="28" t="s">
        <v>34</v>
      </c>
      <c r="M3057" s="30" t="s">
        <v>230</v>
      </c>
      <c r="N3057" s="56" t="s">
        <v>231</v>
      </c>
      <c r="O3057" s="25">
        <f t="shared" si="238"/>
        <v>540</v>
      </c>
      <c r="P3057" s="31">
        <v>0</v>
      </c>
      <c r="Q3057" s="32"/>
      <c r="R3057" s="33">
        <f t="shared" si="240"/>
        <v>5.2222222222222223</v>
      </c>
      <c r="S3057" s="34">
        <f t="shared" si="239"/>
        <v>110</v>
      </c>
      <c r="T3057" s="35">
        <f>IF(L3057="비가동",0,VLOOKUP(E3057,[1]단가!$D$4:$G$1048576,4,0))</f>
        <v>58</v>
      </c>
      <c r="U3057" s="35">
        <f t="shared" si="235"/>
        <v>436160</v>
      </c>
      <c r="V3057" s="36" t="str">
        <f>IF($L3057="비가동",0,IF($B3057="in",VLOOKUP($E3057,[1]투입량!$M:$T,3,FALSE),VLOOKUP($E3057,[1]투입량!$D:$I,3,FALSE)))</f>
        <v>E7003</v>
      </c>
      <c r="W3057" s="35">
        <f>IF($L3057="비가동",0,IF($B3057="in",VLOOKUP($E3057,[1]투입량!$M:$T,6,FALSE),VLOOKUP($E3057,[1]투입량!$D:$I,5,FALSE)))</f>
        <v>80</v>
      </c>
      <c r="X3057" s="35">
        <f t="shared" si="237"/>
        <v>4136</v>
      </c>
      <c r="Y3057" s="37">
        <f>IF(V3057=0,0,VLOOKUP(V3057,[1]원재료!C:H,3,0)*0.001)</f>
        <v>4.95</v>
      </c>
      <c r="Z3057" s="35">
        <f t="shared" si="236"/>
        <v>20473.2</v>
      </c>
      <c r="AA3057" s="49"/>
      <c r="AB3057" s="39" t="s">
        <v>232</v>
      </c>
      <c r="AC3057" s="40"/>
    </row>
    <row r="3058" spans="1:29" ht="19.5" customHeight="1" x14ac:dyDescent="0.45">
      <c r="A3058" s="22">
        <v>46158</v>
      </c>
      <c r="B3058" s="23" t="s">
        <v>29</v>
      </c>
      <c r="C3058" s="27" t="s">
        <v>168</v>
      </c>
      <c r="D3058" s="25" t="s">
        <v>370</v>
      </c>
      <c r="E3058" s="26" t="s">
        <v>366</v>
      </c>
      <c r="F3058" s="27" t="str">
        <f>VLOOKUP(표1[[#This Row],[품번]],[1]!품번구분[#Data],2,0)</f>
        <v>G</v>
      </c>
      <c r="G3058" s="28">
        <v>4</v>
      </c>
      <c r="H3058" s="28">
        <v>112</v>
      </c>
      <c r="I3058" s="28">
        <v>0</v>
      </c>
      <c r="J3058" s="29">
        <f>표1[[#This Row],[C/V]]*표1[[#This Row],[판수]]-표1[[#This Row],[불량수량]]</f>
        <v>448</v>
      </c>
      <c r="K3058" s="28" t="s">
        <v>301</v>
      </c>
      <c r="L3058" s="28" t="s">
        <v>117</v>
      </c>
      <c r="M3058" s="30" t="s">
        <v>231</v>
      </c>
      <c r="N3058" s="56" t="s">
        <v>230</v>
      </c>
      <c r="O3058" s="25">
        <f t="shared" si="238"/>
        <v>750</v>
      </c>
      <c r="P3058" s="31">
        <v>0</v>
      </c>
      <c r="Q3058" s="32"/>
      <c r="R3058" s="33">
        <f t="shared" si="240"/>
        <v>8.9600000000000009</v>
      </c>
      <c r="S3058" s="34">
        <f t="shared" si="239"/>
        <v>139</v>
      </c>
      <c r="T3058" s="35">
        <f>IF(L3058="비가동",0,VLOOKUP(E3058,[1]단가!$D$4:$G$1048576,4,0))</f>
        <v>771.3</v>
      </c>
      <c r="U3058" s="35">
        <f t="shared" ref="U3058:U3121" si="241">IF(L3058="비가동",0,T3058*J3058)</f>
        <v>345542.39999999997</v>
      </c>
      <c r="V3058" s="36" t="str">
        <f>IF($L3058="비가동",0,IF($B3058="in",VLOOKUP($E3058,[1]투입량!$M:$T,3,FALSE),VLOOKUP($E3058,[1]투입량!$D:$I,3,FALSE)))</f>
        <v>E5005-1</v>
      </c>
      <c r="W3058" s="35">
        <f>IF($L3058="비가동",0,IF($B3058="in",VLOOKUP($E3058,[1]투입량!$M:$T,6,FALSE),VLOOKUP($E3058,[1]투입량!$D:$I,5,FALSE)))</f>
        <v>371</v>
      </c>
      <c r="X3058" s="35">
        <f t="shared" si="237"/>
        <v>45707.200000000004</v>
      </c>
      <c r="Y3058" s="37">
        <f>IF(V3058=0,0,VLOOKUP(V3058,[1]원재료!C:H,3,0)*0.001)</f>
        <v>3.25</v>
      </c>
      <c r="Z3058" s="35">
        <f t="shared" ref="Z3058:Z3121" si="242">Y3058*X3058</f>
        <v>148548.40000000002</v>
      </c>
      <c r="AA3058" s="49"/>
      <c r="AB3058" s="39" t="s">
        <v>232</v>
      </c>
      <c r="AC3058" s="40"/>
    </row>
    <row r="3059" spans="1:29" ht="19.5" customHeight="1" x14ac:dyDescent="0.45">
      <c r="A3059" s="22">
        <v>46158</v>
      </c>
      <c r="B3059" s="23" t="s">
        <v>29</v>
      </c>
      <c r="C3059" s="27" t="s">
        <v>168</v>
      </c>
      <c r="D3059" s="25" t="s">
        <v>414</v>
      </c>
      <c r="E3059" s="26" t="s">
        <v>438</v>
      </c>
      <c r="F3059" s="27" t="str">
        <f>VLOOKUP(표1[[#This Row],[품번]],[1]!품번구분[#Data],2,0)</f>
        <v>G</v>
      </c>
      <c r="G3059" s="28">
        <v>16</v>
      </c>
      <c r="H3059" s="28">
        <v>112</v>
      </c>
      <c r="I3059" s="28">
        <v>0</v>
      </c>
      <c r="J3059" s="29">
        <f>표1[[#This Row],[C/V]]*표1[[#This Row],[판수]]-표1[[#This Row],[불량수량]]</f>
        <v>1792</v>
      </c>
      <c r="K3059" s="28" t="s">
        <v>301</v>
      </c>
      <c r="L3059" s="28" t="s">
        <v>117</v>
      </c>
      <c r="M3059" s="30" t="s">
        <v>231</v>
      </c>
      <c r="N3059" s="56" t="s">
        <v>230</v>
      </c>
      <c r="O3059" s="25">
        <f t="shared" si="238"/>
        <v>750</v>
      </c>
      <c r="P3059" s="31">
        <v>0</v>
      </c>
      <c r="Q3059" s="32"/>
      <c r="R3059" s="33">
        <f t="shared" si="240"/>
        <v>8.9600000000000009</v>
      </c>
      <c r="S3059" s="34">
        <f t="shared" si="239"/>
        <v>194</v>
      </c>
      <c r="T3059" s="35">
        <f>IF(L3059="비가동",0,VLOOKUP(E3059,[1]단가!$D$4:$G$1048576,4,0))</f>
        <v>168</v>
      </c>
      <c r="U3059" s="35">
        <f t="shared" si="241"/>
        <v>301056</v>
      </c>
      <c r="V3059" s="36" t="str">
        <f>IF($L3059="비가동",0,IF($B3059="in",VLOOKUP($E3059,[1]투입량!$M:$T,3,FALSE),VLOOKUP($E3059,[1]투입량!$D:$I,3,FALSE)))</f>
        <v>E4005</v>
      </c>
      <c r="W3059" s="35">
        <f>IF($L3059="비가동",0,IF($B3059="in",VLOOKUP($E3059,[1]투입량!$M:$T,6,FALSE),VLOOKUP($E3059,[1]투입량!$D:$I,5,FALSE)))</f>
        <v>300</v>
      </c>
      <c r="X3059" s="35">
        <f t="shared" ref="X3059:X3122" si="243">IF(L3059="비가동",0,(W3059*1.1)*H3059)</f>
        <v>36960</v>
      </c>
      <c r="Y3059" s="37">
        <f>IF(V3059=0,0,VLOOKUP(V3059,[1]원재료!C:H,3,0)*0.001)</f>
        <v>3.22</v>
      </c>
      <c r="Z3059" s="35">
        <f t="shared" si="242"/>
        <v>119011.20000000001</v>
      </c>
      <c r="AA3059" s="49"/>
      <c r="AB3059" s="39" t="s">
        <v>232</v>
      </c>
      <c r="AC3059" s="40"/>
    </row>
    <row r="3060" spans="1:29" ht="19.5" customHeight="1" x14ac:dyDescent="0.45">
      <c r="A3060" s="22">
        <v>46158</v>
      </c>
      <c r="B3060" s="23" t="s">
        <v>29</v>
      </c>
      <c r="C3060" s="27" t="s">
        <v>168</v>
      </c>
      <c r="D3060" s="25" t="s">
        <v>416</v>
      </c>
      <c r="E3060" s="26" t="s">
        <v>417</v>
      </c>
      <c r="F3060" s="27" t="str">
        <f>VLOOKUP(표1[[#This Row],[품번]],[1]!품번구분[#Data],2,0)</f>
        <v>G</v>
      </c>
      <c r="G3060" s="28">
        <v>160</v>
      </c>
      <c r="H3060" s="28">
        <v>63</v>
      </c>
      <c r="I3060" s="28">
        <v>0</v>
      </c>
      <c r="J3060" s="29">
        <f>표1[[#This Row],[C/V]]*표1[[#This Row],[판수]]-표1[[#This Row],[불량수량]]</f>
        <v>10080</v>
      </c>
      <c r="K3060" s="28" t="s">
        <v>301</v>
      </c>
      <c r="L3060" s="28" t="s">
        <v>117</v>
      </c>
      <c r="M3060" s="30" t="s">
        <v>231</v>
      </c>
      <c r="N3060" s="56" t="s">
        <v>230</v>
      </c>
      <c r="O3060" s="25">
        <f t="shared" si="238"/>
        <v>750</v>
      </c>
      <c r="P3060" s="31">
        <v>0</v>
      </c>
      <c r="Q3060" s="32"/>
      <c r="R3060" s="33">
        <f t="shared" si="240"/>
        <v>5.04</v>
      </c>
      <c r="S3060" s="34">
        <f t="shared" si="239"/>
        <v>110</v>
      </c>
      <c r="T3060" s="35">
        <f>IF(L3060="비가동",0,VLOOKUP(E3060,[1]단가!$D$4:$G$1048576,4,0))</f>
        <v>58</v>
      </c>
      <c r="U3060" s="35">
        <f t="shared" si="241"/>
        <v>584640</v>
      </c>
      <c r="V3060" s="36" t="str">
        <f>IF($L3060="비가동",0,IF($B3060="in",VLOOKUP($E3060,[1]투입량!$M:$T,3,FALSE),VLOOKUP($E3060,[1]투입량!$D:$I,3,FALSE)))</f>
        <v>E7003</v>
      </c>
      <c r="W3060" s="35">
        <f>IF($L3060="비가동",0,IF($B3060="in",VLOOKUP($E3060,[1]투입량!$M:$T,6,FALSE),VLOOKUP($E3060,[1]투입량!$D:$I,5,FALSE)))</f>
        <v>80</v>
      </c>
      <c r="X3060" s="35">
        <f t="shared" si="243"/>
        <v>5544</v>
      </c>
      <c r="Y3060" s="37">
        <f>IF(V3060=0,0,VLOOKUP(V3060,[1]원재료!C:H,3,0)*0.001)</f>
        <v>4.95</v>
      </c>
      <c r="Z3060" s="35">
        <f t="shared" si="242"/>
        <v>27442.799999999999</v>
      </c>
      <c r="AA3060" s="49"/>
      <c r="AB3060" s="39" t="s">
        <v>232</v>
      </c>
      <c r="AC3060" s="40"/>
    </row>
    <row r="3061" spans="1:29" ht="19.5" customHeight="1" x14ac:dyDescent="0.45">
      <c r="A3061" s="22">
        <v>46158</v>
      </c>
      <c r="B3061" s="23" t="s">
        <v>29</v>
      </c>
      <c r="C3061" s="27" t="s">
        <v>168</v>
      </c>
      <c r="D3061" s="25" t="s">
        <v>345</v>
      </c>
      <c r="E3061" s="26" t="s">
        <v>346</v>
      </c>
      <c r="F3061" s="27" t="str">
        <f>VLOOKUP(표1[[#This Row],[품번]],[1]!품번구분[#Data],2,0)</f>
        <v>G</v>
      </c>
      <c r="G3061" s="28">
        <v>4</v>
      </c>
      <c r="H3061" s="28">
        <v>84</v>
      </c>
      <c r="I3061" s="28">
        <v>0</v>
      </c>
      <c r="J3061" s="29">
        <f>표1[[#This Row],[C/V]]*표1[[#This Row],[판수]]-표1[[#This Row],[불량수량]]</f>
        <v>336</v>
      </c>
      <c r="K3061" s="28" t="s">
        <v>352</v>
      </c>
      <c r="L3061" s="28" t="s">
        <v>34</v>
      </c>
      <c r="M3061" s="30" t="s">
        <v>230</v>
      </c>
      <c r="N3061" s="56" t="s">
        <v>231</v>
      </c>
      <c r="O3061" s="25">
        <f t="shared" si="238"/>
        <v>540</v>
      </c>
      <c r="P3061" s="31">
        <v>0</v>
      </c>
      <c r="Q3061" s="32"/>
      <c r="R3061" s="33">
        <f t="shared" si="240"/>
        <v>9.3333333333333339</v>
      </c>
      <c r="S3061" s="34">
        <f t="shared" si="239"/>
        <v>202</v>
      </c>
      <c r="T3061" s="35">
        <f>IF(L3061="비가동",0,VLOOKUP(E3061,[1]단가!$D$4:$G$1048576,4,0))</f>
        <v>894.6</v>
      </c>
      <c r="U3061" s="35">
        <f t="shared" si="241"/>
        <v>300585.60000000003</v>
      </c>
      <c r="V3061" s="36" t="str">
        <f>IF($L3061="비가동",0,IF($B3061="in",VLOOKUP($E3061,[1]투입량!$M:$T,3,FALSE),VLOOKUP($E3061,[1]투입량!$D:$I,3,FALSE)))</f>
        <v>E5007</v>
      </c>
      <c r="W3061" s="35">
        <f>IF($L3061="비가동",0,IF($B3061="in",VLOOKUP($E3061,[1]투입량!$M:$T,6,FALSE),VLOOKUP($E3061,[1]투입량!$D:$I,5,FALSE)))</f>
        <v>448</v>
      </c>
      <c r="X3061" s="35">
        <f t="shared" si="243"/>
        <v>41395.200000000004</v>
      </c>
      <c r="Y3061" s="37">
        <f>IF(V3061=0,0,VLOOKUP(V3061,[1]원재료!C:H,3,0)*0.001)</f>
        <v>4.55</v>
      </c>
      <c r="Z3061" s="35">
        <f t="shared" si="242"/>
        <v>188348.16</v>
      </c>
      <c r="AA3061" s="49"/>
      <c r="AB3061" s="39" t="s">
        <v>232</v>
      </c>
      <c r="AC3061" s="40"/>
    </row>
    <row r="3062" spans="1:29" ht="19.5" customHeight="1" x14ac:dyDescent="0.45">
      <c r="A3062" s="22">
        <v>46158</v>
      </c>
      <c r="B3062" s="23" t="s">
        <v>29</v>
      </c>
      <c r="C3062" s="27" t="s">
        <v>168</v>
      </c>
      <c r="D3062" s="25" t="s">
        <v>348</v>
      </c>
      <c r="E3062" s="26" t="s">
        <v>450</v>
      </c>
      <c r="F3062" s="27" t="str">
        <f>VLOOKUP(표1[[#This Row],[품번]],[1]!품번구분[#Data],2,0)</f>
        <v>G</v>
      </c>
      <c r="G3062" s="28">
        <v>4</v>
      </c>
      <c r="H3062" s="28">
        <v>13</v>
      </c>
      <c r="I3062" s="28">
        <v>0</v>
      </c>
      <c r="J3062" s="29">
        <f>표1[[#This Row],[C/V]]*표1[[#This Row],[판수]]-표1[[#This Row],[불량수량]]</f>
        <v>52</v>
      </c>
      <c r="K3062" s="28" t="s">
        <v>352</v>
      </c>
      <c r="L3062" s="28" t="s">
        <v>34</v>
      </c>
      <c r="M3062" s="30" t="s">
        <v>230</v>
      </c>
      <c r="N3062" s="30">
        <v>0.40972222222222227</v>
      </c>
      <c r="O3062" s="25">
        <f t="shared" si="238"/>
        <v>110</v>
      </c>
      <c r="P3062" s="31">
        <v>0</v>
      </c>
      <c r="Q3062" s="32"/>
      <c r="R3062" s="33">
        <f t="shared" si="240"/>
        <v>7.0909090909090908</v>
      </c>
      <c r="S3062" s="34">
        <f t="shared" si="239"/>
        <v>13</v>
      </c>
      <c r="T3062" s="35">
        <f>IF(L3062="비가동",0,VLOOKUP(E3062,[1]단가!$D$4:$G$1048576,4,0))</f>
        <v>0</v>
      </c>
      <c r="U3062" s="35">
        <f t="shared" si="241"/>
        <v>0</v>
      </c>
      <c r="V3062" s="36" t="str">
        <f>IF($L3062="비가동",0,IF($B3062="in",VLOOKUP($E3062,[1]투입량!$M:$T,3,FALSE),VLOOKUP($E3062,[1]투입량!$D:$I,3,FALSE)))</f>
        <v>E5007</v>
      </c>
      <c r="W3062" s="35">
        <f>IF($L3062="비가동",0,IF($B3062="in",VLOOKUP($E3062,[1]투입량!$M:$T,6,FALSE),VLOOKUP($E3062,[1]투입량!$D:$I,5,FALSE)))</f>
        <v>0</v>
      </c>
      <c r="X3062" s="35">
        <f t="shared" si="243"/>
        <v>0</v>
      </c>
      <c r="Y3062" s="37">
        <f>IF(V3062=0,0,VLOOKUP(V3062,[1]원재료!C:H,3,0)*0.001)</f>
        <v>4.55</v>
      </c>
      <c r="Z3062" s="35">
        <f t="shared" si="242"/>
        <v>0</v>
      </c>
      <c r="AA3062" s="49"/>
      <c r="AB3062" s="39" t="s">
        <v>232</v>
      </c>
      <c r="AC3062" s="40"/>
    </row>
    <row r="3063" spans="1:29" ht="19.5" hidden="1" customHeight="1" x14ac:dyDescent="0.45">
      <c r="A3063" s="22">
        <v>46158</v>
      </c>
      <c r="B3063" s="23" t="s">
        <v>29</v>
      </c>
      <c r="C3063" s="27" t="s">
        <v>168</v>
      </c>
      <c r="D3063" s="25" t="s">
        <v>348</v>
      </c>
      <c r="E3063" s="26">
        <v>480218</v>
      </c>
      <c r="F3063" s="27" t="str">
        <f>VLOOKUP(표1[[#This Row],[품번]],[1]!품번구분[#Data],2,0)</f>
        <v>G</v>
      </c>
      <c r="G3063" s="28">
        <v>6</v>
      </c>
      <c r="H3063" s="28">
        <v>43</v>
      </c>
      <c r="I3063" s="28">
        <v>0</v>
      </c>
      <c r="J3063" s="29">
        <f>표1[[#This Row],[C/V]]*표1[[#This Row],[판수]]-표1[[#This Row],[불량수량]]</f>
        <v>258</v>
      </c>
      <c r="K3063" s="28" t="s">
        <v>352</v>
      </c>
      <c r="L3063" s="28" t="s">
        <v>34</v>
      </c>
      <c r="M3063" s="30">
        <v>0.40972222222222227</v>
      </c>
      <c r="N3063" s="56" t="s">
        <v>231</v>
      </c>
      <c r="O3063" s="25">
        <f t="shared" si="238"/>
        <v>345</v>
      </c>
      <c r="P3063" s="31">
        <v>85</v>
      </c>
      <c r="Q3063" s="32" t="s">
        <v>178</v>
      </c>
      <c r="R3063" s="33">
        <f t="shared" si="240"/>
        <v>7.4782608695652177</v>
      </c>
      <c r="S3063" s="34">
        <f t="shared" si="239"/>
        <v>161</v>
      </c>
      <c r="T3063" s="35">
        <f>IF(L3063="비가동",0,VLOOKUP(E3063,[1]단가!$D$4:$G$1048576,4,0))</f>
        <v>724</v>
      </c>
      <c r="U3063" s="35">
        <f t="shared" si="241"/>
        <v>186792</v>
      </c>
      <c r="V3063" s="36" t="str">
        <f>IF($L3063="비가동",0,IF($B3063="in",VLOOKUP($E3063,[1]투입량!$M:$T,3,FALSE),VLOOKUP($E3063,[1]투입량!$D:$I,3,FALSE)))</f>
        <v>E5007</v>
      </c>
      <c r="W3063" s="35">
        <f>IF($L3063="비가동",0,IF($B3063="in",VLOOKUP($E3063,[1]투입량!$M:$T,6,FALSE),VLOOKUP($E3063,[1]투입량!$D:$I,5,FALSE)))</f>
        <v>300</v>
      </c>
      <c r="X3063" s="35">
        <f t="shared" si="243"/>
        <v>14190</v>
      </c>
      <c r="Y3063" s="37">
        <f>IF(V3063=0,0,VLOOKUP(V3063,[1]원재료!C:H,3,0)*0.001)</f>
        <v>4.55</v>
      </c>
      <c r="Z3063" s="35">
        <f t="shared" si="242"/>
        <v>64564.5</v>
      </c>
      <c r="AA3063" s="49"/>
      <c r="AB3063" s="39" t="s">
        <v>232</v>
      </c>
      <c r="AC3063" s="40"/>
    </row>
    <row r="3064" spans="1:29" ht="19.5" customHeight="1" x14ac:dyDescent="0.45">
      <c r="A3064" s="22">
        <v>46158</v>
      </c>
      <c r="B3064" s="23" t="s">
        <v>29</v>
      </c>
      <c r="C3064" s="27" t="s">
        <v>168</v>
      </c>
      <c r="D3064" s="25" t="s">
        <v>350</v>
      </c>
      <c r="E3064" s="26" t="s">
        <v>228</v>
      </c>
      <c r="F3064" s="27" t="str">
        <f>VLOOKUP(표1[[#This Row],[품번]],[1]!품번구분[#Data],2,0)</f>
        <v>G</v>
      </c>
      <c r="G3064" s="28">
        <v>10</v>
      </c>
      <c r="H3064" s="28">
        <v>84</v>
      </c>
      <c r="I3064" s="28">
        <v>0</v>
      </c>
      <c r="J3064" s="29">
        <f>표1[[#This Row],[C/V]]*표1[[#This Row],[판수]]-표1[[#This Row],[불량수량]]</f>
        <v>840</v>
      </c>
      <c r="K3064" s="28" t="s">
        <v>352</v>
      </c>
      <c r="L3064" s="28" t="s">
        <v>34</v>
      </c>
      <c r="M3064" s="30" t="s">
        <v>230</v>
      </c>
      <c r="N3064" s="56" t="s">
        <v>231</v>
      </c>
      <c r="O3064" s="25">
        <f t="shared" si="238"/>
        <v>540</v>
      </c>
      <c r="P3064" s="31">
        <v>0</v>
      </c>
      <c r="Q3064" s="32"/>
      <c r="R3064" s="33">
        <f t="shared" si="240"/>
        <v>9.3333333333333339</v>
      </c>
      <c r="S3064" s="34">
        <f t="shared" si="239"/>
        <v>202</v>
      </c>
      <c r="T3064" s="35">
        <f>IF(L3064="비가동",0,VLOOKUP(E3064,[1]단가!$D$4:$G$1048576,4,0))</f>
        <v>389.7</v>
      </c>
      <c r="U3064" s="35">
        <f t="shared" si="241"/>
        <v>327348</v>
      </c>
      <c r="V3064" s="36" t="str">
        <f>IF($L3064="비가동",0,IF($B3064="in",VLOOKUP($E3064,[1]투입량!$M:$T,3,FALSE),VLOOKUP($E3064,[1]투입량!$D:$I,3,FALSE)))</f>
        <v>E5008</v>
      </c>
      <c r="W3064" s="35">
        <f>IF($L3064="비가동",0,IF($B3064="in",VLOOKUP($E3064,[1]투입량!$M:$T,6,FALSE),VLOOKUP($E3064,[1]투입량!$D:$I,5,FALSE)))</f>
        <v>320</v>
      </c>
      <c r="X3064" s="35">
        <f t="shared" si="243"/>
        <v>29568</v>
      </c>
      <c r="Y3064" s="37">
        <f>IF(V3064=0,0,VLOOKUP(V3064,[1]원재료!C:H,3,0)*0.001)</f>
        <v>4.5600000000000005</v>
      </c>
      <c r="Z3064" s="35">
        <f t="shared" si="242"/>
        <v>134830.08000000002</v>
      </c>
      <c r="AA3064" s="49"/>
      <c r="AB3064" s="39" t="s">
        <v>232</v>
      </c>
      <c r="AC3064" s="40"/>
    </row>
    <row r="3065" spans="1:29" ht="19.5" customHeight="1" x14ac:dyDescent="0.45">
      <c r="A3065" s="22">
        <v>46158</v>
      </c>
      <c r="B3065" s="23" t="s">
        <v>29</v>
      </c>
      <c r="C3065" s="27" t="s">
        <v>168</v>
      </c>
      <c r="D3065" s="25" t="s">
        <v>345</v>
      </c>
      <c r="E3065" s="26" t="s">
        <v>346</v>
      </c>
      <c r="F3065" s="27" t="str">
        <f>VLOOKUP(표1[[#This Row],[품번]],[1]!품번구분[#Data],2,0)</f>
        <v>G</v>
      </c>
      <c r="G3065" s="28">
        <v>4</v>
      </c>
      <c r="H3065" s="28">
        <v>118</v>
      </c>
      <c r="I3065" s="28">
        <v>0</v>
      </c>
      <c r="J3065" s="29">
        <f>표1[[#This Row],[C/V]]*표1[[#This Row],[판수]]-표1[[#This Row],[불량수량]]</f>
        <v>472</v>
      </c>
      <c r="K3065" s="28" t="s">
        <v>347</v>
      </c>
      <c r="L3065" s="28" t="s">
        <v>117</v>
      </c>
      <c r="M3065" s="30" t="s">
        <v>231</v>
      </c>
      <c r="N3065" s="56" t="s">
        <v>230</v>
      </c>
      <c r="O3065" s="25">
        <f t="shared" si="238"/>
        <v>750</v>
      </c>
      <c r="P3065" s="31">
        <v>0</v>
      </c>
      <c r="Q3065" s="32"/>
      <c r="R3065" s="33">
        <f t="shared" si="240"/>
        <v>9.44</v>
      </c>
      <c r="S3065" s="34">
        <f t="shared" si="239"/>
        <v>202</v>
      </c>
      <c r="T3065" s="35">
        <f>IF(L3065="비가동",0,VLOOKUP(E3065,[1]단가!$D$4:$G$1048576,4,0))</f>
        <v>894.6</v>
      </c>
      <c r="U3065" s="35">
        <f t="shared" si="241"/>
        <v>422251.2</v>
      </c>
      <c r="V3065" s="36" t="str">
        <f>IF($L3065="비가동",0,IF($B3065="in",VLOOKUP($E3065,[1]투입량!$M:$T,3,FALSE),VLOOKUP($E3065,[1]투입량!$D:$I,3,FALSE)))</f>
        <v>E5007</v>
      </c>
      <c r="W3065" s="35">
        <f>IF($L3065="비가동",0,IF($B3065="in",VLOOKUP($E3065,[1]투입량!$M:$T,6,FALSE),VLOOKUP($E3065,[1]투입량!$D:$I,5,FALSE)))</f>
        <v>448</v>
      </c>
      <c r="X3065" s="35">
        <f t="shared" si="243"/>
        <v>58150.400000000009</v>
      </c>
      <c r="Y3065" s="37">
        <f>IF(V3065=0,0,VLOOKUP(V3065,[1]원재료!C:H,3,0)*0.001)</f>
        <v>4.55</v>
      </c>
      <c r="Z3065" s="35">
        <f t="shared" si="242"/>
        <v>264584.32000000001</v>
      </c>
      <c r="AA3065" s="49"/>
      <c r="AB3065" s="39" t="s">
        <v>232</v>
      </c>
      <c r="AC3065" s="40"/>
    </row>
    <row r="3066" spans="1:29" ht="19.5" customHeight="1" x14ac:dyDescent="0.45">
      <c r="A3066" s="22">
        <v>46158</v>
      </c>
      <c r="B3066" s="23" t="s">
        <v>29</v>
      </c>
      <c r="C3066" s="27" t="s">
        <v>168</v>
      </c>
      <c r="D3066" s="25" t="s">
        <v>348</v>
      </c>
      <c r="E3066" s="26">
        <v>480218</v>
      </c>
      <c r="F3066" s="27" t="str">
        <f>VLOOKUP(표1[[#This Row],[품번]],[1]!품번구분[#Data],2,0)</f>
        <v>G</v>
      </c>
      <c r="G3066" s="28">
        <v>6</v>
      </c>
      <c r="H3066" s="28">
        <v>118</v>
      </c>
      <c r="I3066" s="28">
        <v>0</v>
      </c>
      <c r="J3066" s="29">
        <f>표1[[#This Row],[C/V]]*표1[[#This Row],[판수]]-표1[[#This Row],[불량수량]]</f>
        <v>708</v>
      </c>
      <c r="K3066" s="28" t="s">
        <v>347</v>
      </c>
      <c r="L3066" s="28" t="s">
        <v>117</v>
      </c>
      <c r="M3066" s="30" t="s">
        <v>231</v>
      </c>
      <c r="N3066" s="56" t="s">
        <v>230</v>
      </c>
      <c r="O3066" s="25">
        <f t="shared" si="238"/>
        <v>750</v>
      </c>
      <c r="P3066" s="31">
        <v>0</v>
      </c>
      <c r="Q3066" s="32"/>
      <c r="R3066" s="33">
        <f t="shared" si="240"/>
        <v>9.44</v>
      </c>
      <c r="S3066" s="34">
        <f t="shared" si="239"/>
        <v>161</v>
      </c>
      <c r="T3066" s="35">
        <f>IF(L3066="비가동",0,VLOOKUP(E3066,[1]단가!$D$4:$G$1048576,4,0))</f>
        <v>724</v>
      </c>
      <c r="U3066" s="35">
        <f t="shared" si="241"/>
        <v>512592</v>
      </c>
      <c r="V3066" s="36" t="str">
        <f>IF($L3066="비가동",0,IF($B3066="in",VLOOKUP($E3066,[1]투입량!$M:$T,3,FALSE),VLOOKUP($E3066,[1]투입량!$D:$I,3,FALSE)))</f>
        <v>E5007</v>
      </c>
      <c r="W3066" s="35">
        <f>IF($L3066="비가동",0,IF($B3066="in",VLOOKUP($E3066,[1]투입량!$M:$T,6,FALSE),VLOOKUP($E3066,[1]투입량!$D:$I,5,FALSE)))</f>
        <v>300</v>
      </c>
      <c r="X3066" s="35">
        <f t="shared" si="243"/>
        <v>38940</v>
      </c>
      <c r="Y3066" s="37">
        <f>IF(V3066=0,0,VLOOKUP(V3066,[1]원재료!C:H,3,0)*0.001)</f>
        <v>4.55</v>
      </c>
      <c r="Z3066" s="35">
        <f t="shared" si="242"/>
        <v>177177</v>
      </c>
      <c r="AA3066" s="49"/>
      <c r="AB3066" s="39" t="s">
        <v>232</v>
      </c>
      <c r="AC3066" s="40"/>
    </row>
    <row r="3067" spans="1:29" ht="19.5" customHeight="1" x14ac:dyDescent="0.45">
      <c r="A3067" s="22">
        <v>46158</v>
      </c>
      <c r="B3067" s="23" t="s">
        <v>29</v>
      </c>
      <c r="C3067" s="27" t="s">
        <v>168</v>
      </c>
      <c r="D3067" s="25" t="s">
        <v>350</v>
      </c>
      <c r="E3067" s="26" t="s">
        <v>228</v>
      </c>
      <c r="F3067" s="27" t="str">
        <f>VLOOKUP(표1[[#This Row],[품번]],[1]!품번구분[#Data],2,0)</f>
        <v>G</v>
      </c>
      <c r="G3067" s="28">
        <v>10</v>
      </c>
      <c r="H3067" s="28">
        <v>118</v>
      </c>
      <c r="I3067" s="28">
        <v>0</v>
      </c>
      <c r="J3067" s="29">
        <f>표1[[#This Row],[C/V]]*표1[[#This Row],[판수]]-표1[[#This Row],[불량수량]]</f>
        <v>1180</v>
      </c>
      <c r="K3067" s="28" t="s">
        <v>347</v>
      </c>
      <c r="L3067" s="28" t="s">
        <v>117</v>
      </c>
      <c r="M3067" s="30" t="s">
        <v>231</v>
      </c>
      <c r="N3067" s="56" t="s">
        <v>230</v>
      </c>
      <c r="O3067" s="25">
        <f t="shared" si="238"/>
        <v>750</v>
      </c>
      <c r="P3067" s="31">
        <v>0</v>
      </c>
      <c r="Q3067" s="32"/>
      <c r="R3067" s="33">
        <f t="shared" si="240"/>
        <v>9.44</v>
      </c>
      <c r="S3067" s="34">
        <f t="shared" si="239"/>
        <v>202</v>
      </c>
      <c r="T3067" s="35">
        <f>IF(L3067="비가동",0,VLOOKUP(E3067,[1]단가!$D$4:$G$1048576,4,0))</f>
        <v>389.7</v>
      </c>
      <c r="U3067" s="35">
        <f t="shared" si="241"/>
        <v>459846</v>
      </c>
      <c r="V3067" s="36" t="str">
        <f>IF($L3067="비가동",0,IF($B3067="in",VLOOKUP($E3067,[1]투입량!$M:$T,3,FALSE),VLOOKUP($E3067,[1]투입량!$D:$I,3,FALSE)))</f>
        <v>E5008</v>
      </c>
      <c r="W3067" s="35">
        <f>IF($L3067="비가동",0,IF($B3067="in",VLOOKUP($E3067,[1]투입량!$M:$T,6,FALSE),VLOOKUP($E3067,[1]투입량!$D:$I,5,FALSE)))</f>
        <v>320</v>
      </c>
      <c r="X3067" s="35">
        <f t="shared" si="243"/>
        <v>41536</v>
      </c>
      <c r="Y3067" s="37">
        <f>IF(V3067=0,0,VLOOKUP(V3067,[1]원재료!C:H,3,0)*0.001)</f>
        <v>4.5600000000000005</v>
      </c>
      <c r="Z3067" s="35">
        <f t="shared" si="242"/>
        <v>189404.16000000003</v>
      </c>
      <c r="AA3067" s="49"/>
      <c r="AB3067" s="39" t="s">
        <v>232</v>
      </c>
      <c r="AC3067" s="40"/>
    </row>
    <row r="3068" spans="1:29" ht="19.5" customHeight="1" x14ac:dyDescent="0.45">
      <c r="A3068" s="22">
        <v>46159</v>
      </c>
      <c r="B3068" s="23" t="s">
        <v>226</v>
      </c>
      <c r="C3068" s="27" t="s">
        <v>168</v>
      </c>
      <c r="D3068" s="25" t="s">
        <v>227</v>
      </c>
      <c r="E3068" s="26" t="s">
        <v>228</v>
      </c>
      <c r="F3068" s="27" t="str">
        <f>VLOOKUP(표1[[#This Row],[품번]],[1]!품번구분[#Data],2,0)</f>
        <v>G</v>
      </c>
      <c r="G3068" s="28">
        <v>12</v>
      </c>
      <c r="H3068" s="28">
        <v>80</v>
      </c>
      <c r="I3068" s="28">
        <v>0</v>
      </c>
      <c r="J3068" s="29">
        <f>표1[[#This Row],[C/V]]*표1[[#This Row],[판수]]-표1[[#This Row],[불량수량]]</f>
        <v>960</v>
      </c>
      <c r="K3068" s="28" t="s">
        <v>258</v>
      </c>
      <c r="L3068" s="28" t="s">
        <v>34</v>
      </c>
      <c r="M3068" s="30" t="s">
        <v>230</v>
      </c>
      <c r="N3068" s="56" t="s">
        <v>231</v>
      </c>
      <c r="O3068" s="25">
        <f t="shared" si="238"/>
        <v>540</v>
      </c>
      <c r="P3068" s="31">
        <v>0</v>
      </c>
      <c r="Q3068" s="32"/>
      <c r="R3068" s="33">
        <f t="shared" si="240"/>
        <v>8.8888888888888893</v>
      </c>
      <c r="S3068" s="34">
        <f t="shared" si="239"/>
        <v>190</v>
      </c>
      <c r="T3068" s="35">
        <f>IF(L3068="비가동",0,VLOOKUP(E3068,[1]단가!$D$4:$G$1048576,4,0))</f>
        <v>389.7</v>
      </c>
      <c r="U3068" s="35">
        <f t="shared" si="241"/>
        <v>374112</v>
      </c>
      <c r="V3068" s="36" t="str">
        <f>IF($L3068="비가동",0,IF($B3068="in",VLOOKUP($E3068,[1]투입량!$M:$T,3,FALSE),VLOOKUP($E3068,[1]투입량!$D:$I,3,FALSE)))</f>
        <v>E5008</v>
      </c>
      <c r="W3068" s="35">
        <f>IF($L3068="비가동",0,IF($B3068="in",VLOOKUP($E3068,[1]투입량!$M:$T,6,FALSE),VLOOKUP($E3068,[1]투입량!$D:$I,5,FALSE)))</f>
        <v>537</v>
      </c>
      <c r="X3068" s="35">
        <f t="shared" si="243"/>
        <v>47256</v>
      </c>
      <c r="Y3068" s="37">
        <f>IF(V3068=0,0,VLOOKUP(V3068,[1]원재료!C:H,3,0)*0.001)</f>
        <v>4.5600000000000005</v>
      </c>
      <c r="Z3068" s="35">
        <f t="shared" si="242"/>
        <v>215487.36000000002</v>
      </c>
      <c r="AA3068" s="49"/>
      <c r="AB3068" s="39" t="s">
        <v>232</v>
      </c>
      <c r="AC3068" s="40"/>
    </row>
    <row r="3069" spans="1:29" ht="19.5" customHeight="1" x14ac:dyDescent="0.45">
      <c r="A3069" s="22">
        <v>46159</v>
      </c>
      <c r="B3069" s="23" t="s">
        <v>226</v>
      </c>
      <c r="C3069" s="27" t="s">
        <v>168</v>
      </c>
      <c r="D3069" s="25" t="s">
        <v>233</v>
      </c>
      <c r="E3069" s="26" t="s">
        <v>444</v>
      </c>
      <c r="F3069" s="27" t="str">
        <f>VLOOKUP(표1[[#This Row],[품번]],[1]!품번구분[#Data],2,0)</f>
        <v>G</v>
      </c>
      <c r="G3069" s="28">
        <v>4</v>
      </c>
      <c r="H3069" s="28">
        <v>19</v>
      </c>
      <c r="I3069" s="28">
        <v>0</v>
      </c>
      <c r="J3069" s="29">
        <f>표1[[#This Row],[C/V]]*표1[[#This Row],[판수]]-표1[[#This Row],[불량수량]]</f>
        <v>76</v>
      </c>
      <c r="K3069" s="28" t="s">
        <v>258</v>
      </c>
      <c r="L3069" s="28" t="s">
        <v>34</v>
      </c>
      <c r="M3069" s="30" t="s">
        <v>230</v>
      </c>
      <c r="N3069" s="30">
        <v>0.39583333333333331</v>
      </c>
      <c r="O3069" s="25">
        <f t="shared" si="238"/>
        <v>90</v>
      </c>
      <c r="P3069" s="31">
        <v>0</v>
      </c>
      <c r="Q3069" s="32"/>
      <c r="R3069" s="33">
        <f t="shared" si="240"/>
        <v>12.666666666666666</v>
      </c>
      <c r="S3069" s="34">
        <f t="shared" si="239"/>
        <v>19</v>
      </c>
      <c r="T3069" s="35">
        <f>IF(L3069="비가동",0,VLOOKUP(E3069,[1]단가!$D$4:$G$1048576,4,0))</f>
        <v>1139.2</v>
      </c>
      <c r="U3069" s="35">
        <f t="shared" si="241"/>
        <v>86579.199999999997</v>
      </c>
      <c r="V3069" s="36" t="str">
        <f>IF($L3069="비가동",0,IF($B3069="in",VLOOKUP($E3069,[1]투입량!$M:$T,3,FALSE),VLOOKUP($E3069,[1]투입량!$D:$I,3,FALSE)))</f>
        <v>E5007</v>
      </c>
      <c r="W3069" s="35">
        <f>IF($L3069="비가동",0,IF($B3069="in",VLOOKUP($E3069,[1]투입량!$M:$T,6,FALSE),VLOOKUP($E3069,[1]투입량!$D:$I,5,FALSE)))</f>
        <v>215</v>
      </c>
      <c r="X3069" s="35">
        <f t="shared" si="243"/>
        <v>4493.5000000000009</v>
      </c>
      <c r="Y3069" s="37">
        <f>IF(V3069=0,0,VLOOKUP(V3069,[1]원재료!C:H,3,0)*0.001)</f>
        <v>4.55</v>
      </c>
      <c r="Z3069" s="35">
        <f t="shared" si="242"/>
        <v>20445.425000000003</v>
      </c>
      <c r="AA3069" s="49"/>
      <c r="AB3069" s="39" t="s">
        <v>232</v>
      </c>
      <c r="AC3069" s="40"/>
    </row>
    <row r="3070" spans="1:29" ht="19.5" hidden="1" customHeight="1" x14ac:dyDescent="0.45">
      <c r="A3070" s="22">
        <v>46159</v>
      </c>
      <c r="B3070" s="23" t="s">
        <v>226</v>
      </c>
      <c r="C3070" s="27" t="s">
        <v>168</v>
      </c>
      <c r="D3070" s="25" t="s">
        <v>233</v>
      </c>
      <c r="E3070" s="26" t="s">
        <v>234</v>
      </c>
      <c r="F3070" s="27" t="str">
        <f>VLOOKUP(표1[[#This Row],[품번]],[1]!품번구분[#Data],2,0)</f>
        <v>G</v>
      </c>
      <c r="G3070" s="28">
        <v>12</v>
      </c>
      <c r="H3070" s="28">
        <v>32</v>
      </c>
      <c r="I3070" s="28">
        <v>0</v>
      </c>
      <c r="J3070" s="29">
        <f>표1[[#This Row],[C/V]]*표1[[#This Row],[판수]]-표1[[#This Row],[불량수량]]</f>
        <v>384</v>
      </c>
      <c r="K3070" s="28" t="s">
        <v>258</v>
      </c>
      <c r="L3070" s="28" t="s">
        <v>34</v>
      </c>
      <c r="M3070" s="30">
        <v>0.39583333333333331</v>
      </c>
      <c r="N3070" s="56" t="s">
        <v>231</v>
      </c>
      <c r="O3070" s="25">
        <f t="shared" si="238"/>
        <v>270</v>
      </c>
      <c r="P3070" s="31">
        <v>180</v>
      </c>
      <c r="Q3070" s="32" t="s">
        <v>178</v>
      </c>
      <c r="R3070" s="33">
        <f t="shared" si="240"/>
        <v>7.1111111111111116</v>
      </c>
      <c r="S3070" s="34">
        <f t="shared" si="239"/>
        <v>142</v>
      </c>
      <c r="T3070" s="35">
        <f>IF(L3070="비가동",0,VLOOKUP(E3070,[1]단가!$D$4:$G$1048576,4,0))</f>
        <v>760.3</v>
      </c>
      <c r="U3070" s="35">
        <f t="shared" si="241"/>
        <v>291955.19999999995</v>
      </c>
      <c r="V3070" s="36" t="str">
        <f>IF($L3070="비가동",0,IF($B3070="in",VLOOKUP($E3070,[1]투입량!$M:$T,3,FALSE),VLOOKUP($E3070,[1]투입량!$D:$I,3,FALSE)))</f>
        <v>E5007</v>
      </c>
      <c r="W3070" s="35">
        <f>IF($L3070="비가동",0,IF($B3070="in",VLOOKUP($E3070,[1]투입량!$M:$T,6,FALSE),VLOOKUP($E3070,[1]투입량!$D:$I,5,FALSE)))</f>
        <v>531</v>
      </c>
      <c r="X3070" s="35">
        <f t="shared" si="243"/>
        <v>18691.2</v>
      </c>
      <c r="Y3070" s="37">
        <f>IF(V3070=0,0,VLOOKUP(V3070,[1]원재료!C:H,3,0)*0.001)</f>
        <v>4.55</v>
      </c>
      <c r="Z3070" s="35">
        <f t="shared" si="242"/>
        <v>85044.96</v>
      </c>
      <c r="AA3070" s="49"/>
      <c r="AB3070" s="39" t="s">
        <v>232</v>
      </c>
      <c r="AC3070" s="40"/>
    </row>
    <row r="3071" spans="1:29" ht="19.5" customHeight="1" x14ac:dyDescent="0.45">
      <c r="A3071" s="22">
        <v>46159</v>
      </c>
      <c r="B3071" s="23" t="s">
        <v>226</v>
      </c>
      <c r="C3071" s="27" t="s">
        <v>168</v>
      </c>
      <c r="D3071" s="25" t="s">
        <v>235</v>
      </c>
      <c r="E3071" s="26" t="s">
        <v>236</v>
      </c>
      <c r="F3071" s="27" t="str">
        <f>VLOOKUP(표1[[#This Row],[품번]],[1]!품번구분[#Data],2,0)</f>
        <v>G</v>
      </c>
      <c r="G3071" s="28">
        <v>16</v>
      </c>
      <c r="H3071" s="28">
        <v>60</v>
      </c>
      <c r="I3071" s="28">
        <v>0</v>
      </c>
      <c r="J3071" s="29">
        <f>표1[[#This Row],[C/V]]*표1[[#This Row],[판수]]-표1[[#This Row],[불량수량]]</f>
        <v>960</v>
      </c>
      <c r="K3071" s="28" t="s">
        <v>261</v>
      </c>
      <c r="L3071" s="28" t="s">
        <v>34</v>
      </c>
      <c r="M3071" s="30" t="s">
        <v>230</v>
      </c>
      <c r="N3071" s="56" t="s">
        <v>231</v>
      </c>
      <c r="O3071" s="25">
        <f t="shared" si="238"/>
        <v>540</v>
      </c>
      <c r="P3071" s="31">
        <v>0</v>
      </c>
      <c r="Q3071" s="32"/>
      <c r="R3071" s="33">
        <f t="shared" si="240"/>
        <v>6.6666666666666661</v>
      </c>
      <c r="S3071" s="34">
        <f t="shared" si="239"/>
        <v>153</v>
      </c>
      <c r="T3071" s="35">
        <f>IF(L3071="비가동",0,VLOOKUP(E3071,[1]단가!$D$4:$G$1048576,4,0))</f>
        <v>1541.9</v>
      </c>
      <c r="U3071" s="35">
        <f t="shared" si="241"/>
        <v>1480224</v>
      </c>
      <c r="V3071" s="36" t="str">
        <f>IF($L3071="비가동",0,IF($B3071="in",VLOOKUP($E3071,[1]투입량!$M:$T,3,FALSE),VLOOKUP($E3071,[1]투입량!$D:$I,3,FALSE)))</f>
        <v>E5005-1</v>
      </c>
      <c r="W3071" s="35">
        <f>IF($L3071="비가동",0,IF($B3071="in",VLOOKUP($E3071,[1]투입량!$M:$T,6,FALSE),VLOOKUP($E3071,[1]투입량!$D:$I,5,FALSE)))</f>
        <v>3102</v>
      </c>
      <c r="X3071" s="35">
        <f t="shared" si="243"/>
        <v>204732.00000000003</v>
      </c>
      <c r="Y3071" s="37">
        <f>IF(V3071=0,0,VLOOKUP(V3071,[1]원재료!C:H,3,0)*0.001)</f>
        <v>3.25</v>
      </c>
      <c r="Z3071" s="35">
        <f t="shared" si="242"/>
        <v>665379.00000000012</v>
      </c>
      <c r="AA3071" s="49"/>
      <c r="AB3071" s="39" t="s">
        <v>232</v>
      </c>
      <c r="AC3071" s="40"/>
    </row>
    <row r="3072" spans="1:29" ht="19.5" customHeight="1" x14ac:dyDescent="0.45">
      <c r="A3072" s="22">
        <v>46159</v>
      </c>
      <c r="B3072" s="23" t="s">
        <v>226</v>
      </c>
      <c r="C3072" s="27" t="s">
        <v>168</v>
      </c>
      <c r="D3072" s="25" t="s">
        <v>259</v>
      </c>
      <c r="E3072" s="26" t="s">
        <v>260</v>
      </c>
      <c r="F3072" s="27" t="str">
        <f>VLOOKUP(표1[[#This Row],[품번]],[1]!품번구분[#Data],2,0)</f>
        <v>G</v>
      </c>
      <c r="G3072" s="28">
        <v>24</v>
      </c>
      <c r="H3072" s="28">
        <v>62</v>
      </c>
      <c r="I3072" s="28">
        <v>0</v>
      </c>
      <c r="J3072" s="29">
        <f>표1[[#This Row],[C/V]]*표1[[#This Row],[판수]]-표1[[#This Row],[불량수량]]</f>
        <v>1488</v>
      </c>
      <c r="K3072" s="28" t="s">
        <v>261</v>
      </c>
      <c r="L3072" s="28" t="s">
        <v>34</v>
      </c>
      <c r="M3072" s="30" t="s">
        <v>230</v>
      </c>
      <c r="N3072" s="56" t="s">
        <v>231</v>
      </c>
      <c r="O3072" s="25">
        <f t="shared" si="238"/>
        <v>540</v>
      </c>
      <c r="P3072" s="31">
        <v>0</v>
      </c>
      <c r="Q3072" s="32"/>
      <c r="R3072" s="33">
        <f t="shared" si="240"/>
        <v>6.8888888888888893</v>
      </c>
      <c r="S3072" s="34">
        <f t="shared" si="239"/>
        <v>155</v>
      </c>
      <c r="T3072" s="35">
        <f>IF(L3072="비가동",0,VLOOKUP(E3072,[1]단가!$D$4:$G$1048576,4,0))</f>
        <v>790</v>
      </c>
      <c r="U3072" s="35">
        <f t="shared" si="241"/>
        <v>1175520</v>
      </c>
      <c r="V3072" s="36" t="str">
        <f>IF($L3072="비가동",0,IF($B3072="in",VLOOKUP($E3072,[1]투입량!$M:$T,3,FALSE),VLOOKUP($E3072,[1]투입량!$D:$I,3,FALSE)))</f>
        <v>E5005-1(리본)</v>
      </c>
      <c r="W3072" s="35">
        <f>IF($L3072="비가동",0,IF($B3072="in",VLOOKUP($E3072,[1]투입량!$M:$T,6,FALSE),VLOOKUP($E3072,[1]투입량!$D:$I,5,FALSE)))</f>
        <v>2152.6499999999996</v>
      </c>
      <c r="X3072" s="35">
        <f t="shared" si="243"/>
        <v>146810.73000000001</v>
      </c>
      <c r="Y3072" s="37">
        <f>IF(V3072=0,0,VLOOKUP(V3072,[1]원재료!C:H,3,0)*0.001)</f>
        <v>3.35</v>
      </c>
      <c r="Z3072" s="35">
        <f t="shared" si="242"/>
        <v>491815.94550000003</v>
      </c>
      <c r="AA3072" s="49"/>
      <c r="AB3072" s="39" t="s">
        <v>232</v>
      </c>
      <c r="AC3072" s="40"/>
    </row>
    <row r="3073" spans="1:29" ht="19.5" customHeight="1" x14ac:dyDescent="0.45">
      <c r="A3073" s="22">
        <v>46159</v>
      </c>
      <c r="B3073" s="23" t="s">
        <v>226</v>
      </c>
      <c r="C3073" s="27" t="s">
        <v>168</v>
      </c>
      <c r="D3073" s="25" t="s">
        <v>239</v>
      </c>
      <c r="E3073" s="26" t="s">
        <v>240</v>
      </c>
      <c r="F3073" s="27" t="str">
        <f>VLOOKUP(표1[[#This Row],[품번]],[1]!품번구분[#Data],2,0)</f>
        <v>G</v>
      </c>
      <c r="G3073" s="28">
        <v>16</v>
      </c>
      <c r="H3073" s="28">
        <v>63</v>
      </c>
      <c r="I3073" s="28">
        <v>0</v>
      </c>
      <c r="J3073" s="29">
        <f>표1[[#This Row],[C/V]]*표1[[#This Row],[판수]]-표1[[#This Row],[불량수량]]</f>
        <v>1008</v>
      </c>
      <c r="K3073" s="28" t="s">
        <v>263</v>
      </c>
      <c r="L3073" s="28" t="s">
        <v>34</v>
      </c>
      <c r="M3073" s="30" t="s">
        <v>230</v>
      </c>
      <c r="N3073" s="56" t="s">
        <v>231</v>
      </c>
      <c r="O3073" s="25">
        <f t="shared" si="238"/>
        <v>540</v>
      </c>
      <c r="P3073" s="31">
        <v>0</v>
      </c>
      <c r="Q3073" s="32"/>
      <c r="R3073" s="33">
        <f t="shared" si="240"/>
        <v>7</v>
      </c>
      <c r="S3073" s="34">
        <f t="shared" si="239"/>
        <v>152</v>
      </c>
      <c r="T3073" s="35">
        <f>IF(L3073="비가동",0,VLOOKUP(E3073,[1]단가!$D$4:$G$1048576,4,0))</f>
        <v>333.6</v>
      </c>
      <c r="U3073" s="35">
        <f t="shared" si="241"/>
        <v>336268.80000000005</v>
      </c>
      <c r="V3073" s="36" t="str">
        <f>IF($L3073="비가동",0,IF($B3073="in",VLOOKUP($E3073,[1]투입량!$M:$T,3,FALSE),VLOOKUP($E3073,[1]투입량!$D:$I,3,FALSE)))</f>
        <v>E5005-1(리본)</v>
      </c>
      <c r="W3073" s="35">
        <f>IF($L3073="비가동",0,IF($B3073="in",VLOOKUP($E3073,[1]투입량!$M:$T,6,FALSE),VLOOKUP($E3073,[1]투입량!$D:$I,5,FALSE)))</f>
        <v>0</v>
      </c>
      <c r="X3073" s="35">
        <f t="shared" si="243"/>
        <v>0</v>
      </c>
      <c r="Y3073" s="37">
        <f>IF(V3073=0,0,VLOOKUP(V3073,[1]원재료!C:H,3,0)*0.001)</f>
        <v>3.35</v>
      </c>
      <c r="Z3073" s="35">
        <f t="shared" si="242"/>
        <v>0</v>
      </c>
      <c r="AA3073" s="49"/>
      <c r="AB3073" s="39" t="s">
        <v>232</v>
      </c>
      <c r="AC3073" s="40"/>
    </row>
    <row r="3074" spans="1:29" ht="19.5" customHeight="1" x14ac:dyDescent="0.45">
      <c r="A3074" s="22">
        <v>46159</v>
      </c>
      <c r="B3074" s="23" t="s">
        <v>226</v>
      </c>
      <c r="C3074" s="27" t="s">
        <v>168</v>
      </c>
      <c r="D3074" s="25" t="s">
        <v>264</v>
      </c>
      <c r="E3074" s="26" t="s">
        <v>265</v>
      </c>
      <c r="F3074" s="27" t="str">
        <f>VLOOKUP(표1[[#This Row],[품번]],[1]!품번구분[#Data],2,0)</f>
        <v>G</v>
      </c>
      <c r="G3074" s="28">
        <v>24</v>
      </c>
      <c r="H3074" s="28">
        <v>62</v>
      </c>
      <c r="I3074" s="28">
        <v>0</v>
      </c>
      <c r="J3074" s="29">
        <f>표1[[#This Row],[C/V]]*표1[[#This Row],[판수]]-표1[[#This Row],[불량수량]]</f>
        <v>1488</v>
      </c>
      <c r="K3074" s="28" t="s">
        <v>263</v>
      </c>
      <c r="L3074" s="28" t="s">
        <v>34</v>
      </c>
      <c r="M3074" s="30" t="s">
        <v>230</v>
      </c>
      <c r="N3074" s="56" t="s">
        <v>231</v>
      </c>
      <c r="O3074" s="25">
        <f t="shared" ref="O3074:O3137" si="244">IF(OR($M3074="",$N3074="",$M3074=$N3074),0,MAX(0,IF(AND(WEEKDAY($A3074,2)&lt;=5,$L3074="주간"),MIN(ROUND(MOD($N3074-$M3074,1)*1440-IF(AND($M3074&lt;TIME(13,0,0),IF($N3074&lt;=$M3074,$N3074+1,$N3074)&gt;TIME(12,0,0)),(MIN(IF($N3074&lt;=$M3074,$N3074+1,$N3074),TIME(13,0,0))-MAX($M3074,TIME(12,0,0)))*1440,0)-IF(AND($M3074&lt;TIME(17,40,0),IF($N3074&lt;=$M3074,$N3074+1,$N3074)&gt;TIME(17,0,0)),(MIN(IF($N3074&lt;=$M3074,$N3074+1,$N3074),TIME(17,40,0))-MAX($M3074,TIME(17,0,0)))*1440,0),0),620),IF(AND(WEEKDAY($A3074,2)&lt;=5,$L3074="야간"),MIN(ROUND(MOD($N3074-$M3074,1)*1440-IF(AND(IF($M3074&lt;0.5,$M3074+1,$M3074)&lt;TIME(3,30,0)+1,IF($N3074&lt;0.5,$N3074+1,$N3074)&gt;TIME(2,30,0)+1),(MIN(IF($N3074&lt;0.5,$N3074+1,$N3074),TIME(3,30,0)+1)-MAX(IF($M3074&lt;0.5,$M3074+1,$M3074),TIME(2,30,0)+1))*1440,0),0),660),IF(AND(WEEKDAY($A3074,2)&gt;5,$L3074="주간"),MIN(ROUND(MOD($N3074-$M3074,1)*1440-IF(AND($M3074&lt;TIME(13,0,0),IF($N3074&lt;=$M3074,$N3074+1,$N3074)&gt;TIME(12,0,0)),(MIN(IF($N3074&lt;=$M3074,$N3074+1,$N3074),TIME(13,0,0))-MAX($M3074,TIME(12,0,0)))*1440,0),0),540),IF(AND(WEEKDAY($A3074,2)&gt;5,$L3074="야간"),MIN(ROUND(MOD($N3074-$M3074,1)*1440-IF(AND(IF($M3074&lt;0.5,$M3074+1,$M3074)&lt;TIME(3,30,0)+1,IF($N3074&lt;0.5,$N3074+1,$N3074)&gt;TIME(2,0,0)+1),(MIN(IF($N3074&lt;0.5,$N3074+1,$N3074),TIME(3,30,0)+1)-MAX(IF($M3074&lt;0.5,$M3074+1,$M3074),TIME(2,0,0)+1))*1440,0),0),750),0))))-$P3074))</f>
        <v>540</v>
      </c>
      <c r="P3074" s="31">
        <v>0</v>
      </c>
      <c r="Q3074" s="32"/>
      <c r="R3074" s="33">
        <f t="shared" si="240"/>
        <v>6.8888888888888893</v>
      </c>
      <c r="S3074" s="34">
        <f t="shared" si="239"/>
        <v>151</v>
      </c>
      <c r="T3074" s="35">
        <f>IF(L3074="비가동",0,VLOOKUP(E3074,[1]단가!$D$4:$G$1048576,4,0))</f>
        <v>473</v>
      </c>
      <c r="U3074" s="35">
        <f t="shared" si="241"/>
        <v>703824</v>
      </c>
      <c r="V3074" s="36" t="str">
        <f>IF($L3074="비가동",0,IF($B3074="in",VLOOKUP($E3074,[1]투입량!$M:$T,3,FALSE),VLOOKUP($E3074,[1]투입량!$D:$I,3,FALSE)))</f>
        <v>E5005-1</v>
      </c>
      <c r="W3074" s="35">
        <f>IF($L3074="비가동",0,IF($B3074="in",VLOOKUP($E3074,[1]투입량!$M:$T,6,FALSE),VLOOKUP($E3074,[1]투입량!$D:$I,5,FALSE)))</f>
        <v>1770</v>
      </c>
      <c r="X3074" s="35">
        <f t="shared" si="243"/>
        <v>120714.00000000001</v>
      </c>
      <c r="Y3074" s="37">
        <f>IF(V3074=0,0,VLOOKUP(V3074,[1]원재료!C:H,3,0)*0.001)</f>
        <v>3.25</v>
      </c>
      <c r="Z3074" s="35">
        <f t="shared" si="242"/>
        <v>392320.50000000006</v>
      </c>
      <c r="AA3074" s="49"/>
      <c r="AB3074" s="39" t="s">
        <v>232</v>
      </c>
      <c r="AC3074" s="40"/>
    </row>
    <row r="3075" spans="1:29" ht="19.5" customHeight="1" x14ac:dyDescent="0.45">
      <c r="A3075" s="22">
        <v>46159</v>
      </c>
      <c r="B3075" s="23" t="s">
        <v>226</v>
      </c>
      <c r="C3075" s="27" t="s">
        <v>168</v>
      </c>
      <c r="D3075" s="25" t="s">
        <v>227</v>
      </c>
      <c r="E3075" s="26" t="s">
        <v>228</v>
      </c>
      <c r="F3075" s="27" t="str">
        <f>VLOOKUP(표1[[#This Row],[품번]],[1]!품번구분[#Data],2,0)</f>
        <v>G</v>
      </c>
      <c r="G3075" s="28">
        <v>12</v>
      </c>
      <c r="H3075" s="28">
        <v>110</v>
      </c>
      <c r="I3075" s="28">
        <v>0</v>
      </c>
      <c r="J3075" s="29">
        <f>표1[[#This Row],[C/V]]*표1[[#This Row],[판수]]-표1[[#This Row],[불량수량]]</f>
        <v>1320</v>
      </c>
      <c r="K3075" s="28" t="s">
        <v>229</v>
      </c>
      <c r="L3075" s="28" t="s">
        <v>117</v>
      </c>
      <c r="M3075" s="30" t="s">
        <v>231</v>
      </c>
      <c r="N3075" s="56" t="s">
        <v>230</v>
      </c>
      <c r="O3075" s="25">
        <f t="shared" si="244"/>
        <v>750</v>
      </c>
      <c r="P3075" s="31">
        <v>0</v>
      </c>
      <c r="Q3075" s="32"/>
      <c r="R3075" s="33">
        <f t="shared" si="240"/>
        <v>8.8000000000000007</v>
      </c>
      <c r="S3075" s="34">
        <f t="shared" ref="S3075:S3138" si="245">SUMIFS(H:H,$A:$A,A3075,$D:$D,D3075,$E:$E,E3075)</f>
        <v>190</v>
      </c>
      <c r="T3075" s="35">
        <f>IF(L3075="비가동",0,VLOOKUP(E3075,[1]단가!$D$4:$G$1048576,4,0))</f>
        <v>389.7</v>
      </c>
      <c r="U3075" s="35">
        <f t="shared" si="241"/>
        <v>514404</v>
      </c>
      <c r="V3075" s="36" t="str">
        <f>IF($L3075="비가동",0,IF($B3075="in",VLOOKUP($E3075,[1]투입량!$M:$T,3,FALSE),VLOOKUP($E3075,[1]투입량!$D:$I,3,FALSE)))</f>
        <v>E5008</v>
      </c>
      <c r="W3075" s="35">
        <f>IF($L3075="비가동",0,IF($B3075="in",VLOOKUP($E3075,[1]투입량!$M:$T,6,FALSE),VLOOKUP($E3075,[1]투입량!$D:$I,5,FALSE)))</f>
        <v>537</v>
      </c>
      <c r="X3075" s="35">
        <f t="shared" si="243"/>
        <v>64977.000000000007</v>
      </c>
      <c r="Y3075" s="37">
        <f>IF(V3075=0,0,VLOOKUP(V3075,[1]원재료!C:H,3,0)*0.001)</f>
        <v>4.5600000000000005</v>
      </c>
      <c r="Z3075" s="35">
        <f t="shared" si="242"/>
        <v>296295.12000000005</v>
      </c>
      <c r="AA3075" s="49"/>
      <c r="AB3075" s="39" t="s">
        <v>232</v>
      </c>
      <c r="AC3075" s="40"/>
    </row>
    <row r="3076" spans="1:29" ht="19.5" customHeight="1" x14ac:dyDescent="0.45">
      <c r="A3076" s="22">
        <v>46159</v>
      </c>
      <c r="B3076" s="23" t="s">
        <v>226</v>
      </c>
      <c r="C3076" s="27" t="s">
        <v>168</v>
      </c>
      <c r="D3076" s="25" t="s">
        <v>233</v>
      </c>
      <c r="E3076" s="26" t="s">
        <v>234</v>
      </c>
      <c r="F3076" s="27" t="str">
        <f>VLOOKUP(표1[[#This Row],[품번]],[1]!품번구분[#Data],2,0)</f>
        <v>G</v>
      </c>
      <c r="G3076" s="28">
        <v>12</v>
      </c>
      <c r="H3076" s="28">
        <v>110</v>
      </c>
      <c r="I3076" s="28">
        <v>0</v>
      </c>
      <c r="J3076" s="29">
        <f>표1[[#This Row],[C/V]]*표1[[#This Row],[판수]]-표1[[#This Row],[불량수량]]</f>
        <v>1320</v>
      </c>
      <c r="K3076" s="28" t="s">
        <v>229</v>
      </c>
      <c r="L3076" s="28" t="s">
        <v>117</v>
      </c>
      <c r="M3076" s="30" t="s">
        <v>231</v>
      </c>
      <c r="N3076" s="56" t="s">
        <v>230</v>
      </c>
      <c r="O3076" s="25">
        <f t="shared" si="244"/>
        <v>750</v>
      </c>
      <c r="P3076" s="31">
        <v>0</v>
      </c>
      <c r="Q3076" s="32"/>
      <c r="R3076" s="33">
        <f t="shared" si="240"/>
        <v>8.8000000000000007</v>
      </c>
      <c r="S3076" s="34">
        <f t="shared" si="245"/>
        <v>142</v>
      </c>
      <c r="T3076" s="35">
        <f>IF(L3076="비가동",0,VLOOKUP(E3076,[1]단가!$D$4:$G$1048576,4,0))</f>
        <v>760.3</v>
      </c>
      <c r="U3076" s="35">
        <f t="shared" si="241"/>
        <v>1003595.9999999999</v>
      </c>
      <c r="V3076" s="36" t="str">
        <f>IF($L3076="비가동",0,IF($B3076="in",VLOOKUP($E3076,[1]투입량!$M:$T,3,FALSE),VLOOKUP($E3076,[1]투입량!$D:$I,3,FALSE)))</f>
        <v>E5007</v>
      </c>
      <c r="W3076" s="35">
        <f>IF($L3076="비가동",0,IF($B3076="in",VLOOKUP($E3076,[1]투입량!$M:$T,6,FALSE),VLOOKUP($E3076,[1]투입량!$D:$I,5,FALSE)))</f>
        <v>531</v>
      </c>
      <c r="X3076" s="35">
        <f t="shared" si="243"/>
        <v>64251</v>
      </c>
      <c r="Y3076" s="37">
        <f>IF(V3076=0,0,VLOOKUP(V3076,[1]원재료!C:H,3,0)*0.001)</f>
        <v>4.55</v>
      </c>
      <c r="Z3076" s="35">
        <f t="shared" si="242"/>
        <v>292342.05</v>
      </c>
      <c r="AA3076" s="49"/>
      <c r="AB3076" s="39" t="s">
        <v>232</v>
      </c>
      <c r="AC3076" s="40"/>
    </row>
    <row r="3077" spans="1:29" ht="19.5" customHeight="1" x14ac:dyDescent="0.45">
      <c r="A3077" s="22">
        <v>46159</v>
      </c>
      <c r="B3077" s="23" t="s">
        <v>226</v>
      </c>
      <c r="C3077" s="27" t="s">
        <v>168</v>
      </c>
      <c r="D3077" s="25" t="s">
        <v>235</v>
      </c>
      <c r="E3077" s="26" t="s">
        <v>236</v>
      </c>
      <c r="F3077" s="27" t="str">
        <f>VLOOKUP(표1[[#This Row],[품번]],[1]!품번구분[#Data],2,0)</f>
        <v>G</v>
      </c>
      <c r="G3077" s="28">
        <v>16</v>
      </c>
      <c r="H3077" s="28">
        <v>93</v>
      </c>
      <c r="I3077" s="28">
        <v>0</v>
      </c>
      <c r="J3077" s="29">
        <f>표1[[#This Row],[C/V]]*표1[[#This Row],[판수]]-표1[[#This Row],[불량수량]]</f>
        <v>1488</v>
      </c>
      <c r="K3077" s="28" t="s">
        <v>372</v>
      </c>
      <c r="L3077" s="28" t="s">
        <v>117</v>
      </c>
      <c r="M3077" s="30" t="s">
        <v>231</v>
      </c>
      <c r="N3077" s="56" t="s">
        <v>230</v>
      </c>
      <c r="O3077" s="25">
        <f t="shared" si="244"/>
        <v>750</v>
      </c>
      <c r="P3077" s="31">
        <v>0</v>
      </c>
      <c r="Q3077" s="32"/>
      <c r="R3077" s="33">
        <f t="shared" si="240"/>
        <v>7.4399999999999995</v>
      </c>
      <c r="S3077" s="34">
        <f t="shared" si="245"/>
        <v>153</v>
      </c>
      <c r="T3077" s="35">
        <f>IF(L3077="비가동",0,VLOOKUP(E3077,[1]단가!$D$4:$G$1048576,4,0))</f>
        <v>1541.9</v>
      </c>
      <c r="U3077" s="35">
        <f t="shared" si="241"/>
        <v>2294347.2000000002</v>
      </c>
      <c r="V3077" s="36" t="str">
        <f>IF($L3077="비가동",0,IF($B3077="in",VLOOKUP($E3077,[1]투입량!$M:$T,3,FALSE),VLOOKUP($E3077,[1]투입량!$D:$I,3,FALSE)))</f>
        <v>E5005-1</v>
      </c>
      <c r="W3077" s="35">
        <f>IF($L3077="비가동",0,IF($B3077="in",VLOOKUP($E3077,[1]투입량!$M:$T,6,FALSE),VLOOKUP($E3077,[1]투입량!$D:$I,5,FALSE)))</f>
        <v>3102</v>
      </c>
      <c r="X3077" s="35">
        <f t="shared" si="243"/>
        <v>317334.60000000003</v>
      </c>
      <c r="Y3077" s="37">
        <f>IF(V3077=0,0,VLOOKUP(V3077,[1]원재료!C:H,3,0)*0.001)</f>
        <v>3.25</v>
      </c>
      <c r="Z3077" s="35">
        <f t="shared" si="242"/>
        <v>1031337.4500000001</v>
      </c>
      <c r="AA3077" s="49"/>
      <c r="AB3077" s="39" t="s">
        <v>232</v>
      </c>
      <c r="AC3077" s="40"/>
    </row>
    <row r="3078" spans="1:29" ht="19.5" customHeight="1" x14ac:dyDescent="0.45">
      <c r="A3078" s="22">
        <v>46159</v>
      </c>
      <c r="B3078" s="23" t="s">
        <v>226</v>
      </c>
      <c r="C3078" s="27" t="s">
        <v>168</v>
      </c>
      <c r="D3078" s="25" t="s">
        <v>259</v>
      </c>
      <c r="E3078" s="26" t="s">
        <v>260</v>
      </c>
      <c r="F3078" s="27" t="str">
        <f>VLOOKUP(표1[[#This Row],[품번]],[1]!품번구분[#Data],2,0)</f>
        <v>G</v>
      </c>
      <c r="G3078" s="28">
        <v>24</v>
      </c>
      <c r="H3078" s="28">
        <v>93</v>
      </c>
      <c r="I3078" s="28">
        <v>0</v>
      </c>
      <c r="J3078" s="29">
        <f>표1[[#This Row],[C/V]]*표1[[#This Row],[판수]]-표1[[#This Row],[불량수량]]</f>
        <v>2232</v>
      </c>
      <c r="K3078" s="28" t="s">
        <v>372</v>
      </c>
      <c r="L3078" s="28" t="s">
        <v>117</v>
      </c>
      <c r="M3078" s="30" t="s">
        <v>231</v>
      </c>
      <c r="N3078" s="56" t="s">
        <v>230</v>
      </c>
      <c r="O3078" s="25">
        <f t="shared" si="244"/>
        <v>750</v>
      </c>
      <c r="P3078" s="31">
        <v>0</v>
      </c>
      <c r="Q3078" s="32"/>
      <c r="R3078" s="33">
        <f t="shared" ref="R3078:R3141" si="246">IF(H3078=0,"",H3078/O3078*60)</f>
        <v>7.4399999999999995</v>
      </c>
      <c r="S3078" s="34">
        <f t="shared" si="245"/>
        <v>155</v>
      </c>
      <c r="T3078" s="35">
        <f>IF(L3078="비가동",0,VLOOKUP(E3078,[1]단가!$D$4:$G$1048576,4,0))</f>
        <v>790</v>
      </c>
      <c r="U3078" s="35">
        <f t="shared" si="241"/>
        <v>1763280</v>
      </c>
      <c r="V3078" s="36" t="str">
        <f>IF($L3078="비가동",0,IF($B3078="in",VLOOKUP($E3078,[1]투입량!$M:$T,3,FALSE),VLOOKUP($E3078,[1]투입량!$D:$I,3,FALSE)))</f>
        <v>E5005-1(리본)</v>
      </c>
      <c r="W3078" s="35">
        <f>IF($L3078="비가동",0,IF($B3078="in",VLOOKUP($E3078,[1]투입량!$M:$T,6,FALSE),VLOOKUP($E3078,[1]투입량!$D:$I,5,FALSE)))</f>
        <v>2152.6499999999996</v>
      </c>
      <c r="X3078" s="35">
        <f t="shared" si="243"/>
        <v>220216.095</v>
      </c>
      <c r="Y3078" s="37">
        <f>IF(V3078=0,0,VLOOKUP(V3078,[1]원재료!C:H,3,0)*0.001)</f>
        <v>3.35</v>
      </c>
      <c r="Z3078" s="35">
        <f t="shared" si="242"/>
        <v>737723.91824999999</v>
      </c>
      <c r="AA3078" s="49"/>
      <c r="AB3078" s="39" t="s">
        <v>232</v>
      </c>
      <c r="AC3078" s="40"/>
    </row>
    <row r="3079" spans="1:29" ht="19.5" customHeight="1" x14ac:dyDescent="0.45">
      <c r="A3079" s="22">
        <v>46159</v>
      </c>
      <c r="B3079" s="23" t="s">
        <v>226</v>
      </c>
      <c r="C3079" s="27" t="s">
        <v>168</v>
      </c>
      <c r="D3079" s="25" t="s">
        <v>239</v>
      </c>
      <c r="E3079" s="26" t="s">
        <v>240</v>
      </c>
      <c r="F3079" s="27" t="str">
        <f>VLOOKUP(표1[[#This Row],[품번]],[1]!품번구분[#Data],2,0)</f>
        <v>G</v>
      </c>
      <c r="G3079" s="28">
        <v>16</v>
      </c>
      <c r="H3079" s="28">
        <v>89</v>
      </c>
      <c r="I3079" s="28">
        <v>0</v>
      </c>
      <c r="J3079" s="29">
        <f>표1[[#This Row],[C/V]]*표1[[#This Row],[판수]]-표1[[#This Row],[불량수량]]</f>
        <v>1424</v>
      </c>
      <c r="K3079" s="28" t="s">
        <v>237</v>
      </c>
      <c r="L3079" s="28" t="s">
        <v>117</v>
      </c>
      <c r="M3079" s="30" t="s">
        <v>231</v>
      </c>
      <c r="N3079" s="56" t="s">
        <v>230</v>
      </c>
      <c r="O3079" s="25">
        <f t="shared" si="244"/>
        <v>750</v>
      </c>
      <c r="P3079" s="31">
        <v>0</v>
      </c>
      <c r="Q3079" s="32"/>
      <c r="R3079" s="33">
        <f t="shared" si="246"/>
        <v>7.12</v>
      </c>
      <c r="S3079" s="34">
        <f t="shared" si="245"/>
        <v>152</v>
      </c>
      <c r="T3079" s="35">
        <f>IF(L3079="비가동",0,VLOOKUP(E3079,[1]단가!$D$4:$G$1048576,4,0))</f>
        <v>333.6</v>
      </c>
      <c r="U3079" s="35">
        <f t="shared" si="241"/>
        <v>475046.40000000002</v>
      </c>
      <c r="V3079" s="36" t="str">
        <f>IF($L3079="비가동",0,IF($B3079="in",VLOOKUP($E3079,[1]투입량!$M:$T,3,FALSE),VLOOKUP($E3079,[1]투입량!$D:$I,3,FALSE)))</f>
        <v>E5005-1(리본)</v>
      </c>
      <c r="W3079" s="35">
        <f>IF($L3079="비가동",0,IF($B3079="in",VLOOKUP($E3079,[1]투입량!$M:$T,6,FALSE),VLOOKUP($E3079,[1]투입량!$D:$I,5,FALSE)))</f>
        <v>0</v>
      </c>
      <c r="X3079" s="35">
        <f t="shared" si="243"/>
        <v>0</v>
      </c>
      <c r="Y3079" s="37">
        <f>IF(V3079=0,0,VLOOKUP(V3079,[1]원재료!C:H,3,0)*0.001)</f>
        <v>3.35</v>
      </c>
      <c r="Z3079" s="35">
        <f t="shared" si="242"/>
        <v>0</v>
      </c>
      <c r="AA3079" s="49"/>
      <c r="AB3079" s="39" t="s">
        <v>232</v>
      </c>
      <c r="AC3079" s="40"/>
    </row>
    <row r="3080" spans="1:29" ht="19.5" customHeight="1" x14ac:dyDescent="0.45">
      <c r="A3080" s="22">
        <v>46159</v>
      </c>
      <c r="B3080" s="23" t="s">
        <v>226</v>
      </c>
      <c r="C3080" s="27" t="s">
        <v>168</v>
      </c>
      <c r="D3080" s="25" t="s">
        <v>264</v>
      </c>
      <c r="E3080" s="26" t="s">
        <v>265</v>
      </c>
      <c r="F3080" s="27" t="str">
        <f>VLOOKUP(표1[[#This Row],[품번]],[1]!품번구분[#Data],2,0)</f>
        <v>G</v>
      </c>
      <c r="G3080" s="28">
        <v>24</v>
      </c>
      <c r="H3080" s="28">
        <v>89</v>
      </c>
      <c r="I3080" s="28">
        <v>0</v>
      </c>
      <c r="J3080" s="29">
        <f>표1[[#This Row],[C/V]]*표1[[#This Row],[판수]]-표1[[#This Row],[불량수량]]</f>
        <v>2136</v>
      </c>
      <c r="K3080" s="28" t="s">
        <v>237</v>
      </c>
      <c r="L3080" s="28" t="s">
        <v>117</v>
      </c>
      <c r="M3080" s="30" t="s">
        <v>231</v>
      </c>
      <c r="N3080" s="56" t="s">
        <v>230</v>
      </c>
      <c r="O3080" s="25">
        <f t="shared" si="244"/>
        <v>750</v>
      </c>
      <c r="P3080" s="31">
        <v>0</v>
      </c>
      <c r="Q3080" s="32"/>
      <c r="R3080" s="33">
        <f t="shared" si="246"/>
        <v>7.12</v>
      </c>
      <c r="S3080" s="34">
        <f t="shared" si="245"/>
        <v>151</v>
      </c>
      <c r="T3080" s="35">
        <f>IF(L3080="비가동",0,VLOOKUP(E3080,[1]단가!$D$4:$G$1048576,4,0))</f>
        <v>473</v>
      </c>
      <c r="U3080" s="35">
        <f t="shared" si="241"/>
        <v>1010328</v>
      </c>
      <c r="V3080" s="36" t="str">
        <f>IF($L3080="비가동",0,IF($B3080="in",VLOOKUP($E3080,[1]투입량!$M:$T,3,FALSE),VLOOKUP($E3080,[1]투입량!$D:$I,3,FALSE)))</f>
        <v>E5005-1</v>
      </c>
      <c r="W3080" s="35">
        <f>IF($L3080="비가동",0,IF($B3080="in",VLOOKUP($E3080,[1]투입량!$M:$T,6,FALSE),VLOOKUP($E3080,[1]투입량!$D:$I,5,FALSE)))</f>
        <v>1770</v>
      </c>
      <c r="X3080" s="35">
        <f t="shared" si="243"/>
        <v>173283.00000000003</v>
      </c>
      <c r="Y3080" s="37">
        <f>IF(V3080=0,0,VLOOKUP(V3080,[1]원재료!C:H,3,0)*0.001)</f>
        <v>3.25</v>
      </c>
      <c r="Z3080" s="35">
        <f t="shared" si="242"/>
        <v>563169.75000000012</v>
      </c>
      <c r="AA3080" s="49"/>
      <c r="AB3080" s="39" t="s">
        <v>232</v>
      </c>
      <c r="AC3080" s="40"/>
    </row>
    <row r="3081" spans="1:29" ht="19.5" customHeight="1" x14ac:dyDescent="0.45">
      <c r="A3081" s="22">
        <v>46159</v>
      </c>
      <c r="B3081" s="23" t="s">
        <v>29</v>
      </c>
      <c r="C3081" s="27" t="s">
        <v>168</v>
      </c>
      <c r="D3081" s="25" t="s">
        <v>304</v>
      </c>
      <c r="E3081" s="26" t="s">
        <v>305</v>
      </c>
      <c r="F3081" s="27" t="str">
        <f>VLOOKUP(표1[[#This Row],[품번]],[1]!품번구분[#Data],2,0)</f>
        <v>G</v>
      </c>
      <c r="G3081" s="28">
        <v>40</v>
      </c>
      <c r="H3081" s="28">
        <v>75</v>
      </c>
      <c r="I3081" s="28">
        <v>0</v>
      </c>
      <c r="J3081" s="29">
        <f>표1[[#This Row],[C/V]]*표1[[#This Row],[판수]]-표1[[#This Row],[불량수량]]</f>
        <v>3000</v>
      </c>
      <c r="K3081" s="28" t="s">
        <v>311</v>
      </c>
      <c r="L3081" s="28" t="s">
        <v>34</v>
      </c>
      <c r="M3081" s="30" t="s">
        <v>230</v>
      </c>
      <c r="N3081" s="56" t="s">
        <v>231</v>
      </c>
      <c r="O3081" s="25">
        <f t="shared" si="244"/>
        <v>540</v>
      </c>
      <c r="P3081" s="31">
        <v>0</v>
      </c>
      <c r="Q3081" s="32"/>
      <c r="R3081" s="33">
        <f t="shared" si="246"/>
        <v>8.3333333333333339</v>
      </c>
      <c r="S3081" s="34">
        <f t="shared" si="245"/>
        <v>179</v>
      </c>
      <c r="T3081" s="35">
        <f>IF(L3081="비가동",0,VLOOKUP(E3081,[1]단가!$D$4:$G$1048576,4,0))</f>
        <v>95</v>
      </c>
      <c r="U3081" s="35">
        <f t="shared" si="241"/>
        <v>285000</v>
      </c>
      <c r="V3081" s="36" t="str">
        <f>IF($L3081="비가동",0,IF($B3081="in",VLOOKUP($E3081,[1]투입량!$M:$T,3,FALSE),VLOOKUP($E3081,[1]투입량!$D:$I,3,FALSE)))</f>
        <v>E4005-1</v>
      </c>
      <c r="W3081" s="35">
        <f>IF($L3081="비가동",0,IF($B3081="in",VLOOKUP($E3081,[1]투입량!$M:$T,6,FALSE),VLOOKUP($E3081,[1]투입량!$D:$I,5,FALSE)))</f>
        <v>272</v>
      </c>
      <c r="X3081" s="35">
        <f t="shared" si="243"/>
        <v>22440.000000000004</v>
      </c>
      <c r="Y3081" s="37">
        <f>IF(V3081=0,0,VLOOKUP(V3081,[1]원재료!C:H,3,0)*0.001)</f>
        <v>3.24</v>
      </c>
      <c r="Z3081" s="35">
        <f t="shared" si="242"/>
        <v>72705.60000000002</v>
      </c>
      <c r="AA3081" s="49"/>
      <c r="AB3081" s="39" t="s">
        <v>232</v>
      </c>
      <c r="AC3081" s="40"/>
    </row>
    <row r="3082" spans="1:29" ht="19.5" customHeight="1" x14ac:dyDescent="0.45">
      <c r="A3082" s="22">
        <v>46159</v>
      </c>
      <c r="B3082" s="23" t="s">
        <v>29</v>
      </c>
      <c r="C3082" s="27" t="s">
        <v>168</v>
      </c>
      <c r="D3082" s="25" t="s">
        <v>307</v>
      </c>
      <c r="E3082" s="26" t="s">
        <v>308</v>
      </c>
      <c r="F3082" s="27" t="str">
        <f>VLOOKUP(표1[[#This Row],[품번]],[1]!품번구분[#Data],2,0)</f>
        <v>G</v>
      </c>
      <c r="G3082" s="28">
        <v>25</v>
      </c>
      <c r="H3082" s="28">
        <v>75</v>
      </c>
      <c r="I3082" s="28">
        <v>0</v>
      </c>
      <c r="J3082" s="29">
        <f>표1[[#This Row],[C/V]]*표1[[#This Row],[판수]]-표1[[#This Row],[불량수량]]</f>
        <v>1875</v>
      </c>
      <c r="K3082" s="28" t="s">
        <v>311</v>
      </c>
      <c r="L3082" s="28" t="s">
        <v>34</v>
      </c>
      <c r="M3082" s="30" t="s">
        <v>230</v>
      </c>
      <c r="N3082" s="56" t="s">
        <v>231</v>
      </c>
      <c r="O3082" s="25">
        <f t="shared" si="244"/>
        <v>540</v>
      </c>
      <c r="P3082" s="31">
        <v>0</v>
      </c>
      <c r="Q3082" s="32"/>
      <c r="R3082" s="33">
        <f t="shared" si="246"/>
        <v>8.3333333333333339</v>
      </c>
      <c r="S3082" s="34">
        <f t="shared" si="245"/>
        <v>179</v>
      </c>
      <c r="T3082" s="35">
        <f>IF(L3082="비가동",0,VLOOKUP(E3082,[1]단가!$D$4:$G$1048576,4,0))</f>
        <v>270</v>
      </c>
      <c r="U3082" s="35">
        <f t="shared" si="241"/>
        <v>506250</v>
      </c>
      <c r="V3082" s="36" t="str">
        <f>IF($L3082="비가동",0,IF($B3082="in",VLOOKUP($E3082,[1]투입량!$M:$T,3,FALSE),VLOOKUP($E3082,[1]투입량!$D:$I,3,FALSE)))</f>
        <v>E5005-1</v>
      </c>
      <c r="W3082" s="35">
        <f>IF($L3082="비가동",0,IF($B3082="in",VLOOKUP($E3082,[1]투입량!$M:$T,6,FALSE),VLOOKUP($E3082,[1]투입량!$D:$I,5,FALSE)))</f>
        <v>1200</v>
      </c>
      <c r="X3082" s="35">
        <f t="shared" si="243"/>
        <v>99000</v>
      </c>
      <c r="Y3082" s="37">
        <f>IF(V3082=0,0,VLOOKUP(V3082,[1]원재료!C:H,3,0)*0.001)</f>
        <v>3.25</v>
      </c>
      <c r="Z3082" s="35">
        <f t="shared" si="242"/>
        <v>321750</v>
      </c>
      <c r="AA3082" s="49"/>
      <c r="AB3082" s="39" t="s">
        <v>232</v>
      </c>
      <c r="AC3082" s="40"/>
    </row>
    <row r="3083" spans="1:29" ht="19.5" customHeight="1" x14ac:dyDescent="0.45">
      <c r="A3083" s="22">
        <v>46159</v>
      </c>
      <c r="B3083" s="23" t="s">
        <v>29</v>
      </c>
      <c r="C3083" s="27" t="s">
        <v>168</v>
      </c>
      <c r="D3083" s="25" t="s">
        <v>309</v>
      </c>
      <c r="E3083" s="26" t="s">
        <v>310</v>
      </c>
      <c r="F3083" s="27" t="str">
        <f>VLOOKUP(표1[[#This Row],[품번]],[1]!품번구분[#Data],2,0)</f>
        <v>G</v>
      </c>
      <c r="G3083" s="28">
        <v>8</v>
      </c>
      <c r="H3083" s="28">
        <v>75</v>
      </c>
      <c r="I3083" s="28">
        <v>0</v>
      </c>
      <c r="J3083" s="29">
        <f>표1[[#This Row],[C/V]]*표1[[#This Row],[판수]]-표1[[#This Row],[불량수량]]</f>
        <v>600</v>
      </c>
      <c r="K3083" s="28" t="s">
        <v>311</v>
      </c>
      <c r="L3083" s="28" t="s">
        <v>34</v>
      </c>
      <c r="M3083" s="30" t="s">
        <v>230</v>
      </c>
      <c r="N3083" s="56" t="s">
        <v>231</v>
      </c>
      <c r="O3083" s="25">
        <f t="shared" si="244"/>
        <v>540</v>
      </c>
      <c r="P3083" s="31">
        <v>0</v>
      </c>
      <c r="Q3083" s="32"/>
      <c r="R3083" s="33">
        <f t="shared" si="246"/>
        <v>8.3333333333333339</v>
      </c>
      <c r="S3083" s="34">
        <f t="shared" si="245"/>
        <v>179</v>
      </c>
      <c r="T3083" s="35">
        <f>IF(L3083="비가동",0,VLOOKUP(E3083,[1]단가!$D$4:$G$1048576,4,0))</f>
        <v>672.3</v>
      </c>
      <c r="U3083" s="35">
        <f t="shared" si="241"/>
        <v>403380</v>
      </c>
      <c r="V3083" s="36" t="str">
        <f>IF($L3083="비가동",0,IF($B3083="in",VLOOKUP($E3083,[1]투입량!$M:$T,3,FALSE),VLOOKUP($E3083,[1]투입량!$D:$I,3,FALSE)))</f>
        <v>E5005-1</v>
      </c>
      <c r="W3083" s="35">
        <f>IF($L3083="비가동",0,IF($B3083="in",VLOOKUP($E3083,[1]투입량!$M:$T,6,FALSE),VLOOKUP($E3083,[1]투입량!$D:$I,5,FALSE)))</f>
        <v>366</v>
      </c>
      <c r="X3083" s="35">
        <f t="shared" si="243"/>
        <v>30195</v>
      </c>
      <c r="Y3083" s="37">
        <f>IF(V3083=0,0,VLOOKUP(V3083,[1]원재료!C:H,3,0)*0.001)</f>
        <v>3.25</v>
      </c>
      <c r="Z3083" s="35">
        <f t="shared" si="242"/>
        <v>98133.75</v>
      </c>
      <c r="AA3083" s="49"/>
      <c r="AB3083" s="39" t="s">
        <v>232</v>
      </c>
      <c r="AC3083" s="40"/>
    </row>
    <row r="3084" spans="1:29" ht="19.5" customHeight="1" x14ac:dyDescent="0.45">
      <c r="A3084" s="22">
        <v>46159</v>
      </c>
      <c r="B3084" s="23" t="s">
        <v>29</v>
      </c>
      <c r="C3084" s="27" t="s">
        <v>168</v>
      </c>
      <c r="D3084" s="25" t="s">
        <v>304</v>
      </c>
      <c r="E3084" s="26" t="s">
        <v>305</v>
      </c>
      <c r="F3084" s="27" t="str">
        <f>VLOOKUP(표1[[#This Row],[품번]],[1]!품번구분[#Data],2,0)</f>
        <v>G</v>
      </c>
      <c r="G3084" s="28">
        <v>40</v>
      </c>
      <c r="H3084" s="28">
        <v>104</v>
      </c>
      <c r="I3084" s="28">
        <v>0</v>
      </c>
      <c r="J3084" s="29">
        <f>표1[[#This Row],[C/V]]*표1[[#This Row],[판수]]-표1[[#This Row],[불량수량]]</f>
        <v>4160</v>
      </c>
      <c r="K3084" s="28" t="s">
        <v>306</v>
      </c>
      <c r="L3084" s="28" t="s">
        <v>117</v>
      </c>
      <c r="M3084" s="30" t="s">
        <v>231</v>
      </c>
      <c r="N3084" s="56" t="s">
        <v>230</v>
      </c>
      <c r="O3084" s="25">
        <f t="shared" si="244"/>
        <v>750</v>
      </c>
      <c r="P3084" s="31">
        <v>0</v>
      </c>
      <c r="Q3084" s="32"/>
      <c r="R3084" s="33">
        <f t="shared" si="246"/>
        <v>8.32</v>
      </c>
      <c r="S3084" s="34">
        <f t="shared" si="245"/>
        <v>179</v>
      </c>
      <c r="T3084" s="35">
        <f>IF(L3084="비가동",0,VLOOKUP(E3084,[1]단가!$D$4:$G$1048576,4,0))</f>
        <v>95</v>
      </c>
      <c r="U3084" s="35">
        <f t="shared" si="241"/>
        <v>395200</v>
      </c>
      <c r="V3084" s="36" t="str">
        <f>IF($L3084="비가동",0,IF($B3084="in",VLOOKUP($E3084,[1]투입량!$M:$T,3,FALSE),VLOOKUP($E3084,[1]투입량!$D:$I,3,FALSE)))</f>
        <v>E4005-1</v>
      </c>
      <c r="W3084" s="35">
        <f>IF($L3084="비가동",0,IF($B3084="in",VLOOKUP($E3084,[1]투입량!$M:$T,6,FALSE),VLOOKUP($E3084,[1]투입량!$D:$I,5,FALSE)))</f>
        <v>272</v>
      </c>
      <c r="X3084" s="35">
        <f t="shared" si="243"/>
        <v>31116.800000000003</v>
      </c>
      <c r="Y3084" s="37">
        <f>IF(V3084=0,0,VLOOKUP(V3084,[1]원재료!C:H,3,0)*0.001)</f>
        <v>3.24</v>
      </c>
      <c r="Z3084" s="35">
        <f t="shared" si="242"/>
        <v>100818.43200000002</v>
      </c>
      <c r="AA3084" s="49"/>
      <c r="AB3084" s="39" t="s">
        <v>232</v>
      </c>
      <c r="AC3084" s="40"/>
    </row>
    <row r="3085" spans="1:29" ht="19.5" customHeight="1" x14ac:dyDescent="0.45">
      <c r="A3085" s="22">
        <v>46159</v>
      </c>
      <c r="B3085" s="23" t="s">
        <v>29</v>
      </c>
      <c r="C3085" s="27" t="s">
        <v>168</v>
      </c>
      <c r="D3085" s="25" t="s">
        <v>307</v>
      </c>
      <c r="E3085" s="26" t="s">
        <v>308</v>
      </c>
      <c r="F3085" s="27" t="str">
        <f>VLOOKUP(표1[[#This Row],[품번]],[1]!품번구분[#Data],2,0)</f>
        <v>G</v>
      </c>
      <c r="G3085" s="28">
        <v>25</v>
      </c>
      <c r="H3085" s="28">
        <v>104</v>
      </c>
      <c r="I3085" s="28">
        <v>0</v>
      </c>
      <c r="J3085" s="29">
        <f>표1[[#This Row],[C/V]]*표1[[#This Row],[판수]]-표1[[#This Row],[불량수량]]</f>
        <v>2600</v>
      </c>
      <c r="K3085" s="28" t="s">
        <v>306</v>
      </c>
      <c r="L3085" s="28" t="s">
        <v>117</v>
      </c>
      <c r="M3085" s="30" t="s">
        <v>231</v>
      </c>
      <c r="N3085" s="56" t="s">
        <v>230</v>
      </c>
      <c r="O3085" s="25">
        <f t="shared" si="244"/>
        <v>750</v>
      </c>
      <c r="P3085" s="31">
        <v>0</v>
      </c>
      <c r="Q3085" s="32"/>
      <c r="R3085" s="33">
        <f t="shared" si="246"/>
        <v>8.32</v>
      </c>
      <c r="S3085" s="34">
        <f t="shared" si="245"/>
        <v>179</v>
      </c>
      <c r="T3085" s="35">
        <f>IF(L3085="비가동",0,VLOOKUP(E3085,[1]단가!$D$4:$G$1048576,4,0))</f>
        <v>270</v>
      </c>
      <c r="U3085" s="35">
        <f t="shared" si="241"/>
        <v>702000</v>
      </c>
      <c r="V3085" s="36" t="str">
        <f>IF($L3085="비가동",0,IF($B3085="in",VLOOKUP($E3085,[1]투입량!$M:$T,3,FALSE),VLOOKUP($E3085,[1]투입량!$D:$I,3,FALSE)))</f>
        <v>E5005-1</v>
      </c>
      <c r="W3085" s="35">
        <f>IF($L3085="비가동",0,IF($B3085="in",VLOOKUP($E3085,[1]투입량!$M:$T,6,FALSE),VLOOKUP($E3085,[1]투입량!$D:$I,5,FALSE)))</f>
        <v>1200</v>
      </c>
      <c r="X3085" s="35">
        <f t="shared" si="243"/>
        <v>137280</v>
      </c>
      <c r="Y3085" s="37">
        <f>IF(V3085=0,0,VLOOKUP(V3085,[1]원재료!C:H,3,0)*0.001)</f>
        <v>3.25</v>
      </c>
      <c r="Z3085" s="35">
        <f t="shared" si="242"/>
        <v>446160</v>
      </c>
      <c r="AA3085" s="49"/>
      <c r="AB3085" s="39" t="s">
        <v>232</v>
      </c>
      <c r="AC3085" s="40"/>
    </row>
    <row r="3086" spans="1:29" ht="19.5" customHeight="1" x14ac:dyDescent="0.45">
      <c r="A3086" s="22">
        <v>46159</v>
      </c>
      <c r="B3086" s="57" t="s">
        <v>29</v>
      </c>
      <c r="C3086" s="27" t="s">
        <v>168</v>
      </c>
      <c r="D3086" s="25" t="s">
        <v>309</v>
      </c>
      <c r="E3086" s="26" t="s">
        <v>310</v>
      </c>
      <c r="F3086" s="27" t="str">
        <f>VLOOKUP(표1[[#This Row],[품번]],[1]!품번구분[#Data],2,0)</f>
        <v>G</v>
      </c>
      <c r="G3086" s="26">
        <v>8</v>
      </c>
      <c r="H3086" s="28">
        <v>104</v>
      </c>
      <c r="I3086" s="28">
        <v>0</v>
      </c>
      <c r="J3086" s="29">
        <f>표1[[#This Row],[C/V]]*표1[[#This Row],[판수]]-표1[[#This Row],[불량수량]]</f>
        <v>832</v>
      </c>
      <c r="K3086" s="28" t="s">
        <v>306</v>
      </c>
      <c r="L3086" s="28" t="s">
        <v>117</v>
      </c>
      <c r="M3086" s="30" t="s">
        <v>231</v>
      </c>
      <c r="N3086" s="56" t="s">
        <v>230</v>
      </c>
      <c r="O3086" s="25">
        <f t="shared" si="244"/>
        <v>750</v>
      </c>
      <c r="P3086" s="31">
        <v>0</v>
      </c>
      <c r="Q3086" s="32"/>
      <c r="R3086" s="33">
        <f t="shared" si="246"/>
        <v>8.32</v>
      </c>
      <c r="S3086" s="34">
        <f t="shared" si="245"/>
        <v>179</v>
      </c>
      <c r="T3086" s="35">
        <f>IF(L3086="비가동",0,VLOOKUP(E3086,[1]단가!$D$4:$G$1048576,4,0))</f>
        <v>672.3</v>
      </c>
      <c r="U3086" s="35">
        <f t="shared" si="241"/>
        <v>559353.59999999998</v>
      </c>
      <c r="V3086" s="36" t="str">
        <f>IF($L3086="비가동",0,IF($B3086="in",VLOOKUP($E3086,[1]투입량!$M:$T,3,FALSE),VLOOKUP($E3086,[1]투입량!$D:$I,3,FALSE)))</f>
        <v>E5005-1</v>
      </c>
      <c r="W3086" s="35">
        <f>IF($L3086="비가동",0,IF($B3086="in",VLOOKUP($E3086,[1]투입량!$M:$T,6,FALSE),VLOOKUP($E3086,[1]투입량!$D:$I,5,FALSE)))</f>
        <v>366</v>
      </c>
      <c r="X3086" s="35">
        <f t="shared" si="243"/>
        <v>41870.400000000001</v>
      </c>
      <c r="Y3086" s="37">
        <f>IF(V3086=0,0,VLOOKUP(V3086,[1]원재료!C:H,3,0)*0.001)</f>
        <v>3.25</v>
      </c>
      <c r="Z3086" s="35">
        <f t="shared" si="242"/>
        <v>136078.80000000002</v>
      </c>
      <c r="AA3086" s="49"/>
      <c r="AB3086" s="39" t="s">
        <v>232</v>
      </c>
      <c r="AC3086" s="40"/>
    </row>
    <row r="3087" spans="1:29" ht="19.5" customHeight="1" x14ac:dyDescent="0.45">
      <c r="A3087" s="22">
        <v>46159</v>
      </c>
      <c r="B3087" s="57" t="s">
        <v>29</v>
      </c>
      <c r="C3087" s="27" t="s">
        <v>168</v>
      </c>
      <c r="D3087" s="25" t="s">
        <v>312</v>
      </c>
      <c r="E3087" s="26" t="s">
        <v>313</v>
      </c>
      <c r="F3087" s="27" t="str">
        <f>VLOOKUP(표1[[#This Row],[품번]],[1]!품번구분[#Data],2,0)</f>
        <v>G</v>
      </c>
      <c r="G3087" s="26">
        <v>6</v>
      </c>
      <c r="H3087" s="28">
        <v>69</v>
      </c>
      <c r="I3087" s="28">
        <v>0</v>
      </c>
      <c r="J3087" s="29">
        <f>표1[[#This Row],[C/V]]*표1[[#This Row],[판수]]-표1[[#This Row],[불량수량]]</f>
        <v>414</v>
      </c>
      <c r="K3087" s="28" t="s">
        <v>319</v>
      </c>
      <c r="L3087" s="28" t="s">
        <v>34</v>
      </c>
      <c r="M3087" s="30" t="s">
        <v>230</v>
      </c>
      <c r="N3087" s="56" t="s">
        <v>231</v>
      </c>
      <c r="O3087" s="25">
        <f t="shared" si="244"/>
        <v>540</v>
      </c>
      <c r="P3087" s="31">
        <v>0</v>
      </c>
      <c r="Q3087" s="32"/>
      <c r="R3087" s="33">
        <f t="shared" si="246"/>
        <v>7.6666666666666661</v>
      </c>
      <c r="S3087" s="34">
        <f t="shared" si="245"/>
        <v>151</v>
      </c>
      <c r="T3087" s="35">
        <f>IF(L3087="비가동",0,VLOOKUP(E3087,[1]단가!$D$4:$G$1048576,4,0))</f>
        <v>408.6</v>
      </c>
      <c r="U3087" s="35">
        <f t="shared" si="241"/>
        <v>169160.40000000002</v>
      </c>
      <c r="V3087" s="36" t="str">
        <f>IF($L3087="비가동",0,IF($B3087="in",VLOOKUP($E3087,[1]투입량!$M:$T,3,FALSE),VLOOKUP($E3087,[1]투입량!$D:$I,3,FALSE)))</f>
        <v>E5005-1</v>
      </c>
      <c r="W3087" s="35">
        <f>IF($L3087="비가동",0,IF($B3087="in",VLOOKUP($E3087,[1]투입량!$M:$T,6,FALSE),VLOOKUP($E3087,[1]투입량!$D:$I,5,FALSE)))</f>
        <v>0</v>
      </c>
      <c r="X3087" s="35">
        <f t="shared" si="243"/>
        <v>0</v>
      </c>
      <c r="Y3087" s="37">
        <f>IF(V3087=0,0,VLOOKUP(V3087,[1]원재료!C:H,3,0)*0.001)</f>
        <v>3.25</v>
      </c>
      <c r="Z3087" s="35">
        <f t="shared" si="242"/>
        <v>0</v>
      </c>
      <c r="AA3087" s="49"/>
      <c r="AB3087" s="39" t="s">
        <v>232</v>
      </c>
      <c r="AC3087" s="40"/>
    </row>
    <row r="3088" spans="1:29" ht="19.5" customHeight="1" x14ac:dyDescent="0.45">
      <c r="A3088" s="22">
        <v>46159</v>
      </c>
      <c r="B3088" s="57" t="s">
        <v>29</v>
      </c>
      <c r="C3088" s="27" t="s">
        <v>168</v>
      </c>
      <c r="D3088" s="25" t="s">
        <v>315</v>
      </c>
      <c r="E3088" s="26" t="s">
        <v>313</v>
      </c>
      <c r="F3088" s="27" t="str">
        <f>VLOOKUP(표1[[#This Row],[품번]],[1]!품번구분[#Data],2,0)</f>
        <v>G</v>
      </c>
      <c r="G3088" s="26">
        <v>14</v>
      </c>
      <c r="H3088" s="28">
        <v>69</v>
      </c>
      <c r="I3088" s="28">
        <v>0</v>
      </c>
      <c r="J3088" s="29">
        <f>표1[[#This Row],[C/V]]*표1[[#This Row],[판수]]-표1[[#This Row],[불량수량]]</f>
        <v>966</v>
      </c>
      <c r="K3088" s="28" t="s">
        <v>319</v>
      </c>
      <c r="L3088" s="28" t="s">
        <v>34</v>
      </c>
      <c r="M3088" s="30" t="s">
        <v>230</v>
      </c>
      <c r="N3088" s="56" t="s">
        <v>231</v>
      </c>
      <c r="O3088" s="25">
        <f t="shared" si="244"/>
        <v>540</v>
      </c>
      <c r="P3088" s="31">
        <v>0</v>
      </c>
      <c r="Q3088" s="32"/>
      <c r="R3088" s="33">
        <f t="shared" si="246"/>
        <v>7.6666666666666661</v>
      </c>
      <c r="S3088" s="34">
        <f t="shared" si="245"/>
        <v>151</v>
      </c>
      <c r="T3088" s="35">
        <f>IF(L3088="비가동",0,VLOOKUP(E3088,[1]단가!$D$4:$G$1048576,4,0))</f>
        <v>408.6</v>
      </c>
      <c r="U3088" s="35">
        <f t="shared" si="241"/>
        <v>394707.60000000003</v>
      </c>
      <c r="V3088" s="36" t="str">
        <f>IF($L3088="비가동",0,IF($B3088="in",VLOOKUP($E3088,[1]투입량!$M:$T,3,FALSE),VLOOKUP($E3088,[1]투입량!$D:$I,3,FALSE)))</f>
        <v>E5005-1</v>
      </c>
      <c r="W3088" s="35">
        <f>IF($L3088="비가동",0,IF($B3088="in",VLOOKUP($E3088,[1]투입량!$M:$T,6,FALSE),VLOOKUP($E3088,[1]투입량!$D:$I,5,FALSE)))</f>
        <v>0</v>
      </c>
      <c r="X3088" s="35">
        <f t="shared" si="243"/>
        <v>0</v>
      </c>
      <c r="Y3088" s="37">
        <f>IF(V3088=0,0,VLOOKUP(V3088,[1]원재료!C:H,3,0)*0.001)</f>
        <v>3.25</v>
      </c>
      <c r="Z3088" s="35">
        <f t="shared" si="242"/>
        <v>0</v>
      </c>
      <c r="AA3088" s="49"/>
      <c r="AB3088" s="39" t="s">
        <v>232</v>
      </c>
      <c r="AC3088" s="40"/>
    </row>
    <row r="3089" spans="1:29" ht="19.5" customHeight="1" x14ac:dyDescent="0.45">
      <c r="A3089" s="22">
        <v>46159</v>
      </c>
      <c r="B3089" s="57" t="s">
        <v>29</v>
      </c>
      <c r="C3089" s="27" t="s">
        <v>168</v>
      </c>
      <c r="D3089" s="25" t="s">
        <v>317</v>
      </c>
      <c r="E3089" s="26" t="s">
        <v>318</v>
      </c>
      <c r="F3089" s="27" t="str">
        <f>VLOOKUP(표1[[#This Row],[품번]],[1]!품번구분[#Data],2,0)</f>
        <v>G</v>
      </c>
      <c r="G3089" s="26">
        <v>70</v>
      </c>
      <c r="H3089" s="28">
        <v>46</v>
      </c>
      <c r="I3089" s="28">
        <v>0</v>
      </c>
      <c r="J3089" s="29">
        <f>표1[[#This Row],[C/V]]*표1[[#This Row],[판수]]-표1[[#This Row],[불량수량]]</f>
        <v>3220</v>
      </c>
      <c r="K3089" s="28" t="s">
        <v>319</v>
      </c>
      <c r="L3089" s="28" t="s">
        <v>34</v>
      </c>
      <c r="M3089" s="30" t="s">
        <v>230</v>
      </c>
      <c r="N3089" s="56" t="s">
        <v>231</v>
      </c>
      <c r="O3089" s="25">
        <f t="shared" si="244"/>
        <v>540</v>
      </c>
      <c r="P3089" s="31">
        <v>0</v>
      </c>
      <c r="Q3089" s="32"/>
      <c r="R3089" s="33">
        <f t="shared" si="246"/>
        <v>5.1111111111111107</v>
      </c>
      <c r="S3089" s="34">
        <f t="shared" si="245"/>
        <v>105</v>
      </c>
      <c r="T3089" s="35">
        <f>IF(L3089="비가동",0,VLOOKUP(E3089,[1]단가!$D$4:$G$1048576,4,0))</f>
        <v>172</v>
      </c>
      <c r="U3089" s="35">
        <f t="shared" si="241"/>
        <v>553840</v>
      </c>
      <c r="V3089" s="36" t="str">
        <f>IF($L3089="비가동",0,IF($B3089="in",VLOOKUP($E3089,[1]투입량!$M:$T,3,FALSE),VLOOKUP($E3089,[1]투입량!$D:$I,3,FALSE)))</f>
        <v>E6005</v>
      </c>
      <c r="W3089" s="35">
        <f>IF($L3089="비가동",0,IF($B3089="in",VLOOKUP($E3089,[1]투입량!$M:$T,6,FALSE),VLOOKUP($E3089,[1]투입량!$D:$I,5,FALSE)))</f>
        <v>0</v>
      </c>
      <c r="X3089" s="35">
        <f t="shared" si="243"/>
        <v>0</v>
      </c>
      <c r="Y3089" s="37">
        <f>IF(V3089=0,0,VLOOKUP(V3089,[1]원재료!C:H,3,0)*0.001)</f>
        <v>4.62</v>
      </c>
      <c r="Z3089" s="35">
        <f t="shared" si="242"/>
        <v>0</v>
      </c>
      <c r="AA3089" s="49"/>
      <c r="AB3089" s="39" t="s">
        <v>232</v>
      </c>
      <c r="AC3089" s="40"/>
    </row>
    <row r="3090" spans="1:29" ht="19.5" customHeight="1" x14ac:dyDescent="0.45">
      <c r="A3090" s="22">
        <v>46159</v>
      </c>
      <c r="B3090" s="57" t="s">
        <v>29</v>
      </c>
      <c r="C3090" s="27" t="s">
        <v>168</v>
      </c>
      <c r="D3090" s="25" t="s">
        <v>312</v>
      </c>
      <c r="E3090" s="26" t="s">
        <v>313</v>
      </c>
      <c r="F3090" s="27" t="str">
        <f>VLOOKUP(표1[[#This Row],[품번]],[1]!품번구분[#Data],2,0)</f>
        <v>G</v>
      </c>
      <c r="G3090" s="26">
        <v>6</v>
      </c>
      <c r="H3090" s="28">
        <v>82</v>
      </c>
      <c r="I3090" s="28">
        <v>0</v>
      </c>
      <c r="J3090" s="29">
        <f>표1[[#This Row],[C/V]]*표1[[#This Row],[판수]]-표1[[#This Row],[불량수량]]</f>
        <v>492</v>
      </c>
      <c r="K3090" s="28" t="s">
        <v>347</v>
      </c>
      <c r="L3090" s="28" t="s">
        <v>117</v>
      </c>
      <c r="M3090" s="30" t="s">
        <v>231</v>
      </c>
      <c r="N3090" s="56" t="s">
        <v>230</v>
      </c>
      <c r="O3090" s="25">
        <f t="shared" si="244"/>
        <v>750</v>
      </c>
      <c r="P3090" s="31">
        <v>0</v>
      </c>
      <c r="Q3090" s="32"/>
      <c r="R3090" s="33">
        <f t="shared" si="246"/>
        <v>6.5600000000000005</v>
      </c>
      <c r="S3090" s="34">
        <f t="shared" si="245"/>
        <v>151</v>
      </c>
      <c r="T3090" s="35">
        <f>IF(L3090="비가동",0,VLOOKUP(E3090,[1]단가!$D$4:$G$1048576,4,0))</f>
        <v>408.6</v>
      </c>
      <c r="U3090" s="35">
        <f t="shared" si="241"/>
        <v>201031.2</v>
      </c>
      <c r="V3090" s="36" t="str">
        <f>IF($L3090="비가동",0,IF($B3090="in",VLOOKUP($E3090,[1]투입량!$M:$T,3,FALSE),VLOOKUP($E3090,[1]투입량!$D:$I,3,FALSE)))</f>
        <v>E5005-1</v>
      </c>
      <c r="W3090" s="35">
        <f>IF($L3090="비가동",0,IF($B3090="in",VLOOKUP($E3090,[1]투입량!$M:$T,6,FALSE),VLOOKUP($E3090,[1]투입량!$D:$I,5,FALSE)))</f>
        <v>0</v>
      </c>
      <c r="X3090" s="35">
        <f t="shared" si="243"/>
        <v>0</v>
      </c>
      <c r="Y3090" s="37">
        <f>IF(V3090=0,0,VLOOKUP(V3090,[1]원재료!C:H,3,0)*0.001)</f>
        <v>3.25</v>
      </c>
      <c r="Z3090" s="35">
        <f t="shared" si="242"/>
        <v>0</v>
      </c>
      <c r="AA3090" s="49"/>
      <c r="AB3090" s="39" t="s">
        <v>232</v>
      </c>
      <c r="AC3090" s="40"/>
    </row>
    <row r="3091" spans="1:29" ht="19.5" customHeight="1" x14ac:dyDescent="0.45">
      <c r="A3091" s="22">
        <v>46159</v>
      </c>
      <c r="B3091" s="57" t="s">
        <v>29</v>
      </c>
      <c r="C3091" s="27" t="s">
        <v>168</v>
      </c>
      <c r="D3091" s="25" t="s">
        <v>315</v>
      </c>
      <c r="E3091" s="26" t="s">
        <v>313</v>
      </c>
      <c r="F3091" s="27" t="str">
        <f>VLOOKUP(표1[[#This Row],[품번]],[1]!품번구분[#Data],2,0)</f>
        <v>G</v>
      </c>
      <c r="G3091" s="26">
        <v>14</v>
      </c>
      <c r="H3091" s="28">
        <v>82</v>
      </c>
      <c r="I3091" s="28">
        <v>0</v>
      </c>
      <c r="J3091" s="29">
        <f>표1[[#This Row],[C/V]]*표1[[#This Row],[판수]]-표1[[#This Row],[불량수량]]</f>
        <v>1148</v>
      </c>
      <c r="K3091" s="28" t="s">
        <v>347</v>
      </c>
      <c r="L3091" s="28" t="s">
        <v>117</v>
      </c>
      <c r="M3091" s="30" t="s">
        <v>231</v>
      </c>
      <c r="N3091" s="56" t="s">
        <v>230</v>
      </c>
      <c r="O3091" s="25">
        <f t="shared" si="244"/>
        <v>750</v>
      </c>
      <c r="P3091" s="31">
        <v>0</v>
      </c>
      <c r="Q3091" s="32"/>
      <c r="R3091" s="33">
        <f t="shared" si="246"/>
        <v>6.5600000000000005</v>
      </c>
      <c r="S3091" s="34">
        <f t="shared" si="245"/>
        <v>151</v>
      </c>
      <c r="T3091" s="35">
        <f>IF(L3091="비가동",0,VLOOKUP(E3091,[1]단가!$D$4:$G$1048576,4,0))</f>
        <v>408.6</v>
      </c>
      <c r="U3091" s="35">
        <f t="shared" si="241"/>
        <v>469072.80000000005</v>
      </c>
      <c r="V3091" s="36" t="str">
        <f>IF($L3091="비가동",0,IF($B3091="in",VLOOKUP($E3091,[1]투입량!$M:$T,3,FALSE),VLOOKUP($E3091,[1]투입량!$D:$I,3,FALSE)))</f>
        <v>E5005-1</v>
      </c>
      <c r="W3091" s="35">
        <f>IF($L3091="비가동",0,IF($B3091="in",VLOOKUP($E3091,[1]투입량!$M:$T,6,FALSE),VLOOKUP($E3091,[1]투입량!$D:$I,5,FALSE)))</f>
        <v>0</v>
      </c>
      <c r="X3091" s="35">
        <f t="shared" si="243"/>
        <v>0</v>
      </c>
      <c r="Y3091" s="37">
        <f>IF(V3091=0,0,VLOOKUP(V3091,[1]원재료!C:H,3,0)*0.001)</f>
        <v>3.25</v>
      </c>
      <c r="Z3091" s="35">
        <f t="shared" si="242"/>
        <v>0</v>
      </c>
      <c r="AA3091" s="49"/>
      <c r="AB3091" s="39" t="s">
        <v>232</v>
      </c>
      <c r="AC3091" s="40"/>
    </row>
    <row r="3092" spans="1:29" ht="19.5" customHeight="1" x14ac:dyDescent="0.45">
      <c r="A3092" s="22">
        <v>46159</v>
      </c>
      <c r="B3092" s="57" t="s">
        <v>29</v>
      </c>
      <c r="C3092" s="27" t="s">
        <v>168</v>
      </c>
      <c r="D3092" s="25" t="s">
        <v>317</v>
      </c>
      <c r="E3092" s="26" t="s">
        <v>318</v>
      </c>
      <c r="F3092" s="27" t="str">
        <f>VLOOKUP(표1[[#This Row],[품번]],[1]!품번구분[#Data],2,0)</f>
        <v>G</v>
      </c>
      <c r="G3092" s="26">
        <v>70</v>
      </c>
      <c r="H3092" s="28">
        <v>59</v>
      </c>
      <c r="I3092" s="28">
        <v>0</v>
      </c>
      <c r="J3092" s="29">
        <f>표1[[#This Row],[C/V]]*표1[[#This Row],[판수]]-표1[[#This Row],[불량수량]]</f>
        <v>4130</v>
      </c>
      <c r="K3092" s="28" t="s">
        <v>347</v>
      </c>
      <c r="L3092" s="28" t="s">
        <v>117</v>
      </c>
      <c r="M3092" s="30" t="s">
        <v>231</v>
      </c>
      <c r="N3092" s="56" t="s">
        <v>230</v>
      </c>
      <c r="O3092" s="25">
        <f t="shared" si="244"/>
        <v>750</v>
      </c>
      <c r="P3092" s="31">
        <v>0</v>
      </c>
      <c r="Q3092" s="32"/>
      <c r="R3092" s="33">
        <f t="shared" si="246"/>
        <v>4.72</v>
      </c>
      <c r="S3092" s="34">
        <f t="shared" si="245"/>
        <v>105</v>
      </c>
      <c r="T3092" s="35">
        <f>IF(L3092="비가동",0,VLOOKUP(E3092,[1]단가!$D$4:$G$1048576,4,0))</f>
        <v>172</v>
      </c>
      <c r="U3092" s="35">
        <f t="shared" si="241"/>
        <v>710360</v>
      </c>
      <c r="V3092" s="36" t="str">
        <f>IF($L3092="비가동",0,IF($B3092="in",VLOOKUP($E3092,[1]투입량!$M:$T,3,FALSE),VLOOKUP($E3092,[1]투입량!$D:$I,3,FALSE)))</f>
        <v>E6005</v>
      </c>
      <c r="W3092" s="35">
        <f>IF($L3092="비가동",0,IF($B3092="in",VLOOKUP($E3092,[1]투입량!$M:$T,6,FALSE),VLOOKUP($E3092,[1]투입량!$D:$I,5,FALSE)))</f>
        <v>0</v>
      </c>
      <c r="X3092" s="35">
        <f t="shared" si="243"/>
        <v>0</v>
      </c>
      <c r="Y3092" s="37">
        <f>IF(V3092=0,0,VLOOKUP(V3092,[1]원재료!C:H,3,0)*0.001)</f>
        <v>4.62</v>
      </c>
      <c r="Z3092" s="35">
        <f t="shared" si="242"/>
        <v>0</v>
      </c>
      <c r="AA3092" s="49"/>
      <c r="AB3092" s="39" t="s">
        <v>232</v>
      </c>
      <c r="AC3092" s="40"/>
    </row>
    <row r="3093" spans="1:29" ht="19.5" customHeight="1" x14ac:dyDescent="0.45">
      <c r="A3093" s="22">
        <v>46159</v>
      </c>
      <c r="B3093" s="57" t="s">
        <v>29</v>
      </c>
      <c r="C3093" s="27" t="s">
        <v>168</v>
      </c>
      <c r="D3093" s="25" t="s">
        <v>328</v>
      </c>
      <c r="E3093" s="26" t="s">
        <v>236</v>
      </c>
      <c r="F3093" s="27" t="str">
        <f>VLOOKUP(표1[[#This Row],[품번]],[1]!품번구분[#Data],2,0)</f>
        <v>G</v>
      </c>
      <c r="G3093" s="26">
        <v>9</v>
      </c>
      <c r="H3093" s="28">
        <v>51</v>
      </c>
      <c r="I3093" s="28">
        <v>0</v>
      </c>
      <c r="J3093" s="29">
        <f>표1[[#This Row],[C/V]]*표1[[#This Row],[판수]]-표1[[#This Row],[불량수량]]</f>
        <v>459</v>
      </c>
      <c r="K3093" s="28" t="s">
        <v>334</v>
      </c>
      <c r="L3093" s="28" t="s">
        <v>34</v>
      </c>
      <c r="M3093" s="30" t="s">
        <v>230</v>
      </c>
      <c r="N3093" s="56" t="s">
        <v>231</v>
      </c>
      <c r="O3093" s="25">
        <f t="shared" si="244"/>
        <v>540</v>
      </c>
      <c r="P3093" s="31">
        <v>0</v>
      </c>
      <c r="Q3093" s="32"/>
      <c r="R3093" s="33">
        <f t="shared" si="246"/>
        <v>5.6666666666666661</v>
      </c>
      <c r="S3093" s="34">
        <f t="shared" si="245"/>
        <v>123</v>
      </c>
      <c r="T3093" s="35">
        <f>IF(L3093="비가동",0,VLOOKUP(E3093,[1]단가!$D$4:$G$1048576,4,0))</f>
        <v>1541.9</v>
      </c>
      <c r="U3093" s="35">
        <f t="shared" si="241"/>
        <v>707732.10000000009</v>
      </c>
      <c r="V3093" s="36" t="str">
        <f>IF($L3093="비가동",0,IF($B3093="in",VLOOKUP($E3093,[1]투입량!$M:$T,3,FALSE),VLOOKUP($E3093,[1]투입량!$D:$I,3,FALSE)))</f>
        <v>E5005-1</v>
      </c>
      <c r="W3093" s="35">
        <f>IF($L3093="비가동",0,IF($B3093="in",VLOOKUP($E3093,[1]투입량!$M:$T,6,FALSE),VLOOKUP($E3093,[1]투입량!$D:$I,5,FALSE)))</f>
        <v>1638</v>
      </c>
      <c r="X3093" s="35">
        <f t="shared" si="243"/>
        <v>91891.8</v>
      </c>
      <c r="Y3093" s="37">
        <f>IF(V3093=0,0,VLOOKUP(V3093,[1]원재료!C:H,3,0)*0.001)</f>
        <v>3.25</v>
      </c>
      <c r="Z3093" s="35">
        <f t="shared" si="242"/>
        <v>298648.35000000003</v>
      </c>
      <c r="AA3093" s="49"/>
      <c r="AB3093" s="39" t="s">
        <v>232</v>
      </c>
      <c r="AC3093" s="40"/>
    </row>
    <row r="3094" spans="1:29" ht="19.5" customHeight="1" x14ac:dyDescent="0.45">
      <c r="A3094" s="22">
        <v>46159</v>
      </c>
      <c r="B3094" s="57" t="s">
        <v>29</v>
      </c>
      <c r="C3094" s="27" t="s">
        <v>168</v>
      </c>
      <c r="D3094" s="25" t="s">
        <v>331</v>
      </c>
      <c r="E3094" s="26" t="s">
        <v>332</v>
      </c>
      <c r="F3094" s="27" t="str">
        <f>VLOOKUP(표1[[#This Row],[품번]],[1]!품번구분[#Data],2,0)</f>
        <v>G</v>
      </c>
      <c r="G3094" s="26">
        <v>16</v>
      </c>
      <c r="H3094" s="28">
        <v>51</v>
      </c>
      <c r="I3094" s="28">
        <v>0</v>
      </c>
      <c r="J3094" s="29">
        <f>표1[[#This Row],[C/V]]*표1[[#This Row],[판수]]-표1[[#This Row],[불량수량]]</f>
        <v>816</v>
      </c>
      <c r="K3094" s="28" t="s">
        <v>334</v>
      </c>
      <c r="L3094" s="28" t="s">
        <v>34</v>
      </c>
      <c r="M3094" s="30" t="s">
        <v>230</v>
      </c>
      <c r="N3094" s="56" t="s">
        <v>231</v>
      </c>
      <c r="O3094" s="25">
        <f t="shared" si="244"/>
        <v>540</v>
      </c>
      <c r="P3094" s="31">
        <v>0</v>
      </c>
      <c r="Q3094" s="32"/>
      <c r="R3094" s="33">
        <f t="shared" si="246"/>
        <v>5.6666666666666661</v>
      </c>
      <c r="S3094" s="34">
        <f t="shared" si="245"/>
        <v>123</v>
      </c>
      <c r="T3094" s="35">
        <f>IF(L3094="비가동",0,VLOOKUP(E3094,[1]단가!$D$4:$G$1048576,4,0))</f>
        <v>820.4</v>
      </c>
      <c r="U3094" s="35">
        <f t="shared" si="241"/>
        <v>669446.40000000002</v>
      </c>
      <c r="V3094" s="36" t="str">
        <f>IF($L3094="비가동",0,IF($B3094="in",VLOOKUP($E3094,[1]투입량!$M:$T,3,FALSE),VLOOKUP($E3094,[1]투입량!$D:$I,3,FALSE)))</f>
        <v>E5005-1</v>
      </c>
      <c r="W3094" s="35">
        <f>IF($L3094="비가동",0,IF($B3094="in",VLOOKUP($E3094,[1]투입량!$M:$T,6,FALSE),VLOOKUP($E3094,[1]투입량!$D:$I,5,FALSE)))</f>
        <v>360</v>
      </c>
      <c r="X3094" s="35">
        <f t="shared" si="243"/>
        <v>20196.000000000004</v>
      </c>
      <c r="Y3094" s="37">
        <f>IF(V3094=0,0,VLOOKUP(V3094,[1]원재료!C:H,3,0)*0.001)</f>
        <v>3.25</v>
      </c>
      <c r="Z3094" s="35">
        <f t="shared" si="242"/>
        <v>65637.000000000015</v>
      </c>
      <c r="AA3094" s="49"/>
      <c r="AB3094" s="39" t="s">
        <v>232</v>
      </c>
      <c r="AC3094" s="40"/>
    </row>
    <row r="3095" spans="1:29" ht="19.5" customHeight="1" x14ac:dyDescent="0.45">
      <c r="A3095" s="22">
        <v>46159</v>
      </c>
      <c r="B3095" s="57" t="s">
        <v>29</v>
      </c>
      <c r="C3095" s="27" t="s">
        <v>168</v>
      </c>
      <c r="D3095" s="25" t="s">
        <v>333</v>
      </c>
      <c r="E3095" s="26" t="s">
        <v>332</v>
      </c>
      <c r="F3095" s="27" t="str">
        <f>VLOOKUP(표1[[#This Row],[품번]],[1]!품번구분[#Data],2,0)</f>
        <v>G</v>
      </c>
      <c r="G3095" s="26">
        <v>16</v>
      </c>
      <c r="H3095" s="28">
        <v>51</v>
      </c>
      <c r="I3095" s="28">
        <v>0</v>
      </c>
      <c r="J3095" s="29">
        <f>표1[[#This Row],[C/V]]*표1[[#This Row],[판수]]-표1[[#This Row],[불량수량]]</f>
        <v>816</v>
      </c>
      <c r="K3095" s="28" t="s">
        <v>334</v>
      </c>
      <c r="L3095" s="28" t="s">
        <v>34</v>
      </c>
      <c r="M3095" s="30" t="s">
        <v>230</v>
      </c>
      <c r="N3095" s="56" t="s">
        <v>231</v>
      </c>
      <c r="O3095" s="25">
        <f t="shared" si="244"/>
        <v>540</v>
      </c>
      <c r="P3095" s="31">
        <v>0</v>
      </c>
      <c r="Q3095" s="32"/>
      <c r="R3095" s="33">
        <f t="shared" si="246"/>
        <v>5.6666666666666661</v>
      </c>
      <c r="S3095" s="34">
        <f t="shared" si="245"/>
        <v>123</v>
      </c>
      <c r="T3095" s="35">
        <f>IF(L3095="비가동",0,VLOOKUP(E3095,[1]단가!$D$4:$G$1048576,4,0))</f>
        <v>820.4</v>
      </c>
      <c r="U3095" s="35">
        <f t="shared" si="241"/>
        <v>669446.40000000002</v>
      </c>
      <c r="V3095" s="36" t="str">
        <f>IF($L3095="비가동",0,IF($B3095="in",VLOOKUP($E3095,[1]투입량!$M:$T,3,FALSE),VLOOKUP($E3095,[1]투입량!$D:$I,3,FALSE)))</f>
        <v>E5005-1</v>
      </c>
      <c r="W3095" s="35">
        <f>IF($L3095="비가동",0,IF($B3095="in",VLOOKUP($E3095,[1]투입량!$M:$T,6,FALSE),VLOOKUP($E3095,[1]투입량!$D:$I,5,FALSE)))</f>
        <v>360</v>
      </c>
      <c r="X3095" s="35">
        <f t="shared" si="243"/>
        <v>20196.000000000004</v>
      </c>
      <c r="Y3095" s="37">
        <f>IF(V3095=0,0,VLOOKUP(V3095,[1]원재료!C:H,3,0)*0.001)</f>
        <v>3.25</v>
      </c>
      <c r="Z3095" s="35">
        <f t="shared" si="242"/>
        <v>65637.000000000015</v>
      </c>
      <c r="AA3095" s="49"/>
      <c r="AB3095" s="39" t="s">
        <v>232</v>
      </c>
      <c r="AC3095" s="40"/>
    </row>
    <row r="3096" spans="1:29" ht="19.5" customHeight="1" x14ac:dyDescent="0.45">
      <c r="A3096" s="22">
        <v>46159</v>
      </c>
      <c r="B3096" s="57" t="s">
        <v>29</v>
      </c>
      <c r="C3096" s="27" t="s">
        <v>168</v>
      </c>
      <c r="D3096" s="25" t="s">
        <v>328</v>
      </c>
      <c r="E3096" s="26" t="s">
        <v>236</v>
      </c>
      <c r="F3096" s="27" t="str">
        <f>VLOOKUP(표1[[#This Row],[품번]],[1]!품번구분[#Data],2,0)</f>
        <v>G</v>
      </c>
      <c r="G3096" s="26">
        <v>9</v>
      </c>
      <c r="H3096" s="28">
        <v>72</v>
      </c>
      <c r="I3096" s="28">
        <v>0</v>
      </c>
      <c r="J3096" s="29">
        <f>표1[[#This Row],[C/V]]*표1[[#This Row],[판수]]-표1[[#This Row],[불량수량]]</f>
        <v>648</v>
      </c>
      <c r="K3096" s="28" t="s">
        <v>330</v>
      </c>
      <c r="L3096" s="28" t="s">
        <v>117</v>
      </c>
      <c r="M3096" s="30" t="s">
        <v>231</v>
      </c>
      <c r="N3096" s="56" t="s">
        <v>230</v>
      </c>
      <c r="O3096" s="25">
        <f t="shared" si="244"/>
        <v>750</v>
      </c>
      <c r="P3096" s="31">
        <v>0</v>
      </c>
      <c r="Q3096" s="32"/>
      <c r="R3096" s="33">
        <f t="shared" si="246"/>
        <v>5.76</v>
      </c>
      <c r="S3096" s="34">
        <f t="shared" si="245"/>
        <v>123</v>
      </c>
      <c r="T3096" s="35">
        <f>IF(L3096="비가동",0,VLOOKUP(E3096,[1]단가!$D$4:$G$1048576,4,0))</f>
        <v>1541.9</v>
      </c>
      <c r="U3096" s="35">
        <f t="shared" si="241"/>
        <v>999151.20000000007</v>
      </c>
      <c r="V3096" s="36" t="str">
        <f>IF($L3096="비가동",0,IF($B3096="in",VLOOKUP($E3096,[1]투입량!$M:$T,3,FALSE),VLOOKUP($E3096,[1]투입량!$D:$I,3,FALSE)))</f>
        <v>E5005-1</v>
      </c>
      <c r="W3096" s="35">
        <f>IF($L3096="비가동",0,IF($B3096="in",VLOOKUP($E3096,[1]투입량!$M:$T,6,FALSE),VLOOKUP($E3096,[1]투입량!$D:$I,5,FALSE)))</f>
        <v>1638</v>
      </c>
      <c r="X3096" s="35">
        <f t="shared" si="243"/>
        <v>129729.60000000001</v>
      </c>
      <c r="Y3096" s="37">
        <f>IF(V3096=0,0,VLOOKUP(V3096,[1]원재료!C:H,3,0)*0.001)</f>
        <v>3.25</v>
      </c>
      <c r="Z3096" s="35">
        <f t="shared" si="242"/>
        <v>421621.2</v>
      </c>
      <c r="AA3096" s="49"/>
      <c r="AB3096" s="39" t="s">
        <v>232</v>
      </c>
      <c r="AC3096" s="40"/>
    </row>
    <row r="3097" spans="1:29" ht="19.5" customHeight="1" x14ac:dyDescent="0.45">
      <c r="A3097" s="22">
        <v>46159</v>
      </c>
      <c r="B3097" s="57" t="s">
        <v>29</v>
      </c>
      <c r="C3097" s="27" t="s">
        <v>168</v>
      </c>
      <c r="D3097" s="25" t="s">
        <v>331</v>
      </c>
      <c r="E3097" s="26" t="s">
        <v>332</v>
      </c>
      <c r="F3097" s="27" t="str">
        <f>VLOOKUP(표1[[#This Row],[품번]],[1]!품번구분[#Data],2,0)</f>
        <v>G</v>
      </c>
      <c r="G3097" s="26">
        <v>16</v>
      </c>
      <c r="H3097" s="28">
        <v>72</v>
      </c>
      <c r="I3097" s="28">
        <v>0</v>
      </c>
      <c r="J3097" s="29">
        <f>표1[[#This Row],[C/V]]*표1[[#This Row],[판수]]-표1[[#This Row],[불량수량]]</f>
        <v>1152</v>
      </c>
      <c r="K3097" s="28" t="s">
        <v>330</v>
      </c>
      <c r="L3097" s="28" t="s">
        <v>117</v>
      </c>
      <c r="M3097" s="30" t="s">
        <v>231</v>
      </c>
      <c r="N3097" s="56" t="s">
        <v>230</v>
      </c>
      <c r="O3097" s="25">
        <f t="shared" si="244"/>
        <v>750</v>
      </c>
      <c r="P3097" s="31">
        <v>0</v>
      </c>
      <c r="Q3097" s="32"/>
      <c r="R3097" s="33">
        <f t="shared" si="246"/>
        <v>5.76</v>
      </c>
      <c r="S3097" s="34">
        <f t="shared" si="245"/>
        <v>123</v>
      </c>
      <c r="T3097" s="35">
        <f>IF(L3097="비가동",0,VLOOKUP(E3097,[1]단가!$D$4:$G$1048576,4,0))</f>
        <v>820.4</v>
      </c>
      <c r="U3097" s="35">
        <f t="shared" si="241"/>
        <v>945100.79999999993</v>
      </c>
      <c r="V3097" s="36" t="str">
        <f>IF($L3097="비가동",0,IF($B3097="in",VLOOKUP($E3097,[1]투입량!$M:$T,3,FALSE),VLOOKUP($E3097,[1]투입량!$D:$I,3,FALSE)))</f>
        <v>E5005-1</v>
      </c>
      <c r="W3097" s="35">
        <f>IF($L3097="비가동",0,IF($B3097="in",VLOOKUP($E3097,[1]투입량!$M:$T,6,FALSE),VLOOKUP($E3097,[1]투입량!$D:$I,5,FALSE)))</f>
        <v>360</v>
      </c>
      <c r="X3097" s="35">
        <f t="shared" si="243"/>
        <v>28512.000000000004</v>
      </c>
      <c r="Y3097" s="37">
        <f>IF(V3097=0,0,VLOOKUP(V3097,[1]원재료!C:H,3,0)*0.001)</f>
        <v>3.25</v>
      </c>
      <c r="Z3097" s="35">
        <f t="shared" si="242"/>
        <v>92664.000000000015</v>
      </c>
      <c r="AA3097" s="49"/>
      <c r="AB3097" s="39" t="s">
        <v>232</v>
      </c>
      <c r="AC3097" s="40"/>
    </row>
    <row r="3098" spans="1:29" ht="19.5" customHeight="1" x14ac:dyDescent="0.45">
      <c r="A3098" s="22">
        <v>46159</v>
      </c>
      <c r="B3098" s="57" t="s">
        <v>29</v>
      </c>
      <c r="C3098" s="27" t="s">
        <v>168</v>
      </c>
      <c r="D3098" s="25" t="s">
        <v>333</v>
      </c>
      <c r="E3098" s="26" t="s">
        <v>332</v>
      </c>
      <c r="F3098" s="27" t="str">
        <f>VLOOKUP(표1[[#This Row],[품번]],[1]!품번구분[#Data],2,0)</f>
        <v>G</v>
      </c>
      <c r="G3098" s="26">
        <v>16</v>
      </c>
      <c r="H3098" s="28">
        <v>72</v>
      </c>
      <c r="I3098" s="28">
        <v>0</v>
      </c>
      <c r="J3098" s="29">
        <f>표1[[#This Row],[C/V]]*표1[[#This Row],[판수]]-표1[[#This Row],[불량수량]]</f>
        <v>1152</v>
      </c>
      <c r="K3098" s="28" t="s">
        <v>330</v>
      </c>
      <c r="L3098" s="28" t="s">
        <v>117</v>
      </c>
      <c r="M3098" s="30" t="s">
        <v>231</v>
      </c>
      <c r="N3098" s="56" t="s">
        <v>230</v>
      </c>
      <c r="O3098" s="25">
        <f t="shared" si="244"/>
        <v>750</v>
      </c>
      <c r="P3098" s="31">
        <v>0</v>
      </c>
      <c r="Q3098" s="32"/>
      <c r="R3098" s="33">
        <f t="shared" si="246"/>
        <v>5.76</v>
      </c>
      <c r="S3098" s="34">
        <f t="shared" si="245"/>
        <v>123</v>
      </c>
      <c r="T3098" s="35">
        <f>IF(L3098="비가동",0,VLOOKUP(E3098,[1]단가!$D$4:$G$1048576,4,0))</f>
        <v>820.4</v>
      </c>
      <c r="U3098" s="35">
        <f t="shared" si="241"/>
        <v>945100.79999999993</v>
      </c>
      <c r="V3098" s="36" t="str">
        <f>IF($L3098="비가동",0,IF($B3098="in",VLOOKUP($E3098,[1]투입량!$M:$T,3,FALSE),VLOOKUP($E3098,[1]투입량!$D:$I,3,FALSE)))</f>
        <v>E5005-1</v>
      </c>
      <c r="W3098" s="35">
        <f>IF($L3098="비가동",0,IF($B3098="in",VLOOKUP($E3098,[1]투입량!$M:$T,6,FALSE),VLOOKUP($E3098,[1]투입량!$D:$I,5,FALSE)))</f>
        <v>360</v>
      </c>
      <c r="X3098" s="35">
        <f t="shared" si="243"/>
        <v>28512.000000000004</v>
      </c>
      <c r="Y3098" s="37">
        <f>IF(V3098=0,0,VLOOKUP(V3098,[1]원재료!C:H,3,0)*0.001)</f>
        <v>3.25</v>
      </c>
      <c r="Z3098" s="35">
        <f t="shared" si="242"/>
        <v>92664.000000000015</v>
      </c>
      <c r="AA3098" s="49"/>
      <c r="AB3098" s="39" t="s">
        <v>232</v>
      </c>
      <c r="AC3098" s="40"/>
    </row>
    <row r="3099" spans="1:29" ht="19.5" customHeight="1" x14ac:dyDescent="0.45">
      <c r="A3099" s="22">
        <v>46159</v>
      </c>
      <c r="B3099" s="57" t="s">
        <v>29</v>
      </c>
      <c r="C3099" s="27" t="s">
        <v>168</v>
      </c>
      <c r="D3099" s="25" t="s">
        <v>335</v>
      </c>
      <c r="E3099" s="26" t="s">
        <v>336</v>
      </c>
      <c r="F3099" s="27" t="str">
        <f>VLOOKUP(표1[[#This Row],[품번]],[1]!품번구분[#Data],2,0)</f>
        <v>G</v>
      </c>
      <c r="G3099" s="26">
        <v>12</v>
      </c>
      <c r="H3099" s="28">
        <v>68</v>
      </c>
      <c r="I3099" s="28">
        <v>0</v>
      </c>
      <c r="J3099" s="29">
        <f>표1[[#This Row],[C/V]]*표1[[#This Row],[판수]]-표1[[#This Row],[불량수량]]</f>
        <v>816</v>
      </c>
      <c r="K3099" s="28" t="s">
        <v>342</v>
      </c>
      <c r="L3099" s="28" t="s">
        <v>34</v>
      </c>
      <c r="M3099" s="30" t="s">
        <v>230</v>
      </c>
      <c r="N3099" s="56" t="s">
        <v>231</v>
      </c>
      <c r="O3099" s="25">
        <f t="shared" si="244"/>
        <v>540</v>
      </c>
      <c r="P3099" s="31">
        <v>0</v>
      </c>
      <c r="Q3099" s="32"/>
      <c r="R3099" s="33">
        <f t="shared" si="246"/>
        <v>7.5555555555555545</v>
      </c>
      <c r="S3099" s="34">
        <f t="shared" si="245"/>
        <v>158</v>
      </c>
      <c r="T3099" s="35">
        <f>IF(L3099="비가동",0,VLOOKUP(E3099,[1]단가!$D$4:$G$1048576,4,0))</f>
        <v>382.8</v>
      </c>
      <c r="U3099" s="35">
        <f t="shared" si="241"/>
        <v>312364.79999999999</v>
      </c>
      <c r="V3099" s="36" t="str">
        <f>IF($L3099="비가동",0,IF($B3099="in",VLOOKUP($E3099,[1]투입량!$M:$T,3,FALSE),VLOOKUP($E3099,[1]투입량!$D:$I,3,FALSE)))</f>
        <v>E5007</v>
      </c>
      <c r="W3099" s="35">
        <f>IF($L3099="비가동",0,IF($B3099="in",VLOOKUP($E3099,[1]투입량!$M:$T,6,FALSE),VLOOKUP($E3099,[1]투입량!$D:$I,5,FALSE)))</f>
        <v>480</v>
      </c>
      <c r="X3099" s="35">
        <f t="shared" si="243"/>
        <v>35904</v>
      </c>
      <c r="Y3099" s="37">
        <f>IF(V3099=0,0,VLOOKUP(V3099,[1]원재료!C:H,3,0)*0.001)</f>
        <v>4.55</v>
      </c>
      <c r="Z3099" s="35">
        <f t="shared" si="242"/>
        <v>163363.19999999998</v>
      </c>
      <c r="AA3099" s="49"/>
      <c r="AB3099" s="39" t="s">
        <v>232</v>
      </c>
      <c r="AC3099" s="40"/>
    </row>
    <row r="3100" spans="1:29" ht="19.5" customHeight="1" x14ac:dyDescent="0.45">
      <c r="A3100" s="22">
        <v>46159</v>
      </c>
      <c r="B3100" s="57" t="s">
        <v>29</v>
      </c>
      <c r="C3100" s="27" t="s">
        <v>168</v>
      </c>
      <c r="D3100" s="25" t="s">
        <v>338</v>
      </c>
      <c r="E3100" s="26" t="s">
        <v>457</v>
      </c>
      <c r="F3100" s="27" t="str">
        <f>VLOOKUP(표1[[#This Row],[품번]],[1]!품번구분[#Data],2,0)</f>
        <v>G</v>
      </c>
      <c r="G3100" s="26">
        <v>4</v>
      </c>
      <c r="H3100" s="28">
        <v>12</v>
      </c>
      <c r="I3100" s="28">
        <v>0</v>
      </c>
      <c r="J3100" s="29">
        <f>표1[[#This Row],[C/V]]*표1[[#This Row],[판수]]-표1[[#This Row],[불량수량]]</f>
        <v>48</v>
      </c>
      <c r="K3100" s="28" t="s">
        <v>342</v>
      </c>
      <c r="L3100" s="28" t="s">
        <v>34</v>
      </c>
      <c r="M3100" s="30" t="s">
        <v>230</v>
      </c>
      <c r="N3100" s="30">
        <v>0.36805555555555558</v>
      </c>
      <c r="O3100" s="25">
        <f t="shared" si="244"/>
        <v>50</v>
      </c>
      <c r="P3100" s="31">
        <v>0</v>
      </c>
      <c r="Q3100" s="32"/>
      <c r="R3100" s="33">
        <f t="shared" si="246"/>
        <v>14.399999999999999</v>
      </c>
      <c r="S3100" s="34">
        <f t="shared" si="245"/>
        <v>12</v>
      </c>
      <c r="T3100" s="35">
        <f>IF(L3100="비가동",0,VLOOKUP(E3100,[1]단가!$D$4:$G$1048576,4,0))</f>
        <v>621.20000000000005</v>
      </c>
      <c r="U3100" s="35">
        <f t="shared" si="241"/>
        <v>29817.600000000002</v>
      </c>
      <c r="V3100" s="36" t="str">
        <f>IF($L3100="비가동",0,IF($B3100="in",VLOOKUP($E3100,[1]투입량!$M:$T,3,FALSE),VLOOKUP($E3100,[1]투입량!$D:$I,3,FALSE)))</f>
        <v>E5005-1</v>
      </c>
      <c r="W3100" s="35">
        <f>IF($L3100="비가동",0,IF($B3100="in",VLOOKUP($E3100,[1]투입량!$M:$T,6,FALSE),VLOOKUP($E3100,[1]투입량!$D:$I,5,FALSE)))</f>
        <v>252</v>
      </c>
      <c r="X3100" s="35">
        <f t="shared" si="243"/>
        <v>3326.4000000000005</v>
      </c>
      <c r="Y3100" s="37">
        <f>IF(V3100=0,0,VLOOKUP(V3100,[1]원재료!C:H,3,0)*0.001)</f>
        <v>3.25</v>
      </c>
      <c r="Z3100" s="35">
        <f t="shared" si="242"/>
        <v>10810.800000000001</v>
      </c>
      <c r="AA3100" s="49"/>
      <c r="AB3100" s="39" t="s">
        <v>232</v>
      </c>
      <c r="AC3100" s="40"/>
    </row>
    <row r="3101" spans="1:29" ht="19.5" hidden="1" customHeight="1" x14ac:dyDescent="0.45">
      <c r="A3101" s="22">
        <v>46159</v>
      </c>
      <c r="B3101" s="57" t="s">
        <v>29</v>
      </c>
      <c r="C3101" s="27" t="s">
        <v>168</v>
      </c>
      <c r="D3101" s="25" t="s">
        <v>338</v>
      </c>
      <c r="E3101" s="26" t="s">
        <v>458</v>
      </c>
      <c r="F3101" s="27" t="str">
        <f>VLOOKUP(표1[[#This Row],[품번]],[1]!품번구분[#Data],2,0)</f>
        <v>G</v>
      </c>
      <c r="G3101" s="26">
        <v>4</v>
      </c>
      <c r="H3101" s="28">
        <v>45</v>
      </c>
      <c r="I3101" s="28">
        <v>0</v>
      </c>
      <c r="J3101" s="29">
        <f>표1[[#This Row],[C/V]]*표1[[#This Row],[판수]]-표1[[#This Row],[불량수량]]</f>
        <v>180</v>
      </c>
      <c r="K3101" s="28" t="s">
        <v>342</v>
      </c>
      <c r="L3101" s="28" t="s">
        <v>34</v>
      </c>
      <c r="M3101" s="30">
        <v>0.36805555555555558</v>
      </c>
      <c r="N3101" s="56" t="s">
        <v>231</v>
      </c>
      <c r="O3101" s="25">
        <f t="shared" si="244"/>
        <v>400</v>
      </c>
      <c r="P3101" s="31">
        <v>90</v>
      </c>
      <c r="Q3101" s="32" t="s">
        <v>100</v>
      </c>
      <c r="R3101" s="33">
        <f t="shared" si="246"/>
        <v>6.75</v>
      </c>
      <c r="S3101" s="34">
        <f t="shared" si="245"/>
        <v>135</v>
      </c>
      <c r="T3101" s="35">
        <f>IF(L3101="비가동",0,VLOOKUP(E3101,[1]단가!$D$4:$G$1048576,4,0))</f>
        <v>760</v>
      </c>
      <c r="U3101" s="35">
        <f t="shared" si="241"/>
        <v>136800</v>
      </c>
      <c r="V3101" s="36" t="str">
        <f>IF($L3101="비가동",0,IF($B3101="in",VLOOKUP($E3101,[1]투입량!$M:$T,3,FALSE),VLOOKUP($E3101,[1]투입량!$D:$I,3,FALSE)))</f>
        <v>E5005-1</v>
      </c>
      <c r="W3101" s="35">
        <f>IF($L3101="비가동",0,IF($B3101="in",VLOOKUP($E3101,[1]투입량!$M:$T,6,FALSE),VLOOKUP($E3101,[1]투입량!$D:$I,5,FALSE)))</f>
        <v>33</v>
      </c>
      <c r="X3101" s="35">
        <f t="shared" si="243"/>
        <v>1633.5000000000002</v>
      </c>
      <c r="Y3101" s="37">
        <f>IF(V3101=0,0,VLOOKUP(V3101,[1]원재료!C:H,3,0)*0.001)</f>
        <v>3.25</v>
      </c>
      <c r="Z3101" s="35">
        <f t="shared" si="242"/>
        <v>5308.8750000000009</v>
      </c>
      <c r="AA3101" s="49"/>
      <c r="AB3101" s="39" t="s">
        <v>232</v>
      </c>
      <c r="AC3101" s="40"/>
    </row>
    <row r="3102" spans="1:29" ht="19.5" hidden="1" customHeight="1" x14ac:dyDescent="0.45">
      <c r="A3102" s="22">
        <v>46159</v>
      </c>
      <c r="B3102" s="57" t="s">
        <v>29</v>
      </c>
      <c r="C3102" s="27" t="s">
        <v>168</v>
      </c>
      <c r="D3102" s="25" t="s">
        <v>340</v>
      </c>
      <c r="E3102" s="26" t="s">
        <v>437</v>
      </c>
      <c r="F3102" s="27" t="str">
        <f>VLOOKUP(표1[[#This Row],[품번]],[1]!품번구분[#Data],2,0)</f>
        <v>G</v>
      </c>
      <c r="G3102" s="26">
        <v>6</v>
      </c>
      <c r="H3102" s="28">
        <v>57</v>
      </c>
      <c r="I3102" s="28">
        <v>0</v>
      </c>
      <c r="J3102" s="29">
        <f>표1[[#This Row],[C/V]]*표1[[#This Row],[판수]]-표1[[#This Row],[불량수량]]</f>
        <v>342</v>
      </c>
      <c r="K3102" s="28" t="s">
        <v>342</v>
      </c>
      <c r="L3102" s="28" t="s">
        <v>34</v>
      </c>
      <c r="M3102" s="30" t="s">
        <v>230</v>
      </c>
      <c r="N3102" s="56" t="s">
        <v>231</v>
      </c>
      <c r="O3102" s="25">
        <f t="shared" si="244"/>
        <v>480</v>
      </c>
      <c r="P3102" s="31">
        <v>60</v>
      </c>
      <c r="Q3102" s="32" t="s">
        <v>343</v>
      </c>
      <c r="R3102" s="33">
        <f t="shared" si="246"/>
        <v>7.125</v>
      </c>
      <c r="S3102" s="34">
        <f t="shared" si="245"/>
        <v>147</v>
      </c>
      <c r="T3102" s="35">
        <f>IF(L3102="비가동",0,VLOOKUP(E3102,[1]단가!$D$4:$G$1048576,4,0))</f>
        <v>1315</v>
      </c>
      <c r="U3102" s="35">
        <f t="shared" si="241"/>
        <v>449730</v>
      </c>
      <c r="V3102" s="36" t="str">
        <f>IF($L3102="비가동",0,IF($B3102="in",VLOOKUP($E3102,[1]투입량!$M:$T,3,FALSE),VLOOKUP($E3102,[1]투입량!$D:$I,3,FALSE)))</f>
        <v>E5005-1</v>
      </c>
      <c r="W3102" s="35">
        <f>IF($L3102="비가동",0,IF($B3102="in",VLOOKUP($E3102,[1]투입량!$M:$T,6,FALSE),VLOOKUP($E3102,[1]투입량!$D:$I,5,FALSE)))</f>
        <v>0</v>
      </c>
      <c r="X3102" s="35">
        <f t="shared" si="243"/>
        <v>0</v>
      </c>
      <c r="Y3102" s="37">
        <f>IF(V3102=0,0,VLOOKUP(V3102,[1]원재료!C:H,3,0)*0.001)</f>
        <v>3.25</v>
      </c>
      <c r="Z3102" s="35">
        <f t="shared" si="242"/>
        <v>0</v>
      </c>
      <c r="AA3102" s="49"/>
      <c r="AB3102" s="39" t="s">
        <v>232</v>
      </c>
      <c r="AC3102" s="40"/>
    </row>
    <row r="3103" spans="1:29" ht="19.5" customHeight="1" x14ac:dyDescent="0.45">
      <c r="A3103" s="22">
        <v>46159</v>
      </c>
      <c r="B3103" s="57" t="s">
        <v>29</v>
      </c>
      <c r="C3103" s="27" t="s">
        <v>168</v>
      </c>
      <c r="D3103" s="25" t="s">
        <v>335</v>
      </c>
      <c r="E3103" s="26" t="s">
        <v>336</v>
      </c>
      <c r="F3103" s="27" t="str">
        <f>VLOOKUP(표1[[#This Row],[품번]],[1]!품번구분[#Data],2,0)</f>
        <v>G</v>
      </c>
      <c r="G3103" s="26">
        <v>12</v>
      </c>
      <c r="H3103" s="28">
        <v>90</v>
      </c>
      <c r="I3103" s="28">
        <v>0</v>
      </c>
      <c r="J3103" s="29">
        <f>표1[[#This Row],[C/V]]*표1[[#This Row],[판수]]-표1[[#This Row],[불량수량]]</f>
        <v>1080</v>
      </c>
      <c r="K3103" s="28" t="s">
        <v>337</v>
      </c>
      <c r="L3103" s="28" t="s">
        <v>117</v>
      </c>
      <c r="M3103" s="30" t="s">
        <v>231</v>
      </c>
      <c r="N3103" s="56" t="s">
        <v>230</v>
      </c>
      <c r="O3103" s="25">
        <f t="shared" si="244"/>
        <v>750</v>
      </c>
      <c r="P3103" s="31">
        <v>0</v>
      </c>
      <c r="Q3103" s="32"/>
      <c r="R3103" s="33">
        <f t="shared" si="246"/>
        <v>7.1999999999999993</v>
      </c>
      <c r="S3103" s="34">
        <f t="shared" si="245"/>
        <v>158</v>
      </c>
      <c r="T3103" s="35">
        <f>IF(L3103="비가동",0,VLOOKUP(E3103,[1]단가!$D$4:$G$1048576,4,0))</f>
        <v>382.8</v>
      </c>
      <c r="U3103" s="35">
        <f t="shared" si="241"/>
        <v>413424</v>
      </c>
      <c r="V3103" s="36" t="str">
        <f>IF($L3103="비가동",0,IF($B3103="in",VLOOKUP($E3103,[1]투입량!$M:$T,3,FALSE),VLOOKUP($E3103,[1]투입량!$D:$I,3,FALSE)))</f>
        <v>E5007</v>
      </c>
      <c r="W3103" s="35">
        <f>IF($L3103="비가동",0,IF($B3103="in",VLOOKUP($E3103,[1]투입량!$M:$T,6,FALSE),VLOOKUP($E3103,[1]투입량!$D:$I,5,FALSE)))</f>
        <v>480</v>
      </c>
      <c r="X3103" s="35">
        <f t="shared" si="243"/>
        <v>47520</v>
      </c>
      <c r="Y3103" s="37">
        <f>IF(V3103=0,0,VLOOKUP(V3103,[1]원재료!C:H,3,0)*0.001)</f>
        <v>4.55</v>
      </c>
      <c r="Z3103" s="35">
        <f t="shared" si="242"/>
        <v>216216</v>
      </c>
      <c r="AA3103" s="49"/>
      <c r="AB3103" s="39" t="s">
        <v>232</v>
      </c>
      <c r="AC3103" s="40"/>
    </row>
    <row r="3104" spans="1:29" ht="19.5" customHeight="1" x14ac:dyDescent="0.45">
      <c r="A3104" s="22">
        <v>46159</v>
      </c>
      <c r="B3104" s="57" t="s">
        <v>29</v>
      </c>
      <c r="C3104" s="27" t="s">
        <v>168</v>
      </c>
      <c r="D3104" s="25" t="s">
        <v>338</v>
      </c>
      <c r="E3104" s="26" t="s">
        <v>458</v>
      </c>
      <c r="F3104" s="27" t="str">
        <f>VLOOKUP(표1[[#This Row],[품번]],[1]!품번구분[#Data],2,0)</f>
        <v>G</v>
      </c>
      <c r="G3104" s="26">
        <v>4</v>
      </c>
      <c r="H3104" s="28">
        <v>90</v>
      </c>
      <c r="I3104" s="28">
        <v>0</v>
      </c>
      <c r="J3104" s="29">
        <f>표1[[#This Row],[C/V]]*표1[[#This Row],[판수]]-표1[[#This Row],[불량수량]]</f>
        <v>360</v>
      </c>
      <c r="K3104" s="28" t="s">
        <v>337</v>
      </c>
      <c r="L3104" s="28" t="s">
        <v>117</v>
      </c>
      <c r="M3104" s="30" t="s">
        <v>231</v>
      </c>
      <c r="N3104" s="56" t="s">
        <v>230</v>
      </c>
      <c r="O3104" s="25">
        <f t="shared" si="244"/>
        <v>750</v>
      </c>
      <c r="P3104" s="31">
        <v>0</v>
      </c>
      <c r="Q3104" s="32"/>
      <c r="R3104" s="33">
        <f t="shared" si="246"/>
        <v>7.1999999999999993</v>
      </c>
      <c r="S3104" s="34">
        <f t="shared" si="245"/>
        <v>135</v>
      </c>
      <c r="T3104" s="35">
        <f>IF(L3104="비가동",0,VLOOKUP(E3104,[1]단가!$D$4:$G$1048576,4,0))</f>
        <v>760</v>
      </c>
      <c r="U3104" s="35">
        <f t="shared" si="241"/>
        <v>273600</v>
      </c>
      <c r="V3104" s="36" t="str">
        <f>IF($L3104="비가동",0,IF($B3104="in",VLOOKUP($E3104,[1]투입량!$M:$T,3,FALSE),VLOOKUP($E3104,[1]투입량!$D:$I,3,FALSE)))</f>
        <v>E5005-1</v>
      </c>
      <c r="W3104" s="35">
        <f>IF($L3104="비가동",0,IF($B3104="in",VLOOKUP($E3104,[1]투입량!$M:$T,6,FALSE),VLOOKUP($E3104,[1]투입량!$D:$I,5,FALSE)))</f>
        <v>33</v>
      </c>
      <c r="X3104" s="35">
        <f t="shared" si="243"/>
        <v>3267.0000000000005</v>
      </c>
      <c r="Y3104" s="37">
        <f>IF(V3104=0,0,VLOOKUP(V3104,[1]원재료!C:H,3,0)*0.001)</f>
        <v>3.25</v>
      </c>
      <c r="Z3104" s="35">
        <f t="shared" si="242"/>
        <v>10617.750000000002</v>
      </c>
      <c r="AA3104" s="49"/>
      <c r="AB3104" s="39" t="s">
        <v>232</v>
      </c>
      <c r="AC3104" s="40"/>
    </row>
    <row r="3105" spans="1:29" ht="19.5" customHeight="1" x14ac:dyDescent="0.45">
      <c r="A3105" s="22">
        <v>46159</v>
      </c>
      <c r="B3105" s="57" t="s">
        <v>29</v>
      </c>
      <c r="C3105" s="27" t="s">
        <v>168</v>
      </c>
      <c r="D3105" s="25" t="s">
        <v>340</v>
      </c>
      <c r="E3105" s="26" t="s">
        <v>437</v>
      </c>
      <c r="F3105" s="27" t="str">
        <f>VLOOKUP(표1[[#This Row],[품번]],[1]!품번구분[#Data],2,0)</f>
        <v>G</v>
      </c>
      <c r="G3105" s="26">
        <v>6</v>
      </c>
      <c r="H3105" s="28">
        <v>90</v>
      </c>
      <c r="I3105" s="28">
        <v>0</v>
      </c>
      <c r="J3105" s="29">
        <f>표1[[#This Row],[C/V]]*표1[[#This Row],[판수]]-표1[[#This Row],[불량수량]]</f>
        <v>540</v>
      </c>
      <c r="K3105" s="28" t="s">
        <v>337</v>
      </c>
      <c r="L3105" s="28" t="s">
        <v>117</v>
      </c>
      <c r="M3105" s="30" t="s">
        <v>231</v>
      </c>
      <c r="N3105" s="56" t="s">
        <v>230</v>
      </c>
      <c r="O3105" s="25">
        <f t="shared" si="244"/>
        <v>750</v>
      </c>
      <c r="P3105" s="31">
        <v>0</v>
      </c>
      <c r="Q3105" s="32"/>
      <c r="R3105" s="33">
        <f t="shared" si="246"/>
        <v>7.1999999999999993</v>
      </c>
      <c r="S3105" s="34">
        <f t="shared" si="245"/>
        <v>147</v>
      </c>
      <c r="T3105" s="35">
        <f>IF(L3105="비가동",0,VLOOKUP(E3105,[1]단가!$D$4:$G$1048576,4,0))</f>
        <v>1315</v>
      </c>
      <c r="U3105" s="35">
        <f t="shared" si="241"/>
        <v>710100</v>
      </c>
      <c r="V3105" s="36" t="str">
        <f>IF($L3105="비가동",0,IF($B3105="in",VLOOKUP($E3105,[1]투입량!$M:$T,3,FALSE),VLOOKUP($E3105,[1]투입량!$D:$I,3,FALSE)))</f>
        <v>E5005-1</v>
      </c>
      <c r="W3105" s="35">
        <f>IF($L3105="비가동",0,IF($B3105="in",VLOOKUP($E3105,[1]투입량!$M:$T,6,FALSE),VLOOKUP($E3105,[1]투입량!$D:$I,5,FALSE)))</f>
        <v>0</v>
      </c>
      <c r="X3105" s="35">
        <f t="shared" si="243"/>
        <v>0</v>
      </c>
      <c r="Y3105" s="37">
        <f>IF(V3105=0,0,VLOOKUP(V3105,[1]원재료!C:H,3,0)*0.001)</f>
        <v>3.25</v>
      </c>
      <c r="Z3105" s="35">
        <f t="shared" si="242"/>
        <v>0</v>
      </c>
      <c r="AA3105" s="49"/>
      <c r="AB3105" s="39" t="s">
        <v>232</v>
      </c>
      <c r="AC3105" s="40"/>
    </row>
    <row r="3106" spans="1:29" ht="19.5" customHeight="1" x14ac:dyDescent="0.45">
      <c r="A3106" s="22">
        <v>46159</v>
      </c>
      <c r="B3106" s="57" t="s">
        <v>29</v>
      </c>
      <c r="C3106" s="27" t="s">
        <v>168</v>
      </c>
      <c r="D3106" s="25" t="s">
        <v>370</v>
      </c>
      <c r="E3106" s="26" t="s">
        <v>366</v>
      </c>
      <c r="F3106" s="27" t="str">
        <f>VLOOKUP(표1[[#This Row],[품번]],[1]!품번구분[#Data],2,0)</f>
        <v>G</v>
      </c>
      <c r="G3106" s="26">
        <v>4</v>
      </c>
      <c r="H3106" s="28">
        <v>85</v>
      </c>
      <c r="I3106" s="28">
        <v>0</v>
      </c>
      <c r="J3106" s="29">
        <f>표1[[#This Row],[C/V]]*표1[[#This Row],[판수]]-표1[[#This Row],[불량수량]]</f>
        <v>340</v>
      </c>
      <c r="K3106" s="28" t="s">
        <v>358</v>
      </c>
      <c r="L3106" s="28" t="s">
        <v>34</v>
      </c>
      <c r="M3106" s="30" t="s">
        <v>230</v>
      </c>
      <c r="N3106" s="56" t="s">
        <v>231</v>
      </c>
      <c r="O3106" s="25">
        <f t="shared" si="244"/>
        <v>540</v>
      </c>
      <c r="P3106" s="31">
        <v>0</v>
      </c>
      <c r="Q3106" s="32"/>
      <c r="R3106" s="33">
        <f t="shared" si="246"/>
        <v>9.4444444444444446</v>
      </c>
      <c r="S3106" s="34">
        <f t="shared" si="245"/>
        <v>197</v>
      </c>
      <c r="T3106" s="35">
        <f>IF(L3106="비가동",0,VLOOKUP(E3106,[1]단가!$D$4:$G$1048576,4,0))</f>
        <v>771.3</v>
      </c>
      <c r="U3106" s="35">
        <f t="shared" si="241"/>
        <v>262242</v>
      </c>
      <c r="V3106" s="36" t="str">
        <f>IF($L3106="비가동",0,IF($B3106="in",VLOOKUP($E3106,[1]투입량!$M:$T,3,FALSE),VLOOKUP($E3106,[1]투입량!$D:$I,3,FALSE)))</f>
        <v>E5005-1</v>
      </c>
      <c r="W3106" s="35">
        <f>IF($L3106="비가동",0,IF($B3106="in",VLOOKUP($E3106,[1]투입량!$M:$T,6,FALSE),VLOOKUP($E3106,[1]투입량!$D:$I,5,FALSE)))</f>
        <v>371</v>
      </c>
      <c r="X3106" s="35">
        <f t="shared" si="243"/>
        <v>34688.5</v>
      </c>
      <c r="Y3106" s="37">
        <f>IF(V3106=0,0,VLOOKUP(V3106,[1]원재료!C:H,3,0)*0.001)</f>
        <v>3.25</v>
      </c>
      <c r="Z3106" s="35">
        <f t="shared" si="242"/>
        <v>112737.625</v>
      </c>
      <c r="AA3106" s="49"/>
      <c r="AB3106" s="39" t="s">
        <v>232</v>
      </c>
      <c r="AC3106" s="40"/>
    </row>
    <row r="3107" spans="1:29" ht="19.5" customHeight="1" x14ac:dyDescent="0.45">
      <c r="A3107" s="22">
        <v>46159</v>
      </c>
      <c r="B3107" s="57" t="s">
        <v>29</v>
      </c>
      <c r="C3107" s="27" t="s">
        <v>168</v>
      </c>
      <c r="D3107" s="25" t="s">
        <v>414</v>
      </c>
      <c r="E3107" s="26" t="s">
        <v>438</v>
      </c>
      <c r="F3107" s="27" t="str">
        <f>VLOOKUP(표1[[#This Row],[품번]],[1]!품번구분[#Data],2,0)</f>
        <v>G</v>
      </c>
      <c r="G3107" s="26">
        <v>16</v>
      </c>
      <c r="H3107" s="28">
        <v>85</v>
      </c>
      <c r="I3107" s="28">
        <v>0</v>
      </c>
      <c r="J3107" s="29">
        <f>표1[[#This Row],[C/V]]*표1[[#This Row],[판수]]-표1[[#This Row],[불량수량]]</f>
        <v>1360</v>
      </c>
      <c r="K3107" s="28" t="s">
        <v>358</v>
      </c>
      <c r="L3107" s="28" t="s">
        <v>34</v>
      </c>
      <c r="M3107" s="30" t="s">
        <v>230</v>
      </c>
      <c r="N3107" s="56" t="s">
        <v>231</v>
      </c>
      <c r="O3107" s="25">
        <f t="shared" si="244"/>
        <v>540</v>
      </c>
      <c r="P3107" s="31">
        <v>0</v>
      </c>
      <c r="Q3107" s="32"/>
      <c r="R3107" s="33">
        <f t="shared" si="246"/>
        <v>9.4444444444444446</v>
      </c>
      <c r="S3107" s="34">
        <f t="shared" si="245"/>
        <v>197</v>
      </c>
      <c r="T3107" s="35">
        <f>IF(L3107="비가동",0,VLOOKUP(E3107,[1]단가!$D$4:$G$1048576,4,0))</f>
        <v>168</v>
      </c>
      <c r="U3107" s="35">
        <f t="shared" si="241"/>
        <v>228480</v>
      </c>
      <c r="V3107" s="36" t="str">
        <f>IF($L3107="비가동",0,IF($B3107="in",VLOOKUP($E3107,[1]투입량!$M:$T,3,FALSE),VLOOKUP($E3107,[1]투입량!$D:$I,3,FALSE)))</f>
        <v>E4005</v>
      </c>
      <c r="W3107" s="35">
        <f>IF($L3107="비가동",0,IF($B3107="in",VLOOKUP($E3107,[1]투입량!$M:$T,6,FALSE),VLOOKUP($E3107,[1]투입량!$D:$I,5,FALSE)))</f>
        <v>300</v>
      </c>
      <c r="X3107" s="35">
        <f t="shared" si="243"/>
        <v>28050</v>
      </c>
      <c r="Y3107" s="37">
        <f>IF(V3107=0,0,VLOOKUP(V3107,[1]원재료!C:H,3,0)*0.001)</f>
        <v>3.22</v>
      </c>
      <c r="Z3107" s="35">
        <f t="shared" si="242"/>
        <v>90321</v>
      </c>
      <c r="AA3107" s="49"/>
      <c r="AB3107" s="39" t="s">
        <v>232</v>
      </c>
      <c r="AC3107" s="40"/>
    </row>
    <row r="3108" spans="1:29" ht="19.5" customHeight="1" x14ac:dyDescent="0.45">
      <c r="A3108" s="22">
        <v>46159</v>
      </c>
      <c r="B3108" s="57" t="s">
        <v>29</v>
      </c>
      <c r="C3108" s="27" t="s">
        <v>168</v>
      </c>
      <c r="D3108" s="25" t="s">
        <v>416</v>
      </c>
      <c r="E3108" s="26" t="s">
        <v>417</v>
      </c>
      <c r="F3108" s="27" t="str">
        <f>VLOOKUP(표1[[#This Row],[품번]],[1]!품번구분[#Data],2,0)</f>
        <v>G</v>
      </c>
      <c r="G3108" s="26">
        <v>160</v>
      </c>
      <c r="H3108" s="28">
        <v>45</v>
      </c>
      <c r="I3108" s="28">
        <v>0</v>
      </c>
      <c r="J3108" s="29">
        <f>표1[[#This Row],[C/V]]*표1[[#This Row],[판수]]-표1[[#This Row],[불량수량]]</f>
        <v>7200</v>
      </c>
      <c r="K3108" s="28" t="s">
        <v>358</v>
      </c>
      <c r="L3108" s="28" t="s">
        <v>34</v>
      </c>
      <c r="M3108" s="30" t="s">
        <v>230</v>
      </c>
      <c r="N3108" s="56" t="s">
        <v>231</v>
      </c>
      <c r="O3108" s="25">
        <f t="shared" si="244"/>
        <v>540</v>
      </c>
      <c r="P3108" s="31">
        <v>0</v>
      </c>
      <c r="Q3108" s="32"/>
      <c r="R3108" s="33">
        <f t="shared" si="246"/>
        <v>5</v>
      </c>
      <c r="S3108" s="34">
        <f t="shared" si="245"/>
        <v>108</v>
      </c>
      <c r="T3108" s="35">
        <f>IF(L3108="비가동",0,VLOOKUP(E3108,[1]단가!$D$4:$G$1048576,4,0))</f>
        <v>58</v>
      </c>
      <c r="U3108" s="35">
        <f t="shared" si="241"/>
        <v>417600</v>
      </c>
      <c r="V3108" s="36" t="str">
        <f>IF($L3108="비가동",0,IF($B3108="in",VLOOKUP($E3108,[1]투입량!$M:$T,3,FALSE),VLOOKUP($E3108,[1]투입량!$D:$I,3,FALSE)))</f>
        <v>E7003</v>
      </c>
      <c r="W3108" s="35">
        <f>IF($L3108="비가동",0,IF($B3108="in",VLOOKUP($E3108,[1]투입량!$M:$T,6,FALSE),VLOOKUP($E3108,[1]투입량!$D:$I,5,FALSE)))</f>
        <v>80</v>
      </c>
      <c r="X3108" s="35">
        <f t="shared" si="243"/>
        <v>3960</v>
      </c>
      <c r="Y3108" s="37">
        <f>IF(V3108=0,0,VLOOKUP(V3108,[1]원재료!C:H,3,0)*0.001)</f>
        <v>4.95</v>
      </c>
      <c r="Z3108" s="35">
        <f t="shared" si="242"/>
        <v>19602</v>
      </c>
      <c r="AA3108" s="49"/>
      <c r="AB3108" s="39" t="s">
        <v>232</v>
      </c>
      <c r="AC3108" s="40"/>
    </row>
    <row r="3109" spans="1:29" ht="19.5" customHeight="1" x14ac:dyDescent="0.45">
      <c r="A3109" s="22">
        <v>46159</v>
      </c>
      <c r="B3109" s="57" t="s">
        <v>29</v>
      </c>
      <c r="C3109" s="27" t="s">
        <v>168</v>
      </c>
      <c r="D3109" s="25" t="s">
        <v>370</v>
      </c>
      <c r="E3109" s="26" t="s">
        <v>366</v>
      </c>
      <c r="F3109" s="27" t="str">
        <f>VLOOKUP(표1[[#This Row],[품번]],[1]!품번구분[#Data],2,0)</f>
        <v>G</v>
      </c>
      <c r="G3109" s="26">
        <v>4</v>
      </c>
      <c r="H3109" s="28">
        <v>112</v>
      </c>
      <c r="I3109" s="28">
        <v>0</v>
      </c>
      <c r="J3109" s="29">
        <f>표1[[#This Row],[C/V]]*표1[[#This Row],[판수]]-표1[[#This Row],[불량수량]]</f>
        <v>448</v>
      </c>
      <c r="K3109" s="28" t="s">
        <v>301</v>
      </c>
      <c r="L3109" s="28" t="s">
        <v>117</v>
      </c>
      <c r="M3109" s="30" t="s">
        <v>231</v>
      </c>
      <c r="N3109" s="56" t="s">
        <v>230</v>
      </c>
      <c r="O3109" s="25">
        <f t="shared" si="244"/>
        <v>750</v>
      </c>
      <c r="P3109" s="31">
        <v>0</v>
      </c>
      <c r="Q3109" s="32"/>
      <c r="R3109" s="33">
        <f t="shared" si="246"/>
        <v>8.9600000000000009</v>
      </c>
      <c r="S3109" s="34">
        <f t="shared" si="245"/>
        <v>197</v>
      </c>
      <c r="T3109" s="35">
        <f>IF(L3109="비가동",0,VLOOKUP(E3109,[1]단가!$D$4:$G$1048576,4,0))</f>
        <v>771.3</v>
      </c>
      <c r="U3109" s="35">
        <f t="shared" si="241"/>
        <v>345542.39999999997</v>
      </c>
      <c r="V3109" s="36" t="str">
        <f>IF($L3109="비가동",0,IF($B3109="in",VLOOKUP($E3109,[1]투입량!$M:$T,3,FALSE),VLOOKUP($E3109,[1]투입량!$D:$I,3,FALSE)))</f>
        <v>E5005-1</v>
      </c>
      <c r="W3109" s="35">
        <f>IF($L3109="비가동",0,IF($B3109="in",VLOOKUP($E3109,[1]투입량!$M:$T,6,FALSE),VLOOKUP($E3109,[1]투입량!$D:$I,5,FALSE)))</f>
        <v>371</v>
      </c>
      <c r="X3109" s="35">
        <f t="shared" si="243"/>
        <v>45707.200000000004</v>
      </c>
      <c r="Y3109" s="37">
        <f>IF(V3109=0,0,VLOOKUP(V3109,[1]원재료!C:H,3,0)*0.001)</f>
        <v>3.25</v>
      </c>
      <c r="Z3109" s="35">
        <f t="shared" si="242"/>
        <v>148548.40000000002</v>
      </c>
      <c r="AA3109" s="49"/>
      <c r="AB3109" s="39" t="s">
        <v>232</v>
      </c>
      <c r="AC3109" s="40"/>
    </row>
    <row r="3110" spans="1:29" ht="19.5" customHeight="1" x14ac:dyDescent="0.45">
      <c r="A3110" s="22">
        <v>46159</v>
      </c>
      <c r="B3110" s="57" t="s">
        <v>29</v>
      </c>
      <c r="C3110" s="27" t="s">
        <v>168</v>
      </c>
      <c r="D3110" s="25" t="s">
        <v>414</v>
      </c>
      <c r="E3110" s="26" t="s">
        <v>438</v>
      </c>
      <c r="F3110" s="27" t="str">
        <f>VLOOKUP(표1[[#This Row],[품번]],[1]!품번구분[#Data],2,0)</f>
        <v>G</v>
      </c>
      <c r="G3110" s="26">
        <v>16</v>
      </c>
      <c r="H3110" s="28">
        <v>112</v>
      </c>
      <c r="I3110" s="28">
        <v>0</v>
      </c>
      <c r="J3110" s="29">
        <f>표1[[#This Row],[C/V]]*표1[[#This Row],[판수]]-표1[[#This Row],[불량수량]]</f>
        <v>1792</v>
      </c>
      <c r="K3110" s="28" t="s">
        <v>301</v>
      </c>
      <c r="L3110" s="28" t="s">
        <v>117</v>
      </c>
      <c r="M3110" s="30" t="s">
        <v>231</v>
      </c>
      <c r="N3110" s="56" t="s">
        <v>230</v>
      </c>
      <c r="O3110" s="25">
        <f t="shared" si="244"/>
        <v>750</v>
      </c>
      <c r="P3110" s="31">
        <v>0</v>
      </c>
      <c r="Q3110" s="32"/>
      <c r="R3110" s="33">
        <f t="shared" si="246"/>
        <v>8.9600000000000009</v>
      </c>
      <c r="S3110" s="34">
        <f t="shared" si="245"/>
        <v>197</v>
      </c>
      <c r="T3110" s="35">
        <f>IF(L3110="비가동",0,VLOOKUP(E3110,[1]단가!$D$4:$G$1048576,4,0))</f>
        <v>168</v>
      </c>
      <c r="U3110" s="35">
        <f t="shared" si="241"/>
        <v>301056</v>
      </c>
      <c r="V3110" s="36" t="str">
        <f>IF($L3110="비가동",0,IF($B3110="in",VLOOKUP($E3110,[1]투입량!$M:$T,3,FALSE),VLOOKUP($E3110,[1]투입량!$D:$I,3,FALSE)))</f>
        <v>E4005</v>
      </c>
      <c r="W3110" s="35">
        <f>IF($L3110="비가동",0,IF($B3110="in",VLOOKUP($E3110,[1]투입량!$M:$T,6,FALSE),VLOOKUP($E3110,[1]투입량!$D:$I,5,FALSE)))</f>
        <v>300</v>
      </c>
      <c r="X3110" s="35">
        <f t="shared" si="243"/>
        <v>36960</v>
      </c>
      <c r="Y3110" s="37">
        <f>IF(V3110=0,0,VLOOKUP(V3110,[1]원재료!C:H,3,0)*0.001)</f>
        <v>3.22</v>
      </c>
      <c r="Z3110" s="35">
        <f t="shared" si="242"/>
        <v>119011.20000000001</v>
      </c>
      <c r="AA3110" s="49"/>
      <c r="AB3110" s="39" t="s">
        <v>232</v>
      </c>
      <c r="AC3110" s="40"/>
    </row>
    <row r="3111" spans="1:29" ht="19.5" customHeight="1" x14ac:dyDescent="0.45">
      <c r="A3111" s="22">
        <v>46159</v>
      </c>
      <c r="B3111" s="57" t="s">
        <v>29</v>
      </c>
      <c r="C3111" s="27" t="s">
        <v>168</v>
      </c>
      <c r="D3111" s="25" t="s">
        <v>416</v>
      </c>
      <c r="E3111" s="26" t="s">
        <v>417</v>
      </c>
      <c r="F3111" s="27" t="str">
        <f>VLOOKUP(표1[[#This Row],[품번]],[1]!품번구분[#Data],2,0)</f>
        <v>G</v>
      </c>
      <c r="G3111" s="26">
        <v>160</v>
      </c>
      <c r="H3111" s="28">
        <v>63</v>
      </c>
      <c r="I3111" s="28">
        <v>0</v>
      </c>
      <c r="J3111" s="29">
        <f>표1[[#This Row],[C/V]]*표1[[#This Row],[판수]]-표1[[#This Row],[불량수량]]</f>
        <v>10080</v>
      </c>
      <c r="K3111" s="28" t="s">
        <v>301</v>
      </c>
      <c r="L3111" s="28" t="s">
        <v>117</v>
      </c>
      <c r="M3111" s="30" t="s">
        <v>231</v>
      </c>
      <c r="N3111" s="56" t="s">
        <v>230</v>
      </c>
      <c r="O3111" s="25">
        <f t="shared" si="244"/>
        <v>750</v>
      </c>
      <c r="P3111" s="31">
        <v>0</v>
      </c>
      <c r="Q3111" s="32"/>
      <c r="R3111" s="33">
        <f t="shared" si="246"/>
        <v>5.04</v>
      </c>
      <c r="S3111" s="34">
        <f t="shared" si="245"/>
        <v>108</v>
      </c>
      <c r="T3111" s="35">
        <f>IF(L3111="비가동",0,VLOOKUP(E3111,[1]단가!$D$4:$G$1048576,4,0))</f>
        <v>58</v>
      </c>
      <c r="U3111" s="35">
        <f t="shared" si="241"/>
        <v>584640</v>
      </c>
      <c r="V3111" s="36" t="str">
        <f>IF($L3111="비가동",0,IF($B3111="in",VLOOKUP($E3111,[1]투입량!$M:$T,3,FALSE),VLOOKUP($E3111,[1]투입량!$D:$I,3,FALSE)))</f>
        <v>E7003</v>
      </c>
      <c r="W3111" s="35">
        <f>IF($L3111="비가동",0,IF($B3111="in",VLOOKUP($E3111,[1]투입량!$M:$T,6,FALSE),VLOOKUP($E3111,[1]투입량!$D:$I,5,FALSE)))</f>
        <v>80</v>
      </c>
      <c r="X3111" s="35">
        <f t="shared" si="243"/>
        <v>5544</v>
      </c>
      <c r="Y3111" s="37">
        <f>IF(V3111=0,0,VLOOKUP(V3111,[1]원재료!C:H,3,0)*0.001)</f>
        <v>4.95</v>
      </c>
      <c r="Z3111" s="35">
        <f t="shared" si="242"/>
        <v>27442.799999999999</v>
      </c>
      <c r="AA3111" s="49"/>
      <c r="AB3111" s="39" t="s">
        <v>232</v>
      </c>
      <c r="AC3111" s="40"/>
    </row>
    <row r="3112" spans="1:29" ht="19.5" customHeight="1" x14ac:dyDescent="0.45">
      <c r="A3112" s="22">
        <v>46160</v>
      </c>
      <c r="B3112" s="57" t="s">
        <v>226</v>
      </c>
      <c r="C3112" s="27" t="s">
        <v>168</v>
      </c>
      <c r="D3112" s="25" t="s">
        <v>227</v>
      </c>
      <c r="E3112" s="26" t="s">
        <v>228</v>
      </c>
      <c r="F3112" s="27" t="str">
        <f>VLOOKUP(표1[[#This Row],[품번]],[1]!품번구분[#Data],2,0)</f>
        <v>G</v>
      </c>
      <c r="G3112" s="26">
        <v>12</v>
      </c>
      <c r="H3112" s="28">
        <v>88</v>
      </c>
      <c r="I3112" s="28">
        <v>0</v>
      </c>
      <c r="J3112" s="29">
        <f>표1[[#This Row],[C/V]]*표1[[#This Row],[판수]]-표1[[#This Row],[불량수량]]</f>
        <v>1056</v>
      </c>
      <c r="K3112" s="28" t="s">
        <v>258</v>
      </c>
      <c r="L3112" s="28" t="s">
        <v>34</v>
      </c>
      <c r="M3112" s="30" t="s">
        <v>230</v>
      </c>
      <c r="N3112" s="56" t="s">
        <v>353</v>
      </c>
      <c r="O3112" s="25">
        <f t="shared" si="244"/>
        <v>620</v>
      </c>
      <c r="P3112" s="31">
        <v>0</v>
      </c>
      <c r="Q3112" s="32"/>
      <c r="R3112" s="33">
        <f t="shared" si="246"/>
        <v>8.5161290322580641</v>
      </c>
      <c r="S3112" s="34">
        <f t="shared" si="245"/>
        <v>183</v>
      </c>
      <c r="T3112" s="35">
        <f>IF(L3112="비가동",0,VLOOKUP(E3112,[1]단가!$D$4:$G$1048576,4,0))</f>
        <v>389.7</v>
      </c>
      <c r="U3112" s="35">
        <f t="shared" si="241"/>
        <v>411523.2</v>
      </c>
      <c r="V3112" s="36" t="str">
        <f>IF($L3112="비가동",0,IF($B3112="in",VLOOKUP($E3112,[1]투입량!$M:$T,3,FALSE),VLOOKUP($E3112,[1]투입량!$D:$I,3,FALSE)))</f>
        <v>E5008</v>
      </c>
      <c r="W3112" s="35">
        <f>IF($L3112="비가동",0,IF($B3112="in",VLOOKUP($E3112,[1]투입량!$M:$T,6,FALSE),VLOOKUP($E3112,[1]투입량!$D:$I,5,FALSE)))</f>
        <v>537</v>
      </c>
      <c r="X3112" s="35">
        <f t="shared" si="243"/>
        <v>51981.600000000006</v>
      </c>
      <c r="Y3112" s="37">
        <f>IF(V3112=0,0,VLOOKUP(V3112,[1]원재료!C:H,3,0)*0.001)</f>
        <v>4.5600000000000005</v>
      </c>
      <c r="Z3112" s="35">
        <f t="shared" si="242"/>
        <v>237036.09600000005</v>
      </c>
      <c r="AA3112" s="49"/>
      <c r="AB3112" s="39" t="s">
        <v>232</v>
      </c>
      <c r="AC3112" s="40"/>
    </row>
    <row r="3113" spans="1:29" ht="19.5" customHeight="1" x14ac:dyDescent="0.45">
      <c r="A3113" s="22">
        <v>46160</v>
      </c>
      <c r="B3113" s="57" t="s">
        <v>226</v>
      </c>
      <c r="C3113" s="27" t="s">
        <v>168</v>
      </c>
      <c r="D3113" s="25" t="s">
        <v>233</v>
      </c>
      <c r="E3113" s="26" t="s">
        <v>234</v>
      </c>
      <c r="F3113" s="27" t="str">
        <f>VLOOKUP(표1[[#This Row],[품번]],[1]!품번구분[#Data],2,0)</f>
        <v>G</v>
      </c>
      <c r="G3113" s="26">
        <v>12</v>
      </c>
      <c r="H3113" s="28">
        <v>88</v>
      </c>
      <c r="I3113" s="28">
        <v>0</v>
      </c>
      <c r="J3113" s="29">
        <f>표1[[#This Row],[C/V]]*표1[[#This Row],[판수]]-표1[[#This Row],[불량수량]]</f>
        <v>1056</v>
      </c>
      <c r="K3113" s="28" t="s">
        <v>258</v>
      </c>
      <c r="L3113" s="28" t="s">
        <v>34</v>
      </c>
      <c r="M3113" s="30" t="s">
        <v>230</v>
      </c>
      <c r="N3113" s="56" t="s">
        <v>353</v>
      </c>
      <c r="O3113" s="25">
        <f t="shared" si="244"/>
        <v>620</v>
      </c>
      <c r="P3113" s="31">
        <v>0</v>
      </c>
      <c r="Q3113" s="32"/>
      <c r="R3113" s="33">
        <f t="shared" si="246"/>
        <v>8.5161290322580641</v>
      </c>
      <c r="S3113" s="34">
        <f t="shared" si="245"/>
        <v>183</v>
      </c>
      <c r="T3113" s="35">
        <f>IF(L3113="비가동",0,VLOOKUP(E3113,[1]단가!$D$4:$G$1048576,4,0))</f>
        <v>760.3</v>
      </c>
      <c r="U3113" s="35">
        <f t="shared" si="241"/>
        <v>802876.79999999993</v>
      </c>
      <c r="V3113" s="36" t="str">
        <f>IF($L3113="비가동",0,IF($B3113="in",VLOOKUP($E3113,[1]투입량!$M:$T,3,FALSE),VLOOKUP($E3113,[1]투입량!$D:$I,3,FALSE)))</f>
        <v>E5007</v>
      </c>
      <c r="W3113" s="35">
        <f>IF($L3113="비가동",0,IF($B3113="in",VLOOKUP($E3113,[1]투입량!$M:$T,6,FALSE),VLOOKUP($E3113,[1]투입량!$D:$I,5,FALSE)))</f>
        <v>531</v>
      </c>
      <c r="X3113" s="35">
        <f t="shared" si="243"/>
        <v>51400.800000000003</v>
      </c>
      <c r="Y3113" s="37">
        <f>IF(V3113=0,0,VLOOKUP(V3113,[1]원재료!C:H,3,0)*0.001)</f>
        <v>4.55</v>
      </c>
      <c r="Z3113" s="35">
        <f t="shared" si="242"/>
        <v>233873.64</v>
      </c>
      <c r="AA3113" s="49"/>
      <c r="AB3113" s="39" t="s">
        <v>232</v>
      </c>
      <c r="AC3113" s="40"/>
    </row>
    <row r="3114" spans="1:29" ht="19.5" customHeight="1" x14ac:dyDescent="0.45">
      <c r="A3114" s="22">
        <v>46160</v>
      </c>
      <c r="B3114" s="57" t="s">
        <v>226</v>
      </c>
      <c r="C3114" s="27" t="s">
        <v>168</v>
      </c>
      <c r="D3114" s="25" t="s">
        <v>256</v>
      </c>
      <c r="E3114" s="26" t="s">
        <v>249</v>
      </c>
      <c r="F3114" s="27" t="str">
        <f>VLOOKUP(표1[[#This Row],[품번]],[1]!품번구분[#Data],2,0)</f>
        <v>G</v>
      </c>
      <c r="G3114" s="26">
        <v>8</v>
      </c>
      <c r="H3114" s="28">
        <v>55</v>
      </c>
      <c r="I3114" s="28">
        <v>0</v>
      </c>
      <c r="J3114" s="29">
        <f>표1[[#This Row],[C/V]]*표1[[#This Row],[판수]]-표1[[#This Row],[불량수량]]</f>
        <v>440</v>
      </c>
      <c r="K3114" s="28" t="s">
        <v>445</v>
      </c>
      <c r="L3114" s="28" t="s">
        <v>34</v>
      </c>
      <c r="M3114" s="30" t="s">
        <v>230</v>
      </c>
      <c r="N3114" s="56" t="s">
        <v>353</v>
      </c>
      <c r="O3114" s="25">
        <f t="shared" si="244"/>
        <v>620</v>
      </c>
      <c r="P3114" s="31">
        <v>0</v>
      </c>
      <c r="Q3114" s="32"/>
      <c r="R3114" s="33">
        <f t="shared" si="246"/>
        <v>5.3225806451612909</v>
      </c>
      <c r="S3114" s="34">
        <f t="shared" si="245"/>
        <v>135</v>
      </c>
      <c r="T3114" s="35">
        <f>IF(L3114="비가동",0,VLOOKUP(E3114,[1]단가!$D$4:$G$1048576,4,0))</f>
        <v>874</v>
      </c>
      <c r="U3114" s="35">
        <f t="shared" si="241"/>
        <v>384560</v>
      </c>
      <c r="V3114" s="36" t="str">
        <f>IF($L3114="비가동",0,IF($B3114="in",VLOOKUP($E3114,[1]투입량!$M:$T,3,FALSE),VLOOKUP($E3114,[1]투입량!$D:$I,3,FALSE)))</f>
        <v>E5005-1(리본)</v>
      </c>
      <c r="W3114" s="35">
        <f>IF($L3114="비가동",0,IF($B3114="in",VLOOKUP($E3114,[1]투입량!$M:$T,6,FALSE),VLOOKUP($E3114,[1]투입량!$D:$I,5,FALSE)))</f>
        <v>1163.9000000000001</v>
      </c>
      <c r="X3114" s="35">
        <f t="shared" si="243"/>
        <v>70415.950000000012</v>
      </c>
      <c r="Y3114" s="37">
        <f>IF(V3114=0,0,VLOOKUP(V3114,[1]원재료!C:H,3,0)*0.001)</f>
        <v>3.35</v>
      </c>
      <c r="Z3114" s="35">
        <f t="shared" si="242"/>
        <v>235893.43250000005</v>
      </c>
      <c r="AA3114" s="49"/>
      <c r="AB3114" s="39" t="s">
        <v>232</v>
      </c>
      <c r="AC3114" s="40"/>
    </row>
    <row r="3115" spans="1:29" ht="19.5" customHeight="1" x14ac:dyDescent="0.45">
      <c r="A3115" s="22">
        <v>46160</v>
      </c>
      <c r="B3115" s="57" t="s">
        <v>226</v>
      </c>
      <c r="C3115" s="27" t="s">
        <v>168</v>
      </c>
      <c r="D3115" s="25" t="s">
        <v>235</v>
      </c>
      <c r="E3115" s="26" t="s">
        <v>236</v>
      </c>
      <c r="F3115" s="27" t="str">
        <f>VLOOKUP(표1[[#This Row],[품번]],[1]!품번구분[#Data],2,0)</f>
        <v>G</v>
      </c>
      <c r="G3115" s="26">
        <v>16</v>
      </c>
      <c r="H3115" s="28">
        <v>60</v>
      </c>
      <c r="I3115" s="28">
        <v>0</v>
      </c>
      <c r="J3115" s="29">
        <f>표1[[#This Row],[C/V]]*표1[[#This Row],[판수]]-표1[[#This Row],[불량수량]]</f>
        <v>960</v>
      </c>
      <c r="K3115" s="28" t="s">
        <v>445</v>
      </c>
      <c r="L3115" s="28" t="s">
        <v>34</v>
      </c>
      <c r="M3115" s="30" t="s">
        <v>230</v>
      </c>
      <c r="N3115" s="56" t="s">
        <v>353</v>
      </c>
      <c r="O3115" s="25">
        <f t="shared" si="244"/>
        <v>620</v>
      </c>
      <c r="P3115" s="31">
        <v>0</v>
      </c>
      <c r="Q3115" s="32"/>
      <c r="R3115" s="33">
        <f t="shared" si="246"/>
        <v>5.806451612903226</v>
      </c>
      <c r="S3115" s="34">
        <f t="shared" si="245"/>
        <v>140</v>
      </c>
      <c r="T3115" s="35">
        <f>IF(L3115="비가동",0,VLOOKUP(E3115,[1]단가!$D$4:$G$1048576,4,0))</f>
        <v>1541.9</v>
      </c>
      <c r="U3115" s="35">
        <f t="shared" si="241"/>
        <v>1480224</v>
      </c>
      <c r="V3115" s="36" t="str">
        <f>IF($L3115="비가동",0,IF($B3115="in",VLOOKUP($E3115,[1]투입량!$M:$T,3,FALSE),VLOOKUP($E3115,[1]투입량!$D:$I,3,FALSE)))</f>
        <v>E5005-1</v>
      </c>
      <c r="W3115" s="35">
        <f>IF($L3115="비가동",0,IF($B3115="in",VLOOKUP($E3115,[1]투입량!$M:$T,6,FALSE),VLOOKUP($E3115,[1]투입량!$D:$I,5,FALSE)))</f>
        <v>3102</v>
      </c>
      <c r="X3115" s="35">
        <f t="shared" si="243"/>
        <v>204732.00000000003</v>
      </c>
      <c r="Y3115" s="37">
        <f>IF(V3115=0,0,VLOOKUP(V3115,[1]원재료!C:H,3,0)*0.001)</f>
        <v>3.25</v>
      </c>
      <c r="Z3115" s="35">
        <f t="shared" si="242"/>
        <v>665379.00000000012</v>
      </c>
      <c r="AA3115" s="49"/>
      <c r="AB3115" s="39" t="s">
        <v>232</v>
      </c>
      <c r="AC3115" s="40"/>
    </row>
    <row r="3116" spans="1:29" ht="19.5" customHeight="1" x14ac:dyDescent="0.45">
      <c r="A3116" s="58">
        <v>46160</v>
      </c>
      <c r="B3116" s="57" t="s">
        <v>226</v>
      </c>
      <c r="C3116" s="27" t="s">
        <v>168</v>
      </c>
      <c r="D3116" s="25" t="s">
        <v>239</v>
      </c>
      <c r="E3116" s="26" t="s">
        <v>240</v>
      </c>
      <c r="F3116" s="27" t="str">
        <f>VLOOKUP(표1[[#This Row],[품번]],[1]!품번구분[#Data],2,0)</f>
        <v>G</v>
      </c>
      <c r="G3116" s="26">
        <v>16</v>
      </c>
      <c r="H3116" s="28">
        <v>70</v>
      </c>
      <c r="I3116" s="28">
        <v>0</v>
      </c>
      <c r="J3116" s="29">
        <f>표1[[#This Row],[C/V]]*표1[[#This Row],[판수]]-표1[[#This Row],[불량수량]]</f>
        <v>1120</v>
      </c>
      <c r="K3116" s="28" t="s">
        <v>263</v>
      </c>
      <c r="L3116" s="28" t="s">
        <v>34</v>
      </c>
      <c r="M3116" s="30" t="s">
        <v>230</v>
      </c>
      <c r="N3116" s="56" t="s">
        <v>353</v>
      </c>
      <c r="O3116" s="25">
        <f t="shared" si="244"/>
        <v>620</v>
      </c>
      <c r="P3116" s="31">
        <v>0</v>
      </c>
      <c r="Q3116" s="32"/>
      <c r="R3116" s="33">
        <f t="shared" si="246"/>
        <v>6.774193548387097</v>
      </c>
      <c r="S3116" s="34">
        <f t="shared" si="245"/>
        <v>157</v>
      </c>
      <c r="T3116" s="35">
        <f>IF(L3116="비가동",0,VLOOKUP(E3116,[1]단가!$D$4:$G$1048576,4,0))</f>
        <v>333.6</v>
      </c>
      <c r="U3116" s="35">
        <f t="shared" si="241"/>
        <v>373632</v>
      </c>
      <c r="V3116" s="36" t="str">
        <f>IF($L3116="비가동",0,IF($B3116="in",VLOOKUP($E3116,[1]투입량!$M:$T,3,FALSE),VLOOKUP($E3116,[1]투입량!$D:$I,3,FALSE)))</f>
        <v>E5005-1(리본)</v>
      </c>
      <c r="W3116" s="35">
        <f>IF($L3116="비가동",0,IF($B3116="in",VLOOKUP($E3116,[1]투입량!$M:$T,6,FALSE),VLOOKUP($E3116,[1]투입량!$D:$I,5,FALSE)))</f>
        <v>0</v>
      </c>
      <c r="X3116" s="35">
        <f t="shared" si="243"/>
        <v>0</v>
      </c>
      <c r="Y3116" s="37">
        <f>IF(V3116=0,0,VLOOKUP(V3116,[1]원재료!C:H,3,0)*0.001)</f>
        <v>3.35</v>
      </c>
      <c r="Z3116" s="35">
        <f t="shared" si="242"/>
        <v>0</v>
      </c>
      <c r="AA3116" s="49"/>
      <c r="AB3116" s="39" t="s">
        <v>232</v>
      </c>
      <c r="AC3116" s="40"/>
    </row>
    <row r="3117" spans="1:29" ht="19.5" customHeight="1" x14ac:dyDescent="0.45">
      <c r="A3117" s="58">
        <v>46160</v>
      </c>
      <c r="B3117" s="57" t="s">
        <v>226</v>
      </c>
      <c r="C3117" s="27" t="s">
        <v>168</v>
      </c>
      <c r="D3117" s="25" t="s">
        <v>264</v>
      </c>
      <c r="E3117" s="26" t="s">
        <v>265</v>
      </c>
      <c r="F3117" s="27" t="str">
        <f>VLOOKUP(표1[[#This Row],[품번]],[1]!품번구분[#Data],2,0)</f>
        <v>G</v>
      </c>
      <c r="G3117" s="26">
        <v>24</v>
      </c>
      <c r="H3117" s="28">
        <v>70</v>
      </c>
      <c r="I3117" s="28">
        <v>0</v>
      </c>
      <c r="J3117" s="29">
        <f>표1[[#This Row],[C/V]]*표1[[#This Row],[판수]]-표1[[#This Row],[불량수량]]</f>
        <v>1680</v>
      </c>
      <c r="K3117" s="28" t="s">
        <v>263</v>
      </c>
      <c r="L3117" s="28" t="s">
        <v>34</v>
      </c>
      <c r="M3117" s="30" t="s">
        <v>230</v>
      </c>
      <c r="N3117" s="56" t="s">
        <v>353</v>
      </c>
      <c r="O3117" s="25">
        <f t="shared" si="244"/>
        <v>620</v>
      </c>
      <c r="P3117" s="31">
        <v>0</v>
      </c>
      <c r="Q3117" s="32"/>
      <c r="R3117" s="33">
        <f t="shared" si="246"/>
        <v>6.774193548387097</v>
      </c>
      <c r="S3117" s="34">
        <f t="shared" si="245"/>
        <v>145</v>
      </c>
      <c r="T3117" s="35">
        <f>IF(L3117="비가동",0,VLOOKUP(E3117,[1]단가!$D$4:$G$1048576,4,0))</f>
        <v>473</v>
      </c>
      <c r="U3117" s="35">
        <f t="shared" si="241"/>
        <v>794640</v>
      </c>
      <c r="V3117" s="36" t="str">
        <f>IF($L3117="비가동",0,IF($B3117="in",VLOOKUP($E3117,[1]투입량!$M:$T,3,FALSE),VLOOKUP($E3117,[1]투입량!$D:$I,3,FALSE)))</f>
        <v>E5005-1</v>
      </c>
      <c r="W3117" s="35">
        <f>IF($L3117="비가동",0,IF($B3117="in",VLOOKUP($E3117,[1]투입량!$M:$T,6,FALSE),VLOOKUP($E3117,[1]투입량!$D:$I,5,FALSE)))</f>
        <v>1770</v>
      </c>
      <c r="X3117" s="35">
        <f t="shared" si="243"/>
        <v>136290.00000000003</v>
      </c>
      <c r="Y3117" s="37">
        <f>IF(V3117=0,0,VLOOKUP(V3117,[1]원재료!C:H,3,0)*0.001)</f>
        <v>3.25</v>
      </c>
      <c r="Z3117" s="35">
        <f t="shared" si="242"/>
        <v>442942.50000000012</v>
      </c>
      <c r="AA3117" s="49"/>
      <c r="AB3117" s="39" t="s">
        <v>232</v>
      </c>
      <c r="AC3117" s="40"/>
    </row>
    <row r="3118" spans="1:29" ht="19.5" customHeight="1" x14ac:dyDescent="0.45">
      <c r="A3118" s="58">
        <v>46160</v>
      </c>
      <c r="B3118" s="57" t="s">
        <v>226</v>
      </c>
      <c r="C3118" s="27" t="s">
        <v>168</v>
      </c>
      <c r="D3118" s="25" t="s">
        <v>241</v>
      </c>
      <c r="E3118" s="26" t="s">
        <v>242</v>
      </c>
      <c r="F3118" s="27" t="str">
        <f>VLOOKUP(표1[[#This Row],[품번]],[1]!품번구분[#Data],2,0)</f>
        <v>G</v>
      </c>
      <c r="G3118" s="26">
        <v>16</v>
      </c>
      <c r="H3118" s="28">
        <v>71</v>
      </c>
      <c r="I3118" s="28">
        <v>0</v>
      </c>
      <c r="J3118" s="29">
        <f>표1[[#This Row],[C/V]]*표1[[#This Row],[판수]]-표1[[#This Row],[불량수량]]</f>
        <v>1136</v>
      </c>
      <c r="K3118" s="28" t="s">
        <v>266</v>
      </c>
      <c r="L3118" s="28" t="s">
        <v>34</v>
      </c>
      <c r="M3118" s="30" t="s">
        <v>230</v>
      </c>
      <c r="N3118" s="56" t="s">
        <v>353</v>
      </c>
      <c r="O3118" s="25">
        <f t="shared" si="244"/>
        <v>620</v>
      </c>
      <c r="P3118" s="31">
        <v>0</v>
      </c>
      <c r="Q3118" s="32"/>
      <c r="R3118" s="33">
        <f t="shared" si="246"/>
        <v>6.870967741935484</v>
      </c>
      <c r="S3118" s="34">
        <f t="shared" si="245"/>
        <v>159</v>
      </c>
      <c r="T3118" s="35">
        <f>IF(L3118="비가동",0,VLOOKUP(E3118,[1]단가!$D$4:$G$1048576,4,0))</f>
        <v>774</v>
      </c>
      <c r="U3118" s="35">
        <f t="shared" si="241"/>
        <v>879264</v>
      </c>
      <c r="V3118" s="36" t="str">
        <f>IF($L3118="비가동",0,IF($B3118="in",VLOOKUP($E3118,[1]투입량!$M:$T,3,FALSE),VLOOKUP($E3118,[1]투입량!$D:$I,3,FALSE)))</f>
        <v>E4701(리본)</v>
      </c>
      <c r="W3118" s="35">
        <f>IF($L3118="비가동",0,IF($B3118="in",VLOOKUP($E3118,[1]투입량!$M:$T,6,FALSE),VLOOKUP($E3118,[1]투입량!$D:$I,5,FALSE)))</f>
        <v>2022.6999999999998</v>
      </c>
      <c r="X3118" s="35">
        <f t="shared" si="243"/>
        <v>157972.87</v>
      </c>
      <c r="Y3118" s="37">
        <f>IF(V3118=0,0,VLOOKUP(V3118,[1]원재료!C:H,3,0)*0.001)</f>
        <v>3.41</v>
      </c>
      <c r="Z3118" s="35">
        <f t="shared" si="242"/>
        <v>538687.48670000001</v>
      </c>
      <c r="AA3118" s="49"/>
      <c r="AB3118" s="39" t="s">
        <v>232</v>
      </c>
      <c r="AC3118" s="40"/>
    </row>
    <row r="3119" spans="1:29" ht="19.5" customHeight="1" x14ac:dyDescent="0.45">
      <c r="A3119" s="58">
        <v>46160</v>
      </c>
      <c r="B3119" s="57" t="s">
        <v>226</v>
      </c>
      <c r="C3119" s="27" t="s">
        <v>168</v>
      </c>
      <c r="D3119" s="25" t="s">
        <v>244</v>
      </c>
      <c r="E3119" s="26" t="s">
        <v>245</v>
      </c>
      <c r="F3119" s="27" t="str">
        <f>VLOOKUP(표1[[#This Row],[품번]],[1]!품번구분[#Data],2,0)</f>
        <v>G</v>
      </c>
      <c r="G3119" s="26">
        <v>20</v>
      </c>
      <c r="H3119" s="28">
        <v>71</v>
      </c>
      <c r="I3119" s="28">
        <v>0</v>
      </c>
      <c r="J3119" s="29">
        <f>표1[[#This Row],[C/V]]*표1[[#This Row],[판수]]-표1[[#This Row],[불량수량]]</f>
        <v>1420</v>
      </c>
      <c r="K3119" s="28" t="s">
        <v>266</v>
      </c>
      <c r="L3119" s="28" t="s">
        <v>34</v>
      </c>
      <c r="M3119" s="30" t="s">
        <v>230</v>
      </c>
      <c r="N3119" s="56" t="s">
        <v>353</v>
      </c>
      <c r="O3119" s="25">
        <f t="shared" si="244"/>
        <v>620</v>
      </c>
      <c r="P3119" s="31">
        <v>0</v>
      </c>
      <c r="Q3119" s="32"/>
      <c r="R3119" s="33">
        <f t="shared" si="246"/>
        <v>6.870967741935484</v>
      </c>
      <c r="S3119" s="34">
        <f t="shared" si="245"/>
        <v>159</v>
      </c>
      <c r="T3119" s="35">
        <f>IF(L3119="비가동",0,VLOOKUP(E3119,[1]단가!$D$4:$G$1048576,4,0))</f>
        <v>350</v>
      </c>
      <c r="U3119" s="35">
        <f t="shared" si="241"/>
        <v>497000</v>
      </c>
      <c r="V3119" s="36" t="str">
        <f>IF($L3119="비가동",0,IF($B3119="in",VLOOKUP($E3119,[1]투입량!$M:$T,3,FALSE),VLOOKUP($E3119,[1]투입량!$D:$I,3,FALSE)))</f>
        <v>E5005-1</v>
      </c>
      <c r="W3119" s="35">
        <f>IF($L3119="비가동",0,IF($B3119="in",VLOOKUP($E3119,[1]투입량!$M:$T,6,FALSE),VLOOKUP($E3119,[1]투입량!$D:$I,5,FALSE)))</f>
        <v>1147</v>
      </c>
      <c r="X3119" s="35">
        <f t="shared" si="243"/>
        <v>89580.7</v>
      </c>
      <c r="Y3119" s="37">
        <f>IF(V3119=0,0,VLOOKUP(V3119,[1]원재료!C:H,3,0)*0.001)</f>
        <v>3.25</v>
      </c>
      <c r="Z3119" s="35">
        <f t="shared" si="242"/>
        <v>291137.27499999997</v>
      </c>
      <c r="AA3119" s="49"/>
      <c r="AB3119" s="39" t="s">
        <v>232</v>
      </c>
      <c r="AC3119" s="40"/>
    </row>
    <row r="3120" spans="1:29" ht="19.5" customHeight="1" x14ac:dyDescent="0.45">
      <c r="A3120" s="58">
        <v>46160</v>
      </c>
      <c r="B3120" s="57" t="s">
        <v>226</v>
      </c>
      <c r="C3120" s="27" t="s">
        <v>168</v>
      </c>
      <c r="D3120" s="25" t="s">
        <v>246</v>
      </c>
      <c r="E3120" s="26" t="s">
        <v>451</v>
      </c>
      <c r="F3120" s="27" t="str">
        <f>VLOOKUP(표1[[#This Row],[품번]],[1]!품번구분[#Data],2,0)</f>
        <v>G</v>
      </c>
      <c r="G3120" s="26">
        <v>24</v>
      </c>
      <c r="H3120" s="28">
        <v>71</v>
      </c>
      <c r="I3120" s="28">
        <v>0</v>
      </c>
      <c r="J3120" s="29">
        <f>표1[[#This Row],[C/V]]*표1[[#This Row],[판수]]-표1[[#This Row],[불량수량]]</f>
        <v>1704</v>
      </c>
      <c r="K3120" s="28" t="s">
        <v>266</v>
      </c>
      <c r="L3120" s="28" t="s">
        <v>34</v>
      </c>
      <c r="M3120" s="30" t="s">
        <v>230</v>
      </c>
      <c r="N3120" s="56" t="s">
        <v>353</v>
      </c>
      <c r="O3120" s="25">
        <f t="shared" si="244"/>
        <v>620</v>
      </c>
      <c r="P3120" s="31">
        <v>0</v>
      </c>
      <c r="Q3120" s="32"/>
      <c r="R3120" s="33">
        <f t="shared" si="246"/>
        <v>6.870967741935484</v>
      </c>
      <c r="S3120" s="34">
        <f t="shared" si="245"/>
        <v>159</v>
      </c>
      <c r="T3120" s="35">
        <f>IF(L3120="비가동",0,VLOOKUP(E3120,[1]단가!$D$4:$G$1048576,4,0))</f>
        <v>320</v>
      </c>
      <c r="U3120" s="35">
        <f t="shared" si="241"/>
        <v>545280</v>
      </c>
      <c r="V3120" s="36" t="str">
        <f>IF($L3120="비가동",0,IF($B3120="in",VLOOKUP($E3120,[1]투입량!$M:$T,3,FALSE),VLOOKUP($E3120,[1]투입량!$D:$I,3,FALSE)))</f>
        <v>E5005-1</v>
      </c>
      <c r="W3120" s="35">
        <f>IF($L3120="비가동",0,IF($B3120="in",VLOOKUP($E3120,[1]투입량!$M:$T,6,FALSE),VLOOKUP($E3120,[1]투입량!$D:$I,5,FALSE)))</f>
        <v>0</v>
      </c>
      <c r="X3120" s="35">
        <f t="shared" si="243"/>
        <v>0</v>
      </c>
      <c r="Y3120" s="37">
        <f>IF(V3120=0,0,VLOOKUP(V3120,[1]원재료!C:H,3,0)*0.001)</f>
        <v>3.25</v>
      </c>
      <c r="Z3120" s="35">
        <f t="shared" si="242"/>
        <v>0</v>
      </c>
      <c r="AA3120" s="49"/>
      <c r="AB3120" s="39" t="s">
        <v>232</v>
      </c>
      <c r="AC3120" s="40"/>
    </row>
    <row r="3121" spans="1:29" ht="19.5" customHeight="1" x14ac:dyDescent="0.45">
      <c r="A3121" s="58">
        <v>46160</v>
      </c>
      <c r="B3121" s="57" t="s">
        <v>226</v>
      </c>
      <c r="C3121" s="27" t="s">
        <v>168</v>
      </c>
      <c r="D3121" s="25" t="s">
        <v>227</v>
      </c>
      <c r="E3121" s="26" t="s">
        <v>228</v>
      </c>
      <c r="F3121" s="27" t="str">
        <f>VLOOKUP(표1[[#This Row],[품번]],[1]!품번구분[#Data],2,0)</f>
        <v>G</v>
      </c>
      <c r="G3121" s="26">
        <v>12</v>
      </c>
      <c r="H3121" s="28">
        <v>95</v>
      </c>
      <c r="I3121" s="28">
        <v>0</v>
      </c>
      <c r="J3121" s="29">
        <f>표1[[#This Row],[C/V]]*표1[[#This Row],[판수]]-표1[[#This Row],[불량수량]]</f>
        <v>1140</v>
      </c>
      <c r="K3121" s="28" t="s">
        <v>229</v>
      </c>
      <c r="L3121" s="28" t="s">
        <v>117</v>
      </c>
      <c r="M3121" s="30" t="s">
        <v>353</v>
      </c>
      <c r="N3121" s="56" t="s">
        <v>230</v>
      </c>
      <c r="O3121" s="25">
        <f t="shared" si="244"/>
        <v>660</v>
      </c>
      <c r="P3121" s="31">
        <v>0</v>
      </c>
      <c r="Q3121" s="32"/>
      <c r="R3121" s="33">
        <f t="shared" si="246"/>
        <v>8.6363636363636367</v>
      </c>
      <c r="S3121" s="34">
        <f t="shared" si="245"/>
        <v>183</v>
      </c>
      <c r="T3121" s="35">
        <f>IF(L3121="비가동",0,VLOOKUP(E3121,[1]단가!$D$4:$G$1048576,4,0))</f>
        <v>389.7</v>
      </c>
      <c r="U3121" s="35">
        <f t="shared" si="241"/>
        <v>444258</v>
      </c>
      <c r="V3121" s="36" t="str">
        <f>IF($L3121="비가동",0,IF($B3121="in",VLOOKUP($E3121,[1]투입량!$M:$T,3,FALSE),VLOOKUP($E3121,[1]투입량!$D:$I,3,FALSE)))</f>
        <v>E5008</v>
      </c>
      <c r="W3121" s="35">
        <f>IF($L3121="비가동",0,IF($B3121="in",VLOOKUP($E3121,[1]투입량!$M:$T,6,FALSE),VLOOKUP($E3121,[1]투입량!$D:$I,5,FALSE)))</f>
        <v>537</v>
      </c>
      <c r="X3121" s="35">
        <f t="shared" si="243"/>
        <v>56116.500000000007</v>
      </c>
      <c r="Y3121" s="37">
        <f>IF(V3121=0,0,VLOOKUP(V3121,[1]원재료!C:H,3,0)*0.001)</f>
        <v>4.5600000000000005</v>
      </c>
      <c r="Z3121" s="35">
        <f t="shared" si="242"/>
        <v>255891.24000000005</v>
      </c>
      <c r="AA3121" s="49"/>
      <c r="AB3121" s="39" t="s">
        <v>232</v>
      </c>
      <c r="AC3121" s="40"/>
    </row>
    <row r="3122" spans="1:29" ht="19.5" customHeight="1" x14ac:dyDescent="0.45">
      <c r="A3122" s="58">
        <v>46160</v>
      </c>
      <c r="B3122" s="57" t="s">
        <v>226</v>
      </c>
      <c r="C3122" s="27" t="s">
        <v>168</v>
      </c>
      <c r="D3122" s="25" t="s">
        <v>233</v>
      </c>
      <c r="E3122" s="26" t="s">
        <v>234</v>
      </c>
      <c r="F3122" s="27" t="str">
        <f>VLOOKUP(표1[[#This Row],[품번]],[1]!품번구분[#Data],2,0)</f>
        <v>G</v>
      </c>
      <c r="G3122" s="26">
        <v>12</v>
      </c>
      <c r="H3122" s="28">
        <v>95</v>
      </c>
      <c r="I3122" s="28">
        <v>0</v>
      </c>
      <c r="J3122" s="29">
        <f>표1[[#This Row],[C/V]]*표1[[#This Row],[판수]]-표1[[#This Row],[불량수량]]</f>
        <v>1140</v>
      </c>
      <c r="K3122" s="28" t="s">
        <v>229</v>
      </c>
      <c r="L3122" s="28" t="s">
        <v>117</v>
      </c>
      <c r="M3122" s="30" t="s">
        <v>353</v>
      </c>
      <c r="N3122" s="56" t="s">
        <v>230</v>
      </c>
      <c r="O3122" s="25">
        <f t="shared" si="244"/>
        <v>660</v>
      </c>
      <c r="P3122" s="31">
        <v>0</v>
      </c>
      <c r="Q3122" s="32"/>
      <c r="R3122" s="33">
        <f t="shared" si="246"/>
        <v>8.6363636363636367</v>
      </c>
      <c r="S3122" s="34">
        <f t="shared" si="245"/>
        <v>183</v>
      </c>
      <c r="T3122" s="35">
        <f>IF(L3122="비가동",0,VLOOKUP(E3122,[1]단가!$D$4:$G$1048576,4,0))</f>
        <v>760.3</v>
      </c>
      <c r="U3122" s="35">
        <f t="shared" ref="U3122:U3185" si="247">IF(L3122="비가동",0,T3122*J3122)</f>
        <v>866742</v>
      </c>
      <c r="V3122" s="36" t="str">
        <f>IF($L3122="비가동",0,IF($B3122="in",VLOOKUP($E3122,[1]투입량!$M:$T,3,FALSE),VLOOKUP($E3122,[1]투입량!$D:$I,3,FALSE)))</f>
        <v>E5007</v>
      </c>
      <c r="W3122" s="35">
        <f>IF($L3122="비가동",0,IF($B3122="in",VLOOKUP($E3122,[1]투입량!$M:$T,6,FALSE),VLOOKUP($E3122,[1]투입량!$D:$I,5,FALSE)))</f>
        <v>531</v>
      </c>
      <c r="X3122" s="35">
        <f t="shared" si="243"/>
        <v>55489.5</v>
      </c>
      <c r="Y3122" s="37">
        <f>IF(V3122=0,0,VLOOKUP(V3122,[1]원재료!C:H,3,0)*0.001)</f>
        <v>4.55</v>
      </c>
      <c r="Z3122" s="35">
        <f t="shared" ref="Z3122:Z3185" si="248">Y3122*X3122</f>
        <v>252477.22499999998</v>
      </c>
      <c r="AA3122" s="49"/>
      <c r="AB3122" s="39" t="s">
        <v>232</v>
      </c>
      <c r="AC3122" s="40"/>
    </row>
    <row r="3123" spans="1:29" ht="19.5" customHeight="1" x14ac:dyDescent="0.45">
      <c r="A3123" s="58">
        <v>46160</v>
      </c>
      <c r="B3123" s="57" t="s">
        <v>226</v>
      </c>
      <c r="C3123" s="27" t="s">
        <v>168</v>
      </c>
      <c r="D3123" s="25" t="s">
        <v>256</v>
      </c>
      <c r="E3123" s="26" t="s">
        <v>249</v>
      </c>
      <c r="F3123" s="27" t="str">
        <f>VLOOKUP(표1[[#This Row],[품번]],[1]!품번구분[#Data],2,0)</f>
        <v>G</v>
      </c>
      <c r="G3123" s="26">
        <v>8</v>
      </c>
      <c r="H3123" s="28">
        <v>80</v>
      </c>
      <c r="I3123" s="28">
        <v>0</v>
      </c>
      <c r="J3123" s="29">
        <f>표1[[#This Row],[C/V]]*표1[[#This Row],[판수]]-표1[[#This Row],[불량수량]]</f>
        <v>640</v>
      </c>
      <c r="K3123" s="28" t="s">
        <v>372</v>
      </c>
      <c r="L3123" s="28" t="s">
        <v>117</v>
      </c>
      <c r="M3123" s="30" t="s">
        <v>353</v>
      </c>
      <c r="N3123" s="56" t="s">
        <v>230</v>
      </c>
      <c r="O3123" s="25">
        <f t="shared" si="244"/>
        <v>660</v>
      </c>
      <c r="P3123" s="31">
        <v>0</v>
      </c>
      <c r="Q3123" s="32"/>
      <c r="R3123" s="33">
        <f t="shared" si="246"/>
        <v>7.2727272727272734</v>
      </c>
      <c r="S3123" s="34">
        <f t="shared" si="245"/>
        <v>135</v>
      </c>
      <c r="T3123" s="35">
        <f>IF(L3123="비가동",0,VLOOKUP(E3123,[1]단가!$D$4:$G$1048576,4,0))</f>
        <v>874</v>
      </c>
      <c r="U3123" s="35">
        <f t="shared" si="247"/>
        <v>559360</v>
      </c>
      <c r="V3123" s="36" t="str">
        <f>IF($L3123="비가동",0,IF($B3123="in",VLOOKUP($E3123,[1]투입량!$M:$T,3,FALSE),VLOOKUP($E3123,[1]투입량!$D:$I,3,FALSE)))</f>
        <v>E5005-1(리본)</v>
      </c>
      <c r="W3123" s="35">
        <f>IF($L3123="비가동",0,IF($B3123="in",VLOOKUP($E3123,[1]투입량!$M:$T,6,FALSE),VLOOKUP($E3123,[1]투입량!$D:$I,5,FALSE)))</f>
        <v>1163.9000000000001</v>
      </c>
      <c r="X3123" s="35">
        <f t="shared" ref="X3123:X3186" si="249">IF(L3123="비가동",0,(W3123*1.1)*H3123)</f>
        <v>102423.20000000001</v>
      </c>
      <c r="Y3123" s="37">
        <f>IF(V3123=0,0,VLOOKUP(V3123,[1]원재료!C:H,3,0)*0.001)</f>
        <v>3.35</v>
      </c>
      <c r="Z3123" s="35">
        <f t="shared" si="248"/>
        <v>343117.72000000003</v>
      </c>
      <c r="AA3123" s="49"/>
      <c r="AB3123" s="39" t="s">
        <v>232</v>
      </c>
      <c r="AC3123" s="40"/>
    </row>
    <row r="3124" spans="1:29" ht="19.5" customHeight="1" x14ac:dyDescent="0.45">
      <c r="A3124" s="58">
        <v>46160</v>
      </c>
      <c r="B3124" s="57" t="s">
        <v>226</v>
      </c>
      <c r="C3124" s="27" t="s">
        <v>168</v>
      </c>
      <c r="D3124" s="25" t="s">
        <v>235</v>
      </c>
      <c r="E3124" s="26" t="s">
        <v>236</v>
      </c>
      <c r="F3124" s="27" t="str">
        <f>VLOOKUP(표1[[#This Row],[품번]],[1]!품번구분[#Data],2,0)</f>
        <v>G</v>
      </c>
      <c r="G3124" s="26">
        <v>16</v>
      </c>
      <c r="H3124" s="28">
        <v>80</v>
      </c>
      <c r="I3124" s="28">
        <v>0</v>
      </c>
      <c r="J3124" s="29">
        <f>표1[[#This Row],[C/V]]*표1[[#This Row],[판수]]-표1[[#This Row],[불량수량]]</f>
        <v>1280</v>
      </c>
      <c r="K3124" s="28" t="s">
        <v>372</v>
      </c>
      <c r="L3124" s="28" t="s">
        <v>117</v>
      </c>
      <c r="M3124" s="30" t="s">
        <v>353</v>
      </c>
      <c r="N3124" s="56" t="s">
        <v>230</v>
      </c>
      <c r="O3124" s="25">
        <f t="shared" si="244"/>
        <v>660</v>
      </c>
      <c r="P3124" s="31">
        <v>0</v>
      </c>
      <c r="Q3124" s="32"/>
      <c r="R3124" s="33">
        <f t="shared" si="246"/>
        <v>7.2727272727272734</v>
      </c>
      <c r="S3124" s="34">
        <f t="shared" si="245"/>
        <v>140</v>
      </c>
      <c r="T3124" s="35">
        <f>IF(L3124="비가동",0,VLOOKUP(E3124,[1]단가!$D$4:$G$1048576,4,0))</f>
        <v>1541.9</v>
      </c>
      <c r="U3124" s="35">
        <f t="shared" si="247"/>
        <v>1973632</v>
      </c>
      <c r="V3124" s="36" t="str">
        <f>IF($L3124="비가동",0,IF($B3124="in",VLOOKUP($E3124,[1]투입량!$M:$T,3,FALSE),VLOOKUP($E3124,[1]투입량!$D:$I,3,FALSE)))</f>
        <v>E5005-1</v>
      </c>
      <c r="W3124" s="35">
        <f>IF($L3124="비가동",0,IF($B3124="in",VLOOKUP($E3124,[1]투입량!$M:$T,6,FALSE),VLOOKUP($E3124,[1]투입량!$D:$I,5,FALSE)))</f>
        <v>3102</v>
      </c>
      <c r="X3124" s="35">
        <f t="shared" si="249"/>
        <v>272976</v>
      </c>
      <c r="Y3124" s="37">
        <f>IF(V3124=0,0,VLOOKUP(V3124,[1]원재료!C:H,3,0)*0.001)</f>
        <v>3.25</v>
      </c>
      <c r="Z3124" s="35">
        <f t="shared" si="248"/>
        <v>887172</v>
      </c>
      <c r="AA3124" s="49"/>
      <c r="AB3124" s="39" t="s">
        <v>232</v>
      </c>
      <c r="AC3124" s="40"/>
    </row>
    <row r="3125" spans="1:29" ht="19.5" hidden="1" customHeight="1" x14ac:dyDescent="0.45">
      <c r="A3125" s="58">
        <v>46160</v>
      </c>
      <c r="B3125" s="57" t="s">
        <v>226</v>
      </c>
      <c r="C3125" s="27" t="s">
        <v>168</v>
      </c>
      <c r="D3125" s="25" t="s">
        <v>259</v>
      </c>
      <c r="E3125" s="26" t="s">
        <v>260</v>
      </c>
      <c r="F3125" s="27" t="str">
        <f>VLOOKUP(표1[[#This Row],[품번]],[1]!품번구분[#Data],2,0)</f>
        <v>G</v>
      </c>
      <c r="G3125" s="26">
        <v>24</v>
      </c>
      <c r="H3125" s="28">
        <v>85</v>
      </c>
      <c r="I3125" s="28">
        <v>0</v>
      </c>
      <c r="J3125" s="29">
        <f>표1[[#This Row],[C/V]]*표1[[#This Row],[판수]]-표1[[#This Row],[불량수량]]</f>
        <v>2040</v>
      </c>
      <c r="K3125" s="28" t="s">
        <v>399</v>
      </c>
      <c r="L3125" s="28" t="s">
        <v>117</v>
      </c>
      <c r="M3125" s="30" t="s">
        <v>353</v>
      </c>
      <c r="N3125" s="56" t="s">
        <v>230</v>
      </c>
      <c r="O3125" s="25">
        <f t="shared" si="244"/>
        <v>650</v>
      </c>
      <c r="P3125" s="31">
        <v>10</v>
      </c>
      <c r="Q3125" s="32" t="s">
        <v>238</v>
      </c>
      <c r="R3125" s="33">
        <f t="shared" si="246"/>
        <v>7.8461538461538467</v>
      </c>
      <c r="S3125" s="34">
        <f t="shared" si="245"/>
        <v>85</v>
      </c>
      <c r="T3125" s="35">
        <f>IF(L3125="비가동",0,VLOOKUP(E3125,[1]단가!$D$4:$G$1048576,4,0))</f>
        <v>790</v>
      </c>
      <c r="U3125" s="35">
        <f t="shared" si="247"/>
        <v>1611600</v>
      </c>
      <c r="V3125" s="36" t="str">
        <f>IF($L3125="비가동",0,IF($B3125="in",VLOOKUP($E3125,[1]투입량!$M:$T,3,FALSE),VLOOKUP($E3125,[1]투입량!$D:$I,3,FALSE)))</f>
        <v>E5005-1(리본)</v>
      </c>
      <c r="W3125" s="35">
        <f>IF($L3125="비가동",0,IF($B3125="in",VLOOKUP($E3125,[1]투입량!$M:$T,6,FALSE),VLOOKUP($E3125,[1]투입량!$D:$I,5,FALSE)))</f>
        <v>2152.6499999999996</v>
      </c>
      <c r="X3125" s="35">
        <f t="shared" si="249"/>
        <v>201272.77499999999</v>
      </c>
      <c r="Y3125" s="37">
        <f>IF(V3125=0,0,VLOOKUP(V3125,[1]원재료!C:H,3,0)*0.001)</f>
        <v>3.35</v>
      </c>
      <c r="Z3125" s="35">
        <f t="shared" si="248"/>
        <v>674263.79625000001</v>
      </c>
      <c r="AA3125" s="49"/>
      <c r="AB3125" s="39" t="s">
        <v>232</v>
      </c>
      <c r="AC3125" s="40"/>
    </row>
    <row r="3126" spans="1:29" ht="19.5" customHeight="1" x14ac:dyDescent="0.45">
      <c r="A3126" s="58">
        <v>46160</v>
      </c>
      <c r="B3126" s="57" t="s">
        <v>226</v>
      </c>
      <c r="C3126" s="27" t="s">
        <v>168</v>
      </c>
      <c r="D3126" s="25" t="s">
        <v>239</v>
      </c>
      <c r="E3126" s="26" t="s">
        <v>240</v>
      </c>
      <c r="F3126" s="27" t="str">
        <f>VLOOKUP(표1[[#This Row],[품번]],[1]!품번구분[#Data],2,0)</f>
        <v>G</v>
      </c>
      <c r="G3126" s="26">
        <v>16</v>
      </c>
      <c r="H3126" s="28">
        <v>87</v>
      </c>
      <c r="I3126" s="28">
        <v>0</v>
      </c>
      <c r="J3126" s="29">
        <f>표1[[#This Row],[C/V]]*표1[[#This Row],[판수]]-표1[[#This Row],[불량수량]]</f>
        <v>1392</v>
      </c>
      <c r="K3126" s="28" t="s">
        <v>399</v>
      </c>
      <c r="L3126" s="28" t="s">
        <v>117</v>
      </c>
      <c r="M3126" s="30" t="s">
        <v>353</v>
      </c>
      <c r="N3126" s="56" t="s">
        <v>230</v>
      </c>
      <c r="O3126" s="25">
        <f t="shared" si="244"/>
        <v>660</v>
      </c>
      <c r="P3126" s="31">
        <v>0</v>
      </c>
      <c r="Q3126" s="32"/>
      <c r="R3126" s="33">
        <f t="shared" si="246"/>
        <v>7.9090909090909083</v>
      </c>
      <c r="S3126" s="34">
        <f t="shared" si="245"/>
        <v>157</v>
      </c>
      <c r="T3126" s="35">
        <f>IF(L3126="비가동",0,VLOOKUP(E3126,[1]단가!$D$4:$G$1048576,4,0))</f>
        <v>333.6</v>
      </c>
      <c r="U3126" s="35">
        <f t="shared" si="247"/>
        <v>464371.20000000001</v>
      </c>
      <c r="V3126" s="36" t="str">
        <f>IF($L3126="비가동",0,IF($B3126="in",VLOOKUP($E3126,[1]투입량!$M:$T,3,FALSE),VLOOKUP($E3126,[1]투입량!$D:$I,3,FALSE)))</f>
        <v>E5005-1(리본)</v>
      </c>
      <c r="W3126" s="35">
        <f>IF($L3126="비가동",0,IF($B3126="in",VLOOKUP($E3126,[1]투입량!$M:$T,6,FALSE),VLOOKUP($E3126,[1]투입량!$D:$I,5,FALSE)))</f>
        <v>0</v>
      </c>
      <c r="X3126" s="35">
        <f t="shared" si="249"/>
        <v>0</v>
      </c>
      <c r="Y3126" s="37">
        <f>IF(V3126=0,0,VLOOKUP(V3126,[1]원재료!C:H,3,0)*0.001)</f>
        <v>3.35</v>
      </c>
      <c r="Z3126" s="35">
        <f t="shared" si="248"/>
        <v>0</v>
      </c>
      <c r="AA3126" s="49"/>
      <c r="AB3126" s="39" t="s">
        <v>232</v>
      </c>
      <c r="AC3126" s="40"/>
    </row>
    <row r="3127" spans="1:29" ht="19.5" customHeight="1" x14ac:dyDescent="0.45">
      <c r="A3127" s="58">
        <v>46160</v>
      </c>
      <c r="B3127" s="57" t="s">
        <v>226</v>
      </c>
      <c r="C3127" s="27" t="s">
        <v>168</v>
      </c>
      <c r="D3127" s="25" t="s">
        <v>262</v>
      </c>
      <c r="E3127" s="26" t="s">
        <v>260</v>
      </c>
      <c r="F3127" s="27" t="str">
        <f>VLOOKUP(표1[[#This Row],[품번]],[1]!품번구분[#Data],2,0)</f>
        <v>G</v>
      </c>
      <c r="G3127" s="26">
        <v>24</v>
      </c>
      <c r="H3127" s="28">
        <v>75</v>
      </c>
      <c r="I3127" s="28">
        <v>0</v>
      </c>
      <c r="J3127" s="29">
        <f>표1[[#This Row],[C/V]]*표1[[#This Row],[판수]]-표1[[#This Row],[불량수량]]</f>
        <v>1800</v>
      </c>
      <c r="K3127" s="28" t="s">
        <v>237</v>
      </c>
      <c r="L3127" s="28" t="s">
        <v>117</v>
      </c>
      <c r="M3127" s="30" t="s">
        <v>353</v>
      </c>
      <c r="N3127" s="56" t="s">
        <v>230</v>
      </c>
      <c r="O3127" s="25">
        <f t="shared" si="244"/>
        <v>660</v>
      </c>
      <c r="P3127" s="31">
        <v>0</v>
      </c>
      <c r="Q3127" s="32"/>
      <c r="R3127" s="33">
        <f t="shared" si="246"/>
        <v>6.8181818181818183</v>
      </c>
      <c r="S3127" s="34">
        <f t="shared" si="245"/>
        <v>75</v>
      </c>
      <c r="T3127" s="35">
        <f>IF(L3127="비가동",0,VLOOKUP(E3127,[1]단가!$D$4:$G$1048576,4,0))</f>
        <v>790</v>
      </c>
      <c r="U3127" s="35">
        <f t="shared" si="247"/>
        <v>1422000</v>
      </c>
      <c r="V3127" s="36" t="str">
        <f>IF($L3127="비가동",0,IF($B3127="in",VLOOKUP($E3127,[1]투입량!$M:$T,3,FALSE),VLOOKUP($E3127,[1]투입량!$D:$I,3,FALSE)))</f>
        <v>E5005-1(리본)</v>
      </c>
      <c r="W3127" s="35">
        <f>IF($L3127="비가동",0,IF($B3127="in",VLOOKUP($E3127,[1]투입량!$M:$T,6,FALSE),VLOOKUP($E3127,[1]투입량!$D:$I,5,FALSE)))</f>
        <v>2152.6499999999996</v>
      </c>
      <c r="X3127" s="35">
        <f t="shared" si="249"/>
        <v>177593.625</v>
      </c>
      <c r="Y3127" s="37">
        <f>IF(V3127=0,0,VLOOKUP(V3127,[1]원재료!C:H,3,0)*0.001)</f>
        <v>3.35</v>
      </c>
      <c r="Z3127" s="35">
        <f t="shared" si="248"/>
        <v>594938.64375000005</v>
      </c>
      <c r="AA3127" s="49"/>
      <c r="AB3127" s="39" t="s">
        <v>232</v>
      </c>
      <c r="AC3127" s="40"/>
    </row>
    <row r="3128" spans="1:29" ht="19.5" customHeight="1" x14ac:dyDescent="0.45">
      <c r="A3128" s="58">
        <v>46160</v>
      </c>
      <c r="B3128" s="57" t="s">
        <v>226</v>
      </c>
      <c r="C3128" s="27" t="s">
        <v>168</v>
      </c>
      <c r="D3128" s="25" t="s">
        <v>264</v>
      </c>
      <c r="E3128" s="26" t="s">
        <v>265</v>
      </c>
      <c r="F3128" s="27" t="str">
        <f>VLOOKUP(표1[[#This Row],[품번]],[1]!품번구분[#Data],2,0)</f>
        <v>G</v>
      </c>
      <c r="G3128" s="26">
        <v>24</v>
      </c>
      <c r="H3128" s="28">
        <v>75</v>
      </c>
      <c r="I3128" s="28">
        <v>0</v>
      </c>
      <c r="J3128" s="29">
        <f>표1[[#This Row],[C/V]]*표1[[#This Row],[판수]]-표1[[#This Row],[불량수량]]</f>
        <v>1800</v>
      </c>
      <c r="K3128" s="28" t="s">
        <v>237</v>
      </c>
      <c r="L3128" s="28" t="s">
        <v>117</v>
      </c>
      <c r="M3128" s="30" t="s">
        <v>353</v>
      </c>
      <c r="N3128" s="56" t="s">
        <v>230</v>
      </c>
      <c r="O3128" s="25">
        <f t="shared" si="244"/>
        <v>660</v>
      </c>
      <c r="P3128" s="31">
        <v>0</v>
      </c>
      <c r="Q3128" s="32"/>
      <c r="R3128" s="33">
        <f t="shared" si="246"/>
        <v>6.8181818181818183</v>
      </c>
      <c r="S3128" s="34">
        <f t="shared" si="245"/>
        <v>145</v>
      </c>
      <c r="T3128" s="35">
        <f>IF(L3128="비가동",0,VLOOKUP(E3128,[1]단가!$D$4:$G$1048576,4,0))</f>
        <v>473</v>
      </c>
      <c r="U3128" s="35">
        <f t="shared" si="247"/>
        <v>851400</v>
      </c>
      <c r="V3128" s="36" t="str">
        <f>IF($L3128="비가동",0,IF($B3128="in",VLOOKUP($E3128,[1]투입량!$M:$T,3,FALSE),VLOOKUP($E3128,[1]투입량!$D:$I,3,FALSE)))</f>
        <v>E5005-1</v>
      </c>
      <c r="W3128" s="35">
        <f>IF($L3128="비가동",0,IF($B3128="in",VLOOKUP($E3128,[1]투입량!$M:$T,6,FALSE),VLOOKUP($E3128,[1]투입량!$D:$I,5,FALSE)))</f>
        <v>1770</v>
      </c>
      <c r="X3128" s="35">
        <f t="shared" si="249"/>
        <v>146025.00000000003</v>
      </c>
      <c r="Y3128" s="37">
        <f>IF(V3128=0,0,VLOOKUP(V3128,[1]원재료!C:H,3,0)*0.001)</f>
        <v>3.25</v>
      </c>
      <c r="Z3128" s="35">
        <f t="shared" si="248"/>
        <v>474581.25000000012</v>
      </c>
      <c r="AA3128" s="49"/>
      <c r="AB3128" s="39" t="s">
        <v>232</v>
      </c>
      <c r="AC3128" s="40"/>
    </row>
    <row r="3129" spans="1:29" ht="19.5" customHeight="1" x14ac:dyDescent="0.45">
      <c r="A3129" s="58">
        <v>46160</v>
      </c>
      <c r="B3129" s="57" t="s">
        <v>226</v>
      </c>
      <c r="C3129" s="27" t="s">
        <v>168</v>
      </c>
      <c r="D3129" s="25" t="s">
        <v>241</v>
      </c>
      <c r="E3129" s="26" t="s">
        <v>242</v>
      </c>
      <c r="F3129" s="27" t="str">
        <f>VLOOKUP(표1[[#This Row],[품번]],[1]!품번구분[#Data],2,0)</f>
        <v>G</v>
      </c>
      <c r="G3129" s="26">
        <v>16</v>
      </c>
      <c r="H3129" s="28">
        <v>88</v>
      </c>
      <c r="I3129" s="28">
        <v>0</v>
      </c>
      <c r="J3129" s="29">
        <f>표1[[#This Row],[C/V]]*표1[[#This Row],[판수]]-표1[[#This Row],[불량수량]]</f>
        <v>1408</v>
      </c>
      <c r="K3129" s="28" t="s">
        <v>243</v>
      </c>
      <c r="L3129" s="28" t="s">
        <v>117</v>
      </c>
      <c r="M3129" s="30" t="s">
        <v>353</v>
      </c>
      <c r="N3129" s="56" t="s">
        <v>230</v>
      </c>
      <c r="O3129" s="25">
        <f t="shared" si="244"/>
        <v>660</v>
      </c>
      <c r="P3129" s="31">
        <v>0</v>
      </c>
      <c r="Q3129" s="32"/>
      <c r="R3129" s="33">
        <f t="shared" si="246"/>
        <v>8</v>
      </c>
      <c r="S3129" s="34">
        <f t="shared" si="245"/>
        <v>159</v>
      </c>
      <c r="T3129" s="35">
        <f>IF(L3129="비가동",0,VLOOKUP(E3129,[1]단가!$D$4:$G$1048576,4,0))</f>
        <v>774</v>
      </c>
      <c r="U3129" s="35">
        <f t="shared" si="247"/>
        <v>1089792</v>
      </c>
      <c r="V3129" s="36" t="str">
        <f>IF($L3129="비가동",0,IF($B3129="in",VLOOKUP($E3129,[1]투입량!$M:$T,3,FALSE),VLOOKUP($E3129,[1]투입량!$D:$I,3,FALSE)))</f>
        <v>E4701(리본)</v>
      </c>
      <c r="W3129" s="35">
        <f>IF($L3129="비가동",0,IF($B3129="in",VLOOKUP($E3129,[1]투입량!$M:$T,6,FALSE),VLOOKUP($E3129,[1]투입량!$D:$I,5,FALSE)))</f>
        <v>2022.6999999999998</v>
      </c>
      <c r="X3129" s="35">
        <f t="shared" si="249"/>
        <v>195797.36</v>
      </c>
      <c r="Y3129" s="37">
        <f>IF(V3129=0,0,VLOOKUP(V3129,[1]원재료!C:H,3,0)*0.001)</f>
        <v>3.41</v>
      </c>
      <c r="Z3129" s="35">
        <f t="shared" si="248"/>
        <v>667668.9976</v>
      </c>
      <c r="AA3129" s="49"/>
      <c r="AB3129" s="39" t="s">
        <v>232</v>
      </c>
      <c r="AC3129" s="40"/>
    </row>
    <row r="3130" spans="1:29" ht="19.5" customHeight="1" x14ac:dyDescent="0.45">
      <c r="A3130" s="58">
        <v>46160</v>
      </c>
      <c r="B3130" s="57" t="s">
        <v>226</v>
      </c>
      <c r="C3130" s="27" t="s">
        <v>168</v>
      </c>
      <c r="D3130" s="25" t="s">
        <v>244</v>
      </c>
      <c r="E3130" s="26" t="s">
        <v>245</v>
      </c>
      <c r="F3130" s="27" t="str">
        <f>VLOOKUP(표1[[#This Row],[품번]],[1]!품번구분[#Data],2,0)</f>
        <v>G</v>
      </c>
      <c r="G3130" s="26">
        <v>20</v>
      </c>
      <c r="H3130" s="28">
        <v>88</v>
      </c>
      <c r="I3130" s="28">
        <v>0</v>
      </c>
      <c r="J3130" s="29">
        <f>표1[[#This Row],[C/V]]*표1[[#This Row],[판수]]-표1[[#This Row],[불량수량]]</f>
        <v>1760</v>
      </c>
      <c r="K3130" s="28" t="s">
        <v>243</v>
      </c>
      <c r="L3130" s="28" t="s">
        <v>117</v>
      </c>
      <c r="M3130" s="30" t="s">
        <v>353</v>
      </c>
      <c r="N3130" s="56" t="s">
        <v>230</v>
      </c>
      <c r="O3130" s="25">
        <f t="shared" si="244"/>
        <v>660</v>
      </c>
      <c r="P3130" s="31">
        <v>0</v>
      </c>
      <c r="Q3130" s="32"/>
      <c r="R3130" s="33">
        <f t="shared" si="246"/>
        <v>8</v>
      </c>
      <c r="S3130" s="34">
        <f t="shared" si="245"/>
        <v>159</v>
      </c>
      <c r="T3130" s="35">
        <f>IF(L3130="비가동",0,VLOOKUP(E3130,[1]단가!$D$4:$G$1048576,4,0))</f>
        <v>350</v>
      </c>
      <c r="U3130" s="35">
        <f t="shared" si="247"/>
        <v>616000</v>
      </c>
      <c r="V3130" s="36" t="str">
        <f>IF($L3130="비가동",0,IF($B3130="in",VLOOKUP($E3130,[1]투입량!$M:$T,3,FALSE),VLOOKUP($E3130,[1]투입량!$D:$I,3,FALSE)))</f>
        <v>E5005-1</v>
      </c>
      <c r="W3130" s="35">
        <f>IF($L3130="비가동",0,IF($B3130="in",VLOOKUP($E3130,[1]투입량!$M:$T,6,FALSE),VLOOKUP($E3130,[1]투입량!$D:$I,5,FALSE)))</f>
        <v>1147</v>
      </c>
      <c r="X3130" s="35">
        <f t="shared" si="249"/>
        <v>111029.6</v>
      </c>
      <c r="Y3130" s="37">
        <f>IF(V3130=0,0,VLOOKUP(V3130,[1]원재료!C:H,3,0)*0.001)</f>
        <v>3.25</v>
      </c>
      <c r="Z3130" s="35">
        <f t="shared" si="248"/>
        <v>360846.2</v>
      </c>
      <c r="AA3130" s="49"/>
      <c r="AB3130" s="39" t="s">
        <v>232</v>
      </c>
      <c r="AC3130" s="40"/>
    </row>
    <row r="3131" spans="1:29" ht="19.5" customHeight="1" x14ac:dyDescent="0.45">
      <c r="A3131" s="58">
        <v>46160</v>
      </c>
      <c r="B3131" s="57" t="s">
        <v>226</v>
      </c>
      <c r="C3131" s="27" t="s">
        <v>168</v>
      </c>
      <c r="D3131" s="25" t="s">
        <v>246</v>
      </c>
      <c r="E3131" s="26" t="s">
        <v>451</v>
      </c>
      <c r="F3131" s="27" t="str">
        <f>VLOOKUP(표1[[#This Row],[품번]],[1]!품번구분[#Data],2,0)</f>
        <v>G</v>
      </c>
      <c r="G3131" s="26">
        <v>24</v>
      </c>
      <c r="H3131" s="28">
        <v>88</v>
      </c>
      <c r="I3131" s="28">
        <v>0</v>
      </c>
      <c r="J3131" s="29">
        <f>표1[[#This Row],[C/V]]*표1[[#This Row],[판수]]-표1[[#This Row],[불량수량]]</f>
        <v>2112</v>
      </c>
      <c r="K3131" s="28" t="s">
        <v>243</v>
      </c>
      <c r="L3131" s="28" t="s">
        <v>117</v>
      </c>
      <c r="M3131" s="30" t="s">
        <v>353</v>
      </c>
      <c r="N3131" s="56" t="s">
        <v>230</v>
      </c>
      <c r="O3131" s="25">
        <f t="shared" si="244"/>
        <v>660</v>
      </c>
      <c r="P3131" s="31">
        <v>0</v>
      </c>
      <c r="Q3131" s="32"/>
      <c r="R3131" s="33">
        <f t="shared" si="246"/>
        <v>8</v>
      </c>
      <c r="S3131" s="34">
        <f t="shared" si="245"/>
        <v>159</v>
      </c>
      <c r="T3131" s="35">
        <f>IF(L3131="비가동",0,VLOOKUP(E3131,[1]단가!$D$4:$G$1048576,4,0))</f>
        <v>320</v>
      </c>
      <c r="U3131" s="35">
        <f t="shared" si="247"/>
        <v>675840</v>
      </c>
      <c r="V3131" s="36" t="str">
        <f>IF($L3131="비가동",0,IF($B3131="in",VLOOKUP($E3131,[1]투입량!$M:$T,3,FALSE),VLOOKUP($E3131,[1]투입량!$D:$I,3,FALSE)))</f>
        <v>E5005-1</v>
      </c>
      <c r="W3131" s="35">
        <f>IF($L3131="비가동",0,IF($B3131="in",VLOOKUP($E3131,[1]투입량!$M:$T,6,FALSE),VLOOKUP($E3131,[1]투입량!$D:$I,5,FALSE)))</f>
        <v>0</v>
      </c>
      <c r="X3131" s="35">
        <f t="shared" si="249"/>
        <v>0</v>
      </c>
      <c r="Y3131" s="37">
        <f>IF(V3131=0,0,VLOOKUP(V3131,[1]원재료!C:H,3,0)*0.001)</f>
        <v>3.25</v>
      </c>
      <c r="Z3131" s="35">
        <f t="shared" si="248"/>
        <v>0</v>
      </c>
      <c r="AA3131" s="49"/>
      <c r="AB3131" s="39" t="s">
        <v>232</v>
      </c>
      <c r="AC3131" s="40"/>
    </row>
    <row r="3132" spans="1:29" ht="19.5" customHeight="1" x14ac:dyDescent="0.45">
      <c r="A3132" s="58">
        <v>46160</v>
      </c>
      <c r="B3132" s="57" t="s">
        <v>29</v>
      </c>
      <c r="C3132" s="27" t="s">
        <v>168</v>
      </c>
      <c r="D3132" s="25" t="s">
        <v>267</v>
      </c>
      <c r="E3132" s="26" t="s">
        <v>374</v>
      </c>
      <c r="F3132" s="27" t="str">
        <f>VLOOKUP(표1[[#This Row],[품번]],[1]!품번구분[#Data],2,0)</f>
        <v>G</v>
      </c>
      <c r="G3132" s="26">
        <v>49</v>
      </c>
      <c r="H3132" s="28">
        <v>86</v>
      </c>
      <c r="I3132" s="28">
        <v>0</v>
      </c>
      <c r="J3132" s="29">
        <f>표1[[#This Row],[C/V]]*표1[[#This Row],[판수]]-표1[[#This Row],[불량수량]]</f>
        <v>4214</v>
      </c>
      <c r="K3132" s="28" t="s">
        <v>275</v>
      </c>
      <c r="L3132" s="28" t="s">
        <v>34</v>
      </c>
      <c r="M3132" s="30" t="s">
        <v>230</v>
      </c>
      <c r="N3132" s="56" t="s">
        <v>353</v>
      </c>
      <c r="O3132" s="25">
        <f t="shared" si="244"/>
        <v>620</v>
      </c>
      <c r="P3132" s="31">
        <v>0</v>
      </c>
      <c r="Q3132" s="32"/>
      <c r="R3132" s="33">
        <f t="shared" si="246"/>
        <v>8.32258064516129</v>
      </c>
      <c r="S3132" s="34">
        <f t="shared" si="245"/>
        <v>184</v>
      </c>
      <c r="T3132" s="35">
        <f>IF(L3132="비가동",0,VLOOKUP(E3132,[1]단가!$D$4:$G$1048576,4,0))</f>
        <v>110</v>
      </c>
      <c r="U3132" s="35">
        <f t="shared" si="247"/>
        <v>463540</v>
      </c>
      <c r="V3132" s="36" t="str">
        <f>IF($L3132="비가동",0,IF($B3132="in",VLOOKUP($E3132,[1]투입량!$M:$T,3,FALSE),VLOOKUP($E3132,[1]투입량!$D:$I,3,FALSE)))</f>
        <v>E5005-1</v>
      </c>
      <c r="W3132" s="35">
        <f>IF($L3132="비가동",0,IF($B3132="in",VLOOKUP($E3132,[1]투입량!$M:$T,6,FALSE),VLOOKUP($E3132,[1]투입량!$D:$I,5,FALSE)))</f>
        <v>0</v>
      </c>
      <c r="X3132" s="35">
        <f t="shared" si="249"/>
        <v>0</v>
      </c>
      <c r="Y3132" s="37">
        <f>IF(V3132=0,0,VLOOKUP(V3132,[1]원재료!C:H,3,0)*0.001)</f>
        <v>3.25</v>
      </c>
      <c r="Z3132" s="35">
        <f t="shared" si="248"/>
        <v>0</v>
      </c>
      <c r="AA3132" s="49"/>
      <c r="AB3132" s="39" t="s">
        <v>232</v>
      </c>
      <c r="AC3132" s="40"/>
    </row>
    <row r="3133" spans="1:29" ht="19.5" customHeight="1" x14ac:dyDescent="0.45">
      <c r="A3133" s="58">
        <v>46160</v>
      </c>
      <c r="B3133" s="57" t="s">
        <v>29</v>
      </c>
      <c r="C3133" s="27" t="s">
        <v>168</v>
      </c>
      <c r="D3133" s="25" t="s">
        <v>270</v>
      </c>
      <c r="E3133" s="26" t="s">
        <v>425</v>
      </c>
      <c r="F3133" s="27" t="str">
        <f>VLOOKUP(표1[[#This Row],[품번]],[1]!품번구분[#Data],2,0)</f>
        <v>G</v>
      </c>
      <c r="G3133" s="26">
        <v>32</v>
      </c>
      <c r="H3133" s="28">
        <v>85</v>
      </c>
      <c r="I3133" s="28">
        <v>0</v>
      </c>
      <c r="J3133" s="29">
        <f>표1[[#This Row],[C/V]]*표1[[#This Row],[판수]]-표1[[#This Row],[불량수량]]</f>
        <v>2720</v>
      </c>
      <c r="K3133" s="28" t="s">
        <v>275</v>
      </c>
      <c r="L3133" s="28" t="s">
        <v>34</v>
      </c>
      <c r="M3133" s="30" t="s">
        <v>230</v>
      </c>
      <c r="N3133" s="56" t="s">
        <v>353</v>
      </c>
      <c r="O3133" s="25">
        <f t="shared" si="244"/>
        <v>620</v>
      </c>
      <c r="P3133" s="31">
        <v>0</v>
      </c>
      <c r="Q3133" s="32"/>
      <c r="R3133" s="33">
        <f t="shared" si="246"/>
        <v>8.2258064516129021</v>
      </c>
      <c r="S3133" s="34">
        <f t="shared" si="245"/>
        <v>183</v>
      </c>
      <c r="T3133" s="35">
        <f>IF(L3133="비가동",0,VLOOKUP(E3133,[1]단가!$D$4:$G$1048576,4,0))</f>
        <v>91</v>
      </c>
      <c r="U3133" s="35">
        <f t="shared" si="247"/>
        <v>247520</v>
      </c>
      <c r="V3133" s="36" t="str">
        <f>IF($L3133="비가동",0,IF($B3133="in",VLOOKUP($E3133,[1]투입량!$M:$T,3,FALSE),VLOOKUP($E3133,[1]투입량!$D:$I,3,FALSE)))</f>
        <v>C5001</v>
      </c>
      <c r="W3133" s="35">
        <f>IF($L3133="비가동",0,IF($B3133="in",VLOOKUP($E3133,[1]투입량!$M:$T,6,FALSE),VLOOKUP($E3133,[1]투입량!$D:$I,5,FALSE)))</f>
        <v>304</v>
      </c>
      <c r="X3133" s="35">
        <f t="shared" si="249"/>
        <v>28424.000000000004</v>
      </c>
      <c r="Y3133" s="37">
        <f>IF(V3133=0,0,VLOOKUP(V3133,[1]원재료!C:H,3,0)*0.001)</f>
        <v>7.4</v>
      </c>
      <c r="Z3133" s="35">
        <f t="shared" si="248"/>
        <v>210337.60000000003</v>
      </c>
      <c r="AA3133" s="49"/>
      <c r="AB3133" s="39" t="s">
        <v>232</v>
      </c>
      <c r="AC3133" s="40"/>
    </row>
    <row r="3134" spans="1:29" ht="19.5" customHeight="1" x14ac:dyDescent="0.45">
      <c r="A3134" s="58">
        <v>46160</v>
      </c>
      <c r="B3134" s="57" t="s">
        <v>29</v>
      </c>
      <c r="C3134" s="27" t="s">
        <v>168</v>
      </c>
      <c r="D3134" s="25" t="s">
        <v>273</v>
      </c>
      <c r="E3134" s="26" t="s">
        <v>274</v>
      </c>
      <c r="F3134" s="27" t="str">
        <f>VLOOKUP(표1[[#This Row],[품번]],[1]!품번구분[#Data],2,0)</f>
        <v>G</v>
      </c>
      <c r="G3134" s="26">
        <v>4</v>
      </c>
      <c r="H3134" s="28">
        <v>82</v>
      </c>
      <c r="I3134" s="28">
        <v>0</v>
      </c>
      <c r="J3134" s="29">
        <f>표1[[#This Row],[C/V]]*표1[[#This Row],[판수]]-표1[[#This Row],[불량수량]]</f>
        <v>328</v>
      </c>
      <c r="K3134" s="28" t="s">
        <v>275</v>
      </c>
      <c r="L3134" s="28" t="s">
        <v>34</v>
      </c>
      <c r="M3134" s="30" t="s">
        <v>230</v>
      </c>
      <c r="N3134" s="56" t="s">
        <v>353</v>
      </c>
      <c r="O3134" s="25">
        <f t="shared" si="244"/>
        <v>620</v>
      </c>
      <c r="P3134" s="31">
        <v>0</v>
      </c>
      <c r="Q3134" s="32"/>
      <c r="R3134" s="33">
        <f t="shared" si="246"/>
        <v>7.935483870967742</v>
      </c>
      <c r="S3134" s="34">
        <f t="shared" si="245"/>
        <v>180</v>
      </c>
      <c r="T3134" s="35">
        <f>IF(L3134="비가동",0,VLOOKUP(E3134,[1]단가!$D$4:$G$1048576,4,0))</f>
        <v>550</v>
      </c>
      <c r="U3134" s="35">
        <f t="shared" si="247"/>
        <v>180400</v>
      </c>
      <c r="V3134" s="36" t="str">
        <f>IF($L3134="비가동",0,IF($B3134="in",VLOOKUP($E3134,[1]투입량!$M:$T,3,FALSE),VLOOKUP($E3134,[1]투입량!$D:$I,3,FALSE)))</f>
        <v>E5005-1</v>
      </c>
      <c r="W3134" s="35">
        <f>IF($L3134="비가동",0,IF($B3134="in",VLOOKUP($E3134,[1]투입량!$M:$T,6,FALSE),VLOOKUP($E3134,[1]투입량!$D:$I,5,FALSE)))</f>
        <v>555</v>
      </c>
      <c r="X3134" s="35">
        <f t="shared" si="249"/>
        <v>50061</v>
      </c>
      <c r="Y3134" s="37">
        <f>IF(V3134=0,0,VLOOKUP(V3134,[1]원재료!C:H,3,0)*0.001)</f>
        <v>3.25</v>
      </c>
      <c r="Z3134" s="35">
        <f t="shared" si="248"/>
        <v>162698.25</v>
      </c>
      <c r="AA3134" s="49"/>
      <c r="AB3134" s="39" t="s">
        <v>232</v>
      </c>
      <c r="AC3134" s="40"/>
    </row>
    <row r="3135" spans="1:29" ht="19.5" customHeight="1" x14ac:dyDescent="0.45">
      <c r="A3135" s="58">
        <v>46160</v>
      </c>
      <c r="B3135" s="57" t="s">
        <v>29</v>
      </c>
      <c r="C3135" s="27" t="s">
        <v>168</v>
      </c>
      <c r="D3135" s="25" t="s">
        <v>267</v>
      </c>
      <c r="E3135" s="26" t="s">
        <v>374</v>
      </c>
      <c r="F3135" s="27" t="str">
        <f>VLOOKUP(표1[[#This Row],[품번]],[1]!품번구분[#Data],2,0)</f>
        <v>G</v>
      </c>
      <c r="G3135" s="26">
        <v>49</v>
      </c>
      <c r="H3135" s="28">
        <v>98</v>
      </c>
      <c r="I3135" s="28">
        <v>0</v>
      </c>
      <c r="J3135" s="29">
        <f>표1[[#This Row],[C/V]]*표1[[#This Row],[판수]]-표1[[#This Row],[불량수량]]</f>
        <v>4802</v>
      </c>
      <c r="K3135" s="28" t="s">
        <v>269</v>
      </c>
      <c r="L3135" s="28" t="s">
        <v>117</v>
      </c>
      <c r="M3135" s="30" t="s">
        <v>353</v>
      </c>
      <c r="N3135" s="56" t="s">
        <v>230</v>
      </c>
      <c r="O3135" s="25">
        <f t="shared" si="244"/>
        <v>660</v>
      </c>
      <c r="P3135" s="31">
        <v>0</v>
      </c>
      <c r="Q3135" s="32"/>
      <c r="R3135" s="33">
        <f t="shared" si="246"/>
        <v>8.9090909090909101</v>
      </c>
      <c r="S3135" s="34">
        <f t="shared" si="245"/>
        <v>184</v>
      </c>
      <c r="T3135" s="35">
        <f>IF(L3135="비가동",0,VLOOKUP(E3135,[1]단가!$D$4:$G$1048576,4,0))</f>
        <v>110</v>
      </c>
      <c r="U3135" s="35">
        <f t="shared" si="247"/>
        <v>528220</v>
      </c>
      <c r="V3135" s="36" t="str">
        <f>IF($L3135="비가동",0,IF($B3135="in",VLOOKUP($E3135,[1]투입량!$M:$T,3,FALSE),VLOOKUP($E3135,[1]투입량!$D:$I,3,FALSE)))</f>
        <v>E5005-1</v>
      </c>
      <c r="W3135" s="35">
        <f>IF($L3135="비가동",0,IF($B3135="in",VLOOKUP($E3135,[1]투입량!$M:$T,6,FALSE),VLOOKUP($E3135,[1]투입량!$D:$I,5,FALSE)))</f>
        <v>0</v>
      </c>
      <c r="X3135" s="35">
        <f t="shared" si="249"/>
        <v>0</v>
      </c>
      <c r="Y3135" s="37">
        <f>IF(V3135=0,0,VLOOKUP(V3135,[1]원재료!C:H,3,0)*0.001)</f>
        <v>3.25</v>
      </c>
      <c r="Z3135" s="35">
        <f t="shared" si="248"/>
        <v>0</v>
      </c>
      <c r="AA3135" s="49"/>
      <c r="AB3135" s="39" t="s">
        <v>232</v>
      </c>
      <c r="AC3135" s="40"/>
    </row>
    <row r="3136" spans="1:29" ht="19.5" customHeight="1" x14ac:dyDescent="0.45">
      <c r="A3136" s="58">
        <v>46160</v>
      </c>
      <c r="B3136" s="57" t="s">
        <v>29</v>
      </c>
      <c r="C3136" s="27" t="s">
        <v>168</v>
      </c>
      <c r="D3136" s="25" t="s">
        <v>270</v>
      </c>
      <c r="E3136" s="26" t="s">
        <v>425</v>
      </c>
      <c r="F3136" s="27" t="str">
        <f>VLOOKUP(표1[[#This Row],[품번]],[1]!품번구분[#Data],2,0)</f>
        <v>G</v>
      </c>
      <c r="G3136" s="26">
        <v>32</v>
      </c>
      <c r="H3136" s="28">
        <v>98</v>
      </c>
      <c r="I3136" s="28">
        <v>0</v>
      </c>
      <c r="J3136" s="29">
        <f>표1[[#This Row],[C/V]]*표1[[#This Row],[판수]]-표1[[#This Row],[불량수량]]</f>
        <v>3136</v>
      </c>
      <c r="K3136" s="28" t="s">
        <v>269</v>
      </c>
      <c r="L3136" s="28" t="s">
        <v>117</v>
      </c>
      <c r="M3136" s="30" t="s">
        <v>353</v>
      </c>
      <c r="N3136" s="56" t="s">
        <v>230</v>
      </c>
      <c r="O3136" s="25">
        <f t="shared" si="244"/>
        <v>660</v>
      </c>
      <c r="P3136" s="31">
        <v>0</v>
      </c>
      <c r="Q3136" s="32"/>
      <c r="R3136" s="33">
        <f t="shared" si="246"/>
        <v>8.9090909090909101</v>
      </c>
      <c r="S3136" s="34">
        <f t="shared" si="245"/>
        <v>183</v>
      </c>
      <c r="T3136" s="35">
        <f>IF(L3136="비가동",0,VLOOKUP(E3136,[1]단가!$D$4:$G$1048576,4,0))</f>
        <v>91</v>
      </c>
      <c r="U3136" s="35">
        <f t="shared" si="247"/>
        <v>285376</v>
      </c>
      <c r="V3136" s="36" t="str">
        <f>IF($L3136="비가동",0,IF($B3136="in",VLOOKUP($E3136,[1]투입량!$M:$T,3,FALSE),VLOOKUP($E3136,[1]투입량!$D:$I,3,FALSE)))</f>
        <v>C5001</v>
      </c>
      <c r="W3136" s="35">
        <f>IF($L3136="비가동",0,IF($B3136="in",VLOOKUP($E3136,[1]투입량!$M:$T,6,FALSE),VLOOKUP($E3136,[1]투입량!$D:$I,5,FALSE)))</f>
        <v>304</v>
      </c>
      <c r="X3136" s="35">
        <f t="shared" si="249"/>
        <v>32771.200000000004</v>
      </c>
      <c r="Y3136" s="37">
        <f>IF(V3136=0,0,VLOOKUP(V3136,[1]원재료!C:H,3,0)*0.001)</f>
        <v>7.4</v>
      </c>
      <c r="Z3136" s="35">
        <f t="shared" si="248"/>
        <v>242506.88000000003</v>
      </c>
      <c r="AA3136" s="49"/>
      <c r="AB3136" s="39" t="s">
        <v>232</v>
      </c>
      <c r="AC3136" s="40"/>
    </row>
    <row r="3137" spans="1:29" ht="19.5" customHeight="1" x14ac:dyDescent="0.45">
      <c r="A3137" s="58">
        <v>46160</v>
      </c>
      <c r="B3137" s="57" t="s">
        <v>29</v>
      </c>
      <c r="C3137" s="27" t="s">
        <v>168</v>
      </c>
      <c r="D3137" s="25" t="s">
        <v>273</v>
      </c>
      <c r="E3137" s="26" t="s">
        <v>274</v>
      </c>
      <c r="F3137" s="27" t="str">
        <f>VLOOKUP(표1[[#This Row],[품번]],[1]!품번구분[#Data],2,0)</f>
        <v>G</v>
      </c>
      <c r="G3137" s="26">
        <v>4</v>
      </c>
      <c r="H3137" s="28">
        <v>98</v>
      </c>
      <c r="I3137" s="28">
        <v>0</v>
      </c>
      <c r="J3137" s="29">
        <f>표1[[#This Row],[C/V]]*표1[[#This Row],[판수]]-표1[[#This Row],[불량수량]]</f>
        <v>392</v>
      </c>
      <c r="K3137" s="28" t="s">
        <v>269</v>
      </c>
      <c r="L3137" s="28" t="s">
        <v>117</v>
      </c>
      <c r="M3137" s="30" t="s">
        <v>353</v>
      </c>
      <c r="N3137" s="56" t="s">
        <v>230</v>
      </c>
      <c r="O3137" s="25">
        <f t="shared" si="244"/>
        <v>660</v>
      </c>
      <c r="P3137" s="31">
        <v>0</v>
      </c>
      <c r="Q3137" s="32"/>
      <c r="R3137" s="33">
        <f t="shared" si="246"/>
        <v>8.9090909090909101</v>
      </c>
      <c r="S3137" s="34">
        <f t="shared" si="245"/>
        <v>180</v>
      </c>
      <c r="T3137" s="35">
        <f>IF(L3137="비가동",0,VLOOKUP(E3137,[1]단가!$D$4:$G$1048576,4,0))</f>
        <v>550</v>
      </c>
      <c r="U3137" s="35">
        <f t="shared" si="247"/>
        <v>215600</v>
      </c>
      <c r="V3137" s="36" t="str">
        <f>IF($L3137="비가동",0,IF($B3137="in",VLOOKUP($E3137,[1]투입량!$M:$T,3,FALSE),VLOOKUP($E3137,[1]투입량!$D:$I,3,FALSE)))</f>
        <v>E5005-1</v>
      </c>
      <c r="W3137" s="35">
        <f>IF($L3137="비가동",0,IF($B3137="in",VLOOKUP($E3137,[1]투입량!$M:$T,6,FALSE),VLOOKUP($E3137,[1]투입량!$D:$I,5,FALSE)))</f>
        <v>555</v>
      </c>
      <c r="X3137" s="35">
        <f t="shared" si="249"/>
        <v>59829</v>
      </c>
      <c r="Y3137" s="37">
        <f>IF(V3137=0,0,VLOOKUP(V3137,[1]원재료!C:H,3,0)*0.001)</f>
        <v>3.25</v>
      </c>
      <c r="Z3137" s="35">
        <f t="shared" si="248"/>
        <v>194444.25</v>
      </c>
      <c r="AA3137" s="49"/>
      <c r="AB3137" s="39" t="s">
        <v>232</v>
      </c>
      <c r="AC3137" s="40"/>
    </row>
    <row r="3138" spans="1:29" ht="19.5" hidden="1" customHeight="1" x14ac:dyDescent="0.45">
      <c r="A3138" s="58">
        <v>46160</v>
      </c>
      <c r="B3138" s="57" t="s">
        <v>29</v>
      </c>
      <c r="C3138" s="27" t="s">
        <v>168</v>
      </c>
      <c r="D3138" s="25" t="s">
        <v>276</v>
      </c>
      <c r="E3138" s="26" t="s">
        <v>277</v>
      </c>
      <c r="F3138" s="27" t="str">
        <f>VLOOKUP(표1[[#This Row],[품번]],[1]!품번구분[#Data],2,0)</f>
        <v>G</v>
      </c>
      <c r="G3138" s="26">
        <v>4</v>
      </c>
      <c r="H3138" s="28">
        <v>90</v>
      </c>
      <c r="I3138" s="28">
        <v>0</v>
      </c>
      <c r="J3138" s="29">
        <f>표1[[#This Row],[C/V]]*표1[[#This Row],[판수]]-표1[[#This Row],[불량수량]]</f>
        <v>360</v>
      </c>
      <c r="K3138" s="28" t="s">
        <v>322</v>
      </c>
      <c r="L3138" s="28" t="s">
        <v>34</v>
      </c>
      <c r="M3138" s="30" t="s">
        <v>230</v>
      </c>
      <c r="N3138" s="56" t="s">
        <v>353</v>
      </c>
      <c r="O3138" s="25">
        <f t="shared" ref="O3138:O3201" si="250">IF(OR($M3138="",$N3138="",$M3138=$N3138),0,MAX(0,IF(AND(WEEKDAY($A3138,2)&lt;=5,$L3138="주간"),MIN(ROUND(MOD($N3138-$M3138,1)*1440-IF(AND($M3138&lt;TIME(13,0,0),IF($N3138&lt;=$M3138,$N3138+1,$N3138)&gt;TIME(12,0,0)),(MIN(IF($N3138&lt;=$M3138,$N3138+1,$N3138),TIME(13,0,0))-MAX($M3138,TIME(12,0,0)))*1440,0)-IF(AND($M3138&lt;TIME(17,40,0),IF($N3138&lt;=$M3138,$N3138+1,$N3138)&gt;TIME(17,0,0)),(MIN(IF($N3138&lt;=$M3138,$N3138+1,$N3138),TIME(17,40,0))-MAX($M3138,TIME(17,0,0)))*1440,0),0),620),IF(AND(WEEKDAY($A3138,2)&lt;=5,$L3138="야간"),MIN(ROUND(MOD($N3138-$M3138,1)*1440-IF(AND(IF($M3138&lt;0.5,$M3138+1,$M3138)&lt;TIME(3,30,0)+1,IF($N3138&lt;0.5,$N3138+1,$N3138)&gt;TIME(2,30,0)+1),(MIN(IF($N3138&lt;0.5,$N3138+1,$N3138),TIME(3,30,0)+1)-MAX(IF($M3138&lt;0.5,$M3138+1,$M3138),TIME(2,30,0)+1))*1440,0),0),660),IF(AND(WEEKDAY($A3138,2)&gt;5,$L3138="주간"),MIN(ROUND(MOD($N3138-$M3138,1)*1440-IF(AND($M3138&lt;TIME(13,0,0),IF($N3138&lt;=$M3138,$N3138+1,$N3138)&gt;TIME(12,0,0)),(MIN(IF($N3138&lt;=$M3138,$N3138+1,$N3138),TIME(13,0,0))-MAX($M3138,TIME(12,0,0)))*1440,0),0),540),IF(AND(WEEKDAY($A3138,2)&gt;5,$L3138="야간"),MIN(ROUND(MOD($N3138-$M3138,1)*1440-IF(AND(IF($M3138&lt;0.5,$M3138+1,$M3138)&lt;TIME(3,30,0)+1,IF($N3138&lt;0.5,$N3138+1,$N3138)&gt;TIME(2,0,0)+1),(MIN(IF($N3138&lt;0.5,$N3138+1,$N3138),TIME(3,30,0)+1)-MAX(IF($M3138&lt;0.5,$M3138+1,$M3138),TIME(2,0,0)+1))*1440,0),0),750),0))))-$P3138))</f>
        <v>580</v>
      </c>
      <c r="P3138" s="31">
        <v>40</v>
      </c>
      <c r="Q3138" s="32" t="s">
        <v>343</v>
      </c>
      <c r="R3138" s="33">
        <f t="shared" si="246"/>
        <v>9.3103448275862064</v>
      </c>
      <c r="S3138" s="34">
        <f t="shared" si="245"/>
        <v>198</v>
      </c>
      <c r="T3138" s="35">
        <f>IF(L3138="비가동",0,VLOOKUP(E3138,[1]단가!$D$4:$G$1048576,4,0))</f>
        <v>832.6</v>
      </c>
      <c r="U3138" s="35">
        <f t="shared" si="247"/>
        <v>299736</v>
      </c>
      <c r="V3138" s="36" t="str">
        <f>IF($L3138="비가동",0,IF($B3138="in",VLOOKUP($E3138,[1]투입량!$M:$T,3,FALSE),VLOOKUP($E3138,[1]투입량!$D:$I,3,FALSE)))</f>
        <v>E5005-1</v>
      </c>
      <c r="W3138" s="35">
        <f>IF($L3138="비가동",0,IF($B3138="in",VLOOKUP($E3138,[1]투입량!$M:$T,6,FALSE),VLOOKUP($E3138,[1]투입량!$D:$I,5,FALSE)))</f>
        <v>0</v>
      </c>
      <c r="X3138" s="35">
        <f t="shared" si="249"/>
        <v>0</v>
      </c>
      <c r="Y3138" s="37">
        <f>IF(V3138=0,0,VLOOKUP(V3138,[1]원재료!C:H,3,0)*0.001)</f>
        <v>3.25</v>
      </c>
      <c r="Z3138" s="35">
        <f t="shared" si="248"/>
        <v>0</v>
      </c>
      <c r="AA3138" s="49"/>
      <c r="AB3138" s="39" t="s">
        <v>232</v>
      </c>
      <c r="AC3138" s="40"/>
    </row>
    <row r="3139" spans="1:29" ht="19.5" hidden="1" customHeight="1" x14ac:dyDescent="0.45">
      <c r="A3139" s="58">
        <v>46160</v>
      </c>
      <c r="B3139" s="57" t="s">
        <v>29</v>
      </c>
      <c r="C3139" s="27" t="s">
        <v>168</v>
      </c>
      <c r="D3139" s="25" t="s">
        <v>279</v>
      </c>
      <c r="E3139" s="26" t="s">
        <v>392</v>
      </c>
      <c r="F3139" s="27" t="str">
        <f>VLOOKUP(표1[[#This Row],[품번]],[1]!품번구분[#Data],2,0)</f>
        <v>G</v>
      </c>
      <c r="G3139" s="26">
        <v>70</v>
      </c>
      <c r="H3139" s="28">
        <v>90</v>
      </c>
      <c r="I3139" s="28">
        <v>0</v>
      </c>
      <c r="J3139" s="29">
        <f>표1[[#This Row],[C/V]]*표1[[#This Row],[판수]]-표1[[#This Row],[불량수량]]</f>
        <v>6300</v>
      </c>
      <c r="K3139" s="28" t="s">
        <v>322</v>
      </c>
      <c r="L3139" s="28" t="s">
        <v>34</v>
      </c>
      <c r="M3139" s="30" t="s">
        <v>230</v>
      </c>
      <c r="N3139" s="56" t="s">
        <v>353</v>
      </c>
      <c r="O3139" s="25">
        <f t="shared" si="250"/>
        <v>580</v>
      </c>
      <c r="P3139" s="31">
        <v>40</v>
      </c>
      <c r="Q3139" s="32" t="s">
        <v>343</v>
      </c>
      <c r="R3139" s="33">
        <f t="shared" si="246"/>
        <v>9.3103448275862064</v>
      </c>
      <c r="S3139" s="34">
        <f t="shared" ref="S3139:S3202" si="251">SUMIFS(H:H,$A:$A,A3139,$D:$D,D3139,$E:$E,E3139)</f>
        <v>198</v>
      </c>
      <c r="T3139" s="35">
        <f>IF(L3139="비가동",0,VLOOKUP(E3139,[1]단가!$D$4:$G$1048576,4,0))</f>
        <v>321.89999999999998</v>
      </c>
      <c r="U3139" s="35">
        <f t="shared" si="247"/>
        <v>2027969.9999999998</v>
      </c>
      <c r="V3139" s="36" t="str">
        <f>IF($L3139="비가동",0,IF($B3139="in",VLOOKUP($E3139,[1]투입량!$M:$T,3,FALSE),VLOOKUP($E3139,[1]투입량!$D:$I,3,FALSE)))</f>
        <v>E5802</v>
      </c>
      <c r="W3139" s="35">
        <f>IF($L3139="비가동",0,IF($B3139="in",VLOOKUP($E3139,[1]투입량!$M:$T,6,FALSE),VLOOKUP($E3139,[1]투입량!$D:$I,5,FALSE)))</f>
        <v>68</v>
      </c>
      <c r="X3139" s="35">
        <f t="shared" si="249"/>
        <v>6732.0000000000009</v>
      </c>
      <c r="Y3139" s="37">
        <f>IF(V3139=0,0,VLOOKUP(V3139,[1]원재료!C:H,3,0)*0.001)</f>
        <v>5.83</v>
      </c>
      <c r="Z3139" s="35">
        <f t="shared" si="248"/>
        <v>39247.560000000005</v>
      </c>
      <c r="AA3139" s="49"/>
      <c r="AB3139" s="39" t="s">
        <v>232</v>
      </c>
      <c r="AC3139" s="40"/>
    </row>
    <row r="3140" spans="1:29" ht="19.5" hidden="1" customHeight="1" x14ac:dyDescent="0.45">
      <c r="A3140" s="58">
        <v>46160</v>
      </c>
      <c r="B3140" s="57" t="s">
        <v>29</v>
      </c>
      <c r="C3140" s="27" t="s">
        <v>168</v>
      </c>
      <c r="D3140" s="25" t="s">
        <v>281</v>
      </c>
      <c r="E3140" s="26" t="s">
        <v>282</v>
      </c>
      <c r="F3140" s="27" t="str">
        <f>VLOOKUP(표1[[#This Row],[품번]],[1]!품번구분[#Data],2,0)</f>
        <v>G</v>
      </c>
      <c r="G3140" s="26">
        <v>4</v>
      </c>
      <c r="H3140" s="28">
        <v>90</v>
      </c>
      <c r="I3140" s="28">
        <v>0</v>
      </c>
      <c r="J3140" s="29">
        <f>표1[[#This Row],[C/V]]*표1[[#This Row],[판수]]-표1[[#This Row],[불량수량]]</f>
        <v>360</v>
      </c>
      <c r="K3140" s="28" t="s">
        <v>322</v>
      </c>
      <c r="L3140" s="28" t="s">
        <v>34</v>
      </c>
      <c r="M3140" s="30" t="s">
        <v>230</v>
      </c>
      <c r="N3140" s="56" t="s">
        <v>353</v>
      </c>
      <c r="O3140" s="25">
        <f t="shared" si="250"/>
        <v>580</v>
      </c>
      <c r="P3140" s="31">
        <v>40</v>
      </c>
      <c r="Q3140" s="32" t="s">
        <v>343</v>
      </c>
      <c r="R3140" s="33">
        <f t="shared" si="246"/>
        <v>9.3103448275862064</v>
      </c>
      <c r="S3140" s="34">
        <f t="shared" si="251"/>
        <v>198</v>
      </c>
      <c r="T3140" s="35">
        <f>IF(L3140="비가동",0,VLOOKUP(E3140,[1]단가!$D$4:$G$1048576,4,0))</f>
        <v>0</v>
      </c>
      <c r="U3140" s="35">
        <f t="shared" si="247"/>
        <v>0</v>
      </c>
      <c r="V3140" s="36" t="str">
        <f>IF($L3140="비가동",0,IF($B3140="in",VLOOKUP($E3140,[1]투입량!$M:$T,3,FALSE),VLOOKUP($E3140,[1]투입량!$D:$I,3,FALSE)))</f>
        <v>E5005-1</v>
      </c>
      <c r="W3140" s="35">
        <f>IF($L3140="비가동",0,IF($B3140="in",VLOOKUP($E3140,[1]투입량!$M:$T,6,FALSE),VLOOKUP($E3140,[1]투입량!$D:$I,5,FALSE)))</f>
        <v>0</v>
      </c>
      <c r="X3140" s="35">
        <f t="shared" si="249"/>
        <v>0</v>
      </c>
      <c r="Y3140" s="37">
        <f>IF(V3140=0,0,VLOOKUP(V3140,[1]원재료!C:H,3,0)*0.001)</f>
        <v>3.25</v>
      </c>
      <c r="Z3140" s="35">
        <f t="shared" si="248"/>
        <v>0</v>
      </c>
      <c r="AA3140" s="49"/>
      <c r="AB3140" s="39" t="s">
        <v>232</v>
      </c>
      <c r="AC3140" s="40"/>
    </row>
    <row r="3141" spans="1:29" ht="19.5" customHeight="1" x14ac:dyDescent="0.45">
      <c r="A3141" s="58">
        <v>46160</v>
      </c>
      <c r="B3141" s="57" t="s">
        <v>29</v>
      </c>
      <c r="C3141" s="27" t="s">
        <v>168</v>
      </c>
      <c r="D3141" s="25" t="s">
        <v>276</v>
      </c>
      <c r="E3141" s="26" t="s">
        <v>277</v>
      </c>
      <c r="F3141" s="27" t="str">
        <f>VLOOKUP(표1[[#This Row],[품번]],[1]!품번구분[#Data],2,0)</f>
        <v>G</v>
      </c>
      <c r="G3141" s="26">
        <v>4</v>
      </c>
      <c r="H3141" s="28">
        <v>108</v>
      </c>
      <c r="I3141" s="28">
        <v>0</v>
      </c>
      <c r="J3141" s="29">
        <f>표1[[#This Row],[C/V]]*표1[[#This Row],[판수]]-표1[[#This Row],[불량수량]]</f>
        <v>432</v>
      </c>
      <c r="K3141" s="28" t="s">
        <v>278</v>
      </c>
      <c r="L3141" s="28" t="s">
        <v>117</v>
      </c>
      <c r="M3141" s="30" t="s">
        <v>353</v>
      </c>
      <c r="N3141" s="56" t="s">
        <v>230</v>
      </c>
      <c r="O3141" s="25">
        <f t="shared" si="250"/>
        <v>660</v>
      </c>
      <c r="P3141" s="31">
        <v>0</v>
      </c>
      <c r="Q3141" s="32"/>
      <c r="R3141" s="33">
        <f t="shared" si="246"/>
        <v>9.8181818181818183</v>
      </c>
      <c r="S3141" s="34">
        <f t="shared" si="251"/>
        <v>198</v>
      </c>
      <c r="T3141" s="35">
        <f>IF(L3141="비가동",0,VLOOKUP(E3141,[1]단가!$D$4:$G$1048576,4,0))</f>
        <v>832.6</v>
      </c>
      <c r="U3141" s="35">
        <f t="shared" si="247"/>
        <v>359683.2</v>
      </c>
      <c r="V3141" s="36" t="str">
        <f>IF($L3141="비가동",0,IF($B3141="in",VLOOKUP($E3141,[1]투입량!$M:$T,3,FALSE),VLOOKUP($E3141,[1]투입량!$D:$I,3,FALSE)))</f>
        <v>E5005-1</v>
      </c>
      <c r="W3141" s="35">
        <f>IF($L3141="비가동",0,IF($B3141="in",VLOOKUP($E3141,[1]투입량!$M:$T,6,FALSE),VLOOKUP($E3141,[1]투입량!$D:$I,5,FALSE)))</f>
        <v>0</v>
      </c>
      <c r="X3141" s="35">
        <f t="shared" si="249"/>
        <v>0</v>
      </c>
      <c r="Y3141" s="37">
        <f>IF(V3141=0,0,VLOOKUP(V3141,[1]원재료!C:H,3,0)*0.001)</f>
        <v>3.25</v>
      </c>
      <c r="Z3141" s="35">
        <f t="shared" si="248"/>
        <v>0</v>
      </c>
      <c r="AA3141" s="49"/>
      <c r="AB3141" s="39" t="s">
        <v>232</v>
      </c>
      <c r="AC3141" s="40"/>
    </row>
    <row r="3142" spans="1:29" ht="19.5" customHeight="1" x14ac:dyDescent="0.45">
      <c r="A3142" s="58">
        <v>46160</v>
      </c>
      <c r="B3142" s="57" t="s">
        <v>29</v>
      </c>
      <c r="C3142" s="27" t="s">
        <v>168</v>
      </c>
      <c r="D3142" s="25" t="s">
        <v>279</v>
      </c>
      <c r="E3142" s="26" t="s">
        <v>392</v>
      </c>
      <c r="F3142" s="27" t="str">
        <f>VLOOKUP(표1[[#This Row],[품번]],[1]!품번구분[#Data],2,0)</f>
        <v>G</v>
      </c>
      <c r="G3142" s="26">
        <v>70</v>
      </c>
      <c r="H3142" s="28">
        <v>108</v>
      </c>
      <c r="I3142" s="28">
        <v>0</v>
      </c>
      <c r="J3142" s="29">
        <f>표1[[#This Row],[C/V]]*표1[[#This Row],[판수]]-표1[[#This Row],[불량수량]]</f>
        <v>7560</v>
      </c>
      <c r="K3142" s="28" t="s">
        <v>278</v>
      </c>
      <c r="L3142" s="28" t="s">
        <v>117</v>
      </c>
      <c r="M3142" s="30" t="s">
        <v>353</v>
      </c>
      <c r="N3142" s="56" t="s">
        <v>230</v>
      </c>
      <c r="O3142" s="25">
        <f t="shared" si="250"/>
        <v>660</v>
      </c>
      <c r="P3142" s="31">
        <v>0</v>
      </c>
      <c r="Q3142" s="32"/>
      <c r="R3142" s="33">
        <f t="shared" ref="R3142:R3205" si="252">IF(H3142=0,"",H3142/O3142*60)</f>
        <v>9.8181818181818183</v>
      </c>
      <c r="S3142" s="34">
        <f t="shared" si="251"/>
        <v>198</v>
      </c>
      <c r="T3142" s="35">
        <f>IF(L3142="비가동",0,VLOOKUP(E3142,[1]단가!$D$4:$G$1048576,4,0))</f>
        <v>321.89999999999998</v>
      </c>
      <c r="U3142" s="35">
        <f t="shared" si="247"/>
        <v>2433564</v>
      </c>
      <c r="V3142" s="36" t="str">
        <f>IF($L3142="비가동",0,IF($B3142="in",VLOOKUP($E3142,[1]투입량!$M:$T,3,FALSE),VLOOKUP($E3142,[1]투입량!$D:$I,3,FALSE)))</f>
        <v>E5802</v>
      </c>
      <c r="W3142" s="35">
        <f>IF($L3142="비가동",0,IF($B3142="in",VLOOKUP($E3142,[1]투입량!$M:$T,6,FALSE),VLOOKUP($E3142,[1]투입량!$D:$I,5,FALSE)))</f>
        <v>68</v>
      </c>
      <c r="X3142" s="35">
        <f t="shared" si="249"/>
        <v>8078.4000000000015</v>
      </c>
      <c r="Y3142" s="37">
        <f>IF(V3142=0,0,VLOOKUP(V3142,[1]원재료!C:H,3,0)*0.001)</f>
        <v>5.83</v>
      </c>
      <c r="Z3142" s="35">
        <f t="shared" si="248"/>
        <v>47097.072000000007</v>
      </c>
      <c r="AA3142" s="49"/>
      <c r="AB3142" s="39" t="s">
        <v>232</v>
      </c>
      <c r="AC3142" s="40"/>
    </row>
    <row r="3143" spans="1:29" ht="19.5" customHeight="1" x14ac:dyDescent="0.45">
      <c r="A3143" s="58">
        <v>46160</v>
      </c>
      <c r="B3143" s="57" t="s">
        <v>29</v>
      </c>
      <c r="C3143" s="27" t="s">
        <v>168</v>
      </c>
      <c r="D3143" s="25" t="s">
        <v>281</v>
      </c>
      <c r="E3143" s="26" t="s">
        <v>282</v>
      </c>
      <c r="F3143" s="27" t="str">
        <f>VLOOKUP(표1[[#This Row],[품번]],[1]!품번구분[#Data],2,0)</f>
        <v>G</v>
      </c>
      <c r="G3143" s="26">
        <v>4</v>
      </c>
      <c r="H3143" s="28">
        <v>108</v>
      </c>
      <c r="I3143" s="28">
        <v>0</v>
      </c>
      <c r="J3143" s="29">
        <f>표1[[#This Row],[C/V]]*표1[[#This Row],[판수]]-표1[[#This Row],[불량수량]]</f>
        <v>432</v>
      </c>
      <c r="K3143" s="28" t="s">
        <v>278</v>
      </c>
      <c r="L3143" s="28" t="s">
        <v>117</v>
      </c>
      <c r="M3143" s="30" t="s">
        <v>353</v>
      </c>
      <c r="N3143" s="56" t="s">
        <v>230</v>
      </c>
      <c r="O3143" s="25">
        <f t="shared" si="250"/>
        <v>660</v>
      </c>
      <c r="P3143" s="31">
        <v>0</v>
      </c>
      <c r="Q3143" s="32"/>
      <c r="R3143" s="33">
        <f t="shared" si="252"/>
        <v>9.8181818181818183</v>
      </c>
      <c r="S3143" s="34">
        <f t="shared" si="251"/>
        <v>198</v>
      </c>
      <c r="T3143" s="35">
        <f>IF(L3143="비가동",0,VLOOKUP(E3143,[1]단가!$D$4:$G$1048576,4,0))</f>
        <v>0</v>
      </c>
      <c r="U3143" s="35">
        <f t="shared" si="247"/>
        <v>0</v>
      </c>
      <c r="V3143" s="36" t="str">
        <f>IF($L3143="비가동",0,IF($B3143="in",VLOOKUP($E3143,[1]투입량!$M:$T,3,FALSE),VLOOKUP($E3143,[1]투입량!$D:$I,3,FALSE)))</f>
        <v>E5005-1</v>
      </c>
      <c r="W3143" s="35">
        <f>IF($L3143="비가동",0,IF($B3143="in",VLOOKUP($E3143,[1]투입량!$M:$T,6,FALSE),VLOOKUP($E3143,[1]투입량!$D:$I,5,FALSE)))</f>
        <v>0</v>
      </c>
      <c r="X3143" s="35">
        <f t="shared" si="249"/>
        <v>0</v>
      </c>
      <c r="Y3143" s="37">
        <f>IF(V3143=0,0,VLOOKUP(V3143,[1]원재료!C:H,3,0)*0.001)</f>
        <v>3.25</v>
      </c>
      <c r="Z3143" s="35">
        <f t="shared" si="248"/>
        <v>0</v>
      </c>
      <c r="AA3143" s="49"/>
      <c r="AB3143" s="39" t="s">
        <v>232</v>
      </c>
      <c r="AC3143" s="40"/>
    </row>
    <row r="3144" spans="1:29" ht="19.5" customHeight="1" x14ac:dyDescent="0.45">
      <c r="A3144" s="58">
        <v>46160</v>
      </c>
      <c r="B3144" s="57" t="s">
        <v>29</v>
      </c>
      <c r="C3144" s="27" t="s">
        <v>168</v>
      </c>
      <c r="D3144" s="25" t="s">
        <v>284</v>
      </c>
      <c r="E3144" s="26" t="s">
        <v>448</v>
      </c>
      <c r="F3144" s="27" t="str">
        <f>VLOOKUP(표1[[#This Row],[품번]],[1]!품번구분[#Data],2,0)</f>
        <v>G</v>
      </c>
      <c r="G3144" s="26">
        <v>20</v>
      </c>
      <c r="H3144" s="28">
        <v>58</v>
      </c>
      <c r="I3144" s="28">
        <v>0</v>
      </c>
      <c r="J3144" s="29">
        <f>표1[[#This Row],[C/V]]*표1[[#This Row],[판수]]-표1[[#This Row],[불량수량]]</f>
        <v>1160</v>
      </c>
      <c r="K3144" s="28" t="s">
        <v>311</v>
      </c>
      <c r="L3144" s="28" t="s">
        <v>34</v>
      </c>
      <c r="M3144" s="30" t="s">
        <v>230</v>
      </c>
      <c r="N3144" s="56" t="s">
        <v>353</v>
      </c>
      <c r="O3144" s="25">
        <f t="shared" si="250"/>
        <v>620</v>
      </c>
      <c r="P3144" s="31">
        <v>0</v>
      </c>
      <c r="Q3144" s="32"/>
      <c r="R3144" s="33">
        <f t="shared" si="252"/>
        <v>5.612903225806452</v>
      </c>
      <c r="S3144" s="34">
        <f t="shared" si="251"/>
        <v>58</v>
      </c>
      <c r="T3144" s="35">
        <f>IF(L3144="비가동",0,VLOOKUP(E3144,[1]단가!$D$4:$G$1048576,4,0))</f>
        <v>265</v>
      </c>
      <c r="U3144" s="35">
        <f t="shared" si="247"/>
        <v>307400</v>
      </c>
      <c r="V3144" s="36" t="str">
        <f>IF($L3144="비가동",0,IF($B3144="in",VLOOKUP($E3144,[1]투입량!$M:$T,3,FALSE),VLOOKUP($E3144,[1]투입량!$D:$I,3,FALSE)))</f>
        <v>E6005</v>
      </c>
      <c r="W3144" s="35">
        <f>IF($L3144="비가동",0,IF($B3144="in",VLOOKUP($E3144,[1]투입량!$M:$T,6,FALSE),VLOOKUP($E3144,[1]투입량!$D:$I,5,FALSE)))</f>
        <v>24</v>
      </c>
      <c r="X3144" s="35">
        <f t="shared" si="249"/>
        <v>1531.2</v>
      </c>
      <c r="Y3144" s="37">
        <f>IF(V3144=0,0,VLOOKUP(V3144,[1]원재료!C:H,3,0)*0.001)</f>
        <v>4.62</v>
      </c>
      <c r="Z3144" s="35">
        <f t="shared" si="248"/>
        <v>7074.1440000000002</v>
      </c>
      <c r="AA3144" s="49"/>
      <c r="AB3144" s="39" t="s">
        <v>232</v>
      </c>
      <c r="AC3144" s="40"/>
    </row>
    <row r="3145" spans="1:29" ht="19.5" customHeight="1" x14ac:dyDescent="0.45">
      <c r="A3145" s="58">
        <v>46160</v>
      </c>
      <c r="B3145" s="57" t="s">
        <v>29</v>
      </c>
      <c r="C3145" s="27" t="s">
        <v>168</v>
      </c>
      <c r="D3145" s="25" t="s">
        <v>287</v>
      </c>
      <c r="E3145" s="26" t="s">
        <v>441</v>
      </c>
      <c r="F3145" s="27" t="str">
        <f>VLOOKUP(표1[[#This Row],[품번]],[1]!품번구분[#Data],2,0)</f>
        <v>G</v>
      </c>
      <c r="G3145" s="26">
        <v>32</v>
      </c>
      <c r="H3145" s="28">
        <v>89</v>
      </c>
      <c r="I3145" s="28">
        <v>0</v>
      </c>
      <c r="J3145" s="29">
        <f>표1[[#This Row],[C/V]]*표1[[#This Row],[판수]]-표1[[#This Row],[불량수량]]</f>
        <v>2848</v>
      </c>
      <c r="K3145" s="28" t="s">
        <v>311</v>
      </c>
      <c r="L3145" s="28" t="s">
        <v>34</v>
      </c>
      <c r="M3145" s="30" t="s">
        <v>230</v>
      </c>
      <c r="N3145" s="56" t="s">
        <v>353</v>
      </c>
      <c r="O3145" s="25">
        <f t="shared" si="250"/>
        <v>620</v>
      </c>
      <c r="P3145" s="31">
        <v>0</v>
      </c>
      <c r="Q3145" s="32"/>
      <c r="R3145" s="33">
        <f t="shared" si="252"/>
        <v>8.612903225806452</v>
      </c>
      <c r="S3145" s="34">
        <f t="shared" si="251"/>
        <v>89</v>
      </c>
      <c r="T3145" s="35">
        <f>IF(L3145="비가동",0,VLOOKUP(E3145,[1]단가!$D$4:$G$1048576,4,0))</f>
        <v>109</v>
      </c>
      <c r="U3145" s="35">
        <f t="shared" si="247"/>
        <v>310432</v>
      </c>
      <c r="V3145" s="36" t="str">
        <f>IF($L3145="비가동",0,IF($B3145="in",VLOOKUP($E3145,[1]투입량!$M:$T,3,FALSE),VLOOKUP($E3145,[1]투입량!$D:$I,3,FALSE)))</f>
        <v>C5001</v>
      </c>
      <c r="W3145" s="35">
        <f>IF($L3145="비가동",0,IF($B3145="in",VLOOKUP($E3145,[1]투입량!$M:$T,6,FALSE),VLOOKUP($E3145,[1]투입량!$D:$I,5,FALSE)))</f>
        <v>55</v>
      </c>
      <c r="X3145" s="35">
        <f t="shared" si="249"/>
        <v>5384.5000000000009</v>
      </c>
      <c r="Y3145" s="37">
        <f>IF(V3145=0,0,VLOOKUP(V3145,[1]원재료!C:H,3,0)*0.001)</f>
        <v>7.4</v>
      </c>
      <c r="Z3145" s="35">
        <f t="shared" si="248"/>
        <v>39845.30000000001</v>
      </c>
      <c r="AA3145" s="49"/>
      <c r="AB3145" s="39" t="s">
        <v>232</v>
      </c>
      <c r="AC3145" s="40"/>
    </row>
    <row r="3146" spans="1:29" ht="19.5" customHeight="1" x14ac:dyDescent="0.45">
      <c r="A3146" s="58">
        <v>46160</v>
      </c>
      <c r="B3146" s="57" t="s">
        <v>29</v>
      </c>
      <c r="C3146" s="27" t="s">
        <v>168</v>
      </c>
      <c r="D3146" s="25" t="s">
        <v>289</v>
      </c>
      <c r="E3146" s="26" t="s">
        <v>459</v>
      </c>
      <c r="F3146" s="27" t="str">
        <f>VLOOKUP(표1[[#This Row],[품번]],[1]!품번구분[#Data],2,0)</f>
        <v>G</v>
      </c>
      <c r="G3146" s="26">
        <v>30</v>
      </c>
      <c r="H3146" s="28">
        <v>88</v>
      </c>
      <c r="I3146" s="28">
        <v>0</v>
      </c>
      <c r="J3146" s="29">
        <f>표1[[#This Row],[C/V]]*표1[[#This Row],[판수]]-표1[[#This Row],[불량수량]]</f>
        <v>2640</v>
      </c>
      <c r="K3146" s="28" t="s">
        <v>311</v>
      </c>
      <c r="L3146" s="28" t="s">
        <v>34</v>
      </c>
      <c r="M3146" s="30" t="s">
        <v>230</v>
      </c>
      <c r="N3146" s="56" t="s">
        <v>353</v>
      </c>
      <c r="O3146" s="25">
        <f t="shared" si="250"/>
        <v>620</v>
      </c>
      <c r="P3146" s="31">
        <v>0</v>
      </c>
      <c r="Q3146" s="32"/>
      <c r="R3146" s="33">
        <f t="shared" si="252"/>
        <v>8.5161290322580641</v>
      </c>
      <c r="S3146" s="34">
        <f t="shared" si="251"/>
        <v>88</v>
      </c>
      <c r="T3146" s="35">
        <f>IF(L3146="비가동",0,VLOOKUP(E3146,[1]단가!$D$4:$G$1048576,4,0))</f>
        <v>128</v>
      </c>
      <c r="U3146" s="35">
        <f t="shared" si="247"/>
        <v>337920</v>
      </c>
      <c r="V3146" s="36" t="str">
        <f>IF($L3146="비가동",0,IF($B3146="in",VLOOKUP($E3146,[1]투입량!$M:$T,3,FALSE),VLOOKUP($E3146,[1]투입량!$D:$I,3,FALSE)))</f>
        <v>CE5001</v>
      </c>
      <c r="W3146" s="35">
        <f>IF($L3146="비가동",0,IF($B3146="in",VLOOKUP($E3146,[1]투입량!$M:$T,6,FALSE),VLOOKUP($E3146,[1]투입량!$D:$I,5,FALSE)))</f>
        <v>460</v>
      </c>
      <c r="X3146" s="35">
        <f t="shared" si="249"/>
        <v>44528.000000000007</v>
      </c>
      <c r="Y3146" s="37">
        <f>IF(V3146=0,0,VLOOKUP(V3146,[1]원재료!C:H,3,0)*0.001)</f>
        <v>3.0500000000000003</v>
      </c>
      <c r="Z3146" s="35">
        <f t="shared" si="248"/>
        <v>135810.40000000002</v>
      </c>
      <c r="AA3146" s="49"/>
      <c r="AB3146" s="39" t="s">
        <v>232</v>
      </c>
      <c r="AC3146" s="40"/>
    </row>
    <row r="3147" spans="1:29" ht="19.5" customHeight="1" x14ac:dyDescent="0.45">
      <c r="A3147" s="58">
        <v>46160</v>
      </c>
      <c r="B3147" s="57" t="s">
        <v>29</v>
      </c>
      <c r="C3147" s="27" t="s">
        <v>168</v>
      </c>
      <c r="D3147" s="25" t="s">
        <v>304</v>
      </c>
      <c r="E3147" s="26" t="s">
        <v>305</v>
      </c>
      <c r="F3147" s="27" t="str">
        <f>VLOOKUP(표1[[#This Row],[품번]],[1]!품번구분[#Data],2,0)</f>
        <v>G</v>
      </c>
      <c r="G3147" s="26">
        <v>40</v>
      </c>
      <c r="H3147" s="28">
        <v>80</v>
      </c>
      <c r="I3147" s="28">
        <v>0</v>
      </c>
      <c r="J3147" s="29">
        <f>표1[[#This Row],[C/V]]*표1[[#This Row],[판수]]-표1[[#This Row],[불량수량]]</f>
        <v>3200</v>
      </c>
      <c r="K3147" s="28" t="s">
        <v>452</v>
      </c>
      <c r="L3147" s="28" t="s">
        <v>34</v>
      </c>
      <c r="M3147" s="30" t="s">
        <v>230</v>
      </c>
      <c r="N3147" s="56" t="s">
        <v>353</v>
      </c>
      <c r="O3147" s="25">
        <f t="shared" si="250"/>
        <v>620</v>
      </c>
      <c r="P3147" s="31">
        <v>0</v>
      </c>
      <c r="Q3147" s="32"/>
      <c r="R3147" s="33">
        <f t="shared" si="252"/>
        <v>7.741935483870968</v>
      </c>
      <c r="S3147" s="34">
        <f t="shared" si="251"/>
        <v>170</v>
      </c>
      <c r="T3147" s="35">
        <f>IF(L3147="비가동",0,VLOOKUP(E3147,[1]단가!$D$4:$G$1048576,4,0))</f>
        <v>95</v>
      </c>
      <c r="U3147" s="35">
        <f t="shared" si="247"/>
        <v>304000</v>
      </c>
      <c r="V3147" s="36" t="str">
        <f>IF($L3147="비가동",0,IF($B3147="in",VLOOKUP($E3147,[1]투입량!$M:$T,3,FALSE),VLOOKUP($E3147,[1]투입량!$D:$I,3,FALSE)))</f>
        <v>E4005-1</v>
      </c>
      <c r="W3147" s="35">
        <f>IF($L3147="비가동",0,IF($B3147="in",VLOOKUP($E3147,[1]투입량!$M:$T,6,FALSE),VLOOKUP($E3147,[1]투입량!$D:$I,5,FALSE)))</f>
        <v>272</v>
      </c>
      <c r="X3147" s="35">
        <f t="shared" si="249"/>
        <v>23936.000000000004</v>
      </c>
      <c r="Y3147" s="37">
        <f>IF(V3147=0,0,VLOOKUP(V3147,[1]원재료!C:H,3,0)*0.001)</f>
        <v>3.24</v>
      </c>
      <c r="Z3147" s="35">
        <f t="shared" si="248"/>
        <v>77552.640000000014</v>
      </c>
      <c r="AA3147" s="49"/>
      <c r="AB3147" s="39" t="s">
        <v>232</v>
      </c>
      <c r="AC3147" s="40"/>
    </row>
    <row r="3148" spans="1:29" ht="19.5" customHeight="1" x14ac:dyDescent="0.45">
      <c r="A3148" s="58">
        <v>46160</v>
      </c>
      <c r="B3148" s="57" t="s">
        <v>29</v>
      </c>
      <c r="C3148" s="27" t="s">
        <v>168</v>
      </c>
      <c r="D3148" s="25" t="s">
        <v>307</v>
      </c>
      <c r="E3148" s="26" t="s">
        <v>308</v>
      </c>
      <c r="F3148" s="27" t="str">
        <f>VLOOKUP(표1[[#This Row],[품번]],[1]!품번구분[#Data],2,0)</f>
        <v>G</v>
      </c>
      <c r="G3148" s="26">
        <v>25</v>
      </c>
      <c r="H3148" s="28">
        <v>81</v>
      </c>
      <c r="I3148" s="28">
        <v>0</v>
      </c>
      <c r="J3148" s="29">
        <f>표1[[#This Row],[C/V]]*표1[[#This Row],[판수]]-표1[[#This Row],[불량수량]]</f>
        <v>2025</v>
      </c>
      <c r="K3148" s="28" t="s">
        <v>452</v>
      </c>
      <c r="L3148" s="28" t="s">
        <v>34</v>
      </c>
      <c r="M3148" s="30" t="s">
        <v>230</v>
      </c>
      <c r="N3148" s="56" t="s">
        <v>353</v>
      </c>
      <c r="O3148" s="25">
        <f t="shared" si="250"/>
        <v>620</v>
      </c>
      <c r="P3148" s="31">
        <v>0</v>
      </c>
      <c r="Q3148" s="32"/>
      <c r="R3148" s="33">
        <f t="shared" si="252"/>
        <v>7.838709677419355</v>
      </c>
      <c r="S3148" s="34">
        <f t="shared" si="251"/>
        <v>171</v>
      </c>
      <c r="T3148" s="35">
        <f>IF(L3148="비가동",0,VLOOKUP(E3148,[1]단가!$D$4:$G$1048576,4,0))</f>
        <v>270</v>
      </c>
      <c r="U3148" s="35">
        <f t="shared" si="247"/>
        <v>546750</v>
      </c>
      <c r="V3148" s="36" t="str">
        <f>IF($L3148="비가동",0,IF($B3148="in",VLOOKUP($E3148,[1]투입량!$M:$T,3,FALSE),VLOOKUP($E3148,[1]투입량!$D:$I,3,FALSE)))</f>
        <v>E5005-1</v>
      </c>
      <c r="W3148" s="35">
        <f>IF($L3148="비가동",0,IF($B3148="in",VLOOKUP($E3148,[1]투입량!$M:$T,6,FALSE),VLOOKUP($E3148,[1]투입량!$D:$I,5,FALSE)))</f>
        <v>1200</v>
      </c>
      <c r="X3148" s="35">
        <f t="shared" si="249"/>
        <v>106920</v>
      </c>
      <c r="Y3148" s="37">
        <f>IF(V3148=0,0,VLOOKUP(V3148,[1]원재료!C:H,3,0)*0.001)</f>
        <v>3.25</v>
      </c>
      <c r="Z3148" s="35">
        <f t="shared" si="248"/>
        <v>347490</v>
      </c>
      <c r="AA3148" s="49"/>
      <c r="AB3148" s="39" t="s">
        <v>232</v>
      </c>
      <c r="AC3148" s="40"/>
    </row>
    <row r="3149" spans="1:29" ht="19.5" customHeight="1" x14ac:dyDescent="0.45">
      <c r="A3149" s="58">
        <v>46160</v>
      </c>
      <c r="B3149" s="57" t="s">
        <v>29</v>
      </c>
      <c r="C3149" s="27" t="s">
        <v>168</v>
      </c>
      <c r="D3149" s="25" t="s">
        <v>309</v>
      </c>
      <c r="E3149" s="26" t="s">
        <v>310</v>
      </c>
      <c r="F3149" s="27" t="str">
        <f>VLOOKUP(표1[[#This Row],[품번]],[1]!품번구분[#Data],2,0)</f>
        <v>G</v>
      </c>
      <c r="G3149" s="26">
        <v>8</v>
      </c>
      <c r="H3149" s="28">
        <v>81</v>
      </c>
      <c r="I3149" s="28">
        <v>0</v>
      </c>
      <c r="J3149" s="29">
        <f>표1[[#This Row],[C/V]]*표1[[#This Row],[판수]]-표1[[#This Row],[불량수량]]</f>
        <v>648</v>
      </c>
      <c r="K3149" s="28" t="s">
        <v>452</v>
      </c>
      <c r="L3149" s="28" t="s">
        <v>34</v>
      </c>
      <c r="M3149" s="30" t="s">
        <v>230</v>
      </c>
      <c r="N3149" s="56" t="s">
        <v>353</v>
      </c>
      <c r="O3149" s="25">
        <f t="shared" si="250"/>
        <v>620</v>
      </c>
      <c r="P3149" s="31">
        <v>0</v>
      </c>
      <c r="Q3149" s="32"/>
      <c r="R3149" s="33">
        <f t="shared" si="252"/>
        <v>7.838709677419355</v>
      </c>
      <c r="S3149" s="34">
        <f t="shared" si="251"/>
        <v>171</v>
      </c>
      <c r="T3149" s="35">
        <f>IF(L3149="비가동",0,VLOOKUP(E3149,[1]단가!$D$4:$G$1048576,4,0))</f>
        <v>672.3</v>
      </c>
      <c r="U3149" s="35">
        <f t="shared" si="247"/>
        <v>435650.39999999997</v>
      </c>
      <c r="V3149" s="36" t="str">
        <f>IF($L3149="비가동",0,IF($B3149="in",VLOOKUP($E3149,[1]투입량!$M:$T,3,FALSE),VLOOKUP($E3149,[1]투입량!$D:$I,3,FALSE)))</f>
        <v>E5005-1</v>
      </c>
      <c r="W3149" s="35">
        <f>IF($L3149="비가동",0,IF($B3149="in",VLOOKUP($E3149,[1]투입량!$M:$T,6,FALSE),VLOOKUP($E3149,[1]투입량!$D:$I,5,FALSE)))</f>
        <v>366</v>
      </c>
      <c r="X3149" s="35">
        <f t="shared" si="249"/>
        <v>32610.600000000002</v>
      </c>
      <c r="Y3149" s="37">
        <f>IF(V3149=0,0,VLOOKUP(V3149,[1]원재료!C:H,3,0)*0.001)</f>
        <v>3.25</v>
      </c>
      <c r="Z3149" s="35">
        <f t="shared" si="248"/>
        <v>105984.45000000001</v>
      </c>
      <c r="AA3149" s="49"/>
      <c r="AB3149" s="39" t="s">
        <v>232</v>
      </c>
      <c r="AC3149" s="40"/>
    </row>
    <row r="3150" spans="1:29" ht="19.5" customHeight="1" x14ac:dyDescent="0.45">
      <c r="A3150" s="58">
        <v>46160</v>
      </c>
      <c r="B3150" s="57" t="s">
        <v>29</v>
      </c>
      <c r="C3150" s="27" t="s">
        <v>168</v>
      </c>
      <c r="D3150" s="25" t="s">
        <v>304</v>
      </c>
      <c r="E3150" s="26" t="s">
        <v>305</v>
      </c>
      <c r="F3150" s="27" t="str">
        <f>VLOOKUP(표1[[#This Row],[품번]],[1]!품번구분[#Data],2,0)</f>
        <v>G</v>
      </c>
      <c r="G3150" s="26">
        <v>40</v>
      </c>
      <c r="H3150" s="28">
        <v>90</v>
      </c>
      <c r="I3150" s="28">
        <v>0</v>
      </c>
      <c r="J3150" s="29">
        <f>표1[[#This Row],[C/V]]*표1[[#This Row],[판수]]-표1[[#This Row],[불량수량]]</f>
        <v>3600</v>
      </c>
      <c r="K3150" s="28" t="s">
        <v>306</v>
      </c>
      <c r="L3150" s="28" t="s">
        <v>117</v>
      </c>
      <c r="M3150" s="30" t="s">
        <v>353</v>
      </c>
      <c r="N3150" s="56" t="s">
        <v>230</v>
      </c>
      <c r="O3150" s="25">
        <f t="shared" si="250"/>
        <v>660</v>
      </c>
      <c r="P3150" s="31">
        <v>0</v>
      </c>
      <c r="Q3150" s="32"/>
      <c r="R3150" s="33">
        <f t="shared" si="252"/>
        <v>8.1818181818181817</v>
      </c>
      <c r="S3150" s="34">
        <f t="shared" si="251"/>
        <v>170</v>
      </c>
      <c r="T3150" s="35">
        <f>IF(L3150="비가동",0,VLOOKUP(E3150,[1]단가!$D$4:$G$1048576,4,0))</f>
        <v>95</v>
      </c>
      <c r="U3150" s="35">
        <f t="shared" si="247"/>
        <v>342000</v>
      </c>
      <c r="V3150" s="36" t="str">
        <f>IF($L3150="비가동",0,IF($B3150="in",VLOOKUP($E3150,[1]투입량!$M:$T,3,FALSE),VLOOKUP($E3150,[1]투입량!$D:$I,3,FALSE)))</f>
        <v>E4005-1</v>
      </c>
      <c r="W3150" s="35">
        <f>IF($L3150="비가동",0,IF($B3150="in",VLOOKUP($E3150,[1]투입량!$M:$T,6,FALSE),VLOOKUP($E3150,[1]투입량!$D:$I,5,FALSE)))</f>
        <v>272</v>
      </c>
      <c r="X3150" s="35">
        <f t="shared" si="249"/>
        <v>26928.000000000004</v>
      </c>
      <c r="Y3150" s="37">
        <f>IF(V3150=0,0,VLOOKUP(V3150,[1]원재료!C:H,3,0)*0.001)</f>
        <v>3.24</v>
      </c>
      <c r="Z3150" s="35">
        <f t="shared" si="248"/>
        <v>87246.720000000016</v>
      </c>
      <c r="AA3150" s="49"/>
      <c r="AB3150" s="39" t="s">
        <v>232</v>
      </c>
      <c r="AC3150" s="40"/>
    </row>
    <row r="3151" spans="1:29" ht="19.5" customHeight="1" x14ac:dyDescent="0.45">
      <c r="A3151" s="58">
        <v>46160</v>
      </c>
      <c r="B3151" s="57" t="s">
        <v>29</v>
      </c>
      <c r="C3151" s="27" t="s">
        <v>168</v>
      </c>
      <c r="D3151" s="25" t="s">
        <v>307</v>
      </c>
      <c r="E3151" s="26" t="s">
        <v>308</v>
      </c>
      <c r="F3151" s="27" t="str">
        <f>VLOOKUP(표1[[#This Row],[품번]],[1]!품번구분[#Data],2,0)</f>
        <v>G</v>
      </c>
      <c r="G3151" s="26">
        <v>25</v>
      </c>
      <c r="H3151" s="28">
        <v>90</v>
      </c>
      <c r="I3151" s="28">
        <v>0</v>
      </c>
      <c r="J3151" s="29">
        <f>표1[[#This Row],[C/V]]*표1[[#This Row],[판수]]-표1[[#This Row],[불량수량]]</f>
        <v>2250</v>
      </c>
      <c r="K3151" s="28" t="s">
        <v>306</v>
      </c>
      <c r="L3151" s="28" t="s">
        <v>117</v>
      </c>
      <c r="M3151" s="30" t="s">
        <v>353</v>
      </c>
      <c r="N3151" s="56" t="s">
        <v>230</v>
      </c>
      <c r="O3151" s="25">
        <f t="shared" si="250"/>
        <v>660</v>
      </c>
      <c r="P3151" s="31">
        <v>0</v>
      </c>
      <c r="Q3151" s="32"/>
      <c r="R3151" s="33">
        <f t="shared" si="252"/>
        <v>8.1818181818181817</v>
      </c>
      <c r="S3151" s="34">
        <f t="shared" si="251"/>
        <v>171</v>
      </c>
      <c r="T3151" s="35">
        <f>IF(L3151="비가동",0,VLOOKUP(E3151,[1]단가!$D$4:$G$1048576,4,0))</f>
        <v>270</v>
      </c>
      <c r="U3151" s="35">
        <f t="shared" si="247"/>
        <v>607500</v>
      </c>
      <c r="V3151" s="36" t="str">
        <f>IF($L3151="비가동",0,IF($B3151="in",VLOOKUP($E3151,[1]투입량!$M:$T,3,FALSE),VLOOKUP($E3151,[1]투입량!$D:$I,3,FALSE)))</f>
        <v>E5005-1</v>
      </c>
      <c r="W3151" s="35">
        <f>IF($L3151="비가동",0,IF($B3151="in",VLOOKUP($E3151,[1]투입량!$M:$T,6,FALSE),VLOOKUP($E3151,[1]투입량!$D:$I,5,FALSE)))</f>
        <v>1200</v>
      </c>
      <c r="X3151" s="35">
        <f t="shared" si="249"/>
        <v>118800</v>
      </c>
      <c r="Y3151" s="37">
        <f>IF(V3151=0,0,VLOOKUP(V3151,[1]원재료!C:H,3,0)*0.001)</f>
        <v>3.25</v>
      </c>
      <c r="Z3151" s="35">
        <f t="shared" si="248"/>
        <v>386100</v>
      </c>
      <c r="AA3151" s="49"/>
      <c r="AB3151" s="39" t="s">
        <v>232</v>
      </c>
      <c r="AC3151" s="40"/>
    </row>
    <row r="3152" spans="1:29" ht="19.5" customHeight="1" x14ac:dyDescent="0.45">
      <c r="A3152" s="58">
        <v>46160</v>
      </c>
      <c r="B3152" s="57" t="s">
        <v>29</v>
      </c>
      <c r="C3152" s="27" t="s">
        <v>168</v>
      </c>
      <c r="D3152" s="25" t="s">
        <v>309</v>
      </c>
      <c r="E3152" s="26" t="s">
        <v>310</v>
      </c>
      <c r="F3152" s="27" t="str">
        <f>VLOOKUP(표1[[#This Row],[품번]],[1]!품번구분[#Data],2,0)</f>
        <v>G</v>
      </c>
      <c r="G3152" s="26">
        <v>8</v>
      </c>
      <c r="H3152" s="28">
        <v>90</v>
      </c>
      <c r="I3152" s="28">
        <v>0</v>
      </c>
      <c r="J3152" s="29">
        <f>표1[[#This Row],[C/V]]*표1[[#This Row],[판수]]-표1[[#This Row],[불량수량]]</f>
        <v>720</v>
      </c>
      <c r="K3152" s="28" t="s">
        <v>306</v>
      </c>
      <c r="L3152" s="28" t="s">
        <v>117</v>
      </c>
      <c r="M3152" s="30" t="s">
        <v>353</v>
      </c>
      <c r="N3152" s="56" t="s">
        <v>230</v>
      </c>
      <c r="O3152" s="25">
        <f t="shared" si="250"/>
        <v>660</v>
      </c>
      <c r="P3152" s="31">
        <v>0</v>
      </c>
      <c r="Q3152" s="32"/>
      <c r="R3152" s="33">
        <f t="shared" si="252"/>
        <v>8.1818181818181817</v>
      </c>
      <c r="S3152" s="34">
        <f t="shared" si="251"/>
        <v>171</v>
      </c>
      <c r="T3152" s="35">
        <f>IF(L3152="비가동",0,VLOOKUP(E3152,[1]단가!$D$4:$G$1048576,4,0))</f>
        <v>672.3</v>
      </c>
      <c r="U3152" s="35">
        <f t="shared" si="247"/>
        <v>484055.99999999994</v>
      </c>
      <c r="V3152" s="36" t="str">
        <f>IF($L3152="비가동",0,IF($B3152="in",VLOOKUP($E3152,[1]투입량!$M:$T,3,FALSE),VLOOKUP($E3152,[1]투입량!$D:$I,3,FALSE)))</f>
        <v>E5005-1</v>
      </c>
      <c r="W3152" s="35">
        <f>IF($L3152="비가동",0,IF($B3152="in",VLOOKUP($E3152,[1]투입량!$M:$T,6,FALSE),VLOOKUP($E3152,[1]투입량!$D:$I,5,FALSE)))</f>
        <v>366</v>
      </c>
      <c r="X3152" s="35">
        <f t="shared" si="249"/>
        <v>36234</v>
      </c>
      <c r="Y3152" s="37">
        <f>IF(V3152=0,0,VLOOKUP(V3152,[1]원재료!C:H,3,0)*0.001)</f>
        <v>3.25</v>
      </c>
      <c r="Z3152" s="35">
        <f t="shared" si="248"/>
        <v>117760.5</v>
      </c>
      <c r="AA3152" s="49"/>
      <c r="AB3152" s="39" t="s">
        <v>232</v>
      </c>
      <c r="AC3152" s="40"/>
    </row>
    <row r="3153" spans="1:29" ht="19.5" customHeight="1" x14ac:dyDescent="0.45">
      <c r="A3153" s="58">
        <v>46160</v>
      </c>
      <c r="B3153" s="57" t="s">
        <v>29</v>
      </c>
      <c r="C3153" s="27" t="s">
        <v>168</v>
      </c>
      <c r="D3153" s="25" t="s">
        <v>312</v>
      </c>
      <c r="E3153" s="26" t="s">
        <v>313</v>
      </c>
      <c r="F3153" s="27" t="str">
        <f>VLOOKUP(표1[[#This Row],[품번]],[1]!품번구분[#Data],2,0)</f>
        <v>G</v>
      </c>
      <c r="G3153" s="26">
        <v>6</v>
      </c>
      <c r="H3153" s="28">
        <v>80</v>
      </c>
      <c r="I3153" s="28">
        <v>0</v>
      </c>
      <c r="J3153" s="29">
        <f>표1[[#This Row],[C/V]]*표1[[#This Row],[판수]]-표1[[#This Row],[불량수량]]</f>
        <v>480</v>
      </c>
      <c r="K3153" s="28" t="s">
        <v>319</v>
      </c>
      <c r="L3153" s="28" t="s">
        <v>34</v>
      </c>
      <c r="M3153" s="30" t="s">
        <v>230</v>
      </c>
      <c r="N3153" s="56" t="s">
        <v>353</v>
      </c>
      <c r="O3153" s="25">
        <f t="shared" si="250"/>
        <v>620</v>
      </c>
      <c r="P3153" s="31">
        <v>0</v>
      </c>
      <c r="Q3153" s="32"/>
      <c r="R3153" s="33">
        <f t="shared" si="252"/>
        <v>7.741935483870968</v>
      </c>
      <c r="S3153" s="34">
        <f t="shared" si="251"/>
        <v>165</v>
      </c>
      <c r="T3153" s="35">
        <f>IF(L3153="비가동",0,VLOOKUP(E3153,[1]단가!$D$4:$G$1048576,4,0))</f>
        <v>408.6</v>
      </c>
      <c r="U3153" s="35">
        <f t="shared" si="247"/>
        <v>196128</v>
      </c>
      <c r="V3153" s="36" t="str">
        <f>IF($L3153="비가동",0,IF($B3153="in",VLOOKUP($E3153,[1]투입량!$M:$T,3,FALSE),VLOOKUP($E3153,[1]투입량!$D:$I,3,FALSE)))</f>
        <v>E5005-1</v>
      </c>
      <c r="W3153" s="35">
        <f>IF($L3153="비가동",0,IF($B3153="in",VLOOKUP($E3153,[1]투입량!$M:$T,6,FALSE),VLOOKUP($E3153,[1]투입량!$D:$I,5,FALSE)))</f>
        <v>0</v>
      </c>
      <c r="X3153" s="35">
        <f t="shared" si="249"/>
        <v>0</v>
      </c>
      <c r="Y3153" s="37">
        <f>IF(V3153=0,0,VLOOKUP(V3153,[1]원재료!C:H,3,0)*0.001)</f>
        <v>3.25</v>
      </c>
      <c r="Z3153" s="35">
        <f t="shared" si="248"/>
        <v>0</v>
      </c>
      <c r="AA3153" s="49"/>
      <c r="AB3153" s="39" t="s">
        <v>232</v>
      </c>
      <c r="AC3153" s="40"/>
    </row>
    <row r="3154" spans="1:29" ht="19.5" customHeight="1" x14ac:dyDescent="0.45">
      <c r="A3154" s="58">
        <v>46160</v>
      </c>
      <c r="B3154" s="57" t="s">
        <v>29</v>
      </c>
      <c r="C3154" s="27" t="s">
        <v>168</v>
      </c>
      <c r="D3154" s="25" t="s">
        <v>315</v>
      </c>
      <c r="E3154" s="26" t="s">
        <v>313</v>
      </c>
      <c r="F3154" s="27" t="str">
        <f>VLOOKUP(표1[[#This Row],[품번]],[1]!품번구분[#Data],2,0)</f>
        <v>G</v>
      </c>
      <c r="G3154" s="26">
        <v>14</v>
      </c>
      <c r="H3154" s="28">
        <v>80</v>
      </c>
      <c r="I3154" s="28">
        <v>0</v>
      </c>
      <c r="J3154" s="29">
        <f>표1[[#This Row],[C/V]]*표1[[#This Row],[판수]]-표1[[#This Row],[불량수량]]</f>
        <v>1120</v>
      </c>
      <c r="K3154" s="28" t="s">
        <v>319</v>
      </c>
      <c r="L3154" s="28" t="s">
        <v>34</v>
      </c>
      <c r="M3154" s="30" t="s">
        <v>230</v>
      </c>
      <c r="N3154" s="56" t="s">
        <v>353</v>
      </c>
      <c r="O3154" s="25">
        <f t="shared" si="250"/>
        <v>620</v>
      </c>
      <c r="P3154" s="31">
        <v>0</v>
      </c>
      <c r="Q3154" s="32"/>
      <c r="R3154" s="33">
        <f t="shared" si="252"/>
        <v>7.741935483870968</v>
      </c>
      <c r="S3154" s="34">
        <f t="shared" si="251"/>
        <v>165</v>
      </c>
      <c r="T3154" s="35">
        <f>IF(L3154="비가동",0,VLOOKUP(E3154,[1]단가!$D$4:$G$1048576,4,0))</f>
        <v>408.6</v>
      </c>
      <c r="U3154" s="35">
        <f t="shared" si="247"/>
        <v>457632</v>
      </c>
      <c r="V3154" s="36" t="str">
        <f>IF($L3154="비가동",0,IF($B3154="in",VLOOKUP($E3154,[1]투입량!$M:$T,3,FALSE),VLOOKUP($E3154,[1]투입량!$D:$I,3,FALSE)))</f>
        <v>E5005-1</v>
      </c>
      <c r="W3154" s="35">
        <f>IF($L3154="비가동",0,IF($B3154="in",VLOOKUP($E3154,[1]투입량!$M:$T,6,FALSE),VLOOKUP($E3154,[1]투입량!$D:$I,5,FALSE)))</f>
        <v>0</v>
      </c>
      <c r="X3154" s="35">
        <f t="shared" si="249"/>
        <v>0</v>
      </c>
      <c r="Y3154" s="37">
        <f>IF(V3154=0,0,VLOOKUP(V3154,[1]원재료!C:H,3,0)*0.001)</f>
        <v>3.25</v>
      </c>
      <c r="Z3154" s="35">
        <f t="shared" si="248"/>
        <v>0</v>
      </c>
      <c r="AA3154" s="49"/>
      <c r="AB3154" s="39" t="s">
        <v>232</v>
      </c>
      <c r="AC3154" s="40"/>
    </row>
    <row r="3155" spans="1:29" ht="19.5" customHeight="1" x14ac:dyDescent="0.45">
      <c r="A3155" s="58">
        <v>46160</v>
      </c>
      <c r="B3155" s="57" t="s">
        <v>29</v>
      </c>
      <c r="C3155" s="27" t="s">
        <v>168</v>
      </c>
      <c r="D3155" s="25" t="s">
        <v>317</v>
      </c>
      <c r="E3155" s="26" t="s">
        <v>318</v>
      </c>
      <c r="F3155" s="27" t="str">
        <f>VLOOKUP(표1[[#This Row],[품번]],[1]!품번구분[#Data],2,0)</f>
        <v>G</v>
      </c>
      <c r="G3155" s="26">
        <v>70</v>
      </c>
      <c r="H3155" s="28">
        <v>53</v>
      </c>
      <c r="I3155" s="28">
        <v>0</v>
      </c>
      <c r="J3155" s="29">
        <f>표1[[#This Row],[C/V]]*표1[[#This Row],[판수]]-표1[[#This Row],[불량수량]]</f>
        <v>3710</v>
      </c>
      <c r="K3155" s="28" t="s">
        <v>319</v>
      </c>
      <c r="L3155" s="28" t="s">
        <v>34</v>
      </c>
      <c r="M3155" s="30" t="s">
        <v>230</v>
      </c>
      <c r="N3155" s="56" t="s">
        <v>353</v>
      </c>
      <c r="O3155" s="25">
        <f t="shared" si="250"/>
        <v>620</v>
      </c>
      <c r="P3155" s="31">
        <v>0</v>
      </c>
      <c r="Q3155" s="32"/>
      <c r="R3155" s="33">
        <f t="shared" si="252"/>
        <v>5.129032258064516</v>
      </c>
      <c r="S3155" s="34">
        <f t="shared" si="251"/>
        <v>109</v>
      </c>
      <c r="T3155" s="35">
        <f>IF(L3155="비가동",0,VLOOKUP(E3155,[1]단가!$D$4:$G$1048576,4,0))</f>
        <v>172</v>
      </c>
      <c r="U3155" s="35">
        <f t="shared" si="247"/>
        <v>638120</v>
      </c>
      <c r="V3155" s="36" t="str">
        <f>IF($L3155="비가동",0,IF($B3155="in",VLOOKUP($E3155,[1]투입량!$M:$T,3,FALSE),VLOOKUP($E3155,[1]투입량!$D:$I,3,FALSE)))</f>
        <v>E6005</v>
      </c>
      <c r="W3155" s="35">
        <f>IF($L3155="비가동",0,IF($B3155="in",VLOOKUP($E3155,[1]투입량!$M:$T,6,FALSE),VLOOKUP($E3155,[1]투입량!$D:$I,5,FALSE)))</f>
        <v>0</v>
      </c>
      <c r="X3155" s="35">
        <f t="shared" si="249"/>
        <v>0</v>
      </c>
      <c r="Y3155" s="37">
        <f>IF(V3155=0,0,VLOOKUP(V3155,[1]원재료!C:H,3,0)*0.001)</f>
        <v>4.62</v>
      </c>
      <c r="Z3155" s="35">
        <f t="shared" si="248"/>
        <v>0</v>
      </c>
      <c r="AA3155" s="49"/>
      <c r="AB3155" s="39" t="s">
        <v>232</v>
      </c>
      <c r="AC3155" s="40"/>
    </row>
    <row r="3156" spans="1:29" ht="19.5" customHeight="1" x14ac:dyDescent="0.45">
      <c r="A3156" s="58">
        <v>46160</v>
      </c>
      <c r="B3156" s="57" t="s">
        <v>29</v>
      </c>
      <c r="C3156" s="27" t="s">
        <v>168</v>
      </c>
      <c r="D3156" s="25" t="s">
        <v>312</v>
      </c>
      <c r="E3156" s="26" t="s">
        <v>313</v>
      </c>
      <c r="F3156" s="27" t="str">
        <f>VLOOKUP(표1[[#This Row],[품번]],[1]!품번구분[#Data],2,0)</f>
        <v>G</v>
      </c>
      <c r="G3156" s="26">
        <v>6</v>
      </c>
      <c r="H3156" s="28">
        <v>85</v>
      </c>
      <c r="I3156" s="28">
        <v>0</v>
      </c>
      <c r="J3156" s="29">
        <f>표1[[#This Row],[C/V]]*표1[[#This Row],[판수]]-표1[[#This Row],[불량수량]]</f>
        <v>510</v>
      </c>
      <c r="K3156" s="28" t="s">
        <v>314</v>
      </c>
      <c r="L3156" s="28" t="s">
        <v>117</v>
      </c>
      <c r="M3156" s="30" t="s">
        <v>230</v>
      </c>
      <c r="N3156" s="56" t="s">
        <v>353</v>
      </c>
      <c r="O3156" s="25">
        <f t="shared" si="250"/>
        <v>660</v>
      </c>
      <c r="P3156" s="31">
        <v>0</v>
      </c>
      <c r="Q3156" s="32"/>
      <c r="R3156" s="33">
        <f t="shared" si="252"/>
        <v>7.7272727272727266</v>
      </c>
      <c r="S3156" s="34">
        <f t="shared" si="251"/>
        <v>165</v>
      </c>
      <c r="T3156" s="35">
        <f>IF(L3156="비가동",0,VLOOKUP(E3156,[1]단가!$D$4:$G$1048576,4,0))</f>
        <v>408.6</v>
      </c>
      <c r="U3156" s="35">
        <f t="shared" si="247"/>
        <v>208386</v>
      </c>
      <c r="V3156" s="36" t="str">
        <f>IF($L3156="비가동",0,IF($B3156="in",VLOOKUP($E3156,[1]투입량!$M:$T,3,FALSE),VLOOKUP($E3156,[1]투입량!$D:$I,3,FALSE)))</f>
        <v>E5005-1</v>
      </c>
      <c r="W3156" s="35">
        <f>IF($L3156="비가동",0,IF($B3156="in",VLOOKUP($E3156,[1]투입량!$M:$T,6,FALSE),VLOOKUP($E3156,[1]투입량!$D:$I,5,FALSE)))</f>
        <v>0</v>
      </c>
      <c r="X3156" s="35">
        <f t="shared" si="249"/>
        <v>0</v>
      </c>
      <c r="Y3156" s="37">
        <f>IF(V3156=0,0,VLOOKUP(V3156,[1]원재료!C:H,3,0)*0.001)</f>
        <v>3.25</v>
      </c>
      <c r="Z3156" s="35">
        <f t="shared" si="248"/>
        <v>0</v>
      </c>
      <c r="AA3156" s="49"/>
      <c r="AB3156" s="39" t="s">
        <v>232</v>
      </c>
      <c r="AC3156" s="40"/>
    </row>
    <row r="3157" spans="1:29" ht="19.5" customHeight="1" x14ac:dyDescent="0.45">
      <c r="A3157" s="58">
        <v>46160</v>
      </c>
      <c r="B3157" s="57" t="s">
        <v>29</v>
      </c>
      <c r="C3157" s="27" t="s">
        <v>168</v>
      </c>
      <c r="D3157" s="25" t="s">
        <v>315</v>
      </c>
      <c r="E3157" s="26" t="s">
        <v>313</v>
      </c>
      <c r="F3157" s="27" t="str">
        <f>VLOOKUP(표1[[#This Row],[품번]],[1]!품번구분[#Data],2,0)</f>
        <v>G</v>
      </c>
      <c r="G3157" s="26">
        <v>14</v>
      </c>
      <c r="H3157" s="28">
        <v>85</v>
      </c>
      <c r="I3157" s="28">
        <v>0</v>
      </c>
      <c r="J3157" s="29">
        <f>표1[[#This Row],[C/V]]*표1[[#This Row],[판수]]-표1[[#This Row],[불량수량]]</f>
        <v>1190</v>
      </c>
      <c r="K3157" s="28" t="s">
        <v>314</v>
      </c>
      <c r="L3157" s="28" t="s">
        <v>117</v>
      </c>
      <c r="M3157" s="30" t="s">
        <v>353</v>
      </c>
      <c r="N3157" s="56" t="s">
        <v>230</v>
      </c>
      <c r="O3157" s="25">
        <f t="shared" si="250"/>
        <v>660</v>
      </c>
      <c r="P3157" s="31">
        <v>0</v>
      </c>
      <c r="Q3157" s="32"/>
      <c r="R3157" s="33">
        <f t="shared" si="252"/>
        <v>7.7272727272727266</v>
      </c>
      <c r="S3157" s="34">
        <f t="shared" si="251"/>
        <v>165</v>
      </c>
      <c r="T3157" s="35">
        <f>IF(L3157="비가동",0,VLOOKUP(E3157,[1]단가!$D$4:$G$1048576,4,0))</f>
        <v>408.6</v>
      </c>
      <c r="U3157" s="35">
        <f t="shared" si="247"/>
        <v>486234</v>
      </c>
      <c r="V3157" s="36" t="str">
        <f>IF($L3157="비가동",0,IF($B3157="in",VLOOKUP($E3157,[1]투입량!$M:$T,3,FALSE),VLOOKUP($E3157,[1]투입량!$D:$I,3,FALSE)))</f>
        <v>E5005-1</v>
      </c>
      <c r="W3157" s="35">
        <f>IF($L3157="비가동",0,IF($B3157="in",VLOOKUP($E3157,[1]투입량!$M:$T,6,FALSE),VLOOKUP($E3157,[1]투입량!$D:$I,5,FALSE)))</f>
        <v>0</v>
      </c>
      <c r="X3157" s="35">
        <f t="shared" si="249"/>
        <v>0</v>
      </c>
      <c r="Y3157" s="37">
        <f>IF(V3157=0,0,VLOOKUP(V3157,[1]원재료!C:H,3,0)*0.001)</f>
        <v>3.25</v>
      </c>
      <c r="Z3157" s="35">
        <f t="shared" si="248"/>
        <v>0</v>
      </c>
      <c r="AA3157" s="49"/>
      <c r="AB3157" s="39" t="s">
        <v>232</v>
      </c>
      <c r="AC3157" s="40"/>
    </row>
    <row r="3158" spans="1:29" ht="19.5" customHeight="1" x14ac:dyDescent="0.45">
      <c r="A3158" s="58">
        <v>46160</v>
      </c>
      <c r="B3158" s="57" t="s">
        <v>29</v>
      </c>
      <c r="C3158" s="27" t="s">
        <v>168</v>
      </c>
      <c r="D3158" s="25" t="s">
        <v>317</v>
      </c>
      <c r="E3158" s="26" t="s">
        <v>318</v>
      </c>
      <c r="F3158" s="27" t="str">
        <f>VLOOKUP(표1[[#This Row],[품번]],[1]!품번구분[#Data],2,0)</f>
        <v>G</v>
      </c>
      <c r="G3158" s="26">
        <v>70</v>
      </c>
      <c r="H3158" s="28">
        <v>56</v>
      </c>
      <c r="I3158" s="28">
        <v>0</v>
      </c>
      <c r="J3158" s="29">
        <f>표1[[#This Row],[C/V]]*표1[[#This Row],[판수]]-표1[[#This Row],[불량수량]]</f>
        <v>3920</v>
      </c>
      <c r="K3158" s="28" t="s">
        <v>314</v>
      </c>
      <c r="L3158" s="28" t="s">
        <v>117</v>
      </c>
      <c r="M3158" s="30" t="s">
        <v>353</v>
      </c>
      <c r="N3158" s="56" t="s">
        <v>230</v>
      </c>
      <c r="O3158" s="25">
        <f t="shared" si="250"/>
        <v>660</v>
      </c>
      <c r="P3158" s="31">
        <v>0</v>
      </c>
      <c r="Q3158" s="32"/>
      <c r="R3158" s="33">
        <f t="shared" si="252"/>
        <v>5.0909090909090908</v>
      </c>
      <c r="S3158" s="34">
        <f t="shared" si="251"/>
        <v>109</v>
      </c>
      <c r="T3158" s="35">
        <f>IF(L3158="비가동",0,VLOOKUP(E3158,[1]단가!$D$4:$G$1048576,4,0))</f>
        <v>172</v>
      </c>
      <c r="U3158" s="35">
        <f t="shared" si="247"/>
        <v>674240</v>
      </c>
      <c r="V3158" s="36" t="str">
        <f>IF($L3158="비가동",0,IF($B3158="in",VLOOKUP($E3158,[1]투입량!$M:$T,3,FALSE),VLOOKUP($E3158,[1]투입량!$D:$I,3,FALSE)))</f>
        <v>E6005</v>
      </c>
      <c r="W3158" s="35">
        <f>IF($L3158="비가동",0,IF($B3158="in",VLOOKUP($E3158,[1]투입량!$M:$T,6,FALSE),VLOOKUP($E3158,[1]투입량!$D:$I,5,FALSE)))</f>
        <v>0</v>
      </c>
      <c r="X3158" s="35">
        <f t="shared" si="249"/>
        <v>0</v>
      </c>
      <c r="Y3158" s="37">
        <f>IF(V3158=0,0,VLOOKUP(V3158,[1]원재료!C:H,3,0)*0.001)</f>
        <v>4.62</v>
      </c>
      <c r="Z3158" s="35">
        <f t="shared" si="248"/>
        <v>0</v>
      </c>
      <c r="AA3158" s="49"/>
      <c r="AB3158" s="39" t="s">
        <v>232</v>
      </c>
      <c r="AC3158" s="40"/>
    </row>
    <row r="3159" spans="1:29" ht="19.5" customHeight="1" x14ac:dyDescent="0.45">
      <c r="A3159" s="58">
        <v>46160</v>
      </c>
      <c r="B3159" s="57" t="s">
        <v>29</v>
      </c>
      <c r="C3159" s="27" t="s">
        <v>168</v>
      </c>
      <c r="D3159" s="25" t="s">
        <v>367</v>
      </c>
      <c r="E3159" s="26" t="s">
        <v>295</v>
      </c>
      <c r="F3159" s="27" t="str">
        <f>VLOOKUP(표1[[#This Row],[품번]],[1]!품번구분[#Data],2,0)</f>
        <v>G</v>
      </c>
      <c r="G3159" s="26">
        <v>9</v>
      </c>
      <c r="H3159" s="28">
        <v>101</v>
      </c>
      <c r="I3159" s="28">
        <v>0</v>
      </c>
      <c r="J3159" s="29">
        <f>표1[[#This Row],[C/V]]*표1[[#This Row],[판수]]-표1[[#This Row],[불량수량]]</f>
        <v>909</v>
      </c>
      <c r="K3159" s="28" t="s">
        <v>298</v>
      </c>
      <c r="L3159" s="28" t="s">
        <v>34</v>
      </c>
      <c r="M3159" s="30" t="s">
        <v>230</v>
      </c>
      <c r="N3159" s="56" t="s">
        <v>353</v>
      </c>
      <c r="O3159" s="25">
        <f t="shared" si="250"/>
        <v>620</v>
      </c>
      <c r="P3159" s="31">
        <v>0</v>
      </c>
      <c r="Q3159" s="32"/>
      <c r="R3159" s="33">
        <f t="shared" si="252"/>
        <v>9.7741935483870961</v>
      </c>
      <c r="S3159" s="34">
        <f t="shared" si="251"/>
        <v>211</v>
      </c>
      <c r="T3159" s="35">
        <f>IF(L3159="비가동",0,VLOOKUP(E3159,[1]단가!$D$4:$G$1048576,4,0))</f>
        <v>250</v>
      </c>
      <c r="U3159" s="35">
        <f t="shared" si="247"/>
        <v>227250</v>
      </c>
      <c r="V3159" s="36" t="str">
        <f>IF($L3159="비가동",0,IF($B3159="in",VLOOKUP($E3159,[1]투입량!$M:$T,3,FALSE),VLOOKUP($E3159,[1]투입량!$D:$I,3,FALSE)))</f>
        <v>E5005-1</v>
      </c>
      <c r="W3159" s="35">
        <f>IF($L3159="비가동",0,IF($B3159="in",VLOOKUP($E3159,[1]투입량!$M:$T,6,FALSE),VLOOKUP($E3159,[1]투입량!$D:$I,5,FALSE)))</f>
        <v>302</v>
      </c>
      <c r="X3159" s="35">
        <f t="shared" si="249"/>
        <v>33552.200000000004</v>
      </c>
      <c r="Y3159" s="37">
        <f>IF(V3159=0,0,VLOOKUP(V3159,[1]원재료!C:H,3,0)*0.001)</f>
        <v>3.25</v>
      </c>
      <c r="Z3159" s="35">
        <f t="shared" si="248"/>
        <v>109044.65000000001</v>
      </c>
      <c r="AA3159" s="49"/>
      <c r="AB3159" s="39" t="s">
        <v>232</v>
      </c>
      <c r="AC3159" s="40"/>
    </row>
    <row r="3160" spans="1:29" ht="19.5" customHeight="1" x14ac:dyDescent="0.45">
      <c r="A3160" s="58">
        <v>46160</v>
      </c>
      <c r="B3160" s="57" t="s">
        <v>29</v>
      </c>
      <c r="C3160" s="27" t="s">
        <v>168</v>
      </c>
      <c r="D3160" s="25" t="s">
        <v>368</v>
      </c>
      <c r="E3160" s="26" t="s">
        <v>449</v>
      </c>
      <c r="F3160" s="27" t="str">
        <f>VLOOKUP(표1[[#This Row],[품번]],[1]!품번구분[#Data],2,0)</f>
        <v>G</v>
      </c>
      <c r="G3160" s="26">
        <v>168</v>
      </c>
      <c r="H3160" s="28">
        <v>57</v>
      </c>
      <c r="I3160" s="28">
        <v>0</v>
      </c>
      <c r="J3160" s="29">
        <f>표1[[#This Row],[C/V]]*표1[[#This Row],[판수]]-표1[[#This Row],[불량수량]]</f>
        <v>9576</v>
      </c>
      <c r="K3160" s="28" t="s">
        <v>298</v>
      </c>
      <c r="L3160" s="28" t="s">
        <v>34</v>
      </c>
      <c r="M3160" s="30" t="s">
        <v>230</v>
      </c>
      <c r="N3160" s="56" t="s">
        <v>353</v>
      </c>
      <c r="O3160" s="25">
        <f t="shared" si="250"/>
        <v>620</v>
      </c>
      <c r="P3160" s="31">
        <v>0</v>
      </c>
      <c r="Q3160" s="32"/>
      <c r="R3160" s="33">
        <f t="shared" si="252"/>
        <v>5.5161290322580641</v>
      </c>
      <c r="S3160" s="34">
        <f t="shared" si="251"/>
        <v>117</v>
      </c>
      <c r="T3160" s="35">
        <f>IF(L3160="비가동",0,VLOOKUP(E3160,[1]단가!$D$4:$G$1048576,4,0))</f>
        <v>56</v>
      </c>
      <c r="U3160" s="35">
        <f t="shared" si="247"/>
        <v>536256</v>
      </c>
      <c r="V3160" s="36" t="str">
        <f>IF($L3160="비가동",0,IF($B3160="in",VLOOKUP($E3160,[1]투입량!$M:$T,3,FALSE),VLOOKUP($E3160,[1]투입량!$D:$I,3,FALSE)))</f>
        <v>E6501</v>
      </c>
      <c r="W3160" s="35">
        <f>IF($L3160="비가동",0,IF($B3160="in",VLOOKUP($E3160,[1]투입량!$M:$T,6,FALSE),VLOOKUP($E3160,[1]투입량!$D:$I,5,FALSE)))</f>
        <v>40</v>
      </c>
      <c r="X3160" s="35">
        <f t="shared" si="249"/>
        <v>2508</v>
      </c>
      <c r="Y3160" s="37">
        <f>IF(V3160=0,0,VLOOKUP(V3160,[1]원재료!C:H,3,0)*0.001)</f>
        <v>4.7300000000000004</v>
      </c>
      <c r="Z3160" s="35">
        <f t="shared" si="248"/>
        <v>11862.840000000002</v>
      </c>
      <c r="AA3160" s="49"/>
      <c r="AB3160" s="39" t="s">
        <v>232</v>
      </c>
      <c r="AC3160" s="40"/>
    </row>
    <row r="3161" spans="1:29" ht="19.5" customHeight="1" x14ac:dyDescent="0.45">
      <c r="A3161" s="58">
        <v>46160</v>
      </c>
      <c r="B3161" s="57" t="s">
        <v>29</v>
      </c>
      <c r="C3161" s="27" t="s">
        <v>168</v>
      </c>
      <c r="D3161" s="25" t="s">
        <v>367</v>
      </c>
      <c r="E3161" s="26" t="s">
        <v>295</v>
      </c>
      <c r="F3161" s="27" t="str">
        <f>VLOOKUP(표1[[#This Row],[품번]],[1]!품번구분[#Data],2,0)</f>
        <v>G</v>
      </c>
      <c r="G3161" s="26">
        <v>9</v>
      </c>
      <c r="H3161" s="28">
        <v>110</v>
      </c>
      <c r="I3161" s="28">
        <v>0</v>
      </c>
      <c r="J3161" s="29">
        <f>표1[[#This Row],[C/V]]*표1[[#This Row],[판수]]-표1[[#This Row],[불량수량]]</f>
        <v>990</v>
      </c>
      <c r="K3161" s="28" t="s">
        <v>293</v>
      </c>
      <c r="L3161" s="28" t="s">
        <v>117</v>
      </c>
      <c r="M3161" s="30" t="s">
        <v>353</v>
      </c>
      <c r="N3161" s="56" t="s">
        <v>230</v>
      </c>
      <c r="O3161" s="25">
        <f t="shared" si="250"/>
        <v>660</v>
      </c>
      <c r="P3161" s="31">
        <v>0</v>
      </c>
      <c r="Q3161" s="32"/>
      <c r="R3161" s="33">
        <f t="shared" si="252"/>
        <v>10</v>
      </c>
      <c r="S3161" s="34">
        <f t="shared" si="251"/>
        <v>211</v>
      </c>
      <c r="T3161" s="35">
        <f>IF(L3161="비가동",0,VLOOKUP(E3161,[1]단가!$D$4:$G$1048576,4,0))</f>
        <v>250</v>
      </c>
      <c r="U3161" s="35">
        <f t="shared" si="247"/>
        <v>247500</v>
      </c>
      <c r="V3161" s="36" t="str">
        <f>IF($L3161="비가동",0,IF($B3161="in",VLOOKUP($E3161,[1]투입량!$M:$T,3,FALSE),VLOOKUP($E3161,[1]투입량!$D:$I,3,FALSE)))</f>
        <v>E5005-1</v>
      </c>
      <c r="W3161" s="35">
        <f>IF($L3161="비가동",0,IF($B3161="in",VLOOKUP($E3161,[1]투입량!$M:$T,6,FALSE),VLOOKUP($E3161,[1]투입량!$D:$I,5,FALSE)))</f>
        <v>302</v>
      </c>
      <c r="X3161" s="35">
        <f t="shared" si="249"/>
        <v>36542.000000000007</v>
      </c>
      <c r="Y3161" s="37">
        <f>IF(V3161=0,0,VLOOKUP(V3161,[1]원재료!C:H,3,0)*0.001)</f>
        <v>3.25</v>
      </c>
      <c r="Z3161" s="35">
        <f t="shared" si="248"/>
        <v>118761.50000000003</v>
      </c>
      <c r="AA3161" s="49"/>
      <c r="AB3161" s="39" t="s">
        <v>232</v>
      </c>
      <c r="AC3161" s="40"/>
    </row>
    <row r="3162" spans="1:29" ht="19.5" customHeight="1" x14ac:dyDescent="0.45">
      <c r="A3162" s="58">
        <v>46160</v>
      </c>
      <c r="B3162" s="57" t="s">
        <v>29</v>
      </c>
      <c r="C3162" s="27" t="s">
        <v>168</v>
      </c>
      <c r="D3162" s="25" t="s">
        <v>368</v>
      </c>
      <c r="E3162" s="26" t="s">
        <v>449</v>
      </c>
      <c r="F3162" s="27" t="str">
        <f>VLOOKUP(표1[[#This Row],[품번]],[1]!품번구분[#Data],2,0)</f>
        <v>G</v>
      </c>
      <c r="G3162" s="26">
        <v>168</v>
      </c>
      <c r="H3162" s="28">
        <v>60</v>
      </c>
      <c r="I3162" s="28">
        <v>0</v>
      </c>
      <c r="J3162" s="29">
        <f>표1[[#This Row],[C/V]]*표1[[#This Row],[판수]]-표1[[#This Row],[불량수량]]</f>
        <v>10080</v>
      </c>
      <c r="K3162" s="28" t="s">
        <v>293</v>
      </c>
      <c r="L3162" s="28" t="s">
        <v>117</v>
      </c>
      <c r="M3162" s="30" t="s">
        <v>353</v>
      </c>
      <c r="N3162" s="56" t="s">
        <v>230</v>
      </c>
      <c r="O3162" s="25">
        <f t="shared" si="250"/>
        <v>660</v>
      </c>
      <c r="P3162" s="31">
        <v>0</v>
      </c>
      <c r="Q3162" s="32"/>
      <c r="R3162" s="33">
        <f t="shared" si="252"/>
        <v>5.454545454545455</v>
      </c>
      <c r="S3162" s="34">
        <f t="shared" si="251"/>
        <v>117</v>
      </c>
      <c r="T3162" s="35">
        <f>IF(L3162="비가동",0,VLOOKUP(E3162,[1]단가!$D$4:$G$1048576,4,0))</f>
        <v>56</v>
      </c>
      <c r="U3162" s="35">
        <f t="shared" si="247"/>
        <v>564480</v>
      </c>
      <c r="V3162" s="36" t="str">
        <f>IF($L3162="비가동",0,IF($B3162="in",VLOOKUP($E3162,[1]투입량!$M:$T,3,FALSE),VLOOKUP($E3162,[1]투입량!$D:$I,3,FALSE)))</f>
        <v>E6501</v>
      </c>
      <c r="W3162" s="35">
        <f>IF($L3162="비가동",0,IF($B3162="in",VLOOKUP($E3162,[1]투입량!$M:$T,6,FALSE),VLOOKUP($E3162,[1]투입량!$D:$I,5,FALSE)))</f>
        <v>40</v>
      </c>
      <c r="X3162" s="35">
        <f t="shared" si="249"/>
        <v>2640</v>
      </c>
      <c r="Y3162" s="37">
        <f>IF(V3162=0,0,VLOOKUP(V3162,[1]원재료!C:H,3,0)*0.001)</f>
        <v>4.7300000000000004</v>
      </c>
      <c r="Z3162" s="35">
        <f t="shared" si="248"/>
        <v>12487.2</v>
      </c>
      <c r="AA3162" s="49"/>
      <c r="AB3162" s="39" t="s">
        <v>232</v>
      </c>
      <c r="AC3162" s="40"/>
    </row>
    <row r="3163" spans="1:29" ht="19.5" hidden="1" customHeight="1" x14ac:dyDescent="0.45">
      <c r="A3163" s="58">
        <v>46160</v>
      </c>
      <c r="B3163" s="57" t="s">
        <v>29</v>
      </c>
      <c r="C3163" s="27" t="s">
        <v>168</v>
      </c>
      <c r="D3163" s="25" t="s">
        <v>320</v>
      </c>
      <c r="E3163" s="26" t="s">
        <v>421</v>
      </c>
      <c r="F3163" s="27" t="str">
        <f>VLOOKUP(표1[[#This Row],[품번]],[1]!품번구분[#Data],2,0)</f>
        <v>G</v>
      </c>
      <c r="G3163" s="26">
        <v>4</v>
      </c>
      <c r="H3163" s="28">
        <v>5</v>
      </c>
      <c r="I3163" s="28">
        <v>0</v>
      </c>
      <c r="J3163" s="29">
        <f>표1[[#This Row],[C/V]]*표1[[#This Row],[판수]]-표1[[#This Row],[불량수량]]</f>
        <v>20</v>
      </c>
      <c r="K3163" s="28" t="s">
        <v>322</v>
      </c>
      <c r="L3163" s="28" t="s">
        <v>34</v>
      </c>
      <c r="M3163" s="30" t="s">
        <v>230</v>
      </c>
      <c r="N3163" s="56" t="s">
        <v>353</v>
      </c>
      <c r="O3163" s="25">
        <f t="shared" si="250"/>
        <v>30</v>
      </c>
      <c r="P3163" s="31">
        <v>590</v>
      </c>
      <c r="Q3163" s="32" t="s">
        <v>343</v>
      </c>
      <c r="R3163" s="33">
        <f t="shared" si="252"/>
        <v>10</v>
      </c>
      <c r="S3163" s="34">
        <f t="shared" si="251"/>
        <v>99</v>
      </c>
      <c r="T3163" s="35">
        <f>IF(L3163="비가동",0,VLOOKUP(E3163,[1]단가!$D$4:$G$1048576,4,0))</f>
        <v>718.6</v>
      </c>
      <c r="U3163" s="35">
        <f t="shared" si="247"/>
        <v>14372</v>
      </c>
      <c r="V3163" s="36" t="str">
        <f>IF($L3163="비가동",0,IF($B3163="in",VLOOKUP($E3163,[1]투입량!$M:$T,3,FALSE),VLOOKUP($E3163,[1]투입량!$D:$I,3,FALSE)))</f>
        <v>E4701</v>
      </c>
      <c r="W3163" s="35">
        <f>IF($L3163="비가동",0,IF($B3163="in",VLOOKUP($E3163,[1]투입량!$M:$T,6,FALSE),VLOOKUP($E3163,[1]투입량!$D:$I,5,FALSE)))</f>
        <v>0</v>
      </c>
      <c r="X3163" s="35">
        <f t="shared" si="249"/>
        <v>0</v>
      </c>
      <c r="Y3163" s="37">
        <f>IF(V3163=0,0,VLOOKUP(V3163,[1]원재료!C:H,3,0)*0.001)</f>
        <v>3.13</v>
      </c>
      <c r="Z3163" s="35">
        <f t="shared" si="248"/>
        <v>0</v>
      </c>
      <c r="AA3163" s="49" t="s">
        <v>460</v>
      </c>
      <c r="AB3163" s="39" t="s">
        <v>232</v>
      </c>
      <c r="AC3163" s="40"/>
    </row>
    <row r="3164" spans="1:29" ht="19.5" hidden="1" customHeight="1" x14ac:dyDescent="0.45">
      <c r="A3164" s="58">
        <v>46160</v>
      </c>
      <c r="B3164" s="57" t="s">
        <v>29</v>
      </c>
      <c r="C3164" s="27" t="s">
        <v>168</v>
      </c>
      <c r="D3164" s="25" t="s">
        <v>323</v>
      </c>
      <c r="E3164" s="26" t="s">
        <v>324</v>
      </c>
      <c r="F3164" s="27" t="str">
        <f>VLOOKUP(표1[[#This Row],[품번]],[1]!품번구분[#Data],2,0)</f>
        <v>G</v>
      </c>
      <c r="G3164" s="26">
        <v>40</v>
      </c>
      <c r="H3164" s="28">
        <v>5</v>
      </c>
      <c r="I3164" s="28">
        <v>0</v>
      </c>
      <c r="J3164" s="29">
        <f>표1[[#This Row],[C/V]]*표1[[#This Row],[판수]]-표1[[#This Row],[불량수량]]</f>
        <v>200</v>
      </c>
      <c r="K3164" s="28" t="s">
        <v>322</v>
      </c>
      <c r="L3164" s="28" t="s">
        <v>34</v>
      </c>
      <c r="M3164" s="30" t="s">
        <v>230</v>
      </c>
      <c r="N3164" s="56" t="s">
        <v>353</v>
      </c>
      <c r="O3164" s="25">
        <f t="shared" si="250"/>
        <v>30</v>
      </c>
      <c r="P3164" s="31">
        <v>590</v>
      </c>
      <c r="Q3164" s="32" t="s">
        <v>343</v>
      </c>
      <c r="R3164" s="33">
        <f t="shared" si="252"/>
        <v>10</v>
      </c>
      <c r="S3164" s="34">
        <f t="shared" si="251"/>
        <v>99</v>
      </c>
      <c r="T3164" s="35">
        <f>IF(L3164="비가동",0,VLOOKUP(E3164,[1]단가!$D$4:$G$1048576,4,0))</f>
        <v>65</v>
      </c>
      <c r="U3164" s="35">
        <f t="shared" si="247"/>
        <v>13000</v>
      </c>
      <c r="V3164" s="36" t="str">
        <f>IF($L3164="비가동",0,IF($B3164="in",VLOOKUP($E3164,[1]투입량!$M:$T,3,FALSE),VLOOKUP($E3164,[1]투입량!$D:$I,3,FALSE)))</f>
        <v>E4005</v>
      </c>
      <c r="W3164" s="35">
        <f>IF($L3164="비가동",0,IF($B3164="in",VLOOKUP($E3164,[1]투입량!$M:$T,6,FALSE),VLOOKUP($E3164,[1]투입량!$D:$I,5,FALSE)))</f>
        <v>252</v>
      </c>
      <c r="X3164" s="35">
        <f t="shared" si="249"/>
        <v>1386.0000000000002</v>
      </c>
      <c r="Y3164" s="37">
        <f>IF(V3164=0,0,VLOOKUP(V3164,[1]원재료!C:H,3,0)*0.001)</f>
        <v>3.22</v>
      </c>
      <c r="Z3164" s="35">
        <f t="shared" si="248"/>
        <v>4462.920000000001</v>
      </c>
      <c r="AA3164" s="49"/>
      <c r="AB3164" s="39" t="s">
        <v>232</v>
      </c>
      <c r="AC3164" s="40"/>
    </row>
    <row r="3165" spans="1:29" ht="19.5" hidden="1" customHeight="1" x14ac:dyDescent="0.45">
      <c r="A3165" s="58">
        <v>46160</v>
      </c>
      <c r="B3165" s="57" t="s">
        <v>29</v>
      </c>
      <c r="C3165" s="27" t="s">
        <v>168</v>
      </c>
      <c r="D3165" s="25" t="s">
        <v>325</v>
      </c>
      <c r="E3165" s="26" t="s">
        <v>394</v>
      </c>
      <c r="F3165" s="27" t="str">
        <f>VLOOKUP(표1[[#This Row],[품번]],[1]!품번구분[#Data],2,0)</f>
        <v>G</v>
      </c>
      <c r="G3165" s="26">
        <v>4</v>
      </c>
      <c r="H3165" s="28">
        <v>5</v>
      </c>
      <c r="I3165" s="28">
        <v>0</v>
      </c>
      <c r="J3165" s="29">
        <f>표1[[#This Row],[C/V]]*표1[[#This Row],[판수]]-표1[[#This Row],[불량수량]]</f>
        <v>20</v>
      </c>
      <c r="K3165" s="28" t="s">
        <v>322</v>
      </c>
      <c r="L3165" s="28" t="s">
        <v>34</v>
      </c>
      <c r="M3165" s="30" t="s">
        <v>230</v>
      </c>
      <c r="N3165" s="56" t="s">
        <v>353</v>
      </c>
      <c r="O3165" s="25">
        <f t="shared" si="250"/>
        <v>30</v>
      </c>
      <c r="P3165" s="31">
        <v>590</v>
      </c>
      <c r="Q3165" s="32" t="s">
        <v>343</v>
      </c>
      <c r="R3165" s="33">
        <f t="shared" si="252"/>
        <v>10</v>
      </c>
      <c r="S3165" s="34">
        <f t="shared" si="251"/>
        <v>99</v>
      </c>
      <c r="T3165" s="35">
        <f>IF(L3165="비가동",0,VLOOKUP(E3165,[1]단가!$D$4:$G$1048576,4,0))</f>
        <v>760</v>
      </c>
      <c r="U3165" s="35">
        <f t="shared" si="247"/>
        <v>15200</v>
      </c>
      <c r="V3165" s="36" t="str">
        <f>IF($L3165="비가동",0,IF($B3165="in",VLOOKUP($E3165,[1]투입량!$M:$T,3,FALSE),VLOOKUP($E3165,[1]투입량!$D:$I,3,FALSE)))</f>
        <v>E4701</v>
      </c>
      <c r="W3165" s="35">
        <f>IF($L3165="비가동",0,IF($B3165="in",VLOOKUP($E3165,[1]투입량!$M:$T,6,FALSE),VLOOKUP($E3165,[1]투입량!$D:$I,5,FALSE)))</f>
        <v>297</v>
      </c>
      <c r="X3165" s="35">
        <f t="shared" si="249"/>
        <v>1633.5000000000002</v>
      </c>
      <c r="Y3165" s="37">
        <f>IF(V3165=0,0,VLOOKUP(V3165,[1]원재료!C:H,3,0)*0.001)</f>
        <v>3.13</v>
      </c>
      <c r="Z3165" s="35">
        <f t="shared" si="248"/>
        <v>5112.8550000000005</v>
      </c>
      <c r="AA3165" s="49"/>
      <c r="AB3165" s="39" t="s">
        <v>232</v>
      </c>
      <c r="AC3165" s="40"/>
    </row>
    <row r="3166" spans="1:29" ht="19.5" customHeight="1" x14ac:dyDescent="0.45">
      <c r="A3166" s="58">
        <v>46160</v>
      </c>
      <c r="B3166" s="57" t="s">
        <v>29</v>
      </c>
      <c r="C3166" s="27" t="s">
        <v>168</v>
      </c>
      <c r="D3166" s="25" t="s">
        <v>320</v>
      </c>
      <c r="E3166" s="26" t="s">
        <v>421</v>
      </c>
      <c r="F3166" s="27" t="str">
        <f>VLOOKUP(표1[[#This Row],[품번]],[1]!품번구분[#Data],2,0)</f>
        <v>G</v>
      </c>
      <c r="G3166" s="26">
        <v>4</v>
      </c>
      <c r="H3166" s="28">
        <v>94</v>
      </c>
      <c r="I3166" s="28">
        <v>0</v>
      </c>
      <c r="J3166" s="29">
        <f>표1[[#This Row],[C/V]]*표1[[#This Row],[판수]]-표1[[#This Row],[불량수량]]</f>
        <v>376</v>
      </c>
      <c r="K3166" s="28" t="s">
        <v>327</v>
      </c>
      <c r="L3166" s="28" t="s">
        <v>117</v>
      </c>
      <c r="M3166" s="30" t="s">
        <v>353</v>
      </c>
      <c r="N3166" s="56" t="s">
        <v>230</v>
      </c>
      <c r="O3166" s="25">
        <f t="shared" si="250"/>
        <v>660</v>
      </c>
      <c r="P3166" s="31">
        <v>0</v>
      </c>
      <c r="Q3166" s="32"/>
      <c r="R3166" s="33">
        <f t="shared" si="252"/>
        <v>8.545454545454545</v>
      </c>
      <c r="S3166" s="34">
        <f t="shared" si="251"/>
        <v>99</v>
      </c>
      <c r="T3166" s="35">
        <f>IF(L3166="비가동",0,VLOOKUP(E3166,[1]단가!$D$4:$G$1048576,4,0))</f>
        <v>718.6</v>
      </c>
      <c r="U3166" s="35">
        <f t="shared" si="247"/>
        <v>270193.60000000003</v>
      </c>
      <c r="V3166" s="36" t="str">
        <f>IF($L3166="비가동",0,IF($B3166="in",VLOOKUP($E3166,[1]투입량!$M:$T,3,FALSE),VLOOKUP($E3166,[1]투입량!$D:$I,3,FALSE)))</f>
        <v>E4701</v>
      </c>
      <c r="W3166" s="35">
        <f>IF($L3166="비가동",0,IF($B3166="in",VLOOKUP($E3166,[1]투입량!$M:$T,6,FALSE),VLOOKUP($E3166,[1]투입량!$D:$I,5,FALSE)))</f>
        <v>0</v>
      </c>
      <c r="X3166" s="35">
        <f t="shared" si="249"/>
        <v>0</v>
      </c>
      <c r="Y3166" s="37">
        <f>IF(V3166=0,0,VLOOKUP(V3166,[1]원재료!C:H,3,0)*0.001)</f>
        <v>3.13</v>
      </c>
      <c r="Z3166" s="35">
        <f t="shared" si="248"/>
        <v>0</v>
      </c>
      <c r="AA3166" s="49"/>
      <c r="AB3166" s="39" t="s">
        <v>232</v>
      </c>
      <c r="AC3166" s="40"/>
    </row>
    <row r="3167" spans="1:29" ht="19.5" customHeight="1" x14ac:dyDescent="0.45">
      <c r="A3167" s="58">
        <v>46160</v>
      </c>
      <c r="B3167" s="57" t="s">
        <v>29</v>
      </c>
      <c r="C3167" s="27" t="s">
        <v>168</v>
      </c>
      <c r="D3167" s="25" t="s">
        <v>323</v>
      </c>
      <c r="E3167" s="26" t="s">
        <v>324</v>
      </c>
      <c r="F3167" s="27" t="str">
        <f>VLOOKUP(표1[[#This Row],[품번]],[1]!품번구분[#Data],2,0)</f>
        <v>G</v>
      </c>
      <c r="G3167" s="26">
        <v>40</v>
      </c>
      <c r="H3167" s="28">
        <v>94</v>
      </c>
      <c r="I3167" s="28">
        <v>0</v>
      </c>
      <c r="J3167" s="29">
        <f>표1[[#This Row],[C/V]]*표1[[#This Row],[판수]]-표1[[#This Row],[불량수량]]</f>
        <v>3760</v>
      </c>
      <c r="K3167" s="28" t="s">
        <v>327</v>
      </c>
      <c r="L3167" s="28" t="s">
        <v>117</v>
      </c>
      <c r="M3167" s="30" t="s">
        <v>353</v>
      </c>
      <c r="N3167" s="56" t="s">
        <v>230</v>
      </c>
      <c r="O3167" s="25">
        <f t="shared" si="250"/>
        <v>660</v>
      </c>
      <c r="P3167" s="31">
        <v>0</v>
      </c>
      <c r="Q3167" s="32"/>
      <c r="R3167" s="33">
        <f t="shared" si="252"/>
        <v>8.545454545454545</v>
      </c>
      <c r="S3167" s="34">
        <f t="shared" si="251"/>
        <v>99</v>
      </c>
      <c r="T3167" s="35">
        <f>IF(L3167="비가동",0,VLOOKUP(E3167,[1]단가!$D$4:$G$1048576,4,0))</f>
        <v>65</v>
      </c>
      <c r="U3167" s="35">
        <f t="shared" si="247"/>
        <v>244400</v>
      </c>
      <c r="V3167" s="36" t="str">
        <f>IF($L3167="비가동",0,IF($B3167="in",VLOOKUP($E3167,[1]투입량!$M:$T,3,FALSE),VLOOKUP($E3167,[1]투입량!$D:$I,3,FALSE)))</f>
        <v>E4005</v>
      </c>
      <c r="W3167" s="35">
        <f>IF($L3167="비가동",0,IF($B3167="in",VLOOKUP($E3167,[1]투입량!$M:$T,6,FALSE),VLOOKUP($E3167,[1]투입량!$D:$I,5,FALSE)))</f>
        <v>252</v>
      </c>
      <c r="X3167" s="35">
        <f t="shared" si="249"/>
        <v>26056.800000000003</v>
      </c>
      <c r="Y3167" s="37">
        <f>IF(V3167=0,0,VLOOKUP(V3167,[1]원재료!C:H,3,0)*0.001)</f>
        <v>3.22</v>
      </c>
      <c r="Z3167" s="35">
        <f t="shared" si="248"/>
        <v>83902.896000000008</v>
      </c>
      <c r="AA3167" s="49"/>
      <c r="AB3167" s="39" t="s">
        <v>232</v>
      </c>
      <c r="AC3167" s="40"/>
    </row>
    <row r="3168" spans="1:29" ht="19.5" customHeight="1" x14ac:dyDescent="0.45">
      <c r="A3168" s="58">
        <v>46160</v>
      </c>
      <c r="B3168" s="57" t="s">
        <v>29</v>
      </c>
      <c r="C3168" s="27" t="s">
        <v>168</v>
      </c>
      <c r="D3168" s="25" t="s">
        <v>325</v>
      </c>
      <c r="E3168" s="26" t="s">
        <v>394</v>
      </c>
      <c r="F3168" s="27" t="str">
        <f>VLOOKUP(표1[[#This Row],[품번]],[1]!품번구분[#Data],2,0)</f>
        <v>G</v>
      </c>
      <c r="G3168" s="26">
        <v>4</v>
      </c>
      <c r="H3168" s="28">
        <v>94</v>
      </c>
      <c r="I3168" s="28">
        <v>0</v>
      </c>
      <c r="J3168" s="29">
        <f>표1[[#This Row],[C/V]]*표1[[#This Row],[판수]]-표1[[#This Row],[불량수량]]</f>
        <v>376</v>
      </c>
      <c r="K3168" s="28" t="s">
        <v>327</v>
      </c>
      <c r="L3168" s="28" t="s">
        <v>117</v>
      </c>
      <c r="M3168" s="30" t="s">
        <v>353</v>
      </c>
      <c r="N3168" s="56" t="s">
        <v>230</v>
      </c>
      <c r="O3168" s="25">
        <f t="shared" si="250"/>
        <v>660</v>
      </c>
      <c r="P3168" s="31">
        <v>0</v>
      </c>
      <c r="Q3168" s="32"/>
      <c r="R3168" s="33">
        <f t="shared" si="252"/>
        <v>8.545454545454545</v>
      </c>
      <c r="S3168" s="34">
        <f t="shared" si="251"/>
        <v>99</v>
      </c>
      <c r="T3168" s="35">
        <f>IF(L3168="비가동",0,VLOOKUP(E3168,[1]단가!$D$4:$G$1048576,4,0))</f>
        <v>760</v>
      </c>
      <c r="U3168" s="35">
        <f t="shared" si="247"/>
        <v>285760</v>
      </c>
      <c r="V3168" s="36" t="str">
        <f>IF($L3168="비가동",0,IF($B3168="in",VLOOKUP($E3168,[1]투입량!$M:$T,3,FALSE),VLOOKUP($E3168,[1]투입량!$D:$I,3,FALSE)))</f>
        <v>E4701</v>
      </c>
      <c r="W3168" s="35">
        <f>IF($L3168="비가동",0,IF($B3168="in",VLOOKUP($E3168,[1]투입량!$M:$T,6,FALSE),VLOOKUP($E3168,[1]투입량!$D:$I,5,FALSE)))</f>
        <v>297</v>
      </c>
      <c r="X3168" s="35">
        <f t="shared" si="249"/>
        <v>30709.800000000003</v>
      </c>
      <c r="Y3168" s="37">
        <f>IF(V3168=0,0,VLOOKUP(V3168,[1]원재료!C:H,3,0)*0.001)</f>
        <v>3.13</v>
      </c>
      <c r="Z3168" s="35">
        <f t="shared" si="248"/>
        <v>96121.673999999999</v>
      </c>
      <c r="AA3168" s="49"/>
      <c r="AB3168" s="39" t="s">
        <v>232</v>
      </c>
      <c r="AC3168" s="40"/>
    </row>
    <row r="3169" spans="1:29" ht="19.5" customHeight="1" x14ac:dyDescent="0.45">
      <c r="A3169" s="58">
        <v>46160</v>
      </c>
      <c r="B3169" s="57" t="s">
        <v>29</v>
      </c>
      <c r="C3169" s="27" t="s">
        <v>168</v>
      </c>
      <c r="D3169" s="25" t="s">
        <v>328</v>
      </c>
      <c r="E3169" s="26" t="s">
        <v>236</v>
      </c>
      <c r="F3169" s="27" t="str">
        <f>VLOOKUP(표1[[#This Row],[품번]],[1]!품번구분[#Data],2,0)</f>
        <v>G</v>
      </c>
      <c r="G3169" s="26">
        <v>9</v>
      </c>
      <c r="H3169" s="28">
        <v>58</v>
      </c>
      <c r="I3169" s="28">
        <v>0</v>
      </c>
      <c r="J3169" s="29">
        <f>표1[[#This Row],[C/V]]*표1[[#This Row],[판수]]-표1[[#This Row],[불량수량]]</f>
        <v>522</v>
      </c>
      <c r="K3169" s="28" t="s">
        <v>334</v>
      </c>
      <c r="L3169" s="28" t="s">
        <v>34</v>
      </c>
      <c r="M3169" s="30" t="s">
        <v>230</v>
      </c>
      <c r="N3169" s="56" t="s">
        <v>353</v>
      </c>
      <c r="O3169" s="25">
        <f t="shared" si="250"/>
        <v>620</v>
      </c>
      <c r="P3169" s="31">
        <v>0</v>
      </c>
      <c r="Q3169" s="32"/>
      <c r="R3169" s="33">
        <f t="shared" si="252"/>
        <v>5.612903225806452</v>
      </c>
      <c r="S3169" s="34">
        <f t="shared" si="251"/>
        <v>120</v>
      </c>
      <c r="T3169" s="35">
        <f>IF(L3169="비가동",0,VLOOKUP(E3169,[1]단가!$D$4:$G$1048576,4,0))</f>
        <v>1541.9</v>
      </c>
      <c r="U3169" s="35">
        <f t="shared" si="247"/>
        <v>804871.8</v>
      </c>
      <c r="V3169" s="36" t="str">
        <f>IF($L3169="비가동",0,IF($B3169="in",VLOOKUP($E3169,[1]투입량!$M:$T,3,FALSE),VLOOKUP($E3169,[1]투입량!$D:$I,3,FALSE)))</f>
        <v>E5005-1</v>
      </c>
      <c r="W3169" s="35">
        <f>IF($L3169="비가동",0,IF($B3169="in",VLOOKUP($E3169,[1]투입량!$M:$T,6,FALSE),VLOOKUP($E3169,[1]투입량!$D:$I,5,FALSE)))</f>
        <v>1638</v>
      </c>
      <c r="X3169" s="35">
        <f t="shared" si="249"/>
        <v>104504.40000000001</v>
      </c>
      <c r="Y3169" s="37">
        <f>IF(V3169=0,0,VLOOKUP(V3169,[1]원재료!C:H,3,0)*0.001)</f>
        <v>3.25</v>
      </c>
      <c r="Z3169" s="35">
        <f t="shared" si="248"/>
        <v>339639.30000000005</v>
      </c>
      <c r="AA3169" s="49"/>
      <c r="AB3169" s="39" t="s">
        <v>232</v>
      </c>
      <c r="AC3169" s="40"/>
    </row>
    <row r="3170" spans="1:29" ht="19.5" customHeight="1" x14ac:dyDescent="0.45">
      <c r="A3170" s="58">
        <v>46160</v>
      </c>
      <c r="B3170" s="57" t="s">
        <v>29</v>
      </c>
      <c r="C3170" s="27" t="s">
        <v>168</v>
      </c>
      <c r="D3170" s="25" t="s">
        <v>331</v>
      </c>
      <c r="E3170" s="26" t="s">
        <v>332</v>
      </c>
      <c r="F3170" s="27" t="str">
        <f>VLOOKUP(표1[[#This Row],[품번]],[1]!품번구분[#Data],2,0)</f>
        <v>G</v>
      </c>
      <c r="G3170" s="26">
        <v>16</v>
      </c>
      <c r="H3170" s="28">
        <v>58</v>
      </c>
      <c r="I3170" s="28">
        <v>0</v>
      </c>
      <c r="J3170" s="29">
        <f>표1[[#This Row],[C/V]]*표1[[#This Row],[판수]]-표1[[#This Row],[불량수량]]</f>
        <v>928</v>
      </c>
      <c r="K3170" s="28" t="s">
        <v>334</v>
      </c>
      <c r="L3170" s="28" t="s">
        <v>34</v>
      </c>
      <c r="M3170" s="30" t="s">
        <v>230</v>
      </c>
      <c r="N3170" s="56" t="s">
        <v>353</v>
      </c>
      <c r="O3170" s="25">
        <f t="shared" si="250"/>
        <v>620</v>
      </c>
      <c r="P3170" s="31">
        <v>0</v>
      </c>
      <c r="Q3170" s="32"/>
      <c r="R3170" s="33">
        <f t="shared" si="252"/>
        <v>5.612903225806452</v>
      </c>
      <c r="S3170" s="34">
        <f t="shared" si="251"/>
        <v>120</v>
      </c>
      <c r="T3170" s="35">
        <f>IF(L3170="비가동",0,VLOOKUP(E3170,[1]단가!$D$4:$G$1048576,4,0))</f>
        <v>820.4</v>
      </c>
      <c r="U3170" s="35">
        <f t="shared" si="247"/>
        <v>761331.19999999995</v>
      </c>
      <c r="V3170" s="36" t="str">
        <f>IF($L3170="비가동",0,IF($B3170="in",VLOOKUP($E3170,[1]투입량!$M:$T,3,FALSE),VLOOKUP($E3170,[1]투입량!$D:$I,3,FALSE)))</f>
        <v>E5005-1</v>
      </c>
      <c r="W3170" s="35">
        <f>IF($L3170="비가동",0,IF($B3170="in",VLOOKUP($E3170,[1]투입량!$M:$T,6,FALSE),VLOOKUP($E3170,[1]투입량!$D:$I,5,FALSE)))</f>
        <v>360</v>
      </c>
      <c r="X3170" s="35">
        <f t="shared" si="249"/>
        <v>22968.000000000004</v>
      </c>
      <c r="Y3170" s="37">
        <f>IF(V3170=0,0,VLOOKUP(V3170,[1]원재료!C:H,3,0)*0.001)</f>
        <v>3.25</v>
      </c>
      <c r="Z3170" s="35">
        <f t="shared" si="248"/>
        <v>74646.000000000015</v>
      </c>
      <c r="AA3170" s="49"/>
      <c r="AB3170" s="39" t="s">
        <v>232</v>
      </c>
      <c r="AC3170" s="40"/>
    </row>
    <row r="3171" spans="1:29" ht="19.5" customHeight="1" x14ac:dyDescent="0.45">
      <c r="A3171" s="58">
        <v>46160</v>
      </c>
      <c r="B3171" s="57" t="s">
        <v>29</v>
      </c>
      <c r="C3171" s="27" t="s">
        <v>168</v>
      </c>
      <c r="D3171" s="25" t="s">
        <v>333</v>
      </c>
      <c r="E3171" s="26" t="s">
        <v>332</v>
      </c>
      <c r="F3171" s="27" t="str">
        <f>VLOOKUP(표1[[#This Row],[품번]],[1]!품번구분[#Data],2,0)</f>
        <v>G</v>
      </c>
      <c r="G3171" s="26">
        <v>16</v>
      </c>
      <c r="H3171" s="28">
        <v>58</v>
      </c>
      <c r="I3171" s="28">
        <v>0</v>
      </c>
      <c r="J3171" s="29">
        <f>표1[[#This Row],[C/V]]*표1[[#This Row],[판수]]-표1[[#This Row],[불량수량]]</f>
        <v>928</v>
      </c>
      <c r="K3171" s="28" t="s">
        <v>334</v>
      </c>
      <c r="L3171" s="28" t="s">
        <v>34</v>
      </c>
      <c r="M3171" s="30" t="s">
        <v>230</v>
      </c>
      <c r="N3171" s="56" t="s">
        <v>353</v>
      </c>
      <c r="O3171" s="25">
        <f t="shared" si="250"/>
        <v>620</v>
      </c>
      <c r="P3171" s="31">
        <v>0</v>
      </c>
      <c r="Q3171" s="32"/>
      <c r="R3171" s="33">
        <f t="shared" si="252"/>
        <v>5.612903225806452</v>
      </c>
      <c r="S3171" s="34">
        <f t="shared" si="251"/>
        <v>120</v>
      </c>
      <c r="T3171" s="35">
        <f>IF(L3171="비가동",0,VLOOKUP(E3171,[1]단가!$D$4:$G$1048576,4,0))</f>
        <v>820.4</v>
      </c>
      <c r="U3171" s="35">
        <f t="shared" si="247"/>
        <v>761331.19999999995</v>
      </c>
      <c r="V3171" s="36" t="str">
        <f>IF($L3171="비가동",0,IF($B3171="in",VLOOKUP($E3171,[1]투입량!$M:$T,3,FALSE),VLOOKUP($E3171,[1]투입량!$D:$I,3,FALSE)))</f>
        <v>E5005-1</v>
      </c>
      <c r="W3171" s="35">
        <f>IF($L3171="비가동",0,IF($B3171="in",VLOOKUP($E3171,[1]투입량!$M:$T,6,FALSE),VLOOKUP($E3171,[1]투입량!$D:$I,5,FALSE)))</f>
        <v>360</v>
      </c>
      <c r="X3171" s="35">
        <f t="shared" si="249"/>
        <v>22968.000000000004</v>
      </c>
      <c r="Y3171" s="37">
        <f>IF(V3171=0,0,VLOOKUP(V3171,[1]원재료!C:H,3,0)*0.001)</f>
        <v>3.25</v>
      </c>
      <c r="Z3171" s="35">
        <f t="shared" si="248"/>
        <v>74646.000000000015</v>
      </c>
      <c r="AA3171" s="49"/>
      <c r="AB3171" s="39" t="s">
        <v>232</v>
      </c>
      <c r="AC3171" s="40"/>
    </row>
    <row r="3172" spans="1:29" ht="19.5" customHeight="1" x14ac:dyDescent="0.45">
      <c r="A3172" s="58">
        <v>46160</v>
      </c>
      <c r="B3172" s="57" t="s">
        <v>29</v>
      </c>
      <c r="C3172" s="27" t="s">
        <v>168</v>
      </c>
      <c r="D3172" s="25" t="s">
        <v>328</v>
      </c>
      <c r="E3172" s="26" t="s">
        <v>236</v>
      </c>
      <c r="F3172" s="27" t="str">
        <f>VLOOKUP(표1[[#This Row],[품번]],[1]!품번구분[#Data],2,0)</f>
        <v>G</v>
      </c>
      <c r="G3172" s="26">
        <v>9</v>
      </c>
      <c r="H3172" s="28">
        <v>62</v>
      </c>
      <c r="I3172" s="28">
        <v>0</v>
      </c>
      <c r="J3172" s="29">
        <f>표1[[#This Row],[C/V]]*표1[[#This Row],[판수]]-표1[[#This Row],[불량수량]]</f>
        <v>558</v>
      </c>
      <c r="K3172" s="28" t="s">
        <v>330</v>
      </c>
      <c r="L3172" s="28" t="s">
        <v>117</v>
      </c>
      <c r="M3172" s="30" t="s">
        <v>353</v>
      </c>
      <c r="N3172" s="56" t="s">
        <v>230</v>
      </c>
      <c r="O3172" s="25">
        <f t="shared" si="250"/>
        <v>660</v>
      </c>
      <c r="P3172" s="31">
        <v>0</v>
      </c>
      <c r="Q3172" s="32"/>
      <c r="R3172" s="33">
        <f t="shared" si="252"/>
        <v>5.6363636363636358</v>
      </c>
      <c r="S3172" s="34">
        <f t="shared" si="251"/>
        <v>120</v>
      </c>
      <c r="T3172" s="35">
        <f>IF(L3172="비가동",0,VLOOKUP(E3172,[1]단가!$D$4:$G$1048576,4,0))</f>
        <v>1541.9</v>
      </c>
      <c r="U3172" s="35">
        <f t="shared" si="247"/>
        <v>860380.20000000007</v>
      </c>
      <c r="V3172" s="36" t="str">
        <f>IF($L3172="비가동",0,IF($B3172="in",VLOOKUP($E3172,[1]투입량!$M:$T,3,FALSE),VLOOKUP($E3172,[1]투입량!$D:$I,3,FALSE)))</f>
        <v>E5005-1</v>
      </c>
      <c r="W3172" s="35">
        <f>IF($L3172="비가동",0,IF($B3172="in",VLOOKUP($E3172,[1]투입량!$M:$T,6,FALSE),VLOOKUP($E3172,[1]투입량!$D:$I,5,FALSE)))</f>
        <v>1638</v>
      </c>
      <c r="X3172" s="35">
        <f t="shared" si="249"/>
        <v>111711.6</v>
      </c>
      <c r="Y3172" s="37">
        <f>IF(V3172=0,0,VLOOKUP(V3172,[1]원재료!C:H,3,0)*0.001)</f>
        <v>3.25</v>
      </c>
      <c r="Z3172" s="35">
        <f t="shared" si="248"/>
        <v>363062.7</v>
      </c>
      <c r="AA3172" s="49"/>
      <c r="AB3172" s="39" t="s">
        <v>232</v>
      </c>
      <c r="AC3172" s="40"/>
    </row>
    <row r="3173" spans="1:29" ht="19.5" customHeight="1" x14ac:dyDescent="0.45">
      <c r="A3173" s="58">
        <v>46160</v>
      </c>
      <c r="B3173" s="57" t="s">
        <v>29</v>
      </c>
      <c r="C3173" s="27" t="s">
        <v>168</v>
      </c>
      <c r="D3173" s="25" t="s">
        <v>331</v>
      </c>
      <c r="E3173" s="26" t="s">
        <v>332</v>
      </c>
      <c r="F3173" s="27" t="str">
        <f>VLOOKUP(표1[[#This Row],[품번]],[1]!품번구분[#Data],2,0)</f>
        <v>G</v>
      </c>
      <c r="G3173" s="26">
        <v>16</v>
      </c>
      <c r="H3173" s="28">
        <v>62</v>
      </c>
      <c r="I3173" s="28">
        <v>0</v>
      </c>
      <c r="J3173" s="29">
        <f>표1[[#This Row],[C/V]]*표1[[#This Row],[판수]]-표1[[#This Row],[불량수량]]</f>
        <v>992</v>
      </c>
      <c r="K3173" s="28" t="s">
        <v>330</v>
      </c>
      <c r="L3173" s="28" t="s">
        <v>117</v>
      </c>
      <c r="M3173" s="30" t="s">
        <v>353</v>
      </c>
      <c r="N3173" s="56" t="s">
        <v>230</v>
      </c>
      <c r="O3173" s="25">
        <f t="shared" si="250"/>
        <v>660</v>
      </c>
      <c r="P3173" s="31">
        <v>0</v>
      </c>
      <c r="Q3173" s="32"/>
      <c r="R3173" s="33">
        <f t="shared" si="252"/>
        <v>5.6363636363636358</v>
      </c>
      <c r="S3173" s="34">
        <f t="shared" si="251"/>
        <v>120</v>
      </c>
      <c r="T3173" s="35">
        <f>IF(L3173="비가동",0,VLOOKUP(E3173,[1]단가!$D$4:$G$1048576,4,0))</f>
        <v>820.4</v>
      </c>
      <c r="U3173" s="35">
        <f t="shared" si="247"/>
        <v>813836.79999999993</v>
      </c>
      <c r="V3173" s="36" t="str">
        <f>IF($L3173="비가동",0,IF($B3173="in",VLOOKUP($E3173,[1]투입량!$M:$T,3,FALSE),VLOOKUP($E3173,[1]투입량!$D:$I,3,FALSE)))</f>
        <v>E5005-1</v>
      </c>
      <c r="W3173" s="35">
        <f>IF($L3173="비가동",0,IF($B3173="in",VLOOKUP($E3173,[1]투입량!$M:$T,6,FALSE),VLOOKUP($E3173,[1]투입량!$D:$I,5,FALSE)))</f>
        <v>360</v>
      </c>
      <c r="X3173" s="35">
        <f t="shared" si="249"/>
        <v>24552.000000000004</v>
      </c>
      <c r="Y3173" s="37">
        <f>IF(V3173=0,0,VLOOKUP(V3173,[1]원재료!C:H,3,0)*0.001)</f>
        <v>3.25</v>
      </c>
      <c r="Z3173" s="35">
        <f t="shared" si="248"/>
        <v>79794.000000000015</v>
      </c>
      <c r="AA3173" s="49"/>
      <c r="AB3173" s="39" t="s">
        <v>232</v>
      </c>
      <c r="AC3173" s="40"/>
    </row>
    <row r="3174" spans="1:29" ht="19.5" customHeight="1" x14ac:dyDescent="0.45">
      <c r="A3174" s="58">
        <v>46160</v>
      </c>
      <c r="B3174" s="57" t="s">
        <v>29</v>
      </c>
      <c r="C3174" s="27" t="s">
        <v>168</v>
      </c>
      <c r="D3174" s="25" t="s">
        <v>333</v>
      </c>
      <c r="E3174" s="26" t="s">
        <v>332</v>
      </c>
      <c r="F3174" s="27" t="str">
        <f>VLOOKUP(표1[[#This Row],[품번]],[1]!품번구분[#Data],2,0)</f>
        <v>G</v>
      </c>
      <c r="G3174" s="26">
        <v>16</v>
      </c>
      <c r="H3174" s="28">
        <v>62</v>
      </c>
      <c r="I3174" s="28">
        <v>0</v>
      </c>
      <c r="J3174" s="29">
        <f>표1[[#This Row],[C/V]]*표1[[#This Row],[판수]]-표1[[#This Row],[불량수량]]</f>
        <v>992</v>
      </c>
      <c r="K3174" s="28" t="s">
        <v>330</v>
      </c>
      <c r="L3174" s="28" t="s">
        <v>117</v>
      </c>
      <c r="M3174" s="30" t="s">
        <v>353</v>
      </c>
      <c r="N3174" s="56" t="s">
        <v>230</v>
      </c>
      <c r="O3174" s="25">
        <f t="shared" si="250"/>
        <v>660</v>
      </c>
      <c r="P3174" s="31">
        <v>0</v>
      </c>
      <c r="Q3174" s="32"/>
      <c r="R3174" s="33">
        <f t="shared" si="252"/>
        <v>5.6363636363636358</v>
      </c>
      <c r="S3174" s="34">
        <f t="shared" si="251"/>
        <v>120</v>
      </c>
      <c r="T3174" s="35">
        <f>IF(L3174="비가동",0,VLOOKUP(E3174,[1]단가!$D$4:$G$1048576,4,0))</f>
        <v>820.4</v>
      </c>
      <c r="U3174" s="35">
        <f t="shared" si="247"/>
        <v>813836.79999999993</v>
      </c>
      <c r="V3174" s="36" t="str">
        <f>IF($L3174="비가동",0,IF($B3174="in",VLOOKUP($E3174,[1]투입량!$M:$T,3,FALSE),VLOOKUP($E3174,[1]투입량!$D:$I,3,FALSE)))</f>
        <v>E5005-1</v>
      </c>
      <c r="W3174" s="35">
        <f>IF($L3174="비가동",0,IF($B3174="in",VLOOKUP($E3174,[1]투입량!$M:$T,6,FALSE),VLOOKUP($E3174,[1]투입량!$D:$I,5,FALSE)))</f>
        <v>360</v>
      </c>
      <c r="X3174" s="35">
        <f t="shared" si="249"/>
        <v>24552.000000000004</v>
      </c>
      <c r="Y3174" s="37">
        <f>IF(V3174=0,0,VLOOKUP(V3174,[1]원재료!C:H,3,0)*0.001)</f>
        <v>3.25</v>
      </c>
      <c r="Z3174" s="35">
        <f t="shared" si="248"/>
        <v>79794.000000000015</v>
      </c>
      <c r="AA3174" s="49"/>
      <c r="AB3174" s="39" t="s">
        <v>232</v>
      </c>
      <c r="AC3174" s="40"/>
    </row>
    <row r="3175" spans="1:29" ht="19.5" customHeight="1" x14ac:dyDescent="0.45">
      <c r="A3175" s="58">
        <v>46160</v>
      </c>
      <c r="B3175" s="57" t="s">
        <v>29</v>
      </c>
      <c r="C3175" s="27" t="s">
        <v>168</v>
      </c>
      <c r="D3175" s="25" t="s">
        <v>335</v>
      </c>
      <c r="E3175" s="26" t="s">
        <v>336</v>
      </c>
      <c r="F3175" s="27" t="str">
        <f>VLOOKUP(표1[[#This Row],[품번]],[1]!품번구분[#Data],2,0)</f>
        <v>G</v>
      </c>
      <c r="G3175" s="26">
        <v>12</v>
      </c>
      <c r="H3175" s="28">
        <v>76</v>
      </c>
      <c r="I3175" s="28">
        <v>0</v>
      </c>
      <c r="J3175" s="29">
        <f>표1[[#This Row],[C/V]]*표1[[#This Row],[판수]]-표1[[#This Row],[불량수량]]</f>
        <v>912</v>
      </c>
      <c r="K3175" s="28" t="s">
        <v>342</v>
      </c>
      <c r="L3175" s="28" t="s">
        <v>34</v>
      </c>
      <c r="M3175" s="30" t="s">
        <v>230</v>
      </c>
      <c r="N3175" s="56" t="s">
        <v>353</v>
      </c>
      <c r="O3175" s="25">
        <f t="shared" si="250"/>
        <v>620</v>
      </c>
      <c r="P3175" s="31">
        <v>0</v>
      </c>
      <c r="Q3175" s="32"/>
      <c r="R3175" s="33">
        <f t="shared" si="252"/>
        <v>7.354838709677419</v>
      </c>
      <c r="S3175" s="34">
        <f t="shared" si="251"/>
        <v>156</v>
      </c>
      <c r="T3175" s="35">
        <f>IF(L3175="비가동",0,VLOOKUP(E3175,[1]단가!$D$4:$G$1048576,4,0))</f>
        <v>382.8</v>
      </c>
      <c r="U3175" s="35">
        <f t="shared" si="247"/>
        <v>349113.60000000003</v>
      </c>
      <c r="V3175" s="36" t="str">
        <f>IF($L3175="비가동",0,IF($B3175="in",VLOOKUP($E3175,[1]투입량!$M:$T,3,FALSE),VLOOKUP($E3175,[1]투입량!$D:$I,3,FALSE)))</f>
        <v>E5007</v>
      </c>
      <c r="W3175" s="35">
        <f>IF($L3175="비가동",0,IF($B3175="in",VLOOKUP($E3175,[1]투입량!$M:$T,6,FALSE),VLOOKUP($E3175,[1]투입량!$D:$I,5,FALSE)))</f>
        <v>480</v>
      </c>
      <c r="X3175" s="35">
        <f t="shared" si="249"/>
        <v>40128</v>
      </c>
      <c r="Y3175" s="37">
        <f>IF(V3175=0,0,VLOOKUP(V3175,[1]원재료!C:H,3,0)*0.001)</f>
        <v>4.55</v>
      </c>
      <c r="Z3175" s="35">
        <f t="shared" si="248"/>
        <v>182582.39999999999</v>
      </c>
      <c r="AA3175" s="49"/>
      <c r="AB3175" s="39" t="s">
        <v>232</v>
      </c>
      <c r="AC3175" s="40"/>
    </row>
    <row r="3176" spans="1:29" ht="19.5" customHeight="1" x14ac:dyDescent="0.45">
      <c r="A3176" s="58">
        <v>46160</v>
      </c>
      <c r="B3176" s="57" t="s">
        <v>29</v>
      </c>
      <c r="C3176" s="27" t="s">
        <v>168</v>
      </c>
      <c r="D3176" s="25" t="s">
        <v>338</v>
      </c>
      <c r="E3176" s="26" t="s">
        <v>458</v>
      </c>
      <c r="F3176" s="27" t="str">
        <f>VLOOKUP(표1[[#This Row],[품번]],[1]!품번구분[#Data],2,0)</f>
        <v>G</v>
      </c>
      <c r="G3176" s="26">
        <v>4</v>
      </c>
      <c r="H3176" s="28">
        <v>76</v>
      </c>
      <c r="I3176" s="28">
        <v>0</v>
      </c>
      <c r="J3176" s="29">
        <f>표1[[#This Row],[C/V]]*표1[[#This Row],[판수]]-표1[[#This Row],[불량수량]]</f>
        <v>304</v>
      </c>
      <c r="K3176" s="28" t="s">
        <v>342</v>
      </c>
      <c r="L3176" s="28" t="s">
        <v>34</v>
      </c>
      <c r="M3176" s="30" t="s">
        <v>230</v>
      </c>
      <c r="N3176" s="56" t="s">
        <v>353</v>
      </c>
      <c r="O3176" s="25">
        <f t="shared" si="250"/>
        <v>620</v>
      </c>
      <c r="P3176" s="31">
        <v>0</v>
      </c>
      <c r="Q3176" s="32"/>
      <c r="R3176" s="33">
        <f t="shared" si="252"/>
        <v>7.354838709677419</v>
      </c>
      <c r="S3176" s="34">
        <f t="shared" si="251"/>
        <v>156</v>
      </c>
      <c r="T3176" s="35">
        <f>IF(L3176="비가동",0,VLOOKUP(E3176,[1]단가!$D$4:$G$1048576,4,0))</f>
        <v>760</v>
      </c>
      <c r="U3176" s="35">
        <f t="shared" si="247"/>
        <v>231040</v>
      </c>
      <c r="V3176" s="36" t="str">
        <f>IF($L3176="비가동",0,IF($B3176="in",VLOOKUP($E3176,[1]투입량!$M:$T,3,FALSE),VLOOKUP($E3176,[1]투입량!$D:$I,3,FALSE)))</f>
        <v>E5005-1</v>
      </c>
      <c r="W3176" s="35">
        <f>IF($L3176="비가동",0,IF($B3176="in",VLOOKUP($E3176,[1]투입량!$M:$T,6,FALSE),VLOOKUP($E3176,[1]투입량!$D:$I,5,FALSE)))</f>
        <v>33</v>
      </c>
      <c r="X3176" s="35">
        <f t="shared" si="249"/>
        <v>2758.8</v>
      </c>
      <c r="Y3176" s="37">
        <f>IF(V3176=0,0,VLOOKUP(V3176,[1]원재료!C:H,3,0)*0.001)</f>
        <v>3.25</v>
      </c>
      <c r="Z3176" s="35">
        <f t="shared" si="248"/>
        <v>8966.1</v>
      </c>
      <c r="AA3176" s="49"/>
      <c r="AB3176" s="39" t="s">
        <v>232</v>
      </c>
      <c r="AC3176" s="40"/>
    </row>
    <row r="3177" spans="1:29" ht="19.5" customHeight="1" x14ac:dyDescent="0.45">
      <c r="A3177" s="58">
        <v>46160</v>
      </c>
      <c r="B3177" s="57" t="s">
        <v>29</v>
      </c>
      <c r="C3177" s="27" t="s">
        <v>168</v>
      </c>
      <c r="D3177" s="25" t="s">
        <v>340</v>
      </c>
      <c r="E3177" s="26" t="s">
        <v>437</v>
      </c>
      <c r="F3177" s="27" t="str">
        <f>VLOOKUP(표1[[#This Row],[품번]],[1]!품번구분[#Data],2,0)</f>
        <v>G</v>
      </c>
      <c r="G3177" s="26">
        <v>6</v>
      </c>
      <c r="H3177" s="28">
        <v>74</v>
      </c>
      <c r="I3177" s="28">
        <v>0</v>
      </c>
      <c r="J3177" s="29">
        <f>표1[[#This Row],[C/V]]*표1[[#This Row],[판수]]-표1[[#This Row],[불량수량]]</f>
        <v>444</v>
      </c>
      <c r="K3177" s="28" t="s">
        <v>342</v>
      </c>
      <c r="L3177" s="28" t="s">
        <v>34</v>
      </c>
      <c r="M3177" s="30" t="s">
        <v>230</v>
      </c>
      <c r="N3177" s="56" t="s">
        <v>353</v>
      </c>
      <c r="O3177" s="25">
        <f t="shared" si="250"/>
        <v>620</v>
      </c>
      <c r="P3177" s="31">
        <v>0</v>
      </c>
      <c r="Q3177" s="32"/>
      <c r="R3177" s="33">
        <f t="shared" si="252"/>
        <v>7.161290322580645</v>
      </c>
      <c r="S3177" s="34">
        <f t="shared" si="251"/>
        <v>154</v>
      </c>
      <c r="T3177" s="35">
        <f>IF(L3177="비가동",0,VLOOKUP(E3177,[1]단가!$D$4:$G$1048576,4,0))</f>
        <v>1315</v>
      </c>
      <c r="U3177" s="35">
        <f t="shared" si="247"/>
        <v>583860</v>
      </c>
      <c r="V3177" s="36" t="str">
        <f>IF($L3177="비가동",0,IF($B3177="in",VLOOKUP($E3177,[1]투입량!$M:$T,3,FALSE),VLOOKUP($E3177,[1]투입량!$D:$I,3,FALSE)))</f>
        <v>E5005-1</v>
      </c>
      <c r="W3177" s="35">
        <f>IF($L3177="비가동",0,IF($B3177="in",VLOOKUP($E3177,[1]투입량!$M:$T,6,FALSE),VLOOKUP($E3177,[1]투입량!$D:$I,5,FALSE)))</f>
        <v>0</v>
      </c>
      <c r="X3177" s="35">
        <f t="shared" si="249"/>
        <v>0</v>
      </c>
      <c r="Y3177" s="37">
        <f>IF(V3177=0,0,VLOOKUP(V3177,[1]원재료!C:H,3,0)*0.001)</f>
        <v>3.25</v>
      </c>
      <c r="Z3177" s="35">
        <f t="shared" si="248"/>
        <v>0</v>
      </c>
      <c r="AA3177" s="49"/>
      <c r="AB3177" s="39" t="s">
        <v>232</v>
      </c>
      <c r="AC3177" s="40"/>
    </row>
    <row r="3178" spans="1:29" ht="19.5" customHeight="1" x14ac:dyDescent="0.45">
      <c r="A3178" s="58">
        <v>46160</v>
      </c>
      <c r="B3178" s="57" t="s">
        <v>29</v>
      </c>
      <c r="C3178" s="27" t="s">
        <v>168</v>
      </c>
      <c r="D3178" s="25" t="s">
        <v>335</v>
      </c>
      <c r="E3178" s="26" t="s">
        <v>336</v>
      </c>
      <c r="F3178" s="27" t="str">
        <f>VLOOKUP(표1[[#This Row],[품번]],[1]!품번구분[#Data],2,0)</f>
        <v>G</v>
      </c>
      <c r="G3178" s="26">
        <v>12</v>
      </c>
      <c r="H3178" s="28">
        <v>80</v>
      </c>
      <c r="I3178" s="28">
        <v>0</v>
      </c>
      <c r="J3178" s="29">
        <f>표1[[#This Row],[C/V]]*표1[[#This Row],[판수]]-표1[[#This Row],[불량수량]]</f>
        <v>960</v>
      </c>
      <c r="K3178" s="28" t="s">
        <v>337</v>
      </c>
      <c r="L3178" s="28" t="s">
        <v>117</v>
      </c>
      <c r="M3178" s="30" t="s">
        <v>353</v>
      </c>
      <c r="N3178" s="56" t="s">
        <v>230</v>
      </c>
      <c r="O3178" s="25">
        <f t="shared" si="250"/>
        <v>660</v>
      </c>
      <c r="P3178" s="31">
        <v>0</v>
      </c>
      <c r="Q3178" s="32"/>
      <c r="R3178" s="33">
        <f t="shared" si="252"/>
        <v>7.2727272727272734</v>
      </c>
      <c r="S3178" s="34">
        <f t="shared" si="251"/>
        <v>156</v>
      </c>
      <c r="T3178" s="35">
        <f>IF(L3178="비가동",0,VLOOKUP(E3178,[1]단가!$D$4:$G$1048576,4,0))</f>
        <v>382.8</v>
      </c>
      <c r="U3178" s="35">
        <f t="shared" si="247"/>
        <v>367488</v>
      </c>
      <c r="V3178" s="36" t="str">
        <f>IF($L3178="비가동",0,IF($B3178="in",VLOOKUP($E3178,[1]투입량!$M:$T,3,FALSE),VLOOKUP($E3178,[1]투입량!$D:$I,3,FALSE)))</f>
        <v>E5007</v>
      </c>
      <c r="W3178" s="35">
        <f>IF($L3178="비가동",0,IF($B3178="in",VLOOKUP($E3178,[1]투입량!$M:$T,6,FALSE),VLOOKUP($E3178,[1]투입량!$D:$I,5,FALSE)))</f>
        <v>480</v>
      </c>
      <c r="X3178" s="35">
        <f t="shared" si="249"/>
        <v>42240</v>
      </c>
      <c r="Y3178" s="37">
        <f>IF(V3178=0,0,VLOOKUP(V3178,[1]원재료!C:H,3,0)*0.001)</f>
        <v>4.55</v>
      </c>
      <c r="Z3178" s="35">
        <f t="shared" si="248"/>
        <v>192192</v>
      </c>
      <c r="AA3178" s="49"/>
      <c r="AB3178" s="39" t="s">
        <v>232</v>
      </c>
      <c r="AC3178" s="40"/>
    </row>
    <row r="3179" spans="1:29" ht="19.5" customHeight="1" x14ac:dyDescent="0.45">
      <c r="A3179" s="58">
        <v>46160</v>
      </c>
      <c r="B3179" s="57" t="s">
        <v>29</v>
      </c>
      <c r="C3179" s="27" t="s">
        <v>168</v>
      </c>
      <c r="D3179" s="25" t="s">
        <v>338</v>
      </c>
      <c r="E3179" s="26" t="s">
        <v>458</v>
      </c>
      <c r="F3179" s="27" t="str">
        <f>VLOOKUP(표1[[#This Row],[품번]],[1]!품번구분[#Data],2,0)</f>
        <v>G</v>
      </c>
      <c r="G3179" s="26">
        <v>4</v>
      </c>
      <c r="H3179" s="28">
        <v>80</v>
      </c>
      <c r="I3179" s="28">
        <v>0</v>
      </c>
      <c r="J3179" s="29">
        <f>표1[[#This Row],[C/V]]*표1[[#This Row],[판수]]-표1[[#This Row],[불량수량]]</f>
        <v>320</v>
      </c>
      <c r="K3179" s="28" t="s">
        <v>337</v>
      </c>
      <c r="L3179" s="28" t="s">
        <v>117</v>
      </c>
      <c r="M3179" s="30" t="s">
        <v>353</v>
      </c>
      <c r="N3179" s="56" t="s">
        <v>230</v>
      </c>
      <c r="O3179" s="25">
        <f t="shared" si="250"/>
        <v>660</v>
      </c>
      <c r="P3179" s="31">
        <v>0</v>
      </c>
      <c r="Q3179" s="32"/>
      <c r="R3179" s="33">
        <f t="shared" si="252"/>
        <v>7.2727272727272734</v>
      </c>
      <c r="S3179" s="34">
        <f t="shared" si="251"/>
        <v>156</v>
      </c>
      <c r="T3179" s="35">
        <f>IF(L3179="비가동",0,VLOOKUP(E3179,[1]단가!$D$4:$G$1048576,4,0))</f>
        <v>760</v>
      </c>
      <c r="U3179" s="35">
        <f t="shared" si="247"/>
        <v>243200</v>
      </c>
      <c r="V3179" s="36" t="str">
        <f>IF($L3179="비가동",0,IF($B3179="in",VLOOKUP($E3179,[1]투입량!$M:$T,3,FALSE),VLOOKUP($E3179,[1]투입량!$D:$I,3,FALSE)))</f>
        <v>E5005-1</v>
      </c>
      <c r="W3179" s="35">
        <f>IF($L3179="비가동",0,IF($B3179="in",VLOOKUP($E3179,[1]투입량!$M:$T,6,FALSE),VLOOKUP($E3179,[1]투입량!$D:$I,5,FALSE)))</f>
        <v>33</v>
      </c>
      <c r="X3179" s="35">
        <f t="shared" si="249"/>
        <v>2904.0000000000005</v>
      </c>
      <c r="Y3179" s="37">
        <f>IF(V3179=0,0,VLOOKUP(V3179,[1]원재료!C:H,3,0)*0.001)</f>
        <v>3.25</v>
      </c>
      <c r="Z3179" s="35">
        <f t="shared" si="248"/>
        <v>9438.0000000000018</v>
      </c>
      <c r="AA3179" s="49"/>
      <c r="AB3179" s="39" t="s">
        <v>232</v>
      </c>
      <c r="AC3179" s="40"/>
    </row>
    <row r="3180" spans="1:29" ht="19.5" customHeight="1" x14ac:dyDescent="0.45">
      <c r="A3180" s="58">
        <v>46160</v>
      </c>
      <c r="B3180" s="57" t="s">
        <v>29</v>
      </c>
      <c r="C3180" s="27" t="s">
        <v>168</v>
      </c>
      <c r="D3180" s="25" t="s">
        <v>340</v>
      </c>
      <c r="E3180" s="26" t="s">
        <v>437</v>
      </c>
      <c r="F3180" s="27" t="str">
        <f>VLOOKUP(표1[[#This Row],[품번]],[1]!품번구분[#Data],2,0)</f>
        <v>G</v>
      </c>
      <c r="G3180" s="26">
        <v>6</v>
      </c>
      <c r="H3180" s="28">
        <v>80</v>
      </c>
      <c r="I3180" s="28">
        <v>0</v>
      </c>
      <c r="J3180" s="29">
        <f>표1[[#This Row],[C/V]]*표1[[#This Row],[판수]]-표1[[#This Row],[불량수량]]</f>
        <v>480</v>
      </c>
      <c r="K3180" s="28" t="s">
        <v>337</v>
      </c>
      <c r="L3180" s="28" t="s">
        <v>117</v>
      </c>
      <c r="M3180" s="30" t="s">
        <v>353</v>
      </c>
      <c r="N3180" s="56" t="s">
        <v>230</v>
      </c>
      <c r="O3180" s="25">
        <f t="shared" si="250"/>
        <v>660</v>
      </c>
      <c r="P3180" s="31">
        <v>0</v>
      </c>
      <c r="Q3180" s="32"/>
      <c r="R3180" s="33">
        <f t="shared" si="252"/>
        <v>7.2727272727272734</v>
      </c>
      <c r="S3180" s="34">
        <f t="shared" si="251"/>
        <v>154</v>
      </c>
      <c r="T3180" s="35">
        <f>IF(L3180="비가동",0,VLOOKUP(E3180,[1]단가!$D$4:$G$1048576,4,0))</f>
        <v>1315</v>
      </c>
      <c r="U3180" s="35">
        <f t="shared" si="247"/>
        <v>631200</v>
      </c>
      <c r="V3180" s="36" t="str">
        <f>IF($L3180="비가동",0,IF($B3180="in",VLOOKUP($E3180,[1]투입량!$M:$T,3,FALSE),VLOOKUP($E3180,[1]투입량!$D:$I,3,FALSE)))</f>
        <v>E5005-1</v>
      </c>
      <c r="W3180" s="35">
        <f>IF($L3180="비가동",0,IF($B3180="in",VLOOKUP($E3180,[1]투입량!$M:$T,6,FALSE),VLOOKUP($E3180,[1]투입량!$D:$I,5,FALSE)))</f>
        <v>0</v>
      </c>
      <c r="X3180" s="35">
        <f t="shared" si="249"/>
        <v>0</v>
      </c>
      <c r="Y3180" s="37">
        <f>IF(V3180=0,0,VLOOKUP(V3180,[1]원재료!C:H,3,0)*0.001)</f>
        <v>3.25</v>
      </c>
      <c r="Z3180" s="35">
        <f t="shared" si="248"/>
        <v>0</v>
      </c>
      <c r="AA3180" s="49"/>
      <c r="AB3180" s="39" t="s">
        <v>232</v>
      </c>
      <c r="AC3180" s="40"/>
    </row>
    <row r="3181" spans="1:29" ht="19.5" hidden="1" customHeight="1" x14ac:dyDescent="0.45">
      <c r="A3181" s="58">
        <v>46160</v>
      </c>
      <c r="B3181" s="57" t="s">
        <v>29</v>
      </c>
      <c r="C3181" s="27" t="s">
        <v>168</v>
      </c>
      <c r="D3181" s="25" t="s">
        <v>370</v>
      </c>
      <c r="E3181" s="26" t="s">
        <v>366</v>
      </c>
      <c r="F3181" s="27" t="str">
        <f>VLOOKUP(표1[[#This Row],[품번]],[1]!품번구분[#Data],2,0)</f>
        <v>G</v>
      </c>
      <c r="G3181" s="26">
        <v>4</v>
      </c>
      <c r="H3181" s="28">
        <v>41</v>
      </c>
      <c r="I3181" s="28">
        <v>0</v>
      </c>
      <c r="J3181" s="29">
        <f>표1[[#This Row],[C/V]]*표1[[#This Row],[판수]]-표1[[#This Row],[불량수량]]</f>
        <v>164</v>
      </c>
      <c r="K3181" s="28" t="s">
        <v>358</v>
      </c>
      <c r="L3181" s="28" t="s">
        <v>34</v>
      </c>
      <c r="M3181" s="30" t="s">
        <v>230</v>
      </c>
      <c r="N3181" s="56" t="s">
        <v>353</v>
      </c>
      <c r="O3181" s="25">
        <f t="shared" si="250"/>
        <v>270</v>
      </c>
      <c r="P3181" s="31">
        <v>350</v>
      </c>
      <c r="Q3181" s="32" t="s">
        <v>343</v>
      </c>
      <c r="R3181" s="33">
        <f t="shared" si="252"/>
        <v>9.1111111111111107</v>
      </c>
      <c r="S3181" s="34">
        <f t="shared" si="251"/>
        <v>41</v>
      </c>
      <c r="T3181" s="35">
        <f>IF(L3181="비가동",0,VLOOKUP(E3181,[1]단가!$D$4:$G$1048576,4,0))</f>
        <v>771.3</v>
      </c>
      <c r="U3181" s="35">
        <f t="shared" si="247"/>
        <v>126493.2</v>
      </c>
      <c r="V3181" s="36" t="str">
        <f>IF($L3181="비가동",0,IF($B3181="in",VLOOKUP($E3181,[1]투입량!$M:$T,3,FALSE),VLOOKUP($E3181,[1]투입량!$D:$I,3,FALSE)))</f>
        <v>E5005-1</v>
      </c>
      <c r="W3181" s="35">
        <f>IF($L3181="비가동",0,IF($B3181="in",VLOOKUP($E3181,[1]투입량!$M:$T,6,FALSE),VLOOKUP($E3181,[1]투입량!$D:$I,5,FALSE)))</f>
        <v>371</v>
      </c>
      <c r="X3181" s="35">
        <f t="shared" si="249"/>
        <v>16732.100000000002</v>
      </c>
      <c r="Y3181" s="37">
        <f>IF(V3181=0,0,VLOOKUP(V3181,[1]원재료!C:H,3,0)*0.001)</f>
        <v>3.25</v>
      </c>
      <c r="Z3181" s="35">
        <f t="shared" si="248"/>
        <v>54379.325000000004</v>
      </c>
      <c r="AA3181" s="49" t="s">
        <v>461</v>
      </c>
      <c r="AB3181" s="39" t="s">
        <v>232</v>
      </c>
      <c r="AC3181" s="40"/>
    </row>
    <row r="3182" spans="1:29" ht="19.5" customHeight="1" x14ac:dyDescent="0.45">
      <c r="A3182" s="58">
        <v>46160</v>
      </c>
      <c r="B3182" s="57" t="s">
        <v>29</v>
      </c>
      <c r="C3182" s="27" t="s">
        <v>168</v>
      </c>
      <c r="D3182" s="25" t="s">
        <v>414</v>
      </c>
      <c r="E3182" s="26" t="s">
        <v>438</v>
      </c>
      <c r="F3182" s="27" t="str">
        <f>VLOOKUP(표1[[#This Row],[품번]],[1]!품번구분[#Data],2,0)</f>
        <v>G</v>
      </c>
      <c r="G3182" s="26">
        <v>16</v>
      </c>
      <c r="H3182" s="28">
        <v>11</v>
      </c>
      <c r="I3182" s="28">
        <v>0</v>
      </c>
      <c r="J3182" s="29">
        <f>표1[[#This Row],[C/V]]*표1[[#This Row],[판수]]-표1[[#This Row],[불량수량]]</f>
        <v>176</v>
      </c>
      <c r="K3182" s="28" t="s">
        <v>358</v>
      </c>
      <c r="L3182" s="28" t="s">
        <v>34</v>
      </c>
      <c r="M3182" s="30" t="s">
        <v>230</v>
      </c>
      <c r="N3182" s="30">
        <v>0.35416666666666669</v>
      </c>
      <c r="O3182" s="25">
        <f t="shared" si="250"/>
        <v>30</v>
      </c>
      <c r="P3182" s="31">
        <v>0</v>
      </c>
      <c r="Q3182" s="32"/>
      <c r="R3182" s="33">
        <f t="shared" si="252"/>
        <v>22</v>
      </c>
      <c r="S3182" s="34">
        <f t="shared" si="251"/>
        <v>11</v>
      </c>
      <c r="T3182" s="35">
        <f>IF(L3182="비가동",0,VLOOKUP(E3182,[1]단가!$D$4:$G$1048576,4,0))</f>
        <v>168</v>
      </c>
      <c r="U3182" s="35">
        <f t="shared" si="247"/>
        <v>29568</v>
      </c>
      <c r="V3182" s="36" t="str">
        <f>IF($L3182="비가동",0,IF($B3182="in",VLOOKUP($E3182,[1]투입량!$M:$T,3,FALSE),VLOOKUP($E3182,[1]투입량!$D:$I,3,FALSE)))</f>
        <v>E4005</v>
      </c>
      <c r="W3182" s="35">
        <f>IF($L3182="비가동",0,IF($B3182="in",VLOOKUP($E3182,[1]투입량!$M:$T,6,FALSE),VLOOKUP($E3182,[1]투입량!$D:$I,5,FALSE)))</f>
        <v>300</v>
      </c>
      <c r="X3182" s="35">
        <f t="shared" si="249"/>
        <v>3630</v>
      </c>
      <c r="Y3182" s="37">
        <f>IF(V3182=0,0,VLOOKUP(V3182,[1]원재료!C:H,3,0)*0.001)</f>
        <v>3.22</v>
      </c>
      <c r="Z3182" s="35">
        <f t="shared" si="248"/>
        <v>11688.6</v>
      </c>
      <c r="AA3182" s="49"/>
      <c r="AB3182" s="39" t="s">
        <v>232</v>
      </c>
      <c r="AC3182" s="40"/>
    </row>
    <row r="3183" spans="1:29" ht="19.5" hidden="1" customHeight="1" x14ac:dyDescent="0.45">
      <c r="A3183" s="58">
        <v>46160</v>
      </c>
      <c r="B3183" s="57" t="s">
        <v>29</v>
      </c>
      <c r="C3183" s="27" t="s">
        <v>168</v>
      </c>
      <c r="D3183" s="25" t="s">
        <v>414</v>
      </c>
      <c r="E3183" s="26" t="s">
        <v>355</v>
      </c>
      <c r="F3183" s="27" t="str">
        <f>VLOOKUP(표1[[#This Row],[품번]],[1]!품번구분[#Data],2,0)</f>
        <v>G</v>
      </c>
      <c r="G3183" s="26">
        <v>20</v>
      </c>
      <c r="H3183" s="28">
        <v>49</v>
      </c>
      <c r="I3183" s="28">
        <v>0</v>
      </c>
      <c r="J3183" s="29">
        <f>표1[[#This Row],[C/V]]*표1[[#This Row],[판수]]-표1[[#This Row],[불량수량]]</f>
        <v>980</v>
      </c>
      <c r="K3183" s="28" t="s">
        <v>358</v>
      </c>
      <c r="L3183" s="28" t="s">
        <v>34</v>
      </c>
      <c r="M3183" s="30">
        <v>0.35416666666666669</v>
      </c>
      <c r="N3183" s="56" t="s">
        <v>353</v>
      </c>
      <c r="O3183" s="25">
        <f t="shared" si="250"/>
        <v>440</v>
      </c>
      <c r="P3183" s="31">
        <v>150</v>
      </c>
      <c r="Q3183" s="32" t="s">
        <v>178</v>
      </c>
      <c r="R3183" s="33">
        <f t="shared" si="252"/>
        <v>6.6818181818181817</v>
      </c>
      <c r="S3183" s="34">
        <f t="shared" si="251"/>
        <v>112</v>
      </c>
      <c r="T3183" s="35">
        <f>IF(L3183="비가동",0,VLOOKUP(E3183,[1]단가!$D$4:$G$1048576,4,0))</f>
        <v>380</v>
      </c>
      <c r="U3183" s="35">
        <f t="shared" si="247"/>
        <v>372400</v>
      </c>
      <c r="V3183" s="36" t="str">
        <f>IF($L3183="비가동",0,IF($B3183="in",VLOOKUP($E3183,[1]투입량!$M:$T,3,FALSE),VLOOKUP($E3183,[1]투입량!$D:$I,3,FALSE)))</f>
        <v>H-N7001</v>
      </c>
      <c r="W3183" s="35">
        <f>IF($L3183="비가동",0,IF($B3183="in",VLOOKUP($E3183,[1]투입량!$M:$T,6,FALSE),VLOOKUP($E3183,[1]투입량!$D:$I,5,FALSE)))</f>
        <v>84</v>
      </c>
      <c r="X3183" s="35">
        <f t="shared" si="249"/>
        <v>4527.6000000000004</v>
      </c>
      <c r="Y3183" s="37">
        <f>IF(V3183=0,0,VLOOKUP(V3183,[1]원재료!C:H,3,0)*0.001)</f>
        <v>22.900000000000002</v>
      </c>
      <c r="Z3183" s="35">
        <f t="shared" si="248"/>
        <v>103682.04000000002</v>
      </c>
      <c r="AA3183" s="49"/>
      <c r="AB3183" s="39" t="s">
        <v>232</v>
      </c>
      <c r="AC3183" s="40"/>
    </row>
    <row r="3184" spans="1:29" ht="19.5" customHeight="1" x14ac:dyDescent="0.45">
      <c r="A3184" s="58">
        <v>46160</v>
      </c>
      <c r="B3184" s="57" t="s">
        <v>29</v>
      </c>
      <c r="C3184" s="27" t="s">
        <v>168</v>
      </c>
      <c r="D3184" s="25" t="s">
        <v>416</v>
      </c>
      <c r="E3184" s="26" t="s">
        <v>417</v>
      </c>
      <c r="F3184" s="27" t="str">
        <f>VLOOKUP(표1[[#This Row],[품번]],[1]!품번구분[#Data],2,0)</f>
        <v>G</v>
      </c>
      <c r="G3184" s="26">
        <v>160</v>
      </c>
      <c r="H3184" s="28">
        <v>56</v>
      </c>
      <c r="I3184" s="28">
        <v>0</v>
      </c>
      <c r="J3184" s="29">
        <f>표1[[#This Row],[C/V]]*표1[[#This Row],[판수]]-표1[[#This Row],[불량수량]]</f>
        <v>8960</v>
      </c>
      <c r="K3184" s="28" t="s">
        <v>358</v>
      </c>
      <c r="L3184" s="28" t="s">
        <v>34</v>
      </c>
      <c r="M3184" s="30" t="s">
        <v>230</v>
      </c>
      <c r="N3184" s="56" t="s">
        <v>353</v>
      </c>
      <c r="O3184" s="25">
        <f t="shared" si="250"/>
        <v>620</v>
      </c>
      <c r="P3184" s="31">
        <v>0</v>
      </c>
      <c r="Q3184" s="32"/>
      <c r="R3184" s="33">
        <f t="shared" si="252"/>
        <v>5.419354838709677</v>
      </c>
      <c r="S3184" s="34">
        <f t="shared" si="251"/>
        <v>118</v>
      </c>
      <c r="T3184" s="35">
        <f>IF(L3184="비가동",0,VLOOKUP(E3184,[1]단가!$D$4:$G$1048576,4,0))</f>
        <v>58</v>
      </c>
      <c r="U3184" s="35">
        <f t="shared" si="247"/>
        <v>519680</v>
      </c>
      <c r="V3184" s="36" t="str">
        <f>IF($L3184="비가동",0,IF($B3184="in",VLOOKUP($E3184,[1]투입량!$M:$T,3,FALSE),VLOOKUP($E3184,[1]투입량!$D:$I,3,FALSE)))</f>
        <v>E7003</v>
      </c>
      <c r="W3184" s="35">
        <f>IF($L3184="비가동",0,IF($B3184="in",VLOOKUP($E3184,[1]투입량!$M:$T,6,FALSE),VLOOKUP($E3184,[1]투입량!$D:$I,5,FALSE)))</f>
        <v>80</v>
      </c>
      <c r="X3184" s="35">
        <f t="shared" si="249"/>
        <v>4928</v>
      </c>
      <c r="Y3184" s="37">
        <f>IF(V3184=0,0,VLOOKUP(V3184,[1]원재료!C:H,3,0)*0.001)</f>
        <v>4.95</v>
      </c>
      <c r="Z3184" s="35">
        <f t="shared" si="248"/>
        <v>24393.600000000002</v>
      </c>
      <c r="AA3184" s="49"/>
      <c r="AB3184" s="39" t="s">
        <v>232</v>
      </c>
      <c r="AC3184" s="40"/>
    </row>
    <row r="3185" spans="1:29" ht="19.5" customHeight="1" x14ac:dyDescent="0.45">
      <c r="A3185" s="58">
        <v>46160</v>
      </c>
      <c r="B3185" s="57" t="s">
        <v>29</v>
      </c>
      <c r="C3185" s="27" t="s">
        <v>168</v>
      </c>
      <c r="D3185" s="25" t="s">
        <v>414</v>
      </c>
      <c r="E3185" s="26" t="s">
        <v>355</v>
      </c>
      <c r="F3185" s="27" t="str">
        <f>VLOOKUP(표1[[#This Row],[품번]],[1]!품번구분[#Data],2,0)</f>
        <v>G</v>
      </c>
      <c r="G3185" s="26">
        <v>20</v>
      </c>
      <c r="H3185" s="28">
        <v>63</v>
      </c>
      <c r="I3185" s="28">
        <v>0</v>
      </c>
      <c r="J3185" s="29">
        <f>표1[[#This Row],[C/V]]*표1[[#This Row],[판수]]-표1[[#This Row],[불량수량]]</f>
        <v>1260</v>
      </c>
      <c r="K3185" s="28" t="s">
        <v>301</v>
      </c>
      <c r="L3185" s="28" t="s">
        <v>117</v>
      </c>
      <c r="M3185" s="30" t="s">
        <v>353</v>
      </c>
      <c r="N3185" s="56" t="s">
        <v>230</v>
      </c>
      <c r="O3185" s="25">
        <f t="shared" si="250"/>
        <v>660</v>
      </c>
      <c r="P3185" s="31">
        <v>0</v>
      </c>
      <c r="Q3185" s="32"/>
      <c r="R3185" s="33">
        <f t="shared" si="252"/>
        <v>5.7272727272727275</v>
      </c>
      <c r="S3185" s="34">
        <f t="shared" si="251"/>
        <v>112</v>
      </c>
      <c r="T3185" s="35">
        <f>IF(L3185="비가동",0,VLOOKUP(E3185,[1]단가!$D$4:$G$1048576,4,0))</f>
        <v>380</v>
      </c>
      <c r="U3185" s="35">
        <f t="shared" si="247"/>
        <v>478800</v>
      </c>
      <c r="V3185" s="36" t="str">
        <f>IF($L3185="비가동",0,IF($B3185="in",VLOOKUP($E3185,[1]투입량!$M:$T,3,FALSE),VLOOKUP($E3185,[1]투입량!$D:$I,3,FALSE)))</f>
        <v>H-N7001</v>
      </c>
      <c r="W3185" s="35">
        <f>IF($L3185="비가동",0,IF($B3185="in",VLOOKUP($E3185,[1]투입량!$M:$T,6,FALSE),VLOOKUP($E3185,[1]투입량!$D:$I,5,FALSE)))</f>
        <v>84</v>
      </c>
      <c r="X3185" s="35">
        <f t="shared" si="249"/>
        <v>5821.2000000000007</v>
      </c>
      <c r="Y3185" s="37">
        <f>IF(V3185=0,0,VLOOKUP(V3185,[1]원재료!C:H,3,0)*0.001)</f>
        <v>22.900000000000002</v>
      </c>
      <c r="Z3185" s="35">
        <f t="shared" si="248"/>
        <v>133305.48000000004</v>
      </c>
      <c r="AA3185" s="49"/>
      <c r="AB3185" s="39" t="s">
        <v>232</v>
      </c>
      <c r="AC3185" s="40"/>
    </row>
    <row r="3186" spans="1:29" ht="19.5" customHeight="1" x14ac:dyDescent="0.45">
      <c r="A3186" s="58">
        <v>46160</v>
      </c>
      <c r="B3186" s="57" t="s">
        <v>29</v>
      </c>
      <c r="C3186" s="27" t="s">
        <v>168</v>
      </c>
      <c r="D3186" s="25" t="s">
        <v>416</v>
      </c>
      <c r="E3186" s="26" t="s">
        <v>417</v>
      </c>
      <c r="F3186" s="27" t="str">
        <f>VLOOKUP(표1[[#This Row],[품번]],[1]!품번구분[#Data],2,0)</f>
        <v>G</v>
      </c>
      <c r="G3186" s="26">
        <v>160</v>
      </c>
      <c r="H3186" s="28">
        <v>62</v>
      </c>
      <c r="I3186" s="28">
        <v>0</v>
      </c>
      <c r="J3186" s="29">
        <f>표1[[#This Row],[C/V]]*표1[[#This Row],[판수]]-표1[[#This Row],[불량수량]]</f>
        <v>9920</v>
      </c>
      <c r="K3186" s="28" t="s">
        <v>301</v>
      </c>
      <c r="L3186" s="28" t="s">
        <v>117</v>
      </c>
      <c r="M3186" s="30" t="s">
        <v>353</v>
      </c>
      <c r="N3186" s="56" t="s">
        <v>230</v>
      </c>
      <c r="O3186" s="25">
        <f t="shared" si="250"/>
        <v>660</v>
      </c>
      <c r="P3186" s="31">
        <v>0</v>
      </c>
      <c r="Q3186" s="32"/>
      <c r="R3186" s="33">
        <f t="shared" si="252"/>
        <v>5.6363636363636358</v>
      </c>
      <c r="S3186" s="34">
        <f t="shared" si="251"/>
        <v>118</v>
      </c>
      <c r="T3186" s="35">
        <f>IF(L3186="비가동",0,VLOOKUP(E3186,[1]단가!$D$4:$G$1048576,4,0))</f>
        <v>58</v>
      </c>
      <c r="U3186" s="35">
        <f t="shared" ref="U3186:U3249" si="253">IF(L3186="비가동",0,T3186*J3186)</f>
        <v>575360</v>
      </c>
      <c r="V3186" s="36" t="str">
        <f>IF($L3186="비가동",0,IF($B3186="in",VLOOKUP($E3186,[1]투입량!$M:$T,3,FALSE),VLOOKUP($E3186,[1]투입량!$D:$I,3,FALSE)))</f>
        <v>E7003</v>
      </c>
      <c r="W3186" s="35">
        <f>IF($L3186="비가동",0,IF($B3186="in",VLOOKUP($E3186,[1]투입량!$M:$T,6,FALSE),VLOOKUP($E3186,[1]투입량!$D:$I,5,FALSE)))</f>
        <v>80</v>
      </c>
      <c r="X3186" s="35">
        <f t="shared" si="249"/>
        <v>5456</v>
      </c>
      <c r="Y3186" s="37">
        <f>IF(V3186=0,0,VLOOKUP(V3186,[1]원재료!C:H,3,0)*0.001)</f>
        <v>4.95</v>
      </c>
      <c r="Z3186" s="35">
        <f t="shared" ref="Z3186:Z3249" si="254">Y3186*X3186</f>
        <v>27007.200000000001</v>
      </c>
      <c r="AA3186" s="49"/>
      <c r="AB3186" s="39" t="s">
        <v>232</v>
      </c>
      <c r="AC3186" s="40"/>
    </row>
    <row r="3187" spans="1:29" ht="19.5" hidden="1" customHeight="1" x14ac:dyDescent="0.45">
      <c r="A3187" s="58">
        <v>46160</v>
      </c>
      <c r="B3187" s="57" t="s">
        <v>29</v>
      </c>
      <c r="C3187" s="27" t="s">
        <v>168</v>
      </c>
      <c r="D3187" s="25" t="s">
        <v>430</v>
      </c>
      <c r="E3187" s="26" t="s">
        <v>339</v>
      </c>
      <c r="F3187" s="27" t="str">
        <f>VLOOKUP(표1[[#This Row],[품번]],[1]!품번구분[#Data],2,0)</f>
        <v>G</v>
      </c>
      <c r="G3187" s="26">
        <v>8</v>
      </c>
      <c r="H3187" s="28">
        <v>36</v>
      </c>
      <c r="I3187" s="28">
        <v>0</v>
      </c>
      <c r="J3187" s="29">
        <f>표1[[#This Row],[C/V]]*표1[[#This Row],[판수]]-표1[[#This Row],[불량수량]]</f>
        <v>288</v>
      </c>
      <c r="K3187" s="28" t="s">
        <v>358</v>
      </c>
      <c r="L3187" s="28" t="s">
        <v>34</v>
      </c>
      <c r="M3187" s="30" t="s">
        <v>230</v>
      </c>
      <c r="N3187" s="56" t="s">
        <v>353</v>
      </c>
      <c r="O3187" s="25">
        <f t="shared" si="250"/>
        <v>350</v>
      </c>
      <c r="P3187" s="31">
        <v>270</v>
      </c>
      <c r="Q3187" s="32" t="s">
        <v>343</v>
      </c>
      <c r="R3187" s="33">
        <f t="shared" si="252"/>
        <v>6.1714285714285717</v>
      </c>
      <c r="S3187" s="34">
        <f t="shared" si="251"/>
        <v>99</v>
      </c>
      <c r="T3187" s="35">
        <f>IF(L3187="비가동",0,VLOOKUP(E3187,[1]단가!$D$4:$G$1048576,4,0))</f>
        <v>621.20000000000005</v>
      </c>
      <c r="U3187" s="35">
        <f t="shared" si="253"/>
        <v>178905.60000000001</v>
      </c>
      <c r="V3187" s="36" t="str">
        <f>IF($L3187="비가동",0,IF($B3187="in",VLOOKUP($E3187,[1]투입량!$M:$T,3,FALSE),VLOOKUP($E3187,[1]투입량!$D:$I,3,FALSE)))</f>
        <v>E5005-1</v>
      </c>
      <c r="W3187" s="35">
        <f>IF($L3187="비가동",0,IF($B3187="in",VLOOKUP($E3187,[1]투입량!$M:$T,6,FALSE),VLOOKUP($E3187,[1]투입량!$D:$I,5,FALSE)))</f>
        <v>252</v>
      </c>
      <c r="X3187" s="35">
        <f t="shared" ref="X3187:X3250" si="255">IF(L3187="비가동",0,(W3187*1.1)*H3187)</f>
        <v>9979.2000000000007</v>
      </c>
      <c r="Y3187" s="37">
        <f>IF(V3187=0,0,VLOOKUP(V3187,[1]원재료!C:H,3,0)*0.001)</f>
        <v>3.25</v>
      </c>
      <c r="Z3187" s="35">
        <f t="shared" si="254"/>
        <v>32432.400000000001</v>
      </c>
      <c r="AA3187" s="49"/>
      <c r="AB3187" s="39" t="s">
        <v>232</v>
      </c>
      <c r="AC3187" s="40"/>
    </row>
    <row r="3188" spans="1:29" ht="19.5" customHeight="1" x14ac:dyDescent="0.45">
      <c r="A3188" s="58">
        <v>46160</v>
      </c>
      <c r="B3188" s="57" t="s">
        <v>29</v>
      </c>
      <c r="C3188" s="27" t="s">
        <v>168</v>
      </c>
      <c r="D3188" s="25" t="s">
        <v>430</v>
      </c>
      <c r="E3188" s="26" t="s">
        <v>339</v>
      </c>
      <c r="F3188" s="27" t="str">
        <f>VLOOKUP(표1[[#This Row],[품번]],[1]!품번구분[#Data],2,0)</f>
        <v>G</v>
      </c>
      <c r="G3188" s="26">
        <v>8</v>
      </c>
      <c r="H3188" s="28">
        <v>63</v>
      </c>
      <c r="I3188" s="28">
        <v>0</v>
      </c>
      <c r="J3188" s="29">
        <f>표1[[#This Row],[C/V]]*표1[[#This Row],[판수]]-표1[[#This Row],[불량수량]]</f>
        <v>504</v>
      </c>
      <c r="K3188" s="28" t="s">
        <v>301</v>
      </c>
      <c r="L3188" s="28" t="s">
        <v>117</v>
      </c>
      <c r="M3188" s="30" t="s">
        <v>353</v>
      </c>
      <c r="N3188" s="56" t="s">
        <v>230</v>
      </c>
      <c r="O3188" s="25">
        <f t="shared" si="250"/>
        <v>660</v>
      </c>
      <c r="P3188" s="31">
        <v>0</v>
      </c>
      <c r="Q3188" s="32"/>
      <c r="R3188" s="33">
        <f t="shared" si="252"/>
        <v>5.7272727272727275</v>
      </c>
      <c r="S3188" s="34">
        <f t="shared" si="251"/>
        <v>99</v>
      </c>
      <c r="T3188" s="35">
        <f>IF(L3188="비가동",0,VLOOKUP(E3188,[1]단가!$D$4:$G$1048576,4,0))</f>
        <v>621.20000000000005</v>
      </c>
      <c r="U3188" s="35">
        <f t="shared" si="253"/>
        <v>313084.80000000005</v>
      </c>
      <c r="V3188" s="36" t="str">
        <f>IF($L3188="비가동",0,IF($B3188="in",VLOOKUP($E3188,[1]투입량!$M:$T,3,FALSE),VLOOKUP($E3188,[1]투입량!$D:$I,3,FALSE)))</f>
        <v>E5005-1</v>
      </c>
      <c r="W3188" s="35">
        <f>IF($L3188="비가동",0,IF($B3188="in",VLOOKUP($E3188,[1]투입량!$M:$T,6,FALSE),VLOOKUP($E3188,[1]투입량!$D:$I,5,FALSE)))</f>
        <v>252</v>
      </c>
      <c r="X3188" s="35">
        <f t="shared" si="255"/>
        <v>17463.600000000002</v>
      </c>
      <c r="Y3188" s="37">
        <f>IF(V3188=0,0,VLOOKUP(V3188,[1]원재료!C:H,3,0)*0.001)</f>
        <v>3.25</v>
      </c>
      <c r="Z3188" s="35">
        <f t="shared" si="254"/>
        <v>56756.700000000004</v>
      </c>
      <c r="AA3188" s="49"/>
      <c r="AB3188" s="39" t="s">
        <v>232</v>
      </c>
      <c r="AC3188" s="40"/>
    </row>
    <row r="3189" spans="1:29" ht="19.5" customHeight="1" x14ac:dyDescent="0.45">
      <c r="A3189" s="58">
        <v>46160</v>
      </c>
      <c r="B3189" s="57" t="s">
        <v>29</v>
      </c>
      <c r="C3189" s="27" t="s">
        <v>168</v>
      </c>
      <c r="D3189" s="25" t="s">
        <v>345</v>
      </c>
      <c r="E3189" s="26" t="s">
        <v>346</v>
      </c>
      <c r="F3189" s="27" t="str">
        <f>VLOOKUP(표1[[#This Row],[품번]],[1]!품번구분[#Data],2,0)</f>
        <v>G</v>
      </c>
      <c r="G3189" s="26">
        <v>4</v>
      </c>
      <c r="H3189" s="28">
        <v>89</v>
      </c>
      <c r="I3189" s="28">
        <v>0</v>
      </c>
      <c r="J3189" s="29">
        <f>표1[[#This Row],[C/V]]*표1[[#This Row],[판수]]-표1[[#This Row],[불량수량]]</f>
        <v>356</v>
      </c>
      <c r="K3189" s="28" t="s">
        <v>352</v>
      </c>
      <c r="L3189" s="28" t="s">
        <v>34</v>
      </c>
      <c r="M3189" s="30" t="s">
        <v>230</v>
      </c>
      <c r="N3189" s="56" t="s">
        <v>353</v>
      </c>
      <c r="O3189" s="25">
        <f t="shared" si="250"/>
        <v>620</v>
      </c>
      <c r="P3189" s="31">
        <v>0</v>
      </c>
      <c r="Q3189" s="32"/>
      <c r="R3189" s="33">
        <f t="shared" si="252"/>
        <v>8.612903225806452</v>
      </c>
      <c r="S3189" s="34">
        <f t="shared" si="251"/>
        <v>199</v>
      </c>
      <c r="T3189" s="35">
        <f>IF(L3189="비가동",0,VLOOKUP(E3189,[1]단가!$D$4:$G$1048576,4,0))</f>
        <v>894.6</v>
      </c>
      <c r="U3189" s="35">
        <f t="shared" si="253"/>
        <v>318477.60000000003</v>
      </c>
      <c r="V3189" s="36" t="str">
        <f>IF($L3189="비가동",0,IF($B3189="in",VLOOKUP($E3189,[1]투입량!$M:$T,3,FALSE),VLOOKUP($E3189,[1]투입량!$D:$I,3,FALSE)))</f>
        <v>E5007</v>
      </c>
      <c r="W3189" s="35">
        <f>IF($L3189="비가동",0,IF($B3189="in",VLOOKUP($E3189,[1]투입량!$M:$T,6,FALSE),VLOOKUP($E3189,[1]투입량!$D:$I,5,FALSE)))</f>
        <v>448</v>
      </c>
      <c r="X3189" s="35">
        <f t="shared" si="255"/>
        <v>43859.200000000004</v>
      </c>
      <c r="Y3189" s="37">
        <f>IF(V3189=0,0,VLOOKUP(V3189,[1]원재료!C:H,3,0)*0.001)</f>
        <v>4.55</v>
      </c>
      <c r="Z3189" s="35">
        <f t="shared" si="254"/>
        <v>199559.36000000002</v>
      </c>
      <c r="AA3189" s="49"/>
      <c r="AB3189" s="39" t="s">
        <v>232</v>
      </c>
      <c r="AC3189" s="40"/>
    </row>
    <row r="3190" spans="1:29" ht="19.5" customHeight="1" x14ac:dyDescent="0.45">
      <c r="A3190" s="58">
        <v>46160</v>
      </c>
      <c r="B3190" s="57" t="s">
        <v>29</v>
      </c>
      <c r="C3190" s="27" t="s">
        <v>168</v>
      </c>
      <c r="D3190" s="25" t="s">
        <v>348</v>
      </c>
      <c r="E3190" s="26">
        <v>480218</v>
      </c>
      <c r="F3190" s="27" t="str">
        <f>VLOOKUP(표1[[#This Row],[품번]],[1]!품번구분[#Data],2,0)</f>
        <v>G</v>
      </c>
      <c r="G3190" s="26">
        <v>6</v>
      </c>
      <c r="H3190" s="28">
        <v>93</v>
      </c>
      <c r="I3190" s="28">
        <v>0</v>
      </c>
      <c r="J3190" s="29">
        <f>표1[[#This Row],[C/V]]*표1[[#This Row],[판수]]-표1[[#This Row],[불량수량]]</f>
        <v>558</v>
      </c>
      <c r="K3190" s="28" t="s">
        <v>352</v>
      </c>
      <c r="L3190" s="28" t="s">
        <v>34</v>
      </c>
      <c r="M3190" s="30" t="s">
        <v>230</v>
      </c>
      <c r="N3190" s="56" t="s">
        <v>353</v>
      </c>
      <c r="O3190" s="25">
        <f t="shared" si="250"/>
        <v>620</v>
      </c>
      <c r="P3190" s="31">
        <v>0</v>
      </c>
      <c r="Q3190" s="32"/>
      <c r="R3190" s="33">
        <f t="shared" si="252"/>
        <v>9</v>
      </c>
      <c r="S3190" s="34">
        <f t="shared" si="251"/>
        <v>203</v>
      </c>
      <c r="T3190" s="35">
        <f>IF(L3190="비가동",0,VLOOKUP(E3190,[1]단가!$D$4:$G$1048576,4,0))</f>
        <v>724</v>
      </c>
      <c r="U3190" s="35">
        <f t="shared" si="253"/>
        <v>403992</v>
      </c>
      <c r="V3190" s="36" t="str">
        <f>IF($L3190="비가동",0,IF($B3190="in",VLOOKUP($E3190,[1]투입량!$M:$T,3,FALSE),VLOOKUP($E3190,[1]투입량!$D:$I,3,FALSE)))</f>
        <v>E5007</v>
      </c>
      <c r="W3190" s="35">
        <f>IF($L3190="비가동",0,IF($B3190="in",VLOOKUP($E3190,[1]투입량!$M:$T,6,FALSE),VLOOKUP($E3190,[1]투입량!$D:$I,5,FALSE)))</f>
        <v>300</v>
      </c>
      <c r="X3190" s="35">
        <f t="shared" si="255"/>
        <v>30690</v>
      </c>
      <c r="Y3190" s="37">
        <f>IF(V3190=0,0,VLOOKUP(V3190,[1]원재료!C:H,3,0)*0.001)</f>
        <v>4.55</v>
      </c>
      <c r="Z3190" s="35">
        <f t="shared" si="254"/>
        <v>139639.5</v>
      </c>
      <c r="AA3190" s="49"/>
      <c r="AB3190" s="39" t="s">
        <v>232</v>
      </c>
      <c r="AC3190" s="40"/>
    </row>
    <row r="3191" spans="1:29" ht="19.5" customHeight="1" x14ac:dyDescent="0.45">
      <c r="A3191" s="58">
        <v>46160</v>
      </c>
      <c r="B3191" s="57" t="s">
        <v>29</v>
      </c>
      <c r="C3191" s="27" t="s">
        <v>168</v>
      </c>
      <c r="D3191" s="25" t="s">
        <v>350</v>
      </c>
      <c r="E3191" s="26" t="s">
        <v>228</v>
      </c>
      <c r="F3191" s="27" t="str">
        <f>VLOOKUP(표1[[#This Row],[품번]],[1]!품번구분[#Data],2,0)</f>
        <v>G</v>
      </c>
      <c r="G3191" s="26">
        <v>10</v>
      </c>
      <c r="H3191" s="28">
        <v>6</v>
      </c>
      <c r="I3191" s="28">
        <v>0</v>
      </c>
      <c r="J3191" s="29">
        <f>표1[[#This Row],[C/V]]*표1[[#This Row],[판수]]-표1[[#This Row],[불량수량]]</f>
        <v>60</v>
      </c>
      <c r="K3191" s="28" t="s">
        <v>352</v>
      </c>
      <c r="L3191" s="28" t="s">
        <v>34</v>
      </c>
      <c r="M3191" s="30" t="s">
        <v>230</v>
      </c>
      <c r="N3191" s="30">
        <v>0.38541666666666669</v>
      </c>
      <c r="O3191" s="25">
        <f t="shared" si="250"/>
        <v>75</v>
      </c>
      <c r="P3191" s="31">
        <v>0</v>
      </c>
      <c r="Q3191" s="32"/>
      <c r="R3191" s="33">
        <f t="shared" si="252"/>
        <v>4.8</v>
      </c>
      <c r="S3191" s="34">
        <f t="shared" si="251"/>
        <v>6</v>
      </c>
      <c r="T3191" s="35">
        <f>IF(L3191="비가동",0,VLOOKUP(E3191,[1]단가!$D$4:$G$1048576,4,0))</f>
        <v>389.7</v>
      </c>
      <c r="U3191" s="35">
        <f t="shared" si="253"/>
        <v>23382</v>
      </c>
      <c r="V3191" s="36" t="str">
        <f>IF($L3191="비가동",0,IF($B3191="in",VLOOKUP($E3191,[1]투입량!$M:$T,3,FALSE),VLOOKUP($E3191,[1]투입량!$D:$I,3,FALSE)))</f>
        <v>E5008</v>
      </c>
      <c r="W3191" s="35">
        <f>IF($L3191="비가동",0,IF($B3191="in",VLOOKUP($E3191,[1]투입량!$M:$T,6,FALSE),VLOOKUP($E3191,[1]투입량!$D:$I,5,FALSE)))</f>
        <v>320</v>
      </c>
      <c r="X3191" s="35">
        <f t="shared" si="255"/>
        <v>2112</v>
      </c>
      <c r="Y3191" s="37">
        <f>IF(V3191=0,0,VLOOKUP(V3191,[1]원재료!C:H,3,0)*0.001)</f>
        <v>4.5600000000000005</v>
      </c>
      <c r="Z3191" s="35">
        <f t="shared" si="254"/>
        <v>9630.7200000000012</v>
      </c>
      <c r="AA3191" s="49"/>
      <c r="AB3191" s="39" t="s">
        <v>232</v>
      </c>
      <c r="AC3191" s="40"/>
    </row>
    <row r="3192" spans="1:29" ht="19.5" hidden="1" customHeight="1" x14ac:dyDescent="0.45">
      <c r="A3192" s="58">
        <v>46160</v>
      </c>
      <c r="B3192" s="57" t="s">
        <v>29</v>
      </c>
      <c r="C3192" s="27" t="s">
        <v>168</v>
      </c>
      <c r="D3192" s="25" t="s">
        <v>350</v>
      </c>
      <c r="E3192" s="26" t="s">
        <v>351</v>
      </c>
      <c r="F3192" s="27" t="str">
        <f>VLOOKUP(표1[[#This Row],[품번]],[1]!품번구분[#Data],2,0)</f>
        <v>G</v>
      </c>
      <c r="G3192" s="26">
        <v>4</v>
      </c>
      <c r="H3192" s="28">
        <v>37</v>
      </c>
      <c r="I3192" s="28">
        <v>0</v>
      </c>
      <c r="J3192" s="29">
        <f>표1[[#This Row],[C/V]]*표1[[#This Row],[판수]]-표1[[#This Row],[불량수량]]</f>
        <v>148</v>
      </c>
      <c r="K3192" s="28" t="s">
        <v>352</v>
      </c>
      <c r="L3192" s="28" t="s">
        <v>34</v>
      </c>
      <c r="M3192" s="30">
        <v>0.38541666666666669</v>
      </c>
      <c r="N3192" s="30" t="s">
        <v>353</v>
      </c>
      <c r="O3192" s="25">
        <f t="shared" si="250"/>
        <v>405</v>
      </c>
      <c r="P3192" s="31">
        <v>140</v>
      </c>
      <c r="Q3192" s="32" t="s">
        <v>178</v>
      </c>
      <c r="R3192" s="33">
        <f t="shared" si="252"/>
        <v>5.481481481481481</v>
      </c>
      <c r="S3192" s="34">
        <f t="shared" si="251"/>
        <v>103</v>
      </c>
      <c r="T3192" s="35">
        <f>IF(L3192="비가동",0,VLOOKUP(E3192,[1]단가!$D$4:$G$1048576,4,0))</f>
        <v>1328.9</v>
      </c>
      <c r="U3192" s="35">
        <f t="shared" si="253"/>
        <v>196677.2</v>
      </c>
      <c r="V3192" s="36" t="str">
        <f>IF($L3192="비가동",0,IF($B3192="in",VLOOKUP($E3192,[1]투입량!$M:$T,3,FALSE),VLOOKUP($E3192,[1]투입량!$D:$I,3,FALSE)))</f>
        <v>E5007</v>
      </c>
      <c r="W3192" s="35">
        <f>IF($L3192="비가동",0,IF($B3192="in",VLOOKUP($E3192,[1]투입량!$M:$T,6,FALSE),VLOOKUP($E3192,[1]투입량!$D:$I,5,FALSE)))</f>
        <v>644</v>
      </c>
      <c r="X3192" s="35">
        <f t="shared" si="255"/>
        <v>26210.800000000003</v>
      </c>
      <c r="Y3192" s="37">
        <f>IF(V3192=0,0,VLOOKUP(V3192,[1]원재료!C:H,3,0)*0.001)</f>
        <v>4.55</v>
      </c>
      <c r="Z3192" s="35">
        <f t="shared" si="254"/>
        <v>119259.14000000001</v>
      </c>
      <c r="AA3192" s="49"/>
      <c r="AB3192" s="39" t="s">
        <v>232</v>
      </c>
      <c r="AC3192" s="40"/>
    </row>
    <row r="3193" spans="1:29" ht="19.5" customHeight="1" x14ac:dyDescent="0.45">
      <c r="A3193" s="58">
        <v>46160</v>
      </c>
      <c r="B3193" s="57" t="s">
        <v>29</v>
      </c>
      <c r="C3193" s="27" t="s">
        <v>168</v>
      </c>
      <c r="D3193" s="25" t="s">
        <v>345</v>
      </c>
      <c r="E3193" s="26" t="s">
        <v>346</v>
      </c>
      <c r="F3193" s="27" t="str">
        <f>VLOOKUP(표1[[#This Row],[품번]],[1]!품번구분[#Data],2,0)</f>
        <v>G</v>
      </c>
      <c r="G3193" s="26">
        <v>4</v>
      </c>
      <c r="H3193" s="28">
        <v>110</v>
      </c>
      <c r="I3193" s="28">
        <v>0</v>
      </c>
      <c r="J3193" s="29">
        <f>표1[[#This Row],[C/V]]*표1[[#This Row],[판수]]-표1[[#This Row],[불량수량]]</f>
        <v>440</v>
      </c>
      <c r="K3193" s="28" t="s">
        <v>347</v>
      </c>
      <c r="L3193" s="28" t="s">
        <v>117</v>
      </c>
      <c r="M3193" s="30" t="s">
        <v>353</v>
      </c>
      <c r="N3193" s="56" t="s">
        <v>230</v>
      </c>
      <c r="O3193" s="25">
        <f t="shared" si="250"/>
        <v>660</v>
      </c>
      <c r="P3193" s="31">
        <v>0</v>
      </c>
      <c r="Q3193" s="32"/>
      <c r="R3193" s="33">
        <f t="shared" si="252"/>
        <v>10</v>
      </c>
      <c r="S3193" s="34">
        <f t="shared" si="251"/>
        <v>199</v>
      </c>
      <c r="T3193" s="35">
        <f>IF(L3193="비가동",0,VLOOKUP(E3193,[1]단가!$D$4:$G$1048576,4,0))</f>
        <v>894.6</v>
      </c>
      <c r="U3193" s="35">
        <f t="shared" si="253"/>
        <v>393624</v>
      </c>
      <c r="V3193" s="36" t="str">
        <f>IF($L3193="비가동",0,IF($B3193="in",VLOOKUP($E3193,[1]투입량!$M:$T,3,FALSE),VLOOKUP($E3193,[1]투입량!$D:$I,3,FALSE)))</f>
        <v>E5007</v>
      </c>
      <c r="W3193" s="35">
        <f>IF($L3193="비가동",0,IF($B3193="in",VLOOKUP($E3193,[1]투입량!$M:$T,6,FALSE),VLOOKUP($E3193,[1]투입량!$D:$I,5,FALSE)))</f>
        <v>448</v>
      </c>
      <c r="X3193" s="35">
        <f t="shared" si="255"/>
        <v>54208.000000000007</v>
      </c>
      <c r="Y3193" s="37">
        <f>IF(V3193=0,0,VLOOKUP(V3193,[1]원재료!C:H,3,0)*0.001)</f>
        <v>4.55</v>
      </c>
      <c r="Z3193" s="35">
        <f t="shared" si="254"/>
        <v>246646.40000000002</v>
      </c>
      <c r="AA3193" s="49"/>
      <c r="AB3193" s="39" t="s">
        <v>232</v>
      </c>
      <c r="AC3193" s="40"/>
    </row>
    <row r="3194" spans="1:29" ht="19.5" customHeight="1" x14ac:dyDescent="0.45">
      <c r="A3194" s="58">
        <v>46160</v>
      </c>
      <c r="B3194" s="57" t="s">
        <v>29</v>
      </c>
      <c r="C3194" s="27" t="s">
        <v>168</v>
      </c>
      <c r="D3194" s="25" t="s">
        <v>348</v>
      </c>
      <c r="E3194" s="26">
        <v>480218</v>
      </c>
      <c r="F3194" s="27" t="str">
        <f>VLOOKUP(표1[[#This Row],[품번]],[1]!품번구분[#Data],2,0)</f>
        <v>G</v>
      </c>
      <c r="G3194" s="26">
        <v>6</v>
      </c>
      <c r="H3194" s="28">
        <v>110</v>
      </c>
      <c r="I3194" s="28">
        <v>0</v>
      </c>
      <c r="J3194" s="29">
        <f>표1[[#This Row],[C/V]]*표1[[#This Row],[판수]]-표1[[#This Row],[불량수량]]</f>
        <v>660</v>
      </c>
      <c r="K3194" s="28" t="s">
        <v>347</v>
      </c>
      <c r="L3194" s="28" t="s">
        <v>117</v>
      </c>
      <c r="M3194" s="30" t="s">
        <v>353</v>
      </c>
      <c r="N3194" s="56" t="s">
        <v>230</v>
      </c>
      <c r="O3194" s="25">
        <f t="shared" si="250"/>
        <v>660</v>
      </c>
      <c r="P3194" s="31">
        <v>0</v>
      </c>
      <c r="Q3194" s="32"/>
      <c r="R3194" s="33">
        <f t="shared" si="252"/>
        <v>10</v>
      </c>
      <c r="S3194" s="34">
        <f t="shared" si="251"/>
        <v>203</v>
      </c>
      <c r="T3194" s="35">
        <f>IF(L3194="비가동",0,VLOOKUP(E3194,[1]단가!$D$4:$G$1048576,4,0))</f>
        <v>724</v>
      </c>
      <c r="U3194" s="35">
        <f t="shared" si="253"/>
        <v>477840</v>
      </c>
      <c r="V3194" s="36" t="str">
        <f>IF($L3194="비가동",0,IF($B3194="in",VLOOKUP($E3194,[1]투입량!$M:$T,3,FALSE),VLOOKUP($E3194,[1]투입량!$D:$I,3,FALSE)))</f>
        <v>E5007</v>
      </c>
      <c r="W3194" s="35">
        <f>IF($L3194="비가동",0,IF($B3194="in",VLOOKUP($E3194,[1]투입량!$M:$T,6,FALSE),VLOOKUP($E3194,[1]투입량!$D:$I,5,FALSE)))</f>
        <v>300</v>
      </c>
      <c r="X3194" s="35">
        <f t="shared" si="255"/>
        <v>36300</v>
      </c>
      <c r="Y3194" s="37">
        <f>IF(V3194=0,0,VLOOKUP(V3194,[1]원재료!C:H,3,0)*0.001)</f>
        <v>4.55</v>
      </c>
      <c r="Z3194" s="35">
        <f t="shared" si="254"/>
        <v>165165</v>
      </c>
      <c r="AA3194" s="49"/>
      <c r="AB3194" s="39" t="s">
        <v>232</v>
      </c>
      <c r="AC3194" s="40"/>
    </row>
    <row r="3195" spans="1:29" ht="19.5" customHeight="1" x14ac:dyDescent="0.45">
      <c r="A3195" s="58">
        <v>46160</v>
      </c>
      <c r="B3195" s="57" t="s">
        <v>29</v>
      </c>
      <c r="C3195" s="27" t="s">
        <v>168</v>
      </c>
      <c r="D3195" s="25" t="s">
        <v>350</v>
      </c>
      <c r="E3195" s="26" t="s">
        <v>351</v>
      </c>
      <c r="F3195" s="27" t="str">
        <f>VLOOKUP(표1[[#This Row],[품번]],[1]!품번구분[#Data],2,0)</f>
        <v>G</v>
      </c>
      <c r="G3195" s="26">
        <v>4</v>
      </c>
      <c r="H3195" s="28">
        <v>66</v>
      </c>
      <c r="I3195" s="28">
        <v>0</v>
      </c>
      <c r="J3195" s="29">
        <f>표1[[#This Row],[C/V]]*표1[[#This Row],[판수]]-표1[[#This Row],[불량수량]]</f>
        <v>264</v>
      </c>
      <c r="K3195" s="28" t="s">
        <v>347</v>
      </c>
      <c r="L3195" s="28" t="s">
        <v>117</v>
      </c>
      <c r="M3195" s="30" t="s">
        <v>353</v>
      </c>
      <c r="N3195" s="56" t="s">
        <v>230</v>
      </c>
      <c r="O3195" s="25">
        <f t="shared" si="250"/>
        <v>660</v>
      </c>
      <c r="P3195" s="31">
        <v>0</v>
      </c>
      <c r="Q3195" s="32"/>
      <c r="R3195" s="33">
        <f t="shared" si="252"/>
        <v>6</v>
      </c>
      <c r="S3195" s="34">
        <f t="shared" si="251"/>
        <v>103</v>
      </c>
      <c r="T3195" s="35">
        <f>IF(L3195="비가동",0,VLOOKUP(E3195,[1]단가!$D$4:$G$1048576,4,0))</f>
        <v>1328.9</v>
      </c>
      <c r="U3195" s="35">
        <f t="shared" si="253"/>
        <v>350829.60000000003</v>
      </c>
      <c r="V3195" s="36" t="str">
        <f>IF($L3195="비가동",0,IF($B3195="in",VLOOKUP($E3195,[1]투입량!$M:$T,3,FALSE),VLOOKUP($E3195,[1]투입량!$D:$I,3,FALSE)))</f>
        <v>E5007</v>
      </c>
      <c r="W3195" s="35">
        <f>IF($L3195="비가동",0,IF($B3195="in",VLOOKUP($E3195,[1]투입량!$M:$T,6,FALSE),VLOOKUP($E3195,[1]투입량!$D:$I,5,FALSE)))</f>
        <v>644</v>
      </c>
      <c r="X3195" s="35">
        <f t="shared" si="255"/>
        <v>46754.400000000009</v>
      </c>
      <c r="Y3195" s="37">
        <f>IF(V3195=0,0,VLOOKUP(V3195,[1]원재료!C:H,3,0)*0.001)</f>
        <v>4.55</v>
      </c>
      <c r="Z3195" s="35">
        <f t="shared" si="254"/>
        <v>212732.52000000002</v>
      </c>
      <c r="AA3195" s="49"/>
      <c r="AB3195" s="39" t="s">
        <v>232</v>
      </c>
      <c r="AC3195" s="40"/>
    </row>
    <row r="3196" spans="1:29" ht="19.5" hidden="1" customHeight="1" x14ac:dyDescent="0.45">
      <c r="A3196" s="58">
        <v>46161</v>
      </c>
      <c r="B3196" s="57" t="s">
        <v>226</v>
      </c>
      <c r="C3196" s="27" t="s">
        <v>168</v>
      </c>
      <c r="D3196" s="25" t="s">
        <v>227</v>
      </c>
      <c r="E3196" s="26" t="s">
        <v>228</v>
      </c>
      <c r="F3196" s="27" t="str">
        <f>VLOOKUP(표1[[#This Row],[품번]],[1]!품번구분[#Data],2,0)</f>
        <v>G</v>
      </c>
      <c r="G3196" s="26">
        <v>12</v>
      </c>
      <c r="H3196" s="28">
        <v>82</v>
      </c>
      <c r="I3196" s="28">
        <v>0</v>
      </c>
      <c r="J3196" s="29">
        <f>표1[[#This Row],[C/V]]*표1[[#This Row],[판수]]-표1[[#This Row],[불량수량]]</f>
        <v>984</v>
      </c>
      <c r="K3196" s="28" t="s">
        <v>258</v>
      </c>
      <c r="L3196" s="28" t="s">
        <v>34</v>
      </c>
      <c r="M3196" s="30" t="s">
        <v>230</v>
      </c>
      <c r="N3196" s="56" t="s">
        <v>353</v>
      </c>
      <c r="O3196" s="25">
        <f t="shared" si="250"/>
        <v>560</v>
      </c>
      <c r="P3196" s="31">
        <v>60</v>
      </c>
      <c r="Q3196" s="32" t="s">
        <v>140</v>
      </c>
      <c r="R3196" s="33">
        <f t="shared" si="252"/>
        <v>8.7857142857142865</v>
      </c>
      <c r="S3196" s="34">
        <f t="shared" si="251"/>
        <v>177</v>
      </c>
      <c r="T3196" s="35">
        <f>IF(L3196="비가동",0,VLOOKUP(E3196,[1]단가!$D$4:$G$1048576,4,0))</f>
        <v>389.7</v>
      </c>
      <c r="U3196" s="35">
        <f t="shared" si="253"/>
        <v>383464.8</v>
      </c>
      <c r="V3196" s="36" t="str">
        <f>IF($L3196="비가동",0,IF($B3196="in",VLOOKUP($E3196,[1]투입량!$M:$T,3,FALSE),VLOOKUP($E3196,[1]투입량!$D:$I,3,FALSE)))</f>
        <v>E5008</v>
      </c>
      <c r="W3196" s="35">
        <f>IF($L3196="비가동",0,IF($B3196="in",VLOOKUP($E3196,[1]투입량!$M:$T,6,FALSE),VLOOKUP($E3196,[1]투입량!$D:$I,5,FALSE)))</f>
        <v>537</v>
      </c>
      <c r="X3196" s="35">
        <f t="shared" si="255"/>
        <v>48437.4</v>
      </c>
      <c r="Y3196" s="37">
        <f>IF(V3196=0,0,VLOOKUP(V3196,[1]원재료!C:H,3,0)*0.001)</f>
        <v>4.5600000000000005</v>
      </c>
      <c r="Z3196" s="35">
        <f t="shared" si="254"/>
        <v>220874.54400000002</v>
      </c>
      <c r="AA3196" s="49"/>
      <c r="AB3196" s="39" t="s">
        <v>232</v>
      </c>
      <c r="AC3196" s="40"/>
    </row>
    <row r="3197" spans="1:29" ht="19.5" customHeight="1" x14ac:dyDescent="0.45">
      <c r="A3197" s="58">
        <v>46161</v>
      </c>
      <c r="B3197" s="57" t="s">
        <v>226</v>
      </c>
      <c r="C3197" s="27" t="s">
        <v>168</v>
      </c>
      <c r="D3197" s="25" t="s">
        <v>233</v>
      </c>
      <c r="E3197" s="26" t="s">
        <v>234</v>
      </c>
      <c r="F3197" s="27" t="str">
        <f>VLOOKUP(표1[[#This Row],[품번]],[1]!품번구분[#Data],2,0)</f>
        <v>G</v>
      </c>
      <c r="G3197" s="26">
        <v>12</v>
      </c>
      <c r="H3197" s="28">
        <v>92</v>
      </c>
      <c r="I3197" s="28">
        <v>0</v>
      </c>
      <c r="J3197" s="29">
        <f>표1[[#This Row],[C/V]]*표1[[#This Row],[판수]]-표1[[#This Row],[불량수량]]</f>
        <v>1104</v>
      </c>
      <c r="K3197" s="28" t="s">
        <v>258</v>
      </c>
      <c r="L3197" s="28" t="s">
        <v>34</v>
      </c>
      <c r="M3197" s="30" t="s">
        <v>230</v>
      </c>
      <c r="N3197" s="56" t="s">
        <v>353</v>
      </c>
      <c r="O3197" s="25">
        <f t="shared" si="250"/>
        <v>620</v>
      </c>
      <c r="P3197" s="31">
        <v>0</v>
      </c>
      <c r="Q3197" s="32"/>
      <c r="R3197" s="33">
        <f t="shared" si="252"/>
        <v>8.9032258064516121</v>
      </c>
      <c r="S3197" s="34">
        <f t="shared" si="251"/>
        <v>187</v>
      </c>
      <c r="T3197" s="35">
        <f>IF(L3197="비가동",0,VLOOKUP(E3197,[1]단가!$D$4:$G$1048576,4,0))</f>
        <v>760.3</v>
      </c>
      <c r="U3197" s="35">
        <f t="shared" si="253"/>
        <v>839371.2</v>
      </c>
      <c r="V3197" s="36" t="str">
        <f>IF($L3197="비가동",0,IF($B3197="in",VLOOKUP($E3197,[1]투입량!$M:$T,3,FALSE),VLOOKUP($E3197,[1]투입량!$D:$I,3,FALSE)))</f>
        <v>E5007</v>
      </c>
      <c r="W3197" s="35">
        <f>IF($L3197="비가동",0,IF($B3197="in",VLOOKUP($E3197,[1]투입량!$M:$T,6,FALSE),VLOOKUP($E3197,[1]투입량!$D:$I,5,FALSE)))</f>
        <v>531</v>
      </c>
      <c r="X3197" s="35">
        <f t="shared" si="255"/>
        <v>53737.200000000004</v>
      </c>
      <c r="Y3197" s="37">
        <f>IF(V3197=0,0,VLOOKUP(V3197,[1]원재료!C:H,3,0)*0.001)</f>
        <v>4.55</v>
      </c>
      <c r="Z3197" s="35">
        <f t="shared" si="254"/>
        <v>244504.26</v>
      </c>
      <c r="AA3197" s="49"/>
      <c r="AB3197" s="39" t="s">
        <v>232</v>
      </c>
      <c r="AC3197" s="40"/>
    </row>
    <row r="3198" spans="1:29" ht="19.5" customHeight="1" x14ac:dyDescent="0.45">
      <c r="A3198" s="58">
        <v>46161</v>
      </c>
      <c r="B3198" s="57" t="s">
        <v>226</v>
      </c>
      <c r="C3198" s="27" t="s">
        <v>168</v>
      </c>
      <c r="D3198" s="25" t="s">
        <v>256</v>
      </c>
      <c r="E3198" s="26" t="s">
        <v>249</v>
      </c>
      <c r="F3198" s="27" t="str">
        <f>VLOOKUP(표1[[#This Row],[품번]],[1]!품번구분[#Data],2,0)</f>
        <v>G</v>
      </c>
      <c r="G3198" s="26">
        <v>8</v>
      </c>
      <c r="H3198" s="28">
        <v>59</v>
      </c>
      <c r="I3198" s="28">
        <v>0</v>
      </c>
      <c r="J3198" s="29">
        <f>표1[[#This Row],[C/V]]*표1[[#This Row],[판수]]-표1[[#This Row],[불량수량]]</f>
        <v>472</v>
      </c>
      <c r="K3198" s="28" t="s">
        <v>445</v>
      </c>
      <c r="L3198" s="28" t="s">
        <v>34</v>
      </c>
      <c r="M3198" s="30" t="s">
        <v>230</v>
      </c>
      <c r="N3198" s="56" t="s">
        <v>353</v>
      </c>
      <c r="O3198" s="25">
        <f t="shared" si="250"/>
        <v>620</v>
      </c>
      <c r="P3198" s="31">
        <v>0</v>
      </c>
      <c r="Q3198" s="32"/>
      <c r="R3198" s="33">
        <f t="shared" si="252"/>
        <v>5.7096774193548381</v>
      </c>
      <c r="S3198" s="34">
        <f t="shared" si="251"/>
        <v>59</v>
      </c>
      <c r="T3198" s="35">
        <f>IF(L3198="비가동",0,VLOOKUP(E3198,[1]단가!$D$4:$G$1048576,4,0))</f>
        <v>874</v>
      </c>
      <c r="U3198" s="35">
        <f t="shared" si="253"/>
        <v>412528</v>
      </c>
      <c r="V3198" s="36" t="str">
        <f>IF($L3198="비가동",0,IF($B3198="in",VLOOKUP($E3198,[1]투입량!$M:$T,3,FALSE),VLOOKUP($E3198,[1]투입량!$D:$I,3,FALSE)))</f>
        <v>E5005-1(리본)</v>
      </c>
      <c r="W3198" s="35">
        <f>IF($L3198="비가동",0,IF($B3198="in",VLOOKUP($E3198,[1]투입량!$M:$T,6,FALSE),VLOOKUP($E3198,[1]투입량!$D:$I,5,FALSE)))</f>
        <v>1163.9000000000001</v>
      </c>
      <c r="X3198" s="35">
        <f t="shared" si="255"/>
        <v>75537.110000000015</v>
      </c>
      <c r="Y3198" s="37">
        <f>IF(V3198=0,0,VLOOKUP(V3198,[1]원재료!C:H,3,0)*0.001)</f>
        <v>3.35</v>
      </c>
      <c r="Z3198" s="35">
        <f t="shared" si="254"/>
        <v>253049.31850000005</v>
      </c>
      <c r="AA3198" s="49"/>
      <c r="AB3198" s="39" t="s">
        <v>232</v>
      </c>
      <c r="AC3198" s="40"/>
    </row>
    <row r="3199" spans="1:29" ht="19.5" customHeight="1" x14ac:dyDescent="0.45">
      <c r="A3199" s="58">
        <v>46161</v>
      </c>
      <c r="B3199" s="57" t="s">
        <v>226</v>
      </c>
      <c r="C3199" s="27" t="s">
        <v>168</v>
      </c>
      <c r="D3199" s="25" t="s">
        <v>235</v>
      </c>
      <c r="E3199" s="26" t="s">
        <v>236</v>
      </c>
      <c r="F3199" s="27" t="str">
        <f>VLOOKUP(표1[[#This Row],[품번]],[1]!품번구분[#Data],2,0)</f>
        <v>G</v>
      </c>
      <c r="G3199" s="26">
        <v>16</v>
      </c>
      <c r="H3199" s="28">
        <v>67</v>
      </c>
      <c r="I3199" s="28">
        <v>0</v>
      </c>
      <c r="J3199" s="29">
        <f>표1[[#This Row],[C/V]]*표1[[#This Row],[판수]]-표1[[#This Row],[불량수량]]</f>
        <v>1072</v>
      </c>
      <c r="K3199" s="28" t="s">
        <v>445</v>
      </c>
      <c r="L3199" s="28" t="s">
        <v>34</v>
      </c>
      <c r="M3199" s="30" t="s">
        <v>230</v>
      </c>
      <c r="N3199" s="56" t="s">
        <v>353</v>
      </c>
      <c r="O3199" s="25">
        <f t="shared" si="250"/>
        <v>620</v>
      </c>
      <c r="P3199" s="31">
        <v>0</v>
      </c>
      <c r="Q3199" s="32"/>
      <c r="R3199" s="33">
        <f t="shared" si="252"/>
        <v>6.4838709677419351</v>
      </c>
      <c r="S3199" s="34">
        <f t="shared" si="251"/>
        <v>150</v>
      </c>
      <c r="T3199" s="35">
        <f>IF(L3199="비가동",0,VLOOKUP(E3199,[1]단가!$D$4:$G$1048576,4,0))</f>
        <v>1541.9</v>
      </c>
      <c r="U3199" s="35">
        <f t="shared" si="253"/>
        <v>1652916.8</v>
      </c>
      <c r="V3199" s="36" t="str">
        <f>IF($L3199="비가동",0,IF($B3199="in",VLOOKUP($E3199,[1]투입량!$M:$T,3,FALSE),VLOOKUP($E3199,[1]투입량!$D:$I,3,FALSE)))</f>
        <v>E5005-1</v>
      </c>
      <c r="W3199" s="35">
        <f>IF($L3199="비가동",0,IF($B3199="in",VLOOKUP($E3199,[1]투입량!$M:$T,6,FALSE),VLOOKUP($E3199,[1]투입량!$D:$I,5,FALSE)))</f>
        <v>3102</v>
      </c>
      <c r="X3199" s="35">
        <f t="shared" si="255"/>
        <v>228617.40000000002</v>
      </c>
      <c r="Y3199" s="37">
        <f>IF(V3199=0,0,VLOOKUP(V3199,[1]원재료!C:H,3,0)*0.001)</f>
        <v>3.25</v>
      </c>
      <c r="Z3199" s="35">
        <f t="shared" si="254"/>
        <v>743006.55</v>
      </c>
      <c r="AA3199" s="49"/>
      <c r="AB3199" s="39" t="s">
        <v>232</v>
      </c>
      <c r="AC3199" s="40"/>
    </row>
    <row r="3200" spans="1:29" ht="19.5" customHeight="1" x14ac:dyDescent="0.45">
      <c r="A3200" s="58">
        <v>46161</v>
      </c>
      <c r="B3200" s="57" t="s">
        <v>226</v>
      </c>
      <c r="C3200" s="27" t="s">
        <v>168</v>
      </c>
      <c r="D3200" s="25" t="s">
        <v>239</v>
      </c>
      <c r="E3200" s="26" t="s">
        <v>240</v>
      </c>
      <c r="F3200" s="27" t="str">
        <f>VLOOKUP(표1[[#This Row],[품번]],[1]!품번구분[#Data],2,0)</f>
        <v>G</v>
      </c>
      <c r="G3200" s="26">
        <v>16</v>
      </c>
      <c r="H3200" s="28">
        <v>70</v>
      </c>
      <c r="I3200" s="28">
        <v>0</v>
      </c>
      <c r="J3200" s="29">
        <f>표1[[#This Row],[C/V]]*표1[[#This Row],[판수]]-표1[[#This Row],[불량수량]]</f>
        <v>1120</v>
      </c>
      <c r="K3200" s="28" t="s">
        <v>263</v>
      </c>
      <c r="L3200" s="28" t="s">
        <v>34</v>
      </c>
      <c r="M3200" s="30" t="s">
        <v>230</v>
      </c>
      <c r="N3200" s="56" t="s">
        <v>353</v>
      </c>
      <c r="O3200" s="25">
        <f t="shared" si="250"/>
        <v>620</v>
      </c>
      <c r="P3200" s="31">
        <v>0</v>
      </c>
      <c r="Q3200" s="32"/>
      <c r="R3200" s="33">
        <f t="shared" si="252"/>
        <v>6.774193548387097</v>
      </c>
      <c r="S3200" s="34">
        <f t="shared" si="251"/>
        <v>157</v>
      </c>
      <c r="T3200" s="35">
        <f>IF(L3200="비가동",0,VLOOKUP(E3200,[1]단가!$D$4:$G$1048576,4,0))</f>
        <v>333.6</v>
      </c>
      <c r="U3200" s="35">
        <f t="shared" si="253"/>
        <v>373632</v>
      </c>
      <c r="V3200" s="36" t="str">
        <f>IF($L3200="비가동",0,IF($B3200="in",VLOOKUP($E3200,[1]투입량!$M:$T,3,FALSE),VLOOKUP($E3200,[1]투입량!$D:$I,3,FALSE)))</f>
        <v>E5005-1(리본)</v>
      </c>
      <c r="W3200" s="35">
        <f>IF($L3200="비가동",0,IF($B3200="in",VLOOKUP($E3200,[1]투입량!$M:$T,6,FALSE),VLOOKUP($E3200,[1]투입량!$D:$I,5,FALSE)))</f>
        <v>0</v>
      </c>
      <c r="X3200" s="35">
        <f t="shared" si="255"/>
        <v>0</v>
      </c>
      <c r="Y3200" s="37">
        <f>IF(V3200=0,0,VLOOKUP(V3200,[1]원재료!C:H,3,0)*0.001)</f>
        <v>3.35</v>
      </c>
      <c r="Z3200" s="35">
        <f t="shared" si="254"/>
        <v>0</v>
      </c>
      <c r="AA3200" s="49"/>
      <c r="AB3200" s="39" t="s">
        <v>232</v>
      </c>
      <c r="AC3200" s="40"/>
    </row>
    <row r="3201" spans="1:29" ht="19.5" customHeight="1" x14ac:dyDescent="0.45">
      <c r="A3201" s="58">
        <v>46161</v>
      </c>
      <c r="B3201" s="57" t="s">
        <v>226</v>
      </c>
      <c r="C3201" s="27" t="s">
        <v>168</v>
      </c>
      <c r="D3201" s="25" t="s">
        <v>264</v>
      </c>
      <c r="E3201" s="26" t="s">
        <v>265</v>
      </c>
      <c r="F3201" s="27" t="str">
        <f>VLOOKUP(표1[[#This Row],[품번]],[1]!품번구분[#Data],2,0)</f>
        <v>G</v>
      </c>
      <c r="G3201" s="26">
        <v>24</v>
      </c>
      <c r="H3201" s="28">
        <v>70</v>
      </c>
      <c r="I3201" s="28">
        <v>0</v>
      </c>
      <c r="J3201" s="29">
        <f>표1[[#This Row],[C/V]]*표1[[#This Row],[판수]]-표1[[#This Row],[불량수량]]</f>
        <v>1680</v>
      </c>
      <c r="K3201" s="28" t="s">
        <v>263</v>
      </c>
      <c r="L3201" s="28" t="s">
        <v>34</v>
      </c>
      <c r="M3201" s="30" t="s">
        <v>230</v>
      </c>
      <c r="N3201" s="56" t="s">
        <v>353</v>
      </c>
      <c r="O3201" s="25">
        <f t="shared" si="250"/>
        <v>620</v>
      </c>
      <c r="P3201" s="31">
        <v>0</v>
      </c>
      <c r="Q3201" s="32"/>
      <c r="R3201" s="33">
        <f t="shared" si="252"/>
        <v>6.774193548387097</v>
      </c>
      <c r="S3201" s="34">
        <f t="shared" si="251"/>
        <v>145</v>
      </c>
      <c r="T3201" s="35">
        <f>IF(L3201="비가동",0,VLOOKUP(E3201,[1]단가!$D$4:$G$1048576,4,0))</f>
        <v>473</v>
      </c>
      <c r="U3201" s="35">
        <f t="shared" si="253"/>
        <v>794640</v>
      </c>
      <c r="V3201" s="36" t="str">
        <f>IF($L3201="비가동",0,IF($B3201="in",VLOOKUP($E3201,[1]투입량!$M:$T,3,FALSE),VLOOKUP($E3201,[1]투입량!$D:$I,3,FALSE)))</f>
        <v>E5005-1</v>
      </c>
      <c r="W3201" s="35">
        <f>IF($L3201="비가동",0,IF($B3201="in",VLOOKUP($E3201,[1]투입량!$M:$T,6,FALSE),VLOOKUP($E3201,[1]투입량!$D:$I,5,FALSE)))</f>
        <v>1770</v>
      </c>
      <c r="X3201" s="35">
        <f t="shared" si="255"/>
        <v>136290.00000000003</v>
      </c>
      <c r="Y3201" s="37">
        <f>IF(V3201=0,0,VLOOKUP(V3201,[1]원재료!C:H,3,0)*0.001)</f>
        <v>3.25</v>
      </c>
      <c r="Z3201" s="35">
        <f t="shared" si="254"/>
        <v>442942.50000000012</v>
      </c>
      <c r="AA3201" s="49"/>
      <c r="AB3201" s="39" t="s">
        <v>232</v>
      </c>
      <c r="AC3201" s="40"/>
    </row>
    <row r="3202" spans="1:29" ht="19.5" customHeight="1" x14ac:dyDescent="0.45">
      <c r="A3202" s="58">
        <v>46161</v>
      </c>
      <c r="B3202" s="57" t="s">
        <v>226</v>
      </c>
      <c r="C3202" s="27" t="s">
        <v>168</v>
      </c>
      <c r="D3202" s="25" t="s">
        <v>241</v>
      </c>
      <c r="E3202" s="26" t="s">
        <v>242</v>
      </c>
      <c r="F3202" s="27" t="str">
        <f>VLOOKUP(표1[[#This Row],[품번]],[1]!품번구분[#Data],2,0)</f>
        <v>G</v>
      </c>
      <c r="G3202" s="26">
        <v>16</v>
      </c>
      <c r="H3202" s="28">
        <v>70</v>
      </c>
      <c r="I3202" s="28">
        <v>0</v>
      </c>
      <c r="J3202" s="29">
        <f>표1[[#This Row],[C/V]]*표1[[#This Row],[판수]]-표1[[#This Row],[불량수량]]</f>
        <v>1120</v>
      </c>
      <c r="K3202" s="28" t="s">
        <v>266</v>
      </c>
      <c r="L3202" s="28" t="s">
        <v>34</v>
      </c>
      <c r="M3202" s="30" t="s">
        <v>230</v>
      </c>
      <c r="N3202" s="56" t="s">
        <v>353</v>
      </c>
      <c r="O3202" s="25">
        <f t="shared" ref="O3202:O3265" si="256">IF(OR($M3202="",$N3202="",$M3202=$N3202),0,MAX(0,IF(AND(WEEKDAY($A3202,2)&lt;=5,$L3202="주간"),MIN(ROUND(MOD($N3202-$M3202,1)*1440-IF(AND($M3202&lt;TIME(13,0,0),IF($N3202&lt;=$M3202,$N3202+1,$N3202)&gt;TIME(12,0,0)),(MIN(IF($N3202&lt;=$M3202,$N3202+1,$N3202),TIME(13,0,0))-MAX($M3202,TIME(12,0,0)))*1440,0)-IF(AND($M3202&lt;TIME(17,40,0),IF($N3202&lt;=$M3202,$N3202+1,$N3202)&gt;TIME(17,0,0)),(MIN(IF($N3202&lt;=$M3202,$N3202+1,$N3202),TIME(17,40,0))-MAX($M3202,TIME(17,0,0)))*1440,0),0),620),IF(AND(WEEKDAY($A3202,2)&lt;=5,$L3202="야간"),MIN(ROUND(MOD($N3202-$M3202,1)*1440-IF(AND(IF($M3202&lt;0.5,$M3202+1,$M3202)&lt;TIME(3,30,0)+1,IF($N3202&lt;0.5,$N3202+1,$N3202)&gt;TIME(2,30,0)+1),(MIN(IF($N3202&lt;0.5,$N3202+1,$N3202),TIME(3,30,0)+1)-MAX(IF($M3202&lt;0.5,$M3202+1,$M3202),TIME(2,30,0)+1))*1440,0),0),660),IF(AND(WEEKDAY($A3202,2)&gt;5,$L3202="주간"),MIN(ROUND(MOD($N3202-$M3202,1)*1440-IF(AND($M3202&lt;TIME(13,0,0),IF($N3202&lt;=$M3202,$N3202+1,$N3202)&gt;TIME(12,0,0)),(MIN(IF($N3202&lt;=$M3202,$N3202+1,$N3202),TIME(13,0,0))-MAX($M3202,TIME(12,0,0)))*1440,0),0),540),IF(AND(WEEKDAY($A3202,2)&gt;5,$L3202="야간"),MIN(ROUND(MOD($N3202-$M3202,1)*1440-IF(AND(IF($M3202&lt;0.5,$M3202+1,$M3202)&lt;TIME(3,30,0)+1,IF($N3202&lt;0.5,$N3202+1,$N3202)&gt;TIME(2,0,0)+1),(MIN(IF($N3202&lt;0.5,$N3202+1,$N3202),TIME(3,30,0)+1)-MAX(IF($M3202&lt;0.5,$M3202+1,$M3202),TIME(2,0,0)+1))*1440,0),0),750),0))))-$P3202))</f>
        <v>620</v>
      </c>
      <c r="P3202" s="31">
        <v>0</v>
      </c>
      <c r="Q3202" s="32"/>
      <c r="R3202" s="33">
        <f t="shared" si="252"/>
        <v>6.774193548387097</v>
      </c>
      <c r="S3202" s="34">
        <f t="shared" si="251"/>
        <v>158</v>
      </c>
      <c r="T3202" s="35">
        <f>IF(L3202="비가동",0,VLOOKUP(E3202,[1]단가!$D$4:$G$1048576,4,0))</f>
        <v>774</v>
      </c>
      <c r="U3202" s="35">
        <f t="shared" si="253"/>
        <v>866880</v>
      </c>
      <c r="V3202" s="36" t="str">
        <f>IF($L3202="비가동",0,IF($B3202="in",VLOOKUP($E3202,[1]투입량!$M:$T,3,FALSE),VLOOKUP($E3202,[1]투입량!$D:$I,3,FALSE)))</f>
        <v>E4701(리본)</v>
      </c>
      <c r="W3202" s="35">
        <f>IF($L3202="비가동",0,IF($B3202="in",VLOOKUP($E3202,[1]투입량!$M:$T,6,FALSE),VLOOKUP($E3202,[1]투입량!$D:$I,5,FALSE)))</f>
        <v>2022.6999999999998</v>
      </c>
      <c r="X3202" s="35">
        <f t="shared" si="255"/>
        <v>155747.9</v>
      </c>
      <c r="Y3202" s="37">
        <f>IF(V3202=0,0,VLOOKUP(V3202,[1]원재료!C:H,3,0)*0.001)</f>
        <v>3.41</v>
      </c>
      <c r="Z3202" s="35">
        <f t="shared" si="254"/>
        <v>531100.33900000004</v>
      </c>
      <c r="AA3202" s="49"/>
      <c r="AB3202" s="39" t="s">
        <v>232</v>
      </c>
      <c r="AC3202" s="40"/>
    </row>
    <row r="3203" spans="1:29" ht="19.5" customHeight="1" x14ac:dyDescent="0.45">
      <c r="A3203" s="58">
        <v>46161</v>
      </c>
      <c r="B3203" s="57" t="s">
        <v>226</v>
      </c>
      <c r="C3203" s="27" t="s">
        <v>168</v>
      </c>
      <c r="D3203" s="25" t="s">
        <v>244</v>
      </c>
      <c r="E3203" s="26" t="s">
        <v>245</v>
      </c>
      <c r="F3203" s="27" t="str">
        <f>VLOOKUP(표1[[#This Row],[품번]],[1]!품번구분[#Data],2,0)</f>
        <v>G</v>
      </c>
      <c r="G3203" s="26">
        <v>20</v>
      </c>
      <c r="H3203" s="28">
        <v>75</v>
      </c>
      <c r="I3203" s="28">
        <v>0</v>
      </c>
      <c r="J3203" s="29">
        <f>표1[[#This Row],[C/V]]*표1[[#This Row],[판수]]-표1[[#This Row],[불량수량]]</f>
        <v>1500</v>
      </c>
      <c r="K3203" s="28" t="s">
        <v>266</v>
      </c>
      <c r="L3203" s="28" t="s">
        <v>34</v>
      </c>
      <c r="M3203" s="30" t="s">
        <v>230</v>
      </c>
      <c r="N3203" s="56" t="s">
        <v>353</v>
      </c>
      <c r="O3203" s="25">
        <f t="shared" si="256"/>
        <v>620</v>
      </c>
      <c r="P3203" s="31">
        <v>0</v>
      </c>
      <c r="Q3203" s="32"/>
      <c r="R3203" s="33">
        <f t="shared" si="252"/>
        <v>7.258064516129032</v>
      </c>
      <c r="S3203" s="34">
        <f t="shared" ref="S3203:S3266" si="257">SUMIFS(H:H,$A:$A,A3203,$D:$D,D3203,$E:$E,E3203)</f>
        <v>163</v>
      </c>
      <c r="T3203" s="35">
        <f>IF(L3203="비가동",0,VLOOKUP(E3203,[1]단가!$D$4:$G$1048576,4,0))</f>
        <v>350</v>
      </c>
      <c r="U3203" s="35">
        <f t="shared" si="253"/>
        <v>525000</v>
      </c>
      <c r="V3203" s="36" t="str">
        <f>IF($L3203="비가동",0,IF($B3203="in",VLOOKUP($E3203,[1]투입량!$M:$T,3,FALSE),VLOOKUP($E3203,[1]투입량!$D:$I,3,FALSE)))</f>
        <v>E5005-1</v>
      </c>
      <c r="W3203" s="35">
        <f>IF($L3203="비가동",0,IF($B3203="in",VLOOKUP($E3203,[1]투입량!$M:$T,6,FALSE),VLOOKUP($E3203,[1]투입량!$D:$I,5,FALSE)))</f>
        <v>1147</v>
      </c>
      <c r="X3203" s="35">
        <f t="shared" si="255"/>
        <v>94627.5</v>
      </c>
      <c r="Y3203" s="37">
        <f>IF(V3203=0,0,VLOOKUP(V3203,[1]원재료!C:H,3,0)*0.001)</f>
        <v>3.25</v>
      </c>
      <c r="Z3203" s="35">
        <f t="shared" si="254"/>
        <v>307539.375</v>
      </c>
      <c r="AA3203" s="49"/>
      <c r="AB3203" s="39" t="s">
        <v>232</v>
      </c>
      <c r="AC3203" s="40"/>
    </row>
    <row r="3204" spans="1:29" ht="19.5" customHeight="1" x14ac:dyDescent="0.45">
      <c r="A3204" s="58">
        <v>46161</v>
      </c>
      <c r="B3204" s="57" t="s">
        <v>226</v>
      </c>
      <c r="C3204" s="27" t="s">
        <v>168</v>
      </c>
      <c r="D3204" s="25" t="s">
        <v>246</v>
      </c>
      <c r="E3204" s="26" t="s">
        <v>451</v>
      </c>
      <c r="F3204" s="27" t="str">
        <f>VLOOKUP(표1[[#This Row],[품번]],[1]!품번구분[#Data],2,0)</f>
        <v>G</v>
      </c>
      <c r="G3204" s="26">
        <v>24</v>
      </c>
      <c r="H3204" s="28">
        <v>83</v>
      </c>
      <c r="I3204" s="28">
        <v>0</v>
      </c>
      <c r="J3204" s="29">
        <f>표1[[#This Row],[C/V]]*표1[[#This Row],[판수]]-표1[[#This Row],[불량수량]]</f>
        <v>1992</v>
      </c>
      <c r="K3204" s="28" t="s">
        <v>266</v>
      </c>
      <c r="L3204" s="28" t="s">
        <v>34</v>
      </c>
      <c r="M3204" s="30" t="s">
        <v>230</v>
      </c>
      <c r="N3204" s="56" t="s">
        <v>353</v>
      </c>
      <c r="O3204" s="25">
        <f t="shared" si="256"/>
        <v>620</v>
      </c>
      <c r="P3204" s="31">
        <v>0</v>
      </c>
      <c r="Q3204" s="32"/>
      <c r="R3204" s="33">
        <f t="shared" si="252"/>
        <v>8.0322580645161299</v>
      </c>
      <c r="S3204" s="34">
        <f t="shared" si="257"/>
        <v>171</v>
      </c>
      <c r="T3204" s="35">
        <f>IF(L3204="비가동",0,VLOOKUP(E3204,[1]단가!$D$4:$G$1048576,4,0))</f>
        <v>320</v>
      </c>
      <c r="U3204" s="35">
        <f t="shared" si="253"/>
        <v>637440</v>
      </c>
      <c r="V3204" s="36" t="str">
        <f>IF($L3204="비가동",0,IF($B3204="in",VLOOKUP($E3204,[1]투입량!$M:$T,3,FALSE),VLOOKUP($E3204,[1]투입량!$D:$I,3,FALSE)))</f>
        <v>E5005-1</v>
      </c>
      <c r="W3204" s="35">
        <f>IF($L3204="비가동",0,IF($B3204="in",VLOOKUP($E3204,[1]투입량!$M:$T,6,FALSE),VLOOKUP($E3204,[1]투입량!$D:$I,5,FALSE)))</f>
        <v>0</v>
      </c>
      <c r="X3204" s="35">
        <f t="shared" si="255"/>
        <v>0</v>
      </c>
      <c r="Y3204" s="37">
        <f>IF(V3204=0,0,VLOOKUP(V3204,[1]원재료!C:H,3,0)*0.001)</f>
        <v>3.25</v>
      </c>
      <c r="Z3204" s="35">
        <f t="shared" si="254"/>
        <v>0</v>
      </c>
      <c r="AA3204" s="49"/>
      <c r="AB3204" s="39" t="s">
        <v>232</v>
      </c>
      <c r="AC3204" s="40"/>
    </row>
    <row r="3205" spans="1:29" ht="19.5" customHeight="1" x14ac:dyDescent="0.45">
      <c r="A3205" s="58">
        <v>46161</v>
      </c>
      <c r="B3205" s="57" t="s">
        <v>226</v>
      </c>
      <c r="C3205" s="27" t="s">
        <v>168</v>
      </c>
      <c r="D3205" s="25" t="s">
        <v>227</v>
      </c>
      <c r="E3205" s="26" t="s">
        <v>228</v>
      </c>
      <c r="F3205" s="27" t="str">
        <f>VLOOKUP(표1[[#This Row],[품번]],[1]!품번구분[#Data],2,0)</f>
        <v>G</v>
      </c>
      <c r="G3205" s="26">
        <v>12</v>
      </c>
      <c r="H3205" s="28">
        <v>95</v>
      </c>
      <c r="I3205" s="28">
        <v>0</v>
      </c>
      <c r="J3205" s="29">
        <f>표1[[#This Row],[C/V]]*표1[[#This Row],[판수]]-표1[[#This Row],[불량수량]]</f>
        <v>1140</v>
      </c>
      <c r="K3205" s="28" t="s">
        <v>229</v>
      </c>
      <c r="L3205" s="28" t="s">
        <v>117</v>
      </c>
      <c r="M3205" s="30" t="s">
        <v>353</v>
      </c>
      <c r="N3205" s="56" t="s">
        <v>230</v>
      </c>
      <c r="O3205" s="25">
        <f t="shared" si="256"/>
        <v>660</v>
      </c>
      <c r="P3205" s="31">
        <v>0</v>
      </c>
      <c r="Q3205" s="32"/>
      <c r="R3205" s="33">
        <f t="shared" si="252"/>
        <v>8.6363636363636367</v>
      </c>
      <c r="S3205" s="34">
        <f t="shared" si="257"/>
        <v>177</v>
      </c>
      <c r="T3205" s="35">
        <f>IF(L3205="비가동",0,VLOOKUP(E3205,[1]단가!$D$4:$G$1048576,4,0))</f>
        <v>389.7</v>
      </c>
      <c r="U3205" s="35">
        <f t="shared" si="253"/>
        <v>444258</v>
      </c>
      <c r="V3205" s="36" t="str">
        <f>IF($L3205="비가동",0,IF($B3205="in",VLOOKUP($E3205,[1]투입량!$M:$T,3,FALSE),VLOOKUP($E3205,[1]투입량!$D:$I,3,FALSE)))</f>
        <v>E5008</v>
      </c>
      <c r="W3205" s="35">
        <f>IF($L3205="비가동",0,IF($B3205="in",VLOOKUP($E3205,[1]투입량!$M:$T,6,FALSE),VLOOKUP($E3205,[1]투입량!$D:$I,5,FALSE)))</f>
        <v>537</v>
      </c>
      <c r="X3205" s="35">
        <f t="shared" si="255"/>
        <v>56116.500000000007</v>
      </c>
      <c r="Y3205" s="37">
        <f>IF(V3205=0,0,VLOOKUP(V3205,[1]원재료!C:H,3,0)*0.001)</f>
        <v>4.5600000000000005</v>
      </c>
      <c r="Z3205" s="35">
        <f t="shared" si="254"/>
        <v>255891.24000000005</v>
      </c>
      <c r="AA3205" s="49"/>
      <c r="AB3205" s="39" t="s">
        <v>232</v>
      </c>
      <c r="AC3205" s="40"/>
    </row>
    <row r="3206" spans="1:29" ht="19.5" customHeight="1" x14ac:dyDescent="0.45">
      <c r="A3206" s="58">
        <v>46161</v>
      </c>
      <c r="B3206" s="57" t="s">
        <v>226</v>
      </c>
      <c r="C3206" s="27" t="s">
        <v>168</v>
      </c>
      <c r="D3206" s="25" t="s">
        <v>233</v>
      </c>
      <c r="E3206" s="26" t="s">
        <v>234</v>
      </c>
      <c r="F3206" s="27" t="str">
        <f>VLOOKUP(표1[[#This Row],[품번]],[1]!품번구분[#Data],2,0)</f>
        <v>G</v>
      </c>
      <c r="G3206" s="26">
        <v>12</v>
      </c>
      <c r="H3206" s="28">
        <v>95</v>
      </c>
      <c r="I3206" s="28">
        <v>0</v>
      </c>
      <c r="J3206" s="29">
        <f>표1[[#This Row],[C/V]]*표1[[#This Row],[판수]]-표1[[#This Row],[불량수량]]</f>
        <v>1140</v>
      </c>
      <c r="K3206" s="28" t="s">
        <v>229</v>
      </c>
      <c r="L3206" s="28" t="s">
        <v>117</v>
      </c>
      <c r="M3206" s="30" t="s">
        <v>353</v>
      </c>
      <c r="N3206" s="56" t="s">
        <v>230</v>
      </c>
      <c r="O3206" s="25">
        <f t="shared" si="256"/>
        <v>660</v>
      </c>
      <c r="P3206" s="31">
        <v>0</v>
      </c>
      <c r="Q3206" s="32"/>
      <c r="R3206" s="33">
        <f t="shared" ref="R3206:R3269" si="258">IF(H3206=0,"",H3206/O3206*60)</f>
        <v>8.6363636363636367</v>
      </c>
      <c r="S3206" s="34">
        <f t="shared" si="257"/>
        <v>187</v>
      </c>
      <c r="T3206" s="35">
        <f>IF(L3206="비가동",0,VLOOKUP(E3206,[1]단가!$D$4:$G$1048576,4,0))</f>
        <v>760.3</v>
      </c>
      <c r="U3206" s="35">
        <f t="shared" si="253"/>
        <v>866742</v>
      </c>
      <c r="V3206" s="36" t="str">
        <f>IF($L3206="비가동",0,IF($B3206="in",VLOOKUP($E3206,[1]투입량!$M:$T,3,FALSE),VLOOKUP($E3206,[1]투입량!$D:$I,3,FALSE)))</f>
        <v>E5007</v>
      </c>
      <c r="W3206" s="35">
        <f>IF($L3206="비가동",0,IF($B3206="in",VLOOKUP($E3206,[1]투입량!$M:$T,6,FALSE),VLOOKUP($E3206,[1]투입량!$D:$I,5,FALSE)))</f>
        <v>531</v>
      </c>
      <c r="X3206" s="35">
        <f t="shared" si="255"/>
        <v>55489.5</v>
      </c>
      <c r="Y3206" s="37">
        <f>IF(V3206=0,0,VLOOKUP(V3206,[1]원재료!C:H,3,0)*0.001)</f>
        <v>4.55</v>
      </c>
      <c r="Z3206" s="35">
        <f t="shared" si="254"/>
        <v>252477.22499999998</v>
      </c>
      <c r="AA3206" s="49"/>
      <c r="AB3206" s="39" t="s">
        <v>232</v>
      </c>
      <c r="AC3206" s="40"/>
    </row>
    <row r="3207" spans="1:29" ht="19.5" customHeight="1" x14ac:dyDescent="0.45">
      <c r="A3207" s="58">
        <v>46161</v>
      </c>
      <c r="B3207" s="57" t="s">
        <v>226</v>
      </c>
      <c r="C3207" s="27" t="s">
        <v>168</v>
      </c>
      <c r="D3207" s="25" t="s">
        <v>235</v>
      </c>
      <c r="E3207" s="26" t="s">
        <v>236</v>
      </c>
      <c r="F3207" s="27" t="str">
        <f>VLOOKUP(표1[[#This Row],[품번]],[1]!품번구분[#Data],2,0)</f>
        <v>G</v>
      </c>
      <c r="G3207" s="26">
        <v>16</v>
      </c>
      <c r="H3207" s="28">
        <v>83</v>
      </c>
      <c r="I3207" s="28">
        <v>0</v>
      </c>
      <c r="J3207" s="29">
        <f>표1[[#This Row],[C/V]]*표1[[#This Row],[판수]]-표1[[#This Row],[불량수량]]</f>
        <v>1328</v>
      </c>
      <c r="K3207" s="28" t="s">
        <v>372</v>
      </c>
      <c r="L3207" s="28" t="s">
        <v>117</v>
      </c>
      <c r="M3207" s="30" t="s">
        <v>353</v>
      </c>
      <c r="N3207" s="56" t="s">
        <v>230</v>
      </c>
      <c r="O3207" s="25">
        <f t="shared" si="256"/>
        <v>660</v>
      </c>
      <c r="P3207" s="31">
        <v>0</v>
      </c>
      <c r="Q3207" s="32"/>
      <c r="R3207" s="33">
        <f t="shared" si="258"/>
        <v>7.5454545454545459</v>
      </c>
      <c r="S3207" s="34">
        <f t="shared" si="257"/>
        <v>150</v>
      </c>
      <c r="T3207" s="35">
        <f>IF(L3207="비가동",0,VLOOKUP(E3207,[1]단가!$D$4:$G$1048576,4,0))</f>
        <v>1541.9</v>
      </c>
      <c r="U3207" s="35">
        <f t="shared" si="253"/>
        <v>2047643.2000000002</v>
      </c>
      <c r="V3207" s="36" t="str">
        <f>IF($L3207="비가동",0,IF($B3207="in",VLOOKUP($E3207,[1]투입량!$M:$T,3,FALSE),VLOOKUP($E3207,[1]투입량!$D:$I,3,FALSE)))</f>
        <v>E5005-1</v>
      </c>
      <c r="W3207" s="35">
        <f>IF($L3207="비가동",0,IF($B3207="in",VLOOKUP($E3207,[1]투입량!$M:$T,6,FALSE),VLOOKUP($E3207,[1]투입량!$D:$I,5,FALSE)))</f>
        <v>3102</v>
      </c>
      <c r="X3207" s="35">
        <f t="shared" si="255"/>
        <v>283212.60000000003</v>
      </c>
      <c r="Y3207" s="37">
        <f>IF(V3207=0,0,VLOOKUP(V3207,[1]원재료!C:H,3,0)*0.001)</f>
        <v>3.25</v>
      </c>
      <c r="Z3207" s="35">
        <f t="shared" si="254"/>
        <v>920440.95000000007</v>
      </c>
      <c r="AA3207" s="49"/>
      <c r="AB3207" s="39" t="s">
        <v>232</v>
      </c>
      <c r="AC3207" s="40"/>
    </row>
    <row r="3208" spans="1:29" ht="19.5" customHeight="1" x14ac:dyDescent="0.45">
      <c r="A3208" s="58">
        <v>46161</v>
      </c>
      <c r="B3208" s="57" t="s">
        <v>226</v>
      </c>
      <c r="C3208" s="27" t="s">
        <v>168</v>
      </c>
      <c r="D3208" s="25" t="s">
        <v>259</v>
      </c>
      <c r="E3208" s="26" t="s">
        <v>260</v>
      </c>
      <c r="F3208" s="27" t="str">
        <f>VLOOKUP(표1[[#This Row],[품번]],[1]!품번구분[#Data],2,0)</f>
        <v>G</v>
      </c>
      <c r="G3208" s="26">
        <v>24</v>
      </c>
      <c r="H3208" s="28">
        <v>87</v>
      </c>
      <c r="I3208" s="28">
        <v>0</v>
      </c>
      <c r="J3208" s="29">
        <f>표1[[#This Row],[C/V]]*표1[[#This Row],[판수]]-표1[[#This Row],[불량수량]]</f>
        <v>2088</v>
      </c>
      <c r="K3208" s="28" t="s">
        <v>399</v>
      </c>
      <c r="L3208" s="28" t="s">
        <v>117</v>
      </c>
      <c r="M3208" s="30" t="s">
        <v>353</v>
      </c>
      <c r="N3208" s="56" t="s">
        <v>230</v>
      </c>
      <c r="O3208" s="25">
        <f t="shared" si="256"/>
        <v>660</v>
      </c>
      <c r="P3208" s="31">
        <v>0</v>
      </c>
      <c r="Q3208" s="32"/>
      <c r="R3208" s="33">
        <f t="shared" si="258"/>
        <v>7.9090909090909083</v>
      </c>
      <c r="S3208" s="34">
        <f t="shared" si="257"/>
        <v>87</v>
      </c>
      <c r="T3208" s="35">
        <f>IF(L3208="비가동",0,VLOOKUP(E3208,[1]단가!$D$4:$G$1048576,4,0))</f>
        <v>790</v>
      </c>
      <c r="U3208" s="35">
        <f t="shared" si="253"/>
        <v>1649520</v>
      </c>
      <c r="V3208" s="36" t="str">
        <f>IF($L3208="비가동",0,IF($B3208="in",VLOOKUP($E3208,[1]투입량!$M:$T,3,FALSE),VLOOKUP($E3208,[1]투입량!$D:$I,3,FALSE)))</f>
        <v>E5005-1(리본)</v>
      </c>
      <c r="W3208" s="35">
        <f>IF($L3208="비가동",0,IF($B3208="in",VLOOKUP($E3208,[1]투입량!$M:$T,6,FALSE),VLOOKUP($E3208,[1]투입량!$D:$I,5,FALSE)))</f>
        <v>2152.6499999999996</v>
      </c>
      <c r="X3208" s="35">
        <f t="shared" si="255"/>
        <v>206008.60500000001</v>
      </c>
      <c r="Y3208" s="37">
        <f>IF(V3208=0,0,VLOOKUP(V3208,[1]원재료!C:H,3,0)*0.001)</f>
        <v>3.35</v>
      </c>
      <c r="Z3208" s="35">
        <f t="shared" si="254"/>
        <v>690128.82675000001</v>
      </c>
      <c r="AA3208" s="49"/>
      <c r="AB3208" s="39" t="s">
        <v>232</v>
      </c>
      <c r="AC3208" s="40"/>
    </row>
    <row r="3209" spans="1:29" ht="19.5" customHeight="1" x14ac:dyDescent="0.45">
      <c r="A3209" s="58">
        <v>46161</v>
      </c>
      <c r="B3209" s="57" t="s">
        <v>226</v>
      </c>
      <c r="C3209" s="27" t="s">
        <v>168</v>
      </c>
      <c r="D3209" s="25" t="s">
        <v>239</v>
      </c>
      <c r="E3209" s="26" t="s">
        <v>240</v>
      </c>
      <c r="F3209" s="27" t="str">
        <f>VLOOKUP(표1[[#This Row],[품번]],[1]!품번구분[#Data],2,0)</f>
        <v>G</v>
      </c>
      <c r="G3209" s="26">
        <v>16</v>
      </c>
      <c r="H3209" s="28">
        <v>87</v>
      </c>
      <c r="I3209" s="28">
        <v>0</v>
      </c>
      <c r="J3209" s="29">
        <f>표1[[#This Row],[C/V]]*표1[[#This Row],[판수]]-표1[[#This Row],[불량수량]]</f>
        <v>1392</v>
      </c>
      <c r="K3209" s="28" t="s">
        <v>399</v>
      </c>
      <c r="L3209" s="28" t="s">
        <v>117</v>
      </c>
      <c r="M3209" s="30" t="s">
        <v>353</v>
      </c>
      <c r="N3209" s="56" t="s">
        <v>230</v>
      </c>
      <c r="O3209" s="25">
        <f t="shared" si="256"/>
        <v>660</v>
      </c>
      <c r="P3209" s="31">
        <v>0</v>
      </c>
      <c r="Q3209" s="32"/>
      <c r="R3209" s="33">
        <f t="shared" si="258"/>
        <v>7.9090909090909083</v>
      </c>
      <c r="S3209" s="34">
        <f t="shared" si="257"/>
        <v>157</v>
      </c>
      <c r="T3209" s="35">
        <f>IF(L3209="비가동",0,VLOOKUP(E3209,[1]단가!$D$4:$G$1048576,4,0))</f>
        <v>333.6</v>
      </c>
      <c r="U3209" s="35">
        <f t="shared" si="253"/>
        <v>464371.20000000001</v>
      </c>
      <c r="V3209" s="36" t="str">
        <f>IF($L3209="비가동",0,IF($B3209="in",VLOOKUP($E3209,[1]투입량!$M:$T,3,FALSE),VLOOKUP($E3209,[1]투입량!$D:$I,3,FALSE)))</f>
        <v>E5005-1(리본)</v>
      </c>
      <c r="W3209" s="35">
        <f>IF($L3209="비가동",0,IF($B3209="in",VLOOKUP($E3209,[1]투입량!$M:$T,6,FALSE),VLOOKUP($E3209,[1]투입량!$D:$I,5,FALSE)))</f>
        <v>0</v>
      </c>
      <c r="X3209" s="35">
        <f t="shared" si="255"/>
        <v>0</v>
      </c>
      <c r="Y3209" s="37">
        <f>IF(V3209=0,0,VLOOKUP(V3209,[1]원재료!C:H,3,0)*0.001)</f>
        <v>3.35</v>
      </c>
      <c r="Z3209" s="35">
        <f t="shared" si="254"/>
        <v>0</v>
      </c>
      <c r="AA3209" s="49"/>
      <c r="AB3209" s="39" t="s">
        <v>232</v>
      </c>
      <c r="AC3209" s="40"/>
    </row>
    <row r="3210" spans="1:29" ht="19.5" customHeight="1" x14ac:dyDescent="0.45">
      <c r="A3210" s="58">
        <v>46161</v>
      </c>
      <c r="B3210" s="57" t="s">
        <v>226</v>
      </c>
      <c r="C3210" s="27" t="s">
        <v>168</v>
      </c>
      <c r="D3210" s="25" t="s">
        <v>262</v>
      </c>
      <c r="E3210" s="26" t="s">
        <v>260</v>
      </c>
      <c r="F3210" s="27" t="str">
        <f>VLOOKUP(표1[[#This Row],[품번]],[1]!품번구분[#Data],2,0)</f>
        <v>G</v>
      </c>
      <c r="G3210" s="26">
        <v>24</v>
      </c>
      <c r="H3210" s="28">
        <v>75</v>
      </c>
      <c r="I3210" s="28">
        <v>0</v>
      </c>
      <c r="J3210" s="29">
        <f>표1[[#This Row],[C/V]]*표1[[#This Row],[판수]]-표1[[#This Row],[불량수량]]</f>
        <v>1800</v>
      </c>
      <c r="K3210" s="28" t="s">
        <v>237</v>
      </c>
      <c r="L3210" s="28" t="s">
        <v>117</v>
      </c>
      <c r="M3210" s="30" t="s">
        <v>353</v>
      </c>
      <c r="N3210" s="56" t="s">
        <v>230</v>
      </c>
      <c r="O3210" s="25">
        <f t="shared" si="256"/>
        <v>660</v>
      </c>
      <c r="P3210" s="31">
        <v>0</v>
      </c>
      <c r="Q3210" s="32"/>
      <c r="R3210" s="33">
        <f t="shared" si="258"/>
        <v>6.8181818181818183</v>
      </c>
      <c r="S3210" s="34">
        <f t="shared" si="257"/>
        <v>75</v>
      </c>
      <c r="T3210" s="35">
        <f>IF(L3210="비가동",0,VLOOKUP(E3210,[1]단가!$D$4:$G$1048576,4,0))</f>
        <v>790</v>
      </c>
      <c r="U3210" s="35">
        <f t="shared" si="253"/>
        <v>1422000</v>
      </c>
      <c r="V3210" s="36" t="str">
        <f>IF($L3210="비가동",0,IF($B3210="in",VLOOKUP($E3210,[1]투입량!$M:$T,3,FALSE),VLOOKUP($E3210,[1]투입량!$D:$I,3,FALSE)))</f>
        <v>E5005-1(리본)</v>
      </c>
      <c r="W3210" s="35">
        <f>IF($L3210="비가동",0,IF($B3210="in",VLOOKUP($E3210,[1]투입량!$M:$T,6,FALSE),VLOOKUP($E3210,[1]투입량!$D:$I,5,FALSE)))</f>
        <v>2152.6499999999996</v>
      </c>
      <c r="X3210" s="35">
        <f t="shared" si="255"/>
        <v>177593.625</v>
      </c>
      <c r="Y3210" s="37">
        <f>IF(V3210=0,0,VLOOKUP(V3210,[1]원재료!C:H,3,0)*0.001)</f>
        <v>3.35</v>
      </c>
      <c r="Z3210" s="35">
        <f t="shared" si="254"/>
        <v>594938.64375000005</v>
      </c>
      <c r="AA3210" s="49"/>
      <c r="AB3210" s="39" t="s">
        <v>232</v>
      </c>
      <c r="AC3210" s="40"/>
    </row>
    <row r="3211" spans="1:29" ht="19.5" customHeight="1" x14ac:dyDescent="0.45">
      <c r="A3211" s="58">
        <v>46161</v>
      </c>
      <c r="B3211" s="57" t="s">
        <v>226</v>
      </c>
      <c r="C3211" s="27" t="s">
        <v>168</v>
      </c>
      <c r="D3211" s="25" t="s">
        <v>264</v>
      </c>
      <c r="E3211" s="26" t="s">
        <v>265</v>
      </c>
      <c r="F3211" s="27" t="str">
        <f>VLOOKUP(표1[[#This Row],[품번]],[1]!품번구분[#Data],2,0)</f>
        <v>G</v>
      </c>
      <c r="G3211" s="26">
        <v>24</v>
      </c>
      <c r="H3211" s="28">
        <v>75</v>
      </c>
      <c r="I3211" s="28">
        <v>0</v>
      </c>
      <c r="J3211" s="29">
        <f>표1[[#This Row],[C/V]]*표1[[#This Row],[판수]]-표1[[#This Row],[불량수량]]</f>
        <v>1800</v>
      </c>
      <c r="K3211" s="28" t="s">
        <v>237</v>
      </c>
      <c r="L3211" s="28" t="s">
        <v>117</v>
      </c>
      <c r="M3211" s="30" t="s">
        <v>353</v>
      </c>
      <c r="N3211" s="56" t="s">
        <v>230</v>
      </c>
      <c r="O3211" s="25">
        <f t="shared" si="256"/>
        <v>660</v>
      </c>
      <c r="P3211" s="31">
        <v>0</v>
      </c>
      <c r="Q3211" s="32"/>
      <c r="R3211" s="33">
        <f t="shared" si="258"/>
        <v>6.8181818181818183</v>
      </c>
      <c r="S3211" s="34">
        <f t="shared" si="257"/>
        <v>145</v>
      </c>
      <c r="T3211" s="35">
        <f>IF(L3211="비가동",0,VLOOKUP(E3211,[1]단가!$D$4:$G$1048576,4,0))</f>
        <v>473</v>
      </c>
      <c r="U3211" s="35">
        <f t="shared" si="253"/>
        <v>851400</v>
      </c>
      <c r="V3211" s="36" t="str">
        <f>IF($L3211="비가동",0,IF($B3211="in",VLOOKUP($E3211,[1]투입량!$M:$T,3,FALSE),VLOOKUP($E3211,[1]투입량!$D:$I,3,FALSE)))</f>
        <v>E5005-1</v>
      </c>
      <c r="W3211" s="35">
        <f>IF($L3211="비가동",0,IF($B3211="in",VLOOKUP($E3211,[1]투입량!$M:$T,6,FALSE),VLOOKUP($E3211,[1]투입량!$D:$I,5,FALSE)))</f>
        <v>1770</v>
      </c>
      <c r="X3211" s="35">
        <f t="shared" si="255"/>
        <v>146025.00000000003</v>
      </c>
      <c r="Y3211" s="37">
        <f>IF(V3211=0,0,VLOOKUP(V3211,[1]원재료!C:H,3,0)*0.001)</f>
        <v>3.25</v>
      </c>
      <c r="Z3211" s="35">
        <f t="shared" si="254"/>
        <v>474581.25000000012</v>
      </c>
      <c r="AA3211" s="49"/>
      <c r="AB3211" s="39" t="s">
        <v>232</v>
      </c>
      <c r="AC3211" s="40"/>
    </row>
    <row r="3212" spans="1:29" ht="19.5" customHeight="1" x14ac:dyDescent="0.45">
      <c r="A3212" s="58">
        <v>46161</v>
      </c>
      <c r="B3212" s="57" t="s">
        <v>226</v>
      </c>
      <c r="C3212" s="27" t="s">
        <v>168</v>
      </c>
      <c r="D3212" s="25" t="s">
        <v>241</v>
      </c>
      <c r="E3212" s="26" t="s">
        <v>242</v>
      </c>
      <c r="F3212" s="27" t="str">
        <f>VLOOKUP(표1[[#This Row],[품번]],[1]!품번구분[#Data],2,0)</f>
        <v>G</v>
      </c>
      <c r="G3212" s="26">
        <v>16</v>
      </c>
      <c r="H3212" s="28">
        <v>88</v>
      </c>
      <c r="I3212" s="28">
        <v>0</v>
      </c>
      <c r="J3212" s="29">
        <f>표1[[#This Row],[C/V]]*표1[[#This Row],[판수]]-표1[[#This Row],[불량수량]]</f>
        <v>1408</v>
      </c>
      <c r="K3212" s="28" t="s">
        <v>243</v>
      </c>
      <c r="L3212" s="28" t="s">
        <v>117</v>
      </c>
      <c r="M3212" s="30" t="s">
        <v>353</v>
      </c>
      <c r="N3212" s="56" t="s">
        <v>230</v>
      </c>
      <c r="O3212" s="25">
        <f t="shared" si="256"/>
        <v>660</v>
      </c>
      <c r="P3212" s="31">
        <v>0</v>
      </c>
      <c r="Q3212" s="32"/>
      <c r="R3212" s="33">
        <f t="shared" si="258"/>
        <v>8</v>
      </c>
      <c r="S3212" s="34">
        <f t="shared" si="257"/>
        <v>158</v>
      </c>
      <c r="T3212" s="35">
        <f>IF(L3212="비가동",0,VLOOKUP(E3212,[1]단가!$D$4:$G$1048576,4,0))</f>
        <v>774</v>
      </c>
      <c r="U3212" s="35">
        <f t="shared" si="253"/>
        <v>1089792</v>
      </c>
      <c r="V3212" s="36" t="str">
        <f>IF($L3212="비가동",0,IF($B3212="in",VLOOKUP($E3212,[1]투입량!$M:$T,3,FALSE),VLOOKUP($E3212,[1]투입량!$D:$I,3,FALSE)))</f>
        <v>E4701(리본)</v>
      </c>
      <c r="W3212" s="35">
        <f>IF($L3212="비가동",0,IF($B3212="in",VLOOKUP($E3212,[1]투입량!$M:$T,6,FALSE),VLOOKUP($E3212,[1]투입량!$D:$I,5,FALSE)))</f>
        <v>2022.6999999999998</v>
      </c>
      <c r="X3212" s="35">
        <f t="shared" si="255"/>
        <v>195797.36</v>
      </c>
      <c r="Y3212" s="37">
        <f>IF(V3212=0,0,VLOOKUP(V3212,[1]원재료!C:H,3,0)*0.001)</f>
        <v>3.41</v>
      </c>
      <c r="Z3212" s="35">
        <f t="shared" si="254"/>
        <v>667668.9976</v>
      </c>
      <c r="AA3212" s="49"/>
      <c r="AB3212" s="39" t="s">
        <v>232</v>
      </c>
      <c r="AC3212" s="40"/>
    </row>
    <row r="3213" spans="1:29" ht="19.5" customHeight="1" x14ac:dyDescent="0.45">
      <c r="A3213" s="58">
        <v>46161</v>
      </c>
      <c r="B3213" s="57" t="s">
        <v>226</v>
      </c>
      <c r="C3213" s="27" t="s">
        <v>168</v>
      </c>
      <c r="D3213" s="25" t="s">
        <v>244</v>
      </c>
      <c r="E3213" s="26" t="s">
        <v>245</v>
      </c>
      <c r="F3213" s="27" t="str">
        <f>VLOOKUP(표1[[#This Row],[품번]],[1]!품번구분[#Data],2,0)</f>
        <v>G</v>
      </c>
      <c r="G3213" s="26">
        <v>20</v>
      </c>
      <c r="H3213" s="28">
        <v>88</v>
      </c>
      <c r="I3213" s="28">
        <v>0</v>
      </c>
      <c r="J3213" s="29">
        <f>표1[[#This Row],[C/V]]*표1[[#This Row],[판수]]-표1[[#This Row],[불량수량]]</f>
        <v>1760</v>
      </c>
      <c r="K3213" s="28" t="s">
        <v>243</v>
      </c>
      <c r="L3213" s="28" t="s">
        <v>117</v>
      </c>
      <c r="M3213" s="30" t="s">
        <v>353</v>
      </c>
      <c r="N3213" s="56" t="s">
        <v>230</v>
      </c>
      <c r="O3213" s="25">
        <f t="shared" si="256"/>
        <v>660</v>
      </c>
      <c r="P3213" s="31">
        <v>0</v>
      </c>
      <c r="Q3213" s="32"/>
      <c r="R3213" s="33">
        <f t="shared" si="258"/>
        <v>8</v>
      </c>
      <c r="S3213" s="34">
        <f t="shared" si="257"/>
        <v>163</v>
      </c>
      <c r="T3213" s="35">
        <f>IF(L3213="비가동",0,VLOOKUP(E3213,[1]단가!$D$4:$G$1048576,4,0))</f>
        <v>350</v>
      </c>
      <c r="U3213" s="35">
        <f t="shared" si="253"/>
        <v>616000</v>
      </c>
      <c r="V3213" s="36" t="str">
        <f>IF($L3213="비가동",0,IF($B3213="in",VLOOKUP($E3213,[1]투입량!$M:$T,3,FALSE),VLOOKUP($E3213,[1]투입량!$D:$I,3,FALSE)))</f>
        <v>E5005-1</v>
      </c>
      <c r="W3213" s="35">
        <f>IF($L3213="비가동",0,IF($B3213="in",VLOOKUP($E3213,[1]투입량!$M:$T,6,FALSE),VLOOKUP($E3213,[1]투입량!$D:$I,5,FALSE)))</f>
        <v>1147</v>
      </c>
      <c r="X3213" s="35">
        <f t="shared" si="255"/>
        <v>111029.6</v>
      </c>
      <c r="Y3213" s="37">
        <f>IF(V3213=0,0,VLOOKUP(V3213,[1]원재료!C:H,3,0)*0.001)</f>
        <v>3.25</v>
      </c>
      <c r="Z3213" s="35">
        <f t="shared" si="254"/>
        <v>360846.2</v>
      </c>
      <c r="AA3213" s="49"/>
      <c r="AB3213" s="39" t="s">
        <v>232</v>
      </c>
      <c r="AC3213" s="40"/>
    </row>
    <row r="3214" spans="1:29" ht="19.5" customHeight="1" x14ac:dyDescent="0.45">
      <c r="A3214" s="58">
        <v>46161</v>
      </c>
      <c r="B3214" s="57" t="s">
        <v>226</v>
      </c>
      <c r="C3214" s="27" t="s">
        <v>168</v>
      </c>
      <c r="D3214" s="25" t="s">
        <v>246</v>
      </c>
      <c r="E3214" s="26" t="s">
        <v>451</v>
      </c>
      <c r="F3214" s="27" t="str">
        <f>VLOOKUP(표1[[#This Row],[품번]],[1]!품번구분[#Data],2,0)</f>
        <v>G</v>
      </c>
      <c r="G3214" s="26">
        <v>24</v>
      </c>
      <c r="H3214" s="28">
        <v>88</v>
      </c>
      <c r="I3214" s="28">
        <v>0</v>
      </c>
      <c r="J3214" s="29">
        <f>표1[[#This Row],[C/V]]*표1[[#This Row],[판수]]-표1[[#This Row],[불량수량]]</f>
        <v>2112</v>
      </c>
      <c r="K3214" s="28" t="s">
        <v>243</v>
      </c>
      <c r="L3214" s="28" t="s">
        <v>117</v>
      </c>
      <c r="M3214" s="30" t="s">
        <v>353</v>
      </c>
      <c r="N3214" s="56" t="s">
        <v>230</v>
      </c>
      <c r="O3214" s="25">
        <f t="shared" si="256"/>
        <v>660</v>
      </c>
      <c r="P3214" s="31">
        <v>0</v>
      </c>
      <c r="Q3214" s="32"/>
      <c r="R3214" s="33">
        <f t="shared" si="258"/>
        <v>8</v>
      </c>
      <c r="S3214" s="34">
        <f t="shared" si="257"/>
        <v>171</v>
      </c>
      <c r="T3214" s="35">
        <f>IF(L3214="비가동",0,VLOOKUP(E3214,[1]단가!$D$4:$G$1048576,4,0))</f>
        <v>320</v>
      </c>
      <c r="U3214" s="35">
        <f t="shared" si="253"/>
        <v>675840</v>
      </c>
      <c r="V3214" s="36" t="str">
        <f>IF($L3214="비가동",0,IF($B3214="in",VLOOKUP($E3214,[1]투입량!$M:$T,3,FALSE),VLOOKUP($E3214,[1]투입량!$D:$I,3,FALSE)))</f>
        <v>E5005-1</v>
      </c>
      <c r="W3214" s="35">
        <f>IF($L3214="비가동",0,IF($B3214="in",VLOOKUP($E3214,[1]투입량!$M:$T,6,FALSE),VLOOKUP($E3214,[1]투입량!$D:$I,5,FALSE)))</f>
        <v>0</v>
      </c>
      <c r="X3214" s="35">
        <f t="shared" si="255"/>
        <v>0</v>
      </c>
      <c r="Y3214" s="37">
        <f>IF(V3214=0,0,VLOOKUP(V3214,[1]원재료!C:H,3,0)*0.001)</f>
        <v>3.25</v>
      </c>
      <c r="Z3214" s="35">
        <f t="shared" si="254"/>
        <v>0</v>
      </c>
      <c r="AA3214" s="49"/>
      <c r="AB3214" s="39" t="s">
        <v>232</v>
      </c>
      <c r="AC3214" s="40"/>
    </row>
    <row r="3215" spans="1:29" ht="19.5" customHeight="1" x14ac:dyDescent="0.45">
      <c r="A3215" s="58">
        <v>46161</v>
      </c>
      <c r="B3215" s="57" t="s">
        <v>29</v>
      </c>
      <c r="C3215" s="27" t="s">
        <v>168</v>
      </c>
      <c r="D3215" s="25" t="s">
        <v>267</v>
      </c>
      <c r="E3215" s="26" t="s">
        <v>374</v>
      </c>
      <c r="F3215" s="27" t="str">
        <f>VLOOKUP(표1[[#This Row],[품번]],[1]!품번구분[#Data],2,0)</f>
        <v>G</v>
      </c>
      <c r="G3215" s="26">
        <v>49</v>
      </c>
      <c r="H3215" s="28">
        <v>2</v>
      </c>
      <c r="I3215" s="28">
        <v>0</v>
      </c>
      <c r="J3215" s="29">
        <f>표1[[#This Row],[C/V]]*표1[[#This Row],[판수]]-표1[[#This Row],[불량수량]]</f>
        <v>98</v>
      </c>
      <c r="K3215" s="28" t="s">
        <v>275</v>
      </c>
      <c r="L3215" s="28" t="s">
        <v>34</v>
      </c>
      <c r="M3215" s="30" t="s">
        <v>230</v>
      </c>
      <c r="N3215" s="30">
        <v>0.34722222222222227</v>
      </c>
      <c r="O3215" s="25">
        <f t="shared" si="256"/>
        <v>20</v>
      </c>
      <c r="P3215" s="31">
        <v>0</v>
      </c>
      <c r="Q3215" s="32" t="s">
        <v>100</v>
      </c>
      <c r="R3215" s="33">
        <f t="shared" si="258"/>
        <v>6</v>
      </c>
      <c r="S3215" s="34">
        <f t="shared" si="257"/>
        <v>2</v>
      </c>
      <c r="T3215" s="35">
        <f>IF(L3215="비가동",0,VLOOKUP(E3215,[1]단가!$D$4:$G$1048576,4,0))</f>
        <v>110</v>
      </c>
      <c r="U3215" s="35">
        <f t="shared" si="253"/>
        <v>10780</v>
      </c>
      <c r="V3215" s="36" t="str">
        <f>IF($L3215="비가동",0,IF($B3215="in",VLOOKUP($E3215,[1]투입량!$M:$T,3,FALSE),VLOOKUP($E3215,[1]투입량!$D:$I,3,FALSE)))</f>
        <v>E5005-1</v>
      </c>
      <c r="W3215" s="35">
        <f>IF($L3215="비가동",0,IF($B3215="in",VLOOKUP($E3215,[1]투입량!$M:$T,6,FALSE),VLOOKUP($E3215,[1]투입량!$D:$I,5,FALSE)))</f>
        <v>0</v>
      </c>
      <c r="X3215" s="35">
        <f t="shared" si="255"/>
        <v>0</v>
      </c>
      <c r="Y3215" s="37">
        <f>IF(V3215=0,0,VLOOKUP(V3215,[1]원재료!C:H,3,0)*0.001)</f>
        <v>3.25</v>
      </c>
      <c r="Z3215" s="35">
        <f t="shared" si="254"/>
        <v>0</v>
      </c>
      <c r="AA3215" s="49"/>
      <c r="AB3215" s="39" t="s">
        <v>232</v>
      </c>
      <c r="AC3215" s="40"/>
    </row>
    <row r="3216" spans="1:29" ht="19.5" customHeight="1" x14ac:dyDescent="0.45">
      <c r="A3216" s="58">
        <v>46161</v>
      </c>
      <c r="B3216" s="57" t="s">
        <v>29</v>
      </c>
      <c r="C3216" s="27" t="s">
        <v>168</v>
      </c>
      <c r="D3216" s="25" t="s">
        <v>267</v>
      </c>
      <c r="E3216" s="26" t="s">
        <v>339</v>
      </c>
      <c r="F3216" s="27" t="str">
        <f>VLOOKUP(표1[[#This Row],[품번]],[1]!품번구분[#Data],2,0)</f>
        <v>G</v>
      </c>
      <c r="G3216" s="26">
        <v>8</v>
      </c>
      <c r="H3216" s="28">
        <v>22</v>
      </c>
      <c r="I3216" s="28">
        <v>0</v>
      </c>
      <c r="J3216" s="29">
        <f>표1[[#This Row],[C/V]]*표1[[#This Row],[판수]]-표1[[#This Row],[불량수량]]</f>
        <v>176</v>
      </c>
      <c r="K3216" s="28" t="s">
        <v>275</v>
      </c>
      <c r="L3216" s="28" t="s">
        <v>34</v>
      </c>
      <c r="M3216" s="30">
        <v>0.34722222222222227</v>
      </c>
      <c r="N3216" s="30">
        <v>0.41666666666666669</v>
      </c>
      <c r="O3216" s="25">
        <f t="shared" si="256"/>
        <v>100</v>
      </c>
      <c r="P3216" s="31">
        <v>0</v>
      </c>
      <c r="Q3216" s="32" t="s">
        <v>100</v>
      </c>
      <c r="R3216" s="33">
        <f t="shared" si="258"/>
        <v>13.2</v>
      </c>
      <c r="S3216" s="34">
        <f t="shared" si="257"/>
        <v>22</v>
      </c>
      <c r="T3216" s="35">
        <f>IF(L3216="비가동",0,VLOOKUP(E3216,[1]단가!$D$4:$G$1048576,4,0))</f>
        <v>621.20000000000005</v>
      </c>
      <c r="U3216" s="35">
        <f t="shared" si="253"/>
        <v>109331.20000000001</v>
      </c>
      <c r="V3216" s="36" t="str">
        <f>IF($L3216="비가동",0,IF($B3216="in",VLOOKUP($E3216,[1]투입량!$M:$T,3,FALSE),VLOOKUP($E3216,[1]투입량!$D:$I,3,FALSE)))</f>
        <v>E5005-1</v>
      </c>
      <c r="W3216" s="35">
        <f>IF($L3216="비가동",0,IF($B3216="in",VLOOKUP($E3216,[1]투입량!$M:$T,6,FALSE),VLOOKUP($E3216,[1]투입량!$D:$I,5,FALSE)))</f>
        <v>252</v>
      </c>
      <c r="X3216" s="35">
        <f t="shared" si="255"/>
        <v>6098.4000000000015</v>
      </c>
      <c r="Y3216" s="37">
        <f>IF(V3216=0,0,VLOOKUP(V3216,[1]원재료!C:H,3,0)*0.001)</f>
        <v>3.25</v>
      </c>
      <c r="Z3216" s="35">
        <f t="shared" si="254"/>
        <v>19819.800000000003</v>
      </c>
      <c r="AA3216" s="49"/>
      <c r="AB3216" s="39" t="s">
        <v>232</v>
      </c>
      <c r="AC3216" s="40"/>
    </row>
    <row r="3217" spans="1:29" ht="19.5" customHeight="1" x14ac:dyDescent="0.45">
      <c r="A3217" s="58">
        <v>46161</v>
      </c>
      <c r="B3217" s="57" t="s">
        <v>29</v>
      </c>
      <c r="C3217" s="27" t="s">
        <v>168</v>
      </c>
      <c r="D3217" s="25" t="s">
        <v>267</v>
      </c>
      <c r="E3217" s="26" t="s">
        <v>462</v>
      </c>
      <c r="F3217" s="27" t="str">
        <f>VLOOKUP(표1[[#This Row],[품번]],[1]!품번구분[#Data],2,0)</f>
        <v>G</v>
      </c>
      <c r="G3217" s="26">
        <v>32</v>
      </c>
      <c r="H3217" s="28">
        <v>15</v>
      </c>
      <c r="I3217" s="28">
        <v>0</v>
      </c>
      <c r="J3217" s="29">
        <f>표1[[#This Row],[C/V]]*표1[[#This Row],[판수]]-표1[[#This Row],[불량수량]]</f>
        <v>480</v>
      </c>
      <c r="K3217" s="28" t="s">
        <v>275</v>
      </c>
      <c r="L3217" s="28" t="s">
        <v>34</v>
      </c>
      <c r="M3217" s="56">
        <v>0.57638888888888895</v>
      </c>
      <c r="N3217" s="56" t="s">
        <v>353</v>
      </c>
      <c r="O3217" s="25">
        <f t="shared" si="256"/>
        <v>330</v>
      </c>
      <c r="P3217" s="31">
        <v>0</v>
      </c>
      <c r="Q3217" s="32" t="s">
        <v>100</v>
      </c>
      <c r="R3217" s="33">
        <f t="shared" si="258"/>
        <v>2.7272727272727275</v>
      </c>
      <c r="S3217" s="34">
        <f t="shared" si="257"/>
        <v>114</v>
      </c>
      <c r="T3217" s="35">
        <f>IF(L3217="비가동",0,VLOOKUP(E3217,[1]단가!$D$4:$G$1048576,4,0))</f>
        <v>88</v>
      </c>
      <c r="U3217" s="35">
        <f t="shared" si="253"/>
        <v>42240</v>
      </c>
      <c r="V3217" s="36" t="str">
        <f>IF($L3217="비가동",0,IF($B3217="in",VLOOKUP($E3217,[1]투입량!$M:$T,3,FALSE),VLOOKUP($E3217,[1]투입량!$D:$I,3,FALSE)))</f>
        <v>CE5001</v>
      </c>
      <c r="W3217" s="35">
        <f>IF($L3217="비가동",0,IF($B3217="in",VLOOKUP($E3217,[1]투입량!$M:$T,6,FALSE),VLOOKUP($E3217,[1]투입량!$D:$I,5,FALSE)))</f>
        <v>0</v>
      </c>
      <c r="X3217" s="35">
        <f t="shared" si="255"/>
        <v>0</v>
      </c>
      <c r="Y3217" s="37">
        <f>IF(V3217=0,0,VLOOKUP(V3217,[1]원재료!C:H,3,0)*0.001)</f>
        <v>3.0500000000000003</v>
      </c>
      <c r="Z3217" s="35">
        <f t="shared" si="254"/>
        <v>0</v>
      </c>
      <c r="AA3217" s="49"/>
      <c r="AB3217" s="39" t="s">
        <v>232</v>
      </c>
      <c r="AC3217" s="40"/>
    </row>
    <row r="3218" spans="1:29" ht="19.5" customHeight="1" x14ac:dyDescent="0.45">
      <c r="A3218" s="58">
        <v>46161</v>
      </c>
      <c r="B3218" s="57" t="s">
        <v>29</v>
      </c>
      <c r="C3218" s="27" t="s">
        <v>168</v>
      </c>
      <c r="D3218" s="25" t="s">
        <v>270</v>
      </c>
      <c r="E3218" s="26" t="s">
        <v>425</v>
      </c>
      <c r="F3218" s="27" t="str">
        <f>VLOOKUP(표1[[#This Row],[품번]],[1]!품번구분[#Data],2,0)</f>
        <v>G</v>
      </c>
      <c r="G3218" s="26">
        <v>32</v>
      </c>
      <c r="H3218" s="28">
        <v>83</v>
      </c>
      <c r="I3218" s="28">
        <v>0</v>
      </c>
      <c r="J3218" s="29">
        <f>표1[[#This Row],[C/V]]*표1[[#This Row],[판수]]-표1[[#This Row],[불량수량]]</f>
        <v>2656</v>
      </c>
      <c r="K3218" s="28" t="s">
        <v>275</v>
      </c>
      <c r="L3218" s="28" t="s">
        <v>34</v>
      </c>
      <c r="M3218" s="30" t="s">
        <v>230</v>
      </c>
      <c r="N3218" s="56" t="s">
        <v>353</v>
      </c>
      <c r="O3218" s="25">
        <f t="shared" si="256"/>
        <v>620</v>
      </c>
      <c r="P3218" s="31">
        <v>0</v>
      </c>
      <c r="Q3218" s="32"/>
      <c r="R3218" s="33">
        <f t="shared" si="258"/>
        <v>8.0322580645161299</v>
      </c>
      <c r="S3218" s="34">
        <f t="shared" si="257"/>
        <v>182</v>
      </c>
      <c r="T3218" s="35">
        <f>IF(L3218="비가동",0,VLOOKUP(E3218,[1]단가!$D$4:$G$1048576,4,0))</f>
        <v>91</v>
      </c>
      <c r="U3218" s="35">
        <f t="shared" si="253"/>
        <v>241696</v>
      </c>
      <c r="V3218" s="36" t="str">
        <f>IF($L3218="비가동",0,IF($B3218="in",VLOOKUP($E3218,[1]투입량!$M:$T,3,FALSE),VLOOKUP($E3218,[1]투입량!$D:$I,3,FALSE)))</f>
        <v>C5001</v>
      </c>
      <c r="W3218" s="35">
        <f>IF($L3218="비가동",0,IF($B3218="in",VLOOKUP($E3218,[1]투입량!$M:$T,6,FALSE),VLOOKUP($E3218,[1]투입량!$D:$I,5,FALSE)))</f>
        <v>304</v>
      </c>
      <c r="X3218" s="35">
        <f t="shared" si="255"/>
        <v>27755.200000000004</v>
      </c>
      <c r="Y3218" s="37">
        <f>IF(V3218=0,0,VLOOKUP(V3218,[1]원재료!C:H,3,0)*0.001)</f>
        <v>7.4</v>
      </c>
      <c r="Z3218" s="35">
        <f t="shared" si="254"/>
        <v>205388.48000000004</v>
      </c>
      <c r="AA3218" s="49"/>
      <c r="AB3218" s="39" t="s">
        <v>232</v>
      </c>
      <c r="AC3218" s="40"/>
    </row>
    <row r="3219" spans="1:29" ht="19.5" customHeight="1" x14ac:dyDescent="0.45">
      <c r="A3219" s="58">
        <v>46161</v>
      </c>
      <c r="B3219" s="57" t="s">
        <v>29</v>
      </c>
      <c r="C3219" s="27" t="s">
        <v>168</v>
      </c>
      <c r="D3219" s="25" t="s">
        <v>273</v>
      </c>
      <c r="E3219" s="26" t="s">
        <v>274</v>
      </c>
      <c r="F3219" s="27" t="str">
        <f>VLOOKUP(표1[[#This Row],[품번]],[1]!품번구분[#Data],2,0)</f>
        <v>G</v>
      </c>
      <c r="G3219" s="26">
        <v>4</v>
      </c>
      <c r="H3219" s="28">
        <v>83</v>
      </c>
      <c r="I3219" s="28">
        <v>0</v>
      </c>
      <c r="J3219" s="29">
        <f>표1[[#This Row],[C/V]]*표1[[#This Row],[판수]]-표1[[#This Row],[불량수량]]</f>
        <v>332</v>
      </c>
      <c r="K3219" s="28" t="s">
        <v>275</v>
      </c>
      <c r="L3219" s="28" t="s">
        <v>34</v>
      </c>
      <c r="M3219" s="30" t="s">
        <v>230</v>
      </c>
      <c r="N3219" s="56" t="s">
        <v>353</v>
      </c>
      <c r="O3219" s="25">
        <f t="shared" si="256"/>
        <v>620</v>
      </c>
      <c r="P3219" s="31">
        <v>0</v>
      </c>
      <c r="Q3219" s="32"/>
      <c r="R3219" s="33">
        <f t="shared" si="258"/>
        <v>8.0322580645161299</v>
      </c>
      <c r="S3219" s="34">
        <f t="shared" si="257"/>
        <v>182</v>
      </c>
      <c r="T3219" s="35">
        <f>IF(L3219="비가동",0,VLOOKUP(E3219,[1]단가!$D$4:$G$1048576,4,0))</f>
        <v>550</v>
      </c>
      <c r="U3219" s="35">
        <f t="shared" si="253"/>
        <v>182600</v>
      </c>
      <c r="V3219" s="36" t="str">
        <f>IF($L3219="비가동",0,IF($B3219="in",VLOOKUP($E3219,[1]투입량!$M:$T,3,FALSE),VLOOKUP($E3219,[1]투입량!$D:$I,3,FALSE)))</f>
        <v>E5005-1</v>
      </c>
      <c r="W3219" s="35">
        <f>IF($L3219="비가동",0,IF($B3219="in",VLOOKUP($E3219,[1]투입량!$M:$T,6,FALSE),VLOOKUP($E3219,[1]투입량!$D:$I,5,FALSE)))</f>
        <v>555</v>
      </c>
      <c r="X3219" s="35">
        <f t="shared" si="255"/>
        <v>50671.5</v>
      </c>
      <c r="Y3219" s="37">
        <f>IF(V3219=0,0,VLOOKUP(V3219,[1]원재료!C:H,3,0)*0.001)</f>
        <v>3.25</v>
      </c>
      <c r="Z3219" s="35">
        <f t="shared" si="254"/>
        <v>164682.375</v>
      </c>
      <c r="AA3219" s="49"/>
      <c r="AB3219" s="39" t="s">
        <v>232</v>
      </c>
      <c r="AC3219" s="40"/>
    </row>
    <row r="3220" spans="1:29" ht="19.5" customHeight="1" x14ac:dyDescent="0.45">
      <c r="A3220" s="58">
        <v>46161</v>
      </c>
      <c r="B3220" s="57" t="s">
        <v>29</v>
      </c>
      <c r="C3220" s="27" t="s">
        <v>168</v>
      </c>
      <c r="D3220" s="25" t="s">
        <v>267</v>
      </c>
      <c r="E3220" s="26" t="s">
        <v>462</v>
      </c>
      <c r="F3220" s="27" t="str">
        <f>VLOOKUP(표1[[#This Row],[품번]],[1]!품번구분[#Data],2,0)</f>
        <v>G</v>
      </c>
      <c r="G3220" s="26">
        <v>32</v>
      </c>
      <c r="H3220" s="28">
        <v>99</v>
      </c>
      <c r="I3220" s="28">
        <v>0</v>
      </c>
      <c r="J3220" s="29">
        <f>표1[[#This Row],[C/V]]*표1[[#This Row],[판수]]-표1[[#This Row],[불량수량]]</f>
        <v>3168</v>
      </c>
      <c r="K3220" s="28" t="s">
        <v>269</v>
      </c>
      <c r="L3220" s="28" t="s">
        <v>117</v>
      </c>
      <c r="M3220" s="30" t="s">
        <v>353</v>
      </c>
      <c r="N3220" s="56" t="s">
        <v>230</v>
      </c>
      <c r="O3220" s="25">
        <f t="shared" si="256"/>
        <v>660</v>
      </c>
      <c r="P3220" s="31">
        <v>0</v>
      </c>
      <c r="Q3220" s="32"/>
      <c r="R3220" s="33">
        <f t="shared" si="258"/>
        <v>9</v>
      </c>
      <c r="S3220" s="34">
        <f t="shared" si="257"/>
        <v>114</v>
      </c>
      <c r="T3220" s="35">
        <f>IF(L3220="비가동",0,VLOOKUP(E3220,[1]단가!$D$4:$G$1048576,4,0))</f>
        <v>88</v>
      </c>
      <c r="U3220" s="35">
        <f t="shared" si="253"/>
        <v>278784</v>
      </c>
      <c r="V3220" s="36" t="str">
        <f>IF($L3220="비가동",0,IF($B3220="in",VLOOKUP($E3220,[1]투입량!$M:$T,3,FALSE),VLOOKUP($E3220,[1]투입량!$D:$I,3,FALSE)))</f>
        <v>CE5001</v>
      </c>
      <c r="W3220" s="35">
        <f>IF($L3220="비가동",0,IF($B3220="in",VLOOKUP($E3220,[1]투입량!$M:$T,6,FALSE),VLOOKUP($E3220,[1]투입량!$D:$I,5,FALSE)))</f>
        <v>0</v>
      </c>
      <c r="X3220" s="35">
        <f t="shared" si="255"/>
        <v>0</v>
      </c>
      <c r="Y3220" s="37">
        <f>IF(V3220=0,0,VLOOKUP(V3220,[1]원재료!C:H,3,0)*0.001)</f>
        <v>3.0500000000000003</v>
      </c>
      <c r="Z3220" s="35">
        <f t="shared" si="254"/>
        <v>0</v>
      </c>
      <c r="AA3220" s="59"/>
      <c r="AB3220" s="39" t="s">
        <v>232</v>
      </c>
      <c r="AC3220" s="40"/>
    </row>
    <row r="3221" spans="1:29" ht="19.5" customHeight="1" x14ac:dyDescent="0.45">
      <c r="A3221" s="58">
        <v>46161</v>
      </c>
      <c r="B3221" s="57" t="s">
        <v>29</v>
      </c>
      <c r="C3221" s="27" t="s">
        <v>168</v>
      </c>
      <c r="D3221" s="25" t="s">
        <v>270</v>
      </c>
      <c r="E3221" s="26" t="s">
        <v>425</v>
      </c>
      <c r="F3221" s="27" t="str">
        <f>VLOOKUP(표1[[#This Row],[품번]],[1]!품번구분[#Data],2,0)</f>
        <v>G</v>
      </c>
      <c r="G3221" s="26">
        <v>32</v>
      </c>
      <c r="H3221" s="28">
        <v>99</v>
      </c>
      <c r="I3221" s="28">
        <v>0</v>
      </c>
      <c r="J3221" s="29">
        <f>표1[[#This Row],[C/V]]*표1[[#This Row],[판수]]-표1[[#This Row],[불량수량]]</f>
        <v>3168</v>
      </c>
      <c r="K3221" s="28" t="s">
        <v>269</v>
      </c>
      <c r="L3221" s="28" t="s">
        <v>117</v>
      </c>
      <c r="M3221" s="30" t="s">
        <v>353</v>
      </c>
      <c r="N3221" s="56" t="s">
        <v>230</v>
      </c>
      <c r="O3221" s="25">
        <f t="shared" si="256"/>
        <v>660</v>
      </c>
      <c r="P3221" s="31">
        <v>0</v>
      </c>
      <c r="Q3221" s="32"/>
      <c r="R3221" s="33">
        <f t="shared" si="258"/>
        <v>9</v>
      </c>
      <c r="S3221" s="34">
        <f t="shared" si="257"/>
        <v>182</v>
      </c>
      <c r="T3221" s="35">
        <f>IF(L3221="비가동",0,VLOOKUP(E3221,[1]단가!$D$4:$G$1048576,4,0))</f>
        <v>91</v>
      </c>
      <c r="U3221" s="35">
        <f t="shared" si="253"/>
        <v>288288</v>
      </c>
      <c r="V3221" s="36" t="str">
        <f>IF($L3221="비가동",0,IF($B3221="in",VLOOKUP($E3221,[1]투입량!$M:$T,3,FALSE),VLOOKUP($E3221,[1]투입량!$D:$I,3,FALSE)))</f>
        <v>C5001</v>
      </c>
      <c r="W3221" s="35">
        <f>IF($L3221="비가동",0,IF($B3221="in",VLOOKUP($E3221,[1]투입량!$M:$T,6,FALSE),VLOOKUP($E3221,[1]투입량!$D:$I,5,FALSE)))</f>
        <v>304</v>
      </c>
      <c r="X3221" s="35">
        <f t="shared" si="255"/>
        <v>33105.600000000006</v>
      </c>
      <c r="Y3221" s="37">
        <f>IF(V3221=0,0,VLOOKUP(V3221,[1]원재료!C:H,3,0)*0.001)</f>
        <v>7.4</v>
      </c>
      <c r="Z3221" s="35">
        <f t="shared" si="254"/>
        <v>244981.44000000006</v>
      </c>
      <c r="AA3221" s="49"/>
      <c r="AB3221" s="39" t="s">
        <v>232</v>
      </c>
      <c r="AC3221" s="40"/>
    </row>
    <row r="3222" spans="1:29" ht="19.5" customHeight="1" x14ac:dyDescent="0.45">
      <c r="A3222" s="58">
        <v>46161</v>
      </c>
      <c r="B3222" s="57" t="s">
        <v>29</v>
      </c>
      <c r="C3222" s="27" t="s">
        <v>168</v>
      </c>
      <c r="D3222" s="25" t="s">
        <v>273</v>
      </c>
      <c r="E3222" s="26" t="s">
        <v>274</v>
      </c>
      <c r="F3222" s="27" t="str">
        <f>VLOOKUP(표1[[#This Row],[품번]],[1]!품번구분[#Data],2,0)</f>
        <v>G</v>
      </c>
      <c r="G3222" s="26">
        <v>4</v>
      </c>
      <c r="H3222" s="28">
        <v>99</v>
      </c>
      <c r="I3222" s="28">
        <v>0</v>
      </c>
      <c r="J3222" s="29">
        <f>표1[[#This Row],[C/V]]*표1[[#This Row],[판수]]-표1[[#This Row],[불량수량]]</f>
        <v>396</v>
      </c>
      <c r="K3222" s="28" t="s">
        <v>269</v>
      </c>
      <c r="L3222" s="28" t="s">
        <v>117</v>
      </c>
      <c r="M3222" s="30" t="s">
        <v>353</v>
      </c>
      <c r="N3222" s="56" t="s">
        <v>230</v>
      </c>
      <c r="O3222" s="25">
        <f t="shared" si="256"/>
        <v>660</v>
      </c>
      <c r="P3222" s="31">
        <v>0</v>
      </c>
      <c r="Q3222" s="32"/>
      <c r="R3222" s="33">
        <f t="shared" si="258"/>
        <v>9</v>
      </c>
      <c r="S3222" s="34">
        <f t="shared" si="257"/>
        <v>182</v>
      </c>
      <c r="T3222" s="35">
        <f>IF(L3222="비가동",0,VLOOKUP(E3222,[1]단가!$D$4:$G$1048576,4,0))</f>
        <v>550</v>
      </c>
      <c r="U3222" s="35">
        <f t="shared" si="253"/>
        <v>217800</v>
      </c>
      <c r="V3222" s="36" t="str">
        <f>IF($L3222="비가동",0,IF($B3222="in",VLOOKUP($E3222,[1]투입량!$M:$T,3,FALSE),VLOOKUP($E3222,[1]투입량!$D:$I,3,FALSE)))</f>
        <v>E5005-1</v>
      </c>
      <c r="W3222" s="35">
        <f>IF($L3222="비가동",0,IF($B3222="in",VLOOKUP($E3222,[1]투입량!$M:$T,6,FALSE),VLOOKUP($E3222,[1]투입량!$D:$I,5,FALSE)))</f>
        <v>555</v>
      </c>
      <c r="X3222" s="35">
        <f t="shared" si="255"/>
        <v>60439.5</v>
      </c>
      <c r="Y3222" s="37">
        <f>IF(V3222=0,0,VLOOKUP(V3222,[1]원재료!C:H,3,0)*0.001)</f>
        <v>3.25</v>
      </c>
      <c r="Z3222" s="35">
        <f t="shared" si="254"/>
        <v>196428.375</v>
      </c>
      <c r="AA3222" s="49"/>
      <c r="AB3222" s="39" t="s">
        <v>232</v>
      </c>
      <c r="AC3222" s="40"/>
    </row>
    <row r="3223" spans="1:29" ht="19.5" customHeight="1" x14ac:dyDescent="0.45">
      <c r="A3223" s="58">
        <v>46161</v>
      </c>
      <c r="B3223" s="57" t="s">
        <v>29</v>
      </c>
      <c r="C3223" s="27" t="s">
        <v>168</v>
      </c>
      <c r="D3223" s="25" t="s">
        <v>276</v>
      </c>
      <c r="E3223" s="26" t="s">
        <v>277</v>
      </c>
      <c r="F3223" s="27" t="str">
        <f>VLOOKUP(표1[[#This Row],[품번]],[1]!품번구분[#Data],2,0)</f>
        <v>G</v>
      </c>
      <c r="G3223" s="26">
        <v>4</v>
      </c>
      <c r="H3223" s="28">
        <v>91</v>
      </c>
      <c r="I3223" s="28">
        <v>0</v>
      </c>
      <c r="J3223" s="29">
        <f>표1[[#This Row],[C/V]]*표1[[#This Row],[판수]]-표1[[#This Row],[불량수량]]</f>
        <v>364</v>
      </c>
      <c r="K3223" s="28" t="s">
        <v>463</v>
      </c>
      <c r="L3223" s="28" t="s">
        <v>34</v>
      </c>
      <c r="M3223" s="30" t="s">
        <v>230</v>
      </c>
      <c r="N3223" s="30" t="s">
        <v>353</v>
      </c>
      <c r="O3223" s="25">
        <f t="shared" si="256"/>
        <v>620</v>
      </c>
      <c r="P3223" s="31">
        <v>0</v>
      </c>
      <c r="Q3223" s="32"/>
      <c r="R3223" s="33">
        <f t="shared" si="258"/>
        <v>8.8064516129032242</v>
      </c>
      <c r="S3223" s="34">
        <f t="shared" si="257"/>
        <v>198</v>
      </c>
      <c r="T3223" s="35">
        <f>IF(L3223="비가동",0,VLOOKUP(E3223,[1]단가!$D$4:$G$1048576,4,0))</f>
        <v>832.6</v>
      </c>
      <c r="U3223" s="35">
        <f t="shared" si="253"/>
        <v>303066.40000000002</v>
      </c>
      <c r="V3223" s="36" t="str">
        <f>IF($L3223="비가동",0,IF($B3223="in",VLOOKUP($E3223,[1]투입량!$M:$T,3,FALSE),VLOOKUP($E3223,[1]투입량!$D:$I,3,FALSE)))</f>
        <v>E5005-1</v>
      </c>
      <c r="W3223" s="35">
        <f>IF($L3223="비가동",0,IF($B3223="in",VLOOKUP($E3223,[1]투입량!$M:$T,6,FALSE),VLOOKUP($E3223,[1]투입량!$D:$I,5,FALSE)))</f>
        <v>0</v>
      </c>
      <c r="X3223" s="35">
        <f t="shared" si="255"/>
        <v>0</v>
      </c>
      <c r="Y3223" s="37">
        <f>IF(V3223=0,0,VLOOKUP(V3223,[1]원재료!C:H,3,0)*0.001)</f>
        <v>3.25</v>
      </c>
      <c r="Z3223" s="35">
        <f t="shared" si="254"/>
        <v>0</v>
      </c>
      <c r="AA3223" s="49"/>
      <c r="AB3223" s="39" t="s">
        <v>232</v>
      </c>
      <c r="AC3223" s="40"/>
    </row>
    <row r="3224" spans="1:29" ht="19.5" customHeight="1" x14ac:dyDescent="0.45">
      <c r="A3224" s="58">
        <v>46161</v>
      </c>
      <c r="B3224" s="57" t="s">
        <v>29</v>
      </c>
      <c r="C3224" s="27" t="s">
        <v>168</v>
      </c>
      <c r="D3224" s="25" t="s">
        <v>279</v>
      </c>
      <c r="E3224" s="26" t="s">
        <v>392</v>
      </c>
      <c r="F3224" s="27" t="str">
        <f>VLOOKUP(표1[[#This Row],[품번]],[1]!품번구분[#Data],2,0)</f>
        <v>G</v>
      </c>
      <c r="G3224" s="26">
        <v>70</v>
      </c>
      <c r="H3224" s="28">
        <v>94</v>
      </c>
      <c r="I3224" s="28">
        <v>0</v>
      </c>
      <c r="J3224" s="29">
        <f>표1[[#This Row],[C/V]]*표1[[#This Row],[판수]]-표1[[#This Row],[불량수량]]</f>
        <v>6580</v>
      </c>
      <c r="K3224" s="28" t="s">
        <v>463</v>
      </c>
      <c r="L3224" s="28" t="s">
        <v>34</v>
      </c>
      <c r="M3224" s="30" t="s">
        <v>230</v>
      </c>
      <c r="N3224" s="30" t="s">
        <v>353</v>
      </c>
      <c r="O3224" s="25">
        <f t="shared" si="256"/>
        <v>620</v>
      </c>
      <c r="P3224" s="31">
        <v>0</v>
      </c>
      <c r="Q3224" s="32"/>
      <c r="R3224" s="33">
        <f t="shared" si="258"/>
        <v>9.0967741935483879</v>
      </c>
      <c r="S3224" s="34">
        <f t="shared" si="257"/>
        <v>201</v>
      </c>
      <c r="T3224" s="35">
        <f>IF(L3224="비가동",0,VLOOKUP(E3224,[1]단가!$D$4:$G$1048576,4,0))</f>
        <v>321.89999999999998</v>
      </c>
      <c r="U3224" s="35">
        <f t="shared" si="253"/>
        <v>2118102</v>
      </c>
      <c r="V3224" s="36" t="str">
        <f>IF($L3224="비가동",0,IF($B3224="in",VLOOKUP($E3224,[1]투입량!$M:$T,3,FALSE),VLOOKUP($E3224,[1]투입량!$D:$I,3,FALSE)))</f>
        <v>E5802</v>
      </c>
      <c r="W3224" s="35">
        <f>IF($L3224="비가동",0,IF($B3224="in",VLOOKUP($E3224,[1]투입량!$M:$T,6,FALSE),VLOOKUP($E3224,[1]투입량!$D:$I,5,FALSE)))</f>
        <v>68</v>
      </c>
      <c r="X3224" s="35">
        <f t="shared" si="255"/>
        <v>7031.2000000000007</v>
      </c>
      <c r="Y3224" s="37">
        <f>IF(V3224=0,0,VLOOKUP(V3224,[1]원재료!C:H,3,0)*0.001)</f>
        <v>5.83</v>
      </c>
      <c r="Z3224" s="35">
        <f t="shared" si="254"/>
        <v>40991.896000000008</v>
      </c>
      <c r="AA3224" s="49"/>
      <c r="AB3224" s="39" t="s">
        <v>232</v>
      </c>
      <c r="AC3224" s="40"/>
    </row>
    <row r="3225" spans="1:29" ht="19.5" customHeight="1" x14ac:dyDescent="0.45">
      <c r="A3225" s="58">
        <v>46161</v>
      </c>
      <c r="B3225" s="57" t="s">
        <v>29</v>
      </c>
      <c r="C3225" s="27" t="s">
        <v>168</v>
      </c>
      <c r="D3225" s="25" t="s">
        <v>281</v>
      </c>
      <c r="E3225" s="26" t="s">
        <v>282</v>
      </c>
      <c r="F3225" s="27" t="str">
        <f>VLOOKUP(표1[[#This Row],[품번]],[1]!품번구분[#Data],2,0)</f>
        <v>G</v>
      </c>
      <c r="G3225" s="26">
        <v>4</v>
      </c>
      <c r="H3225" s="28">
        <v>94</v>
      </c>
      <c r="I3225" s="28">
        <v>0</v>
      </c>
      <c r="J3225" s="29">
        <f>표1[[#This Row],[C/V]]*표1[[#This Row],[판수]]-표1[[#This Row],[불량수량]]</f>
        <v>376</v>
      </c>
      <c r="K3225" s="28" t="s">
        <v>463</v>
      </c>
      <c r="L3225" s="28" t="s">
        <v>34</v>
      </c>
      <c r="M3225" s="30" t="s">
        <v>230</v>
      </c>
      <c r="N3225" s="30" t="s">
        <v>353</v>
      </c>
      <c r="O3225" s="25">
        <f t="shared" si="256"/>
        <v>620</v>
      </c>
      <c r="P3225" s="31">
        <v>0</v>
      </c>
      <c r="Q3225" s="32"/>
      <c r="R3225" s="33">
        <f t="shared" si="258"/>
        <v>9.0967741935483879</v>
      </c>
      <c r="S3225" s="34">
        <f t="shared" si="257"/>
        <v>201</v>
      </c>
      <c r="T3225" s="35">
        <f>IF(L3225="비가동",0,VLOOKUP(E3225,[1]단가!$D$4:$G$1048576,4,0))</f>
        <v>0</v>
      </c>
      <c r="U3225" s="35">
        <f t="shared" si="253"/>
        <v>0</v>
      </c>
      <c r="V3225" s="36" t="str">
        <f>IF($L3225="비가동",0,IF($B3225="in",VLOOKUP($E3225,[1]투입량!$M:$T,3,FALSE),VLOOKUP($E3225,[1]투입량!$D:$I,3,FALSE)))</f>
        <v>E5005-1</v>
      </c>
      <c r="W3225" s="35">
        <f>IF($L3225="비가동",0,IF($B3225="in",VLOOKUP($E3225,[1]투입량!$M:$T,6,FALSE),VLOOKUP($E3225,[1]투입량!$D:$I,5,FALSE)))</f>
        <v>0</v>
      </c>
      <c r="X3225" s="35">
        <f t="shared" si="255"/>
        <v>0</v>
      </c>
      <c r="Y3225" s="37">
        <f>IF(V3225=0,0,VLOOKUP(V3225,[1]원재료!C:H,3,0)*0.001)</f>
        <v>3.25</v>
      </c>
      <c r="Z3225" s="35">
        <f t="shared" si="254"/>
        <v>0</v>
      </c>
      <c r="AA3225" s="49"/>
      <c r="AB3225" s="39" t="s">
        <v>232</v>
      </c>
      <c r="AC3225" s="40"/>
    </row>
    <row r="3226" spans="1:29" ht="19.5" customHeight="1" x14ac:dyDescent="0.45">
      <c r="A3226" s="58">
        <v>46161</v>
      </c>
      <c r="B3226" s="57" t="s">
        <v>29</v>
      </c>
      <c r="C3226" s="27" t="s">
        <v>168</v>
      </c>
      <c r="D3226" s="25" t="s">
        <v>276</v>
      </c>
      <c r="E3226" s="26" t="s">
        <v>277</v>
      </c>
      <c r="F3226" s="27" t="str">
        <f>VLOOKUP(표1[[#This Row],[품번]],[1]!품번구분[#Data],2,0)</f>
        <v>G</v>
      </c>
      <c r="G3226" s="26">
        <v>4</v>
      </c>
      <c r="H3226" s="28">
        <v>107</v>
      </c>
      <c r="I3226" s="28">
        <v>0</v>
      </c>
      <c r="J3226" s="29">
        <f>표1[[#This Row],[C/V]]*표1[[#This Row],[판수]]-표1[[#This Row],[불량수량]]</f>
        <v>428</v>
      </c>
      <c r="K3226" s="28" t="s">
        <v>278</v>
      </c>
      <c r="L3226" s="28" t="s">
        <v>117</v>
      </c>
      <c r="M3226" s="30" t="s">
        <v>353</v>
      </c>
      <c r="N3226" s="56" t="s">
        <v>230</v>
      </c>
      <c r="O3226" s="25">
        <f t="shared" si="256"/>
        <v>660</v>
      </c>
      <c r="P3226" s="31">
        <v>0</v>
      </c>
      <c r="Q3226" s="32"/>
      <c r="R3226" s="33">
        <f t="shared" si="258"/>
        <v>9.7272727272727266</v>
      </c>
      <c r="S3226" s="34">
        <f t="shared" si="257"/>
        <v>198</v>
      </c>
      <c r="T3226" s="35">
        <f>IF(L3226="비가동",0,VLOOKUP(E3226,[1]단가!$D$4:$G$1048576,4,0))</f>
        <v>832.6</v>
      </c>
      <c r="U3226" s="35">
        <f t="shared" si="253"/>
        <v>356352.8</v>
      </c>
      <c r="V3226" s="36" t="str">
        <f>IF($L3226="비가동",0,IF($B3226="in",VLOOKUP($E3226,[1]투입량!$M:$T,3,FALSE),VLOOKUP($E3226,[1]투입량!$D:$I,3,FALSE)))</f>
        <v>E5005-1</v>
      </c>
      <c r="W3226" s="35">
        <f>IF($L3226="비가동",0,IF($B3226="in",VLOOKUP($E3226,[1]투입량!$M:$T,6,FALSE),VLOOKUP($E3226,[1]투입량!$D:$I,5,FALSE)))</f>
        <v>0</v>
      </c>
      <c r="X3226" s="35">
        <f t="shared" si="255"/>
        <v>0</v>
      </c>
      <c r="Y3226" s="37">
        <f>IF(V3226=0,0,VLOOKUP(V3226,[1]원재료!C:H,3,0)*0.001)</f>
        <v>3.25</v>
      </c>
      <c r="Z3226" s="35">
        <f t="shared" si="254"/>
        <v>0</v>
      </c>
      <c r="AA3226" s="49"/>
      <c r="AB3226" s="39" t="s">
        <v>232</v>
      </c>
      <c r="AC3226" s="40"/>
    </row>
    <row r="3227" spans="1:29" ht="19.5" customHeight="1" x14ac:dyDescent="0.45">
      <c r="A3227" s="58">
        <v>46161</v>
      </c>
      <c r="B3227" s="57" t="s">
        <v>29</v>
      </c>
      <c r="C3227" s="27" t="s">
        <v>168</v>
      </c>
      <c r="D3227" s="25" t="s">
        <v>279</v>
      </c>
      <c r="E3227" s="26" t="s">
        <v>392</v>
      </c>
      <c r="F3227" s="27" t="str">
        <f>VLOOKUP(표1[[#This Row],[품번]],[1]!품번구분[#Data],2,0)</f>
        <v>G</v>
      </c>
      <c r="G3227" s="26">
        <v>70</v>
      </c>
      <c r="H3227" s="28">
        <v>107</v>
      </c>
      <c r="I3227" s="28">
        <v>0</v>
      </c>
      <c r="J3227" s="29">
        <f>표1[[#This Row],[C/V]]*표1[[#This Row],[판수]]-표1[[#This Row],[불량수량]]</f>
        <v>7490</v>
      </c>
      <c r="K3227" s="28" t="s">
        <v>278</v>
      </c>
      <c r="L3227" s="28" t="s">
        <v>117</v>
      </c>
      <c r="M3227" s="30" t="s">
        <v>353</v>
      </c>
      <c r="N3227" s="56" t="s">
        <v>230</v>
      </c>
      <c r="O3227" s="25">
        <f t="shared" si="256"/>
        <v>660</v>
      </c>
      <c r="P3227" s="31">
        <v>0</v>
      </c>
      <c r="Q3227" s="32"/>
      <c r="R3227" s="33">
        <f t="shared" si="258"/>
        <v>9.7272727272727266</v>
      </c>
      <c r="S3227" s="34">
        <f t="shared" si="257"/>
        <v>201</v>
      </c>
      <c r="T3227" s="35">
        <f>IF(L3227="비가동",0,VLOOKUP(E3227,[1]단가!$D$4:$G$1048576,4,0))</f>
        <v>321.89999999999998</v>
      </c>
      <c r="U3227" s="35">
        <f t="shared" si="253"/>
        <v>2411031</v>
      </c>
      <c r="V3227" s="36" t="str">
        <f>IF($L3227="비가동",0,IF($B3227="in",VLOOKUP($E3227,[1]투입량!$M:$T,3,FALSE),VLOOKUP($E3227,[1]투입량!$D:$I,3,FALSE)))</f>
        <v>E5802</v>
      </c>
      <c r="W3227" s="35">
        <f>IF($L3227="비가동",0,IF($B3227="in",VLOOKUP($E3227,[1]투입량!$M:$T,6,FALSE),VLOOKUP($E3227,[1]투입량!$D:$I,5,FALSE)))</f>
        <v>68</v>
      </c>
      <c r="X3227" s="35">
        <f t="shared" si="255"/>
        <v>8003.6000000000013</v>
      </c>
      <c r="Y3227" s="37">
        <f>IF(V3227=0,0,VLOOKUP(V3227,[1]원재료!C:H,3,0)*0.001)</f>
        <v>5.83</v>
      </c>
      <c r="Z3227" s="35">
        <f t="shared" si="254"/>
        <v>46660.988000000005</v>
      </c>
      <c r="AA3227" s="49"/>
      <c r="AB3227" s="39" t="s">
        <v>232</v>
      </c>
      <c r="AC3227" s="40"/>
    </row>
    <row r="3228" spans="1:29" ht="19.5" customHeight="1" x14ac:dyDescent="0.45">
      <c r="A3228" s="58">
        <v>46161</v>
      </c>
      <c r="B3228" s="57" t="s">
        <v>29</v>
      </c>
      <c r="C3228" s="27" t="s">
        <v>168</v>
      </c>
      <c r="D3228" s="25" t="s">
        <v>281</v>
      </c>
      <c r="E3228" s="26" t="s">
        <v>282</v>
      </c>
      <c r="F3228" s="27" t="str">
        <f>VLOOKUP(표1[[#This Row],[품번]],[1]!품번구분[#Data],2,0)</f>
        <v>G</v>
      </c>
      <c r="G3228" s="26">
        <v>4</v>
      </c>
      <c r="H3228" s="28">
        <v>107</v>
      </c>
      <c r="I3228" s="28">
        <v>0</v>
      </c>
      <c r="J3228" s="29">
        <f>표1[[#This Row],[C/V]]*표1[[#This Row],[판수]]-표1[[#This Row],[불량수량]]</f>
        <v>428</v>
      </c>
      <c r="K3228" s="28" t="s">
        <v>278</v>
      </c>
      <c r="L3228" s="28" t="s">
        <v>117</v>
      </c>
      <c r="M3228" s="30" t="s">
        <v>353</v>
      </c>
      <c r="N3228" s="56" t="s">
        <v>230</v>
      </c>
      <c r="O3228" s="25">
        <f t="shared" si="256"/>
        <v>660</v>
      </c>
      <c r="P3228" s="31">
        <v>0</v>
      </c>
      <c r="Q3228" s="32"/>
      <c r="R3228" s="33">
        <f t="shared" si="258"/>
        <v>9.7272727272727266</v>
      </c>
      <c r="S3228" s="34">
        <f t="shared" si="257"/>
        <v>201</v>
      </c>
      <c r="T3228" s="35">
        <f>IF(L3228="비가동",0,VLOOKUP(E3228,[1]단가!$D$4:$G$1048576,4,0))</f>
        <v>0</v>
      </c>
      <c r="U3228" s="35">
        <f t="shared" si="253"/>
        <v>0</v>
      </c>
      <c r="V3228" s="36" t="str">
        <f>IF($L3228="비가동",0,IF($B3228="in",VLOOKUP($E3228,[1]투입량!$M:$T,3,FALSE),VLOOKUP($E3228,[1]투입량!$D:$I,3,FALSE)))</f>
        <v>E5005-1</v>
      </c>
      <c r="W3228" s="35">
        <f>IF($L3228="비가동",0,IF($B3228="in",VLOOKUP($E3228,[1]투입량!$M:$T,6,FALSE),VLOOKUP($E3228,[1]투입량!$D:$I,5,FALSE)))</f>
        <v>0</v>
      </c>
      <c r="X3228" s="35">
        <f t="shared" si="255"/>
        <v>0</v>
      </c>
      <c r="Y3228" s="37">
        <f>IF(V3228=0,0,VLOOKUP(V3228,[1]원재료!C:H,3,0)*0.001)</f>
        <v>3.25</v>
      </c>
      <c r="Z3228" s="35">
        <f t="shared" si="254"/>
        <v>0</v>
      </c>
      <c r="AA3228" s="49"/>
      <c r="AB3228" s="39" t="s">
        <v>232</v>
      </c>
      <c r="AC3228" s="40"/>
    </row>
    <row r="3229" spans="1:29" ht="19.5" customHeight="1" x14ac:dyDescent="0.45">
      <c r="A3229" s="58">
        <v>46161</v>
      </c>
      <c r="B3229" s="57" t="s">
        <v>29</v>
      </c>
      <c r="C3229" s="27" t="s">
        <v>168</v>
      </c>
      <c r="D3229" s="25" t="s">
        <v>284</v>
      </c>
      <c r="E3229" s="26" t="s">
        <v>448</v>
      </c>
      <c r="F3229" s="27" t="str">
        <f>VLOOKUP(표1[[#This Row],[품번]],[1]!품번구분[#Data],2,0)</f>
        <v>G</v>
      </c>
      <c r="G3229" s="26">
        <v>20</v>
      </c>
      <c r="H3229" s="28">
        <v>6</v>
      </c>
      <c r="I3229" s="28">
        <v>0</v>
      </c>
      <c r="J3229" s="29">
        <f>표1[[#This Row],[C/V]]*표1[[#This Row],[판수]]-표1[[#This Row],[불량수량]]</f>
        <v>120</v>
      </c>
      <c r="K3229" s="28" t="s">
        <v>261</v>
      </c>
      <c r="L3229" s="28" t="s">
        <v>34</v>
      </c>
      <c r="M3229" s="30" t="s">
        <v>230</v>
      </c>
      <c r="N3229" s="30">
        <v>0.375</v>
      </c>
      <c r="O3229" s="25">
        <f t="shared" si="256"/>
        <v>60</v>
      </c>
      <c r="P3229" s="31">
        <v>0</v>
      </c>
      <c r="Q3229" s="32"/>
      <c r="R3229" s="33">
        <f t="shared" si="258"/>
        <v>6</v>
      </c>
      <c r="S3229" s="34">
        <f t="shared" si="257"/>
        <v>6</v>
      </c>
      <c r="T3229" s="35">
        <f>IF(L3229="비가동",0,VLOOKUP(E3229,[1]단가!$D$4:$G$1048576,4,0))</f>
        <v>265</v>
      </c>
      <c r="U3229" s="35">
        <f t="shared" si="253"/>
        <v>31800</v>
      </c>
      <c r="V3229" s="36" t="str">
        <f>IF($L3229="비가동",0,IF($B3229="in",VLOOKUP($E3229,[1]투입량!$M:$T,3,FALSE),VLOOKUP($E3229,[1]투입량!$D:$I,3,FALSE)))</f>
        <v>E6005</v>
      </c>
      <c r="W3229" s="35">
        <f>IF($L3229="비가동",0,IF($B3229="in",VLOOKUP($E3229,[1]투입량!$M:$T,6,FALSE),VLOOKUP($E3229,[1]투입량!$D:$I,5,FALSE)))</f>
        <v>24</v>
      </c>
      <c r="X3229" s="35">
        <f t="shared" si="255"/>
        <v>158.4</v>
      </c>
      <c r="Y3229" s="37">
        <f>IF(V3229=0,0,VLOOKUP(V3229,[1]원재료!C:H,3,0)*0.001)</f>
        <v>4.62</v>
      </c>
      <c r="Z3229" s="35">
        <f t="shared" si="254"/>
        <v>731.80799999999999</v>
      </c>
      <c r="AA3229" s="49"/>
      <c r="AB3229" s="39" t="s">
        <v>232</v>
      </c>
      <c r="AC3229" s="40"/>
    </row>
    <row r="3230" spans="1:29" ht="19.5" hidden="1" customHeight="1" x14ac:dyDescent="0.45">
      <c r="A3230" s="58">
        <v>46161</v>
      </c>
      <c r="B3230" s="57" t="s">
        <v>29</v>
      </c>
      <c r="C3230" s="27" t="s">
        <v>168</v>
      </c>
      <c r="D3230" s="25" t="s">
        <v>284</v>
      </c>
      <c r="E3230" s="26" t="s">
        <v>464</v>
      </c>
      <c r="F3230" s="27" t="str">
        <f>VLOOKUP(표1[[#This Row],[품번]],[1]!품번구분[#Data],2,0)</f>
        <v>G</v>
      </c>
      <c r="G3230" s="26">
        <v>10</v>
      </c>
      <c r="H3230" s="28">
        <v>58</v>
      </c>
      <c r="I3230" s="28">
        <v>0</v>
      </c>
      <c r="J3230" s="29">
        <f>표1[[#This Row],[C/V]]*표1[[#This Row],[판수]]-표1[[#This Row],[불량수량]]</f>
        <v>580</v>
      </c>
      <c r="K3230" s="28" t="s">
        <v>261</v>
      </c>
      <c r="L3230" s="28" t="s">
        <v>34</v>
      </c>
      <c r="M3230" s="30">
        <v>0.375</v>
      </c>
      <c r="N3230" s="30" t="s">
        <v>353</v>
      </c>
      <c r="O3230" s="25">
        <f t="shared" si="256"/>
        <v>440</v>
      </c>
      <c r="P3230" s="31">
        <v>120</v>
      </c>
      <c r="Q3230" s="32" t="s">
        <v>178</v>
      </c>
      <c r="R3230" s="33">
        <f t="shared" si="258"/>
        <v>7.9090909090909083</v>
      </c>
      <c r="S3230" s="34">
        <f t="shared" si="257"/>
        <v>58</v>
      </c>
      <c r="T3230" s="35">
        <f>IF(L3230="비가동",0,VLOOKUP(E3230,[1]단가!$D$4:$G$1048576,4,0))</f>
        <v>300</v>
      </c>
      <c r="U3230" s="35">
        <f t="shared" si="253"/>
        <v>174000</v>
      </c>
      <c r="V3230" s="36" t="str">
        <f>IF($L3230="비가동",0,IF($B3230="in",VLOOKUP($E3230,[1]투입량!$M:$T,3,FALSE),VLOOKUP($E3230,[1]투입량!$D:$I,3,FALSE)))</f>
        <v>E5005-1</v>
      </c>
      <c r="W3230" s="35">
        <f>IF($L3230="비가동",0,IF($B3230="in",VLOOKUP($E3230,[1]투입량!$M:$T,6,FALSE),VLOOKUP($E3230,[1]투입량!$D:$I,5,FALSE)))</f>
        <v>220</v>
      </c>
      <c r="X3230" s="35">
        <f t="shared" si="255"/>
        <v>14036.000000000002</v>
      </c>
      <c r="Y3230" s="37">
        <f>IF(V3230=0,0,VLOOKUP(V3230,[1]원재료!C:H,3,0)*0.001)</f>
        <v>3.25</v>
      </c>
      <c r="Z3230" s="35">
        <f t="shared" si="254"/>
        <v>45617.000000000007</v>
      </c>
      <c r="AA3230" s="49"/>
      <c r="AB3230" s="39" t="s">
        <v>232</v>
      </c>
      <c r="AC3230" s="40"/>
    </row>
    <row r="3231" spans="1:29" ht="19.5" customHeight="1" x14ac:dyDescent="0.45">
      <c r="A3231" s="58">
        <v>46161</v>
      </c>
      <c r="B3231" s="57" t="s">
        <v>29</v>
      </c>
      <c r="C3231" s="27" t="s">
        <v>168</v>
      </c>
      <c r="D3231" s="25" t="s">
        <v>287</v>
      </c>
      <c r="E3231" s="26" t="s">
        <v>441</v>
      </c>
      <c r="F3231" s="27" t="str">
        <f>VLOOKUP(표1[[#This Row],[품번]],[1]!품번구분[#Data],2,0)</f>
        <v>G</v>
      </c>
      <c r="G3231" s="26">
        <v>32</v>
      </c>
      <c r="H3231" s="28">
        <v>24</v>
      </c>
      <c r="I3231" s="28">
        <v>0</v>
      </c>
      <c r="J3231" s="29">
        <f>표1[[#This Row],[C/V]]*표1[[#This Row],[판수]]-표1[[#This Row],[불량수량]]</f>
        <v>768</v>
      </c>
      <c r="K3231" s="28" t="s">
        <v>261</v>
      </c>
      <c r="L3231" s="28" t="s">
        <v>34</v>
      </c>
      <c r="M3231" s="30" t="s">
        <v>230</v>
      </c>
      <c r="N3231" s="30">
        <v>0.46527777777777773</v>
      </c>
      <c r="O3231" s="25">
        <f t="shared" si="256"/>
        <v>190</v>
      </c>
      <c r="P3231" s="31">
        <v>0</v>
      </c>
      <c r="Q3231" s="32"/>
      <c r="R3231" s="33">
        <f t="shared" si="258"/>
        <v>7.5789473684210531</v>
      </c>
      <c r="S3231" s="34">
        <f t="shared" si="257"/>
        <v>24</v>
      </c>
      <c r="T3231" s="35">
        <f>IF(L3231="비가동",0,VLOOKUP(E3231,[1]단가!$D$4:$G$1048576,4,0))</f>
        <v>109</v>
      </c>
      <c r="U3231" s="35">
        <f t="shared" si="253"/>
        <v>83712</v>
      </c>
      <c r="V3231" s="36" t="str">
        <f>IF($L3231="비가동",0,IF($B3231="in",VLOOKUP($E3231,[1]투입량!$M:$T,3,FALSE),VLOOKUP($E3231,[1]투입량!$D:$I,3,FALSE)))</f>
        <v>C5001</v>
      </c>
      <c r="W3231" s="35">
        <f>IF($L3231="비가동",0,IF($B3231="in",VLOOKUP($E3231,[1]투입량!$M:$T,6,FALSE),VLOOKUP($E3231,[1]투입량!$D:$I,5,FALSE)))</f>
        <v>55</v>
      </c>
      <c r="X3231" s="35">
        <f t="shared" si="255"/>
        <v>1452.0000000000002</v>
      </c>
      <c r="Y3231" s="37">
        <f>IF(V3231=0,0,VLOOKUP(V3231,[1]원재료!C:H,3,0)*0.001)</f>
        <v>7.4</v>
      </c>
      <c r="Z3231" s="35">
        <f t="shared" si="254"/>
        <v>10744.800000000003</v>
      </c>
      <c r="AA3231" s="49"/>
      <c r="AB3231" s="39" t="s">
        <v>232</v>
      </c>
      <c r="AC3231" s="40"/>
    </row>
    <row r="3232" spans="1:29" ht="19.5" hidden="1" customHeight="1" x14ac:dyDescent="0.45">
      <c r="A3232" s="58">
        <v>46161</v>
      </c>
      <c r="B3232" s="57" t="s">
        <v>29</v>
      </c>
      <c r="C3232" s="27" t="s">
        <v>168</v>
      </c>
      <c r="D3232" s="25" t="s">
        <v>287</v>
      </c>
      <c r="E3232" s="26" t="s">
        <v>465</v>
      </c>
      <c r="F3232" s="27" t="str">
        <f>VLOOKUP(표1[[#This Row],[품번]],[1]!품번구분[#Data],2,0)</f>
        <v>G</v>
      </c>
      <c r="G3232" s="26">
        <v>40</v>
      </c>
      <c r="H3232" s="28">
        <v>50</v>
      </c>
      <c r="I3232" s="28">
        <v>0</v>
      </c>
      <c r="J3232" s="29">
        <f>표1[[#This Row],[C/V]]*표1[[#This Row],[판수]]-표1[[#This Row],[불량수량]]</f>
        <v>2000</v>
      </c>
      <c r="K3232" s="28" t="s">
        <v>261</v>
      </c>
      <c r="L3232" s="28" t="s">
        <v>34</v>
      </c>
      <c r="M3232" s="30">
        <v>0.46527777777777773</v>
      </c>
      <c r="N3232" s="30" t="s">
        <v>353</v>
      </c>
      <c r="O3232" s="25">
        <f t="shared" si="256"/>
        <v>380</v>
      </c>
      <c r="P3232" s="31">
        <v>50</v>
      </c>
      <c r="Q3232" s="32" t="s">
        <v>178</v>
      </c>
      <c r="R3232" s="33">
        <f t="shared" si="258"/>
        <v>7.8947368421052628</v>
      </c>
      <c r="S3232" s="34">
        <f t="shared" si="257"/>
        <v>50</v>
      </c>
      <c r="T3232" s="35">
        <f>IF(L3232="비가동",0,VLOOKUP(E3232,[1]단가!$D$4:$G$1048576,4,0))</f>
        <v>0</v>
      </c>
      <c r="U3232" s="35">
        <f t="shared" si="253"/>
        <v>0</v>
      </c>
      <c r="V3232" s="36" t="str">
        <f>IF($L3232="비가동",0,IF($B3232="in",VLOOKUP($E3232,[1]투입량!$M:$T,3,FALSE),VLOOKUP($E3232,[1]투입량!$D:$I,3,FALSE)))</f>
        <v>E5005-1</v>
      </c>
      <c r="W3232" s="35">
        <f>IF($L3232="비가동",0,IF($B3232="in",VLOOKUP($E3232,[1]투입량!$M:$T,6,FALSE),VLOOKUP($E3232,[1]투입량!$D:$I,5,FALSE)))</f>
        <v>320</v>
      </c>
      <c r="X3232" s="35">
        <f t="shared" si="255"/>
        <v>17600</v>
      </c>
      <c r="Y3232" s="37">
        <f>IF(V3232=0,0,VLOOKUP(V3232,[1]원재료!C:H,3,0)*0.001)</f>
        <v>3.25</v>
      </c>
      <c r="Z3232" s="35">
        <f t="shared" si="254"/>
        <v>57200</v>
      </c>
      <c r="AA3232" s="49"/>
      <c r="AB3232" s="39" t="s">
        <v>232</v>
      </c>
      <c r="AC3232" s="40"/>
    </row>
    <row r="3233" spans="1:29" ht="19.5" customHeight="1" x14ac:dyDescent="0.45">
      <c r="A3233" s="58">
        <v>46161</v>
      </c>
      <c r="B3233" s="57" t="s">
        <v>29</v>
      </c>
      <c r="C3233" s="27" t="s">
        <v>168</v>
      </c>
      <c r="D3233" s="25" t="s">
        <v>289</v>
      </c>
      <c r="E3233" s="26" t="s">
        <v>459</v>
      </c>
      <c r="F3233" s="27" t="str">
        <f>VLOOKUP(표1[[#This Row],[품번]],[1]!품번구분[#Data],2,0)</f>
        <v>G</v>
      </c>
      <c r="G3233" s="26">
        <v>30</v>
      </c>
      <c r="H3233" s="28">
        <v>14</v>
      </c>
      <c r="I3233" s="28">
        <v>0</v>
      </c>
      <c r="J3233" s="29">
        <f>표1[[#This Row],[C/V]]*표1[[#This Row],[판수]]-표1[[#This Row],[불량수량]]</f>
        <v>420</v>
      </c>
      <c r="K3233" s="28" t="s">
        <v>261</v>
      </c>
      <c r="L3233" s="28" t="s">
        <v>34</v>
      </c>
      <c r="M3233" s="30" t="s">
        <v>230</v>
      </c>
      <c r="N3233" s="30">
        <v>0.41666666666666669</v>
      </c>
      <c r="O3233" s="25">
        <f t="shared" si="256"/>
        <v>120</v>
      </c>
      <c r="P3233" s="31">
        <v>0</v>
      </c>
      <c r="Q3233" s="32"/>
      <c r="R3233" s="33">
        <f t="shared" si="258"/>
        <v>7</v>
      </c>
      <c r="S3233" s="34">
        <f t="shared" si="257"/>
        <v>14</v>
      </c>
      <c r="T3233" s="35">
        <f>IF(L3233="비가동",0,VLOOKUP(E3233,[1]단가!$D$4:$G$1048576,4,0))</f>
        <v>128</v>
      </c>
      <c r="U3233" s="35">
        <f t="shared" si="253"/>
        <v>53760</v>
      </c>
      <c r="V3233" s="36" t="str">
        <f>IF($L3233="비가동",0,IF($B3233="in",VLOOKUP($E3233,[1]투입량!$M:$T,3,FALSE),VLOOKUP($E3233,[1]투입량!$D:$I,3,FALSE)))</f>
        <v>CE5001</v>
      </c>
      <c r="W3233" s="35">
        <f>IF($L3233="비가동",0,IF($B3233="in",VLOOKUP($E3233,[1]투입량!$M:$T,6,FALSE),VLOOKUP($E3233,[1]투입량!$D:$I,5,FALSE)))</f>
        <v>460</v>
      </c>
      <c r="X3233" s="35">
        <f t="shared" si="255"/>
        <v>7084.0000000000009</v>
      </c>
      <c r="Y3233" s="37">
        <f>IF(V3233=0,0,VLOOKUP(V3233,[1]원재료!C:H,3,0)*0.001)</f>
        <v>3.0500000000000003</v>
      </c>
      <c r="Z3233" s="35">
        <f t="shared" si="254"/>
        <v>21606.200000000004</v>
      </c>
      <c r="AA3233" s="49"/>
      <c r="AB3233" s="39" t="s">
        <v>232</v>
      </c>
      <c r="AC3233" s="40"/>
    </row>
    <row r="3234" spans="1:29" ht="19.5" hidden="1" customHeight="1" x14ac:dyDescent="0.45">
      <c r="A3234" s="58">
        <v>46161</v>
      </c>
      <c r="B3234" s="57" t="s">
        <v>29</v>
      </c>
      <c r="C3234" s="27" t="s">
        <v>168</v>
      </c>
      <c r="D3234" s="25" t="s">
        <v>289</v>
      </c>
      <c r="E3234" s="26" t="s">
        <v>280</v>
      </c>
      <c r="F3234" s="27" t="str">
        <f>VLOOKUP(표1[[#This Row],[품번]],[1]!품번구분[#Data],2,0)</f>
        <v>G</v>
      </c>
      <c r="G3234" s="26">
        <v>12</v>
      </c>
      <c r="H3234" s="28">
        <v>50</v>
      </c>
      <c r="I3234" s="28">
        <v>0</v>
      </c>
      <c r="J3234" s="29">
        <f>표1[[#This Row],[C/V]]*표1[[#This Row],[판수]]-표1[[#This Row],[불량수량]]</f>
        <v>600</v>
      </c>
      <c r="K3234" s="28" t="s">
        <v>261</v>
      </c>
      <c r="L3234" s="28" t="s">
        <v>34</v>
      </c>
      <c r="M3234" s="30">
        <v>0.41666666666666669</v>
      </c>
      <c r="N3234" s="30" t="s">
        <v>353</v>
      </c>
      <c r="O3234" s="25">
        <f t="shared" si="256"/>
        <v>380</v>
      </c>
      <c r="P3234" s="31">
        <v>120</v>
      </c>
      <c r="Q3234" s="32" t="s">
        <v>178</v>
      </c>
      <c r="R3234" s="33">
        <f t="shared" si="258"/>
        <v>7.8947368421052628</v>
      </c>
      <c r="S3234" s="34">
        <f t="shared" si="257"/>
        <v>50</v>
      </c>
      <c r="T3234" s="35">
        <f>IF(L3234="비가동",0,VLOOKUP(E3234,[1]단가!$D$4:$G$1048576,4,0))</f>
        <v>0</v>
      </c>
      <c r="U3234" s="35">
        <f t="shared" si="253"/>
        <v>0</v>
      </c>
      <c r="V3234" s="36" t="str">
        <f>IF($L3234="비가동",0,IF($B3234="in",VLOOKUP($E3234,[1]투입량!$M:$T,3,FALSE),VLOOKUP($E3234,[1]투입량!$D:$I,3,FALSE)))</f>
        <v>E4005-1</v>
      </c>
      <c r="W3234" s="35">
        <f>IF($L3234="비가동",0,IF($B3234="in",VLOOKUP($E3234,[1]투입량!$M:$T,6,FALSE),VLOOKUP($E3234,[1]투입량!$D:$I,5,FALSE)))</f>
        <v>300</v>
      </c>
      <c r="X3234" s="35">
        <f t="shared" si="255"/>
        <v>16500</v>
      </c>
      <c r="Y3234" s="37">
        <f>IF(V3234=0,0,VLOOKUP(V3234,[1]원재료!C:H,3,0)*0.001)</f>
        <v>3.24</v>
      </c>
      <c r="Z3234" s="35">
        <f t="shared" si="254"/>
        <v>53460</v>
      </c>
      <c r="AA3234" s="49"/>
      <c r="AB3234" s="39" t="s">
        <v>232</v>
      </c>
      <c r="AC3234" s="40"/>
    </row>
    <row r="3235" spans="1:29" ht="19.5" customHeight="1" x14ac:dyDescent="0.45">
      <c r="A3235" s="58">
        <v>46161</v>
      </c>
      <c r="B3235" s="57" t="s">
        <v>29</v>
      </c>
      <c r="C3235" s="27" t="s">
        <v>168</v>
      </c>
      <c r="D3235" s="25" t="s">
        <v>304</v>
      </c>
      <c r="E3235" s="26" t="s">
        <v>305</v>
      </c>
      <c r="F3235" s="27" t="str">
        <f>VLOOKUP(표1[[#This Row],[품번]],[1]!품번구분[#Data],2,0)</f>
        <v>G</v>
      </c>
      <c r="G3235" s="26">
        <v>40</v>
      </c>
      <c r="H3235" s="28">
        <v>81</v>
      </c>
      <c r="I3235" s="28">
        <v>0</v>
      </c>
      <c r="J3235" s="29">
        <f>표1[[#This Row],[C/V]]*표1[[#This Row],[판수]]-표1[[#This Row],[불량수량]]</f>
        <v>3240</v>
      </c>
      <c r="K3235" s="28" t="s">
        <v>311</v>
      </c>
      <c r="L3235" s="28" t="s">
        <v>34</v>
      </c>
      <c r="M3235" s="30" t="s">
        <v>230</v>
      </c>
      <c r="N3235" s="56" t="s">
        <v>353</v>
      </c>
      <c r="O3235" s="25">
        <f t="shared" si="256"/>
        <v>620</v>
      </c>
      <c r="P3235" s="31">
        <v>0</v>
      </c>
      <c r="Q3235" s="32"/>
      <c r="R3235" s="33">
        <f t="shared" si="258"/>
        <v>7.838709677419355</v>
      </c>
      <c r="S3235" s="34">
        <f t="shared" si="257"/>
        <v>172</v>
      </c>
      <c r="T3235" s="35">
        <f>IF(L3235="비가동",0,VLOOKUP(E3235,[1]단가!$D$4:$G$1048576,4,0))</f>
        <v>95</v>
      </c>
      <c r="U3235" s="35">
        <f t="shared" si="253"/>
        <v>307800</v>
      </c>
      <c r="V3235" s="36" t="str">
        <f>IF($L3235="비가동",0,IF($B3235="in",VLOOKUP($E3235,[1]투입량!$M:$T,3,FALSE),VLOOKUP($E3235,[1]투입량!$D:$I,3,FALSE)))</f>
        <v>E4005-1</v>
      </c>
      <c r="W3235" s="35">
        <f>IF($L3235="비가동",0,IF($B3235="in",VLOOKUP($E3235,[1]투입량!$M:$T,6,FALSE),VLOOKUP($E3235,[1]투입량!$D:$I,5,FALSE)))</f>
        <v>272</v>
      </c>
      <c r="X3235" s="35">
        <f t="shared" si="255"/>
        <v>24235.200000000004</v>
      </c>
      <c r="Y3235" s="37">
        <f>IF(V3235=0,0,VLOOKUP(V3235,[1]원재료!C:H,3,0)*0.001)</f>
        <v>3.24</v>
      </c>
      <c r="Z3235" s="35">
        <f t="shared" si="254"/>
        <v>78522.048000000024</v>
      </c>
      <c r="AA3235" s="49"/>
      <c r="AB3235" s="39" t="s">
        <v>232</v>
      </c>
      <c r="AC3235" s="40"/>
    </row>
    <row r="3236" spans="1:29" ht="19.5" customHeight="1" x14ac:dyDescent="0.45">
      <c r="A3236" s="58">
        <v>46161</v>
      </c>
      <c r="B3236" s="57" t="s">
        <v>29</v>
      </c>
      <c r="C3236" s="27" t="s">
        <v>168</v>
      </c>
      <c r="D3236" s="25" t="s">
        <v>307</v>
      </c>
      <c r="E3236" s="26" t="s">
        <v>308</v>
      </c>
      <c r="F3236" s="27" t="str">
        <f>VLOOKUP(표1[[#This Row],[품번]],[1]!품번구분[#Data],2,0)</f>
        <v>G</v>
      </c>
      <c r="G3236" s="26">
        <v>25</v>
      </c>
      <c r="H3236" s="28">
        <v>81</v>
      </c>
      <c r="I3236" s="28">
        <v>0</v>
      </c>
      <c r="J3236" s="29">
        <f>표1[[#This Row],[C/V]]*표1[[#This Row],[판수]]-표1[[#This Row],[불량수량]]</f>
        <v>2025</v>
      </c>
      <c r="K3236" s="28" t="s">
        <v>311</v>
      </c>
      <c r="L3236" s="28" t="s">
        <v>34</v>
      </c>
      <c r="M3236" s="30" t="s">
        <v>230</v>
      </c>
      <c r="N3236" s="56" t="s">
        <v>353</v>
      </c>
      <c r="O3236" s="25">
        <f t="shared" si="256"/>
        <v>620</v>
      </c>
      <c r="P3236" s="31">
        <v>0</v>
      </c>
      <c r="Q3236" s="32"/>
      <c r="R3236" s="33">
        <f t="shared" si="258"/>
        <v>7.838709677419355</v>
      </c>
      <c r="S3236" s="34">
        <f t="shared" si="257"/>
        <v>170</v>
      </c>
      <c r="T3236" s="35">
        <f>IF(L3236="비가동",0,VLOOKUP(E3236,[1]단가!$D$4:$G$1048576,4,0))</f>
        <v>270</v>
      </c>
      <c r="U3236" s="35">
        <f t="shared" si="253"/>
        <v>546750</v>
      </c>
      <c r="V3236" s="36" t="str">
        <f>IF($L3236="비가동",0,IF($B3236="in",VLOOKUP($E3236,[1]투입량!$M:$T,3,FALSE),VLOOKUP($E3236,[1]투입량!$D:$I,3,FALSE)))</f>
        <v>E5005-1</v>
      </c>
      <c r="W3236" s="35">
        <f>IF($L3236="비가동",0,IF($B3236="in",VLOOKUP($E3236,[1]투입량!$M:$T,6,FALSE),VLOOKUP($E3236,[1]투입량!$D:$I,5,FALSE)))</f>
        <v>1200</v>
      </c>
      <c r="X3236" s="35">
        <f t="shared" si="255"/>
        <v>106920</v>
      </c>
      <c r="Y3236" s="37">
        <f>IF(V3236=0,0,VLOOKUP(V3236,[1]원재료!C:H,3,0)*0.001)</f>
        <v>3.25</v>
      </c>
      <c r="Z3236" s="35">
        <f t="shared" si="254"/>
        <v>347490</v>
      </c>
      <c r="AA3236" s="49"/>
      <c r="AB3236" s="39" t="s">
        <v>232</v>
      </c>
      <c r="AC3236" s="40"/>
    </row>
    <row r="3237" spans="1:29" ht="19.5" customHeight="1" x14ac:dyDescent="0.45">
      <c r="A3237" s="58">
        <v>46161</v>
      </c>
      <c r="B3237" s="57" t="s">
        <v>29</v>
      </c>
      <c r="C3237" s="27" t="s">
        <v>168</v>
      </c>
      <c r="D3237" s="25" t="s">
        <v>309</v>
      </c>
      <c r="E3237" s="26" t="s">
        <v>310</v>
      </c>
      <c r="F3237" s="27" t="str">
        <f>VLOOKUP(표1[[#This Row],[품번]],[1]!품번구분[#Data],2,0)</f>
        <v>G</v>
      </c>
      <c r="G3237" s="26">
        <v>8</v>
      </c>
      <c r="H3237" s="28">
        <v>81</v>
      </c>
      <c r="I3237" s="28">
        <v>0</v>
      </c>
      <c r="J3237" s="29">
        <f>표1[[#This Row],[C/V]]*표1[[#This Row],[판수]]-표1[[#This Row],[불량수량]]</f>
        <v>648</v>
      </c>
      <c r="K3237" s="28" t="s">
        <v>311</v>
      </c>
      <c r="L3237" s="28" t="s">
        <v>34</v>
      </c>
      <c r="M3237" s="30" t="s">
        <v>230</v>
      </c>
      <c r="N3237" s="56" t="s">
        <v>353</v>
      </c>
      <c r="O3237" s="25">
        <f t="shared" si="256"/>
        <v>620</v>
      </c>
      <c r="P3237" s="31">
        <v>0</v>
      </c>
      <c r="Q3237" s="54"/>
      <c r="R3237" s="33">
        <f t="shared" si="258"/>
        <v>7.838709677419355</v>
      </c>
      <c r="S3237" s="34">
        <f t="shared" si="257"/>
        <v>172</v>
      </c>
      <c r="T3237" s="35">
        <f>IF(L3237="비가동",0,VLOOKUP(E3237,[1]단가!$D$4:$G$1048576,4,0))</f>
        <v>672.3</v>
      </c>
      <c r="U3237" s="35">
        <f t="shared" si="253"/>
        <v>435650.39999999997</v>
      </c>
      <c r="V3237" s="36" t="str">
        <f>IF($L3237="비가동",0,IF($B3237="in",VLOOKUP($E3237,[1]투입량!$M:$T,3,FALSE),VLOOKUP($E3237,[1]투입량!$D:$I,3,FALSE)))</f>
        <v>E5005-1</v>
      </c>
      <c r="W3237" s="35">
        <f>IF($L3237="비가동",0,IF($B3237="in",VLOOKUP($E3237,[1]투입량!$M:$T,6,FALSE),VLOOKUP($E3237,[1]투입량!$D:$I,5,FALSE)))</f>
        <v>366</v>
      </c>
      <c r="X3237" s="35">
        <f t="shared" si="255"/>
        <v>32610.600000000002</v>
      </c>
      <c r="Y3237" s="37">
        <f>IF(V3237=0,0,VLOOKUP(V3237,[1]원재료!C:H,3,0)*0.001)</f>
        <v>3.25</v>
      </c>
      <c r="Z3237" s="35">
        <f t="shared" si="254"/>
        <v>105984.45000000001</v>
      </c>
      <c r="AA3237" s="49"/>
      <c r="AB3237" s="39" t="s">
        <v>232</v>
      </c>
      <c r="AC3237" s="40"/>
    </row>
    <row r="3238" spans="1:29" ht="19.5" customHeight="1" x14ac:dyDescent="0.45">
      <c r="A3238" s="58">
        <v>46161</v>
      </c>
      <c r="B3238" s="57" t="s">
        <v>29</v>
      </c>
      <c r="C3238" s="27" t="s">
        <v>168</v>
      </c>
      <c r="D3238" s="25" t="s">
        <v>304</v>
      </c>
      <c r="E3238" s="26" t="s">
        <v>305</v>
      </c>
      <c r="F3238" s="27" t="str">
        <f>VLOOKUP(표1[[#This Row],[품번]],[1]!품번구분[#Data],2,0)</f>
        <v>G</v>
      </c>
      <c r="G3238" s="26">
        <v>40</v>
      </c>
      <c r="H3238" s="28">
        <v>91</v>
      </c>
      <c r="I3238" s="28">
        <v>0</v>
      </c>
      <c r="J3238" s="29">
        <f>표1[[#This Row],[C/V]]*표1[[#This Row],[판수]]-표1[[#This Row],[불량수량]]</f>
        <v>3640</v>
      </c>
      <c r="K3238" s="28" t="s">
        <v>306</v>
      </c>
      <c r="L3238" s="28" t="s">
        <v>117</v>
      </c>
      <c r="M3238" s="30" t="s">
        <v>353</v>
      </c>
      <c r="N3238" s="56" t="s">
        <v>230</v>
      </c>
      <c r="O3238" s="25">
        <f t="shared" si="256"/>
        <v>660</v>
      </c>
      <c r="P3238" s="31">
        <v>0</v>
      </c>
      <c r="Q3238" s="54"/>
      <c r="R3238" s="33">
        <f t="shared" si="258"/>
        <v>8.2727272727272734</v>
      </c>
      <c r="S3238" s="34">
        <f t="shared" si="257"/>
        <v>172</v>
      </c>
      <c r="T3238" s="35">
        <f>IF(L3238="비가동",0,VLOOKUP(E3238,[1]단가!$D$4:$G$1048576,4,0))</f>
        <v>95</v>
      </c>
      <c r="U3238" s="35">
        <f t="shared" si="253"/>
        <v>345800</v>
      </c>
      <c r="V3238" s="36" t="str">
        <f>IF($L3238="비가동",0,IF($B3238="in",VLOOKUP($E3238,[1]투입량!$M:$T,3,FALSE),VLOOKUP($E3238,[1]투입량!$D:$I,3,FALSE)))</f>
        <v>E4005-1</v>
      </c>
      <c r="W3238" s="35">
        <f>IF($L3238="비가동",0,IF($B3238="in",VLOOKUP($E3238,[1]투입량!$M:$T,6,FALSE),VLOOKUP($E3238,[1]투입량!$D:$I,5,FALSE)))</f>
        <v>272</v>
      </c>
      <c r="X3238" s="35">
        <f t="shared" si="255"/>
        <v>27227.200000000004</v>
      </c>
      <c r="Y3238" s="37">
        <f>IF(V3238=0,0,VLOOKUP(V3238,[1]원재료!C:H,3,0)*0.001)</f>
        <v>3.24</v>
      </c>
      <c r="Z3238" s="35">
        <f t="shared" si="254"/>
        <v>88216.128000000026</v>
      </c>
      <c r="AA3238" s="49"/>
      <c r="AB3238" s="39" t="s">
        <v>232</v>
      </c>
      <c r="AC3238" s="40"/>
    </row>
    <row r="3239" spans="1:29" ht="19.5" customHeight="1" x14ac:dyDescent="0.45">
      <c r="A3239" s="58">
        <v>46161</v>
      </c>
      <c r="B3239" s="57" t="s">
        <v>29</v>
      </c>
      <c r="C3239" s="27" t="s">
        <v>168</v>
      </c>
      <c r="D3239" s="25" t="s">
        <v>307</v>
      </c>
      <c r="E3239" s="26" t="s">
        <v>308</v>
      </c>
      <c r="F3239" s="27" t="str">
        <f>VLOOKUP(표1[[#This Row],[품번]],[1]!품번구분[#Data],2,0)</f>
        <v>G</v>
      </c>
      <c r="G3239" s="26">
        <v>25</v>
      </c>
      <c r="H3239" s="28">
        <v>89</v>
      </c>
      <c r="I3239" s="28">
        <v>0</v>
      </c>
      <c r="J3239" s="29">
        <f>표1[[#This Row],[C/V]]*표1[[#This Row],[판수]]-표1[[#This Row],[불량수량]]</f>
        <v>2225</v>
      </c>
      <c r="K3239" s="28" t="s">
        <v>306</v>
      </c>
      <c r="L3239" s="28" t="s">
        <v>117</v>
      </c>
      <c r="M3239" s="30" t="s">
        <v>353</v>
      </c>
      <c r="N3239" s="56" t="s">
        <v>230</v>
      </c>
      <c r="O3239" s="25">
        <f t="shared" si="256"/>
        <v>660</v>
      </c>
      <c r="P3239" s="31">
        <v>0</v>
      </c>
      <c r="Q3239" s="32"/>
      <c r="R3239" s="33">
        <f t="shared" si="258"/>
        <v>8.0909090909090917</v>
      </c>
      <c r="S3239" s="34">
        <f t="shared" si="257"/>
        <v>170</v>
      </c>
      <c r="T3239" s="35">
        <f>IF(L3239="비가동",0,VLOOKUP(E3239,[1]단가!$D$4:$G$1048576,4,0))</f>
        <v>270</v>
      </c>
      <c r="U3239" s="35">
        <f t="shared" si="253"/>
        <v>600750</v>
      </c>
      <c r="V3239" s="36" t="str">
        <f>IF($L3239="비가동",0,IF($B3239="in",VLOOKUP($E3239,[1]투입량!$M:$T,3,FALSE),VLOOKUP($E3239,[1]투입량!$D:$I,3,FALSE)))</f>
        <v>E5005-1</v>
      </c>
      <c r="W3239" s="35">
        <f>IF($L3239="비가동",0,IF($B3239="in",VLOOKUP($E3239,[1]투입량!$M:$T,6,FALSE),VLOOKUP($E3239,[1]투입량!$D:$I,5,FALSE)))</f>
        <v>1200</v>
      </c>
      <c r="X3239" s="35">
        <f t="shared" si="255"/>
        <v>117480</v>
      </c>
      <c r="Y3239" s="37">
        <f>IF(V3239=0,0,VLOOKUP(V3239,[1]원재료!C:H,3,0)*0.001)</f>
        <v>3.25</v>
      </c>
      <c r="Z3239" s="35">
        <f t="shared" si="254"/>
        <v>381810</v>
      </c>
      <c r="AA3239" s="49"/>
      <c r="AB3239" s="39" t="s">
        <v>232</v>
      </c>
      <c r="AC3239" s="40"/>
    </row>
    <row r="3240" spans="1:29" ht="19.5" customHeight="1" x14ac:dyDescent="0.45">
      <c r="A3240" s="58">
        <v>46161</v>
      </c>
      <c r="B3240" s="57" t="s">
        <v>29</v>
      </c>
      <c r="C3240" s="27" t="s">
        <v>168</v>
      </c>
      <c r="D3240" s="25" t="s">
        <v>309</v>
      </c>
      <c r="E3240" s="26" t="s">
        <v>310</v>
      </c>
      <c r="F3240" s="27" t="str">
        <f>VLOOKUP(표1[[#This Row],[품번]],[1]!품번구분[#Data],2,0)</f>
        <v>G</v>
      </c>
      <c r="G3240" s="26">
        <v>8</v>
      </c>
      <c r="H3240" s="28">
        <v>91</v>
      </c>
      <c r="I3240" s="28">
        <v>0</v>
      </c>
      <c r="J3240" s="29">
        <f>표1[[#This Row],[C/V]]*표1[[#This Row],[판수]]-표1[[#This Row],[불량수량]]</f>
        <v>728</v>
      </c>
      <c r="K3240" s="28" t="s">
        <v>306</v>
      </c>
      <c r="L3240" s="28" t="s">
        <v>117</v>
      </c>
      <c r="M3240" s="30" t="s">
        <v>353</v>
      </c>
      <c r="N3240" s="56" t="s">
        <v>230</v>
      </c>
      <c r="O3240" s="25">
        <f t="shared" si="256"/>
        <v>660</v>
      </c>
      <c r="P3240" s="31">
        <v>0</v>
      </c>
      <c r="Q3240" s="32"/>
      <c r="R3240" s="33">
        <f t="shared" si="258"/>
        <v>8.2727272727272734</v>
      </c>
      <c r="S3240" s="34">
        <f t="shared" si="257"/>
        <v>172</v>
      </c>
      <c r="T3240" s="35">
        <f>IF(L3240="비가동",0,VLOOKUP(E3240,[1]단가!$D$4:$G$1048576,4,0))</f>
        <v>672.3</v>
      </c>
      <c r="U3240" s="35">
        <f t="shared" si="253"/>
        <v>489434.39999999997</v>
      </c>
      <c r="V3240" s="36" t="str">
        <f>IF($L3240="비가동",0,IF($B3240="in",VLOOKUP($E3240,[1]투입량!$M:$T,3,FALSE),VLOOKUP($E3240,[1]투입량!$D:$I,3,FALSE)))</f>
        <v>E5005-1</v>
      </c>
      <c r="W3240" s="35">
        <f>IF($L3240="비가동",0,IF($B3240="in",VLOOKUP($E3240,[1]투입량!$M:$T,6,FALSE),VLOOKUP($E3240,[1]투입량!$D:$I,5,FALSE)))</f>
        <v>366</v>
      </c>
      <c r="X3240" s="35">
        <f t="shared" si="255"/>
        <v>36636.6</v>
      </c>
      <c r="Y3240" s="37">
        <f>IF(V3240=0,0,VLOOKUP(V3240,[1]원재료!C:H,3,0)*0.001)</f>
        <v>3.25</v>
      </c>
      <c r="Z3240" s="35">
        <f t="shared" si="254"/>
        <v>119068.95</v>
      </c>
      <c r="AA3240" s="49"/>
      <c r="AB3240" s="39" t="s">
        <v>232</v>
      </c>
      <c r="AC3240" s="40"/>
    </row>
    <row r="3241" spans="1:29" ht="19.5" hidden="1" customHeight="1" x14ac:dyDescent="0.45">
      <c r="A3241" s="58">
        <v>46161</v>
      </c>
      <c r="B3241" s="57" t="s">
        <v>29</v>
      </c>
      <c r="C3241" s="27" t="s">
        <v>168</v>
      </c>
      <c r="D3241" s="25" t="s">
        <v>312</v>
      </c>
      <c r="E3241" s="26" t="s">
        <v>313</v>
      </c>
      <c r="F3241" s="27" t="str">
        <f>VLOOKUP(표1[[#This Row],[품번]],[1]!품번구분[#Data],2,0)</f>
        <v>G</v>
      </c>
      <c r="G3241" s="26">
        <v>6</v>
      </c>
      <c r="H3241" s="28">
        <v>77</v>
      </c>
      <c r="I3241" s="28">
        <v>0</v>
      </c>
      <c r="J3241" s="29">
        <f>표1[[#This Row],[C/V]]*표1[[#This Row],[판수]]-표1[[#This Row],[불량수량]]</f>
        <v>462</v>
      </c>
      <c r="K3241" s="28" t="s">
        <v>319</v>
      </c>
      <c r="L3241" s="28" t="s">
        <v>34</v>
      </c>
      <c r="M3241" s="30" t="s">
        <v>230</v>
      </c>
      <c r="N3241" s="56" t="s">
        <v>353</v>
      </c>
      <c r="O3241" s="25">
        <f t="shared" si="256"/>
        <v>595</v>
      </c>
      <c r="P3241" s="31">
        <v>25</v>
      </c>
      <c r="Q3241" s="54" t="s">
        <v>209</v>
      </c>
      <c r="R3241" s="33">
        <f t="shared" si="258"/>
        <v>7.764705882352942</v>
      </c>
      <c r="S3241" s="34">
        <f t="shared" si="257"/>
        <v>162</v>
      </c>
      <c r="T3241" s="35">
        <f>IF(L3241="비가동",0,VLOOKUP(E3241,[1]단가!$D$4:$G$1048576,4,0))</f>
        <v>408.6</v>
      </c>
      <c r="U3241" s="35">
        <f t="shared" si="253"/>
        <v>188773.2</v>
      </c>
      <c r="V3241" s="36" t="str">
        <f>IF($L3241="비가동",0,IF($B3241="in",VLOOKUP($E3241,[1]투입량!$M:$T,3,FALSE),VLOOKUP($E3241,[1]투입량!$D:$I,3,FALSE)))</f>
        <v>E5005-1</v>
      </c>
      <c r="W3241" s="35">
        <f>IF($L3241="비가동",0,IF($B3241="in",VLOOKUP($E3241,[1]투입량!$M:$T,6,FALSE),VLOOKUP($E3241,[1]투입량!$D:$I,5,FALSE)))</f>
        <v>0</v>
      </c>
      <c r="X3241" s="35">
        <f t="shared" si="255"/>
        <v>0</v>
      </c>
      <c r="Y3241" s="37">
        <f>IF(V3241=0,0,VLOOKUP(V3241,[1]원재료!C:H,3,0)*0.001)</f>
        <v>3.25</v>
      </c>
      <c r="Z3241" s="35">
        <f t="shared" si="254"/>
        <v>0</v>
      </c>
      <c r="AA3241" s="49" t="s">
        <v>375</v>
      </c>
      <c r="AB3241" s="39" t="s">
        <v>232</v>
      </c>
      <c r="AC3241" s="40"/>
    </row>
    <row r="3242" spans="1:29" ht="19.5" customHeight="1" x14ac:dyDescent="0.45">
      <c r="A3242" s="58">
        <v>46161</v>
      </c>
      <c r="B3242" s="57" t="s">
        <v>29</v>
      </c>
      <c r="C3242" s="27" t="s">
        <v>168</v>
      </c>
      <c r="D3242" s="25" t="s">
        <v>315</v>
      </c>
      <c r="E3242" s="26" t="s">
        <v>313</v>
      </c>
      <c r="F3242" s="27" t="str">
        <f>VLOOKUP(표1[[#This Row],[품번]],[1]!품번구분[#Data],2,0)</f>
        <v>G</v>
      </c>
      <c r="G3242" s="26">
        <v>14</v>
      </c>
      <c r="H3242" s="28">
        <v>80</v>
      </c>
      <c r="I3242" s="28">
        <v>0</v>
      </c>
      <c r="J3242" s="29">
        <f>표1[[#This Row],[C/V]]*표1[[#This Row],[판수]]-표1[[#This Row],[불량수량]]</f>
        <v>1120</v>
      </c>
      <c r="K3242" s="28" t="s">
        <v>319</v>
      </c>
      <c r="L3242" s="28" t="s">
        <v>34</v>
      </c>
      <c r="M3242" s="30" t="s">
        <v>230</v>
      </c>
      <c r="N3242" s="56" t="s">
        <v>353</v>
      </c>
      <c r="O3242" s="25">
        <f t="shared" si="256"/>
        <v>620</v>
      </c>
      <c r="P3242" s="31">
        <v>0</v>
      </c>
      <c r="Q3242" s="32"/>
      <c r="R3242" s="33">
        <f t="shared" si="258"/>
        <v>7.741935483870968</v>
      </c>
      <c r="S3242" s="34">
        <f t="shared" si="257"/>
        <v>165</v>
      </c>
      <c r="T3242" s="35">
        <f>IF(L3242="비가동",0,VLOOKUP(E3242,[1]단가!$D$4:$G$1048576,4,0))</f>
        <v>408.6</v>
      </c>
      <c r="U3242" s="35">
        <f t="shared" si="253"/>
        <v>457632</v>
      </c>
      <c r="V3242" s="36" t="str">
        <f>IF($L3242="비가동",0,IF($B3242="in",VLOOKUP($E3242,[1]투입량!$M:$T,3,FALSE),VLOOKUP($E3242,[1]투입량!$D:$I,3,FALSE)))</f>
        <v>E5005-1</v>
      </c>
      <c r="W3242" s="35">
        <f>IF($L3242="비가동",0,IF($B3242="in",VLOOKUP($E3242,[1]투입량!$M:$T,6,FALSE),VLOOKUP($E3242,[1]투입량!$D:$I,5,FALSE)))</f>
        <v>0</v>
      </c>
      <c r="X3242" s="35">
        <f t="shared" si="255"/>
        <v>0</v>
      </c>
      <c r="Y3242" s="37">
        <f>IF(V3242=0,0,VLOOKUP(V3242,[1]원재료!C:H,3,0)*0.001)</f>
        <v>3.25</v>
      </c>
      <c r="Z3242" s="35">
        <f t="shared" si="254"/>
        <v>0</v>
      </c>
      <c r="AA3242" s="49"/>
      <c r="AB3242" s="39" t="s">
        <v>232</v>
      </c>
      <c r="AC3242" s="40"/>
    </row>
    <row r="3243" spans="1:29" ht="19.5" customHeight="1" x14ac:dyDescent="0.45">
      <c r="A3243" s="58">
        <v>46161</v>
      </c>
      <c r="B3243" s="57" t="s">
        <v>29</v>
      </c>
      <c r="C3243" s="27" t="s">
        <v>168</v>
      </c>
      <c r="D3243" s="25" t="s">
        <v>317</v>
      </c>
      <c r="E3243" s="26" t="s">
        <v>318</v>
      </c>
      <c r="F3243" s="27" t="str">
        <f>VLOOKUP(표1[[#This Row],[품번]],[1]!품번구분[#Data],2,0)</f>
        <v>G</v>
      </c>
      <c r="G3243" s="26">
        <v>70</v>
      </c>
      <c r="H3243" s="28">
        <v>53</v>
      </c>
      <c r="I3243" s="28">
        <v>0</v>
      </c>
      <c r="J3243" s="29">
        <f>표1[[#This Row],[C/V]]*표1[[#This Row],[판수]]-표1[[#This Row],[불량수량]]</f>
        <v>3710</v>
      </c>
      <c r="K3243" s="28" t="s">
        <v>319</v>
      </c>
      <c r="L3243" s="28" t="s">
        <v>34</v>
      </c>
      <c r="M3243" s="30" t="s">
        <v>230</v>
      </c>
      <c r="N3243" s="56" t="s">
        <v>353</v>
      </c>
      <c r="O3243" s="25">
        <f t="shared" si="256"/>
        <v>620</v>
      </c>
      <c r="P3243" s="31">
        <v>0</v>
      </c>
      <c r="Q3243" s="32"/>
      <c r="R3243" s="33">
        <f t="shared" si="258"/>
        <v>5.129032258064516</v>
      </c>
      <c r="S3243" s="34">
        <f t="shared" si="257"/>
        <v>109</v>
      </c>
      <c r="T3243" s="35">
        <f>IF(L3243="비가동",0,VLOOKUP(E3243,[1]단가!$D$4:$G$1048576,4,0))</f>
        <v>172</v>
      </c>
      <c r="U3243" s="35">
        <f t="shared" si="253"/>
        <v>638120</v>
      </c>
      <c r="V3243" s="36" t="str">
        <f>IF($L3243="비가동",0,IF($B3243="in",VLOOKUP($E3243,[1]투입량!$M:$T,3,FALSE),VLOOKUP($E3243,[1]투입량!$D:$I,3,FALSE)))</f>
        <v>E6005</v>
      </c>
      <c r="W3243" s="35">
        <f>IF($L3243="비가동",0,IF($B3243="in",VLOOKUP($E3243,[1]투입량!$M:$T,6,FALSE),VLOOKUP($E3243,[1]투입량!$D:$I,5,FALSE)))</f>
        <v>0</v>
      </c>
      <c r="X3243" s="35">
        <f t="shared" si="255"/>
        <v>0</v>
      </c>
      <c r="Y3243" s="37">
        <f>IF(V3243=0,0,VLOOKUP(V3243,[1]원재료!C:H,3,0)*0.001)</f>
        <v>4.62</v>
      </c>
      <c r="Z3243" s="35">
        <f t="shared" si="254"/>
        <v>0</v>
      </c>
      <c r="AA3243" s="49"/>
      <c r="AB3243" s="39" t="s">
        <v>232</v>
      </c>
      <c r="AC3243" s="40"/>
    </row>
    <row r="3244" spans="1:29" ht="19.5" customHeight="1" x14ac:dyDescent="0.45">
      <c r="A3244" s="58">
        <v>46161</v>
      </c>
      <c r="B3244" s="57" t="s">
        <v>29</v>
      </c>
      <c r="C3244" s="27" t="s">
        <v>168</v>
      </c>
      <c r="D3244" s="25" t="s">
        <v>312</v>
      </c>
      <c r="E3244" s="26" t="s">
        <v>313</v>
      </c>
      <c r="F3244" s="27" t="str">
        <f>VLOOKUP(표1[[#This Row],[품번]],[1]!품번구분[#Data],2,0)</f>
        <v>G</v>
      </c>
      <c r="G3244" s="26">
        <v>6</v>
      </c>
      <c r="H3244" s="28">
        <v>85</v>
      </c>
      <c r="I3244" s="28">
        <v>0</v>
      </c>
      <c r="J3244" s="29">
        <f>표1[[#This Row],[C/V]]*표1[[#This Row],[판수]]-표1[[#This Row],[불량수량]]</f>
        <v>510</v>
      </c>
      <c r="K3244" s="28" t="s">
        <v>314</v>
      </c>
      <c r="L3244" s="28" t="s">
        <v>117</v>
      </c>
      <c r="M3244" s="30" t="s">
        <v>353</v>
      </c>
      <c r="N3244" s="56" t="s">
        <v>466</v>
      </c>
      <c r="O3244" s="25">
        <f t="shared" si="256"/>
        <v>660</v>
      </c>
      <c r="P3244" s="31">
        <v>0</v>
      </c>
      <c r="Q3244" s="32"/>
      <c r="R3244" s="33">
        <f t="shared" si="258"/>
        <v>7.7272727272727266</v>
      </c>
      <c r="S3244" s="34">
        <f t="shared" si="257"/>
        <v>162</v>
      </c>
      <c r="T3244" s="35">
        <f>IF(L3244="비가동",0,VLOOKUP(E3244,[1]단가!$D$4:$G$1048576,4,0))</f>
        <v>408.6</v>
      </c>
      <c r="U3244" s="35">
        <f t="shared" si="253"/>
        <v>208386</v>
      </c>
      <c r="V3244" s="36" t="str">
        <f>IF($L3244="비가동",0,IF($B3244="in",VLOOKUP($E3244,[1]투입량!$M:$T,3,FALSE),VLOOKUP($E3244,[1]투입량!$D:$I,3,FALSE)))</f>
        <v>E5005-1</v>
      </c>
      <c r="W3244" s="35">
        <f>IF($L3244="비가동",0,IF($B3244="in",VLOOKUP($E3244,[1]투입량!$M:$T,6,FALSE),VLOOKUP($E3244,[1]투입량!$D:$I,5,FALSE)))</f>
        <v>0</v>
      </c>
      <c r="X3244" s="35">
        <f t="shared" si="255"/>
        <v>0</v>
      </c>
      <c r="Y3244" s="37">
        <f>IF(V3244=0,0,VLOOKUP(V3244,[1]원재료!C:H,3,0)*0.001)</f>
        <v>3.25</v>
      </c>
      <c r="Z3244" s="35">
        <f t="shared" si="254"/>
        <v>0</v>
      </c>
      <c r="AA3244" s="49"/>
      <c r="AB3244" s="39" t="s">
        <v>232</v>
      </c>
      <c r="AC3244" s="40"/>
    </row>
    <row r="3245" spans="1:29" ht="19.5" customHeight="1" x14ac:dyDescent="0.45">
      <c r="A3245" s="58">
        <v>46161</v>
      </c>
      <c r="B3245" s="57" t="s">
        <v>29</v>
      </c>
      <c r="C3245" s="27" t="s">
        <v>168</v>
      </c>
      <c r="D3245" s="25" t="s">
        <v>315</v>
      </c>
      <c r="E3245" s="26" t="s">
        <v>313</v>
      </c>
      <c r="F3245" s="27" t="str">
        <f>VLOOKUP(표1[[#This Row],[품번]],[1]!품번구분[#Data],2,0)</f>
        <v>G</v>
      </c>
      <c r="G3245" s="26">
        <v>14</v>
      </c>
      <c r="H3245" s="28">
        <v>85</v>
      </c>
      <c r="I3245" s="28">
        <v>0</v>
      </c>
      <c r="J3245" s="29">
        <f>표1[[#This Row],[C/V]]*표1[[#This Row],[판수]]-표1[[#This Row],[불량수량]]</f>
        <v>1190</v>
      </c>
      <c r="K3245" s="28" t="s">
        <v>314</v>
      </c>
      <c r="L3245" s="28" t="s">
        <v>117</v>
      </c>
      <c r="M3245" s="30" t="s">
        <v>467</v>
      </c>
      <c r="N3245" s="56" t="s">
        <v>230</v>
      </c>
      <c r="O3245" s="25">
        <f t="shared" si="256"/>
        <v>660</v>
      </c>
      <c r="P3245" s="31">
        <v>0</v>
      </c>
      <c r="Q3245" s="32"/>
      <c r="R3245" s="33">
        <f t="shared" si="258"/>
        <v>7.7272727272727266</v>
      </c>
      <c r="S3245" s="34">
        <f t="shared" si="257"/>
        <v>165</v>
      </c>
      <c r="T3245" s="35">
        <f>IF(L3245="비가동",0,VLOOKUP(E3245,[1]단가!$D$4:$G$1048576,4,0))</f>
        <v>408.6</v>
      </c>
      <c r="U3245" s="35">
        <f t="shared" si="253"/>
        <v>486234</v>
      </c>
      <c r="V3245" s="36" t="str">
        <f>IF($L3245="비가동",0,IF($B3245="in",VLOOKUP($E3245,[1]투입량!$M:$T,3,FALSE),VLOOKUP($E3245,[1]투입량!$D:$I,3,FALSE)))</f>
        <v>E5005-1</v>
      </c>
      <c r="W3245" s="35">
        <f>IF($L3245="비가동",0,IF($B3245="in",VLOOKUP($E3245,[1]투입량!$M:$T,6,FALSE),VLOOKUP($E3245,[1]투입량!$D:$I,5,FALSE)))</f>
        <v>0</v>
      </c>
      <c r="X3245" s="35">
        <f t="shared" si="255"/>
        <v>0</v>
      </c>
      <c r="Y3245" s="37">
        <f>IF(V3245=0,0,VLOOKUP(V3245,[1]원재료!C:H,3,0)*0.001)</f>
        <v>3.25</v>
      </c>
      <c r="Z3245" s="35">
        <f t="shared" si="254"/>
        <v>0</v>
      </c>
      <c r="AA3245" s="49"/>
      <c r="AB3245" s="39" t="s">
        <v>232</v>
      </c>
      <c r="AC3245" s="40"/>
    </row>
    <row r="3246" spans="1:29" ht="19.5" customHeight="1" x14ac:dyDescent="0.45">
      <c r="A3246" s="58">
        <v>46161</v>
      </c>
      <c r="B3246" s="57" t="s">
        <v>29</v>
      </c>
      <c r="C3246" s="27" t="s">
        <v>168</v>
      </c>
      <c r="D3246" s="25" t="s">
        <v>317</v>
      </c>
      <c r="E3246" s="26" t="s">
        <v>318</v>
      </c>
      <c r="F3246" s="27" t="str">
        <f>VLOOKUP(표1[[#This Row],[품번]],[1]!품번구분[#Data],2,0)</f>
        <v>G</v>
      </c>
      <c r="G3246" s="26">
        <v>70</v>
      </c>
      <c r="H3246" s="28">
        <v>56</v>
      </c>
      <c r="I3246" s="28">
        <v>0</v>
      </c>
      <c r="J3246" s="29">
        <f>표1[[#This Row],[C/V]]*표1[[#This Row],[판수]]-표1[[#This Row],[불량수량]]</f>
        <v>3920</v>
      </c>
      <c r="K3246" s="28" t="s">
        <v>314</v>
      </c>
      <c r="L3246" s="28" t="s">
        <v>117</v>
      </c>
      <c r="M3246" s="30" t="s">
        <v>353</v>
      </c>
      <c r="N3246" s="56" t="s">
        <v>230</v>
      </c>
      <c r="O3246" s="25">
        <f t="shared" si="256"/>
        <v>660</v>
      </c>
      <c r="P3246" s="31">
        <v>0</v>
      </c>
      <c r="Q3246" s="32"/>
      <c r="R3246" s="33">
        <f t="shared" si="258"/>
        <v>5.0909090909090908</v>
      </c>
      <c r="S3246" s="34">
        <f t="shared" si="257"/>
        <v>109</v>
      </c>
      <c r="T3246" s="35">
        <f>IF(L3246="비가동",0,VLOOKUP(E3246,[1]단가!$D$4:$G$1048576,4,0))</f>
        <v>172</v>
      </c>
      <c r="U3246" s="35">
        <f t="shared" si="253"/>
        <v>674240</v>
      </c>
      <c r="V3246" s="36" t="str">
        <f>IF($L3246="비가동",0,IF($B3246="in",VLOOKUP($E3246,[1]투입량!$M:$T,3,FALSE),VLOOKUP($E3246,[1]투입량!$D:$I,3,FALSE)))</f>
        <v>E6005</v>
      </c>
      <c r="W3246" s="35">
        <f>IF($L3246="비가동",0,IF($B3246="in",VLOOKUP($E3246,[1]투입량!$M:$T,6,FALSE),VLOOKUP($E3246,[1]투입량!$D:$I,5,FALSE)))</f>
        <v>0</v>
      </c>
      <c r="X3246" s="35">
        <f t="shared" si="255"/>
        <v>0</v>
      </c>
      <c r="Y3246" s="37">
        <f>IF(V3246=0,0,VLOOKUP(V3246,[1]원재료!C:H,3,0)*0.001)</f>
        <v>4.62</v>
      </c>
      <c r="Z3246" s="35">
        <f t="shared" si="254"/>
        <v>0</v>
      </c>
      <c r="AA3246" s="49"/>
      <c r="AB3246" s="39" t="s">
        <v>232</v>
      </c>
      <c r="AC3246" s="40"/>
    </row>
    <row r="3247" spans="1:29" ht="19.5" customHeight="1" x14ac:dyDescent="0.45">
      <c r="A3247" s="58">
        <v>46161</v>
      </c>
      <c r="B3247" s="57" t="s">
        <v>29</v>
      </c>
      <c r="C3247" s="27" t="s">
        <v>168</v>
      </c>
      <c r="D3247" s="25" t="s">
        <v>367</v>
      </c>
      <c r="E3247" s="26" t="s">
        <v>295</v>
      </c>
      <c r="F3247" s="27" t="str">
        <f>VLOOKUP(표1[[#This Row],[품번]],[1]!품번구분[#Data],2,0)</f>
        <v>G</v>
      </c>
      <c r="G3247" s="26">
        <v>9</v>
      </c>
      <c r="H3247" s="28">
        <v>100</v>
      </c>
      <c r="I3247" s="28">
        <v>0</v>
      </c>
      <c r="J3247" s="29">
        <f>표1[[#This Row],[C/V]]*표1[[#This Row],[판수]]-표1[[#This Row],[불량수량]]</f>
        <v>900</v>
      </c>
      <c r="K3247" s="28" t="s">
        <v>298</v>
      </c>
      <c r="L3247" s="28" t="s">
        <v>34</v>
      </c>
      <c r="M3247" s="30" t="s">
        <v>230</v>
      </c>
      <c r="N3247" s="56" t="s">
        <v>353</v>
      </c>
      <c r="O3247" s="25">
        <f t="shared" si="256"/>
        <v>620</v>
      </c>
      <c r="P3247" s="31">
        <v>0</v>
      </c>
      <c r="Q3247" s="32"/>
      <c r="R3247" s="33">
        <f t="shared" si="258"/>
        <v>9.67741935483871</v>
      </c>
      <c r="S3247" s="34">
        <f t="shared" si="257"/>
        <v>210</v>
      </c>
      <c r="T3247" s="35">
        <f>IF(L3247="비가동",0,VLOOKUP(E3247,[1]단가!$D$4:$G$1048576,4,0))</f>
        <v>250</v>
      </c>
      <c r="U3247" s="35">
        <f t="shared" si="253"/>
        <v>225000</v>
      </c>
      <c r="V3247" s="36" t="str">
        <f>IF($L3247="비가동",0,IF($B3247="in",VLOOKUP($E3247,[1]투입량!$M:$T,3,FALSE),VLOOKUP($E3247,[1]투입량!$D:$I,3,FALSE)))</f>
        <v>E5005-1</v>
      </c>
      <c r="W3247" s="35">
        <f>IF($L3247="비가동",0,IF($B3247="in",VLOOKUP($E3247,[1]투입량!$M:$T,6,FALSE),VLOOKUP($E3247,[1]투입량!$D:$I,5,FALSE)))</f>
        <v>302</v>
      </c>
      <c r="X3247" s="35">
        <f t="shared" si="255"/>
        <v>33220.000000000007</v>
      </c>
      <c r="Y3247" s="37">
        <f>IF(V3247=0,0,VLOOKUP(V3247,[1]원재료!C:H,3,0)*0.001)</f>
        <v>3.25</v>
      </c>
      <c r="Z3247" s="35">
        <f t="shared" si="254"/>
        <v>107965.00000000003</v>
      </c>
      <c r="AA3247" s="49"/>
      <c r="AB3247" s="39" t="s">
        <v>232</v>
      </c>
      <c r="AC3247" s="40"/>
    </row>
    <row r="3248" spans="1:29" ht="19.5" customHeight="1" x14ac:dyDescent="0.45">
      <c r="A3248" s="58">
        <v>46161</v>
      </c>
      <c r="B3248" s="57" t="s">
        <v>29</v>
      </c>
      <c r="C3248" s="27" t="s">
        <v>168</v>
      </c>
      <c r="D3248" s="25" t="s">
        <v>368</v>
      </c>
      <c r="E3248" s="26" t="s">
        <v>449</v>
      </c>
      <c r="F3248" s="27" t="str">
        <f>VLOOKUP(표1[[#This Row],[품번]],[1]!품번구분[#Data],2,0)</f>
        <v>G</v>
      </c>
      <c r="G3248" s="26">
        <v>168</v>
      </c>
      <c r="H3248" s="28">
        <v>55</v>
      </c>
      <c r="I3248" s="28">
        <v>0</v>
      </c>
      <c r="J3248" s="29">
        <f>표1[[#This Row],[C/V]]*표1[[#This Row],[판수]]-표1[[#This Row],[불량수량]]</f>
        <v>9240</v>
      </c>
      <c r="K3248" s="28" t="s">
        <v>298</v>
      </c>
      <c r="L3248" s="28" t="s">
        <v>34</v>
      </c>
      <c r="M3248" s="30" t="s">
        <v>230</v>
      </c>
      <c r="N3248" s="56" t="s">
        <v>353</v>
      </c>
      <c r="O3248" s="25">
        <f t="shared" si="256"/>
        <v>620</v>
      </c>
      <c r="P3248" s="31">
        <v>0</v>
      </c>
      <c r="Q3248" s="32"/>
      <c r="R3248" s="33">
        <f t="shared" si="258"/>
        <v>5.3225806451612909</v>
      </c>
      <c r="S3248" s="34">
        <f t="shared" si="257"/>
        <v>115</v>
      </c>
      <c r="T3248" s="35">
        <f>IF(L3248="비가동",0,VLOOKUP(E3248,[1]단가!$D$4:$G$1048576,4,0))</f>
        <v>56</v>
      </c>
      <c r="U3248" s="35">
        <f t="shared" si="253"/>
        <v>517440</v>
      </c>
      <c r="V3248" s="36" t="str">
        <f>IF($L3248="비가동",0,IF($B3248="in",VLOOKUP($E3248,[1]투입량!$M:$T,3,FALSE),VLOOKUP($E3248,[1]투입량!$D:$I,3,FALSE)))</f>
        <v>E6501</v>
      </c>
      <c r="W3248" s="35">
        <f>IF($L3248="비가동",0,IF($B3248="in",VLOOKUP($E3248,[1]투입량!$M:$T,6,FALSE),VLOOKUP($E3248,[1]투입량!$D:$I,5,FALSE)))</f>
        <v>40</v>
      </c>
      <c r="X3248" s="35">
        <f t="shared" si="255"/>
        <v>2420</v>
      </c>
      <c r="Y3248" s="37">
        <f>IF(V3248=0,0,VLOOKUP(V3248,[1]원재료!C:H,3,0)*0.001)</f>
        <v>4.7300000000000004</v>
      </c>
      <c r="Z3248" s="35">
        <f t="shared" si="254"/>
        <v>11446.6</v>
      </c>
      <c r="AA3248" s="49"/>
      <c r="AB3248" s="39" t="s">
        <v>232</v>
      </c>
      <c r="AC3248" s="40"/>
    </row>
    <row r="3249" spans="1:29" ht="19.5" customHeight="1" x14ac:dyDescent="0.45">
      <c r="A3249" s="58">
        <v>46161</v>
      </c>
      <c r="B3249" s="57" t="s">
        <v>29</v>
      </c>
      <c r="C3249" s="27" t="s">
        <v>168</v>
      </c>
      <c r="D3249" s="25" t="s">
        <v>367</v>
      </c>
      <c r="E3249" s="26" t="s">
        <v>295</v>
      </c>
      <c r="F3249" s="27" t="str">
        <f>VLOOKUP(표1[[#This Row],[품번]],[1]!품번구분[#Data],2,0)</f>
        <v>G</v>
      </c>
      <c r="G3249" s="26">
        <v>9</v>
      </c>
      <c r="H3249" s="28">
        <v>110</v>
      </c>
      <c r="I3249" s="28">
        <v>0</v>
      </c>
      <c r="J3249" s="29">
        <f>표1[[#This Row],[C/V]]*표1[[#This Row],[판수]]-표1[[#This Row],[불량수량]]</f>
        <v>990</v>
      </c>
      <c r="K3249" s="28" t="s">
        <v>293</v>
      </c>
      <c r="L3249" s="28" t="s">
        <v>117</v>
      </c>
      <c r="M3249" s="30" t="s">
        <v>353</v>
      </c>
      <c r="N3249" s="56" t="s">
        <v>230</v>
      </c>
      <c r="O3249" s="25">
        <f t="shared" si="256"/>
        <v>660</v>
      </c>
      <c r="P3249" s="31">
        <v>0</v>
      </c>
      <c r="Q3249" s="32"/>
      <c r="R3249" s="33">
        <f t="shared" si="258"/>
        <v>10</v>
      </c>
      <c r="S3249" s="34">
        <f t="shared" si="257"/>
        <v>210</v>
      </c>
      <c r="T3249" s="35">
        <f>IF(L3249="비가동",0,VLOOKUP(E3249,[1]단가!$D$4:$G$1048576,4,0))</f>
        <v>250</v>
      </c>
      <c r="U3249" s="35">
        <f t="shared" si="253"/>
        <v>247500</v>
      </c>
      <c r="V3249" s="36" t="str">
        <f>IF($L3249="비가동",0,IF($B3249="in",VLOOKUP($E3249,[1]투입량!$M:$T,3,FALSE),VLOOKUP($E3249,[1]투입량!$D:$I,3,FALSE)))</f>
        <v>E5005-1</v>
      </c>
      <c r="W3249" s="35">
        <f>IF($L3249="비가동",0,IF($B3249="in",VLOOKUP($E3249,[1]투입량!$M:$T,6,FALSE),VLOOKUP($E3249,[1]투입량!$D:$I,5,FALSE)))</f>
        <v>302</v>
      </c>
      <c r="X3249" s="35">
        <f t="shared" si="255"/>
        <v>36542.000000000007</v>
      </c>
      <c r="Y3249" s="37">
        <f>IF(V3249=0,0,VLOOKUP(V3249,[1]원재료!C:H,3,0)*0.001)</f>
        <v>3.25</v>
      </c>
      <c r="Z3249" s="35">
        <f t="shared" si="254"/>
        <v>118761.50000000003</v>
      </c>
      <c r="AA3249" s="49"/>
      <c r="AB3249" s="39" t="s">
        <v>232</v>
      </c>
      <c r="AC3249" s="40"/>
    </row>
    <row r="3250" spans="1:29" ht="19.5" customHeight="1" x14ac:dyDescent="0.45">
      <c r="A3250" s="58">
        <v>46161</v>
      </c>
      <c r="B3250" s="57" t="s">
        <v>29</v>
      </c>
      <c r="C3250" s="27" t="s">
        <v>168</v>
      </c>
      <c r="D3250" s="25" t="s">
        <v>368</v>
      </c>
      <c r="E3250" s="26" t="s">
        <v>449</v>
      </c>
      <c r="F3250" s="27" t="str">
        <f>VLOOKUP(표1[[#This Row],[품번]],[1]!품번구분[#Data],2,0)</f>
        <v>G</v>
      </c>
      <c r="G3250" s="26">
        <v>168</v>
      </c>
      <c r="H3250" s="28">
        <v>60</v>
      </c>
      <c r="I3250" s="28">
        <v>0</v>
      </c>
      <c r="J3250" s="29">
        <f>표1[[#This Row],[C/V]]*표1[[#This Row],[판수]]-표1[[#This Row],[불량수량]]</f>
        <v>10080</v>
      </c>
      <c r="K3250" s="28" t="s">
        <v>293</v>
      </c>
      <c r="L3250" s="28" t="s">
        <v>117</v>
      </c>
      <c r="M3250" s="30" t="s">
        <v>353</v>
      </c>
      <c r="N3250" s="56" t="s">
        <v>230</v>
      </c>
      <c r="O3250" s="25">
        <f t="shared" si="256"/>
        <v>660</v>
      </c>
      <c r="P3250" s="31">
        <v>0</v>
      </c>
      <c r="Q3250" s="32"/>
      <c r="R3250" s="33">
        <f t="shared" si="258"/>
        <v>5.454545454545455</v>
      </c>
      <c r="S3250" s="34">
        <f t="shared" si="257"/>
        <v>115</v>
      </c>
      <c r="T3250" s="35">
        <f>IF(L3250="비가동",0,VLOOKUP(E3250,[1]단가!$D$4:$G$1048576,4,0))</f>
        <v>56</v>
      </c>
      <c r="U3250" s="35">
        <f t="shared" ref="U3250:U3313" si="259">IF(L3250="비가동",0,T3250*J3250)</f>
        <v>564480</v>
      </c>
      <c r="V3250" s="36" t="str">
        <f>IF($L3250="비가동",0,IF($B3250="in",VLOOKUP($E3250,[1]투입량!$M:$T,3,FALSE),VLOOKUP($E3250,[1]투입량!$D:$I,3,FALSE)))</f>
        <v>E6501</v>
      </c>
      <c r="W3250" s="35">
        <f>IF($L3250="비가동",0,IF($B3250="in",VLOOKUP($E3250,[1]투입량!$M:$T,6,FALSE),VLOOKUP($E3250,[1]투입량!$D:$I,5,FALSE)))</f>
        <v>40</v>
      </c>
      <c r="X3250" s="35">
        <f t="shared" si="255"/>
        <v>2640</v>
      </c>
      <c r="Y3250" s="37">
        <f>IF(V3250=0,0,VLOOKUP(V3250,[1]원재료!C:H,3,0)*0.001)</f>
        <v>4.7300000000000004</v>
      </c>
      <c r="Z3250" s="35">
        <f t="shared" ref="Z3250:Z3313" si="260">Y3250*X3250</f>
        <v>12487.2</v>
      </c>
      <c r="AA3250" s="49"/>
      <c r="AB3250" s="39" t="s">
        <v>232</v>
      </c>
      <c r="AC3250" s="40"/>
    </row>
    <row r="3251" spans="1:29" ht="19.5" hidden="1" customHeight="1" x14ac:dyDescent="0.45">
      <c r="A3251" s="58">
        <v>46161</v>
      </c>
      <c r="B3251" s="57" t="s">
        <v>29</v>
      </c>
      <c r="C3251" s="27" t="s">
        <v>168</v>
      </c>
      <c r="D3251" s="25" t="s">
        <v>320</v>
      </c>
      <c r="E3251" s="26" t="s">
        <v>421</v>
      </c>
      <c r="F3251" s="27" t="str">
        <f>VLOOKUP(표1[[#This Row],[품번]],[1]!품번구분[#Data],2,0)</f>
        <v>G</v>
      </c>
      <c r="G3251" s="26">
        <v>4</v>
      </c>
      <c r="H3251" s="28">
        <v>54</v>
      </c>
      <c r="I3251" s="28">
        <v>0</v>
      </c>
      <c r="J3251" s="29">
        <f>표1[[#This Row],[C/V]]*표1[[#This Row],[판수]]-표1[[#This Row],[불량수량]]</f>
        <v>216</v>
      </c>
      <c r="K3251" s="28" t="s">
        <v>322</v>
      </c>
      <c r="L3251" s="28" t="s">
        <v>34</v>
      </c>
      <c r="M3251" s="30" t="s">
        <v>230</v>
      </c>
      <c r="N3251" s="56" t="s">
        <v>353</v>
      </c>
      <c r="O3251" s="25">
        <f t="shared" si="256"/>
        <v>350</v>
      </c>
      <c r="P3251" s="31">
        <v>270</v>
      </c>
      <c r="Q3251" s="32" t="s">
        <v>343</v>
      </c>
      <c r="R3251" s="33">
        <f t="shared" si="258"/>
        <v>9.2571428571428562</v>
      </c>
      <c r="S3251" s="34">
        <f t="shared" si="257"/>
        <v>148</v>
      </c>
      <c r="T3251" s="35">
        <f>IF(L3251="비가동",0,VLOOKUP(E3251,[1]단가!$D$4:$G$1048576,4,0))</f>
        <v>718.6</v>
      </c>
      <c r="U3251" s="35">
        <f t="shared" si="259"/>
        <v>155217.60000000001</v>
      </c>
      <c r="V3251" s="36" t="str">
        <f>IF($L3251="비가동",0,IF($B3251="in",VLOOKUP($E3251,[1]투입량!$M:$T,3,FALSE),VLOOKUP($E3251,[1]투입량!$D:$I,3,FALSE)))</f>
        <v>E4701</v>
      </c>
      <c r="W3251" s="35">
        <f>IF($L3251="비가동",0,IF($B3251="in",VLOOKUP($E3251,[1]투입량!$M:$T,6,FALSE),VLOOKUP($E3251,[1]투입량!$D:$I,5,FALSE)))</f>
        <v>0</v>
      </c>
      <c r="X3251" s="35">
        <f t="shared" ref="X3251:X3314" si="261">IF(L3251="비가동",0,(W3251*1.1)*H3251)</f>
        <v>0</v>
      </c>
      <c r="Y3251" s="37">
        <f>IF(V3251=0,0,VLOOKUP(V3251,[1]원재료!C:H,3,0)*0.001)</f>
        <v>3.13</v>
      </c>
      <c r="Z3251" s="35">
        <f t="shared" si="260"/>
        <v>0</v>
      </c>
      <c r="AA3251" s="49" t="s">
        <v>461</v>
      </c>
      <c r="AB3251" s="39" t="s">
        <v>232</v>
      </c>
      <c r="AC3251" s="40"/>
    </row>
    <row r="3252" spans="1:29" ht="19.5" hidden="1" customHeight="1" x14ac:dyDescent="0.45">
      <c r="A3252" s="58">
        <v>46161</v>
      </c>
      <c r="B3252" s="57" t="s">
        <v>29</v>
      </c>
      <c r="C3252" s="27" t="s">
        <v>168</v>
      </c>
      <c r="D3252" s="25" t="s">
        <v>323</v>
      </c>
      <c r="E3252" s="26" t="s">
        <v>324</v>
      </c>
      <c r="F3252" s="27" t="str">
        <f>VLOOKUP(표1[[#This Row],[품번]],[1]!품번구분[#Data],2,0)</f>
        <v>G</v>
      </c>
      <c r="G3252" s="26">
        <v>40</v>
      </c>
      <c r="H3252" s="28">
        <v>54</v>
      </c>
      <c r="I3252" s="28">
        <v>0</v>
      </c>
      <c r="J3252" s="29">
        <f>표1[[#This Row],[C/V]]*표1[[#This Row],[판수]]-표1[[#This Row],[불량수량]]</f>
        <v>2160</v>
      </c>
      <c r="K3252" s="28" t="s">
        <v>322</v>
      </c>
      <c r="L3252" s="28" t="s">
        <v>34</v>
      </c>
      <c r="M3252" s="30" t="s">
        <v>230</v>
      </c>
      <c r="N3252" s="56" t="s">
        <v>353</v>
      </c>
      <c r="O3252" s="25">
        <f t="shared" si="256"/>
        <v>350</v>
      </c>
      <c r="P3252" s="31">
        <v>270</v>
      </c>
      <c r="Q3252" s="32" t="s">
        <v>343</v>
      </c>
      <c r="R3252" s="33">
        <f t="shared" si="258"/>
        <v>9.2571428571428562</v>
      </c>
      <c r="S3252" s="34">
        <f t="shared" si="257"/>
        <v>148</v>
      </c>
      <c r="T3252" s="35">
        <f>IF(L3252="비가동",0,VLOOKUP(E3252,[1]단가!$D$4:$G$1048576,4,0))</f>
        <v>65</v>
      </c>
      <c r="U3252" s="35">
        <f t="shared" si="259"/>
        <v>140400</v>
      </c>
      <c r="V3252" s="36" t="str">
        <f>IF($L3252="비가동",0,IF($B3252="in",VLOOKUP($E3252,[1]투입량!$M:$T,3,FALSE),VLOOKUP($E3252,[1]투입량!$D:$I,3,FALSE)))</f>
        <v>E4005</v>
      </c>
      <c r="W3252" s="35">
        <f>IF($L3252="비가동",0,IF($B3252="in",VLOOKUP($E3252,[1]투입량!$M:$T,6,FALSE),VLOOKUP($E3252,[1]투입량!$D:$I,5,FALSE)))</f>
        <v>252</v>
      </c>
      <c r="X3252" s="35">
        <f t="shared" si="261"/>
        <v>14968.800000000003</v>
      </c>
      <c r="Y3252" s="37">
        <f>IF(V3252=0,0,VLOOKUP(V3252,[1]원재료!C:H,3,0)*0.001)</f>
        <v>3.22</v>
      </c>
      <c r="Z3252" s="35">
        <f t="shared" si="260"/>
        <v>48199.536000000015</v>
      </c>
      <c r="AA3252" s="49"/>
      <c r="AB3252" s="39" t="s">
        <v>232</v>
      </c>
      <c r="AC3252" s="40"/>
    </row>
    <row r="3253" spans="1:29" ht="19.5" hidden="1" customHeight="1" x14ac:dyDescent="0.45">
      <c r="A3253" s="58">
        <v>46161</v>
      </c>
      <c r="B3253" s="57" t="s">
        <v>29</v>
      </c>
      <c r="C3253" s="27" t="s">
        <v>168</v>
      </c>
      <c r="D3253" s="25" t="s">
        <v>325</v>
      </c>
      <c r="E3253" s="26" t="s">
        <v>394</v>
      </c>
      <c r="F3253" s="27" t="str">
        <f>VLOOKUP(표1[[#This Row],[품번]],[1]!품번구분[#Data],2,0)</f>
        <v>G</v>
      </c>
      <c r="G3253" s="26">
        <v>4</v>
      </c>
      <c r="H3253" s="28">
        <v>54</v>
      </c>
      <c r="I3253" s="28">
        <v>0</v>
      </c>
      <c r="J3253" s="29">
        <f>표1[[#This Row],[C/V]]*표1[[#This Row],[판수]]-표1[[#This Row],[불량수량]]</f>
        <v>216</v>
      </c>
      <c r="K3253" s="28" t="s">
        <v>322</v>
      </c>
      <c r="L3253" s="28" t="s">
        <v>34</v>
      </c>
      <c r="M3253" s="30" t="s">
        <v>230</v>
      </c>
      <c r="N3253" s="56" t="s">
        <v>353</v>
      </c>
      <c r="O3253" s="25">
        <f t="shared" si="256"/>
        <v>350</v>
      </c>
      <c r="P3253" s="31">
        <v>270</v>
      </c>
      <c r="Q3253" s="32" t="s">
        <v>343</v>
      </c>
      <c r="R3253" s="33">
        <f t="shared" si="258"/>
        <v>9.2571428571428562</v>
      </c>
      <c r="S3253" s="34">
        <f t="shared" si="257"/>
        <v>148</v>
      </c>
      <c r="T3253" s="35">
        <f>IF(L3253="비가동",0,VLOOKUP(E3253,[1]단가!$D$4:$G$1048576,4,0))</f>
        <v>760</v>
      </c>
      <c r="U3253" s="35">
        <f t="shared" si="259"/>
        <v>164160</v>
      </c>
      <c r="V3253" s="36" t="str">
        <f>IF($L3253="비가동",0,IF($B3253="in",VLOOKUP($E3253,[1]투입량!$M:$T,3,FALSE),VLOOKUP($E3253,[1]투입량!$D:$I,3,FALSE)))</f>
        <v>E4701</v>
      </c>
      <c r="W3253" s="35">
        <f>IF($L3253="비가동",0,IF($B3253="in",VLOOKUP($E3253,[1]투입량!$M:$T,6,FALSE),VLOOKUP($E3253,[1]투입량!$D:$I,5,FALSE)))</f>
        <v>297</v>
      </c>
      <c r="X3253" s="35">
        <f t="shared" si="261"/>
        <v>17641.800000000003</v>
      </c>
      <c r="Y3253" s="37">
        <f>IF(V3253=0,0,VLOOKUP(V3253,[1]원재료!C:H,3,0)*0.001)</f>
        <v>3.13</v>
      </c>
      <c r="Z3253" s="35">
        <f t="shared" si="260"/>
        <v>55218.83400000001</v>
      </c>
      <c r="AA3253" s="49"/>
      <c r="AB3253" s="39" t="s">
        <v>232</v>
      </c>
      <c r="AC3253" s="40"/>
    </row>
    <row r="3254" spans="1:29" ht="19.5" customHeight="1" x14ac:dyDescent="0.45">
      <c r="A3254" s="58">
        <v>46161</v>
      </c>
      <c r="B3254" s="57" t="s">
        <v>29</v>
      </c>
      <c r="C3254" s="27" t="s">
        <v>168</v>
      </c>
      <c r="D3254" s="25" t="s">
        <v>320</v>
      </c>
      <c r="E3254" s="26" t="s">
        <v>421</v>
      </c>
      <c r="F3254" s="27" t="str">
        <f>VLOOKUP(표1[[#This Row],[품번]],[1]!품번구분[#Data],2,0)</f>
        <v>G</v>
      </c>
      <c r="G3254" s="26">
        <v>4</v>
      </c>
      <c r="H3254" s="28">
        <v>94</v>
      </c>
      <c r="I3254" s="28">
        <v>0</v>
      </c>
      <c r="J3254" s="29">
        <f>표1[[#This Row],[C/V]]*표1[[#This Row],[판수]]-표1[[#This Row],[불량수량]]</f>
        <v>376</v>
      </c>
      <c r="K3254" s="28" t="s">
        <v>327</v>
      </c>
      <c r="L3254" s="28" t="s">
        <v>117</v>
      </c>
      <c r="M3254" s="30" t="s">
        <v>353</v>
      </c>
      <c r="N3254" s="56" t="s">
        <v>230</v>
      </c>
      <c r="O3254" s="25">
        <f t="shared" si="256"/>
        <v>660</v>
      </c>
      <c r="P3254" s="31">
        <v>0</v>
      </c>
      <c r="Q3254" s="32"/>
      <c r="R3254" s="33">
        <f t="shared" si="258"/>
        <v>8.545454545454545</v>
      </c>
      <c r="S3254" s="34">
        <f t="shared" si="257"/>
        <v>148</v>
      </c>
      <c r="T3254" s="35">
        <f>IF(L3254="비가동",0,VLOOKUP(E3254,[1]단가!$D$4:$G$1048576,4,0))</f>
        <v>718.6</v>
      </c>
      <c r="U3254" s="35">
        <f t="shared" si="259"/>
        <v>270193.60000000003</v>
      </c>
      <c r="V3254" s="36" t="str">
        <f>IF($L3254="비가동",0,IF($B3254="in",VLOOKUP($E3254,[1]투입량!$M:$T,3,FALSE),VLOOKUP($E3254,[1]투입량!$D:$I,3,FALSE)))</f>
        <v>E4701</v>
      </c>
      <c r="W3254" s="35">
        <f>IF($L3254="비가동",0,IF($B3254="in",VLOOKUP($E3254,[1]투입량!$M:$T,6,FALSE),VLOOKUP($E3254,[1]투입량!$D:$I,5,FALSE)))</f>
        <v>0</v>
      </c>
      <c r="X3254" s="35">
        <f t="shared" si="261"/>
        <v>0</v>
      </c>
      <c r="Y3254" s="37">
        <f>IF(V3254=0,0,VLOOKUP(V3254,[1]원재료!C:H,3,0)*0.001)</f>
        <v>3.13</v>
      </c>
      <c r="Z3254" s="35">
        <f t="shared" si="260"/>
        <v>0</v>
      </c>
      <c r="AA3254" s="49"/>
      <c r="AB3254" s="39" t="s">
        <v>232</v>
      </c>
      <c r="AC3254" s="40"/>
    </row>
    <row r="3255" spans="1:29" ht="19.5" customHeight="1" x14ac:dyDescent="0.45">
      <c r="A3255" s="58">
        <v>46161</v>
      </c>
      <c r="B3255" s="57" t="s">
        <v>29</v>
      </c>
      <c r="C3255" s="27" t="s">
        <v>168</v>
      </c>
      <c r="D3255" s="25" t="s">
        <v>323</v>
      </c>
      <c r="E3255" s="26" t="s">
        <v>324</v>
      </c>
      <c r="F3255" s="27" t="str">
        <f>VLOOKUP(표1[[#This Row],[품번]],[1]!품번구분[#Data],2,0)</f>
        <v>G</v>
      </c>
      <c r="G3255" s="26">
        <v>40</v>
      </c>
      <c r="H3255" s="28">
        <v>94</v>
      </c>
      <c r="I3255" s="28">
        <v>0</v>
      </c>
      <c r="J3255" s="29">
        <f>표1[[#This Row],[C/V]]*표1[[#This Row],[판수]]-표1[[#This Row],[불량수량]]</f>
        <v>3760</v>
      </c>
      <c r="K3255" s="28" t="s">
        <v>327</v>
      </c>
      <c r="L3255" s="28" t="s">
        <v>117</v>
      </c>
      <c r="M3255" s="30" t="s">
        <v>353</v>
      </c>
      <c r="N3255" s="56" t="s">
        <v>230</v>
      </c>
      <c r="O3255" s="25">
        <f t="shared" si="256"/>
        <v>660</v>
      </c>
      <c r="P3255" s="31">
        <v>0</v>
      </c>
      <c r="Q3255" s="32"/>
      <c r="R3255" s="33">
        <f t="shared" si="258"/>
        <v>8.545454545454545</v>
      </c>
      <c r="S3255" s="34">
        <f t="shared" si="257"/>
        <v>148</v>
      </c>
      <c r="T3255" s="35">
        <f>IF(L3255="비가동",0,VLOOKUP(E3255,[1]단가!$D$4:$G$1048576,4,0))</f>
        <v>65</v>
      </c>
      <c r="U3255" s="35">
        <f t="shared" si="259"/>
        <v>244400</v>
      </c>
      <c r="V3255" s="36" t="str">
        <f>IF($L3255="비가동",0,IF($B3255="in",VLOOKUP($E3255,[1]투입량!$M:$T,3,FALSE),VLOOKUP($E3255,[1]투입량!$D:$I,3,FALSE)))</f>
        <v>E4005</v>
      </c>
      <c r="W3255" s="35">
        <f>IF($L3255="비가동",0,IF($B3255="in",VLOOKUP($E3255,[1]투입량!$M:$T,6,FALSE),VLOOKUP($E3255,[1]투입량!$D:$I,5,FALSE)))</f>
        <v>252</v>
      </c>
      <c r="X3255" s="35">
        <f t="shared" si="261"/>
        <v>26056.800000000003</v>
      </c>
      <c r="Y3255" s="37">
        <f>IF(V3255=0,0,VLOOKUP(V3255,[1]원재료!C:H,3,0)*0.001)</f>
        <v>3.22</v>
      </c>
      <c r="Z3255" s="35">
        <f t="shared" si="260"/>
        <v>83902.896000000008</v>
      </c>
      <c r="AA3255" s="49"/>
      <c r="AB3255" s="39" t="s">
        <v>232</v>
      </c>
      <c r="AC3255" s="40"/>
    </row>
    <row r="3256" spans="1:29" ht="19.5" customHeight="1" x14ac:dyDescent="0.45">
      <c r="A3256" s="58">
        <v>46161</v>
      </c>
      <c r="B3256" s="57" t="s">
        <v>29</v>
      </c>
      <c r="C3256" s="27" t="s">
        <v>168</v>
      </c>
      <c r="D3256" s="25" t="s">
        <v>325</v>
      </c>
      <c r="E3256" s="26" t="s">
        <v>394</v>
      </c>
      <c r="F3256" s="27" t="str">
        <f>VLOOKUP(표1[[#This Row],[품번]],[1]!품번구분[#Data],2,0)</f>
        <v>G</v>
      </c>
      <c r="G3256" s="26">
        <v>4</v>
      </c>
      <c r="H3256" s="28">
        <v>94</v>
      </c>
      <c r="I3256" s="28">
        <v>0</v>
      </c>
      <c r="J3256" s="29">
        <f>표1[[#This Row],[C/V]]*표1[[#This Row],[판수]]-표1[[#This Row],[불량수량]]</f>
        <v>376</v>
      </c>
      <c r="K3256" s="28" t="s">
        <v>327</v>
      </c>
      <c r="L3256" s="28" t="s">
        <v>117</v>
      </c>
      <c r="M3256" s="30" t="s">
        <v>353</v>
      </c>
      <c r="N3256" s="56" t="s">
        <v>230</v>
      </c>
      <c r="O3256" s="25">
        <f t="shared" si="256"/>
        <v>660</v>
      </c>
      <c r="P3256" s="31">
        <v>0</v>
      </c>
      <c r="Q3256" s="32"/>
      <c r="R3256" s="33">
        <f t="shared" si="258"/>
        <v>8.545454545454545</v>
      </c>
      <c r="S3256" s="34">
        <f t="shared" si="257"/>
        <v>148</v>
      </c>
      <c r="T3256" s="35">
        <f>IF(L3256="비가동",0,VLOOKUP(E3256,[1]단가!$D$4:$G$1048576,4,0))</f>
        <v>760</v>
      </c>
      <c r="U3256" s="35">
        <f t="shared" si="259"/>
        <v>285760</v>
      </c>
      <c r="V3256" s="36" t="str">
        <f>IF($L3256="비가동",0,IF($B3256="in",VLOOKUP($E3256,[1]투입량!$M:$T,3,FALSE),VLOOKUP($E3256,[1]투입량!$D:$I,3,FALSE)))</f>
        <v>E4701</v>
      </c>
      <c r="W3256" s="35">
        <f>IF($L3256="비가동",0,IF($B3256="in",VLOOKUP($E3256,[1]투입량!$M:$T,6,FALSE),VLOOKUP($E3256,[1]투입량!$D:$I,5,FALSE)))</f>
        <v>297</v>
      </c>
      <c r="X3256" s="35">
        <f t="shared" si="261"/>
        <v>30709.800000000003</v>
      </c>
      <c r="Y3256" s="37">
        <f>IF(V3256=0,0,VLOOKUP(V3256,[1]원재료!C:H,3,0)*0.001)</f>
        <v>3.13</v>
      </c>
      <c r="Z3256" s="35">
        <f t="shared" si="260"/>
        <v>96121.673999999999</v>
      </c>
      <c r="AA3256" s="49"/>
      <c r="AB3256" s="39" t="s">
        <v>232</v>
      </c>
      <c r="AC3256" s="40"/>
    </row>
    <row r="3257" spans="1:29" ht="19.5" customHeight="1" x14ac:dyDescent="0.45">
      <c r="A3257" s="58">
        <v>46161</v>
      </c>
      <c r="B3257" s="57" t="s">
        <v>29</v>
      </c>
      <c r="C3257" s="27" t="s">
        <v>168</v>
      </c>
      <c r="D3257" s="25" t="s">
        <v>328</v>
      </c>
      <c r="E3257" s="26" t="s">
        <v>236</v>
      </c>
      <c r="F3257" s="27" t="str">
        <f>VLOOKUP(표1[[#This Row],[품번]],[1]!품번구분[#Data],2,0)</f>
        <v>G</v>
      </c>
      <c r="G3257" s="26">
        <v>9</v>
      </c>
      <c r="H3257" s="28">
        <v>58</v>
      </c>
      <c r="I3257" s="28">
        <v>0</v>
      </c>
      <c r="J3257" s="29">
        <f>표1[[#This Row],[C/V]]*표1[[#This Row],[판수]]-표1[[#This Row],[불량수량]]</f>
        <v>522</v>
      </c>
      <c r="K3257" s="28" t="s">
        <v>334</v>
      </c>
      <c r="L3257" s="28" t="s">
        <v>34</v>
      </c>
      <c r="M3257" s="30" t="s">
        <v>230</v>
      </c>
      <c r="N3257" s="56" t="s">
        <v>353</v>
      </c>
      <c r="O3257" s="25">
        <f t="shared" si="256"/>
        <v>620</v>
      </c>
      <c r="P3257" s="31">
        <v>0</v>
      </c>
      <c r="Q3257" s="32"/>
      <c r="R3257" s="33">
        <f t="shared" si="258"/>
        <v>5.612903225806452</v>
      </c>
      <c r="S3257" s="34">
        <f t="shared" si="257"/>
        <v>120</v>
      </c>
      <c r="T3257" s="35">
        <f>IF(L3257="비가동",0,VLOOKUP(E3257,[1]단가!$D$4:$G$1048576,4,0))</f>
        <v>1541.9</v>
      </c>
      <c r="U3257" s="35">
        <f t="shared" si="259"/>
        <v>804871.8</v>
      </c>
      <c r="V3257" s="36" t="str">
        <f>IF($L3257="비가동",0,IF($B3257="in",VLOOKUP($E3257,[1]투입량!$M:$T,3,FALSE),VLOOKUP($E3257,[1]투입량!$D:$I,3,FALSE)))</f>
        <v>E5005-1</v>
      </c>
      <c r="W3257" s="35">
        <f>IF($L3257="비가동",0,IF($B3257="in",VLOOKUP($E3257,[1]투입량!$M:$T,6,FALSE),VLOOKUP($E3257,[1]투입량!$D:$I,5,FALSE)))</f>
        <v>1638</v>
      </c>
      <c r="X3257" s="35">
        <f t="shared" si="261"/>
        <v>104504.40000000001</v>
      </c>
      <c r="Y3257" s="37">
        <f>IF(V3257=0,0,VLOOKUP(V3257,[1]원재료!C:H,3,0)*0.001)</f>
        <v>3.25</v>
      </c>
      <c r="Z3257" s="35">
        <f t="shared" si="260"/>
        <v>339639.30000000005</v>
      </c>
      <c r="AA3257" s="49"/>
      <c r="AB3257" s="39" t="s">
        <v>232</v>
      </c>
      <c r="AC3257" s="40"/>
    </row>
    <row r="3258" spans="1:29" ht="19.5" customHeight="1" x14ac:dyDescent="0.45">
      <c r="A3258" s="58">
        <v>46161</v>
      </c>
      <c r="B3258" s="57" t="s">
        <v>29</v>
      </c>
      <c r="C3258" s="27" t="s">
        <v>168</v>
      </c>
      <c r="D3258" s="25" t="s">
        <v>331</v>
      </c>
      <c r="E3258" s="26" t="s">
        <v>332</v>
      </c>
      <c r="F3258" s="27" t="str">
        <f>VLOOKUP(표1[[#This Row],[품번]],[1]!품번구분[#Data],2,0)</f>
        <v>G</v>
      </c>
      <c r="G3258" s="26">
        <v>16</v>
      </c>
      <c r="H3258" s="28">
        <v>58</v>
      </c>
      <c r="I3258" s="28">
        <v>0</v>
      </c>
      <c r="J3258" s="29">
        <f>표1[[#This Row],[C/V]]*표1[[#This Row],[판수]]-표1[[#This Row],[불량수량]]</f>
        <v>928</v>
      </c>
      <c r="K3258" s="28" t="s">
        <v>334</v>
      </c>
      <c r="L3258" s="28" t="s">
        <v>34</v>
      </c>
      <c r="M3258" s="30" t="s">
        <v>230</v>
      </c>
      <c r="N3258" s="56" t="s">
        <v>353</v>
      </c>
      <c r="O3258" s="25">
        <f t="shared" si="256"/>
        <v>620</v>
      </c>
      <c r="P3258" s="31">
        <v>0</v>
      </c>
      <c r="Q3258" s="32"/>
      <c r="R3258" s="33">
        <f t="shared" si="258"/>
        <v>5.612903225806452</v>
      </c>
      <c r="S3258" s="34">
        <f t="shared" si="257"/>
        <v>120</v>
      </c>
      <c r="T3258" s="35">
        <f>IF(L3258="비가동",0,VLOOKUP(E3258,[1]단가!$D$4:$G$1048576,4,0))</f>
        <v>820.4</v>
      </c>
      <c r="U3258" s="35">
        <f t="shared" si="259"/>
        <v>761331.19999999995</v>
      </c>
      <c r="V3258" s="36" t="str">
        <f>IF($L3258="비가동",0,IF($B3258="in",VLOOKUP($E3258,[1]투입량!$M:$T,3,FALSE),VLOOKUP($E3258,[1]투입량!$D:$I,3,FALSE)))</f>
        <v>E5005-1</v>
      </c>
      <c r="W3258" s="35">
        <f>IF($L3258="비가동",0,IF($B3258="in",VLOOKUP($E3258,[1]투입량!$M:$T,6,FALSE),VLOOKUP($E3258,[1]투입량!$D:$I,5,FALSE)))</f>
        <v>360</v>
      </c>
      <c r="X3258" s="35">
        <f t="shared" si="261"/>
        <v>22968.000000000004</v>
      </c>
      <c r="Y3258" s="37">
        <f>IF(V3258=0,0,VLOOKUP(V3258,[1]원재료!C:H,3,0)*0.001)</f>
        <v>3.25</v>
      </c>
      <c r="Z3258" s="35">
        <f t="shared" si="260"/>
        <v>74646.000000000015</v>
      </c>
      <c r="AA3258" s="49"/>
      <c r="AB3258" s="39" t="s">
        <v>232</v>
      </c>
      <c r="AC3258" s="40"/>
    </row>
    <row r="3259" spans="1:29" ht="19.5" customHeight="1" x14ac:dyDescent="0.45">
      <c r="A3259" s="58">
        <v>46161</v>
      </c>
      <c r="B3259" s="57" t="s">
        <v>29</v>
      </c>
      <c r="C3259" s="27" t="s">
        <v>168</v>
      </c>
      <c r="D3259" s="25" t="s">
        <v>333</v>
      </c>
      <c r="E3259" s="26" t="s">
        <v>332</v>
      </c>
      <c r="F3259" s="27" t="str">
        <f>VLOOKUP(표1[[#This Row],[품번]],[1]!품번구분[#Data],2,0)</f>
        <v>G</v>
      </c>
      <c r="G3259" s="26">
        <v>16</v>
      </c>
      <c r="H3259" s="28">
        <v>58</v>
      </c>
      <c r="I3259" s="28">
        <v>0</v>
      </c>
      <c r="J3259" s="29">
        <f>표1[[#This Row],[C/V]]*표1[[#This Row],[판수]]-표1[[#This Row],[불량수량]]</f>
        <v>928</v>
      </c>
      <c r="K3259" s="28" t="s">
        <v>334</v>
      </c>
      <c r="L3259" s="28" t="s">
        <v>34</v>
      </c>
      <c r="M3259" s="30" t="s">
        <v>230</v>
      </c>
      <c r="N3259" s="56" t="s">
        <v>353</v>
      </c>
      <c r="O3259" s="25">
        <f t="shared" si="256"/>
        <v>620</v>
      </c>
      <c r="P3259" s="31">
        <v>0</v>
      </c>
      <c r="Q3259" s="32"/>
      <c r="R3259" s="33">
        <f t="shared" si="258"/>
        <v>5.612903225806452</v>
      </c>
      <c r="S3259" s="34">
        <f t="shared" si="257"/>
        <v>120</v>
      </c>
      <c r="T3259" s="35">
        <f>IF(L3259="비가동",0,VLOOKUP(E3259,[1]단가!$D$4:$G$1048576,4,0))</f>
        <v>820.4</v>
      </c>
      <c r="U3259" s="35">
        <f t="shared" si="259"/>
        <v>761331.19999999995</v>
      </c>
      <c r="V3259" s="36" t="str">
        <f>IF($L3259="비가동",0,IF($B3259="in",VLOOKUP($E3259,[1]투입량!$M:$T,3,FALSE),VLOOKUP($E3259,[1]투입량!$D:$I,3,FALSE)))</f>
        <v>E5005-1</v>
      </c>
      <c r="W3259" s="35">
        <f>IF($L3259="비가동",0,IF($B3259="in",VLOOKUP($E3259,[1]투입량!$M:$T,6,FALSE),VLOOKUP($E3259,[1]투입량!$D:$I,5,FALSE)))</f>
        <v>360</v>
      </c>
      <c r="X3259" s="35">
        <f t="shared" si="261"/>
        <v>22968.000000000004</v>
      </c>
      <c r="Y3259" s="37">
        <f>IF(V3259=0,0,VLOOKUP(V3259,[1]원재료!C:H,3,0)*0.001)</f>
        <v>3.25</v>
      </c>
      <c r="Z3259" s="35">
        <f t="shared" si="260"/>
        <v>74646.000000000015</v>
      </c>
      <c r="AA3259" s="49"/>
      <c r="AB3259" s="39" t="s">
        <v>232</v>
      </c>
      <c r="AC3259" s="40"/>
    </row>
    <row r="3260" spans="1:29" ht="19.5" customHeight="1" x14ac:dyDescent="0.45">
      <c r="A3260" s="58">
        <v>46161</v>
      </c>
      <c r="B3260" s="57" t="s">
        <v>29</v>
      </c>
      <c r="C3260" s="27" t="s">
        <v>168</v>
      </c>
      <c r="D3260" s="25" t="s">
        <v>328</v>
      </c>
      <c r="E3260" s="26" t="s">
        <v>236</v>
      </c>
      <c r="F3260" s="27" t="str">
        <f>VLOOKUP(표1[[#This Row],[품번]],[1]!품번구분[#Data],2,0)</f>
        <v>G</v>
      </c>
      <c r="G3260" s="26">
        <v>9</v>
      </c>
      <c r="H3260" s="28">
        <v>62</v>
      </c>
      <c r="I3260" s="28">
        <v>0</v>
      </c>
      <c r="J3260" s="29">
        <f>표1[[#This Row],[C/V]]*표1[[#This Row],[판수]]-표1[[#This Row],[불량수량]]</f>
        <v>558</v>
      </c>
      <c r="K3260" s="28" t="s">
        <v>330</v>
      </c>
      <c r="L3260" s="28" t="s">
        <v>117</v>
      </c>
      <c r="M3260" s="30" t="s">
        <v>353</v>
      </c>
      <c r="N3260" s="56" t="s">
        <v>230</v>
      </c>
      <c r="O3260" s="25">
        <f t="shared" si="256"/>
        <v>660</v>
      </c>
      <c r="P3260" s="31">
        <v>0</v>
      </c>
      <c r="Q3260" s="32"/>
      <c r="R3260" s="33">
        <f t="shared" si="258"/>
        <v>5.6363636363636358</v>
      </c>
      <c r="S3260" s="34">
        <f t="shared" si="257"/>
        <v>120</v>
      </c>
      <c r="T3260" s="35">
        <f>IF(L3260="비가동",0,VLOOKUP(E3260,[1]단가!$D$4:$G$1048576,4,0))</f>
        <v>1541.9</v>
      </c>
      <c r="U3260" s="35">
        <f t="shared" si="259"/>
        <v>860380.20000000007</v>
      </c>
      <c r="V3260" s="36" t="str">
        <f>IF($L3260="비가동",0,IF($B3260="in",VLOOKUP($E3260,[1]투입량!$M:$T,3,FALSE),VLOOKUP($E3260,[1]투입량!$D:$I,3,FALSE)))</f>
        <v>E5005-1</v>
      </c>
      <c r="W3260" s="35">
        <f>IF($L3260="비가동",0,IF($B3260="in",VLOOKUP($E3260,[1]투입량!$M:$T,6,FALSE),VLOOKUP($E3260,[1]투입량!$D:$I,5,FALSE)))</f>
        <v>1638</v>
      </c>
      <c r="X3260" s="35">
        <f t="shared" si="261"/>
        <v>111711.6</v>
      </c>
      <c r="Y3260" s="37">
        <f>IF(V3260=0,0,VLOOKUP(V3260,[1]원재료!C:H,3,0)*0.001)</f>
        <v>3.25</v>
      </c>
      <c r="Z3260" s="35">
        <f t="shared" si="260"/>
        <v>363062.7</v>
      </c>
      <c r="AA3260" s="49"/>
      <c r="AB3260" s="39" t="s">
        <v>232</v>
      </c>
      <c r="AC3260" s="40"/>
    </row>
    <row r="3261" spans="1:29" ht="19.5" customHeight="1" x14ac:dyDescent="0.45">
      <c r="A3261" s="58">
        <v>46161</v>
      </c>
      <c r="B3261" s="57" t="s">
        <v>29</v>
      </c>
      <c r="C3261" s="27" t="s">
        <v>168</v>
      </c>
      <c r="D3261" s="25" t="s">
        <v>331</v>
      </c>
      <c r="E3261" s="26" t="s">
        <v>332</v>
      </c>
      <c r="F3261" s="27" t="str">
        <f>VLOOKUP(표1[[#This Row],[품번]],[1]!품번구분[#Data],2,0)</f>
        <v>G</v>
      </c>
      <c r="G3261" s="26">
        <v>16</v>
      </c>
      <c r="H3261" s="28">
        <v>62</v>
      </c>
      <c r="I3261" s="28">
        <v>0</v>
      </c>
      <c r="J3261" s="29">
        <f>표1[[#This Row],[C/V]]*표1[[#This Row],[판수]]-표1[[#This Row],[불량수량]]</f>
        <v>992</v>
      </c>
      <c r="K3261" s="28" t="s">
        <v>330</v>
      </c>
      <c r="L3261" s="28" t="s">
        <v>117</v>
      </c>
      <c r="M3261" s="30" t="s">
        <v>353</v>
      </c>
      <c r="N3261" s="56" t="s">
        <v>230</v>
      </c>
      <c r="O3261" s="25">
        <f t="shared" si="256"/>
        <v>660</v>
      </c>
      <c r="P3261" s="31">
        <v>0</v>
      </c>
      <c r="Q3261" s="32"/>
      <c r="R3261" s="33">
        <f t="shared" si="258"/>
        <v>5.6363636363636358</v>
      </c>
      <c r="S3261" s="34">
        <f t="shared" si="257"/>
        <v>120</v>
      </c>
      <c r="T3261" s="35">
        <f>IF(L3261="비가동",0,VLOOKUP(E3261,[1]단가!$D$4:$G$1048576,4,0))</f>
        <v>820.4</v>
      </c>
      <c r="U3261" s="35">
        <f t="shared" si="259"/>
        <v>813836.79999999993</v>
      </c>
      <c r="V3261" s="36" t="str">
        <f>IF($L3261="비가동",0,IF($B3261="in",VLOOKUP($E3261,[1]투입량!$M:$T,3,FALSE),VLOOKUP($E3261,[1]투입량!$D:$I,3,FALSE)))</f>
        <v>E5005-1</v>
      </c>
      <c r="W3261" s="35">
        <f>IF($L3261="비가동",0,IF($B3261="in",VLOOKUP($E3261,[1]투입량!$M:$T,6,FALSE),VLOOKUP($E3261,[1]투입량!$D:$I,5,FALSE)))</f>
        <v>360</v>
      </c>
      <c r="X3261" s="35">
        <f t="shared" si="261"/>
        <v>24552.000000000004</v>
      </c>
      <c r="Y3261" s="37">
        <f>IF(V3261=0,0,VLOOKUP(V3261,[1]원재료!C:H,3,0)*0.001)</f>
        <v>3.25</v>
      </c>
      <c r="Z3261" s="35">
        <f t="shared" si="260"/>
        <v>79794.000000000015</v>
      </c>
      <c r="AA3261" s="49"/>
      <c r="AB3261" s="39" t="s">
        <v>232</v>
      </c>
      <c r="AC3261" s="40"/>
    </row>
    <row r="3262" spans="1:29" ht="19.5" customHeight="1" x14ac:dyDescent="0.45">
      <c r="A3262" s="58">
        <v>46161</v>
      </c>
      <c r="B3262" s="57" t="s">
        <v>29</v>
      </c>
      <c r="C3262" s="27" t="s">
        <v>168</v>
      </c>
      <c r="D3262" s="25" t="s">
        <v>333</v>
      </c>
      <c r="E3262" s="26" t="s">
        <v>332</v>
      </c>
      <c r="F3262" s="27" t="str">
        <f>VLOOKUP(표1[[#This Row],[품번]],[1]!품번구분[#Data],2,0)</f>
        <v>G</v>
      </c>
      <c r="G3262" s="26">
        <v>16</v>
      </c>
      <c r="H3262" s="28">
        <v>62</v>
      </c>
      <c r="I3262" s="28">
        <v>0</v>
      </c>
      <c r="J3262" s="29">
        <f>표1[[#This Row],[C/V]]*표1[[#This Row],[판수]]-표1[[#This Row],[불량수량]]</f>
        <v>992</v>
      </c>
      <c r="K3262" s="28" t="s">
        <v>330</v>
      </c>
      <c r="L3262" s="28" t="s">
        <v>117</v>
      </c>
      <c r="M3262" s="30" t="s">
        <v>353</v>
      </c>
      <c r="N3262" s="56" t="s">
        <v>230</v>
      </c>
      <c r="O3262" s="25">
        <f t="shared" si="256"/>
        <v>660</v>
      </c>
      <c r="P3262" s="31">
        <v>0</v>
      </c>
      <c r="Q3262" s="32"/>
      <c r="R3262" s="33">
        <f t="shared" si="258"/>
        <v>5.6363636363636358</v>
      </c>
      <c r="S3262" s="34">
        <f t="shared" si="257"/>
        <v>120</v>
      </c>
      <c r="T3262" s="35">
        <f>IF(L3262="비가동",0,VLOOKUP(E3262,[1]단가!$D$4:$G$1048576,4,0))</f>
        <v>820.4</v>
      </c>
      <c r="U3262" s="35">
        <f t="shared" si="259"/>
        <v>813836.79999999993</v>
      </c>
      <c r="V3262" s="36" t="str">
        <f>IF($L3262="비가동",0,IF($B3262="in",VLOOKUP($E3262,[1]투입량!$M:$T,3,FALSE),VLOOKUP($E3262,[1]투입량!$D:$I,3,FALSE)))</f>
        <v>E5005-1</v>
      </c>
      <c r="W3262" s="35">
        <f>IF($L3262="비가동",0,IF($B3262="in",VLOOKUP($E3262,[1]투입량!$M:$T,6,FALSE),VLOOKUP($E3262,[1]투입량!$D:$I,5,FALSE)))</f>
        <v>360</v>
      </c>
      <c r="X3262" s="35">
        <f t="shared" si="261"/>
        <v>24552.000000000004</v>
      </c>
      <c r="Y3262" s="37">
        <f>IF(V3262=0,0,VLOOKUP(V3262,[1]원재료!C:H,3,0)*0.001)</f>
        <v>3.25</v>
      </c>
      <c r="Z3262" s="35">
        <f t="shared" si="260"/>
        <v>79794.000000000015</v>
      </c>
      <c r="AA3262" s="49"/>
      <c r="AB3262" s="39" t="s">
        <v>232</v>
      </c>
      <c r="AC3262" s="40"/>
    </row>
    <row r="3263" spans="1:29" ht="19.5" customHeight="1" x14ac:dyDescent="0.45">
      <c r="A3263" s="58">
        <v>46161</v>
      </c>
      <c r="B3263" s="57" t="s">
        <v>29</v>
      </c>
      <c r="C3263" s="27" t="s">
        <v>168</v>
      </c>
      <c r="D3263" s="25" t="s">
        <v>335</v>
      </c>
      <c r="E3263" s="26" t="s">
        <v>336</v>
      </c>
      <c r="F3263" s="27" t="str">
        <f>VLOOKUP(표1[[#This Row],[품번]],[1]!품번구분[#Data],2,0)</f>
        <v>G</v>
      </c>
      <c r="G3263" s="26">
        <v>12</v>
      </c>
      <c r="H3263" s="28">
        <v>74</v>
      </c>
      <c r="I3263" s="28">
        <v>0</v>
      </c>
      <c r="J3263" s="29">
        <f>표1[[#This Row],[C/V]]*표1[[#This Row],[판수]]-표1[[#This Row],[불량수량]]</f>
        <v>888</v>
      </c>
      <c r="K3263" s="28" t="s">
        <v>342</v>
      </c>
      <c r="L3263" s="28" t="s">
        <v>34</v>
      </c>
      <c r="M3263" s="30" t="s">
        <v>230</v>
      </c>
      <c r="N3263" s="56" t="s">
        <v>353</v>
      </c>
      <c r="O3263" s="25">
        <f t="shared" si="256"/>
        <v>620</v>
      </c>
      <c r="P3263" s="31">
        <v>0</v>
      </c>
      <c r="Q3263" s="32"/>
      <c r="R3263" s="33">
        <f t="shared" si="258"/>
        <v>7.161290322580645</v>
      </c>
      <c r="S3263" s="34">
        <f t="shared" si="257"/>
        <v>153</v>
      </c>
      <c r="T3263" s="35">
        <f>IF(L3263="비가동",0,VLOOKUP(E3263,[1]단가!$D$4:$G$1048576,4,0))</f>
        <v>382.8</v>
      </c>
      <c r="U3263" s="35">
        <f t="shared" si="259"/>
        <v>339926.4</v>
      </c>
      <c r="V3263" s="36" t="str">
        <f>IF($L3263="비가동",0,IF($B3263="in",VLOOKUP($E3263,[1]투입량!$M:$T,3,FALSE),VLOOKUP($E3263,[1]투입량!$D:$I,3,FALSE)))</f>
        <v>E5007</v>
      </c>
      <c r="W3263" s="35">
        <f>IF($L3263="비가동",0,IF($B3263="in",VLOOKUP($E3263,[1]투입량!$M:$T,6,FALSE),VLOOKUP($E3263,[1]투입량!$D:$I,5,FALSE)))</f>
        <v>480</v>
      </c>
      <c r="X3263" s="35">
        <f t="shared" si="261"/>
        <v>39072</v>
      </c>
      <c r="Y3263" s="37">
        <f>IF(V3263=0,0,VLOOKUP(V3263,[1]원재료!C:H,3,0)*0.001)</f>
        <v>4.55</v>
      </c>
      <c r="Z3263" s="35">
        <f t="shared" si="260"/>
        <v>177777.6</v>
      </c>
      <c r="AA3263" s="49"/>
      <c r="AB3263" s="39" t="s">
        <v>232</v>
      </c>
      <c r="AC3263" s="40"/>
    </row>
    <row r="3264" spans="1:29" ht="19.5" customHeight="1" x14ac:dyDescent="0.45">
      <c r="A3264" s="58">
        <v>46161</v>
      </c>
      <c r="B3264" s="57" t="s">
        <v>29</v>
      </c>
      <c r="C3264" s="27" t="s">
        <v>168</v>
      </c>
      <c r="D3264" s="25" t="s">
        <v>338</v>
      </c>
      <c r="E3264" s="26" t="s">
        <v>458</v>
      </c>
      <c r="F3264" s="27" t="str">
        <f>VLOOKUP(표1[[#This Row],[품번]],[1]!품번구분[#Data],2,0)</f>
        <v>G</v>
      </c>
      <c r="G3264" s="26">
        <v>4</v>
      </c>
      <c r="H3264" s="28">
        <v>70</v>
      </c>
      <c r="I3264" s="28">
        <v>0</v>
      </c>
      <c r="J3264" s="29">
        <f>표1[[#This Row],[C/V]]*표1[[#This Row],[판수]]-표1[[#This Row],[불량수량]]</f>
        <v>280</v>
      </c>
      <c r="K3264" s="28" t="s">
        <v>342</v>
      </c>
      <c r="L3264" s="28" t="s">
        <v>34</v>
      </c>
      <c r="M3264" s="30" t="s">
        <v>230</v>
      </c>
      <c r="N3264" s="56" t="s">
        <v>353</v>
      </c>
      <c r="O3264" s="25">
        <f t="shared" si="256"/>
        <v>620</v>
      </c>
      <c r="P3264" s="31">
        <v>0</v>
      </c>
      <c r="Q3264" s="32"/>
      <c r="R3264" s="33">
        <f t="shared" si="258"/>
        <v>6.774193548387097</v>
      </c>
      <c r="S3264" s="34">
        <f t="shared" si="257"/>
        <v>149</v>
      </c>
      <c r="T3264" s="35">
        <f>IF(L3264="비가동",0,VLOOKUP(E3264,[1]단가!$D$4:$G$1048576,4,0))</f>
        <v>760</v>
      </c>
      <c r="U3264" s="35">
        <f t="shared" si="259"/>
        <v>212800</v>
      </c>
      <c r="V3264" s="36" t="str">
        <f>IF($L3264="비가동",0,IF($B3264="in",VLOOKUP($E3264,[1]투입량!$M:$T,3,FALSE),VLOOKUP($E3264,[1]투입량!$D:$I,3,FALSE)))</f>
        <v>E5005-1</v>
      </c>
      <c r="W3264" s="35">
        <f>IF($L3264="비가동",0,IF($B3264="in",VLOOKUP($E3264,[1]투입량!$M:$T,6,FALSE),VLOOKUP($E3264,[1]투입량!$D:$I,5,FALSE)))</f>
        <v>33</v>
      </c>
      <c r="X3264" s="35">
        <f t="shared" si="261"/>
        <v>2541.0000000000005</v>
      </c>
      <c r="Y3264" s="37">
        <f>IF(V3264=0,0,VLOOKUP(V3264,[1]원재료!C:H,3,0)*0.001)</f>
        <v>3.25</v>
      </c>
      <c r="Z3264" s="35">
        <f t="shared" si="260"/>
        <v>8258.2500000000018</v>
      </c>
      <c r="AA3264" s="49"/>
      <c r="AB3264" s="39" t="s">
        <v>232</v>
      </c>
      <c r="AC3264" s="40"/>
    </row>
    <row r="3265" spans="1:29" ht="19.5" customHeight="1" x14ac:dyDescent="0.45">
      <c r="A3265" s="58">
        <v>46161</v>
      </c>
      <c r="B3265" s="57" t="s">
        <v>29</v>
      </c>
      <c r="C3265" s="27" t="s">
        <v>168</v>
      </c>
      <c r="D3265" s="25" t="s">
        <v>340</v>
      </c>
      <c r="E3265" s="26" t="s">
        <v>437</v>
      </c>
      <c r="F3265" s="27" t="str">
        <f>VLOOKUP(표1[[#This Row],[품번]],[1]!품번구분[#Data],2,0)</f>
        <v>G</v>
      </c>
      <c r="G3265" s="26">
        <v>6</v>
      </c>
      <c r="H3265" s="28">
        <v>74</v>
      </c>
      <c r="I3265" s="28">
        <v>0</v>
      </c>
      <c r="J3265" s="29">
        <f>표1[[#This Row],[C/V]]*표1[[#This Row],[판수]]-표1[[#This Row],[불량수량]]</f>
        <v>444</v>
      </c>
      <c r="K3265" s="28" t="s">
        <v>342</v>
      </c>
      <c r="L3265" s="28" t="s">
        <v>34</v>
      </c>
      <c r="M3265" s="30" t="s">
        <v>230</v>
      </c>
      <c r="N3265" s="56" t="s">
        <v>353</v>
      </c>
      <c r="O3265" s="25">
        <f t="shared" si="256"/>
        <v>620</v>
      </c>
      <c r="P3265" s="31">
        <v>0</v>
      </c>
      <c r="Q3265" s="32"/>
      <c r="R3265" s="33">
        <f t="shared" si="258"/>
        <v>7.161290322580645</v>
      </c>
      <c r="S3265" s="34">
        <f t="shared" si="257"/>
        <v>153</v>
      </c>
      <c r="T3265" s="35">
        <f>IF(L3265="비가동",0,VLOOKUP(E3265,[1]단가!$D$4:$G$1048576,4,0))</f>
        <v>1315</v>
      </c>
      <c r="U3265" s="35">
        <f t="shared" si="259"/>
        <v>583860</v>
      </c>
      <c r="V3265" s="36" t="str">
        <f>IF($L3265="비가동",0,IF($B3265="in",VLOOKUP($E3265,[1]투입량!$M:$T,3,FALSE),VLOOKUP($E3265,[1]투입량!$D:$I,3,FALSE)))</f>
        <v>E5005-1</v>
      </c>
      <c r="W3265" s="35">
        <f>IF($L3265="비가동",0,IF($B3265="in",VLOOKUP($E3265,[1]투입량!$M:$T,6,FALSE),VLOOKUP($E3265,[1]투입량!$D:$I,5,FALSE)))</f>
        <v>0</v>
      </c>
      <c r="X3265" s="35">
        <f t="shared" si="261"/>
        <v>0</v>
      </c>
      <c r="Y3265" s="37">
        <f>IF(V3265=0,0,VLOOKUP(V3265,[1]원재료!C:H,3,0)*0.001)</f>
        <v>3.25</v>
      </c>
      <c r="Z3265" s="35">
        <f t="shared" si="260"/>
        <v>0</v>
      </c>
      <c r="AA3265" s="49"/>
      <c r="AB3265" s="39" t="s">
        <v>232</v>
      </c>
      <c r="AC3265" s="40"/>
    </row>
    <row r="3266" spans="1:29" ht="19.5" customHeight="1" x14ac:dyDescent="0.45">
      <c r="A3266" s="58">
        <v>46161</v>
      </c>
      <c r="B3266" s="57" t="s">
        <v>29</v>
      </c>
      <c r="C3266" s="27" t="s">
        <v>168</v>
      </c>
      <c r="D3266" s="25" t="s">
        <v>335</v>
      </c>
      <c r="E3266" s="26" t="s">
        <v>336</v>
      </c>
      <c r="F3266" s="27" t="str">
        <f>VLOOKUP(표1[[#This Row],[품번]],[1]!품번구분[#Data],2,0)</f>
        <v>G</v>
      </c>
      <c r="G3266" s="26">
        <v>12</v>
      </c>
      <c r="H3266" s="28">
        <v>79</v>
      </c>
      <c r="I3266" s="28">
        <v>0</v>
      </c>
      <c r="J3266" s="29">
        <f>표1[[#This Row],[C/V]]*표1[[#This Row],[판수]]-표1[[#This Row],[불량수량]]</f>
        <v>948</v>
      </c>
      <c r="K3266" s="28" t="s">
        <v>337</v>
      </c>
      <c r="L3266" s="28" t="s">
        <v>117</v>
      </c>
      <c r="M3266" s="30" t="s">
        <v>353</v>
      </c>
      <c r="N3266" s="56" t="s">
        <v>230</v>
      </c>
      <c r="O3266" s="25">
        <f t="shared" ref="O3266:O3329" si="262">IF(OR($M3266="",$N3266="",$M3266=$N3266),0,MAX(0,IF(AND(WEEKDAY($A3266,2)&lt;=5,$L3266="주간"),MIN(ROUND(MOD($N3266-$M3266,1)*1440-IF(AND($M3266&lt;TIME(13,0,0),IF($N3266&lt;=$M3266,$N3266+1,$N3266)&gt;TIME(12,0,0)),(MIN(IF($N3266&lt;=$M3266,$N3266+1,$N3266),TIME(13,0,0))-MAX($M3266,TIME(12,0,0)))*1440,0)-IF(AND($M3266&lt;TIME(17,40,0),IF($N3266&lt;=$M3266,$N3266+1,$N3266)&gt;TIME(17,0,0)),(MIN(IF($N3266&lt;=$M3266,$N3266+1,$N3266),TIME(17,40,0))-MAX($M3266,TIME(17,0,0)))*1440,0),0),620),IF(AND(WEEKDAY($A3266,2)&lt;=5,$L3266="야간"),MIN(ROUND(MOD($N3266-$M3266,1)*1440-IF(AND(IF($M3266&lt;0.5,$M3266+1,$M3266)&lt;TIME(3,30,0)+1,IF($N3266&lt;0.5,$N3266+1,$N3266)&gt;TIME(2,30,0)+1),(MIN(IF($N3266&lt;0.5,$N3266+1,$N3266),TIME(3,30,0)+1)-MAX(IF($M3266&lt;0.5,$M3266+1,$M3266),TIME(2,30,0)+1))*1440,0),0),660),IF(AND(WEEKDAY($A3266,2)&gt;5,$L3266="주간"),MIN(ROUND(MOD($N3266-$M3266,1)*1440-IF(AND($M3266&lt;TIME(13,0,0),IF($N3266&lt;=$M3266,$N3266+1,$N3266)&gt;TIME(12,0,0)),(MIN(IF($N3266&lt;=$M3266,$N3266+1,$N3266),TIME(13,0,0))-MAX($M3266,TIME(12,0,0)))*1440,0),0),540),IF(AND(WEEKDAY($A3266,2)&gt;5,$L3266="야간"),MIN(ROUND(MOD($N3266-$M3266,1)*1440-IF(AND(IF($M3266&lt;0.5,$M3266+1,$M3266)&lt;TIME(3,30,0)+1,IF($N3266&lt;0.5,$N3266+1,$N3266)&gt;TIME(2,0,0)+1),(MIN(IF($N3266&lt;0.5,$N3266+1,$N3266),TIME(3,30,0)+1)-MAX(IF($M3266&lt;0.5,$M3266+1,$M3266),TIME(2,0,0)+1))*1440,0),0),750),0))))-$P3266))</f>
        <v>660</v>
      </c>
      <c r="P3266" s="31">
        <v>0</v>
      </c>
      <c r="Q3266" s="32"/>
      <c r="R3266" s="33">
        <f t="shared" si="258"/>
        <v>7.1818181818181817</v>
      </c>
      <c r="S3266" s="34">
        <f t="shared" si="257"/>
        <v>153</v>
      </c>
      <c r="T3266" s="35">
        <f>IF(L3266="비가동",0,VLOOKUP(E3266,[1]단가!$D$4:$G$1048576,4,0))</f>
        <v>382.8</v>
      </c>
      <c r="U3266" s="35">
        <f t="shared" si="259"/>
        <v>362894.4</v>
      </c>
      <c r="V3266" s="36" t="str">
        <f>IF($L3266="비가동",0,IF($B3266="in",VLOOKUP($E3266,[1]투입량!$M:$T,3,FALSE),VLOOKUP($E3266,[1]투입량!$D:$I,3,FALSE)))</f>
        <v>E5007</v>
      </c>
      <c r="W3266" s="35">
        <f>IF($L3266="비가동",0,IF($B3266="in",VLOOKUP($E3266,[1]투입량!$M:$T,6,FALSE),VLOOKUP($E3266,[1]투입량!$D:$I,5,FALSE)))</f>
        <v>480</v>
      </c>
      <c r="X3266" s="35">
        <f t="shared" si="261"/>
        <v>41712</v>
      </c>
      <c r="Y3266" s="37">
        <f>IF(V3266=0,0,VLOOKUP(V3266,[1]원재료!C:H,3,0)*0.001)</f>
        <v>4.55</v>
      </c>
      <c r="Z3266" s="35">
        <f t="shared" si="260"/>
        <v>189789.6</v>
      </c>
      <c r="AA3266" s="49"/>
      <c r="AB3266" s="39" t="s">
        <v>232</v>
      </c>
      <c r="AC3266" s="40"/>
    </row>
    <row r="3267" spans="1:29" ht="19.5" customHeight="1" x14ac:dyDescent="0.45">
      <c r="A3267" s="58">
        <v>46161</v>
      </c>
      <c r="B3267" s="57" t="s">
        <v>29</v>
      </c>
      <c r="C3267" s="27" t="s">
        <v>168</v>
      </c>
      <c r="D3267" s="25" t="s">
        <v>338</v>
      </c>
      <c r="E3267" s="26" t="s">
        <v>458</v>
      </c>
      <c r="F3267" s="27" t="str">
        <f>VLOOKUP(표1[[#This Row],[품번]],[1]!품번구분[#Data],2,0)</f>
        <v>G</v>
      </c>
      <c r="G3267" s="26">
        <v>4</v>
      </c>
      <c r="H3267" s="28">
        <v>79</v>
      </c>
      <c r="I3267" s="28">
        <v>0</v>
      </c>
      <c r="J3267" s="29">
        <f>표1[[#This Row],[C/V]]*표1[[#This Row],[판수]]-표1[[#This Row],[불량수량]]</f>
        <v>316</v>
      </c>
      <c r="K3267" s="28" t="s">
        <v>337</v>
      </c>
      <c r="L3267" s="28" t="s">
        <v>117</v>
      </c>
      <c r="M3267" s="30" t="s">
        <v>353</v>
      </c>
      <c r="N3267" s="56" t="s">
        <v>230</v>
      </c>
      <c r="O3267" s="25">
        <f t="shared" si="262"/>
        <v>660</v>
      </c>
      <c r="P3267" s="31">
        <v>0</v>
      </c>
      <c r="Q3267" s="32"/>
      <c r="R3267" s="33">
        <f t="shared" si="258"/>
        <v>7.1818181818181817</v>
      </c>
      <c r="S3267" s="34">
        <f t="shared" ref="S3267:S3330" si="263">SUMIFS(H:H,$A:$A,A3267,$D:$D,D3267,$E:$E,E3267)</f>
        <v>149</v>
      </c>
      <c r="T3267" s="35">
        <f>IF(L3267="비가동",0,VLOOKUP(E3267,[1]단가!$D$4:$G$1048576,4,0))</f>
        <v>760</v>
      </c>
      <c r="U3267" s="35">
        <f t="shared" si="259"/>
        <v>240160</v>
      </c>
      <c r="V3267" s="36" t="str">
        <f>IF($L3267="비가동",0,IF($B3267="in",VLOOKUP($E3267,[1]투입량!$M:$T,3,FALSE),VLOOKUP($E3267,[1]투입량!$D:$I,3,FALSE)))</f>
        <v>E5005-1</v>
      </c>
      <c r="W3267" s="35">
        <f>IF($L3267="비가동",0,IF($B3267="in",VLOOKUP($E3267,[1]투입량!$M:$T,6,FALSE),VLOOKUP($E3267,[1]투입량!$D:$I,5,FALSE)))</f>
        <v>33</v>
      </c>
      <c r="X3267" s="35">
        <f t="shared" si="261"/>
        <v>2867.7000000000003</v>
      </c>
      <c r="Y3267" s="37">
        <f>IF(V3267=0,0,VLOOKUP(V3267,[1]원재료!C:H,3,0)*0.001)</f>
        <v>3.25</v>
      </c>
      <c r="Z3267" s="35">
        <f t="shared" si="260"/>
        <v>9320.0250000000015</v>
      </c>
      <c r="AA3267" s="49"/>
      <c r="AB3267" s="39" t="s">
        <v>232</v>
      </c>
      <c r="AC3267" s="40"/>
    </row>
    <row r="3268" spans="1:29" ht="19.5" customHeight="1" x14ac:dyDescent="0.45">
      <c r="A3268" s="58">
        <v>46161</v>
      </c>
      <c r="B3268" s="57" t="s">
        <v>29</v>
      </c>
      <c r="C3268" s="27" t="s">
        <v>168</v>
      </c>
      <c r="D3268" s="25" t="s">
        <v>340</v>
      </c>
      <c r="E3268" s="26" t="s">
        <v>437</v>
      </c>
      <c r="F3268" s="27" t="str">
        <f>VLOOKUP(표1[[#This Row],[품번]],[1]!품번구분[#Data],2,0)</f>
        <v>G</v>
      </c>
      <c r="G3268" s="26">
        <v>6</v>
      </c>
      <c r="H3268" s="28">
        <v>79</v>
      </c>
      <c r="I3268" s="28">
        <v>0</v>
      </c>
      <c r="J3268" s="29">
        <f>표1[[#This Row],[C/V]]*표1[[#This Row],[판수]]-표1[[#This Row],[불량수량]]</f>
        <v>474</v>
      </c>
      <c r="K3268" s="28" t="s">
        <v>337</v>
      </c>
      <c r="L3268" s="28" t="s">
        <v>117</v>
      </c>
      <c r="M3268" s="30" t="s">
        <v>353</v>
      </c>
      <c r="N3268" s="56" t="s">
        <v>230</v>
      </c>
      <c r="O3268" s="25">
        <f t="shared" si="262"/>
        <v>660</v>
      </c>
      <c r="P3268" s="31">
        <v>0</v>
      </c>
      <c r="Q3268" s="32"/>
      <c r="R3268" s="33">
        <f t="shared" si="258"/>
        <v>7.1818181818181817</v>
      </c>
      <c r="S3268" s="34">
        <f t="shared" si="263"/>
        <v>153</v>
      </c>
      <c r="T3268" s="35">
        <f>IF(L3268="비가동",0,VLOOKUP(E3268,[1]단가!$D$4:$G$1048576,4,0))</f>
        <v>1315</v>
      </c>
      <c r="U3268" s="35">
        <f t="shared" si="259"/>
        <v>623310</v>
      </c>
      <c r="V3268" s="36" t="str">
        <f>IF($L3268="비가동",0,IF($B3268="in",VLOOKUP($E3268,[1]투입량!$M:$T,3,FALSE),VLOOKUP($E3268,[1]투입량!$D:$I,3,FALSE)))</f>
        <v>E5005-1</v>
      </c>
      <c r="W3268" s="35">
        <f>IF($L3268="비가동",0,IF($B3268="in",VLOOKUP($E3268,[1]투입량!$M:$T,6,FALSE),VLOOKUP($E3268,[1]투입량!$D:$I,5,FALSE)))</f>
        <v>0</v>
      </c>
      <c r="X3268" s="35">
        <f t="shared" si="261"/>
        <v>0</v>
      </c>
      <c r="Y3268" s="37">
        <f>IF(V3268=0,0,VLOOKUP(V3268,[1]원재료!C:H,3,0)*0.001)</f>
        <v>3.25</v>
      </c>
      <c r="Z3268" s="35">
        <f t="shared" si="260"/>
        <v>0</v>
      </c>
      <c r="AA3268" s="49"/>
      <c r="AB3268" s="39" t="s">
        <v>232</v>
      </c>
      <c r="AC3268" s="40"/>
    </row>
    <row r="3269" spans="1:29" ht="19.5" hidden="1" customHeight="1" x14ac:dyDescent="0.45">
      <c r="A3269" s="58">
        <v>46161</v>
      </c>
      <c r="B3269" s="57" t="s">
        <v>29</v>
      </c>
      <c r="C3269" s="27" t="s">
        <v>168</v>
      </c>
      <c r="D3269" s="25" t="s">
        <v>370</v>
      </c>
      <c r="E3269" s="26" t="s">
        <v>366</v>
      </c>
      <c r="F3269" s="27" t="str">
        <f>VLOOKUP(표1[[#This Row],[품번]],[1]!품번구분[#Data],2,0)</f>
        <v>G</v>
      </c>
      <c r="G3269" s="26">
        <v>4</v>
      </c>
      <c r="H3269" s="28">
        <v>67</v>
      </c>
      <c r="I3269" s="28">
        <v>0</v>
      </c>
      <c r="J3269" s="29">
        <f>표1[[#This Row],[C/V]]*표1[[#This Row],[판수]]-표1[[#This Row],[불량수량]]</f>
        <v>268</v>
      </c>
      <c r="K3269" s="28" t="s">
        <v>358</v>
      </c>
      <c r="L3269" s="28" t="s">
        <v>34</v>
      </c>
      <c r="M3269" s="30" t="s">
        <v>230</v>
      </c>
      <c r="N3269" s="56" t="s">
        <v>353</v>
      </c>
      <c r="O3269" s="25">
        <f t="shared" si="262"/>
        <v>560</v>
      </c>
      <c r="P3269" s="31">
        <v>60</v>
      </c>
      <c r="Q3269" s="32" t="s">
        <v>343</v>
      </c>
      <c r="R3269" s="33">
        <f t="shared" si="258"/>
        <v>7.1785714285714288</v>
      </c>
      <c r="S3269" s="34">
        <f t="shared" si="263"/>
        <v>150</v>
      </c>
      <c r="T3269" s="35">
        <f>IF(L3269="비가동",0,VLOOKUP(E3269,[1]단가!$D$4:$G$1048576,4,0))</f>
        <v>771.3</v>
      </c>
      <c r="U3269" s="35">
        <f t="shared" si="259"/>
        <v>206708.4</v>
      </c>
      <c r="V3269" s="36" t="str">
        <f>IF($L3269="비가동",0,IF($B3269="in",VLOOKUP($E3269,[1]투입량!$M:$T,3,FALSE),VLOOKUP($E3269,[1]투입량!$D:$I,3,FALSE)))</f>
        <v>E5005-1</v>
      </c>
      <c r="W3269" s="35">
        <f>IF($L3269="비가동",0,IF($B3269="in",VLOOKUP($E3269,[1]투입량!$M:$T,6,FALSE),VLOOKUP($E3269,[1]투입량!$D:$I,5,FALSE)))</f>
        <v>371</v>
      </c>
      <c r="X3269" s="35">
        <f t="shared" si="261"/>
        <v>27342.7</v>
      </c>
      <c r="Y3269" s="37">
        <f>IF(V3269=0,0,VLOOKUP(V3269,[1]원재료!C:H,3,0)*0.001)</f>
        <v>3.25</v>
      </c>
      <c r="Z3269" s="35">
        <f t="shared" si="260"/>
        <v>88863.775000000009</v>
      </c>
      <c r="AA3269" s="49"/>
      <c r="AB3269" s="39" t="s">
        <v>232</v>
      </c>
      <c r="AC3269" s="40"/>
    </row>
    <row r="3270" spans="1:29" ht="19.5" customHeight="1" x14ac:dyDescent="0.45">
      <c r="A3270" s="58">
        <v>46161</v>
      </c>
      <c r="B3270" s="57" t="s">
        <v>29</v>
      </c>
      <c r="C3270" s="27" t="s">
        <v>168</v>
      </c>
      <c r="D3270" s="25" t="s">
        <v>414</v>
      </c>
      <c r="E3270" s="26" t="s">
        <v>355</v>
      </c>
      <c r="F3270" s="27" t="str">
        <f>VLOOKUP(표1[[#This Row],[품번]],[1]!품번구분[#Data],2,0)</f>
        <v>G</v>
      </c>
      <c r="G3270" s="26">
        <v>20</v>
      </c>
      <c r="H3270" s="28">
        <v>75</v>
      </c>
      <c r="I3270" s="28">
        <v>0</v>
      </c>
      <c r="J3270" s="29">
        <f>표1[[#This Row],[C/V]]*표1[[#This Row],[판수]]-표1[[#This Row],[불량수량]]</f>
        <v>1500</v>
      </c>
      <c r="K3270" s="28" t="s">
        <v>358</v>
      </c>
      <c r="L3270" s="28" t="s">
        <v>34</v>
      </c>
      <c r="M3270" s="30" t="s">
        <v>230</v>
      </c>
      <c r="N3270" s="56" t="s">
        <v>353</v>
      </c>
      <c r="O3270" s="25">
        <f t="shared" si="262"/>
        <v>620</v>
      </c>
      <c r="P3270" s="31">
        <v>0</v>
      </c>
      <c r="Q3270" s="32"/>
      <c r="R3270" s="33">
        <f t="shared" ref="R3270:R3333" si="264">IF(H3270=0,"",H3270/O3270*60)</f>
        <v>7.258064516129032</v>
      </c>
      <c r="S3270" s="34">
        <f t="shared" si="263"/>
        <v>156</v>
      </c>
      <c r="T3270" s="35">
        <f>IF(L3270="비가동",0,VLOOKUP(E3270,[1]단가!$D$4:$G$1048576,4,0))</f>
        <v>380</v>
      </c>
      <c r="U3270" s="35">
        <f t="shared" si="259"/>
        <v>570000</v>
      </c>
      <c r="V3270" s="36" t="str">
        <f>IF($L3270="비가동",0,IF($B3270="in",VLOOKUP($E3270,[1]투입량!$M:$T,3,FALSE),VLOOKUP($E3270,[1]투입량!$D:$I,3,FALSE)))</f>
        <v>H-N7001</v>
      </c>
      <c r="W3270" s="35">
        <f>IF($L3270="비가동",0,IF($B3270="in",VLOOKUP($E3270,[1]투입량!$M:$T,6,FALSE),VLOOKUP($E3270,[1]투입량!$D:$I,5,FALSE)))</f>
        <v>84</v>
      </c>
      <c r="X3270" s="35">
        <f t="shared" si="261"/>
        <v>6930</v>
      </c>
      <c r="Y3270" s="37">
        <f>IF(V3270=0,0,VLOOKUP(V3270,[1]원재료!C:H,3,0)*0.001)</f>
        <v>22.900000000000002</v>
      </c>
      <c r="Z3270" s="35">
        <f t="shared" si="260"/>
        <v>158697.00000000003</v>
      </c>
      <c r="AA3270" s="49"/>
      <c r="AB3270" s="39" t="s">
        <v>232</v>
      </c>
      <c r="AC3270" s="40"/>
    </row>
    <row r="3271" spans="1:29" ht="19.5" customHeight="1" x14ac:dyDescent="0.45">
      <c r="A3271" s="58">
        <v>46161</v>
      </c>
      <c r="B3271" s="57" t="s">
        <v>29</v>
      </c>
      <c r="C3271" s="27" t="s">
        <v>168</v>
      </c>
      <c r="D3271" s="25" t="s">
        <v>416</v>
      </c>
      <c r="E3271" s="26" t="s">
        <v>417</v>
      </c>
      <c r="F3271" s="27" t="str">
        <f>VLOOKUP(표1[[#This Row],[품번]],[1]!품번구분[#Data],2,0)</f>
        <v>G</v>
      </c>
      <c r="G3271" s="26">
        <v>160</v>
      </c>
      <c r="H3271" s="28">
        <v>51</v>
      </c>
      <c r="I3271" s="28">
        <v>0</v>
      </c>
      <c r="J3271" s="29">
        <f>표1[[#This Row],[C/V]]*표1[[#This Row],[판수]]-표1[[#This Row],[불량수량]]</f>
        <v>8160</v>
      </c>
      <c r="K3271" s="28" t="s">
        <v>358</v>
      </c>
      <c r="L3271" s="28" t="s">
        <v>34</v>
      </c>
      <c r="M3271" s="30" t="s">
        <v>353</v>
      </c>
      <c r="N3271" s="56" t="s">
        <v>230</v>
      </c>
      <c r="O3271" s="25">
        <f t="shared" si="262"/>
        <v>620</v>
      </c>
      <c r="P3271" s="31">
        <v>0</v>
      </c>
      <c r="Q3271" s="32"/>
      <c r="R3271" s="33">
        <f t="shared" si="264"/>
        <v>4.935483870967742</v>
      </c>
      <c r="S3271" s="34">
        <f t="shared" si="263"/>
        <v>107</v>
      </c>
      <c r="T3271" s="35">
        <f>IF(L3271="비가동",0,VLOOKUP(E3271,[1]단가!$D$4:$G$1048576,4,0))</f>
        <v>58</v>
      </c>
      <c r="U3271" s="35">
        <f t="shared" si="259"/>
        <v>473280</v>
      </c>
      <c r="V3271" s="36" t="str">
        <f>IF($L3271="비가동",0,IF($B3271="in",VLOOKUP($E3271,[1]투입량!$M:$T,3,FALSE),VLOOKUP($E3271,[1]투입량!$D:$I,3,FALSE)))</f>
        <v>E7003</v>
      </c>
      <c r="W3271" s="35">
        <f>IF($L3271="비가동",0,IF($B3271="in",VLOOKUP($E3271,[1]투입량!$M:$T,6,FALSE),VLOOKUP($E3271,[1]투입량!$D:$I,5,FALSE)))</f>
        <v>80</v>
      </c>
      <c r="X3271" s="35">
        <f t="shared" si="261"/>
        <v>4488</v>
      </c>
      <c r="Y3271" s="37">
        <f>IF(V3271=0,0,VLOOKUP(V3271,'[1]원재료 (2)'!C:H,3,0)*0.001)</f>
        <v>4.95</v>
      </c>
      <c r="Z3271" s="35">
        <f t="shared" si="260"/>
        <v>22215.600000000002</v>
      </c>
      <c r="AA3271" s="49"/>
      <c r="AB3271" s="39" t="s">
        <v>232</v>
      </c>
      <c r="AC3271" s="40"/>
    </row>
    <row r="3272" spans="1:29" ht="19.5" hidden="1" customHeight="1" x14ac:dyDescent="0.45">
      <c r="A3272" s="58">
        <v>46161</v>
      </c>
      <c r="B3272" s="57" t="s">
        <v>29</v>
      </c>
      <c r="C3272" s="27" t="s">
        <v>168</v>
      </c>
      <c r="D3272" s="25" t="s">
        <v>370</v>
      </c>
      <c r="E3272" s="26" t="s">
        <v>366</v>
      </c>
      <c r="F3272" s="27" t="str">
        <f>VLOOKUP(표1[[#This Row],[품번]],[1]!품번구분[#Data],2,0)</f>
        <v>G</v>
      </c>
      <c r="G3272" s="26">
        <v>4</v>
      </c>
      <c r="H3272" s="28">
        <v>83</v>
      </c>
      <c r="I3272" s="28">
        <v>0</v>
      </c>
      <c r="J3272" s="29">
        <f>표1[[#This Row],[C/V]]*표1[[#This Row],[판수]]-표1[[#This Row],[불량수량]]</f>
        <v>332</v>
      </c>
      <c r="K3272" s="28" t="s">
        <v>301</v>
      </c>
      <c r="L3272" s="28" t="s">
        <v>117</v>
      </c>
      <c r="M3272" s="30" t="s">
        <v>353</v>
      </c>
      <c r="N3272" s="56" t="s">
        <v>230</v>
      </c>
      <c r="O3272" s="25">
        <f t="shared" si="262"/>
        <v>650</v>
      </c>
      <c r="P3272" s="31">
        <v>10</v>
      </c>
      <c r="Q3272" s="32"/>
      <c r="R3272" s="33">
        <f t="shared" si="264"/>
        <v>7.661538461538461</v>
      </c>
      <c r="S3272" s="34">
        <f t="shared" si="263"/>
        <v>150</v>
      </c>
      <c r="T3272" s="35">
        <f>IF(L3272="비가동",0,VLOOKUP(E3272,[1]단가!$D$4:$G$1048576,4,0))</f>
        <v>771.3</v>
      </c>
      <c r="U3272" s="35">
        <f t="shared" si="259"/>
        <v>256071.59999999998</v>
      </c>
      <c r="V3272" s="36" t="str">
        <f>IF($L3272="비가동",0,IF($B3272="in",VLOOKUP($E3272,[1]투입량!$M:$T,3,FALSE),VLOOKUP($E3272,[1]투입량!$D:$I,3,FALSE)))</f>
        <v>E5005-1</v>
      </c>
      <c r="W3272" s="35">
        <f>IF($L3272="비가동",0,IF($B3272="in",VLOOKUP($E3272,[1]투입량!$M:$T,6,FALSE),VLOOKUP($E3272,[1]투입량!$D:$I,5,FALSE)))</f>
        <v>371</v>
      </c>
      <c r="X3272" s="35">
        <f t="shared" si="261"/>
        <v>33872.300000000003</v>
      </c>
      <c r="Y3272" s="37">
        <f>IF(V3272=0,0,VLOOKUP(V3272,[1]원재료!C:H,3,0)*0.001)</f>
        <v>3.25</v>
      </c>
      <c r="Z3272" s="35">
        <f t="shared" si="260"/>
        <v>110084.97500000001</v>
      </c>
      <c r="AA3272" s="49"/>
      <c r="AB3272" s="39" t="s">
        <v>232</v>
      </c>
      <c r="AC3272" s="40"/>
    </row>
    <row r="3273" spans="1:29" ht="19.5" customHeight="1" x14ac:dyDescent="0.45">
      <c r="A3273" s="58">
        <v>46161</v>
      </c>
      <c r="B3273" s="57" t="s">
        <v>29</v>
      </c>
      <c r="C3273" s="27" t="s">
        <v>168</v>
      </c>
      <c r="D3273" s="25" t="s">
        <v>414</v>
      </c>
      <c r="E3273" s="26" t="s">
        <v>355</v>
      </c>
      <c r="F3273" s="27" t="str">
        <f>VLOOKUP(표1[[#This Row],[품번]],[1]!품번구분[#Data],2,0)</f>
        <v>G</v>
      </c>
      <c r="G3273" s="26">
        <v>20</v>
      </c>
      <c r="H3273" s="28">
        <v>81</v>
      </c>
      <c r="I3273" s="28">
        <v>0</v>
      </c>
      <c r="J3273" s="29">
        <f>표1[[#This Row],[C/V]]*표1[[#This Row],[판수]]-표1[[#This Row],[불량수량]]</f>
        <v>1620</v>
      </c>
      <c r="K3273" s="28" t="s">
        <v>301</v>
      </c>
      <c r="L3273" s="28" t="s">
        <v>117</v>
      </c>
      <c r="M3273" s="30" t="s">
        <v>353</v>
      </c>
      <c r="N3273" s="56" t="s">
        <v>230</v>
      </c>
      <c r="O3273" s="25">
        <f t="shared" si="262"/>
        <v>660</v>
      </c>
      <c r="P3273" s="31">
        <v>0</v>
      </c>
      <c r="Q3273" s="32"/>
      <c r="R3273" s="33">
        <f t="shared" si="264"/>
        <v>7.3636363636363633</v>
      </c>
      <c r="S3273" s="34">
        <f t="shared" si="263"/>
        <v>156</v>
      </c>
      <c r="T3273" s="35">
        <f>IF(L3273="비가동",0,VLOOKUP(E3273,[1]단가!$D$4:$G$1048576,4,0))</f>
        <v>380</v>
      </c>
      <c r="U3273" s="35">
        <f t="shared" si="259"/>
        <v>615600</v>
      </c>
      <c r="V3273" s="36" t="str">
        <f>IF($L3273="비가동",0,IF($B3273="in",VLOOKUP($E3273,[1]투입량!$M:$T,3,FALSE),VLOOKUP($E3273,[1]투입량!$D:$I,3,FALSE)))</f>
        <v>H-N7001</v>
      </c>
      <c r="W3273" s="35">
        <f>IF($L3273="비가동",0,IF($B3273="in",VLOOKUP($E3273,[1]투입량!$M:$T,6,FALSE),VLOOKUP($E3273,[1]투입량!$D:$I,5,FALSE)))</f>
        <v>84</v>
      </c>
      <c r="X3273" s="35">
        <f t="shared" si="261"/>
        <v>7484.4000000000005</v>
      </c>
      <c r="Y3273" s="37">
        <f>IF(V3273=0,0,VLOOKUP(V3273,'[1]원재료 (2)'!C:H,3,0)*0.001)</f>
        <v>22.900000000000002</v>
      </c>
      <c r="Z3273" s="35">
        <f t="shared" si="260"/>
        <v>171392.76000000004</v>
      </c>
      <c r="AA3273" s="49"/>
      <c r="AB3273" s="39" t="s">
        <v>232</v>
      </c>
      <c r="AC3273" s="40"/>
    </row>
    <row r="3274" spans="1:29" ht="19.5" customHeight="1" x14ac:dyDescent="0.45">
      <c r="A3274" s="58">
        <v>46161</v>
      </c>
      <c r="B3274" s="57" t="s">
        <v>29</v>
      </c>
      <c r="C3274" s="27" t="s">
        <v>168</v>
      </c>
      <c r="D3274" s="25" t="s">
        <v>416</v>
      </c>
      <c r="E3274" s="26" t="s">
        <v>417</v>
      </c>
      <c r="F3274" s="27" t="str">
        <f>VLOOKUP(표1[[#This Row],[품번]],[1]!품번구분[#Data],2,0)</f>
        <v>G</v>
      </c>
      <c r="G3274" s="26">
        <v>160</v>
      </c>
      <c r="H3274" s="28">
        <v>56</v>
      </c>
      <c r="I3274" s="28">
        <v>0</v>
      </c>
      <c r="J3274" s="29">
        <f>표1[[#This Row],[C/V]]*표1[[#This Row],[판수]]-표1[[#This Row],[불량수량]]</f>
        <v>8960</v>
      </c>
      <c r="K3274" s="28" t="s">
        <v>301</v>
      </c>
      <c r="L3274" s="28" t="s">
        <v>117</v>
      </c>
      <c r="M3274" s="30" t="s">
        <v>353</v>
      </c>
      <c r="N3274" s="56" t="s">
        <v>230</v>
      </c>
      <c r="O3274" s="25">
        <f t="shared" si="262"/>
        <v>660</v>
      </c>
      <c r="P3274" s="31">
        <v>0</v>
      </c>
      <c r="Q3274" s="32"/>
      <c r="R3274" s="33">
        <f t="shared" si="264"/>
        <v>5.0909090909090908</v>
      </c>
      <c r="S3274" s="34">
        <f t="shared" si="263"/>
        <v>107</v>
      </c>
      <c r="T3274" s="35">
        <f>IF(L3274="비가동",0,VLOOKUP(E3274,[1]단가!$D$4:$G$1048576,4,0))</f>
        <v>58</v>
      </c>
      <c r="U3274" s="35">
        <f t="shared" si="259"/>
        <v>519680</v>
      </c>
      <c r="V3274" s="36" t="str">
        <f>IF($L3274="비가동",0,IF($B3274="in",VLOOKUP($E3274,[1]투입량!$M:$T,3,FALSE),VLOOKUP($E3274,[1]투입량!$D:$I,3,FALSE)))</f>
        <v>E7003</v>
      </c>
      <c r="W3274" s="35">
        <f>IF($L3274="비가동",0,IF($B3274="in",VLOOKUP($E3274,[1]투입량!$M:$T,6,FALSE),VLOOKUP($E3274,[1]투입량!$D:$I,5,FALSE)))</f>
        <v>80</v>
      </c>
      <c r="X3274" s="35">
        <f t="shared" si="261"/>
        <v>4928</v>
      </c>
      <c r="Y3274" s="37">
        <f>IF(V3274=0,0,VLOOKUP(V3274,[1]원재료!C:H,3,0)*0.001)</f>
        <v>4.95</v>
      </c>
      <c r="Z3274" s="35">
        <f t="shared" si="260"/>
        <v>24393.600000000002</v>
      </c>
      <c r="AA3274" s="49"/>
      <c r="AB3274" s="39" t="s">
        <v>232</v>
      </c>
      <c r="AC3274" s="40"/>
    </row>
    <row r="3275" spans="1:29" ht="19.5" customHeight="1" x14ac:dyDescent="0.45">
      <c r="A3275" s="58">
        <v>46161</v>
      </c>
      <c r="B3275" s="57" t="s">
        <v>29</v>
      </c>
      <c r="C3275" s="27" t="s">
        <v>168</v>
      </c>
      <c r="D3275" s="25" t="s">
        <v>468</v>
      </c>
      <c r="E3275" s="26" t="s">
        <v>469</v>
      </c>
      <c r="F3275" s="27" t="str">
        <f>VLOOKUP(표1[[#This Row],[품번]],[1]!품번구분[#Data],2,0)</f>
        <v>G</v>
      </c>
      <c r="G3275" s="26">
        <v>4</v>
      </c>
      <c r="H3275" s="28">
        <v>20</v>
      </c>
      <c r="I3275" s="28">
        <v>0</v>
      </c>
      <c r="J3275" s="29">
        <f>표1[[#This Row],[C/V]]*표1[[#This Row],[판수]]-표1[[#This Row],[불량수량]]</f>
        <v>80</v>
      </c>
      <c r="K3275" s="28" t="s">
        <v>358</v>
      </c>
      <c r="L3275" s="28" t="s">
        <v>34</v>
      </c>
      <c r="M3275" s="56">
        <v>0.60416666666666663</v>
      </c>
      <c r="N3275" s="56" t="s">
        <v>353</v>
      </c>
      <c r="O3275" s="25">
        <f t="shared" si="262"/>
        <v>290</v>
      </c>
      <c r="P3275" s="31">
        <v>0</v>
      </c>
      <c r="Q3275" s="32"/>
      <c r="R3275" s="33">
        <f t="shared" si="264"/>
        <v>4.1379310344827589</v>
      </c>
      <c r="S3275" s="34">
        <f t="shared" si="263"/>
        <v>20</v>
      </c>
      <c r="T3275" s="35">
        <f>IF(L3275="비가동",0,VLOOKUP(E3275,[1]단가!$D$4:$G$1048576,4,0))</f>
        <v>0</v>
      </c>
      <c r="U3275" s="35">
        <f t="shared" si="259"/>
        <v>0</v>
      </c>
      <c r="V3275" s="36" t="str">
        <f>IF($L3275="비가동",0,IF($B3275="in",VLOOKUP($E3275,[1]투입량!$M:$T,3,FALSE),VLOOKUP($E3275,[1]투입량!$D:$I,3,FALSE)))</f>
        <v>E5005-1</v>
      </c>
      <c r="W3275" s="35">
        <f>IF($L3275="비가동",0,IF($B3275="in",VLOOKUP($E3275,[1]투입량!$M:$T,6,FALSE),VLOOKUP($E3275,[1]투입량!$D:$I,5,FALSE)))</f>
        <v>432</v>
      </c>
      <c r="X3275" s="35">
        <f t="shared" si="261"/>
        <v>9504</v>
      </c>
      <c r="Y3275" s="37">
        <f>IF(V3275=0,0,VLOOKUP(V3275,[1]원재료!C:H,3,0)*0.001)</f>
        <v>3.25</v>
      </c>
      <c r="Z3275" s="35">
        <f t="shared" si="260"/>
        <v>30888</v>
      </c>
      <c r="AA3275" s="49"/>
      <c r="AB3275" s="39" t="s">
        <v>232</v>
      </c>
      <c r="AC3275" s="40"/>
    </row>
    <row r="3276" spans="1:29" ht="19.5" customHeight="1" x14ac:dyDescent="0.45">
      <c r="A3276" s="58">
        <v>46161</v>
      </c>
      <c r="B3276" s="57" t="s">
        <v>29</v>
      </c>
      <c r="C3276" s="27" t="s">
        <v>168</v>
      </c>
      <c r="D3276" s="25" t="s">
        <v>440</v>
      </c>
      <c r="E3276" s="26" t="s">
        <v>470</v>
      </c>
      <c r="F3276" s="27" t="str">
        <f>VLOOKUP(표1[[#This Row],[품번]],[1]!품번구분[#Data],2,0)</f>
        <v>G</v>
      </c>
      <c r="G3276" s="26">
        <v>4</v>
      </c>
      <c r="H3276" s="28">
        <v>40</v>
      </c>
      <c r="I3276" s="28">
        <v>0</v>
      </c>
      <c r="J3276" s="29">
        <f>표1[[#This Row],[C/V]]*표1[[#This Row],[판수]]-표1[[#This Row],[불량수량]]</f>
        <v>160</v>
      </c>
      <c r="K3276" s="28" t="s">
        <v>358</v>
      </c>
      <c r="L3276" s="28" t="s">
        <v>34</v>
      </c>
      <c r="M3276" s="56">
        <v>0.60416666666666663</v>
      </c>
      <c r="N3276" s="56" t="s">
        <v>353</v>
      </c>
      <c r="O3276" s="25">
        <f t="shared" si="262"/>
        <v>290</v>
      </c>
      <c r="P3276" s="31">
        <v>0</v>
      </c>
      <c r="Q3276" s="32"/>
      <c r="R3276" s="33">
        <f t="shared" si="264"/>
        <v>8.2758620689655178</v>
      </c>
      <c r="S3276" s="34">
        <f t="shared" si="263"/>
        <v>85</v>
      </c>
      <c r="T3276" s="35">
        <f>IF(L3276="비가동",0,VLOOKUP(E3276,[1]단가!$D$4:$G$1048576,4,0))</f>
        <v>641</v>
      </c>
      <c r="U3276" s="35">
        <f t="shared" si="259"/>
        <v>102560</v>
      </c>
      <c r="V3276" s="36" t="str">
        <f>IF($L3276="비가동",0,IF($B3276="in",VLOOKUP($E3276,[1]투입량!$M:$T,3,FALSE),VLOOKUP($E3276,[1]투입량!$D:$I,3,FALSE)))</f>
        <v>E5005-1</v>
      </c>
      <c r="W3276" s="35">
        <f>IF($L3276="비가동",0,IF($B3276="in",VLOOKUP($E3276,[1]투입량!$M:$T,6,FALSE),VLOOKUP($E3276,[1]투입량!$D:$I,5,FALSE)))</f>
        <v>344</v>
      </c>
      <c r="X3276" s="35">
        <f t="shared" si="261"/>
        <v>15136.000000000002</v>
      </c>
      <c r="Y3276" s="37">
        <f>IF(V3276=0,0,VLOOKUP(V3276,[1]원재료!C:H,3,0)*0.001)</f>
        <v>3.25</v>
      </c>
      <c r="Z3276" s="35">
        <f t="shared" si="260"/>
        <v>49192.000000000007</v>
      </c>
      <c r="AA3276" s="49"/>
      <c r="AB3276" s="39" t="s">
        <v>232</v>
      </c>
      <c r="AC3276" s="40"/>
    </row>
    <row r="3277" spans="1:29" ht="19.5" customHeight="1" x14ac:dyDescent="0.45">
      <c r="A3277" s="58">
        <v>46161</v>
      </c>
      <c r="B3277" s="57" t="s">
        <v>29</v>
      </c>
      <c r="C3277" s="27" t="s">
        <v>168</v>
      </c>
      <c r="D3277" s="25" t="s">
        <v>440</v>
      </c>
      <c r="E3277" s="26" t="s">
        <v>470</v>
      </c>
      <c r="F3277" s="27" t="str">
        <f>VLOOKUP(표1[[#This Row],[품번]],[1]!품번구분[#Data],2,0)</f>
        <v>G</v>
      </c>
      <c r="G3277" s="26">
        <v>4</v>
      </c>
      <c r="H3277" s="28">
        <v>45</v>
      </c>
      <c r="I3277" s="28">
        <v>0</v>
      </c>
      <c r="J3277" s="29">
        <f>표1[[#This Row],[C/V]]*표1[[#This Row],[판수]]-표1[[#This Row],[불량수량]]</f>
        <v>180</v>
      </c>
      <c r="K3277" s="28" t="s">
        <v>358</v>
      </c>
      <c r="L3277" s="28" t="s">
        <v>34</v>
      </c>
      <c r="M3277" s="56">
        <v>0.5625</v>
      </c>
      <c r="N3277" s="56">
        <v>0.60416666666666663</v>
      </c>
      <c r="O3277" s="25">
        <f t="shared" si="262"/>
        <v>60</v>
      </c>
      <c r="P3277" s="31">
        <v>0</v>
      </c>
      <c r="Q3277" s="32"/>
      <c r="R3277" s="33">
        <f t="shared" si="264"/>
        <v>45</v>
      </c>
      <c r="S3277" s="34">
        <f t="shared" si="263"/>
        <v>85</v>
      </c>
      <c r="T3277" s="35">
        <f>IF(L3277="비가동",0,VLOOKUP(E3277,[1]단가!$D$4:$G$1048576,4,0))</f>
        <v>641</v>
      </c>
      <c r="U3277" s="35">
        <f t="shared" si="259"/>
        <v>115380</v>
      </c>
      <c r="V3277" s="36" t="str">
        <f>IF($L3277="비가동",0,IF($B3277="in",VLOOKUP($E3277,[1]투입량!$M:$T,3,FALSE),VLOOKUP($E3277,[1]투입량!$D:$I,3,FALSE)))</f>
        <v>E5005-1</v>
      </c>
      <c r="W3277" s="35">
        <f>IF($L3277="비가동",0,IF($B3277="in",VLOOKUP($E3277,[1]투입량!$M:$T,6,FALSE),VLOOKUP($E3277,[1]투입량!$D:$I,5,FALSE)))</f>
        <v>344</v>
      </c>
      <c r="X3277" s="35">
        <f t="shared" si="261"/>
        <v>17028</v>
      </c>
      <c r="Y3277" s="37">
        <f>IF(V3277=0,0,VLOOKUP(V3277,[1]원재료!C:H,3,0)*0.001)</f>
        <v>3.25</v>
      </c>
      <c r="Z3277" s="35">
        <f t="shared" si="260"/>
        <v>55341</v>
      </c>
      <c r="AA3277" s="49"/>
      <c r="AB3277" s="39" t="s">
        <v>232</v>
      </c>
      <c r="AC3277" s="40"/>
    </row>
    <row r="3278" spans="1:29" ht="19.5" customHeight="1" x14ac:dyDescent="0.45">
      <c r="A3278" s="58">
        <v>46161</v>
      </c>
      <c r="B3278" s="57" t="s">
        <v>29</v>
      </c>
      <c r="C3278" s="27" t="s">
        <v>168</v>
      </c>
      <c r="D3278" s="25" t="s">
        <v>345</v>
      </c>
      <c r="E3278" s="26" t="s">
        <v>346</v>
      </c>
      <c r="F3278" s="27" t="str">
        <f>VLOOKUP(표1[[#This Row],[품번]],[1]!품번구분[#Data],2,0)</f>
        <v>G</v>
      </c>
      <c r="G3278" s="26">
        <v>4</v>
      </c>
      <c r="H3278" s="28">
        <v>95</v>
      </c>
      <c r="I3278" s="28">
        <v>0</v>
      </c>
      <c r="J3278" s="29">
        <f>표1[[#This Row],[C/V]]*표1[[#This Row],[판수]]-표1[[#This Row],[불량수량]]</f>
        <v>380</v>
      </c>
      <c r="K3278" s="28" t="s">
        <v>352</v>
      </c>
      <c r="L3278" s="28" t="s">
        <v>34</v>
      </c>
      <c r="M3278" s="30" t="s">
        <v>230</v>
      </c>
      <c r="N3278" s="56" t="s">
        <v>353</v>
      </c>
      <c r="O3278" s="25">
        <f t="shared" si="262"/>
        <v>620</v>
      </c>
      <c r="P3278" s="31">
        <v>0</v>
      </c>
      <c r="Q3278" s="32"/>
      <c r="R3278" s="33">
        <f t="shared" si="264"/>
        <v>9.193548387096774</v>
      </c>
      <c r="S3278" s="34">
        <f t="shared" si="263"/>
        <v>195</v>
      </c>
      <c r="T3278" s="35">
        <f>IF(L3278="비가동",0,VLOOKUP(E3278,[1]단가!$D$4:$G$1048576,4,0))</f>
        <v>894.6</v>
      </c>
      <c r="U3278" s="35">
        <f t="shared" si="259"/>
        <v>339948</v>
      </c>
      <c r="V3278" s="36" t="str">
        <f>IF($L3278="비가동",0,IF($B3278="in",VLOOKUP($E3278,[1]투입량!$M:$T,3,FALSE),VLOOKUP($E3278,[1]투입량!$D:$I,3,FALSE)))</f>
        <v>E5007</v>
      </c>
      <c r="W3278" s="35">
        <f>IF($L3278="비가동",0,IF($B3278="in",VLOOKUP($E3278,[1]투입량!$M:$T,6,FALSE),VLOOKUP($E3278,[1]투입량!$D:$I,5,FALSE)))</f>
        <v>448</v>
      </c>
      <c r="X3278" s="35">
        <f t="shared" si="261"/>
        <v>46816.000000000007</v>
      </c>
      <c r="Y3278" s="37">
        <f>IF(V3278=0,0,VLOOKUP(V3278,[1]원재료!C:H,3,0)*0.001)</f>
        <v>4.55</v>
      </c>
      <c r="Z3278" s="35">
        <f t="shared" si="260"/>
        <v>213012.80000000002</v>
      </c>
      <c r="AA3278" s="49"/>
      <c r="AB3278" s="39" t="s">
        <v>232</v>
      </c>
      <c r="AC3278" s="40"/>
    </row>
    <row r="3279" spans="1:29" ht="19.5" customHeight="1" x14ac:dyDescent="0.45">
      <c r="A3279" s="58">
        <v>46161</v>
      </c>
      <c r="B3279" s="57" t="s">
        <v>29</v>
      </c>
      <c r="C3279" s="27" t="s">
        <v>168</v>
      </c>
      <c r="D3279" s="25" t="s">
        <v>348</v>
      </c>
      <c r="E3279" s="26">
        <v>480218</v>
      </c>
      <c r="F3279" s="27" t="str">
        <f>VLOOKUP(표1[[#This Row],[품번]],[1]!품번구분[#Data],2,0)</f>
        <v>G</v>
      </c>
      <c r="G3279" s="26">
        <v>6</v>
      </c>
      <c r="H3279" s="28">
        <v>95</v>
      </c>
      <c r="I3279" s="28">
        <v>0</v>
      </c>
      <c r="J3279" s="29">
        <f>표1[[#This Row],[C/V]]*표1[[#This Row],[판수]]-표1[[#This Row],[불량수량]]</f>
        <v>570</v>
      </c>
      <c r="K3279" s="28" t="s">
        <v>352</v>
      </c>
      <c r="L3279" s="28" t="s">
        <v>34</v>
      </c>
      <c r="M3279" s="30" t="s">
        <v>230</v>
      </c>
      <c r="N3279" s="56" t="s">
        <v>353</v>
      </c>
      <c r="O3279" s="25">
        <f t="shared" si="262"/>
        <v>620</v>
      </c>
      <c r="P3279" s="31">
        <v>0</v>
      </c>
      <c r="Q3279" s="32"/>
      <c r="R3279" s="33">
        <f t="shared" si="264"/>
        <v>9.193548387096774</v>
      </c>
      <c r="S3279" s="34">
        <f t="shared" si="263"/>
        <v>195</v>
      </c>
      <c r="T3279" s="35">
        <f>IF(L3279="비가동",0,VLOOKUP(E3279,[1]단가!$D$4:$G$1048576,4,0))</f>
        <v>724</v>
      </c>
      <c r="U3279" s="35">
        <f t="shared" si="259"/>
        <v>412680</v>
      </c>
      <c r="V3279" s="36" t="str">
        <f>IF($L3279="비가동",0,IF($B3279="in",VLOOKUP($E3279,[1]투입량!$M:$T,3,FALSE),VLOOKUP($E3279,[1]투입량!$D:$I,3,FALSE)))</f>
        <v>E5007</v>
      </c>
      <c r="W3279" s="35">
        <f>IF($L3279="비가동",0,IF($B3279="in",VLOOKUP($E3279,[1]투입량!$M:$T,6,FALSE),VLOOKUP($E3279,[1]투입량!$D:$I,5,FALSE)))</f>
        <v>300</v>
      </c>
      <c r="X3279" s="35">
        <f t="shared" si="261"/>
        <v>31350</v>
      </c>
      <c r="Y3279" s="37">
        <f>IF(V3279=0,0,VLOOKUP(V3279,[1]원재료!C:H,3,0)*0.001)</f>
        <v>4.55</v>
      </c>
      <c r="Z3279" s="35">
        <f t="shared" si="260"/>
        <v>142642.5</v>
      </c>
      <c r="AA3279" s="49"/>
      <c r="AB3279" s="39" t="s">
        <v>232</v>
      </c>
      <c r="AC3279" s="40"/>
    </row>
    <row r="3280" spans="1:29" ht="19.5" customHeight="1" x14ac:dyDescent="0.45">
      <c r="A3280" s="58">
        <v>46161</v>
      </c>
      <c r="B3280" s="57" t="s">
        <v>29</v>
      </c>
      <c r="C3280" s="27" t="s">
        <v>168</v>
      </c>
      <c r="D3280" s="25" t="s">
        <v>350</v>
      </c>
      <c r="E3280" s="26" t="s">
        <v>351</v>
      </c>
      <c r="F3280" s="27" t="str">
        <f>VLOOKUP(표1[[#This Row],[품번]],[1]!품번구분[#Data],2,0)</f>
        <v>G</v>
      </c>
      <c r="G3280" s="26">
        <v>4</v>
      </c>
      <c r="H3280" s="28">
        <v>62</v>
      </c>
      <c r="I3280" s="28">
        <v>0</v>
      </c>
      <c r="J3280" s="29">
        <f>표1[[#This Row],[C/V]]*표1[[#This Row],[판수]]-표1[[#This Row],[불량수량]]</f>
        <v>248</v>
      </c>
      <c r="K3280" s="28" t="s">
        <v>352</v>
      </c>
      <c r="L3280" s="28" t="s">
        <v>34</v>
      </c>
      <c r="M3280" s="30" t="s">
        <v>230</v>
      </c>
      <c r="N3280" s="56" t="s">
        <v>353</v>
      </c>
      <c r="O3280" s="25">
        <f t="shared" si="262"/>
        <v>620</v>
      </c>
      <c r="P3280" s="31">
        <v>0</v>
      </c>
      <c r="Q3280" s="32"/>
      <c r="R3280" s="33">
        <f t="shared" si="264"/>
        <v>6</v>
      </c>
      <c r="S3280" s="34">
        <f t="shared" si="263"/>
        <v>130</v>
      </c>
      <c r="T3280" s="35">
        <f>IF(L3280="비가동",0,VLOOKUP(E3280,[1]단가!$D$4:$G$1048576,4,0))</f>
        <v>1328.9</v>
      </c>
      <c r="U3280" s="35">
        <f t="shared" si="259"/>
        <v>329567.2</v>
      </c>
      <c r="V3280" s="36" t="str">
        <f>IF($L3280="비가동",0,IF($B3280="in",VLOOKUP($E3280,[1]투입량!$M:$T,3,FALSE),VLOOKUP($E3280,[1]투입량!$D:$I,3,FALSE)))</f>
        <v>E5007</v>
      </c>
      <c r="W3280" s="35">
        <f>IF($L3280="비가동",0,IF($B3280="in",VLOOKUP($E3280,[1]투입량!$M:$T,6,FALSE),VLOOKUP($E3280,[1]투입량!$D:$I,5,FALSE)))</f>
        <v>644</v>
      </c>
      <c r="X3280" s="35">
        <f t="shared" si="261"/>
        <v>43920.800000000003</v>
      </c>
      <c r="Y3280" s="37">
        <f>IF(V3280=0,0,VLOOKUP(V3280,[1]원재료!C:H,3,0)*0.001)</f>
        <v>4.55</v>
      </c>
      <c r="Z3280" s="35">
        <f t="shared" si="260"/>
        <v>199839.64</v>
      </c>
      <c r="AA3280" s="49"/>
      <c r="AB3280" s="39" t="s">
        <v>232</v>
      </c>
      <c r="AC3280" s="40"/>
    </row>
    <row r="3281" spans="1:29" ht="19.5" customHeight="1" x14ac:dyDescent="0.45">
      <c r="A3281" s="58">
        <v>46161</v>
      </c>
      <c r="B3281" s="57" t="s">
        <v>29</v>
      </c>
      <c r="C3281" s="27" t="s">
        <v>168</v>
      </c>
      <c r="D3281" s="25" t="s">
        <v>345</v>
      </c>
      <c r="E3281" s="26" t="s">
        <v>346</v>
      </c>
      <c r="F3281" s="27" t="str">
        <f>VLOOKUP(표1[[#This Row],[품번]],[1]!품번구분[#Data],2,0)</f>
        <v>G</v>
      </c>
      <c r="G3281" s="26">
        <v>4</v>
      </c>
      <c r="H3281" s="28">
        <v>100</v>
      </c>
      <c r="I3281" s="28">
        <v>0</v>
      </c>
      <c r="J3281" s="29">
        <f>표1[[#This Row],[C/V]]*표1[[#This Row],[판수]]-표1[[#This Row],[불량수량]]</f>
        <v>400</v>
      </c>
      <c r="K3281" s="28" t="s">
        <v>347</v>
      </c>
      <c r="L3281" s="28" t="s">
        <v>117</v>
      </c>
      <c r="M3281" s="30" t="s">
        <v>353</v>
      </c>
      <c r="N3281" s="56" t="s">
        <v>230</v>
      </c>
      <c r="O3281" s="25">
        <f t="shared" si="262"/>
        <v>660</v>
      </c>
      <c r="P3281" s="31">
        <v>0</v>
      </c>
      <c r="Q3281" s="32"/>
      <c r="R3281" s="33">
        <f t="shared" si="264"/>
        <v>9.0909090909090917</v>
      </c>
      <c r="S3281" s="34">
        <f t="shared" si="263"/>
        <v>195</v>
      </c>
      <c r="T3281" s="35">
        <f>IF(L3281="비가동",0,VLOOKUP(E3281,[1]단가!$D$4:$G$1048576,4,0))</f>
        <v>894.6</v>
      </c>
      <c r="U3281" s="35">
        <f t="shared" si="259"/>
        <v>357840</v>
      </c>
      <c r="V3281" s="36" t="str">
        <f>IF($L3281="비가동",0,IF($B3281="in",VLOOKUP($E3281,[1]투입량!$M:$T,3,FALSE),VLOOKUP($E3281,[1]투입량!$D:$I,3,FALSE)))</f>
        <v>E5007</v>
      </c>
      <c r="W3281" s="35">
        <f>IF($L3281="비가동",0,IF($B3281="in",VLOOKUP($E3281,[1]투입량!$M:$T,6,FALSE),VLOOKUP($E3281,[1]투입량!$D:$I,5,FALSE)))</f>
        <v>448</v>
      </c>
      <c r="X3281" s="35">
        <f t="shared" si="261"/>
        <v>49280.000000000007</v>
      </c>
      <c r="Y3281" s="37">
        <f>IF(V3281=0,0,VLOOKUP(V3281,[1]원재료!C:H,3,0)*0.001)</f>
        <v>4.55</v>
      </c>
      <c r="Z3281" s="35">
        <f t="shared" si="260"/>
        <v>224224.00000000003</v>
      </c>
      <c r="AA3281" s="49"/>
      <c r="AB3281" s="39" t="s">
        <v>232</v>
      </c>
      <c r="AC3281" s="40"/>
    </row>
    <row r="3282" spans="1:29" ht="19.5" customHeight="1" x14ac:dyDescent="0.45">
      <c r="A3282" s="58">
        <v>46161</v>
      </c>
      <c r="B3282" s="57" t="s">
        <v>29</v>
      </c>
      <c r="C3282" s="27" t="s">
        <v>168</v>
      </c>
      <c r="D3282" s="25" t="s">
        <v>348</v>
      </c>
      <c r="E3282" s="26">
        <v>480218</v>
      </c>
      <c r="F3282" s="27" t="str">
        <f>VLOOKUP(표1[[#This Row],[품번]],[1]!품번구분[#Data],2,0)</f>
        <v>G</v>
      </c>
      <c r="G3282" s="26">
        <v>6</v>
      </c>
      <c r="H3282" s="28">
        <v>100</v>
      </c>
      <c r="I3282" s="28">
        <v>0</v>
      </c>
      <c r="J3282" s="29">
        <f>표1[[#This Row],[C/V]]*표1[[#This Row],[판수]]-표1[[#This Row],[불량수량]]</f>
        <v>600</v>
      </c>
      <c r="K3282" s="28" t="s">
        <v>347</v>
      </c>
      <c r="L3282" s="28" t="s">
        <v>117</v>
      </c>
      <c r="M3282" s="30" t="s">
        <v>353</v>
      </c>
      <c r="N3282" s="56" t="s">
        <v>230</v>
      </c>
      <c r="O3282" s="25">
        <f t="shared" si="262"/>
        <v>660</v>
      </c>
      <c r="P3282" s="31">
        <v>0</v>
      </c>
      <c r="Q3282" s="32"/>
      <c r="R3282" s="33">
        <f t="shared" si="264"/>
        <v>9.0909090909090917</v>
      </c>
      <c r="S3282" s="34">
        <f t="shared" si="263"/>
        <v>195</v>
      </c>
      <c r="T3282" s="35">
        <f>IF(L3282="비가동",0,VLOOKUP(E3282,[1]단가!$D$4:$G$1048576,4,0))</f>
        <v>724</v>
      </c>
      <c r="U3282" s="35">
        <f t="shared" si="259"/>
        <v>434400</v>
      </c>
      <c r="V3282" s="36" t="str">
        <f>IF($L3282="비가동",0,IF($B3282="in",VLOOKUP($E3282,[1]투입량!$M:$T,3,FALSE),VLOOKUP($E3282,[1]투입량!$D:$I,3,FALSE)))</f>
        <v>E5007</v>
      </c>
      <c r="W3282" s="35">
        <f>IF($L3282="비가동",0,IF($B3282="in",VLOOKUP($E3282,[1]투입량!$M:$T,6,FALSE),VLOOKUP($E3282,[1]투입량!$D:$I,5,FALSE)))</f>
        <v>300</v>
      </c>
      <c r="X3282" s="35">
        <f t="shared" si="261"/>
        <v>33000</v>
      </c>
      <c r="Y3282" s="37">
        <f>IF(V3282=0,0,VLOOKUP(V3282,[1]원재료!C:H,3,0)*0.001)</f>
        <v>4.55</v>
      </c>
      <c r="Z3282" s="35">
        <f t="shared" si="260"/>
        <v>150150</v>
      </c>
      <c r="AA3282" s="49"/>
      <c r="AB3282" s="39" t="s">
        <v>232</v>
      </c>
      <c r="AC3282" s="40"/>
    </row>
    <row r="3283" spans="1:29" ht="19.5" customHeight="1" x14ac:dyDescent="0.45">
      <c r="A3283" s="58">
        <v>46161</v>
      </c>
      <c r="B3283" s="57" t="s">
        <v>29</v>
      </c>
      <c r="C3283" s="27" t="s">
        <v>168</v>
      </c>
      <c r="D3283" s="25" t="s">
        <v>350</v>
      </c>
      <c r="E3283" s="26" t="s">
        <v>351</v>
      </c>
      <c r="F3283" s="27" t="str">
        <f>VLOOKUP(표1[[#This Row],[품번]],[1]!품번구분[#Data],2,0)</f>
        <v>G</v>
      </c>
      <c r="G3283" s="26">
        <v>4</v>
      </c>
      <c r="H3283" s="28">
        <v>68</v>
      </c>
      <c r="I3283" s="28">
        <v>0</v>
      </c>
      <c r="J3283" s="29">
        <f>표1[[#This Row],[C/V]]*표1[[#This Row],[판수]]-표1[[#This Row],[불량수량]]</f>
        <v>272</v>
      </c>
      <c r="K3283" s="28" t="s">
        <v>347</v>
      </c>
      <c r="L3283" s="28" t="s">
        <v>117</v>
      </c>
      <c r="M3283" s="30" t="s">
        <v>353</v>
      </c>
      <c r="N3283" s="56" t="s">
        <v>230</v>
      </c>
      <c r="O3283" s="25">
        <f t="shared" si="262"/>
        <v>660</v>
      </c>
      <c r="P3283" s="31">
        <v>0</v>
      </c>
      <c r="Q3283" s="32"/>
      <c r="R3283" s="33">
        <f t="shared" si="264"/>
        <v>6.1818181818181817</v>
      </c>
      <c r="S3283" s="34">
        <f t="shared" si="263"/>
        <v>130</v>
      </c>
      <c r="T3283" s="35">
        <f>IF(L3283="비가동",0,VLOOKUP(E3283,[1]단가!$D$4:$G$1048576,4,0))</f>
        <v>1328.9</v>
      </c>
      <c r="U3283" s="35">
        <f t="shared" si="259"/>
        <v>361460.80000000005</v>
      </c>
      <c r="V3283" s="36" t="str">
        <f>IF($L3283="비가동",0,IF($B3283="in",VLOOKUP($E3283,[1]투입량!$M:$T,3,FALSE),VLOOKUP($E3283,[1]투입량!$D:$I,3,FALSE)))</f>
        <v>E5007</v>
      </c>
      <c r="W3283" s="35">
        <f>IF($L3283="비가동",0,IF($B3283="in",VLOOKUP($E3283,[1]투입량!$M:$T,6,FALSE),VLOOKUP($E3283,[1]투입량!$D:$I,5,FALSE)))</f>
        <v>644</v>
      </c>
      <c r="X3283" s="35">
        <f t="shared" si="261"/>
        <v>48171.200000000004</v>
      </c>
      <c r="Y3283" s="37">
        <f>IF(V3283=0,0,VLOOKUP(V3283,[1]원재료!C:H,3,0)*0.001)</f>
        <v>4.55</v>
      </c>
      <c r="Z3283" s="35">
        <f t="shared" si="260"/>
        <v>219178.96000000002</v>
      </c>
      <c r="AA3283" s="49"/>
      <c r="AB3283" s="39" t="s">
        <v>232</v>
      </c>
      <c r="AC3283" s="40"/>
    </row>
    <row r="3284" spans="1:29" ht="19.5" customHeight="1" x14ac:dyDescent="0.45">
      <c r="A3284" s="58">
        <v>46162</v>
      </c>
      <c r="B3284" s="57" t="s">
        <v>226</v>
      </c>
      <c r="C3284" s="27" t="s">
        <v>168</v>
      </c>
      <c r="D3284" s="25" t="s">
        <v>227</v>
      </c>
      <c r="E3284" s="26" t="s">
        <v>228</v>
      </c>
      <c r="F3284" s="27" t="str">
        <f>VLOOKUP(표1[[#This Row],[품번]],[1]!품번구분[#Data],2,0)</f>
        <v>G</v>
      </c>
      <c r="G3284" s="26">
        <v>12</v>
      </c>
      <c r="H3284" s="28">
        <v>90</v>
      </c>
      <c r="I3284" s="28">
        <v>0</v>
      </c>
      <c r="J3284" s="29">
        <f>표1[[#This Row],[C/V]]*표1[[#This Row],[판수]]-표1[[#This Row],[불량수량]]</f>
        <v>1080</v>
      </c>
      <c r="K3284" s="28" t="s">
        <v>258</v>
      </c>
      <c r="L3284" s="28" t="s">
        <v>34</v>
      </c>
      <c r="M3284" s="30" t="s">
        <v>230</v>
      </c>
      <c r="N3284" s="56" t="s">
        <v>471</v>
      </c>
      <c r="O3284" s="25">
        <f t="shared" si="262"/>
        <v>620</v>
      </c>
      <c r="P3284" s="31">
        <v>0</v>
      </c>
      <c r="Q3284" s="32"/>
      <c r="R3284" s="33">
        <f t="shared" si="264"/>
        <v>8.7096774193548399</v>
      </c>
      <c r="S3284" s="34">
        <f t="shared" si="263"/>
        <v>185</v>
      </c>
      <c r="T3284" s="35">
        <f>IF(L3284="비가동",0,VLOOKUP(E3284,[1]단가!$D$4:$G$1048576,4,0))</f>
        <v>389.7</v>
      </c>
      <c r="U3284" s="35">
        <f t="shared" si="259"/>
        <v>420876</v>
      </c>
      <c r="V3284" s="36" t="str">
        <f>IF($L3284="비가동",0,IF($B3284="in",VLOOKUP($E3284,[1]투입량!$M:$T,3,FALSE),VLOOKUP($E3284,[1]투입량!$D:$I,3,FALSE)))</f>
        <v>E5008</v>
      </c>
      <c r="W3284" s="35">
        <f>IF($L3284="비가동",0,IF($B3284="in",VLOOKUP($E3284,[1]투입량!$M:$T,6,FALSE),VLOOKUP($E3284,[1]투입량!$D:$I,5,FALSE)))</f>
        <v>537</v>
      </c>
      <c r="X3284" s="35">
        <f t="shared" si="261"/>
        <v>53163.000000000007</v>
      </c>
      <c r="Y3284" s="37">
        <f>IF(V3284=0,0,VLOOKUP(V3284,[1]원재료!C:H,3,0)*0.001)</f>
        <v>4.5600000000000005</v>
      </c>
      <c r="Z3284" s="35">
        <f t="shared" si="260"/>
        <v>242423.28000000006</v>
      </c>
      <c r="AA3284" s="49"/>
      <c r="AB3284" s="39" t="s">
        <v>232</v>
      </c>
      <c r="AC3284" s="40"/>
    </row>
    <row r="3285" spans="1:29" ht="19.5" customHeight="1" x14ac:dyDescent="0.45">
      <c r="A3285" s="58">
        <v>46162</v>
      </c>
      <c r="B3285" s="57" t="s">
        <v>226</v>
      </c>
      <c r="C3285" s="27" t="s">
        <v>168</v>
      </c>
      <c r="D3285" s="25" t="s">
        <v>233</v>
      </c>
      <c r="E3285" s="26" t="s">
        <v>234</v>
      </c>
      <c r="F3285" s="27" t="str">
        <f>VLOOKUP(표1[[#This Row],[품번]],[1]!품번구분[#Data],2,0)</f>
        <v>G</v>
      </c>
      <c r="G3285" s="26">
        <v>12</v>
      </c>
      <c r="H3285" s="28">
        <v>92</v>
      </c>
      <c r="I3285" s="28">
        <v>0</v>
      </c>
      <c r="J3285" s="29">
        <f>표1[[#This Row],[C/V]]*표1[[#This Row],[판수]]-표1[[#This Row],[불량수량]]</f>
        <v>1104</v>
      </c>
      <c r="K3285" s="28" t="s">
        <v>258</v>
      </c>
      <c r="L3285" s="28" t="s">
        <v>34</v>
      </c>
      <c r="M3285" s="30" t="s">
        <v>230</v>
      </c>
      <c r="N3285" s="56" t="s">
        <v>353</v>
      </c>
      <c r="O3285" s="25">
        <f t="shared" si="262"/>
        <v>620</v>
      </c>
      <c r="P3285" s="31">
        <v>0</v>
      </c>
      <c r="Q3285" s="32"/>
      <c r="R3285" s="33">
        <f t="shared" si="264"/>
        <v>8.9032258064516121</v>
      </c>
      <c r="S3285" s="34">
        <f t="shared" si="263"/>
        <v>187</v>
      </c>
      <c r="T3285" s="35">
        <f>IF(L3285="비가동",0,VLOOKUP(E3285,[1]단가!$D$4:$G$1048576,4,0))</f>
        <v>760.3</v>
      </c>
      <c r="U3285" s="35">
        <f t="shared" si="259"/>
        <v>839371.2</v>
      </c>
      <c r="V3285" s="36" t="str">
        <f>IF($L3285="비가동",0,IF($B3285="in",VLOOKUP($E3285,[1]투입량!$M:$T,3,FALSE),VLOOKUP($E3285,[1]투입량!$D:$I,3,FALSE)))</f>
        <v>E5007</v>
      </c>
      <c r="W3285" s="35">
        <f>IF($L3285="비가동",0,IF($B3285="in",VLOOKUP($E3285,[1]투입량!$M:$T,6,FALSE),VLOOKUP($E3285,[1]투입량!$D:$I,5,FALSE)))</f>
        <v>531</v>
      </c>
      <c r="X3285" s="35">
        <f t="shared" si="261"/>
        <v>53737.200000000004</v>
      </c>
      <c r="Y3285" s="37">
        <f>IF(V3285=0,0,VLOOKUP(V3285,[1]원재료!C:H,3,0)*0.001)</f>
        <v>4.55</v>
      </c>
      <c r="Z3285" s="35">
        <f t="shared" si="260"/>
        <v>244504.26</v>
      </c>
      <c r="AA3285" s="49"/>
      <c r="AB3285" s="39" t="s">
        <v>232</v>
      </c>
      <c r="AC3285" s="40"/>
    </row>
    <row r="3286" spans="1:29" ht="19.5" hidden="1" customHeight="1" x14ac:dyDescent="0.45">
      <c r="A3286" s="58">
        <v>46162</v>
      </c>
      <c r="B3286" s="57" t="s">
        <v>226</v>
      </c>
      <c r="C3286" s="27" t="s">
        <v>168</v>
      </c>
      <c r="D3286" s="25" t="s">
        <v>252</v>
      </c>
      <c r="E3286" s="26" t="s">
        <v>472</v>
      </c>
      <c r="F3286" s="27" t="str">
        <f>VLOOKUP(표1[[#This Row],[품번]],[1]!품번구분[#Data],2,0)</f>
        <v>G</v>
      </c>
      <c r="G3286" s="26">
        <v>1</v>
      </c>
      <c r="H3286" s="28">
        <v>59</v>
      </c>
      <c r="I3286" s="28">
        <v>0</v>
      </c>
      <c r="J3286" s="29">
        <f>표1[[#This Row],[C/V]]*표1[[#This Row],[판수]]-표1[[#This Row],[불량수량]]</f>
        <v>59</v>
      </c>
      <c r="K3286" s="28" t="s">
        <v>266</v>
      </c>
      <c r="L3286" s="28" t="s">
        <v>34</v>
      </c>
      <c r="M3286" s="30" t="s">
        <v>230</v>
      </c>
      <c r="N3286" s="56" t="s">
        <v>353</v>
      </c>
      <c r="O3286" s="25">
        <f t="shared" si="262"/>
        <v>530</v>
      </c>
      <c r="P3286" s="31">
        <v>90</v>
      </c>
      <c r="Q3286" s="32" t="s">
        <v>343</v>
      </c>
      <c r="R3286" s="33">
        <f t="shared" si="264"/>
        <v>6.6792452830188678</v>
      </c>
      <c r="S3286" s="34">
        <f t="shared" si="263"/>
        <v>137</v>
      </c>
      <c r="T3286" s="35">
        <f>IF(L3286="비가동",0,VLOOKUP(E3286,[1]단가!$D$4:$G$1048576,4,0))</f>
        <v>2700</v>
      </c>
      <c r="U3286" s="35">
        <f t="shared" si="259"/>
        <v>159300</v>
      </c>
      <c r="V3286" s="36" t="str">
        <f>IF($L3286="비가동",0,IF($B3286="in",VLOOKUP($E3286,[1]투입량!$M:$T,3,FALSE),VLOOKUP($E3286,[1]투입량!$D:$I,3,FALSE)))</f>
        <v>E5005-1</v>
      </c>
      <c r="W3286" s="35">
        <f>IF($L3286="비가동",0,IF($B3286="in",VLOOKUP($E3286,[1]투입량!$M:$T,6,FALSE),VLOOKUP($E3286,[1]투입량!$D:$I,5,FALSE)))</f>
        <v>356</v>
      </c>
      <c r="X3286" s="35">
        <f t="shared" si="261"/>
        <v>23104.400000000001</v>
      </c>
      <c r="Y3286" s="37">
        <f>IF(V3286=0,0,VLOOKUP(V3286,[1]원재료!C:H,3,0)*0.001)</f>
        <v>3.25</v>
      </c>
      <c r="Z3286" s="35">
        <f t="shared" si="260"/>
        <v>75089.3</v>
      </c>
      <c r="AA3286" s="49"/>
      <c r="AB3286" s="39" t="s">
        <v>232</v>
      </c>
      <c r="AC3286" s="40"/>
    </row>
    <row r="3287" spans="1:29" ht="19.5" customHeight="1" x14ac:dyDescent="0.45">
      <c r="A3287" s="58">
        <v>46162</v>
      </c>
      <c r="B3287" s="57" t="s">
        <v>226</v>
      </c>
      <c r="C3287" s="27" t="s">
        <v>168</v>
      </c>
      <c r="D3287" s="25" t="s">
        <v>235</v>
      </c>
      <c r="E3287" s="26" t="s">
        <v>236</v>
      </c>
      <c r="F3287" s="27" t="str">
        <f>VLOOKUP(표1[[#This Row],[품번]],[1]!품번구분[#Data],2,0)</f>
        <v>G</v>
      </c>
      <c r="G3287" s="26">
        <v>16</v>
      </c>
      <c r="H3287" s="28">
        <v>65</v>
      </c>
      <c r="I3287" s="28">
        <v>0</v>
      </c>
      <c r="J3287" s="29">
        <f>표1[[#This Row],[C/V]]*표1[[#This Row],[판수]]-표1[[#This Row],[불량수량]]</f>
        <v>1040</v>
      </c>
      <c r="K3287" s="28" t="s">
        <v>445</v>
      </c>
      <c r="L3287" s="28" t="s">
        <v>34</v>
      </c>
      <c r="M3287" s="30" t="s">
        <v>230</v>
      </c>
      <c r="N3287" s="56" t="s">
        <v>353</v>
      </c>
      <c r="O3287" s="25">
        <f t="shared" si="262"/>
        <v>620</v>
      </c>
      <c r="P3287" s="31">
        <v>0</v>
      </c>
      <c r="Q3287" s="32"/>
      <c r="R3287" s="33">
        <f t="shared" si="264"/>
        <v>6.2903225806451619</v>
      </c>
      <c r="S3287" s="34">
        <f t="shared" si="263"/>
        <v>143</v>
      </c>
      <c r="T3287" s="35">
        <f>IF(L3287="비가동",0,VLOOKUP(E3287,[1]단가!$D$4:$G$1048576,4,0))</f>
        <v>1541.9</v>
      </c>
      <c r="U3287" s="35">
        <f t="shared" si="259"/>
        <v>1603576</v>
      </c>
      <c r="V3287" s="36" t="str">
        <f>IF($L3287="비가동",0,IF($B3287="in",VLOOKUP($E3287,[1]투입량!$M:$T,3,FALSE),VLOOKUP($E3287,[1]투입량!$D:$I,3,FALSE)))</f>
        <v>E5005-1</v>
      </c>
      <c r="W3287" s="35">
        <f>IF($L3287="비가동",0,IF($B3287="in",VLOOKUP($E3287,[1]투입량!$M:$T,6,FALSE),VLOOKUP($E3287,[1]투입량!$D:$I,5,FALSE)))</f>
        <v>3102</v>
      </c>
      <c r="X3287" s="35">
        <f t="shared" si="261"/>
        <v>221793.00000000003</v>
      </c>
      <c r="Y3287" s="37">
        <f>IF(V3287=0,0,VLOOKUP(V3287,[1]원재료!C:H,3,0)*0.001)</f>
        <v>3.25</v>
      </c>
      <c r="Z3287" s="35">
        <f t="shared" si="260"/>
        <v>720827.25000000012</v>
      </c>
      <c r="AA3287" s="49"/>
      <c r="AB3287" s="39" t="s">
        <v>232</v>
      </c>
      <c r="AC3287" s="40"/>
    </row>
    <row r="3288" spans="1:29" ht="19.5" customHeight="1" x14ac:dyDescent="0.45">
      <c r="A3288" s="58">
        <v>46162</v>
      </c>
      <c r="B3288" s="57" t="s">
        <v>226</v>
      </c>
      <c r="C3288" s="27" t="s">
        <v>168</v>
      </c>
      <c r="D3288" s="25" t="s">
        <v>259</v>
      </c>
      <c r="E3288" s="26" t="s">
        <v>260</v>
      </c>
      <c r="F3288" s="27" t="str">
        <f>VLOOKUP(표1[[#This Row],[품번]],[1]!품번구분[#Data],2,0)</f>
        <v>G</v>
      </c>
      <c r="G3288" s="26">
        <v>24</v>
      </c>
      <c r="H3288" s="28">
        <v>61</v>
      </c>
      <c r="I3288" s="28">
        <v>0</v>
      </c>
      <c r="J3288" s="29">
        <f>표1[[#This Row],[C/V]]*표1[[#This Row],[판수]]-표1[[#This Row],[불량수량]]</f>
        <v>1464</v>
      </c>
      <c r="K3288" s="28" t="s">
        <v>445</v>
      </c>
      <c r="L3288" s="28" t="s">
        <v>34</v>
      </c>
      <c r="M3288" s="30" t="s">
        <v>230</v>
      </c>
      <c r="N3288" s="56" t="s">
        <v>353</v>
      </c>
      <c r="O3288" s="25">
        <f t="shared" si="262"/>
        <v>620</v>
      </c>
      <c r="P3288" s="31">
        <v>0</v>
      </c>
      <c r="Q3288" s="32"/>
      <c r="R3288" s="33">
        <f t="shared" si="264"/>
        <v>5.903225806451613</v>
      </c>
      <c r="S3288" s="34">
        <f t="shared" si="263"/>
        <v>61</v>
      </c>
      <c r="T3288" s="35">
        <f>IF(L3288="비가동",0,VLOOKUP(E3288,[1]단가!$D$4:$G$1048576,4,0))</f>
        <v>790</v>
      </c>
      <c r="U3288" s="35">
        <f t="shared" si="259"/>
        <v>1156560</v>
      </c>
      <c r="V3288" s="36" t="str">
        <f>IF($L3288="비가동",0,IF($B3288="in",VLOOKUP($E3288,[1]투입량!$M:$T,3,FALSE),VLOOKUP($E3288,[1]투입량!$D:$I,3,FALSE)))</f>
        <v>E5005-1(리본)</v>
      </c>
      <c r="W3288" s="35">
        <f>IF($L3288="비가동",0,IF($B3288="in",VLOOKUP($E3288,[1]투입량!$M:$T,6,FALSE),VLOOKUP($E3288,[1]투입량!$D:$I,5,FALSE)))</f>
        <v>2152.6499999999996</v>
      </c>
      <c r="X3288" s="35">
        <f t="shared" si="261"/>
        <v>144442.815</v>
      </c>
      <c r="Y3288" s="37">
        <f>IF(V3288=0,0,VLOOKUP(V3288,[1]원재료!C:H,3,0)*0.001)</f>
        <v>3.35</v>
      </c>
      <c r="Z3288" s="35">
        <f t="shared" si="260"/>
        <v>483883.43025000003</v>
      </c>
      <c r="AA3288" s="49"/>
      <c r="AB3288" s="39" t="s">
        <v>232</v>
      </c>
      <c r="AC3288" s="40"/>
    </row>
    <row r="3289" spans="1:29" ht="19.5" customHeight="1" x14ac:dyDescent="0.45">
      <c r="A3289" s="58">
        <v>46162</v>
      </c>
      <c r="B3289" s="57" t="s">
        <v>226</v>
      </c>
      <c r="C3289" s="27" t="s">
        <v>168</v>
      </c>
      <c r="D3289" s="25" t="s">
        <v>239</v>
      </c>
      <c r="E3289" s="26" t="s">
        <v>240</v>
      </c>
      <c r="F3289" s="27" t="str">
        <f>VLOOKUP(표1[[#This Row],[품번]],[1]!품번구분[#Data],2,0)</f>
        <v>G</v>
      </c>
      <c r="G3289" s="26">
        <v>16</v>
      </c>
      <c r="H3289" s="28">
        <v>70</v>
      </c>
      <c r="I3289" s="28">
        <v>0</v>
      </c>
      <c r="J3289" s="29">
        <f>표1[[#This Row],[C/V]]*표1[[#This Row],[판수]]-표1[[#This Row],[불량수량]]</f>
        <v>1120</v>
      </c>
      <c r="K3289" s="28" t="s">
        <v>263</v>
      </c>
      <c r="L3289" s="28" t="s">
        <v>34</v>
      </c>
      <c r="M3289" s="30" t="s">
        <v>230</v>
      </c>
      <c r="N3289" s="56" t="s">
        <v>353</v>
      </c>
      <c r="O3289" s="25">
        <f t="shared" si="262"/>
        <v>620</v>
      </c>
      <c r="P3289" s="31">
        <v>0</v>
      </c>
      <c r="Q3289" s="32"/>
      <c r="R3289" s="33">
        <f t="shared" si="264"/>
        <v>6.774193548387097</v>
      </c>
      <c r="S3289" s="34">
        <f t="shared" si="263"/>
        <v>146</v>
      </c>
      <c r="T3289" s="35">
        <f>IF(L3289="비가동",0,VLOOKUP(E3289,[1]단가!$D$4:$G$1048576,4,0))</f>
        <v>333.6</v>
      </c>
      <c r="U3289" s="35">
        <f t="shared" si="259"/>
        <v>373632</v>
      </c>
      <c r="V3289" s="36" t="str">
        <f>IF($L3289="비가동",0,IF($B3289="in",VLOOKUP($E3289,[1]투입량!$M:$T,3,FALSE),VLOOKUP($E3289,[1]투입량!$D:$I,3,FALSE)))</f>
        <v>E5005-1(리본)</v>
      </c>
      <c r="W3289" s="35">
        <f>IF($L3289="비가동",0,IF($B3289="in",VLOOKUP($E3289,[1]투입량!$M:$T,6,FALSE),VLOOKUP($E3289,[1]투입량!$D:$I,5,FALSE)))</f>
        <v>0</v>
      </c>
      <c r="X3289" s="35">
        <f t="shared" si="261"/>
        <v>0</v>
      </c>
      <c r="Y3289" s="37">
        <f>IF(V3289=0,0,VLOOKUP(V3289,[1]원재료!C:H,3,0)*0.001)</f>
        <v>3.35</v>
      </c>
      <c r="Z3289" s="35">
        <f t="shared" si="260"/>
        <v>0</v>
      </c>
      <c r="AA3289" s="49"/>
      <c r="AB3289" s="39" t="s">
        <v>232</v>
      </c>
      <c r="AC3289" s="40"/>
    </row>
    <row r="3290" spans="1:29" ht="19.5" customHeight="1" x14ac:dyDescent="0.45">
      <c r="A3290" s="58">
        <v>46162</v>
      </c>
      <c r="B3290" s="57" t="s">
        <v>226</v>
      </c>
      <c r="C3290" s="27" t="s">
        <v>168</v>
      </c>
      <c r="D3290" s="25" t="s">
        <v>264</v>
      </c>
      <c r="E3290" s="26" t="s">
        <v>265</v>
      </c>
      <c r="F3290" s="27" t="str">
        <f>VLOOKUP(표1[[#This Row],[품번]],[1]!품번구분[#Data],2,0)</f>
        <v>G</v>
      </c>
      <c r="G3290" s="26">
        <v>24</v>
      </c>
      <c r="H3290" s="28">
        <v>70</v>
      </c>
      <c r="I3290" s="28">
        <v>0</v>
      </c>
      <c r="J3290" s="29">
        <f>표1[[#This Row],[C/V]]*표1[[#This Row],[판수]]-표1[[#This Row],[불량수량]]</f>
        <v>1680</v>
      </c>
      <c r="K3290" s="28" t="s">
        <v>263</v>
      </c>
      <c r="L3290" s="28" t="s">
        <v>34</v>
      </c>
      <c r="M3290" s="30" t="s">
        <v>230</v>
      </c>
      <c r="N3290" s="56" t="s">
        <v>353</v>
      </c>
      <c r="O3290" s="25">
        <f t="shared" si="262"/>
        <v>620</v>
      </c>
      <c r="P3290" s="31">
        <v>0</v>
      </c>
      <c r="Q3290" s="32"/>
      <c r="R3290" s="33">
        <f t="shared" si="264"/>
        <v>6.774193548387097</v>
      </c>
      <c r="S3290" s="34">
        <f t="shared" si="263"/>
        <v>146</v>
      </c>
      <c r="T3290" s="35">
        <f>IF(L3290="비가동",0,VLOOKUP(E3290,[1]단가!$D$4:$G$1048576,4,0))</f>
        <v>473</v>
      </c>
      <c r="U3290" s="35">
        <f t="shared" si="259"/>
        <v>794640</v>
      </c>
      <c r="V3290" s="36" t="str">
        <f>IF($L3290="비가동",0,IF($B3290="in",VLOOKUP($E3290,[1]투입량!$M:$T,3,FALSE),VLOOKUP($E3290,[1]투입량!$D:$I,3,FALSE)))</f>
        <v>E5005-1</v>
      </c>
      <c r="W3290" s="35">
        <f>IF($L3290="비가동",0,IF($B3290="in",VLOOKUP($E3290,[1]투입량!$M:$T,6,FALSE),VLOOKUP($E3290,[1]투입량!$D:$I,5,FALSE)))</f>
        <v>1770</v>
      </c>
      <c r="X3290" s="35">
        <f t="shared" si="261"/>
        <v>136290.00000000003</v>
      </c>
      <c r="Y3290" s="37">
        <f>IF(V3290=0,0,VLOOKUP(V3290,[1]원재료!C:H,3,0)*0.001)</f>
        <v>3.25</v>
      </c>
      <c r="Z3290" s="35">
        <f t="shared" si="260"/>
        <v>442942.50000000012</v>
      </c>
      <c r="AA3290" s="49"/>
      <c r="AB3290" s="39" t="s">
        <v>232</v>
      </c>
      <c r="AC3290" s="40"/>
    </row>
    <row r="3291" spans="1:29" ht="19.5" hidden="1" customHeight="1" x14ac:dyDescent="0.45">
      <c r="A3291" s="58">
        <v>46162</v>
      </c>
      <c r="B3291" s="57" t="s">
        <v>226</v>
      </c>
      <c r="C3291" s="27" t="s">
        <v>168</v>
      </c>
      <c r="D3291" s="25" t="s">
        <v>241</v>
      </c>
      <c r="E3291" s="26" t="s">
        <v>242</v>
      </c>
      <c r="F3291" s="27" t="str">
        <f>VLOOKUP(표1[[#This Row],[품번]],[1]!품번구분[#Data],2,0)</f>
        <v>G</v>
      </c>
      <c r="G3291" s="26">
        <v>16</v>
      </c>
      <c r="H3291" s="28">
        <v>9</v>
      </c>
      <c r="I3291" s="28">
        <v>0</v>
      </c>
      <c r="J3291" s="29">
        <f>표1[[#This Row],[C/V]]*표1[[#This Row],[판수]]-표1[[#This Row],[불량수량]]</f>
        <v>144</v>
      </c>
      <c r="K3291" s="28" t="s">
        <v>266</v>
      </c>
      <c r="L3291" s="28" t="s">
        <v>34</v>
      </c>
      <c r="M3291" s="30" t="s">
        <v>230</v>
      </c>
      <c r="N3291" s="56" t="s">
        <v>353</v>
      </c>
      <c r="O3291" s="25">
        <f t="shared" si="262"/>
        <v>113</v>
      </c>
      <c r="P3291" s="31">
        <v>507</v>
      </c>
      <c r="Q3291" s="32" t="s">
        <v>47</v>
      </c>
      <c r="R3291" s="33">
        <f t="shared" si="264"/>
        <v>4.778761061946903</v>
      </c>
      <c r="S3291" s="34">
        <f t="shared" si="263"/>
        <v>9</v>
      </c>
      <c r="T3291" s="35">
        <f>IF(L3291="비가동",0,VLOOKUP(E3291,[1]단가!$D$4:$G$1048576,4,0))</f>
        <v>774</v>
      </c>
      <c r="U3291" s="35">
        <f t="shared" si="259"/>
        <v>111456</v>
      </c>
      <c r="V3291" s="36" t="str">
        <f>IF($L3291="비가동",0,IF($B3291="in",VLOOKUP($E3291,[1]투입량!$M:$T,3,FALSE),VLOOKUP($E3291,[1]투입량!$D:$I,3,FALSE)))</f>
        <v>E4701(리본)</v>
      </c>
      <c r="W3291" s="35">
        <f>IF($L3291="비가동",0,IF($B3291="in",VLOOKUP($E3291,[1]투입량!$M:$T,6,FALSE),VLOOKUP($E3291,[1]투입량!$D:$I,5,FALSE)))</f>
        <v>2022.6999999999998</v>
      </c>
      <c r="X3291" s="35">
        <f t="shared" si="261"/>
        <v>20024.73</v>
      </c>
      <c r="Y3291" s="37">
        <f>IF(V3291=0,0,VLOOKUP(V3291,[1]원재료!C:H,3,0)*0.001)</f>
        <v>3.41</v>
      </c>
      <c r="Z3291" s="35">
        <f t="shared" si="260"/>
        <v>68284.329299999998</v>
      </c>
      <c r="AA3291" s="49"/>
      <c r="AB3291" s="39" t="s">
        <v>232</v>
      </c>
      <c r="AC3291" s="40"/>
    </row>
    <row r="3292" spans="1:29" ht="19.5" hidden="1" customHeight="1" x14ac:dyDescent="0.45">
      <c r="A3292" s="58">
        <v>46162</v>
      </c>
      <c r="B3292" s="57" t="s">
        <v>226</v>
      </c>
      <c r="C3292" s="27" t="s">
        <v>168</v>
      </c>
      <c r="D3292" s="25" t="s">
        <v>244</v>
      </c>
      <c r="E3292" s="26" t="s">
        <v>245</v>
      </c>
      <c r="F3292" s="27" t="str">
        <f>VLOOKUP(표1[[#This Row],[품번]],[1]!품번구분[#Data],2,0)</f>
        <v>G</v>
      </c>
      <c r="G3292" s="26">
        <v>20</v>
      </c>
      <c r="H3292" s="28">
        <v>8</v>
      </c>
      <c r="I3292" s="28">
        <v>0</v>
      </c>
      <c r="J3292" s="29">
        <f>표1[[#This Row],[C/V]]*표1[[#This Row],[판수]]-표1[[#This Row],[불량수량]]</f>
        <v>160</v>
      </c>
      <c r="K3292" s="28" t="s">
        <v>266</v>
      </c>
      <c r="L3292" s="28" t="s">
        <v>34</v>
      </c>
      <c r="M3292" s="30" t="s">
        <v>230</v>
      </c>
      <c r="N3292" s="56" t="s">
        <v>353</v>
      </c>
      <c r="O3292" s="25">
        <f t="shared" si="262"/>
        <v>112</v>
      </c>
      <c r="P3292" s="31">
        <v>508</v>
      </c>
      <c r="Q3292" s="32" t="s">
        <v>47</v>
      </c>
      <c r="R3292" s="33">
        <f t="shared" si="264"/>
        <v>4.2857142857142856</v>
      </c>
      <c r="S3292" s="34">
        <f t="shared" si="263"/>
        <v>79</v>
      </c>
      <c r="T3292" s="35">
        <f>IF(L3292="비가동",0,VLOOKUP(E3292,[1]단가!$D$4:$G$1048576,4,0))</f>
        <v>350</v>
      </c>
      <c r="U3292" s="35">
        <f t="shared" si="259"/>
        <v>56000</v>
      </c>
      <c r="V3292" s="36" t="str">
        <f>IF($L3292="비가동",0,IF($B3292="in",VLOOKUP($E3292,[1]투입량!$M:$T,3,FALSE),VLOOKUP($E3292,[1]투입량!$D:$I,3,FALSE)))</f>
        <v>E5005-1</v>
      </c>
      <c r="W3292" s="35">
        <f>IF($L3292="비가동",0,IF($B3292="in",VLOOKUP($E3292,[1]투입량!$M:$T,6,FALSE),VLOOKUP($E3292,[1]투입량!$D:$I,5,FALSE)))</f>
        <v>1147</v>
      </c>
      <c r="X3292" s="35">
        <f t="shared" si="261"/>
        <v>10093.6</v>
      </c>
      <c r="Y3292" s="37">
        <f>IF(V3292=0,0,VLOOKUP(V3292,[1]원재료!C:H,3,0)*0.001)</f>
        <v>3.25</v>
      </c>
      <c r="Z3292" s="35">
        <f t="shared" si="260"/>
        <v>32804.200000000004</v>
      </c>
      <c r="AA3292" s="49"/>
      <c r="AB3292" s="39" t="s">
        <v>232</v>
      </c>
      <c r="AC3292" s="40"/>
    </row>
    <row r="3293" spans="1:29" ht="19.5" customHeight="1" x14ac:dyDescent="0.45">
      <c r="A3293" s="58">
        <v>46162</v>
      </c>
      <c r="B3293" s="57" t="s">
        <v>226</v>
      </c>
      <c r="C3293" s="27" t="s">
        <v>168</v>
      </c>
      <c r="D3293" s="25" t="s">
        <v>246</v>
      </c>
      <c r="E3293" s="26" t="s">
        <v>451</v>
      </c>
      <c r="F3293" s="27" t="str">
        <f>VLOOKUP(표1[[#This Row],[품번]],[1]!품번구분[#Data],2,0)</f>
        <v>G</v>
      </c>
      <c r="G3293" s="26">
        <v>24</v>
      </c>
      <c r="H3293" s="28">
        <v>73</v>
      </c>
      <c r="I3293" s="28">
        <v>0</v>
      </c>
      <c r="J3293" s="29">
        <f>표1[[#This Row],[C/V]]*표1[[#This Row],[판수]]-표1[[#This Row],[불량수량]]</f>
        <v>1752</v>
      </c>
      <c r="K3293" s="28" t="s">
        <v>266</v>
      </c>
      <c r="L3293" s="28" t="s">
        <v>34</v>
      </c>
      <c r="M3293" s="30" t="s">
        <v>230</v>
      </c>
      <c r="N3293" s="56" t="s">
        <v>353</v>
      </c>
      <c r="O3293" s="25">
        <f t="shared" si="262"/>
        <v>620</v>
      </c>
      <c r="P3293" s="31">
        <v>0</v>
      </c>
      <c r="Q3293" s="32"/>
      <c r="R3293" s="33">
        <f t="shared" si="264"/>
        <v>7.064516129032258</v>
      </c>
      <c r="S3293" s="34">
        <f t="shared" si="263"/>
        <v>73</v>
      </c>
      <c r="T3293" s="35">
        <f>IF(L3293="비가동",0,VLOOKUP(E3293,[1]단가!$D$4:$G$1048576,4,0))</f>
        <v>320</v>
      </c>
      <c r="U3293" s="35">
        <f t="shared" si="259"/>
        <v>560640</v>
      </c>
      <c r="V3293" s="36" t="str">
        <f>IF($L3293="비가동",0,IF($B3293="in",VLOOKUP($E3293,[1]투입량!$M:$T,3,FALSE),VLOOKUP($E3293,[1]투입량!$D:$I,3,FALSE)))</f>
        <v>E5005-1</v>
      </c>
      <c r="W3293" s="35">
        <f>IF($L3293="비가동",0,IF($B3293="in",VLOOKUP($E3293,[1]투입량!$M:$T,6,FALSE),VLOOKUP($E3293,[1]투입량!$D:$I,5,FALSE)))</f>
        <v>0</v>
      </c>
      <c r="X3293" s="35">
        <f t="shared" si="261"/>
        <v>0</v>
      </c>
      <c r="Y3293" s="37">
        <f>IF(V3293=0,0,VLOOKUP(V3293,[1]원재료!C:H,3,0)*0.001)</f>
        <v>3.25</v>
      </c>
      <c r="Z3293" s="35">
        <f t="shared" si="260"/>
        <v>0</v>
      </c>
      <c r="AA3293" s="49"/>
      <c r="AB3293" s="39" t="s">
        <v>232</v>
      </c>
      <c r="AC3293" s="40"/>
    </row>
    <row r="3294" spans="1:29" ht="19.5" customHeight="1" x14ac:dyDescent="0.45">
      <c r="A3294" s="58">
        <v>46162</v>
      </c>
      <c r="B3294" s="57" t="s">
        <v>226</v>
      </c>
      <c r="C3294" s="27" t="s">
        <v>168</v>
      </c>
      <c r="D3294" s="25" t="s">
        <v>227</v>
      </c>
      <c r="E3294" s="26" t="s">
        <v>228</v>
      </c>
      <c r="F3294" s="27" t="str">
        <f>VLOOKUP(표1[[#This Row],[품번]],[1]!품번구분[#Data],2,0)</f>
        <v>G</v>
      </c>
      <c r="G3294" s="26">
        <v>12</v>
      </c>
      <c r="H3294" s="28">
        <v>95</v>
      </c>
      <c r="I3294" s="28">
        <v>0</v>
      </c>
      <c r="J3294" s="29">
        <f>표1[[#This Row],[C/V]]*표1[[#This Row],[판수]]-표1[[#This Row],[불량수량]]</f>
        <v>1140</v>
      </c>
      <c r="K3294" s="28" t="s">
        <v>229</v>
      </c>
      <c r="L3294" s="28" t="s">
        <v>117</v>
      </c>
      <c r="M3294" s="30" t="s">
        <v>353</v>
      </c>
      <c r="N3294" s="56" t="s">
        <v>230</v>
      </c>
      <c r="O3294" s="25">
        <f t="shared" si="262"/>
        <v>660</v>
      </c>
      <c r="P3294" s="31">
        <v>0</v>
      </c>
      <c r="Q3294" s="32"/>
      <c r="R3294" s="33">
        <f t="shared" si="264"/>
        <v>8.6363636363636367</v>
      </c>
      <c r="S3294" s="34">
        <f t="shared" si="263"/>
        <v>185</v>
      </c>
      <c r="T3294" s="35">
        <f>IF(L3294="비가동",0,VLOOKUP(E3294,[1]단가!$D$4:$G$1048576,4,0))</f>
        <v>389.7</v>
      </c>
      <c r="U3294" s="35">
        <f t="shared" si="259"/>
        <v>444258</v>
      </c>
      <c r="V3294" s="36" t="str">
        <f>IF($L3294="비가동",0,IF($B3294="in",VLOOKUP($E3294,[1]투입량!$M:$T,3,FALSE),VLOOKUP($E3294,[1]투입량!$D:$I,3,FALSE)))</f>
        <v>E5008</v>
      </c>
      <c r="W3294" s="35">
        <f>IF($L3294="비가동",0,IF($B3294="in",VLOOKUP($E3294,[1]투입량!$M:$T,6,FALSE),VLOOKUP($E3294,[1]투입량!$D:$I,5,FALSE)))</f>
        <v>537</v>
      </c>
      <c r="X3294" s="35">
        <f t="shared" si="261"/>
        <v>56116.500000000007</v>
      </c>
      <c r="Y3294" s="37">
        <f>IF(V3294=0,0,VLOOKUP(V3294,[1]원재료!C:H,3,0)*0.001)</f>
        <v>4.5600000000000005</v>
      </c>
      <c r="Z3294" s="35">
        <f t="shared" si="260"/>
        <v>255891.24000000005</v>
      </c>
      <c r="AA3294" s="49"/>
      <c r="AB3294" s="39" t="s">
        <v>232</v>
      </c>
      <c r="AC3294" s="40"/>
    </row>
    <row r="3295" spans="1:29" ht="19.5" customHeight="1" x14ac:dyDescent="0.45">
      <c r="A3295" s="58">
        <v>46162</v>
      </c>
      <c r="B3295" s="57" t="s">
        <v>226</v>
      </c>
      <c r="C3295" s="27" t="s">
        <v>168</v>
      </c>
      <c r="D3295" s="25" t="s">
        <v>233</v>
      </c>
      <c r="E3295" s="26" t="s">
        <v>234</v>
      </c>
      <c r="F3295" s="27" t="str">
        <f>VLOOKUP(표1[[#This Row],[품번]],[1]!품번구분[#Data],2,0)</f>
        <v>G</v>
      </c>
      <c r="G3295" s="26">
        <v>12</v>
      </c>
      <c r="H3295" s="28">
        <v>95</v>
      </c>
      <c r="I3295" s="28">
        <v>0</v>
      </c>
      <c r="J3295" s="29">
        <f>표1[[#This Row],[C/V]]*표1[[#This Row],[판수]]-표1[[#This Row],[불량수량]]</f>
        <v>1140</v>
      </c>
      <c r="K3295" s="28" t="s">
        <v>229</v>
      </c>
      <c r="L3295" s="28" t="s">
        <v>117</v>
      </c>
      <c r="M3295" s="30" t="s">
        <v>473</v>
      </c>
      <c r="N3295" s="56" t="s">
        <v>230</v>
      </c>
      <c r="O3295" s="25">
        <f t="shared" si="262"/>
        <v>660</v>
      </c>
      <c r="P3295" s="31">
        <v>0</v>
      </c>
      <c r="Q3295" s="32"/>
      <c r="R3295" s="33">
        <f t="shared" si="264"/>
        <v>8.6363636363636367</v>
      </c>
      <c r="S3295" s="34">
        <f t="shared" si="263"/>
        <v>187</v>
      </c>
      <c r="T3295" s="35">
        <f>IF(L3295="비가동",0,VLOOKUP(E3295,[1]단가!$D$4:$G$1048576,4,0))</f>
        <v>760.3</v>
      </c>
      <c r="U3295" s="35">
        <f t="shared" si="259"/>
        <v>866742</v>
      </c>
      <c r="V3295" s="36" t="str">
        <f>IF($L3295="비가동",0,IF($B3295="in",VLOOKUP($E3295,[1]투입량!$M:$T,3,FALSE),VLOOKUP($E3295,[1]투입량!$D:$I,3,FALSE)))</f>
        <v>E5007</v>
      </c>
      <c r="W3295" s="35">
        <f>IF($L3295="비가동",0,IF($B3295="in",VLOOKUP($E3295,[1]투입량!$M:$T,6,FALSE),VLOOKUP($E3295,[1]투입량!$D:$I,5,FALSE)))</f>
        <v>531</v>
      </c>
      <c r="X3295" s="35">
        <f t="shared" si="261"/>
        <v>55489.5</v>
      </c>
      <c r="Y3295" s="37">
        <f>IF(V3295=0,0,VLOOKUP(V3295,[1]원재료!C:H,3,0)*0.001)</f>
        <v>4.55</v>
      </c>
      <c r="Z3295" s="35">
        <f t="shared" si="260"/>
        <v>252477.22499999998</v>
      </c>
      <c r="AA3295" s="49"/>
      <c r="AB3295" s="39" t="s">
        <v>232</v>
      </c>
      <c r="AC3295" s="40"/>
    </row>
    <row r="3296" spans="1:29" ht="19.5" customHeight="1" x14ac:dyDescent="0.45">
      <c r="A3296" s="58">
        <v>46162</v>
      </c>
      <c r="B3296" s="57" t="s">
        <v>226</v>
      </c>
      <c r="C3296" s="27" t="s">
        <v>168</v>
      </c>
      <c r="D3296" s="25" t="s">
        <v>252</v>
      </c>
      <c r="E3296" s="26" t="s">
        <v>472</v>
      </c>
      <c r="F3296" s="27" t="str">
        <f>VLOOKUP(표1[[#This Row],[품번]],[1]!품번구분[#Data],2,0)</f>
        <v>G</v>
      </c>
      <c r="G3296" s="26">
        <v>1</v>
      </c>
      <c r="H3296" s="28">
        <v>78</v>
      </c>
      <c r="I3296" s="28">
        <v>0</v>
      </c>
      <c r="J3296" s="29">
        <f>표1[[#This Row],[C/V]]*표1[[#This Row],[판수]]-표1[[#This Row],[불량수량]]</f>
        <v>78</v>
      </c>
      <c r="K3296" s="28" t="s">
        <v>372</v>
      </c>
      <c r="L3296" s="28" t="s">
        <v>117</v>
      </c>
      <c r="M3296" s="30" t="s">
        <v>353</v>
      </c>
      <c r="N3296" s="56" t="s">
        <v>230</v>
      </c>
      <c r="O3296" s="25">
        <f t="shared" si="262"/>
        <v>660</v>
      </c>
      <c r="P3296" s="31">
        <v>0</v>
      </c>
      <c r="Q3296" s="32"/>
      <c r="R3296" s="33">
        <f t="shared" si="264"/>
        <v>7.0909090909090908</v>
      </c>
      <c r="S3296" s="34">
        <f t="shared" si="263"/>
        <v>137</v>
      </c>
      <c r="T3296" s="35">
        <f>IF(L3296="비가동",0,VLOOKUP(E3296,[1]단가!$D$4:$G$1048576,4,0))</f>
        <v>2700</v>
      </c>
      <c r="U3296" s="35">
        <f t="shared" si="259"/>
        <v>210600</v>
      </c>
      <c r="V3296" s="36" t="str">
        <f>IF($L3296="비가동",0,IF($B3296="in",VLOOKUP($E3296,[1]투입량!$M:$T,3,FALSE),VLOOKUP($E3296,[1]투입량!$D:$I,3,FALSE)))</f>
        <v>E5005-1</v>
      </c>
      <c r="W3296" s="35">
        <f>IF($L3296="비가동",0,IF($B3296="in",VLOOKUP($E3296,[1]투입량!$M:$T,6,FALSE),VLOOKUP($E3296,[1]투입량!$D:$I,5,FALSE)))</f>
        <v>356</v>
      </c>
      <c r="X3296" s="35">
        <f t="shared" si="261"/>
        <v>30544.800000000003</v>
      </c>
      <c r="Y3296" s="37">
        <f>IF(V3296=0,0,VLOOKUP(V3296,[1]원재료!C:H,3,0)*0.001)</f>
        <v>3.25</v>
      </c>
      <c r="Z3296" s="35">
        <f t="shared" si="260"/>
        <v>99270.6</v>
      </c>
      <c r="AA3296" s="49"/>
      <c r="AB3296" s="39" t="s">
        <v>232</v>
      </c>
      <c r="AC3296" s="40"/>
    </row>
    <row r="3297" spans="1:29" ht="19.5" customHeight="1" x14ac:dyDescent="0.45">
      <c r="A3297" s="58">
        <v>46162</v>
      </c>
      <c r="B3297" s="57" t="s">
        <v>226</v>
      </c>
      <c r="C3297" s="27" t="s">
        <v>168</v>
      </c>
      <c r="D3297" s="25" t="s">
        <v>256</v>
      </c>
      <c r="E3297" s="26" t="s">
        <v>249</v>
      </c>
      <c r="F3297" s="27" t="str">
        <f>VLOOKUP(표1[[#This Row],[품번]],[1]!품번구분[#Data],2,0)</f>
        <v>G</v>
      </c>
      <c r="G3297" s="26">
        <v>8</v>
      </c>
      <c r="H3297" s="28">
        <v>74</v>
      </c>
      <c r="I3297" s="28">
        <v>0</v>
      </c>
      <c r="J3297" s="29">
        <f>표1[[#This Row],[C/V]]*표1[[#This Row],[판수]]-표1[[#This Row],[불량수량]]</f>
        <v>592</v>
      </c>
      <c r="K3297" s="28" t="s">
        <v>387</v>
      </c>
      <c r="L3297" s="28" t="s">
        <v>117</v>
      </c>
      <c r="M3297" s="30" t="s">
        <v>353</v>
      </c>
      <c r="N3297" s="56" t="s">
        <v>230</v>
      </c>
      <c r="O3297" s="25">
        <f t="shared" si="262"/>
        <v>660</v>
      </c>
      <c r="P3297" s="31">
        <v>0</v>
      </c>
      <c r="Q3297" s="32"/>
      <c r="R3297" s="33">
        <f t="shared" si="264"/>
        <v>6.7272727272727275</v>
      </c>
      <c r="S3297" s="34">
        <f t="shared" si="263"/>
        <v>74</v>
      </c>
      <c r="T3297" s="35">
        <f>IF(L3297="비가동",0,VLOOKUP(E3297,[1]단가!$D$4:$G$1048576,4,0))</f>
        <v>874</v>
      </c>
      <c r="U3297" s="35">
        <f t="shared" si="259"/>
        <v>517408</v>
      </c>
      <c r="V3297" s="36" t="str">
        <f>IF($L3297="비가동",0,IF($B3297="in",VLOOKUP($E3297,[1]투입량!$M:$T,3,FALSE),VLOOKUP($E3297,[1]투입량!$D:$I,3,FALSE)))</f>
        <v>E5005-1(리본)</v>
      </c>
      <c r="W3297" s="35">
        <f>IF($L3297="비가동",0,IF($B3297="in",VLOOKUP($E3297,[1]투입량!$M:$T,6,FALSE),VLOOKUP($E3297,[1]투입량!$D:$I,5,FALSE)))</f>
        <v>1163.9000000000001</v>
      </c>
      <c r="X3297" s="35">
        <f t="shared" si="261"/>
        <v>94741.460000000021</v>
      </c>
      <c r="Y3297" s="37">
        <f>IF(V3297=0,0,VLOOKUP(V3297,[1]원재료!C:H,3,0)*0.001)</f>
        <v>3.35</v>
      </c>
      <c r="Z3297" s="35">
        <f t="shared" si="260"/>
        <v>317383.89100000006</v>
      </c>
      <c r="AA3297" s="49"/>
      <c r="AB3297" s="39" t="s">
        <v>232</v>
      </c>
      <c r="AC3297" s="40"/>
    </row>
    <row r="3298" spans="1:29" ht="19.5" customHeight="1" x14ac:dyDescent="0.45">
      <c r="A3298" s="58">
        <v>46162</v>
      </c>
      <c r="B3298" s="57" t="s">
        <v>226</v>
      </c>
      <c r="C3298" s="27" t="s">
        <v>168</v>
      </c>
      <c r="D3298" s="25" t="s">
        <v>235</v>
      </c>
      <c r="E3298" s="26" t="s">
        <v>236</v>
      </c>
      <c r="F3298" s="27" t="str">
        <f>VLOOKUP(표1[[#This Row],[품번]],[1]!품번구분[#Data],2,0)</f>
        <v>G</v>
      </c>
      <c r="G3298" s="26">
        <v>16</v>
      </c>
      <c r="H3298" s="28">
        <v>78</v>
      </c>
      <c r="I3298" s="28">
        <v>0</v>
      </c>
      <c r="J3298" s="29">
        <f>표1[[#This Row],[C/V]]*표1[[#This Row],[판수]]-표1[[#This Row],[불량수량]]</f>
        <v>1248</v>
      </c>
      <c r="K3298" s="28" t="s">
        <v>387</v>
      </c>
      <c r="L3298" s="28" t="s">
        <v>117</v>
      </c>
      <c r="M3298" s="30" t="s">
        <v>353</v>
      </c>
      <c r="N3298" s="56" t="s">
        <v>230</v>
      </c>
      <c r="O3298" s="25">
        <f t="shared" si="262"/>
        <v>660</v>
      </c>
      <c r="P3298" s="31">
        <v>0</v>
      </c>
      <c r="Q3298" s="32"/>
      <c r="R3298" s="33">
        <f t="shared" si="264"/>
        <v>7.0909090909090908</v>
      </c>
      <c r="S3298" s="34">
        <f t="shared" si="263"/>
        <v>143</v>
      </c>
      <c r="T3298" s="35">
        <f>IF(L3298="비가동",0,VLOOKUP(E3298,[1]단가!$D$4:$G$1048576,4,0))</f>
        <v>1541.9</v>
      </c>
      <c r="U3298" s="35">
        <f t="shared" si="259"/>
        <v>1924291.2000000002</v>
      </c>
      <c r="V3298" s="36" t="str">
        <f>IF($L3298="비가동",0,IF($B3298="in",VLOOKUP($E3298,[1]투입량!$M:$T,3,FALSE),VLOOKUP($E3298,[1]투입량!$D:$I,3,FALSE)))</f>
        <v>E5005-1</v>
      </c>
      <c r="W3298" s="35">
        <f>IF($L3298="비가동",0,IF($B3298="in",VLOOKUP($E3298,[1]투입량!$M:$T,6,FALSE),VLOOKUP($E3298,[1]투입량!$D:$I,5,FALSE)))</f>
        <v>3102</v>
      </c>
      <c r="X3298" s="35">
        <f t="shared" si="261"/>
        <v>266151.60000000003</v>
      </c>
      <c r="Y3298" s="37">
        <f>IF(V3298=0,0,VLOOKUP(V3298,[1]원재료!C:H,3,0)*0.001)</f>
        <v>3.25</v>
      </c>
      <c r="Z3298" s="35">
        <f t="shared" si="260"/>
        <v>864992.70000000007</v>
      </c>
      <c r="AA3298" s="49"/>
      <c r="AB3298" s="39" t="s">
        <v>232</v>
      </c>
      <c r="AC3298" s="40"/>
    </row>
    <row r="3299" spans="1:29" ht="19.5" customHeight="1" x14ac:dyDescent="0.45">
      <c r="A3299" s="58">
        <v>46162</v>
      </c>
      <c r="B3299" s="57" t="s">
        <v>226</v>
      </c>
      <c r="C3299" s="27" t="s">
        <v>168</v>
      </c>
      <c r="D3299" s="25" t="s">
        <v>239</v>
      </c>
      <c r="E3299" s="26" t="s">
        <v>240</v>
      </c>
      <c r="F3299" s="27" t="str">
        <f>VLOOKUP(표1[[#This Row],[품번]],[1]!품번구분[#Data],2,0)</f>
        <v>G</v>
      </c>
      <c r="G3299" s="26">
        <v>16</v>
      </c>
      <c r="H3299" s="28">
        <v>76</v>
      </c>
      <c r="I3299" s="28">
        <v>0</v>
      </c>
      <c r="J3299" s="29">
        <f>표1[[#This Row],[C/V]]*표1[[#This Row],[판수]]-표1[[#This Row],[불량수량]]</f>
        <v>1216</v>
      </c>
      <c r="K3299" s="28" t="s">
        <v>237</v>
      </c>
      <c r="L3299" s="28" t="s">
        <v>117</v>
      </c>
      <c r="M3299" s="30" t="s">
        <v>353</v>
      </c>
      <c r="N3299" s="56" t="s">
        <v>230</v>
      </c>
      <c r="O3299" s="25">
        <f t="shared" si="262"/>
        <v>660</v>
      </c>
      <c r="P3299" s="31">
        <v>0</v>
      </c>
      <c r="Q3299" s="32"/>
      <c r="R3299" s="33">
        <f t="shared" si="264"/>
        <v>6.9090909090909092</v>
      </c>
      <c r="S3299" s="34">
        <f t="shared" si="263"/>
        <v>146</v>
      </c>
      <c r="T3299" s="35">
        <f>IF(L3299="비가동",0,VLOOKUP(E3299,[1]단가!$D$4:$G$1048576,4,0))</f>
        <v>333.6</v>
      </c>
      <c r="U3299" s="35">
        <f t="shared" si="259"/>
        <v>405657.60000000003</v>
      </c>
      <c r="V3299" s="36" t="str">
        <f>IF($L3299="비가동",0,IF($B3299="in",VLOOKUP($E3299,[1]투입량!$M:$T,3,FALSE),VLOOKUP($E3299,[1]투입량!$D:$I,3,FALSE)))</f>
        <v>E5005-1(리본)</v>
      </c>
      <c r="W3299" s="35">
        <f>IF($L3299="비가동",0,IF($B3299="in",VLOOKUP($E3299,[1]투입량!$M:$T,6,FALSE),VLOOKUP($E3299,[1]투입량!$D:$I,5,FALSE)))</f>
        <v>0</v>
      </c>
      <c r="X3299" s="35">
        <f t="shared" si="261"/>
        <v>0</v>
      </c>
      <c r="Y3299" s="37">
        <f>IF(V3299=0,0,VLOOKUP(V3299,[1]원재료!C:H,3,0)*0.001)</f>
        <v>3.35</v>
      </c>
      <c r="Z3299" s="35">
        <f t="shared" si="260"/>
        <v>0</v>
      </c>
      <c r="AA3299" s="49"/>
      <c r="AB3299" s="39" t="s">
        <v>232</v>
      </c>
      <c r="AC3299" s="40"/>
    </row>
    <row r="3300" spans="1:29" ht="19.5" customHeight="1" x14ac:dyDescent="0.45">
      <c r="A3300" s="58">
        <v>46162</v>
      </c>
      <c r="B3300" s="57" t="s">
        <v>226</v>
      </c>
      <c r="C3300" s="27" t="s">
        <v>168</v>
      </c>
      <c r="D3300" s="25" t="s">
        <v>264</v>
      </c>
      <c r="E3300" s="26" t="s">
        <v>265</v>
      </c>
      <c r="F3300" s="27" t="str">
        <f>VLOOKUP(표1[[#This Row],[품번]],[1]!품번구분[#Data],2,0)</f>
        <v>G</v>
      </c>
      <c r="G3300" s="26">
        <v>24</v>
      </c>
      <c r="H3300" s="28">
        <v>76</v>
      </c>
      <c r="I3300" s="28">
        <v>0</v>
      </c>
      <c r="J3300" s="29">
        <f>표1[[#This Row],[C/V]]*표1[[#This Row],[판수]]-표1[[#This Row],[불량수량]]</f>
        <v>1824</v>
      </c>
      <c r="K3300" s="28" t="s">
        <v>237</v>
      </c>
      <c r="L3300" s="28" t="s">
        <v>117</v>
      </c>
      <c r="M3300" s="30" t="s">
        <v>353</v>
      </c>
      <c r="N3300" s="56" t="s">
        <v>230</v>
      </c>
      <c r="O3300" s="25">
        <f t="shared" si="262"/>
        <v>660</v>
      </c>
      <c r="P3300" s="31">
        <v>0</v>
      </c>
      <c r="Q3300" s="32"/>
      <c r="R3300" s="33">
        <f t="shared" si="264"/>
        <v>6.9090909090909092</v>
      </c>
      <c r="S3300" s="34">
        <f t="shared" si="263"/>
        <v>146</v>
      </c>
      <c r="T3300" s="35">
        <f>IF(L3300="비가동",0,VLOOKUP(E3300,[1]단가!$D$4:$G$1048576,4,0))</f>
        <v>473</v>
      </c>
      <c r="U3300" s="35">
        <f t="shared" si="259"/>
        <v>862752</v>
      </c>
      <c r="V3300" s="36" t="str">
        <f>IF($L3300="비가동",0,IF($B3300="in",VLOOKUP($E3300,[1]투입량!$M:$T,3,FALSE),VLOOKUP($E3300,[1]투입량!$D:$I,3,FALSE)))</f>
        <v>E5005-1</v>
      </c>
      <c r="W3300" s="35">
        <f>IF($L3300="비가동",0,IF($B3300="in",VLOOKUP($E3300,[1]투입량!$M:$T,6,FALSE),VLOOKUP($E3300,[1]투입량!$D:$I,5,FALSE)))</f>
        <v>1770</v>
      </c>
      <c r="X3300" s="35">
        <f t="shared" si="261"/>
        <v>147972.00000000003</v>
      </c>
      <c r="Y3300" s="37">
        <f>IF(V3300=0,0,VLOOKUP(V3300,[1]원재료!C:H,3,0)*0.001)</f>
        <v>3.25</v>
      </c>
      <c r="Z3300" s="35">
        <f t="shared" si="260"/>
        <v>480909.00000000012</v>
      </c>
      <c r="AA3300" s="49"/>
      <c r="AB3300" s="39" t="s">
        <v>232</v>
      </c>
      <c r="AC3300" s="40"/>
    </row>
    <row r="3301" spans="1:29" ht="19.5" customHeight="1" x14ac:dyDescent="0.45">
      <c r="A3301" s="58">
        <v>46162</v>
      </c>
      <c r="B3301" s="57" t="s">
        <v>226</v>
      </c>
      <c r="C3301" s="27" t="s">
        <v>168</v>
      </c>
      <c r="D3301" s="25" t="s">
        <v>244</v>
      </c>
      <c r="E3301" s="26" t="s">
        <v>245</v>
      </c>
      <c r="F3301" s="27" t="str">
        <f>VLOOKUP(표1[[#This Row],[품번]],[1]!품번구분[#Data],2,0)</f>
        <v>G</v>
      </c>
      <c r="G3301" s="26">
        <v>20</v>
      </c>
      <c r="H3301" s="28">
        <v>71</v>
      </c>
      <c r="I3301" s="28">
        <v>0</v>
      </c>
      <c r="J3301" s="29">
        <f>표1[[#This Row],[C/V]]*표1[[#This Row],[판수]]-표1[[#This Row],[불량수량]]</f>
        <v>1420</v>
      </c>
      <c r="K3301" s="28" t="s">
        <v>372</v>
      </c>
      <c r="L3301" s="28" t="s">
        <v>117</v>
      </c>
      <c r="M3301" s="30" t="s">
        <v>353</v>
      </c>
      <c r="N3301" s="56" t="s">
        <v>230</v>
      </c>
      <c r="O3301" s="25">
        <f t="shared" si="262"/>
        <v>660</v>
      </c>
      <c r="P3301" s="31">
        <v>0</v>
      </c>
      <c r="Q3301" s="32"/>
      <c r="R3301" s="33">
        <f t="shared" si="264"/>
        <v>6.4545454545454541</v>
      </c>
      <c r="S3301" s="34">
        <f t="shared" si="263"/>
        <v>79</v>
      </c>
      <c r="T3301" s="35">
        <f>IF(L3301="비가동",0,VLOOKUP(E3301,[1]단가!$D$4:$G$1048576,4,0))</f>
        <v>350</v>
      </c>
      <c r="U3301" s="35">
        <f t="shared" si="259"/>
        <v>497000</v>
      </c>
      <c r="V3301" s="36" t="str">
        <f>IF($L3301="비가동",0,IF($B3301="in",VLOOKUP($E3301,[1]투입량!$M:$T,3,FALSE),VLOOKUP($E3301,[1]투입량!$D:$I,3,FALSE)))</f>
        <v>E5005-1</v>
      </c>
      <c r="W3301" s="35">
        <f>IF($L3301="비가동",0,IF($B3301="in",VLOOKUP($E3301,[1]투입량!$M:$T,6,FALSE),VLOOKUP($E3301,[1]투입량!$D:$I,5,FALSE)))</f>
        <v>1147</v>
      </c>
      <c r="X3301" s="35">
        <f t="shared" si="261"/>
        <v>89580.7</v>
      </c>
      <c r="Y3301" s="37">
        <f>IF(V3301=0,0,VLOOKUP(V3301,[1]원재료!C:H,3,0)*0.001)</f>
        <v>3.25</v>
      </c>
      <c r="Z3301" s="35">
        <f t="shared" si="260"/>
        <v>291137.27499999997</v>
      </c>
      <c r="AA3301" s="49"/>
      <c r="AB3301" s="39" t="s">
        <v>232</v>
      </c>
      <c r="AC3301" s="40"/>
    </row>
    <row r="3302" spans="1:29" ht="19.5" customHeight="1" x14ac:dyDescent="0.45">
      <c r="A3302" s="58">
        <v>46162</v>
      </c>
      <c r="B3302" s="57" t="s">
        <v>29</v>
      </c>
      <c r="C3302" s="27" t="s">
        <v>168</v>
      </c>
      <c r="D3302" s="25" t="s">
        <v>267</v>
      </c>
      <c r="E3302" s="26" t="s">
        <v>462</v>
      </c>
      <c r="F3302" s="27" t="str">
        <f>VLOOKUP(표1[[#This Row],[품번]],[1]!품번구분[#Data],2,0)</f>
        <v>G</v>
      </c>
      <c r="G3302" s="26">
        <v>32</v>
      </c>
      <c r="H3302" s="28">
        <v>83</v>
      </c>
      <c r="I3302" s="28">
        <v>0</v>
      </c>
      <c r="J3302" s="29">
        <f>표1[[#This Row],[C/V]]*표1[[#This Row],[판수]]-표1[[#This Row],[불량수량]]</f>
        <v>2656</v>
      </c>
      <c r="K3302" s="28" t="s">
        <v>275</v>
      </c>
      <c r="L3302" s="28" t="s">
        <v>34</v>
      </c>
      <c r="M3302" s="30" t="s">
        <v>230</v>
      </c>
      <c r="N3302" s="30">
        <v>0.38194444444444442</v>
      </c>
      <c r="O3302" s="25">
        <f t="shared" si="262"/>
        <v>70</v>
      </c>
      <c r="P3302" s="31">
        <v>0</v>
      </c>
      <c r="Q3302" s="32"/>
      <c r="R3302" s="33">
        <f t="shared" si="264"/>
        <v>71.142857142857139</v>
      </c>
      <c r="S3302" s="34">
        <f t="shared" si="263"/>
        <v>171</v>
      </c>
      <c r="T3302" s="35">
        <f>IF(L3302="비가동",0,VLOOKUP(E3302,[1]단가!$D$4:$G$1048576,4,0))</f>
        <v>88</v>
      </c>
      <c r="U3302" s="35">
        <f t="shared" si="259"/>
        <v>233728</v>
      </c>
      <c r="V3302" s="36" t="str">
        <f>IF($L3302="비가동",0,IF($B3302="in",VLOOKUP($E3302,[1]투입량!$M:$T,3,FALSE),VLOOKUP($E3302,[1]투입량!$D:$I,3,FALSE)))</f>
        <v>CE5001</v>
      </c>
      <c r="W3302" s="35">
        <f>IF($L3302="비가동",0,IF($B3302="in",VLOOKUP($E3302,[1]투입량!$M:$T,6,FALSE),VLOOKUP($E3302,[1]투입량!$D:$I,5,FALSE)))</f>
        <v>0</v>
      </c>
      <c r="X3302" s="35">
        <f t="shared" si="261"/>
        <v>0</v>
      </c>
      <c r="Y3302" s="37">
        <f>IF(V3302=0,0,VLOOKUP(V3302,[1]원재료!C:H,3,0)*0.001)</f>
        <v>3.0500000000000003</v>
      </c>
      <c r="Z3302" s="35">
        <f t="shared" si="260"/>
        <v>0</v>
      </c>
      <c r="AA3302" s="49"/>
      <c r="AB3302" s="39" t="s">
        <v>232</v>
      </c>
      <c r="AC3302" s="40"/>
    </row>
    <row r="3303" spans="1:29" ht="19.5" hidden="1" customHeight="1" x14ac:dyDescent="0.45">
      <c r="A3303" s="58">
        <v>46162</v>
      </c>
      <c r="B3303" s="57" t="s">
        <v>29</v>
      </c>
      <c r="C3303" s="27" t="s">
        <v>168</v>
      </c>
      <c r="D3303" s="25" t="s">
        <v>270</v>
      </c>
      <c r="E3303" s="26" t="s">
        <v>425</v>
      </c>
      <c r="F3303" s="27" t="str">
        <f>VLOOKUP(표1[[#This Row],[품번]],[1]!품번구분[#Data],2,0)</f>
        <v>G</v>
      </c>
      <c r="G3303" s="26">
        <v>32</v>
      </c>
      <c r="H3303" s="28">
        <v>25</v>
      </c>
      <c r="I3303" s="28">
        <v>0</v>
      </c>
      <c r="J3303" s="29">
        <f>표1[[#This Row],[C/V]]*표1[[#This Row],[판수]]-표1[[#This Row],[불량수량]]</f>
        <v>800</v>
      </c>
      <c r="K3303" s="28" t="s">
        <v>275</v>
      </c>
      <c r="L3303" s="28" t="s">
        <v>34</v>
      </c>
      <c r="M3303" s="30">
        <v>0.38194444444444442</v>
      </c>
      <c r="N3303" s="56" t="s">
        <v>353</v>
      </c>
      <c r="O3303" s="25">
        <f t="shared" si="262"/>
        <v>420</v>
      </c>
      <c r="P3303" s="31">
        <v>130</v>
      </c>
      <c r="Q3303" s="32" t="s">
        <v>100</v>
      </c>
      <c r="R3303" s="33">
        <f t="shared" si="264"/>
        <v>3.5714285714285712</v>
      </c>
      <c r="S3303" s="34">
        <f t="shared" si="263"/>
        <v>25</v>
      </c>
      <c r="T3303" s="35">
        <f>IF(L3303="비가동",0,VLOOKUP(E3303,[1]단가!$D$4:$G$1048576,4,0))</f>
        <v>91</v>
      </c>
      <c r="U3303" s="35">
        <f t="shared" si="259"/>
        <v>72800</v>
      </c>
      <c r="V3303" s="36" t="str">
        <f>IF($L3303="비가동",0,IF($B3303="in",VLOOKUP($E3303,[1]투입량!$M:$T,3,FALSE),VLOOKUP($E3303,[1]투입량!$D:$I,3,FALSE)))</f>
        <v>C5001</v>
      </c>
      <c r="W3303" s="35">
        <f>IF($L3303="비가동",0,IF($B3303="in",VLOOKUP($E3303,[1]투입량!$M:$T,6,FALSE),VLOOKUP($E3303,[1]투입량!$D:$I,5,FALSE)))</f>
        <v>304</v>
      </c>
      <c r="X3303" s="35">
        <f t="shared" si="261"/>
        <v>8360</v>
      </c>
      <c r="Y3303" s="37">
        <f>IF(V3303=0,0,VLOOKUP(V3303,[1]원재료!C:H,3,0)*0.001)</f>
        <v>7.4</v>
      </c>
      <c r="Z3303" s="35">
        <f t="shared" si="260"/>
        <v>61864</v>
      </c>
      <c r="AA3303" s="49"/>
      <c r="AB3303" s="39" t="s">
        <v>232</v>
      </c>
      <c r="AC3303" s="40"/>
    </row>
    <row r="3304" spans="1:29" ht="19.5" customHeight="1" x14ac:dyDescent="0.45">
      <c r="A3304" s="58">
        <v>46162</v>
      </c>
      <c r="B3304" s="57" t="s">
        <v>29</v>
      </c>
      <c r="C3304" s="27" t="s">
        <v>168</v>
      </c>
      <c r="D3304" s="25" t="s">
        <v>270</v>
      </c>
      <c r="E3304" s="26" t="s">
        <v>474</v>
      </c>
      <c r="F3304" s="27" t="str">
        <f>VLOOKUP(표1[[#This Row],[품번]],[1]!품번구분[#Data],2,0)</f>
        <v>G</v>
      </c>
      <c r="G3304" s="26">
        <v>4</v>
      </c>
      <c r="H3304" s="28">
        <v>43</v>
      </c>
      <c r="I3304" s="28">
        <v>0</v>
      </c>
      <c r="J3304" s="29">
        <f>표1[[#This Row],[C/V]]*표1[[#This Row],[판수]]-표1[[#This Row],[불량수량]]</f>
        <v>172</v>
      </c>
      <c r="K3304" s="28" t="s">
        <v>275</v>
      </c>
      <c r="L3304" s="28" t="s">
        <v>34</v>
      </c>
      <c r="M3304" s="30" t="s">
        <v>230</v>
      </c>
      <c r="N3304" s="56" t="s">
        <v>353</v>
      </c>
      <c r="O3304" s="25">
        <f t="shared" si="262"/>
        <v>620</v>
      </c>
      <c r="P3304" s="31">
        <v>0</v>
      </c>
      <c r="Q3304" s="32"/>
      <c r="R3304" s="33">
        <f t="shared" si="264"/>
        <v>4.161290322580645</v>
      </c>
      <c r="S3304" s="34">
        <f t="shared" si="263"/>
        <v>131</v>
      </c>
      <c r="T3304" s="35">
        <f>IF(L3304="비가동",0,VLOOKUP(E3304,[1]단가!$D$4:$G$1048576,4,0))</f>
        <v>601.4</v>
      </c>
      <c r="U3304" s="35">
        <f t="shared" si="259"/>
        <v>103440.8</v>
      </c>
      <c r="V3304" s="36" t="str">
        <f>IF($L3304="비가동",0,IF($B3304="in",VLOOKUP($E3304,[1]투입량!$M:$T,3,FALSE),VLOOKUP($E3304,[1]투입량!$D:$I,3,FALSE)))</f>
        <v>E5005-1</v>
      </c>
      <c r="W3304" s="35">
        <f>IF($L3304="비가동",0,IF($B3304="in",VLOOKUP($E3304,[1]투입량!$M:$T,6,FALSE),VLOOKUP($E3304,[1]투입량!$D:$I,5,FALSE)))</f>
        <v>248</v>
      </c>
      <c r="X3304" s="35">
        <f t="shared" si="261"/>
        <v>11730.4</v>
      </c>
      <c r="Y3304" s="37">
        <f>IF(V3304=0,0,VLOOKUP(V3304,[1]원재료!C:H,3,0)*0.001)</f>
        <v>3.25</v>
      </c>
      <c r="Z3304" s="35">
        <f t="shared" si="260"/>
        <v>38123.799999999996</v>
      </c>
      <c r="AA3304" s="49"/>
      <c r="AB3304" s="39" t="s">
        <v>232</v>
      </c>
      <c r="AC3304" s="40"/>
    </row>
    <row r="3305" spans="1:29" ht="19.5" customHeight="1" x14ac:dyDescent="0.45">
      <c r="A3305" s="58">
        <v>46162</v>
      </c>
      <c r="B3305" s="57" t="s">
        <v>29</v>
      </c>
      <c r="C3305" s="27" t="s">
        <v>168</v>
      </c>
      <c r="D3305" s="25" t="s">
        <v>273</v>
      </c>
      <c r="E3305" s="26" t="s">
        <v>274</v>
      </c>
      <c r="F3305" s="27" t="str">
        <f>VLOOKUP(표1[[#This Row],[품번]],[1]!품번구분[#Data],2,0)</f>
        <v>G</v>
      </c>
      <c r="G3305" s="26">
        <v>4</v>
      </c>
      <c r="H3305" s="28">
        <v>14</v>
      </c>
      <c r="I3305" s="28">
        <v>0</v>
      </c>
      <c r="J3305" s="29">
        <f>표1[[#This Row],[C/V]]*표1[[#This Row],[판수]]-표1[[#This Row],[불량수량]]</f>
        <v>56</v>
      </c>
      <c r="K3305" s="28" t="s">
        <v>275</v>
      </c>
      <c r="L3305" s="28" t="s">
        <v>34</v>
      </c>
      <c r="M3305" s="30" t="s">
        <v>230</v>
      </c>
      <c r="N3305" s="30">
        <v>0.4236111111111111</v>
      </c>
      <c r="O3305" s="25">
        <f t="shared" si="262"/>
        <v>130</v>
      </c>
      <c r="P3305" s="31">
        <v>0</v>
      </c>
      <c r="Q3305" s="32"/>
      <c r="R3305" s="33">
        <f t="shared" si="264"/>
        <v>6.4615384615384617</v>
      </c>
      <c r="S3305" s="34">
        <f t="shared" si="263"/>
        <v>14</v>
      </c>
      <c r="T3305" s="35">
        <f>IF(L3305="비가동",0,VLOOKUP(E3305,[1]단가!$D$4:$G$1048576,4,0))</f>
        <v>550</v>
      </c>
      <c r="U3305" s="35">
        <f t="shared" si="259"/>
        <v>30800</v>
      </c>
      <c r="V3305" s="36" t="str">
        <f>IF($L3305="비가동",0,IF($B3305="in",VLOOKUP($E3305,[1]투입량!$M:$T,3,FALSE),VLOOKUP($E3305,[1]투입량!$D:$I,3,FALSE)))</f>
        <v>E5005-1</v>
      </c>
      <c r="W3305" s="35">
        <f>IF($L3305="비가동",0,IF($B3305="in",VLOOKUP($E3305,[1]투입량!$M:$T,6,FALSE),VLOOKUP($E3305,[1]투입량!$D:$I,5,FALSE)))</f>
        <v>555</v>
      </c>
      <c r="X3305" s="35">
        <f t="shared" si="261"/>
        <v>8547</v>
      </c>
      <c r="Y3305" s="37">
        <f>IF(V3305=0,0,VLOOKUP(V3305,[1]원재료!C:H,3,0)*0.001)</f>
        <v>3.25</v>
      </c>
      <c r="Z3305" s="35">
        <f t="shared" si="260"/>
        <v>27777.75</v>
      </c>
      <c r="AA3305" s="49"/>
      <c r="AB3305" s="39" t="s">
        <v>232</v>
      </c>
      <c r="AC3305" s="40"/>
    </row>
    <row r="3306" spans="1:29" ht="19.5" hidden="1" customHeight="1" x14ac:dyDescent="0.45">
      <c r="A3306" s="58">
        <v>46162</v>
      </c>
      <c r="B3306" s="57" t="s">
        <v>29</v>
      </c>
      <c r="C3306" s="27" t="s">
        <v>168</v>
      </c>
      <c r="D3306" s="25" t="s">
        <v>273</v>
      </c>
      <c r="E3306" s="26" t="s">
        <v>475</v>
      </c>
      <c r="F3306" s="27" t="str">
        <f>VLOOKUP(표1[[#This Row],[품번]],[1]!품번구분[#Data],2,0)</f>
        <v>G</v>
      </c>
      <c r="G3306" s="26">
        <v>4</v>
      </c>
      <c r="H3306" s="28">
        <v>48</v>
      </c>
      <c r="I3306" s="28">
        <v>0</v>
      </c>
      <c r="J3306" s="29">
        <f>표1[[#This Row],[C/V]]*표1[[#This Row],[판수]]-표1[[#This Row],[불량수량]]</f>
        <v>192</v>
      </c>
      <c r="K3306" s="28" t="s">
        <v>275</v>
      </c>
      <c r="L3306" s="28" t="s">
        <v>34</v>
      </c>
      <c r="M3306" s="30">
        <v>0.4236111111111111</v>
      </c>
      <c r="N3306" s="56" t="s">
        <v>353</v>
      </c>
      <c r="O3306" s="25">
        <f t="shared" si="262"/>
        <v>380</v>
      </c>
      <c r="P3306" s="31">
        <v>110</v>
      </c>
      <c r="Q3306" s="32" t="s">
        <v>178</v>
      </c>
      <c r="R3306" s="33">
        <f t="shared" si="264"/>
        <v>7.5789473684210531</v>
      </c>
      <c r="S3306" s="34">
        <f t="shared" si="263"/>
        <v>136</v>
      </c>
      <c r="T3306" s="35">
        <f>IF(L3306="비가동",0,VLOOKUP(E3306,[1]단가!$D$4:$G$1048576,4,0))</f>
        <v>550</v>
      </c>
      <c r="U3306" s="35">
        <f t="shared" si="259"/>
        <v>105600</v>
      </c>
      <c r="V3306" s="36" t="str">
        <f>IF($L3306="비가동",0,IF($B3306="in",VLOOKUP($E3306,[1]투입량!$M:$T,3,FALSE),VLOOKUP($E3306,[1]투입량!$D:$I,3,FALSE)))</f>
        <v>E5005-1</v>
      </c>
      <c r="W3306" s="35">
        <f>IF($L3306="비가동",0,IF($B3306="in",VLOOKUP($E3306,[1]투입량!$M:$T,6,FALSE),VLOOKUP($E3306,[1]투입량!$D:$I,5,FALSE)))</f>
        <v>480</v>
      </c>
      <c r="X3306" s="35">
        <f t="shared" si="261"/>
        <v>25344</v>
      </c>
      <c r="Y3306" s="37">
        <f>IF(V3306=0,0,VLOOKUP(V3306,[1]원재료!C:H,3,0)*0.001)</f>
        <v>3.25</v>
      </c>
      <c r="Z3306" s="35">
        <f t="shared" si="260"/>
        <v>82368</v>
      </c>
      <c r="AA3306" s="49"/>
      <c r="AB3306" s="39" t="s">
        <v>232</v>
      </c>
      <c r="AC3306" s="40"/>
    </row>
    <row r="3307" spans="1:29" ht="19.5" customHeight="1" x14ac:dyDescent="0.45">
      <c r="A3307" s="58">
        <v>46162</v>
      </c>
      <c r="B3307" s="57" t="s">
        <v>29</v>
      </c>
      <c r="C3307" s="27" t="s">
        <v>168</v>
      </c>
      <c r="D3307" s="25" t="s">
        <v>267</v>
      </c>
      <c r="E3307" s="26" t="s">
        <v>462</v>
      </c>
      <c r="F3307" s="27" t="str">
        <f>VLOOKUP(표1[[#This Row],[품번]],[1]!품번구분[#Data],2,0)</f>
        <v>G</v>
      </c>
      <c r="G3307" s="26">
        <v>32</v>
      </c>
      <c r="H3307" s="28">
        <v>88</v>
      </c>
      <c r="I3307" s="28">
        <v>0</v>
      </c>
      <c r="J3307" s="29">
        <f>표1[[#This Row],[C/V]]*표1[[#This Row],[판수]]-표1[[#This Row],[불량수량]]</f>
        <v>2816</v>
      </c>
      <c r="K3307" s="28" t="s">
        <v>269</v>
      </c>
      <c r="L3307" s="28" t="s">
        <v>117</v>
      </c>
      <c r="M3307" s="30" t="s">
        <v>353</v>
      </c>
      <c r="N3307" s="56" t="s">
        <v>230</v>
      </c>
      <c r="O3307" s="25">
        <f t="shared" si="262"/>
        <v>660</v>
      </c>
      <c r="P3307" s="31">
        <v>0</v>
      </c>
      <c r="Q3307" s="32"/>
      <c r="R3307" s="33">
        <f t="shared" si="264"/>
        <v>8</v>
      </c>
      <c r="S3307" s="34">
        <f t="shared" si="263"/>
        <v>171</v>
      </c>
      <c r="T3307" s="35">
        <f>IF(L3307="비가동",0,VLOOKUP(E3307,[1]단가!$D$4:$G$1048576,4,0))</f>
        <v>88</v>
      </c>
      <c r="U3307" s="35">
        <f t="shared" si="259"/>
        <v>247808</v>
      </c>
      <c r="V3307" s="36" t="str">
        <f>IF($L3307="비가동",0,IF($B3307="in",VLOOKUP($E3307,[1]투입량!$M:$T,3,FALSE),VLOOKUP($E3307,[1]투입량!$D:$I,3,FALSE)))</f>
        <v>CE5001</v>
      </c>
      <c r="W3307" s="35">
        <f>IF($L3307="비가동",0,IF($B3307="in",VLOOKUP($E3307,[1]투입량!$M:$T,6,FALSE),VLOOKUP($E3307,[1]투입량!$D:$I,5,FALSE)))</f>
        <v>0</v>
      </c>
      <c r="X3307" s="35">
        <f t="shared" si="261"/>
        <v>0</v>
      </c>
      <c r="Y3307" s="37">
        <f>IF(V3307=0,0,VLOOKUP(V3307,[1]원재료!C:H,3,0)*0.001)</f>
        <v>3.0500000000000003</v>
      </c>
      <c r="Z3307" s="35">
        <f t="shared" si="260"/>
        <v>0</v>
      </c>
      <c r="AA3307" s="49"/>
      <c r="AB3307" s="39" t="s">
        <v>232</v>
      </c>
      <c r="AC3307" s="40"/>
    </row>
    <row r="3308" spans="1:29" ht="19.5" customHeight="1" x14ac:dyDescent="0.45">
      <c r="A3308" s="58">
        <v>46162</v>
      </c>
      <c r="B3308" s="57" t="s">
        <v>29</v>
      </c>
      <c r="C3308" s="27" t="s">
        <v>168</v>
      </c>
      <c r="D3308" s="25" t="s">
        <v>270</v>
      </c>
      <c r="E3308" s="26" t="s">
        <v>474</v>
      </c>
      <c r="F3308" s="27" t="str">
        <f>VLOOKUP(표1[[#This Row],[품번]],[1]!품번구분[#Data],2,0)</f>
        <v>G</v>
      </c>
      <c r="G3308" s="26">
        <v>4</v>
      </c>
      <c r="H3308" s="28">
        <v>88</v>
      </c>
      <c r="I3308" s="28">
        <v>0</v>
      </c>
      <c r="J3308" s="29">
        <f>표1[[#This Row],[C/V]]*표1[[#This Row],[판수]]-표1[[#This Row],[불량수량]]</f>
        <v>352</v>
      </c>
      <c r="K3308" s="28" t="s">
        <v>269</v>
      </c>
      <c r="L3308" s="28" t="s">
        <v>117</v>
      </c>
      <c r="M3308" s="30" t="s">
        <v>353</v>
      </c>
      <c r="N3308" s="56" t="s">
        <v>230</v>
      </c>
      <c r="O3308" s="25">
        <f t="shared" si="262"/>
        <v>660</v>
      </c>
      <c r="P3308" s="31">
        <v>0</v>
      </c>
      <c r="Q3308" s="32"/>
      <c r="R3308" s="33">
        <f t="shared" si="264"/>
        <v>8</v>
      </c>
      <c r="S3308" s="34">
        <f t="shared" si="263"/>
        <v>131</v>
      </c>
      <c r="T3308" s="35">
        <f>IF(L3308="비가동",0,VLOOKUP(E3308,[1]단가!$D$4:$G$1048576,4,0))</f>
        <v>601.4</v>
      </c>
      <c r="U3308" s="35">
        <f t="shared" si="259"/>
        <v>211692.79999999999</v>
      </c>
      <c r="V3308" s="36" t="str">
        <f>IF($L3308="비가동",0,IF($B3308="in",VLOOKUP($E3308,[1]투입량!$M:$T,3,FALSE),VLOOKUP($E3308,[1]투입량!$D:$I,3,FALSE)))</f>
        <v>E5005-1</v>
      </c>
      <c r="W3308" s="35">
        <f>IF($L3308="비가동",0,IF($B3308="in",VLOOKUP($E3308,[1]투입량!$M:$T,6,FALSE),VLOOKUP($E3308,[1]투입량!$D:$I,5,FALSE)))</f>
        <v>248</v>
      </c>
      <c r="X3308" s="35">
        <f t="shared" si="261"/>
        <v>24006.400000000001</v>
      </c>
      <c r="Y3308" s="37">
        <f>IF(V3308=0,0,VLOOKUP(V3308,[1]원재료!C:H,3,0)*0.001)</f>
        <v>3.25</v>
      </c>
      <c r="Z3308" s="35">
        <f t="shared" si="260"/>
        <v>78020.800000000003</v>
      </c>
      <c r="AA3308" s="49"/>
      <c r="AB3308" s="39" t="s">
        <v>232</v>
      </c>
      <c r="AC3308" s="40"/>
    </row>
    <row r="3309" spans="1:29" ht="19.5" customHeight="1" x14ac:dyDescent="0.45">
      <c r="A3309" s="58">
        <v>46162</v>
      </c>
      <c r="B3309" s="57" t="s">
        <v>29</v>
      </c>
      <c r="C3309" s="27" t="s">
        <v>168</v>
      </c>
      <c r="D3309" s="25" t="s">
        <v>273</v>
      </c>
      <c r="E3309" s="26" t="s">
        <v>475</v>
      </c>
      <c r="F3309" s="27" t="str">
        <f>VLOOKUP(표1[[#This Row],[품번]],[1]!품번구분[#Data],2,0)</f>
        <v>G</v>
      </c>
      <c r="G3309" s="26">
        <v>4</v>
      </c>
      <c r="H3309" s="28">
        <v>88</v>
      </c>
      <c r="I3309" s="28">
        <v>0</v>
      </c>
      <c r="J3309" s="29">
        <f>표1[[#This Row],[C/V]]*표1[[#This Row],[판수]]-표1[[#This Row],[불량수량]]</f>
        <v>352</v>
      </c>
      <c r="K3309" s="28" t="s">
        <v>269</v>
      </c>
      <c r="L3309" s="28" t="s">
        <v>117</v>
      </c>
      <c r="M3309" s="30" t="s">
        <v>353</v>
      </c>
      <c r="N3309" s="56" t="s">
        <v>230</v>
      </c>
      <c r="O3309" s="25">
        <f t="shared" si="262"/>
        <v>660</v>
      </c>
      <c r="P3309" s="31">
        <v>0</v>
      </c>
      <c r="Q3309" s="32"/>
      <c r="R3309" s="33">
        <f t="shared" si="264"/>
        <v>8</v>
      </c>
      <c r="S3309" s="34">
        <f t="shared" si="263"/>
        <v>136</v>
      </c>
      <c r="T3309" s="35">
        <f>IF(L3309="비가동",0,VLOOKUP(E3309,[1]단가!$D$4:$G$1048576,4,0))</f>
        <v>550</v>
      </c>
      <c r="U3309" s="35">
        <f t="shared" si="259"/>
        <v>193600</v>
      </c>
      <c r="V3309" s="36" t="str">
        <f>IF($L3309="비가동",0,IF($B3309="in",VLOOKUP($E3309,[1]투입량!$M:$T,3,FALSE),VLOOKUP($E3309,[1]투입량!$D:$I,3,FALSE)))</f>
        <v>E5005-1</v>
      </c>
      <c r="W3309" s="35">
        <f>IF($L3309="비가동",0,IF($B3309="in",VLOOKUP($E3309,[1]투입량!$M:$T,6,FALSE),VLOOKUP($E3309,[1]투입량!$D:$I,5,FALSE)))</f>
        <v>480</v>
      </c>
      <c r="X3309" s="35">
        <f t="shared" si="261"/>
        <v>46464</v>
      </c>
      <c r="Y3309" s="37">
        <f>IF(V3309=0,0,VLOOKUP(V3309,[1]원재료!C:H,3,0)*0.001)</f>
        <v>3.25</v>
      </c>
      <c r="Z3309" s="35">
        <f t="shared" si="260"/>
        <v>151008</v>
      </c>
      <c r="AA3309" s="49"/>
      <c r="AB3309" s="39" t="s">
        <v>232</v>
      </c>
      <c r="AC3309" s="40"/>
    </row>
    <row r="3310" spans="1:29" ht="19.5" customHeight="1" x14ac:dyDescent="0.45">
      <c r="A3310" s="58">
        <v>46162</v>
      </c>
      <c r="B3310" s="57" t="s">
        <v>29</v>
      </c>
      <c r="C3310" s="27" t="s">
        <v>168</v>
      </c>
      <c r="D3310" s="25" t="s">
        <v>276</v>
      </c>
      <c r="E3310" s="26" t="s">
        <v>277</v>
      </c>
      <c r="F3310" s="27" t="str">
        <f>VLOOKUP(표1[[#This Row],[품번]],[1]!품번구분[#Data],2,0)</f>
        <v>G</v>
      </c>
      <c r="G3310" s="26">
        <v>4</v>
      </c>
      <c r="H3310" s="28">
        <v>102</v>
      </c>
      <c r="I3310" s="28">
        <v>0</v>
      </c>
      <c r="J3310" s="29">
        <f>표1[[#This Row],[C/V]]*표1[[#This Row],[판수]]-표1[[#This Row],[불량수량]]</f>
        <v>408</v>
      </c>
      <c r="K3310" s="28" t="s">
        <v>463</v>
      </c>
      <c r="L3310" s="28" t="s">
        <v>34</v>
      </c>
      <c r="M3310" s="30" t="s">
        <v>230</v>
      </c>
      <c r="N3310" s="56" t="s">
        <v>353</v>
      </c>
      <c r="O3310" s="25">
        <f t="shared" si="262"/>
        <v>620</v>
      </c>
      <c r="P3310" s="31">
        <v>0</v>
      </c>
      <c r="Q3310" s="32"/>
      <c r="R3310" s="33">
        <f t="shared" si="264"/>
        <v>9.870967741935484</v>
      </c>
      <c r="S3310" s="34">
        <f t="shared" si="263"/>
        <v>209</v>
      </c>
      <c r="T3310" s="35">
        <f>IF(L3310="비가동",0,VLOOKUP(E3310,[1]단가!$D$4:$G$1048576,4,0))</f>
        <v>832.6</v>
      </c>
      <c r="U3310" s="35">
        <f t="shared" si="259"/>
        <v>339700.8</v>
      </c>
      <c r="V3310" s="36" t="str">
        <f>IF($L3310="비가동",0,IF($B3310="in",VLOOKUP($E3310,[1]투입량!$M:$T,3,FALSE),VLOOKUP($E3310,[1]투입량!$D:$I,3,FALSE)))</f>
        <v>E5005-1</v>
      </c>
      <c r="W3310" s="35">
        <f>IF($L3310="비가동",0,IF($B3310="in",VLOOKUP($E3310,[1]투입량!$M:$T,6,FALSE),VLOOKUP($E3310,[1]투입량!$D:$I,5,FALSE)))</f>
        <v>0</v>
      </c>
      <c r="X3310" s="35">
        <f t="shared" si="261"/>
        <v>0</v>
      </c>
      <c r="Y3310" s="37">
        <f>IF(V3310=0,0,VLOOKUP(V3310,[1]원재료!C:H,3,0)*0.001)</f>
        <v>3.25</v>
      </c>
      <c r="Z3310" s="35">
        <f t="shared" si="260"/>
        <v>0</v>
      </c>
      <c r="AA3310" s="49"/>
      <c r="AB3310" s="39" t="s">
        <v>232</v>
      </c>
      <c r="AC3310" s="40"/>
    </row>
    <row r="3311" spans="1:29" ht="19.5" customHeight="1" x14ac:dyDescent="0.45">
      <c r="A3311" s="58">
        <v>46162</v>
      </c>
      <c r="B3311" s="57" t="s">
        <v>29</v>
      </c>
      <c r="C3311" s="27" t="s">
        <v>168</v>
      </c>
      <c r="D3311" s="25" t="s">
        <v>279</v>
      </c>
      <c r="E3311" s="26" t="s">
        <v>392</v>
      </c>
      <c r="F3311" s="27" t="str">
        <f>VLOOKUP(표1[[#This Row],[품번]],[1]!품번구분[#Data],2,0)</f>
        <v>G</v>
      </c>
      <c r="G3311" s="26">
        <v>70</v>
      </c>
      <c r="H3311" s="28">
        <v>102</v>
      </c>
      <c r="I3311" s="28">
        <v>0</v>
      </c>
      <c r="J3311" s="29">
        <f>표1[[#This Row],[C/V]]*표1[[#This Row],[판수]]-표1[[#This Row],[불량수량]]</f>
        <v>7140</v>
      </c>
      <c r="K3311" s="28" t="s">
        <v>463</v>
      </c>
      <c r="L3311" s="28" t="s">
        <v>34</v>
      </c>
      <c r="M3311" s="30" t="s">
        <v>230</v>
      </c>
      <c r="N3311" s="56" t="s">
        <v>353</v>
      </c>
      <c r="O3311" s="25">
        <f t="shared" si="262"/>
        <v>620</v>
      </c>
      <c r="P3311" s="31">
        <v>0</v>
      </c>
      <c r="Q3311" s="32"/>
      <c r="R3311" s="33">
        <f t="shared" si="264"/>
        <v>9.870967741935484</v>
      </c>
      <c r="S3311" s="34">
        <f t="shared" si="263"/>
        <v>209</v>
      </c>
      <c r="T3311" s="35">
        <f>IF(L3311="비가동",0,VLOOKUP(E3311,[1]단가!$D$4:$G$1048576,4,0))</f>
        <v>321.89999999999998</v>
      </c>
      <c r="U3311" s="35">
        <f t="shared" si="259"/>
        <v>2298366</v>
      </c>
      <c r="V3311" s="36" t="str">
        <f>IF($L3311="비가동",0,IF($B3311="in",VLOOKUP($E3311,[1]투입량!$M:$T,3,FALSE),VLOOKUP($E3311,[1]투입량!$D:$I,3,FALSE)))</f>
        <v>E5802</v>
      </c>
      <c r="W3311" s="35">
        <f>IF($L3311="비가동",0,IF($B3311="in",VLOOKUP($E3311,[1]투입량!$M:$T,6,FALSE),VLOOKUP($E3311,[1]투입량!$D:$I,5,FALSE)))</f>
        <v>68</v>
      </c>
      <c r="X3311" s="35">
        <f t="shared" si="261"/>
        <v>7629.6000000000013</v>
      </c>
      <c r="Y3311" s="37">
        <f>IF(V3311=0,0,VLOOKUP(V3311,'[1]원재료 (2)'!C:H,3,0)*0.001)</f>
        <v>5.83</v>
      </c>
      <c r="Z3311" s="35">
        <f t="shared" si="260"/>
        <v>44480.568000000007</v>
      </c>
      <c r="AA3311" s="49"/>
      <c r="AB3311" s="39" t="s">
        <v>232</v>
      </c>
      <c r="AC3311" s="40"/>
    </row>
    <row r="3312" spans="1:29" ht="19.5" customHeight="1" x14ac:dyDescent="0.45">
      <c r="A3312" s="58">
        <v>46162</v>
      </c>
      <c r="B3312" s="57" t="s">
        <v>29</v>
      </c>
      <c r="C3312" s="27" t="s">
        <v>168</v>
      </c>
      <c r="D3312" s="25" t="s">
        <v>281</v>
      </c>
      <c r="E3312" s="26" t="s">
        <v>282</v>
      </c>
      <c r="F3312" s="27" t="str">
        <f>VLOOKUP(표1[[#This Row],[품번]],[1]!품번구분[#Data],2,0)</f>
        <v>G</v>
      </c>
      <c r="G3312" s="26">
        <v>4</v>
      </c>
      <c r="H3312" s="28">
        <v>102</v>
      </c>
      <c r="I3312" s="28">
        <v>0</v>
      </c>
      <c r="J3312" s="29">
        <f>표1[[#This Row],[C/V]]*표1[[#This Row],[판수]]-표1[[#This Row],[불량수량]]</f>
        <v>408</v>
      </c>
      <c r="K3312" s="28" t="s">
        <v>463</v>
      </c>
      <c r="L3312" s="28" t="s">
        <v>34</v>
      </c>
      <c r="M3312" s="30" t="s">
        <v>230</v>
      </c>
      <c r="N3312" s="56" t="s">
        <v>353</v>
      </c>
      <c r="O3312" s="25">
        <f t="shared" si="262"/>
        <v>620</v>
      </c>
      <c r="P3312" s="31">
        <v>0</v>
      </c>
      <c r="Q3312" s="32"/>
      <c r="R3312" s="33">
        <f t="shared" si="264"/>
        <v>9.870967741935484</v>
      </c>
      <c r="S3312" s="34">
        <f t="shared" si="263"/>
        <v>209</v>
      </c>
      <c r="T3312" s="35">
        <f>IF(L3312="비가동",0,VLOOKUP(E3312,[1]단가!$D$4:$G$1048576,4,0))</f>
        <v>0</v>
      </c>
      <c r="U3312" s="35">
        <f t="shared" si="259"/>
        <v>0</v>
      </c>
      <c r="V3312" s="36" t="str">
        <f>IF($L3312="비가동",0,IF($B3312="in",VLOOKUP($E3312,[1]투입량!$M:$T,3,FALSE),VLOOKUP($E3312,[1]투입량!$D:$I,3,FALSE)))</f>
        <v>E5005-1</v>
      </c>
      <c r="W3312" s="35">
        <f>IF($L3312="비가동",0,IF($B3312="in",VLOOKUP($E3312,[1]투입량!$M:$T,6,FALSE),VLOOKUP($E3312,[1]투입량!$D:$I,5,FALSE)))</f>
        <v>0</v>
      </c>
      <c r="X3312" s="35">
        <f t="shared" si="261"/>
        <v>0</v>
      </c>
      <c r="Y3312" s="37">
        <f>IF(V3312=0,0,VLOOKUP(V3312,[1]원재료!C:H,3,0)*0.001)</f>
        <v>3.25</v>
      </c>
      <c r="Z3312" s="35">
        <f t="shared" si="260"/>
        <v>0</v>
      </c>
      <c r="AA3312" s="49"/>
      <c r="AB3312" s="39" t="s">
        <v>232</v>
      </c>
      <c r="AC3312" s="40"/>
    </row>
    <row r="3313" spans="1:29" ht="19.5" customHeight="1" x14ac:dyDescent="0.45">
      <c r="A3313" s="58">
        <v>46162</v>
      </c>
      <c r="B3313" s="57" t="s">
        <v>29</v>
      </c>
      <c r="C3313" s="27" t="s">
        <v>168</v>
      </c>
      <c r="D3313" s="25" t="s">
        <v>276</v>
      </c>
      <c r="E3313" s="26" t="s">
        <v>277</v>
      </c>
      <c r="F3313" s="27" t="str">
        <f>VLOOKUP(표1[[#This Row],[품번]],[1]!품번구분[#Data],2,0)</f>
        <v>G</v>
      </c>
      <c r="G3313" s="26">
        <v>4</v>
      </c>
      <c r="H3313" s="28">
        <v>107</v>
      </c>
      <c r="I3313" s="28">
        <v>0</v>
      </c>
      <c r="J3313" s="29">
        <f>표1[[#This Row],[C/V]]*표1[[#This Row],[판수]]-표1[[#This Row],[불량수량]]</f>
        <v>428</v>
      </c>
      <c r="K3313" s="28" t="s">
        <v>278</v>
      </c>
      <c r="L3313" s="28" t="s">
        <v>117</v>
      </c>
      <c r="M3313" s="30" t="s">
        <v>353</v>
      </c>
      <c r="N3313" s="56" t="s">
        <v>230</v>
      </c>
      <c r="O3313" s="25">
        <f t="shared" si="262"/>
        <v>660</v>
      </c>
      <c r="P3313" s="31">
        <v>0</v>
      </c>
      <c r="Q3313" s="32"/>
      <c r="R3313" s="33">
        <f t="shared" si="264"/>
        <v>9.7272727272727266</v>
      </c>
      <c r="S3313" s="34">
        <f t="shared" si="263"/>
        <v>209</v>
      </c>
      <c r="T3313" s="35">
        <f>IF(L3313="비가동",0,VLOOKUP(E3313,[1]단가!$D$4:$G$1048576,4,0))</f>
        <v>832.6</v>
      </c>
      <c r="U3313" s="35">
        <f t="shared" si="259"/>
        <v>356352.8</v>
      </c>
      <c r="V3313" s="36" t="str">
        <f>IF($L3313="비가동",0,IF($B3313="in",VLOOKUP($E3313,[1]투입량!$M:$T,3,FALSE),VLOOKUP($E3313,[1]투입량!$D:$I,3,FALSE)))</f>
        <v>E5005-1</v>
      </c>
      <c r="W3313" s="35">
        <f>IF($L3313="비가동",0,IF($B3313="in",VLOOKUP($E3313,[1]투입량!$M:$T,6,FALSE),VLOOKUP($E3313,[1]투입량!$D:$I,5,FALSE)))</f>
        <v>0</v>
      </c>
      <c r="X3313" s="35">
        <f t="shared" si="261"/>
        <v>0</v>
      </c>
      <c r="Y3313" s="37">
        <f>IF(V3313=0,0,VLOOKUP(V3313,[1]원재료!C:H,3,0)*0.001)</f>
        <v>3.25</v>
      </c>
      <c r="Z3313" s="35">
        <f t="shared" si="260"/>
        <v>0</v>
      </c>
      <c r="AA3313" s="49"/>
      <c r="AB3313" s="39" t="s">
        <v>232</v>
      </c>
      <c r="AC3313" s="40"/>
    </row>
    <row r="3314" spans="1:29" ht="19.5" customHeight="1" x14ac:dyDescent="0.45">
      <c r="A3314" s="58">
        <v>46162</v>
      </c>
      <c r="B3314" s="57" t="s">
        <v>29</v>
      </c>
      <c r="C3314" s="27" t="s">
        <v>168</v>
      </c>
      <c r="D3314" s="25" t="s">
        <v>279</v>
      </c>
      <c r="E3314" s="26" t="s">
        <v>392</v>
      </c>
      <c r="F3314" s="27" t="str">
        <f>VLOOKUP(표1[[#This Row],[품번]],[1]!품번구분[#Data],2,0)</f>
        <v>G</v>
      </c>
      <c r="G3314" s="26">
        <v>70</v>
      </c>
      <c r="H3314" s="28">
        <v>107</v>
      </c>
      <c r="I3314" s="28">
        <v>0</v>
      </c>
      <c r="J3314" s="29">
        <f>표1[[#This Row],[C/V]]*표1[[#This Row],[판수]]-표1[[#This Row],[불량수량]]</f>
        <v>7490</v>
      </c>
      <c r="K3314" s="28" t="s">
        <v>278</v>
      </c>
      <c r="L3314" s="28" t="s">
        <v>117</v>
      </c>
      <c r="M3314" s="30" t="s">
        <v>353</v>
      </c>
      <c r="N3314" s="56" t="s">
        <v>230</v>
      </c>
      <c r="O3314" s="25">
        <f t="shared" si="262"/>
        <v>660</v>
      </c>
      <c r="P3314" s="31">
        <v>0</v>
      </c>
      <c r="Q3314" s="32"/>
      <c r="R3314" s="33">
        <f t="shared" si="264"/>
        <v>9.7272727272727266</v>
      </c>
      <c r="S3314" s="34">
        <f t="shared" si="263"/>
        <v>209</v>
      </c>
      <c r="T3314" s="35">
        <f>IF(L3314="비가동",0,VLOOKUP(E3314,[1]단가!$D$4:$G$1048576,4,0))</f>
        <v>321.89999999999998</v>
      </c>
      <c r="U3314" s="35">
        <f t="shared" ref="U3314:U3377" si="265">IF(L3314="비가동",0,T3314*J3314)</f>
        <v>2411031</v>
      </c>
      <c r="V3314" s="36" t="str">
        <f>IF($L3314="비가동",0,IF($B3314="in",VLOOKUP($E3314,[1]투입량!$M:$T,3,FALSE),VLOOKUP($E3314,[1]투입량!$D:$I,3,FALSE)))</f>
        <v>E5802</v>
      </c>
      <c r="W3314" s="35">
        <f>IF($L3314="비가동",0,IF($B3314="in",VLOOKUP($E3314,[1]투입량!$M:$T,6,FALSE),VLOOKUP($E3314,[1]투입량!$D:$I,5,FALSE)))</f>
        <v>68</v>
      </c>
      <c r="X3314" s="35">
        <f t="shared" si="261"/>
        <v>8003.6000000000013</v>
      </c>
      <c r="Y3314" s="37">
        <f>IF(V3314=0,0,VLOOKUP(V3314,[1]원재료!C:H,3,0)*0.001)</f>
        <v>5.83</v>
      </c>
      <c r="Z3314" s="35">
        <f t="shared" ref="Z3314:Z3377" si="266">Y3314*X3314</f>
        <v>46660.988000000005</v>
      </c>
      <c r="AA3314" s="49"/>
      <c r="AB3314" s="39" t="s">
        <v>232</v>
      </c>
      <c r="AC3314" s="40"/>
    </row>
    <row r="3315" spans="1:29" ht="19.5" customHeight="1" x14ac:dyDescent="0.45">
      <c r="A3315" s="58">
        <v>46162</v>
      </c>
      <c r="B3315" s="57" t="s">
        <v>29</v>
      </c>
      <c r="C3315" s="27" t="s">
        <v>168</v>
      </c>
      <c r="D3315" s="25" t="s">
        <v>281</v>
      </c>
      <c r="E3315" s="26" t="s">
        <v>282</v>
      </c>
      <c r="F3315" s="27" t="str">
        <f>VLOOKUP(표1[[#This Row],[품번]],[1]!품번구분[#Data],2,0)</f>
        <v>G</v>
      </c>
      <c r="G3315" s="26">
        <v>4</v>
      </c>
      <c r="H3315" s="28">
        <v>107</v>
      </c>
      <c r="I3315" s="28">
        <v>0</v>
      </c>
      <c r="J3315" s="29">
        <f>표1[[#This Row],[C/V]]*표1[[#This Row],[판수]]-표1[[#This Row],[불량수량]]</f>
        <v>428</v>
      </c>
      <c r="K3315" s="28" t="s">
        <v>278</v>
      </c>
      <c r="L3315" s="28" t="s">
        <v>117</v>
      </c>
      <c r="M3315" s="30" t="s">
        <v>353</v>
      </c>
      <c r="N3315" s="56" t="s">
        <v>230</v>
      </c>
      <c r="O3315" s="25">
        <f t="shared" si="262"/>
        <v>660</v>
      </c>
      <c r="P3315" s="31">
        <v>0</v>
      </c>
      <c r="Q3315" s="32"/>
      <c r="R3315" s="33">
        <f t="shared" si="264"/>
        <v>9.7272727272727266</v>
      </c>
      <c r="S3315" s="34">
        <f t="shared" si="263"/>
        <v>209</v>
      </c>
      <c r="T3315" s="35">
        <f>IF(L3315="비가동",0,VLOOKUP(E3315,[1]단가!$D$4:$G$1048576,4,0))</f>
        <v>0</v>
      </c>
      <c r="U3315" s="35">
        <f t="shared" si="265"/>
        <v>0</v>
      </c>
      <c r="V3315" s="36" t="str">
        <f>IF($L3315="비가동",0,IF($B3315="in",VLOOKUP($E3315,[1]투입량!$M:$T,3,FALSE),VLOOKUP($E3315,[1]투입량!$D:$I,3,FALSE)))</f>
        <v>E5005-1</v>
      </c>
      <c r="W3315" s="35">
        <f>IF($L3315="비가동",0,IF($B3315="in",VLOOKUP($E3315,[1]투입량!$M:$T,6,FALSE),VLOOKUP($E3315,[1]투입량!$D:$I,5,FALSE)))</f>
        <v>0</v>
      </c>
      <c r="X3315" s="35">
        <f t="shared" ref="X3315:X3378" si="267">IF(L3315="비가동",0,(W3315*1.1)*H3315)</f>
        <v>0</v>
      </c>
      <c r="Y3315" s="37">
        <f>IF(V3315=0,0,VLOOKUP(V3315,[1]원재료!C:H,3,0)*0.001)</f>
        <v>3.25</v>
      </c>
      <c r="Z3315" s="35">
        <f t="shared" si="266"/>
        <v>0</v>
      </c>
      <c r="AA3315" s="49"/>
      <c r="AB3315" s="39" t="s">
        <v>232</v>
      </c>
      <c r="AC3315" s="40"/>
    </row>
    <row r="3316" spans="1:29" ht="19.5" hidden="1" customHeight="1" x14ac:dyDescent="0.45">
      <c r="A3316" s="58">
        <v>46162</v>
      </c>
      <c r="B3316" s="57" t="s">
        <v>29</v>
      </c>
      <c r="C3316" s="27" t="s">
        <v>168</v>
      </c>
      <c r="D3316" s="25" t="s">
        <v>284</v>
      </c>
      <c r="E3316" s="26" t="s">
        <v>464</v>
      </c>
      <c r="F3316" s="27" t="str">
        <f>VLOOKUP(표1[[#This Row],[품번]],[1]!품번구분[#Data],2,0)</f>
        <v>G</v>
      </c>
      <c r="G3316" s="26">
        <v>10</v>
      </c>
      <c r="H3316" s="28">
        <v>49</v>
      </c>
      <c r="I3316" s="28">
        <v>0</v>
      </c>
      <c r="J3316" s="29">
        <f>표1[[#This Row],[C/V]]*표1[[#This Row],[판수]]-표1[[#This Row],[불량수량]]</f>
        <v>490</v>
      </c>
      <c r="K3316" s="28" t="s">
        <v>261</v>
      </c>
      <c r="L3316" s="28" t="s">
        <v>34</v>
      </c>
      <c r="M3316" s="30" t="s">
        <v>230</v>
      </c>
      <c r="N3316" s="56" t="s">
        <v>353</v>
      </c>
      <c r="O3316" s="25">
        <f t="shared" si="262"/>
        <v>500</v>
      </c>
      <c r="P3316" s="31">
        <v>120</v>
      </c>
      <c r="Q3316" s="32" t="s">
        <v>343</v>
      </c>
      <c r="R3316" s="33">
        <f t="shared" si="264"/>
        <v>5.88</v>
      </c>
      <c r="S3316" s="34">
        <f t="shared" si="263"/>
        <v>49</v>
      </c>
      <c r="T3316" s="35">
        <f>IF(L3316="비가동",0,VLOOKUP(E3316,[1]단가!$D$4:$G$1048576,4,0))</f>
        <v>300</v>
      </c>
      <c r="U3316" s="35">
        <f t="shared" si="265"/>
        <v>147000</v>
      </c>
      <c r="V3316" s="36" t="str">
        <f>IF($L3316="비가동",0,IF($B3316="in",VLOOKUP($E3316,[1]투입량!$M:$T,3,FALSE),VLOOKUP($E3316,[1]투입량!$D:$I,3,FALSE)))</f>
        <v>E5005-1</v>
      </c>
      <c r="W3316" s="35">
        <f>IF($L3316="비가동",0,IF($B3316="in",VLOOKUP($E3316,[1]투입량!$M:$T,6,FALSE),VLOOKUP($E3316,[1]투입량!$D:$I,5,FALSE)))</f>
        <v>220</v>
      </c>
      <c r="X3316" s="35">
        <f t="shared" si="267"/>
        <v>11858.000000000002</v>
      </c>
      <c r="Y3316" s="37">
        <f>IF(V3316=0,0,VLOOKUP(V3316,[1]원재료!C:H,3,0)*0.001)</f>
        <v>3.25</v>
      </c>
      <c r="Z3316" s="35">
        <f t="shared" si="266"/>
        <v>38538.500000000007</v>
      </c>
      <c r="AA3316" s="49"/>
      <c r="AB3316" s="39" t="s">
        <v>232</v>
      </c>
      <c r="AC3316" s="40"/>
    </row>
    <row r="3317" spans="1:29" ht="19.5" hidden="1" customHeight="1" x14ac:dyDescent="0.45">
      <c r="A3317" s="58">
        <v>46162</v>
      </c>
      <c r="B3317" s="57" t="s">
        <v>29</v>
      </c>
      <c r="C3317" s="27" t="s">
        <v>168</v>
      </c>
      <c r="D3317" s="25" t="s">
        <v>287</v>
      </c>
      <c r="E3317" s="26" t="s">
        <v>377</v>
      </c>
      <c r="F3317" s="27" t="str">
        <f>VLOOKUP(표1[[#This Row],[품번]],[1]!품번구분[#Data],2,0)</f>
        <v>G</v>
      </c>
      <c r="G3317" s="26">
        <v>32</v>
      </c>
      <c r="H3317" s="28">
        <v>49</v>
      </c>
      <c r="I3317" s="28">
        <v>0</v>
      </c>
      <c r="J3317" s="29">
        <f>표1[[#This Row],[C/V]]*표1[[#This Row],[판수]]-표1[[#This Row],[불량수량]]</f>
        <v>1568</v>
      </c>
      <c r="K3317" s="28" t="s">
        <v>261</v>
      </c>
      <c r="L3317" s="28" t="s">
        <v>34</v>
      </c>
      <c r="M3317" s="30" t="s">
        <v>230</v>
      </c>
      <c r="N3317" s="56" t="s">
        <v>353</v>
      </c>
      <c r="O3317" s="25">
        <f t="shared" si="262"/>
        <v>500</v>
      </c>
      <c r="P3317" s="31">
        <v>120</v>
      </c>
      <c r="Q3317" s="32" t="s">
        <v>343</v>
      </c>
      <c r="R3317" s="33">
        <f t="shared" si="264"/>
        <v>5.88</v>
      </c>
      <c r="S3317" s="34">
        <f t="shared" si="263"/>
        <v>49</v>
      </c>
      <c r="T3317" s="35">
        <f>IF(L3317="비가동",0,VLOOKUP(E3317,[1]단가!$D$4:$G$1048576,4,0))</f>
        <v>0</v>
      </c>
      <c r="U3317" s="35">
        <f t="shared" si="265"/>
        <v>0</v>
      </c>
      <c r="V3317" s="36" t="str">
        <f>IF($L3317="비가동",0,IF($B3317="in",VLOOKUP($E3317,[1]투입량!$M:$T,3,FALSE),VLOOKUP($E3317,[1]투입량!$D:$I,3,FALSE)))</f>
        <v>E4005-1</v>
      </c>
      <c r="W3317" s="35">
        <f>IF($L3317="비가동",0,IF($B3317="in",VLOOKUP($E3317,[1]투입량!$M:$T,6,FALSE),VLOOKUP($E3317,[1]투입량!$D:$I,5,FALSE)))</f>
        <v>104</v>
      </c>
      <c r="X3317" s="35">
        <f t="shared" si="267"/>
        <v>5605.6</v>
      </c>
      <c r="Y3317" s="37">
        <f>IF(V3317=0,0,VLOOKUP(V3317,[1]원재료!C:H,3,0)*0.001)</f>
        <v>3.24</v>
      </c>
      <c r="Z3317" s="35">
        <f t="shared" si="266"/>
        <v>18162.144000000004</v>
      </c>
      <c r="AA3317" s="49"/>
      <c r="AB3317" s="39" t="s">
        <v>232</v>
      </c>
      <c r="AC3317" s="40"/>
    </row>
    <row r="3318" spans="1:29" ht="19.5" hidden="1" customHeight="1" x14ac:dyDescent="0.45">
      <c r="A3318" s="58">
        <v>46162</v>
      </c>
      <c r="B3318" s="57" t="s">
        <v>29</v>
      </c>
      <c r="C3318" s="27" t="s">
        <v>168</v>
      </c>
      <c r="D3318" s="25" t="s">
        <v>289</v>
      </c>
      <c r="E3318" s="26" t="s">
        <v>280</v>
      </c>
      <c r="F3318" s="27" t="str">
        <f>VLOOKUP(표1[[#This Row],[품번]],[1]!품번구분[#Data],2,0)</f>
        <v>G</v>
      </c>
      <c r="G3318" s="26">
        <v>12</v>
      </c>
      <c r="H3318" s="28">
        <v>50</v>
      </c>
      <c r="I3318" s="28">
        <v>0</v>
      </c>
      <c r="J3318" s="29">
        <f>표1[[#This Row],[C/V]]*표1[[#This Row],[판수]]-표1[[#This Row],[불량수량]]</f>
        <v>600</v>
      </c>
      <c r="K3318" s="28" t="s">
        <v>261</v>
      </c>
      <c r="L3318" s="28" t="s">
        <v>34</v>
      </c>
      <c r="M3318" s="30" t="s">
        <v>230</v>
      </c>
      <c r="N3318" s="56" t="s">
        <v>353</v>
      </c>
      <c r="O3318" s="25">
        <f t="shared" si="262"/>
        <v>500</v>
      </c>
      <c r="P3318" s="31">
        <v>120</v>
      </c>
      <c r="Q3318" s="32" t="s">
        <v>343</v>
      </c>
      <c r="R3318" s="33">
        <f t="shared" si="264"/>
        <v>6</v>
      </c>
      <c r="S3318" s="34">
        <f t="shared" si="263"/>
        <v>50</v>
      </c>
      <c r="T3318" s="35">
        <f>IF(L3318="비가동",0,VLOOKUP(E3318,[1]단가!$D$4:$G$1048576,4,0))</f>
        <v>0</v>
      </c>
      <c r="U3318" s="35">
        <f t="shared" si="265"/>
        <v>0</v>
      </c>
      <c r="V3318" s="36" t="str">
        <f>IF($L3318="비가동",0,IF($B3318="in",VLOOKUP($E3318,[1]투입량!$M:$T,3,FALSE),VLOOKUP($E3318,[1]투입량!$D:$I,3,FALSE)))</f>
        <v>E4005-1</v>
      </c>
      <c r="W3318" s="35">
        <f>IF($L3318="비가동",0,IF($B3318="in",VLOOKUP($E3318,[1]투입량!$M:$T,6,FALSE),VLOOKUP($E3318,[1]투입량!$D:$I,5,FALSE)))</f>
        <v>300</v>
      </c>
      <c r="X3318" s="35">
        <f t="shared" si="267"/>
        <v>16500</v>
      </c>
      <c r="Y3318" s="37">
        <f>IF(V3318=0,0,VLOOKUP(V3318,[1]원재료!C:H,3,0)*0.001)</f>
        <v>3.24</v>
      </c>
      <c r="Z3318" s="35">
        <f t="shared" si="266"/>
        <v>53460</v>
      </c>
      <c r="AA3318" s="49"/>
      <c r="AB3318" s="39" t="s">
        <v>232</v>
      </c>
      <c r="AC3318" s="40"/>
    </row>
    <row r="3319" spans="1:29" ht="19.5" customHeight="1" x14ac:dyDescent="0.45">
      <c r="A3319" s="58">
        <v>46162</v>
      </c>
      <c r="B3319" s="57" t="s">
        <v>29</v>
      </c>
      <c r="C3319" s="27" t="s">
        <v>168</v>
      </c>
      <c r="D3319" s="25" t="s">
        <v>304</v>
      </c>
      <c r="E3319" s="26" t="s">
        <v>305</v>
      </c>
      <c r="F3319" s="27" t="str">
        <f>VLOOKUP(표1[[#This Row],[품번]],[1]!품번구분[#Data],2,0)</f>
        <v>G</v>
      </c>
      <c r="G3319" s="26">
        <v>40</v>
      </c>
      <c r="H3319" s="28">
        <v>85</v>
      </c>
      <c r="I3319" s="28">
        <v>0</v>
      </c>
      <c r="J3319" s="29">
        <f>표1[[#This Row],[C/V]]*표1[[#This Row],[판수]]-표1[[#This Row],[불량수량]]</f>
        <v>3400</v>
      </c>
      <c r="K3319" s="28" t="s">
        <v>452</v>
      </c>
      <c r="L3319" s="28" t="s">
        <v>34</v>
      </c>
      <c r="M3319" s="30" t="s">
        <v>230</v>
      </c>
      <c r="N3319" s="56" t="s">
        <v>353</v>
      </c>
      <c r="O3319" s="25">
        <f t="shared" si="262"/>
        <v>620</v>
      </c>
      <c r="P3319" s="31">
        <v>0</v>
      </c>
      <c r="Q3319" s="32"/>
      <c r="R3319" s="33">
        <f t="shared" si="264"/>
        <v>8.2258064516129021</v>
      </c>
      <c r="S3319" s="34">
        <f t="shared" si="263"/>
        <v>175</v>
      </c>
      <c r="T3319" s="35">
        <f>IF(L3319="비가동",0,VLOOKUP(E3319,[1]단가!$D$4:$G$1048576,4,0))</f>
        <v>95</v>
      </c>
      <c r="U3319" s="35">
        <f t="shared" si="265"/>
        <v>323000</v>
      </c>
      <c r="V3319" s="36" t="str">
        <f>IF($L3319="비가동",0,IF($B3319="in",VLOOKUP($E3319,[1]투입량!$M:$T,3,FALSE),VLOOKUP($E3319,[1]투입량!$D:$I,3,FALSE)))</f>
        <v>E4005-1</v>
      </c>
      <c r="W3319" s="35">
        <f>IF($L3319="비가동",0,IF($B3319="in",VLOOKUP($E3319,[1]투입량!$M:$T,6,FALSE),VLOOKUP($E3319,[1]투입량!$D:$I,5,FALSE)))</f>
        <v>272</v>
      </c>
      <c r="X3319" s="35">
        <f t="shared" si="267"/>
        <v>25432.000000000004</v>
      </c>
      <c r="Y3319" s="37">
        <f>IF(V3319=0,0,VLOOKUP(V3319,[1]원재료!C:H,3,0)*0.001)</f>
        <v>3.24</v>
      </c>
      <c r="Z3319" s="35">
        <f t="shared" si="266"/>
        <v>82399.680000000022</v>
      </c>
      <c r="AA3319" s="49"/>
      <c r="AB3319" s="39" t="s">
        <v>232</v>
      </c>
      <c r="AC3319" s="40"/>
    </row>
    <row r="3320" spans="1:29" ht="19.5" customHeight="1" x14ac:dyDescent="0.45">
      <c r="A3320" s="58">
        <v>46162</v>
      </c>
      <c r="B3320" s="57" t="s">
        <v>29</v>
      </c>
      <c r="C3320" s="27" t="s">
        <v>168</v>
      </c>
      <c r="D3320" s="25" t="s">
        <v>307</v>
      </c>
      <c r="E3320" s="26" t="s">
        <v>308</v>
      </c>
      <c r="F3320" s="27" t="str">
        <f>VLOOKUP(표1[[#This Row],[품번]],[1]!품번구분[#Data],2,0)</f>
        <v>G</v>
      </c>
      <c r="G3320" s="26">
        <v>25</v>
      </c>
      <c r="H3320" s="28">
        <v>85</v>
      </c>
      <c r="I3320" s="28">
        <v>0</v>
      </c>
      <c r="J3320" s="29">
        <f>표1[[#This Row],[C/V]]*표1[[#This Row],[판수]]-표1[[#This Row],[불량수량]]</f>
        <v>2125</v>
      </c>
      <c r="K3320" s="28" t="s">
        <v>452</v>
      </c>
      <c r="L3320" s="28" t="s">
        <v>34</v>
      </c>
      <c r="M3320" s="30" t="s">
        <v>230</v>
      </c>
      <c r="N3320" s="56" t="s">
        <v>353</v>
      </c>
      <c r="O3320" s="25">
        <f t="shared" si="262"/>
        <v>620</v>
      </c>
      <c r="P3320" s="31">
        <v>0</v>
      </c>
      <c r="Q3320" s="32"/>
      <c r="R3320" s="33">
        <f t="shared" si="264"/>
        <v>8.2258064516129021</v>
      </c>
      <c r="S3320" s="34">
        <f t="shared" si="263"/>
        <v>175</v>
      </c>
      <c r="T3320" s="35">
        <f>IF(L3320="비가동",0,VLOOKUP(E3320,[1]단가!$D$4:$G$1048576,4,0))</f>
        <v>270</v>
      </c>
      <c r="U3320" s="35">
        <f t="shared" si="265"/>
        <v>573750</v>
      </c>
      <c r="V3320" s="36" t="str">
        <f>IF($L3320="비가동",0,IF($B3320="in",VLOOKUP($E3320,[1]투입량!$M:$T,3,FALSE),VLOOKUP($E3320,[1]투입량!$D:$I,3,FALSE)))</f>
        <v>E5005-1</v>
      </c>
      <c r="W3320" s="35">
        <f>IF($L3320="비가동",0,IF($B3320="in",VLOOKUP($E3320,[1]투입량!$M:$T,6,FALSE),VLOOKUP($E3320,[1]투입량!$D:$I,5,FALSE)))</f>
        <v>1200</v>
      </c>
      <c r="X3320" s="35">
        <f t="shared" si="267"/>
        <v>112200</v>
      </c>
      <c r="Y3320" s="37">
        <f>IF(V3320=0,0,VLOOKUP(V3320,[1]원재료!C:H,3,0)*0.001)</f>
        <v>3.25</v>
      </c>
      <c r="Z3320" s="35">
        <f t="shared" si="266"/>
        <v>364650</v>
      </c>
      <c r="AA3320" s="49"/>
      <c r="AB3320" s="39" t="s">
        <v>232</v>
      </c>
      <c r="AC3320" s="40"/>
    </row>
    <row r="3321" spans="1:29" ht="19.5" customHeight="1" x14ac:dyDescent="0.45">
      <c r="A3321" s="58">
        <v>46162</v>
      </c>
      <c r="B3321" s="57" t="s">
        <v>29</v>
      </c>
      <c r="C3321" s="27" t="s">
        <v>168</v>
      </c>
      <c r="D3321" s="25" t="s">
        <v>309</v>
      </c>
      <c r="E3321" s="26" t="s">
        <v>310</v>
      </c>
      <c r="F3321" s="27" t="str">
        <f>VLOOKUP(표1[[#This Row],[품번]],[1]!품번구분[#Data],2,0)</f>
        <v>G</v>
      </c>
      <c r="G3321" s="26">
        <v>8</v>
      </c>
      <c r="H3321" s="28">
        <v>84</v>
      </c>
      <c r="I3321" s="28">
        <v>0</v>
      </c>
      <c r="J3321" s="29">
        <f>표1[[#This Row],[C/V]]*표1[[#This Row],[판수]]-표1[[#This Row],[불량수량]]</f>
        <v>672</v>
      </c>
      <c r="K3321" s="28" t="s">
        <v>452</v>
      </c>
      <c r="L3321" s="28" t="s">
        <v>34</v>
      </c>
      <c r="M3321" s="30" t="s">
        <v>230</v>
      </c>
      <c r="N3321" s="56" t="s">
        <v>353</v>
      </c>
      <c r="O3321" s="25">
        <f t="shared" si="262"/>
        <v>620</v>
      </c>
      <c r="P3321" s="31">
        <v>0</v>
      </c>
      <c r="Q3321" s="32"/>
      <c r="R3321" s="33">
        <f t="shared" si="264"/>
        <v>8.129032258064516</v>
      </c>
      <c r="S3321" s="34">
        <f t="shared" si="263"/>
        <v>174</v>
      </c>
      <c r="T3321" s="35">
        <f>IF(L3321="비가동",0,VLOOKUP(E3321,[1]단가!$D$4:$G$1048576,4,0))</f>
        <v>672.3</v>
      </c>
      <c r="U3321" s="35">
        <f t="shared" si="265"/>
        <v>451785.6</v>
      </c>
      <c r="V3321" s="36" t="str">
        <f>IF($L3321="비가동",0,IF($B3321="in",VLOOKUP($E3321,[1]투입량!$M:$T,3,FALSE),VLOOKUP($E3321,[1]투입량!$D:$I,3,FALSE)))</f>
        <v>E5005-1</v>
      </c>
      <c r="W3321" s="35">
        <f>IF($L3321="비가동",0,IF($B3321="in",VLOOKUP($E3321,[1]투입량!$M:$T,6,FALSE),VLOOKUP($E3321,[1]투입량!$D:$I,5,FALSE)))</f>
        <v>366</v>
      </c>
      <c r="X3321" s="35">
        <f t="shared" si="267"/>
        <v>33818.400000000001</v>
      </c>
      <c r="Y3321" s="37">
        <f>IF(V3321=0,0,VLOOKUP(V3321,[1]원재료!C:H,3,0)*0.001)</f>
        <v>3.25</v>
      </c>
      <c r="Z3321" s="35">
        <f t="shared" si="266"/>
        <v>109909.8</v>
      </c>
      <c r="AA3321" s="49"/>
      <c r="AB3321" s="39" t="s">
        <v>232</v>
      </c>
      <c r="AC3321" s="40"/>
    </row>
    <row r="3322" spans="1:29" ht="19.5" customHeight="1" x14ac:dyDescent="0.45">
      <c r="A3322" s="58">
        <v>46162</v>
      </c>
      <c r="B3322" s="57" t="s">
        <v>29</v>
      </c>
      <c r="C3322" s="27" t="s">
        <v>168</v>
      </c>
      <c r="D3322" s="25" t="s">
        <v>304</v>
      </c>
      <c r="E3322" s="26" t="s">
        <v>305</v>
      </c>
      <c r="F3322" s="27" t="str">
        <f>VLOOKUP(표1[[#This Row],[품번]],[1]!품번구분[#Data],2,0)</f>
        <v>G</v>
      </c>
      <c r="G3322" s="26">
        <v>40</v>
      </c>
      <c r="H3322" s="28">
        <v>90</v>
      </c>
      <c r="I3322" s="28">
        <v>0</v>
      </c>
      <c r="J3322" s="29">
        <f>표1[[#This Row],[C/V]]*표1[[#This Row],[판수]]-표1[[#This Row],[불량수량]]</f>
        <v>3600</v>
      </c>
      <c r="K3322" s="28" t="s">
        <v>306</v>
      </c>
      <c r="L3322" s="28" t="s">
        <v>117</v>
      </c>
      <c r="M3322" s="30" t="s">
        <v>353</v>
      </c>
      <c r="N3322" s="56" t="s">
        <v>230</v>
      </c>
      <c r="O3322" s="25">
        <f t="shared" si="262"/>
        <v>660</v>
      </c>
      <c r="P3322" s="31">
        <v>0</v>
      </c>
      <c r="Q3322" s="32"/>
      <c r="R3322" s="33">
        <f t="shared" si="264"/>
        <v>8.1818181818181817</v>
      </c>
      <c r="S3322" s="34">
        <f t="shared" si="263"/>
        <v>175</v>
      </c>
      <c r="T3322" s="35">
        <f>IF(L3322="비가동",0,VLOOKUP(E3322,[1]단가!$D$4:$G$1048576,4,0))</f>
        <v>95</v>
      </c>
      <c r="U3322" s="35">
        <f t="shared" si="265"/>
        <v>342000</v>
      </c>
      <c r="V3322" s="36" t="str">
        <f>IF($L3322="비가동",0,IF($B3322="in",VLOOKUP($E3322,[1]투입량!$M:$T,3,FALSE),VLOOKUP($E3322,[1]투입량!$D:$I,3,FALSE)))</f>
        <v>E4005-1</v>
      </c>
      <c r="W3322" s="35">
        <f>IF($L3322="비가동",0,IF($B3322="in",VLOOKUP($E3322,[1]투입량!$M:$T,6,FALSE),VLOOKUP($E3322,[1]투입량!$D:$I,5,FALSE)))</f>
        <v>272</v>
      </c>
      <c r="X3322" s="35">
        <f t="shared" si="267"/>
        <v>26928.000000000004</v>
      </c>
      <c r="Y3322" s="37">
        <f>IF(V3322=0,0,VLOOKUP(V3322,[1]원재료!C:H,3,0)*0.001)</f>
        <v>3.24</v>
      </c>
      <c r="Z3322" s="35">
        <f t="shared" si="266"/>
        <v>87246.720000000016</v>
      </c>
      <c r="AA3322" s="49"/>
      <c r="AB3322" s="39" t="s">
        <v>232</v>
      </c>
      <c r="AC3322" s="40"/>
    </row>
    <row r="3323" spans="1:29" ht="19.5" customHeight="1" x14ac:dyDescent="0.45">
      <c r="A3323" s="58">
        <v>46162</v>
      </c>
      <c r="B3323" s="57" t="s">
        <v>29</v>
      </c>
      <c r="C3323" s="27" t="s">
        <v>168</v>
      </c>
      <c r="D3323" s="25" t="s">
        <v>307</v>
      </c>
      <c r="E3323" s="26" t="s">
        <v>308</v>
      </c>
      <c r="F3323" s="27" t="str">
        <f>VLOOKUP(표1[[#This Row],[품번]],[1]!품번구분[#Data],2,0)</f>
        <v>G</v>
      </c>
      <c r="G3323" s="26">
        <v>25</v>
      </c>
      <c r="H3323" s="28">
        <v>90</v>
      </c>
      <c r="I3323" s="28">
        <v>0</v>
      </c>
      <c r="J3323" s="29">
        <f>표1[[#This Row],[C/V]]*표1[[#This Row],[판수]]-표1[[#This Row],[불량수량]]</f>
        <v>2250</v>
      </c>
      <c r="K3323" s="28" t="s">
        <v>306</v>
      </c>
      <c r="L3323" s="28" t="s">
        <v>117</v>
      </c>
      <c r="M3323" s="30" t="s">
        <v>353</v>
      </c>
      <c r="N3323" s="56" t="s">
        <v>230</v>
      </c>
      <c r="O3323" s="25">
        <f t="shared" si="262"/>
        <v>660</v>
      </c>
      <c r="P3323" s="31">
        <v>0</v>
      </c>
      <c r="Q3323" s="32"/>
      <c r="R3323" s="33">
        <f t="shared" si="264"/>
        <v>8.1818181818181817</v>
      </c>
      <c r="S3323" s="34">
        <f t="shared" si="263"/>
        <v>175</v>
      </c>
      <c r="T3323" s="35">
        <f>IF(L3323="비가동",0,VLOOKUP(E3323,[1]단가!$D$4:$G$1048576,4,0))</f>
        <v>270</v>
      </c>
      <c r="U3323" s="35">
        <f t="shared" si="265"/>
        <v>607500</v>
      </c>
      <c r="V3323" s="36" t="str">
        <f>IF($L3323="비가동",0,IF($B3323="in",VLOOKUP($E3323,[1]투입량!$M:$T,3,FALSE),VLOOKUP($E3323,[1]투입량!$D:$I,3,FALSE)))</f>
        <v>E5005-1</v>
      </c>
      <c r="W3323" s="35">
        <f>IF($L3323="비가동",0,IF($B3323="in",VLOOKUP($E3323,[1]투입량!$M:$T,6,FALSE),VLOOKUP($E3323,[1]투입량!$D:$I,5,FALSE)))</f>
        <v>1200</v>
      </c>
      <c r="X3323" s="35">
        <f t="shared" si="267"/>
        <v>118800</v>
      </c>
      <c r="Y3323" s="37">
        <f>IF(V3323=0,0,VLOOKUP(V3323,[1]원재료!C:H,3,0)*0.001)</f>
        <v>3.25</v>
      </c>
      <c r="Z3323" s="35">
        <f t="shared" si="266"/>
        <v>386100</v>
      </c>
      <c r="AA3323" s="49"/>
      <c r="AB3323" s="39" t="s">
        <v>232</v>
      </c>
      <c r="AC3323" s="40"/>
    </row>
    <row r="3324" spans="1:29" ht="19.5" customHeight="1" x14ac:dyDescent="0.45">
      <c r="A3324" s="58">
        <v>46162</v>
      </c>
      <c r="B3324" s="57" t="s">
        <v>29</v>
      </c>
      <c r="C3324" s="27" t="s">
        <v>168</v>
      </c>
      <c r="D3324" s="25" t="s">
        <v>309</v>
      </c>
      <c r="E3324" s="26" t="s">
        <v>310</v>
      </c>
      <c r="F3324" s="27" t="str">
        <f>VLOOKUP(표1[[#This Row],[품번]],[1]!품번구분[#Data],2,0)</f>
        <v>G</v>
      </c>
      <c r="G3324" s="26">
        <v>8</v>
      </c>
      <c r="H3324" s="28">
        <v>90</v>
      </c>
      <c r="I3324" s="28">
        <v>0</v>
      </c>
      <c r="J3324" s="29">
        <f>표1[[#This Row],[C/V]]*표1[[#This Row],[판수]]-표1[[#This Row],[불량수량]]</f>
        <v>720</v>
      </c>
      <c r="K3324" s="28" t="s">
        <v>306</v>
      </c>
      <c r="L3324" s="28" t="s">
        <v>117</v>
      </c>
      <c r="M3324" s="30" t="s">
        <v>353</v>
      </c>
      <c r="N3324" s="56" t="s">
        <v>230</v>
      </c>
      <c r="O3324" s="25">
        <f t="shared" si="262"/>
        <v>660</v>
      </c>
      <c r="P3324" s="31">
        <v>0</v>
      </c>
      <c r="Q3324" s="32"/>
      <c r="R3324" s="33">
        <f t="shared" si="264"/>
        <v>8.1818181818181817</v>
      </c>
      <c r="S3324" s="34">
        <f t="shared" si="263"/>
        <v>174</v>
      </c>
      <c r="T3324" s="35">
        <f>IF(L3324="비가동",0,VLOOKUP(E3324,[1]단가!$D$4:$G$1048576,4,0))</f>
        <v>672.3</v>
      </c>
      <c r="U3324" s="35">
        <f t="shared" si="265"/>
        <v>484055.99999999994</v>
      </c>
      <c r="V3324" s="36" t="str">
        <f>IF($L3324="비가동",0,IF($B3324="in",VLOOKUP($E3324,[1]투입량!$M:$T,3,FALSE),VLOOKUP($E3324,[1]투입량!$D:$I,3,FALSE)))</f>
        <v>E5005-1</v>
      </c>
      <c r="W3324" s="35">
        <f>IF($L3324="비가동",0,IF($B3324="in",VLOOKUP($E3324,[1]투입량!$M:$T,6,FALSE),VLOOKUP($E3324,[1]투입량!$D:$I,5,FALSE)))</f>
        <v>366</v>
      </c>
      <c r="X3324" s="35">
        <f t="shared" si="267"/>
        <v>36234</v>
      </c>
      <c r="Y3324" s="37">
        <f>IF(V3324=0,0,VLOOKUP(V3324,[1]원재료!C:H,3,0)*0.001)</f>
        <v>3.25</v>
      </c>
      <c r="Z3324" s="35">
        <f t="shared" si="266"/>
        <v>117760.5</v>
      </c>
      <c r="AA3324" s="49"/>
      <c r="AB3324" s="39" t="s">
        <v>232</v>
      </c>
      <c r="AC3324" s="40"/>
    </row>
    <row r="3325" spans="1:29" ht="19.5" customHeight="1" x14ac:dyDescent="0.45">
      <c r="A3325" s="58">
        <v>46162</v>
      </c>
      <c r="B3325" s="57" t="s">
        <v>29</v>
      </c>
      <c r="C3325" s="27" t="s">
        <v>168</v>
      </c>
      <c r="D3325" s="25" t="s">
        <v>312</v>
      </c>
      <c r="E3325" s="26" t="s">
        <v>313</v>
      </c>
      <c r="F3325" s="27" t="str">
        <f>VLOOKUP(표1[[#This Row],[품번]],[1]!품번구분[#Data],2,0)</f>
        <v>G</v>
      </c>
      <c r="G3325" s="26">
        <v>6</v>
      </c>
      <c r="H3325" s="28">
        <v>80</v>
      </c>
      <c r="I3325" s="28">
        <v>0</v>
      </c>
      <c r="J3325" s="29">
        <f>표1[[#This Row],[C/V]]*표1[[#This Row],[판수]]-표1[[#This Row],[불량수량]]</f>
        <v>480</v>
      </c>
      <c r="K3325" s="28" t="s">
        <v>319</v>
      </c>
      <c r="L3325" s="28" t="s">
        <v>34</v>
      </c>
      <c r="M3325" s="30" t="s">
        <v>230</v>
      </c>
      <c r="N3325" s="56" t="s">
        <v>353</v>
      </c>
      <c r="O3325" s="25">
        <f t="shared" si="262"/>
        <v>620</v>
      </c>
      <c r="P3325" s="31">
        <v>0</v>
      </c>
      <c r="Q3325" s="32"/>
      <c r="R3325" s="33">
        <f t="shared" si="264"/>
        <v>7.741935483870968</v>
      </c>
      <c r="S3325" s="34">
        <f t="shared" si="263"/>
        <v>165</v>
      </c>
      <c r="T3325" s="35">
        <f>IF(L3325="비가동",0,VLOOKUP(E3325,[1]단가!$D$4:$G$1048576,4,0))</f>
        <v>408.6</v>
      </c>
      <c r="U3325" s="35">
        <f t="shared" si="265"/>
        <v>196128</v>
      </c>
      <c r="V3325" s="36" t="str">
        <f>IF($L3325="비가동",0,IF($B3325="in",VLOOKUP($E3325,[1]투입량!$M:$T,3,FALSE),VLOOKUP($E3325,[1]투입량!$D:$I,3,FALSE)))</f>
        <v>E5005-1</v>
      </c>
      <c r="W3325" s="35">
        <f>IF($L3325="비가동",0,IF($B3325="in",VLOOKUP($E3325,[1]투입량!$M:$T,6,FALSE),VLOOKUP($E3325,[1]투입량!$D:$I,5,FALSE)))</f>
        <v>0</v>
      </c>
      <c r="X3325" s="35">
        <f t="shared" si="267"/>
        <v>0</v>
      </c>
      <c r="Y3325" s="37">
        <f>IF(V3325=0,0,VLOOKUP(V3325,[1]원재료!C:H,3,0)*0.001)</f>
        <v>3.25</v>
      </c>
      <c r="Z3325" s="35">
        <f t="shared" si="266"/>
        <v>0</v>
      </c>
      <c r="AA3325" s="49"/>
      <c r="AB3325" s="39" t="s">
        <v>232</v>
      </c>
      <c r="AC3325" s="40"/>
    </row>
    <row r="3326" spans="1:29" ht="19.5" customHeight="1" x14ac:dyDescent="0.45">
      <c r="A3326" s="58">
        <v>46162</v>
      </c>
      <c r="B3326" s="57" t="s">
        <v>29</v>
      </c>
      <c r="C3326" s="27" t="s">
        <v>168</v>
      </c>
      <c r="D3326" s="25" t="s">
        <v>315</v>
      </c>
      <c r="E3326" s="26" t="s">
        <v>313</v>
      </c>
      <c r="F3326" s="27" t="str">
        <f>VLOOKUP(표1[[#This Row],[품번]],[1]!품번구분[#Data],2,0)</f>
        <v>G</v>
      </c>
      <c r="G3326" s="26">
        <v>14</v>
      </c>
      <c r="H3326" s="28">
        <v>80</v>
      </c>
      <c r="I3326" s="28">
        <v>0</v>
      </c>
      <c r="J3326" s="29">
        <f>표1[[#This Row],[C/V]]*표1[[#This Row],[판수]]-표1[[#This Row],[불량수량]]</f>
        <v>1120</v>
      </c>
      <c r="K3326" s="28" t="s">
        <v>319</v>
      </c>
      <c r="L3326" s="28" t="s">
        <v>34</v>
      </c>
      <c r="M3326" s="30" t="s">
        <v>230</v>
      </c>
      <c r="N3326" s="56" t="s">
        <v>353</v>
      </c>
      <c r="O3326" s="25">
        <f t="shared" si="262"/>
        <v>620</v>
      </c>
      <c r="P3326" s="31">
        <v>0</v>
      </c>
      <c r="Q3326" s="32"/>
      <c r="R3326" s="33">
        <f t="shared" si="264"/>
        <v>7.741935483870968</v>
      </c>
      <c r="S3326" s="34">
        <f t="shared" si="263"/>
        <v>165</v>
      </c>
      <c r="T3326" s="35">
        <f>IF(L3326="비가동",0,VLOOKUP(E3326,[1]단가!$D$4:$G$1048576,4,0))</f>
        <v>408.6</v>
      </c>
      <c r="U3326" s="35">
        <f t="shared" si="265"/>
        <v>457632</v>
      </c>
      <c r="V3326" s="36" t="str">
        <f>IF($L3326="비가동",0,IF($B3326="in",VLOOKUP($E3326,[1]투입량!$M:$T,3,FALSE),VLOOKUP($E3326,[1]투입량!$D:$I,3,FALSE)))</f>
        <v>E5005-1</v>
      </c>
      <c r="W3326" s="35">
        <f>IF($L3326="비가동",0,IF($B3326="in",VLOOKUP($E3326,[1]투입량!$M:$T,6,FALSE),VLOOKUP($E3326,[1]투입량!$D:$I,5,FALSE)))</f>
        <v>0</v>
      </c>
      <c r="X3326" s="35">
        <f t="shared" si="267"/>
        <v>0</v>
      </c>
      <c r="Y3326" s="37">
        <f>IF(V3326=0,0,VLOOKUP(V3326,[1]원재료!C:H,3,0)*0.001)</f>
        <v>3.25</v>
      </c>
      <c r="Z3326" s="35">
        <f t="shared" si="266"/>
        <v>0</v>
      </c>
      <c r="AA3326" s="49"/>
      <c r="AB3326" s="39" t="s">
        <v>232</v>
      </c>
      <c r="AC3326" s="40"/>
    </row>
    <row r="3327" spans="1:29" ht="19.5" customHeight="1" x14ac:dyDescent="0.45">
      <c r="A3327" s="58">
        <v>46162</v>
      </c>
      <c r="B3327" s="57" t="s">
        <v>29</v>
      </c>
      <c r="C3327" s="27" t="s">
        <v>168</v>
      </c>
      <c r="D3327" s="25" t="s">
        <v>317</v>
      </c>
      <c r="E3327" s="26" t="s">
        <v>318</v>
      </c>
      <c r="F3327" s="27" t="str">
        <f>VLOOKUP(표1[[#This Row],[품번]],[1]!품번구분[#Data],2,0)</f>
        <v>G</v>
      </c>
      <c r="G3327" s="26">
        <v>70</v>
      </c>
      <c r="H3327" s="28">
        <v>53</v>
      </c>
      <c r="I3327" s="28">
        <v>0</v>
      </c>
      <c r="J3327" s="29">
        <f>표1[[#This Row],[C/V]]*표1[[#This Row],[판수]]-표1[[#This Row],[불량수량]]</f>
        <v>3710</v>
      </c>
      <c r="K3327" s="28" t="s">
        <v>319</v>
      </c>
      <c r="L3327" s="28" t="s">
        <v>34</v>
      </c>
      <c r="M3327" s="30" t="s">
        <v>230</v>
      </c>
      <c r="N3327" s="56" t="s">
        <v>353</v>
      </c>
      <c r="O3327" s="25">
        <f t="shared" si="262"/>
        <v>620</v>
      </c>
      <c r="P3327" s="31">
        <v>0</v>
      </c>
      <c r="Q3327" s="32"/>
      <c r="R3327" s="33">
        <f t="shared" si="264"/>
        <v>5.129032258064516</v>
      </c>
      <c r="S3327" s="34">
        <f t="shared" si="263"/>
        <v>109</v>
      </c>
      <c r="T3327" s="35">
        <f>IF(L3327="비가동",0,VLOOKUP(E3327,[1]단가!$D$4:$G$1048576,4,0))</f>
        <v>172</v>
      </c>
      <c r="U3327" s="35">
        <f t="shared" si="265"/>
        <v>638120</v>
      </c>
      <c r="V3327" s="36" t="str">
        <f>IF($L3327="비가동",0,IF($B3327="in",VLOOKUP($E3327,[1]투입량!$M:$T,3,FALSE),VLOOKUP($E3327,[1]투입량!$D:$I,3,FALSE)))</f>
        <v>E6005</v>
      </c>
      <c r="W3327" s="35">
        <f>IF($L3327="비가동",0,IF($B3327="in",VLOOKUP($E3327,[1]투입량!$M:$T,6,FALSE),VLOOKUP($E3327,[1]투입량!$D:$I,5,FALSE)))</f>
        <v>0</v>
      </c>
      <c r="X3327" s="35">
        <f t="shared" si="267"/>
        <v>0</v>
      </c>
      <c r="Y3327" s="37">
        <f>IF(V3327=0,0,VLOOKUP(V3327,[1]원재료!C:H,3,0)*0.001)</f>
        <v>4.62</v>
      </c>
      <c r="Z3327" s="35">
        <f t="shared" si="266"/>
        <v>0</v>
      </c>
      <c r="AA3327" s="49"/>
      <c r="AB3327" s="39" t="s">
        <v>232</v>
      </c>
      <c r="AC3327" s="40"/>
    </row>
    <row r="3328" spans="1:29" ht="19.5" customHeight="1" x14ac:dyDescent="0.45">
      <c r="A3328" s="58">
        <v>46162</v>
      </c>
      <c r="B3328" s="57" t="s">
        <v>29</v>
      </c>
      <c r="C3328" s="27" t="s">
        <v>168</v>
      </c>
      <c r="D3328" s="25" t="s">
        <v>312</v>
      </c>
      <c r="E3328" s="26" t="s">
        <v>313</v>
      </c>
      <c r="F3328" s="27" t="str">
        <f>VLOOKUP(표1[[#This Row],[품번]],[1]!품번구분[#Data],2,0)</f>
        <v>G</v>
      </c>
      <c r="G3328" s="26">
        <v>6</v>
      </c>
      <c r="H3328" s="28">
        <v>85</v>
      </c>
      <c r="I3328" s="28">
        <v>0</v>
      </c>
      <c r="J3328" s="29">
        <f>표1[[#This Row],[C/V]]*표1[[#This Row],[판수]]-표1[[#This Row],[불량수량]]</f>
        <v>510</v>
      </c>
      <c r="K3328" s="28" t="s">
        <v>314</v>
      </c>
      <c r="L3328" s="28" t="s">
        <v>117</v>
      </c>
      <c r="M3328" s="30" t="s">
        <v>353</v>
      </c>
      <c r="N3328" s="56" t="s">
        <v>230</v>
      </c>
      <c r="O3328" s="25">
        <f t="shared" si="262"/>
        <v>660</v>
      </c>
      <c r="P3328" s="31">
        <v>0</v>
      </c>
      <c r="Q3328" s="32"/>
      <c r="R3328" s="33">
        <f t="shared" si="264"/>
        <v>7.7272727272727266</v>
      </c>
      <c r="S3328" s="34">
        <f t="shared" si="263"/>
        <v>165</v>
      </c>
      <c r="T3328" s="35">
        <f>IF(L3328="비가동",0,VLOOKUP(E3328,[1]단가!$D$4:$G$1048576,4,0))</f>
        <v>408.6</v>
      </c>
      <c r="U3328" s="35">
        <f t="shared" si="265"/>
        <v>208386</v>
      </c>
      <c r="V3328" s="36" t="str">
        <f>IF($L3328="비가동",0,IF($B3328="in",VLOOKUP($E3328,[1]투입량!$M:$T,3,FALSE),VLOOKUP($E3328,[1]투입량!$D:$I,3,FALSE)))</f>
        <v>E5005-1</v>
      </c>
      <c r="W3328" s="35">
        <f>IF($L3328="비가동",0,IF($B3328="in",VLOOKUP($E3328,[1]투입량!$M:$T,6,FALSE),VLOOKUP($E3328,[1]투입량!$D:$I,5,FALSE)))</f>
        <v>0</v>
      </c>
      <c r="X3328" s="35">
        <f t="shared" si="267"/>
        <v>0</v>
      </c>
      <c r="Y3328" s="37">
        <f>IF(V3328=0,0,VLOOKUP(V3328,[1]원재료!C:H,3,0)*0.001)</f>
        <v>3.25</v>
      </c>
      <c r="Z3328" s="35">
        <f t="shared" si="266"/>
        <v>0</v>
      </c>
      <c r="AA3328" s="49"/>
      <c r="AB3328" s="39" t="s">
        <v>232</v>
      </c>
      <c r="AC3328" s="40"/>
    </row>
    <row r="3329" spans="1:29" ht="19.5" customHeight="1" x14ac:dyDescent="0.45">
      <c r="A3329" s="58">
        <v>46162</v>
      </c>
      <c r="B3329" s="57" t="s">
        <v>29</v>
      </c>
      <c r="C3329" s="27" t="s">
        <v>168</v>
      </c>
      <c r="D3329" s="25" t="s">
        <v>315</v>
      </c>
      <c r="E3329" s="26" t="s">
        <v>313</v>
      </c>
      <c r="F3329" s="27" t="str">
        <f>VLOOKUP(표1[[#This Row],[품번]],[1]!품번구분[#Data],2,0)</f>
        <v>G</v>
      </c>
      <c r="G3329" s="26">
        <v>14</v>
      </c>
      <c r="H3329" s="28">
        <v>85</v>
      </c>
      <c r="I3329" s="28">
        <v>0</v>
      </c>
      <c r="J3329" s="29">
        <f>표1[[#This Row],[C/V]]*표1[[#This Row],[판수]]-표1[[#This Row],[불량수량]]</f>
        <v>1190</v>
      </c>
      <c r="K3329" s="28" t="s">
        <v>314</v>
      </c>
      <c r="L3329" s="28" t="s">
        <v>117</v>
      </c>
      <c r="M3329" s="30" t="s">
        <v>353</v>
      </c>
      <c r="N3329" s="56" t="s">
        <v>230</v>
      </c>
      <c r="O3329" s="25">
        <f t="shared" si="262"/>
        <v>660</v>
      </c>
      <c r="P3329" s="31">
        <v>0</v>
      </c>
      <c r="Q3329" s="32"/>
      <c r="R3329" s="33">
        <f t="shared" si="264"/>
        <v>7.7272727272727266</v>
      </c>
      <c r="S3329" s="34">
        <f t="shared" si="263"/>
        <v>165</v>
      </c>
      <c r="T3329" s="35">
        <f>IF(L3329="비가동",0,VLOOKUP(E3329,[1]단가!$D$4:$G$1048576,4,0))</f>
        <v>408.6</v>
      </c>
      <c r="U3329" s="35">
        <f t="shared" si="265"/>
        <v>486234</v>
      </c>
      <c r="V3329" s="36" t="str">
        <f>IF($L3329="비가동",0,IF($B3329="in",VLOOKUP($E3329,[1]투입량!$M:$T,3,FALSE),VLOOKUP($E3329,[1]투입량!$D:$I,3,FALSE)))</f>
        <v>E5005-1</v>
      </c>
      <c r="W3329" s="35">
        <f>IF($L3329="비가동",0,IF($B3329="in",VLOOKUP($E3329,[1]투입량!$M:$T,6,FALSE),VLOOKUP($E3329,[1]투입량!$D:$I,5,FALSE)))</f>
        <v>0</v>
      </c>
      <c r="X3329" s="35">
        <f t="shared" si="267"/>
        <v>0</v>
      </c>
      <c r="Y3329" s="37">
        <f>IF(V3329=0,0,VLOOKUP(V3329,[1]원재료!C:H,3,0)*0.001)</f>
        <v>3.25</v>
      </c>
      <c r="Z3329" s="35">
        <f t="shared" si="266"/>
        <v>0</v>
      </c>
      <c r="AA3329" s="49"/>
      <c r="AB3329" s="39" t="s">
        <v>232</v>
      </c>
      <c r="AC3329" s="40"/>
    </row>
    <row r="3330" spans="1:29" ht="19.5" customHeight="1" x14ac:dyDescent="0.45">
      <c r="A3330" s="58">
        <v>46162</v>
      </c>
      <c r="B3330" s="57" t="s">
        <v>29</v>
      </c>
      <c r="C3330" s="27" t="s">
        <v>168</v>
      </c>
      <c r="D3330" s="25" t="s">
        <v>317</v>
      </c>
      <c r="E3330" s="26" t="s">
        <v>318</v>
      </c>
      <c r="F3330" s="27" t="str">
        <f>VLOOKUP(표1[[#This Row],[품번]],[1]!품번구분[#Data],2,0)</f>
        <v>G</v>
      </c>
      <c r="G3330" s="26">
        <v>70</v>
      </c>
      <c r="H3330" s="28">
        <v>56</v>
      </c>
      <c r="I3330" s="28">
        <v>0</v>
      </c>
      <c r="J3330" s="29">
        <f>표1[[#This Row],[C/V]]*표1[[#This Row],[판수]]-표1[[#This Row],[불량수량]]</f>
        <v>3920</v>
      </c>
      <c r="K3330" s="28" t="s">
        <v>314</v>
      </c>
      <c r="L3330" s="28" t="s">
        <v>117</v>
      </c>
      <c r="M3330" s="30" t="s">
        <v>353</v>
      </c>
      <c r="N3330" s="56" t="s">
        <v>230</v>
      </c>
      <c r="O3330" s="25">
        <f t="shared" ref="O3330:O3393" si="268">IF(OR($M3330="",$N3330="",$M3330=$N3330),0,MAX(0,IF(AND(WEEKDAY($A3330,2)&lt;=5,$L3330="주간"),MIN(ROUND(MOD($N3330-$M3330,1)*1440-IF(AND($M3330&lt;TIME(13,0,0),IF($N3330&lt;=$M3330,$N3330+1,$N3330)&gt;TIME(12,0,0)),(MIN(IF($N3330&lt;=$M3330,$N3330+1,$N3330),TIME(13,0,0))-MAX($M3330,TIME(12,0,0)))*1440,0)-IF(AND($M3330&lt;TIME(17,40,0),IF($N3330&lt;=$M3330,$N3330+1,$N3330)&gt;TIME(17,0,0)),(MIN(IF($N3330&lt;=$M3330,$N3330+1,$N3330),TIME(17,40,0))-MAX($M3330,TIME(17,0,0)))*1440,0),0),620),IF(AND(WEEKDAY($A3330,2)&lt;=5,$L3330="야간"),MIN(ROUND(MOD($N3330-$M3330,1)*1440-IF(AND(IF($M3330&lt;0.5,$M3330+1,$M3330)&lt;TIME(3,30,0)+1,IF($N3330&lt;0.5,$N3330+1,$N3330)&gt;TIME(2,30,0)+1),(MIN(IF($N3330&lt;0.5,$N3330+1,$N3330),TIME(3,30,0)+1)-MAX(IF($M3330&lt;0.5,$M3330+1,$M3330),TIME(2,30,0)+1))*1440,0),0),660),IF(AND(WEEKDAY($A3330,2)&gt;5,$L3330="주간"),MIN(ROUND(MOD($N3330-$M3330,1)*1440-IF(AND($M3330&lt;TIME(13,0,0),IF($N3330&lt;=$M3330,$N3330+1,$N3330)&gt;TIME(12,0,0)),(MIN(IF($N3330&lt;=$M3330,$N3330+1,$N3330),TIME(13,0,0))-MAX($M3330,TIME(12,0,0)))*1440,0),0),540),IF(AND(WEEKDAY($A3330,2)&gt;5,$L3330="야간"),MIN(ROUND(MOD($N3330-$M3330,1)*1440-IF(AND(IF($M3330&lt;0.5,$M3330+1,$M3330)&lt;TIME(3,30,0)+1,IF($N3330&lt;0.5,$N3330+1,$N3330)&gt;TIME(2,0,0)+1),(MIN(IF($N3330&lt;0.5,$N3330+1,$N3330),TIME(3,30,0)+1)-MAX(IF($M3330&lt;0.5,$M3330+1,$M3330),TIME(2,0,0)+1))*1440,0),0),750),0))))-$P3330))</f>
        <v>660</v>
      </c>
      <c r="P3330" s="31">
        <v>0</v>
      </c>
      <c r="Q3330" s="32"/>
      <c r="R3330" s="33">
        <f t="shared" si="264"/>
        <v>5.0909090909090908</v>
      </c>
      <c r="S3330" s="34">
        <f t="shared" si="263"/>
        <v>109</v>
      </c>
      <c r="T3330" s="35">
        <f>IF(L3330="비가동",0,VLOOKUP(E3330,[1]단가!$D$4:$G$1048576,4,0))</f>
        <v>172</v>
      </c>
      <c r="U3330" s="35">
        <f t="shared" si="265"/>
        <v>674240</v>
      </c>
      <c r="V3330" s="36" t="str">
        <f>IF($L3330="비가동",0,IF($B3330="in",VLOOKUP($E3330,[1]투입량!$M:$T,3,FALSE),VLOOKUP($E3330,[1]투입량!$D:$I,3,FALSE)))</f>
        <v>E6005</v>
      </c>
      <c r="W3330" s="35">
        <f>IF($L3330="비가동",0,IF($B3330="in",VLOOKUP($E3330,[1]투입량!$M:$T,6,FALSE),VLOOKUP($E3330,[1]투입량!$D:$I,5,FALSE)))</f>
        <v>0</v>
      </c>
      <c r="X3330" s="35">
        <f t="shared" si="267"/>
        <v>0</v>
      </c>
      <c r="Y3330" s="37">
        <f>IF(V3330=0,0,VLOOKUP(V3330,[1]원재료!C:H,3,0)*0.001)</f>
        <v>4.62</v>
      </c>
      <c r="Z3330" s="35">
        <f t="shared" si="266"/>
        <v>0</v>
      </c>
      <c r="AA3330" s="49"/>
      <c r="AB3330" s="39" t="s">
        <v>232</v>
      </c>
      <c r="AC3330" s="40"/>
    </row>
    <row r="3331" spans="1:29" ht="19.5" hidden="1" customHeight="1" x14ac:dyDescent="0.45">
      <c r="A3331" s="58">
        <v>46162</v>
      </c>
      <c r="B3331" s="57" t="s">
        <v>29</v>
      </c>
      <c r="C3331" s="27" t="s">
        <v>168</v>
      </c>
      <c r="D3331" s="25" t="s">
        <v>367</v>
      </c>
      <c r="E3331" s="26" t="s">
        <v>295</v>
      </c>
      <c r="F3331" s="27" t="str">
        <f>VLOOKUP(표1[[#This Row],[품번]],[1]!품번구분[#Data],2,0)</f>
        <v>G</v>
      </c>
      <c r="G3331" s="26">
        <v>9</v>
      </c>
      <c r="H3331" s="28">
        <v>58</v>
      </c>
      <c r="I3331" s="28">
        <v>0</v>
      </c>
      <c r="J3331" s="29">
        <f>표1[[#This Row],[C/V]]*표1[[#This Row],[판수]]-표1[[#This Row],[불량수량]]</f>
        <v>522</v>
      </c>
      <c r="K3331" s="28" t="s">
        <v>298</v>
      </c>
      <c r="L3331" s="28" t="s">
        <v>34</v>
      </c>
      <c r="M3331" s="30" t="s">
        <v>230</v>
      </c>
      <c r="N3331" s="56" t="s">
        <v>353</v>
      </c>
      <c r="O3331" s="25">
        <f t="shared" si="268"/>
        <v>345</v>
      </c>
      <c r="P3331" s="31">
        <v>275</v>
      </c>
      <c r="Q3331" s="32" t="s">
        <v>209</v>
      </c>
      <c r="R3331" s="33">
        <f t="shared" si="264"/>
        <v>10.086956521739129</v>
      </c>
      <c r="S3331" s="34">
        <f t="shared" ref="S3331:S3394" si="269">SUMIFS(H:H,$A:$A,A3331,$D:$D,D3331,$E:$E,E3331)</f>
        <v>168</v>
      </c>
      <c r="T3331" s="35">
        <f>IF(L3331="비가동",0,VLOOKUP(E3331,[1]단가!$D$4:$G$1048576,4,0))</f>
        <v>250</v>
      </c>
      <c r="U3331" s="35">
        <f t="shared" si="265"/>
        <v>130500</v>
      </c>
      <c r="V3331" s="36" t="str">
        <f>IF($L3331="비가동",0,IF($B3331="in",VLOOKUP($E3331,[1]투입량!$M:$T,3,FALSE),VLOOKUP($E3331,[1]투입량!$D:$I,3,FALSE)))</f>
        <v>E5005-1</v>
      </c>
      <c r="W3331" s="35">
        <f>IF($L3331="비가동",0,IF($B3331="in",VLOOKUP($E3331,[1]투입량!$M:$T,6,FALSE),VLOOKUP($E3331,[1]투입량!$D:$I,5,FALSE)))</f>
        <v>302</v>
      </c>
      <c r="X3331" s="35">
        <f t="shared" si="267"/>
        <v>19267.600000000002</v>
      </c>
      <c r="Y3331" s="37">
        <f>IF(V3331=0,0,VLOOKUP(V3331,[1]원재료!C:H,3,0)*0.001)</f>
        <v>3.25</v>
      </c>
      <c r="Z3331" s="35">
        <f t="shared" si="266"/>
        <v>62619.700000000004</v>
      </c>
      <c r="AA3331" s="49" t="s">
        <v>476</v>
      </c>
      <c r="AB3331" s="39" t="s">
        <v>232</v>
      </c>
      <c r="AC3331" s="40"/>
    </row>
    <row r="3332" spans="1:29" ht="19.5" hidden="1" customHeight="1" x14ac:dyDescent="0.45">
      <c r="A3332" s="58">
        <v>46162</v>
      </c>
      <c r="B3332" s="57" t="s">
        <v>29</v>
      </c>
      <c r="C3332" s="27" t="s">
        <v>168</v>
      </c>
      <c r="D3332" s="25" t="s">
        <v>368</v>
      </c>
      <c r="E3332" s="26" t="s">
        <v>449</v>
      </c>
      <c r="F3332" s="27" t="str">
        <f>VLOOKUP(표1[[#This Row],[품번]],[1]!품번구분[#Data],2,0)</f>
        <v>G</v>
      </c>
      <c r="G3332" s="26">
        <v>168</v>
      </c>
      <c r="H3332" s="28">
        <v>32</v>
      </c>
      <c r="I3332" s="28">
        <v>0</v>
      </c>
      <c r="J3332" s="29">
        <f>표1[[#This Row],[C/V]]*표1[[#This Row],[판수]]-표1[[#This Row],[불량수량]]</f>
        <v>5376</v>
      </c>
      <c r="K3332" s="28" t="s">
        <v>298</v>
      </c>
      <c r="L3332" s="28" t="s">
        <v>34</v>
      </c>
      <c r="M3332" s="30" t="s">
        <v>230</v>
      </c>
      <c r="N3332" s="56" t="s">
        <v>353</v>
      </c>
      <c r="O3332" s="25">
        <f t="shared" si="268"/>
        <v>345</v>
      </c>
      <c r="P3332" s="31">
        <v>275</v>
      </c>
      <c r="Q3332" s="32" t="s">
        <v>209</v>
      </c>
      <c r="R3332" s="33">
        <f t="shared" si="264"/>
        <v>5.5652173913043477</v>
      </c>
      <c r="S3332" s="34">
        <f t="shared" si="269"/>
        <v>90</v>
      </c>
      <c r="T3332" s="35">
        <f>IF(L3332="비가동",0,VLOOKUP(E3332,[1]단가!$D$4:$G$1048576,4,0))</f>
        <v>56</v>
      </c>
      <c r="U3332" s="35">
        <f t="shared" si="265"/>
        <v>301056</v>
      </c>
      <c r="V3332" s="36" t="str">
        <f>IF($L3332="비가동",0,IF($B3332="in",VLOOKUP($E3332,[1]투입량!$M:$T,3,FALSE),VLOOKUP($E3332,[1]투입량!$D:$I,3,FALSE)))</f>
        <v>E6501</v>
      </c>
      <c r="W3332" s="35">
        <f>IF($L3332="비가동",0,IF($B3332="in",VLOOKUP($E3332,[1]투입량!$M:$T,6,FALSE),VLOOKUP($E3332,[1]투입량!$D:$I,5,FALSE)))</f>
        <v>40</v>
      </c>
      <c r="X3332" s="35">
        <f t="shared" si="267"/>
        <v>1408</v>
      </c>
      <c r="Y3332" s="37">
        <f>IF(V3332=0,0,VLOOKUP(V3332,[1]원재료!C:H,3,0)*0.001)</f>
        <v>4.7300000000000004</v>
      </c>
      <c r="Z3332" s="35">
        <f t="shared" si="266"/>
        <v>6659.84</v>
      </c>
      <c r="AA3332" s="49" t="s">
        <v>476</v>
      </c>
      <c r="AB3332" s="39" t="s">
        <v>232</v>
      </c>
      <c r="AC3332" s="40"/>
    </row>
    <row r="3333" spans="1:29" ht="19.5" customHeight="1" x14ac:dyDescent="0.45">
      <c r="A3333" s="58">
        <v>46162</v>
      </c>
      <c r="B3333" s="57" t="s">
        <v>29</v>
      </c>
      <c r="C3333" s="27" t="s">
        <v>168</v>
      </c>
      <c r="D3333" s="25" t="s">
        <v>367</v>
      </c>
      <c r="E3333" s="26" t="s">
        <v>295</v>
      </c>
      <c r="F3333" s="27" t="str">
        <f>VLOOKUP(표1[[#This Row],[품번]],[1]!품번구분[#Data],2,0)</f>
        <v>G</v>
      </c>
      <c r="G3333" s="26">
        <v>9</v>
      </c>
      <c r="H3333" s="28">
        <v>110</v>
      </c>
      <c r="I3333" s="28">
        <v>0</v>
      </c>
      <c r="J3333" s="29">
        <f>표1[[#This Row],[C/V]]*표1[[#This Row],[판수]]-표1[[#This Row],[불량수량]]</f>
        <v>990</v>
      </c>
      <c r="K3333" s="28" t="s">
        <v>243</v>
      </c>
      <c r="L3333" s="28" t="s">
        <v>117</v>
      </c>
      <c r="M3333" s="30" t="s">
        <v>353</v>
      </c>
      <c r="N3333" s="56" t="s">
        <v>230</v>
      </c>
      <c r="O3333" s="25">
        <f t="shared" si="268"/>
        <v>660</v>
      </c>
      <c r="P3333" s="31">
        <v>0</v>
      </c>
      <c r="Q3333" s="32"/>
      <c r="R3333" s="33">
        <f t="shared" si="264"/>
        <v>10</v>
      </c>
      <c r="S3333" s="34">
        <f t="shared" si="269"/>
        <v>168</v>
      </c>
      <c r="T3333" s="35">
        <f>IF(L3333="비가동",0,VLOOKUP(E3333,[1]단가!$D$4:$G$1048576,4,0))</f>
        <v>250</v>
      </c>
      <c r="U3333" s="35">
        <f t="shared" si="265"/>
        <v>247500</v>
      </c>
      <c r="V3333" s="36" t="str">
        <f>IF($L3333="비가동",0,IF($B3333="in",VLOOKUP($E3333,[1]투입량!$M:$T,3,FALSE),VLOOKUP($E3333,[1]투입량!$D:$I,3,FALSE)))</f>
        <v>E5005-1</v>
      </c>
      <c r="W3333" s="35">
        <f>IF($L3333="비가동",0,IF($B3333="in",VLOOKUP($E3333,[1]투입량!$M:$T,6,FALSE),VLOOKUP($E3333,[1]투입량!$D:$I,5,FALSE)))</f>
        <v>302</v>
      </c>
      <c r="X3333" s="35">
        <f t="shared" si="267"/>
        <v>36542.000000000007</v>
      </c>
      <c r="Y3333" s="37">
        <f>IF(V3333=0,0,VLOOKUP(V3333,[1]원재료!C:H,3,0)*0.001)</f>
        <v>3.25</v>
      </c>
      <c r="Z3333" s="35">
        <f t="shared" si="266"/>
        <v>118761.50000000003</v>
      </c>
      <c r="AA3333" s="49"/>
      <c r="AB3333" s="39" t="s">
        <v>232</v>
      </c>
      <c r="AC3333" s="40"/>
    </row>
    <row r="3334" spans="1:29" ht="19.5" customHeight="1" x14ac:dyDescent="0.45">
      <c r="A3334" s="58">
        <v>46162</v>
      </c>
      <c r="B3334" s="57" t="s">
        <v>29</v>
      </c>
      <c r="C3334" s="27" t="s">
        <v>168</v>
      </c>
      <c r="D3334" s="25" t="s">
        <v>368</v>
      </c>
      <c r="E3334" s="26" t="s">
        <v>449</v>
      </c>
      <c r="F3334" s="27" t="str">
        <f>VLOOKUP(표1[[#This Row],[품번]],[1]!품번구분[#Data],2,0)</f>
        <v>G</v>
      </c>
      <c r="G3334" s="26">
        <v>168</v>
      </c>
      <c r="H3334" s="28">
        <v>58</v>
      </c>
      <c r="I3334" s="28">
        <v>0</v>
      </c>
      <c r="J3334" s="29">
        <f>표1[[#This Row],[C/V]]*표1[[#This Row],[판수]]-표1[[#This Row],[불량수량]]</f>
        <v>9744</v>
      </c>
      <c r="K3334" s="28" t="s">
        <v>243</v>
      </c>
      <c r="L3334" s="28" t="s">
        <v>117</v>
      </c>
      <c r="M3334" s="30" t="s">
        <v>353</v>
      </c>
      <c r="N3334" s="56" t="s">
        <v>230</v>
      </c>
      <c r="O3334" s="25">
        <f t="shared" si="268"/>
        <v>660</v>
      </c>
      <c r="P3334" s="31">
        <v>0</v>
      </c>
      <c r="Q3334" s="32"/>
      <c r="R3334" s="33">
        <f t="shared" ref="R3334:R3397" si="270">IF(H3334=0,"",H3334/O3334*60)</f>
        <v>5.2727272727272725</v>
      </c>
      <c r="S3334" s="34">
        <f t="shared" si="269"/>
        <v>90</v>
      </c>
      <c r="T3334" s="35">
        <f>IF(L3334="비가동",0,VLOOKUP(E3334,[1]단가!$D$4:$G$1048576,4,0))</f>
        <v>56</v>
      </c>
      <c r="U3334" s="35">
        <f t="shared" si="265"/>
        <v>545664</v>
      </c>
      <c r="V3334" s="36" t="str">
        <f>IF($L3334="비가동",0,IF($B3334="in",VLOOKUP($E3334,[1]투입량!$M:$T,3,FALSE),VLOOKUP($E3334,[1]투입량!$D:$I,3,FALSE)))</f>
        <v>E6501</v>
      </c>
      <c r="W3334" s="35">
        <f>IF($L3334="비가동",0,IF($B3334="in",VLOOKUP($E3334,[1]투입량!$M:$T,6,FALSE),VLOOKUP($E3334,[1]투입량!$D:$I,5,FALSE)))</f>
        <v>40</v>
      </c>
      <c r="X3334" s="35">
        <f t="shared" si="267"/>
        <v>2552</v>
      </c>
      <c r="Y3334" s="37">
        <f>IF(V3334=0,0,VLOOKUP(V3334,[1]원재료!C:H,3,0)*0.001)</f>
        <v>4.7300000000000004</v>
      </c>
      <c r="Z3334" s="35">
        <f t="shared" si="266"/>
        <v>12070.960000000001</v>
      </c>
      <c r="AA3334" s="49"/>
      <c r="AB3334" s="39" t="s">
        <v>232</v>
      </c>
      <c r="AC3334" s="40"/>
    </row>
    <row r="3335" spans="1:29" ht="19.5" customHeight="1" x14ac:dyDescent="0.45">
      <c r="A3335" s="58">
        <v>46162</v>
      </c>
      <c r="B3335" s="57" t="s">
        <v>29</v>
      </c>
      <c r="C3335" s="27" t="s">
        <v>168</v>
      </c>
      <c r="D3335" s="25" t="s">
        <v>320</v>
      </c>
      <c r="E3335" s="26" t="s">
        <v>421</v>
      </c>
      <c r="F3335" s="27" t="str">
        <f>VLOOKUP(표1[[#This Row],[품번]],[1]!품번구분[#Data],2,0)</f>
        <v>G</v>
      </c>
      <c r="G3335" s="26">
        <v>4</v>
      </c>
      <c r="H3335" s="28">
        <v>89</v>
      </c>
      <c r="I3335" s="28">
        <v>0</v>
      </c>
      <c r="J3335" s="29">
        <f>표1[[#This Row],[C/V]]*표1[[#This Row],[판수]]-표1[[#This Row],[불량수량]]</f>
        <v>356</v>
      </c>
      <c r="K3335" s="28" t="s">
        <v>322</v>
      </c>
      <c r="L3335" s="28" t="s">
        <v>34</v>
      </c>
      <c r="M3335" s="30" t="s">
        <v>230</v>
      </c>
      <c r="N3335" s="56" t="s">
        <v>353</v>
      </c>
      <c r="O3335" s="25">
        <f t="shared" si="268"/>
        <v>620</v>
      </c>
      <c r="P3335" s="31">
        <v>0</v>
      </c>
      <c r="Q3335" s="32"/>
      <c r="R3335" s="33">
        <f t="shared" si="270"/>
        <v>8.612903225806452</v>
      </c>
      <c r="S3335" s="34">
        <f t="shared" si="269"/>
        <v>178</v>
      </c>
      <c r="T3335" s="35">
        <f>IF(L3335="비가동",0,VLOOKUP(E3335,[1]단가!$D$4:$G$1048576,4,0))</f>
        <v>718.6</v>
      </c>
      <c r="U3335" s="35">
        <f t="shared" si="265"/>
        <v>255821.6</v>
      </c>
      <c r="V3335" s="36" t="str">
        <f>IF($L3335="비가동",0,IF($B3335="in",VLOOKUP($E3335,[1]투입량!$M:$T,3,FALSE),VLOOKUP($E3335,[1]투입량!$D:$I,3,FALSE)))</f>
        <v>E4701</v>
      </c>
      <c r="W3335" s="35">
        <f>IF($L3335="비가동",0,IF($B3335="in",VLOOKUP($E3335,[1]투입량!$M:$T,6,FALSE),VLOOKUP($E3335,[1]투입량!$D:$I,5,FALSE)))</f>
        <v>0</v>
      </c>
      <c r="X3335" s="35">
        <f t="shared" si="267"/>
        <v>0</v>
      </c>
      <c r="Y3335" s="37">
        <f>IF(V3335=0,0,VLOOKUP(V3335,[1]원재료!C:H,3,0)*0.001)</f>
        <v>3.13</v>
      </c>
      <c r="Z3335" s="35">
        <f t="shared" si="266"/>
        <v>0</v>
      </c>
      <c r="AA3335" s="49"/>
      <c r="AB3335" s="39" t="s">
        <v>232</v>
      </c>
      <c r="AC3335" s="40"/>
    </row>
    <row r="3336" spans="1:29" ht="19.5" customHeight="1" x14ac:dyDescent="0.45">
      <c r="A3336" s="58">
        <v>46162</v>
      </c>
      <c r="B3336" s="57" t="s">
        <v>29</v>
      </c>
      <c r="C3336" s="27" t="s">
        <v>168</v>
      </c>
      <c r="D3336" s="25" t="s">
        <v>323</v>
      </c>
      <c r="E3336" s="26" t="s">
        <v>324</v>
      </c>
      <c r="F3336" s="27" t="str">
        <f>VLOOKUP(표1[[#This Row],[품번]],[1]!품번구분[#Data],2,0)</f>
        <v>G</v>
      </c>
      <c r="G3336" s="26">
        <v>40</v>
      </c>
      <c r="H3336" s="28">
        <v>89</v>
      </c>
      <c r="I3336" s="28">
        <v>0</v>
      </c>
      <c r="J3336" s="29">
        <f>표1[[#This Row],[C/V]]*표1[[#This Row],[판수]]-표1[[#This Row],[불량수량]]</f>
        <v>3560</v>
      </c>
      <c r="K3336" s="28" t="s">
        <v>322</v>
      </c>
      <c r="L3336" s="28" t="s">
        <v>34</v>
      </c>
      <c r="M3336" s="30" t="s">
        <v>230</v>
      </c>
      <c r="N3336" s="56" t="s">
        <v>353</v>
      </c>
      <c r="O3336" s="25">
        <f t="shared" si="268"/>
        <v>620</v>
      </c>
      <c r="P3336" s="31">
        <v>0</v>
      </c>
      <c r="Q3336" s="32"/>
      <c r="R3336" s="33">
        <f t="shared" si="270"/>
        <v>8.612903225806452</v>
      </c>
      <c r="S3336" s="34">
        <f t="shared" si="269"/>
        <v>183</v>
      </c>
      <c r="T3336" s="35">
        <f>IF(L3336="비가동",0,VLOOKUP(E3336,[1]단가!$D$4:$G$1048576,4,0))</f>
        <v>65</v>
      </c>
      <c r="U3336" s="35">
        <f t="shared" si="265"/>
        <v>231400</v>
      </c>
      <c r="V3336" s="36" t="str">
        <f>IF($L3336="비가동",0,IF($B3336="in",VLOOKUP($E3336,[1]투입량!$M:$T,3,FALSE),VLOOKUP($E3336,[1]투입량!$D:$I,3,FALSE)))</f>
        <v>E4005</v>
      </c>
      <c r="W3336" s="35">
        <f>IF($L3336="비가동",0,IF($B3336="in",VLOOKUP($E3336,[1]투입량!$M:$T,6,FALSE),VLOOKUP($E3336,[1]투입량!$D:$I,5,FALSE)))</f>
        <v>252</v>
      </c>
      <c r="X3336" s="35">
        <f t="shared" si="267"/>
        <v>24670.800000000003</v>
      </c>
      <c r="Y3336" s="37">
        <f>IF(V3336=0,0,VLOOKUP(V3336,[1]원재료!C:H,3,0)*0.001)</f>
        <v>3.22</v>
      </c>
      <c r="Z3336" s="35">
        <f t="shared" si="266"/>
        <v>79439.97600000001</v>
      </c>
      <c r="AA3336" s="49"/>
      <c r="AB3336" s="39" t="s">
        <v>232</v>
      </c>
      <c r="AC3336" s="40"/>
    </row>
    <row r="3337" spans="1:29" ht="19.5" customHeight="1" x14ac:dyDescent="0.45">
      <c r="A3337" s="58">
        <v>46162</v>
      </c>
      <c r="B3337" s="57" t="s">
        <v>29</v>
      </c>
      <c r="C3337" s="27" t="s">
        <v>168</v>
      </c>
      <c r="D3337" s="25" t="s">
        <v>325</v>
      </c>
      <c r="E3337" s="26" t="s">
        <v>394</v>
      </c>
      <c r="F3337" s="27" t="str">
        <f>VLOOKUP(표1[[#This Row],[품번]],[1]!품번구분[#Data],2,0)</f>
        <v>G</v>
      </c>
      <c r="G3337" s="26">
        <v>4</v>
      </c>
      <c r="H3337" s="28">
        <v>89</v>
      </c>
      <c r="I3337" s="28">
        <v>0</v>
      </c>
      <c r="J3337" s="29">
        <f>표1[[#This Row],[C/V]]*표1[[#This Row],[판수]]-표1[[#This Row],[불량수량]]</f>
        <v>356</v>
      </c>
      <c r="K3337" s="28" t="s">
        <v>322</v>
      </c>
      <c r="L3337" s="28" t="s">
        <v>34</v>
      </c>
      <c r="M3337" s="30" t="s">
        <v>230</v>
      </c>
      <c r="N3337" s="56" t="s">
        <v>353</v>
      </c>
      <c r="O3337" s="25">
        <f t="shared" si="268"/>
        <v>620</v>
      </c>
      <c r="P3337" s="31">
        <v>0</v>
      </c>
      <c r="Q3337" s="32"/>
      <c r="R3337" s="33">
        <f t="shared" si="270"/>
        <v>8.612903225806452</v>
      </c>
      <c r="S3337" s="34">
        <f t="shared" si="269"/>
        <v>183</v>
      </c>
      <c r="T3337" s="35">
        <f>IF(L3337="비가동",0,VLOOKUP(E3337,[1]단가!$D$4:$G$1048576,4,0))</f>
        <v>760</v>
      </c>
      <c r="U3337" s="35">
        <f t="shared" si="265"/>
        <v>270560</v>
      </c>
      <c r="V3337" s="36" t="str">
        <f>IF($L3337="비가동",0,IF($B3337="in",VLOOKUP($E3337,[1]투입량!$M:$T,3,FALSE),VLOOKUP($E3337,[1]투입량!$D:$I,3,FALSE)))</f>
        <v>E4701</v>
      </c>
      <c r="W3337" s="35">
        <f>IF($L3337="비가동",0,IF($B3337="in",VLOOKUP($E3337,[1]투입량!$M:$T,6,FALSE),VLOOKUP($E3337,[1]투입량!$D:$I,5,FALSE)))</f>
        <v>297</v>
      </c>
      <c r="X3337" s="35">
        <f t="shared" si="267"/>
        <v>29076.300000000003</v>
      </c>
      <c r="Y3337" s="37">
        <f>IF(V3337=0,0,VLOOKUP(V3337,[1]원재료!C:H,3,0)*0.001)</f>
        <v>3.13</v>
      </c>
      <c r="Z3337" s="35">
        <f t="shared" si="266"/>
        <v>91008.819000000003</v>
      </c>
      <c r="AA3337" s="49"/>
      <c r="AB3337" s="39" t="s">
        <v>232</v>
      </c>
      <c r="AC3337" s="40"/>
    </row>
    <row r="3338" spans="1:29" ht="19.5" hidden="1" customHeight="1" x14ac:dyDescent="0.45">
      <c r="A3338" s="58">
        <v>46162</v>
      </c>
      <c r="B3338" s="57" t="s">
        <v>29</v>
      </c>
      <c r="C3338" s="27" t="s">
        <v>168</v>
      </c>
      <c r="D3338" s="25" t="s">
        <v>320</v>
      </c>
      <c r="E3338" s="26" t="s">
        <v>421</v>
      </c>
      <c r="F3338" s="27" t="str">
        <f>VLOOKUP(표1[[#This Row],[품번]],[1]!품번구분[#Data],2,0)</f>
        <v>G</v>
      </c>
      <c r="G3338" s="26">
        <v>4</v>
      </c>
      <c r="H3338" s="28">
        <v>89</v>
      </c>
      <c r="I3338" s="28">
        <v>0</v>
      </c>
      <c r="J3338" s="29">
        <f>표1[[#This Row],[C/V]]*표1[[#This Row],[판수]]-표1[[#This Row],[불량수량]]</f>
        <v>356</v>
      </c>
      <c r="K3338" s="28" t="s">
        <v>327</v>
      </c>
      <c r="L3338" s="28" t="s">
        <v>117</v>
      </c>
      <c r="M3338" s="30" t="s">
        <v>353</v>
      </c>
      <c r="N3338" s="56" t="s">
        <v>230</v>
      </c>
      <c r="O3338" s="25">
        <f t="shared" si="268"/>
        <v>585</v>
      </c>
      <c r="P3338" s="31">
        <v>75</v>
      </c>
      <c r="Q3338" s="32" t="s">
        <v>238</v>
      </c>
      <c r="R3338" s="33">
        <f t="shared" si="270"/>
        <v>9.1282051282051277</v>
      </c>
      <c r="S3338" s="34">
        <f t="shared" si="269"/>
        <v>178</v>
      </c>
      <c r="T3338" s="35">
        <f>IF(L3338="비가동",0,VLOOKUP(E3338,[1]단가!$D$4:$G$1048576,4,0))</f>
        <v>718.6</v>
      </c>
      <c r="U3338" s="35">
        <f t="shared" si="265"/>
        <v>255821.6</v>
      </c>
      <c r="V3338" s="36" t="str">
        <f>IF($L3338="비가동",0,IF($B3338="in",VLOOKUP($E3338,[1]투입량!$M:$T,3,FALSE),VLOOKUP($E3338,[1]투입량!$D:$I,3,FALSE)))</f>
        <v>E4701</v>
      </c>
      <c r="W3338" s="35">
        <f>IF($L3338="비가동",0,IF($B3338="in",VLOOKUP($E3338,[1]투입량!$M:$T,6,FALSE),VLOOKUP($E3338,[1]투입량!$D:$I,5,FALSE)))</f>
        <v>0</v>
      </c>
      <c r="X3338" s="35">
        <f t="shared" si="267"/>
        <v>0</v>
      </c>
      <c r="Y3338" s="37">
        <f>IF(V3338=0,0,VLOOKUP(V3338,[1]원재료!C:H,3,0)*0.001)</f>
        <v>3.13</v>
      </c>
      <c r="Z3338" s="35">
        <f t="shared" si="266"/>
        <v>0</v>
      </c>
      <c r="AA3338" s="49"/>
      <c r="AB3338" s="39" t="s">
        <v>232</v>
      </c>
      <c r="AC3338" s="40"/>
    </row>
    <row r="3339" spans="1:29" ht="19.5" customHeight="1" x14ac:dyDescent="0.45">
      <c r="A3339" s="58">
        <v>46162</v>
      </c>
      <c r="B3339" s="57" t="s">
        <v>29</v>
      </c>
      <c r="C3339" s="27" t="s">
        <v>168</v>
      </c>
      <c r="D3339" s="25" t="s">
        <v>323</v>
      </c>
      <c r="E3339" s="26" t="s">
        <v>324</v>
      </c>
      <c r="F3339" s="27" t="str">
        <f>VLOOKUP(표1[[#This Row],[품번]],[1]!품번구분[#Data],2,0)</f>
        <v>G</v>
      </c>
      <c r="G3339" s="26">
        <v>40</v>
      </c>
      <c r="H3339" s="28">
        <v>94</v>
      </c>
      <c r="I3339" s="28">
        <v>0</v>
      </c>
      <c r="J3339" s="29">
        <f>표1[[#This Row],[C/V]]*표1[[#This Row],[판수]]-표1[[#This Row],[불량수량]]</f>
        <v>3760</v>
      </c>
      <c r="K3339" s="28" t="s">
        <v>327</v>
      </c>
      <c r="L3339" s="28" t="s">
        <v>117</v>
      </c>
      <c r="M3339" s="30" t="s">
        <v>353</v>
      </c>
      <c r="N3339" s="56" t="s">
        <v>230</v>
      </c>
      <c r="O3339" s="25">
        <f t="shared" si="268"/>
        <v>660</v>
      </c>
      <c r="P3339" s="31">
        <v>0</v>
      </c>
      <c r="Q3339" s="32"/>
      <c r="R3339" s="33">
        <f t="shared" si="270"/>
        <v>8.545454545454545</v>
      </c>
      <c r="S3339" s="34">
        <f t="shared" si="269"/>
        <v>183</v>
      </c>
      <c r="T3339" s="35">
        <f>IF(L3339="비가동",0,VLOOKUP(E3339,[1]단가!$D$4:$G$1048576,4,0))</f>
        <v>65</v>
      </c>
      <c r="U3339" s="35">
        <f t="shared" si="265"/>
        <v>244400</v>
      </c>
      <c r="V3339" s="36" t="str">
        <f>IF($L3339="비가동",0,IF($B3339="in",VLOOKUP($E3339,[1]투입량!$M:$T,3,FALSE),VLOOKUP($E3339,[1]투입량!$D:$I,3,FALSE)))</f>
        <v>E4005</v>
      </c>
      <c r="W3339" s="35">
        <f>IF($L3339="비가동",0,IF($B3339="in",VLOOKUP($E3339,[1]투입량!$M:$T,6,FALSE),VLOOKUP($E3339,[1]투입량!$D:$I,5,FALSE)))</f>
        <v>252</v>
      </c>
      <c r="X3339" s="35">
        <f t="shared" si="267"/>
        <v>26056.800000000003</v>
      </c>
      <c r="Y3339" s="37">
        <f>IF(V3339=0,0,VLOOKUP(V3339,[1]원재료!C:H,3,0)*0.001)</f>
        <v>3.22</v>
      </c>
      <c r="Z3339" s="35">
        <f t="shared" si="266"/>
        <v>83902.896000000008</v>
      </c>
      <c r="AA3339" s="49"/>
      <c r="AB3339" s="39" t="s">
        <v>232</v>
      </c>
      <c r="AC3339" s="40"/>
    </row>
    <row r="3340" spans="1:29" ht="19.5" customHeight="1" x14ac:dyDescent="0.45">
      <c r="A3340" s="58">
        <v>46162</v>
      </c>
      <c r="B3340" s="57" t="s">
        <v>29</v>
      </c>
      <c r="C3340" s="27" t="s">
        <v>168</v>
      </c>
      <c r="D3340" s="25" t="s">
        <v>325</v>
      </c>
      <c r="E3340" s="26" t="s">
        <v>394</v>
      </c>
      <c r="F3340" s="27" t="str">
        <f>VLOOKUP(표1[[#This Row],[품번]],[1]!품번구분[#Data],2,0)</f>
        <v>G</v>
      </c>
      <c r="G3340" s="26">
        <v>4</v>
      </c>
      <c r="H3340" s="28">
        <v>94</v>
      </c>
      <c r="I3340" s="28">
        <v>0</v>
      </c>
      <c r="J3340" s="29">
        <f>표1[[#This Row],[C/V]]*표1[[#This Row],[판수]]-표1[[#This Row],[불량수량]]</f>
        <v>376</v>
      </c>
      <c r="K3340" s="28" t="s">
        <v>327</v>
      </c>
      <c r="L3340" s="28" t="s">
        <v>117</v>
      </c>
      <c r="M3340" s="30" t="s">
        <v>353</v>
      </c>
      <c r="N3340" s="56" t="s">
        <v>230</v>
      </c>
      <c r="O3340" s="25">
        <f t="shared" si="268"/>
        <v>660</v>
      </c>
      <c r="P3340" s="31">
        <v>0</v>
      </c>
      <c r="Q3340" s="32"/>
      <c r="R3340" s="33">
        <f t="shared" si="270"/>
        <v>8.545454545454545</v>
      </c>
      <c r="S3340" s="34">
        <f t="shared" si="269"/>
        <v>183</v>
      </c>
      <c r="T3340" s="35">
        <f>IF(L3340="비가동",0,VLOOKUP(E3340,[1]단가!$D$4:$G$1048576,4,0))</f>
        <v>760</v>
      </c>
      <c r="U3340" s="35">
        <f t="shared" si="265"/>
        <v>285760</v>
      </c>
      <c r="V3340" s="36" t="str">
        <f>IF($L3340="비가동",0,IF($B3340="in",VLOOKUP($E3340,[1]투입량!$M:$T,3,FALSE),VLOOKUP($E3340,[1]투입량!$D:$I,3,FALSE)))</f>
        <v>E4701</v>
      </c>
      <c r="W3340" s="35">
        <f>IF($L3340="비가동",0,IF($B3340="in",VLOOKUP($E3340,[1]투입량!$M:$T,6,FALSE),VLOOKUP($E3340,[1]투입량!$D:$I,5,FALSE)))</f>
        <v>297</v>
      </c>
      <c r="X3340" s="35">
        <f t="shared" si="267"/>
        <v>30709.800000000003</v>
      </c>
      <c r="Y3340" s="37">
        <f>IF(V3340=0,0,VLOOKUP(V3340,[1]원재료!C:H,3,0)*0.001)</f>
        <v>3.13</v>
      </c>
      <c r="Z3340" s="35">
        <f t="shared" si="266"/>
        <v>96121.673999999999</v>
      </c>
      <c r="AA3340" s="49"/>
      <c r="AB3340" s="39" t="s">
        <v>232</v>
      </c>
      <c r="AC3340" s="40"/>
    </row>
    <row r="3341" spans="1:29" ht="19.5" customHeight="1" x14ac:dyDescent="0.45">
      <c r="A3341" s="58">
        <v>46162</v>
      </c>
      <c r="B3341" s="57" t="s">
        <v>29</v>
      </c>
      <c r="C3341" s="27" t="s">
        <v>168</v>
      </c>
      <c r="D3341" s="25" t="s">
        <v>328</v>
      </c>
      <c r="E3341" s="26" t="s">
        <v>236</v>
      </c>
      <c r="F3341" s="27" t="str">
        <f>VLOOKUP(표1[[#This Row],[품번]],[1]!품번구분[#Data],2,0)</f>
        <v>G</v>
      </c>
      <c r="G3341" s="26">
        <v>9</v>
      </c>
      <c r="H3341" s="28">
        <v>58</v>
      </c>
      <c r="I3341" s="28">
        <v>0</v>
      </c>
      <c r="J3341" s="29">
        <f>표1[[#This Row],[C/V]]*표1[[#This Row],[판수]]-표1[[#This Row],[불량수량]]</f>
        <v>522</v>
      </c>
      <c r="K3341" s="28" t="s">
        <v>334</v>
      </c>
      <c r="L3341" s="28" t="s">
        <v>34</v>
      </c>
      <c r="M3341" s="30" t="s">
        <v>230</v>
      </c>
      <c r="N3341" s="56" t="s">
        <v>353</v>
      </c>
      <c r="O3341" s="25">
        <f t="shared" si="268"/>
        <v>620</v>
      </c>
      <c r="P3341" s="31">
        <v>0</v>
      </c>
      <c r="Q3341" s="32"/>
      <c r="R3341" s="33">
        <f t="shared" si="270"/>
        <v>5.612903225806452</v>
      </c>
      <c r="S3341" s="34">
        <f t="shared" si="269"/>
        <v>120</v>
      </c>
      <c r="T3341" s="35">
        <f>IF(L3341="비가동",0,VLOOKUP(E3341,[1]단가!$D$4:$G$1048576,4,0))</f>
        <v>1541.9</v>
      </c>
      <c r="U3341" s="35">
        <f t="shared" si="265"/>
        <v>804871.8</v>
      </c>
      <c r="V3341" s="36" t="str">
        <f>IF($L3341="비가동",0,IF($B3341="in",VLOOKUP($E3341,[1]투입량!$M:$T,3,FALSE),VLOOKUP($E3341,[1]투입량!$D:$I,3,FALSE)))</f>
        <v>E5005-1</v>
      </c>
      <c r="W3341" s="35">
        <f>IF($L3341="비가동",0,IF($B3341="in",VLOOKUP($E3341,[1]투입량!$M:$T,6,FALSE),VLOOKUP($E3341,[1]투입량!$D:$I,5,FALSE)))</f>
        <v>1638</v>
      </c>
      <c r="X3341" s="35">
        <f t="shared" si="267"/>
        <v>104504.40000000001</v>
      </c>
      <c r="Y3341" s="37">
        <f>IF(V3341=0,0,VLOOKUP(V3341,[1]원재료!C:H,3,0)*0.001)</f>
        <v>3.25</v>
      </c>
      <c r="Z3341" s="35">
        <f t="shared" si="266"/>
        <v>339639.30000000005</v>
      </c>
      <c r="AA3341" s="49"/>
      <c r="AB3341" s="39" t="s">
        <v>232</v>
      </c>
      <c r="AC3341" s="40"/>
    </row>
    <row r="3342" spans="1:29" ht="19.5" customHeight="1" x14ac:dyDescent="0.45">
      <c r="A3342" s="58">
        <v>46162</v>
      </c>
      <c r="B3342" s="57" t="s">
        <v>29</v>
      </c>
      <c r="C3342" s="27" t="s">
        <v>168</v>
      </c>
      <c r="D3342" s="25" t="s">
        <v>331</v>
      </c>
      <c r="E3342" s="26" t="s">
        <v>332</v>
      </c>
      <c r="F3342" s="27" t="str">
        <f>VLOOKUP(표1[[#This Row],[품번]],[1]!품번구분[#Data],2,0)</f>
        <v>G</v>
      </c>
      <c r="G3342" s="26">
        <v>16</v>
      </c>
      <c r="H3342" s="28">
        <v>58</v>
      </c>
      <c r="I3342" s="28">
        <v>0</v>
      </c>
      <c r="J3342" s="29">
        <f>표1[[#This Row],[C/V]]*표1[[#This Row],[판수]]-표1[[#This Row],[불량수량]]</f>
        <v>928</v>
      </c>
      <c r="K3342" s="28" t="s">
        <v>334</v>
      </c>
      <c r="L3342" s="28" t="s">
        <v>34</v>
      </c>
      <c r="M3342" s="30" t="s">
        <v>230</v>
      </c>
      <c r="N3342" s="56" t="s">
        <v>353</v>
      </c>
      <c r="O3342" s="25">
        <f t="shared" si="268"/>
        <v>620</v>
      </c>
      <c r="P3342" s="31">
        <v>0</v>
      </c>
      <c r="Q3342" s="32"/>
      <c r="R3342" s="33">
        <f t="shared" si="270"/>
        <v>5.612903225806452</v>
      </c>
      <c r="S3342" s="34">
        <f t="shared" si="269"/>
        <v>120</v>
      </c>
      <c r="T3342" s="35">
        <f>IF(L3342="비가동",0,VLOOKUP(E3342,[1]단가!$D$4:$G$1048576,4,0))</f>
        <v>820.4</v>
      </c>
      <c r="U3342" s="35">
        <f t="shared" si="265"/>
        <v>761331.19999999995</v>
      </c>
      <c r="V3342" s="36" t="str">
        <f>IF($L3342="비가동",0,IF($B3342="in",VLOOKUP($E3342,[1]투입량!$M:$T,3,FALSE),VLOOKUP($E3342,[1]투입량!$D:$I,3,FALSE)))</f>
        <v>E5005-1</v>
      </c>
      <c r="W3342" s="35">
        <f>IF($L3342="비가동",0,IF($B3342="in",VLOOKUP($E3342,[1]투입량!$M:$T,6,FALSE),VLOOKUP($E3342,[1]투입량!$D:$I,5,FALSE)))</f>
        <v>360</v>
      </c>
      <c r="X3342" s="35">
        <f t="shared" si="267"/>
        <v>22968.000000000004</v>
      </c>
      <c r="Y3342" s="37">
        <f>IF(V3342=0,0,VLOOKUP(V3342,[1]원재료!C:H,3,0)*0.001)</f>
        <v>3.25</v>
      </c>
      <c r="Z3342" s="35">
        <f t="shared" si="266"/>
        <v>74646.000000000015</v>
      </c>
      <c r="AA3342" s="49"/>
      <c r="AB3342" s="39" t="s">
        <v>232</v>
      </c>
      <c r="AC3342" s="40"/>
    </row>
    <row r="3343" spans="1:29" ht="19.5" customHeight="1" x14ac:dyDescent="0.45">
      <c r="A3343" s="58">
        <v>46162</v>
      </c>
      <c r="B3343" s="57" t="s">
        <v>29</v>
      </c>
      <c r="C3343" s="27" t="s">
        <v>168</v>
      </c>
      <c r="D3343" s="25" t="s">
        <v>333</v>
      </c>
      <c r="E3343" s="26" t="s">
        <v>332</v>
      </c>
      <c r="F3343" s="27" t="str">
        <f>VLOOKUP(표1[[#This Row],[품번]],[1]!품번구분[#Data],2,0)</f>
        <v>G</v>
      </c>
      <c r="G3343" s="26">
        <v>16</v>
      </c>
      <c r="H3343" s="28">
        <v>58</v>
      </c>
      <c r="I3343" s="28">
        <v>0</v>
      </c>
      <c r="J3343" s="29">
        <f>표1[[#This Row],[C/V]]*표1[[#This Row],[판수]]-표1[[#This Row],[불량수량]]</f>
        <v>928</v>
      </c>
      <c r="K3343" s="28" t="s">
        <v>334</v>
      </c>
      <c r="L3343" s="28" t="s">
        <v>34</v>
      </c>
      <c r="M3343" s="30" t="s">
        <v>230</v>
      </c>
      <c r="N3343" s="56" t="s">
        <v>353</v>
      </c>
      <c r="O3343" s="25">
        <f t="shared" si="268"/>
        <v>620</v>
      </c>
      <c r="P3343" s="31">
        <v>0</v>
      </c>
      <c r="Q3343" s="32"/>
      <c r="R3343" s="33">
        <f t="shared" si="270"/>
        <v>5.612903225806452</v>
      </c>
      <c r="S3343" s="34">
        <f t="shared" si="269"/>
        <v>120</v>
      </c>
      <c r="T3343" s="35">
        <f>IF(L3343="비가동",0,VLOOKUP(E3343,[1]단가!$D$4:$G$1048576,4,0))</f>
        <v>820.4</v>
      </c>
      <c r="U3343" s="35">
        <f t="shared" si="265"/>
        <v>761331.19999999995</v>
      </c>
      <c r="V3343" s="36" t="str">
        <f>IF($L3343="비가동",0,IF($B3343="in",VLOOKUP($E3343,[1]투입량!$M:$T,3,FALSE),VLOOKUP($E3343,[1]투입량!$D:$I,3,FALSE)))</f>
        <v>E5005-1</v>
      </c>
      <c r="W3343" s="35">
        <f>IF($L3343="비가동",0,IF($B3343="in",VLOOKUP($E3343,[1]투입량!$M:$T,6,FALSE),VLOOKUP($E3343,[1]투입량!$D:$I,5,FALSE)))</f>
        <v>360</v>
      </c>
      <c r="X3343" s="35">
        <f t="shared" si="267"/>
        <v>22968.000000000004</v>
      </c>
      <c r="Y3343" s="37">
        <f>IF(V3343=0,0,VLOOKUP(V3343,[1]원재료!C:H,3,0)*0.001)</f>
        <v>3.25</v>
      </c>
      <c r="Z3343" s="35">
        <f t="shared" si="266"/>
        <v>74646.000000000015</v>
      </c>
      <c r="AA3343" s="49"/>
      <c r="AB3343" s="39" t="s">
        <v>232</v>
      </c>
      <c r="AC3343" s="40"/>
    </row>
    <row r="3344" spans="1:29" ht="19.5" customHeight="1" x14ac:dyDescent="0.45">
      <c r="A3344" s="58">
        <v>46162</v>
      </c>
      <c r="B3344" s="57" t="s">
        <v>29</v>
      </c>
      <c r="C3344" s="27" t="s">
        <v>168</v>
      </c>
      <c r="D3344" s="25" t="s">
        <v>328</v>
      </c>
      <c r="E3344" s="26" t="s">
        <v>236</v>
      </c>
      <c r="F3344" s="27" t="str">
        <f>VLOOKUP(표1[[#This Row],[품번]],[1]!품번구분[#Data],2,0)</f>
        <v>G</v>
      </c>
      <c r="G3344" s="26">
        <v>9</v>
      </c>
      <c r="H3344" s="28">
        <v>62</v>
      </c>
      <c r="I3344" s="28">
        <v>0</v>
      </c>
      <c r="J3344" s="29">
        <f>표1[[#This Row],[C/V]]*표1[[#This Row],[판수]]-표1[[#This Row],[불량수량]]</f>
        <v>558</v>
      </c>
      <c r="K3344" s="28" t="s">
        <v>330</v>
      </c>
      <c r="L3344" s="28" t="s">
        <v>117</v>
      </c>
      <c r="M3344" s="30" t="s">
        <v>353</v>
      </c>
      <c r="N3344" s="56" t="s">
        <v>230</v>
      </c>
      <c r="O3344" s="25">
        <f t="shared" si="268"/>
        <v>660</v>
      </c>
      <c r="P3344" s="31">
        <v>0</v>
      </c>
      <c r="Q3344" s="32"/>
      <c r="R3344" s="33">
        <f t="shared" si="270"/>
        <v>5.6363636363636358</v>
      </c>
      <c r="S3344" s="34">
        <f t="shared" si="269"/>
        <v>120</v>
      </c>
      <c r="T3344" s="35">
        <f>IF(L3344="비가동",0,VLOOKUP(E3344,[1]단가!$D$4:$G$1048576,4,0))</f>
        <v>1541.9</v>
      </c>
      <c r="U3344" s="35">
        <f t="shared" si="265"/>
        <v>860380.20000000007</v>
      </c>
      <c r="V3344" s="36" t="str">
        <f>IF($L3344="비가동",0,IF($B3344="in",VLOOKUP($E3344,[1]투입량!$M:$T,3,FALSE),VLOOKUP($E3344,[1]투입량!$D:$I,3,FALSE)))</f>
        <v>E5005-1</v>
      </c>
      <c r="W3344" s="35">
        <f>IF($L3344="비가동",0,IF($B3344="in",VLOOKUP($E3344,[1]투입량!$M:$T,6,FALSE),VLOOKUP($E3344,[1]투입량!$D:$I,5,FALSE)))</f>
        <v>1638</v>
      </c>
      <c r="X3344" s="35">
        <f t="shared" si="267"/>
        <v>111711.6</v>
      </c>
      <c r="Y3344" s="37">
        <f>IF(V3344=0,0,VLOOKUP(V3344,[1]원재료!C:H,3,0)*0.001)</f>
        <v>3.25</v>
      </c>
      <c r="Z3344" s="35">
        <f t="shared" si="266"/>
        <v>363062.7</v>
      </c>
      <c r="AA3344" s="49"/>
      <c r="AB3344" s="39" t="s">
        <v>232</v>
      </c>
      <c r="AC3344" s="40"/>
    </row>
    <row r="3345" spans="1:29" ht="19.5" customHeight="1" x14ac:dyDescent="0.45">
      <c r="A3345" s="58">
        <v>46162</v>
      </c>
      <c r="B3345" s="57" t="s">
        <v>29</v>
      </c>
      <c r="C3345" s="27" t="s">
        <v>168</v>
      </c>
      <c r="D3345" s="25" t="s">
        <v>331</v>
      </c>
      <c r="E3345" s="26" t="s">
        <v>332</v>
      </c>
      <c r="F3345" s="27" t="str">
        <f>VLOOKUP(표1[[#This Row],[품번]],[1]!품번구분[#Data],2,0)</f>
        <v>G</v>
      </c>
      <c r="G3345" s="26">
        <v>16</v>
      </c>
      <c r="H3345" s="28">
        <v>62</v>
      </c>
      <c r="I3345" s="28">
        <v>0</v>
      </c>
      <c r="J3345" s="29">
        <f>표1[[#This Row],[C/V]]*표1[[#This Row],[판수]]-표1[[#This Row],[불량수량]]</f>
        <v>992</v>
      </c>
      <c r="K3345" s="28" t="s">
        <v>330</v>
      </c>
      <c r="L3345" s="28" t="s">
        <v>117</v>
      </c>
      <c r="M3345" s="30" t="s">
        <v>353</v>
      </c>
      <c r="N3345" s="56" t="s">
        <v>230</v>
      </c>
      <c r="O3345" s="25">
        <f t="shared" si="268"/>
        <v>660</v>
      </c>
      <c r="P3345" s="31">
        <v>0</v>
      </c>
      <c r="Q3345" s="32"/>
      <c r="R3345" s="33">
        <f t="shared" si="270"/>
        <v>5.6363636363636358</v>
      </c>
      <c r="S3345" s="34">
        <f t="shared" si="269"/>
        <v>120</v>
      </c>
      <c r="T3345" s="35">
        <f>IF(L3345="비가동",0,VLOOKUP(E3345,[1]단가!$D$4:$G$1048576,4,0))</f>
        <v>820.4</v>
      </c>
      <c r="U3345" s="35">
        <f t="shared" si="265"/>
        <v>813836.79999999993</v>
      </c>
      <c r="V3345" s="36" t="str">
        <f>IF($L3345="비가동",0,IF($B3345="in",VLOOKUP($E3345,[1]투입량!$M:$T,3,FALSE),VLOOKUP($E3345,[1]투입량!$D:$I,3,FALSE)))</f>
        <v>E5005-1</v>
      </c>
      <c r="W3345" s="35">
        <f>IF($L3345="비가동",0,IF($B3345="in",VLOOKUP($E3345,[1]투입량!$M:$T,6,FALSE),VLOOKUP($E3345,[1]투입량!$D:$I,5,FALSE)))</f>
        <v>360</v>
      </c>
      <c r="X3345" s="35">
        <f t="shared" si="267"/>
        <v>24552.000000000004</v>
      </c>
      <c r="Y3345" s="37">
        <f>IF(V3345=0,0,VLOOKUP(V3345,[1]원재료!C:H,3,0)*0.001)</f>
        <v>3.25</v>
      </c>
      <c r="Z3345" s="35">
        <f t="shared" si="266"/>
        <v>79794.000000000015</v>
      </c>
      <c r="AA3345" s="49"/>
      <c r="AB3345" s="39" t="s">
        <v>232</v>
      </c>
      <c r="AC3345" s="40"/>
    </row>
    <row r="3346" spans="1:29" ht="19.5" customHeight="1" x14ac:dyDescent="0.45">
      <c r="A3346" s="58">
        <v>46162</v>
      </c>
      <c r="B3346" s="57" t="s">
        <v>29</v>
      </c>
      <c r="C3346" s="27" t="s">
        <v>168</v>
      </c>
      <c r="D3346" s="25" t="s">
        <v>333</v>
      </c>
      <c r="E3346" s="26" t="s">
        <v>332</v>
      </c>
      <c r="F3346" s="27" t="str">
        <f>VLOOKUP(표1[[#This Row],[품번]],[1]!품번구분[#Data],2,0)</f>
        <v>G</v>
      </c>
      <c r="G3346" s="26">
        <v>16</v>
      </c>
      <c r="H3346" s="28">
        <v>62</v>
      </c>
      <c r="I3346" s="28">
        <v>0</v>
      </c>
      <c r="J3346" s="29">
        <f>표1[[#This Row],[C/V]]*표1[[#This Row],[판수]]-표1[[#This Row],[불량수량]]</f>
        <v>992</v>
      </c>
      <c r="K3346" s="28" t="s">
        <v>330</v>
      </c>
      <c r="L3346" s="28" t="s">
        <v>117</v>
      </c>
      <c r="M3346" s="30" t="s">
        <v>353</v>
      </c>
      <c r="N3346" s="56" t="s">
        <v>230</v>
      </c>
      <c r="O3346" s="25">
        <f t="shared" si="268"/>
        <v>660</v>
      </c>
      <c r="P3346" s="31">
        <v>0</v>
      </c>
      <c r="Q3346" s="32"/>
      <c r="R3346" s="33">
        <f t="shared" si="270"/>
        <v>5.6363636363636358</v>
      </c>
      <c r="S3346" s="34">
        <f t="shared" si="269"/>
        <v>120</v>
      </c>
      <c r="T3346" s="35">
        <f>IF(L3346="비가동",0,VLOOKUP(E3346,[1]단가!$D$4:$G$1048576,4,0))</f>
        <v>820.4</v>
      </c>
      <c r="U3346" s="35">
        <f t="shared" si="265"/>
        <v>813836.79999999993</v>
      </c>
      <c r="V3346" s="36" t="str">
        <f>IF($L3346="비가동",0,IF($B3346="in",VLOOKUP($E3346,[1]투입량!$M:$T,3,FALSE),VLOOKUP($E3346,[1]투입량!$D:$I,3,FALSE)))</f>
        <v>E5005-1</v>
      </c>
      <c r="W3346" s="35">
        <f>IF($L3346="비가동",0,IF($B3346="in",VLOOKUP($E3346,[1]투입량!$M:$T,6,FALSE),VLOOKUP($E3346,[1]투입량!$D:$I,5,FALSE)))</f>
        <v>360</v>
      </c>
      <c r="X3346" s="35">
        <f t="shared" si="267"/>
        <v>24552.000000000004</v>
      </c>
      <c r="Y3346" s="37">
        <f>IF(V3346=0,0,VLOOKUP(V3346,[1]원재료!C:H,3,0)*0.001)</f>
        <v>3.25</v>
      </c>
      <c r="Z3346" s="35">
        <f t="shared" si="266"/>
        <v>79794.000000000015</v>
      </c>
      <c r="AA3346" s="49"/>
      <c r="AB3346" s="39" t="s">
        <v>232</v>
      </c>
      <c r="AC3346" s="40"/>
    </row>
    <row r="3347" spans="1:29" ht="19.5" customHeight="1" x14ac:dyDescent="0.45">
      <c r="A3347" s="58">
        <v>46162</v>
      </c>
      <c r="B3347" s="57" t="s">
        <v>29</v>
      </c>
      <c r="C3347" s="27" t="s">
        <v>168</v>
      </c>
      <c r="D3347" s="25" t="s">
        <v>335</v>
      </c>
      <c r="E3347" s="26" t="s">
        <v>336</v>
      </c>
      <c r="F3347" s="27" t="str">
        <f>VLOOKUP(표1[[#This Row],[품번]],[1]!품번구분[#Data],2,0)</f>
        <v>G</v>
      </c>
      <c r="G3347" s="26">
        <v>12</v>
      </c>
      <c r="H3347" s="28">
        <v>77</v>
      </c>
      <c r="I3347" s="28">
        <v>0</v>
      </c>
      <c r="J3347" s="29">
        <f>표1[[#This Row],[C/V]]*표1[[#This Row],[판수]]-표1[[#This Row],[불량수량]]</f>
        <v>924</v>
      </c>
      <c r="K3347" s="28" t="s">
        <v>342</v>
      </c>
      <c r="L3347" s="28" t="s">
        <v>34</v>
      </c>
      <c r="M3347" s="30" t="s">
        <v>230</v>
      </c>
      <c r="N3347" s="56" t="s">
        <v>353</v>
      </c>
      <c r="O3347" s="25">
        <f t="shared" si="268"/>
        <v>620</v>
      </c>
      <c r="P3347" s="31">
        <v>0</v>
      </c>
      <c r="Q3347" s="32"/>
      <c r="R3347" s="33">
        <f t="shared" si="270"/>
        <v>7.4516129032258061</v>
      </c>
      <c r="S3347" s="34">
        <f t="shared" si="269"/>
        <v>158</v>
      </c>
      <c r="T3347" s="35">
        <f>IF(L3347="비가동",0,VLOOKUP(E3347,[1]단가!$D$4:$G$1048576,4,0))</f>
        <v>382.8</v>
      </c>
      <c r="U3347" s="35">
        <f t="shared" si="265"/>
        <v>353707.2</v>
      </c>
      <c r="V3347" s="36" t="str">
        <f>IF($L3347="비가동",0,IF($B3347="in",VLOOKUP($E3347,[1]투입량!$M:$T,3,FALSE),VLOOKUP($E3347,[1]투입량!$D:$I,3,FALSE)))</f>
        <v>E5007</v>
      </c>
      <c r="W3347" s="35">
        <f>IF($L3347="비가동",0,IF($B3347="in",VLOOKUP($E3347,[1]투입량!$M:$T,6,FALSE),VLOOKUP($E3347,[1]투입량!$D:$I,5,FALSE)))</f>
        <v>480</v>
      </c>
      <c r="X3347" s="35">
        <f t="shared" si="267"/>
        <v>40656</v>
      </c>
      <c r="Y3347" s="37">
        <f>IF(V3347=0,0,VLOOKUP(V3347,[1]원재료!C:H,3,0)*0.001)</f>
        <v>4.55</v>
      </c>
      <c r="Z3347" s="35">
        <f t="shared" si="266"/>
        <v>184984.8</v>
      </c>
      <c r="AA3347" s="49"/>
      <c r="AB3347" s="39" t="s">
        <v>232</v>
      </c>
      <c r="AC3347" s="40"/>
    </row>
    <row r="3348" spans="1:29" ht="19.5" customHeight="1" x14ac:dyDescent="0.45">
      <c r="A3348" s="58">
        <v>46162</v>
      </c>
      <c r="B3348" s="57" t="s">
        <v>29</v>
      </c>
      <c r="C3348" s="27" t="s">
        <v>168</v>
      </c>
      <c r="D3348" s="25" t="s">
        <v>338</v>
      </c>
      <c r="E3348" s="26" t="s">
        <v>458</v>
      </c>
      <c r="F3348" s="27" t="str">
        <f>VLOOKUP(표1[[#This Row],[품번]],[1]!품번구분[#Data],2,0)</f>
        <v>G</v>
      </c>
      <c r="G3348" s="26">
        <v>4</v>
      </c>
      <c r="H3348" s="28">
        <v>8</v>
      </c>
      <c r="I3348" s="28">
        <v>0</v>
      </c>
      <c r="J3348" s="29">
        <f>표1[[#This Row],[C/V]]*표1[[#This Row],[판수]]-표1[[#This Row],[불량수량]]</f>
        <v>32</v>
      </c>
      <c r="K3348" s="28" t="s">
        <v>342</v>
      </c>
      <c r="L3348" s="28" t="s">
        <v>34</v>
      </c>
      <c r="M3348" s="30" t="s">
        <v>230</v>
      </c>
      <c r="N3348" s="30">
        <v>0.35416666666666669</v>
      </c>
      <c r="O3348" s="25">
        <f t="shared" si="268"/>
        <v>30</v>
      </c>
      <c r="P3348" s="31">
        <v>0</v>
      </c>
      <c r="Q3348" s="32"/>
      <c r="R3348" s="33">
        <f t="shared" si="270"/>
        <v>16</v>
      </c>
      <c r="S3348" s="34">
        <f t="shared" si="269"/>
        <v>8</v>
      </c>
      <c r="T3348" s="35">
        <f>IF(L3348="비가동",0,VLOOKUP(E3348,[1]단가!$D$4:$G$1048576,4,0))</f>
        <v>760</v>
      </c>
      <c r="U3348" s="35">
        <f t="shared" si="265"/>
        <v>24320</v>
      </c>
      <c r="V3348" s="36" t="str">
        <f>IF($L3348="비가동",0,IF($B3348="in",VLOOKUP($E3348,[1]투입량!$M:$T,3,FALSE),VLOOKUP($E3348,[1]투입량!$D:$I,3,FALSE)))</f>
        <v>E5005-1</v>
      </c>
      <c r="W3348" s="35">
        <f>IF($L3348="비가동",0,IF($B3348="in",VLOOKUP($E3348,[1]투입량!$M:$T,6,FALSE),VLOOKUP($E3348,[1]투입량!$D:$I,5,FALSE)))</f>
        <v>33</v>
      </c>
      <c r="X3348" s="35">
        <f t="shared" si="267"/>
        <v>290.40000000000003</v>
      </c>
      <c r="Y3348" s="37">
        <f>IF(V3348=0,0,VLOOKUP(V3348,[1]원재료!C:H,3,0)*0.001)</f>
        <v>3.25</v>
      </c>
      <c r="Z3348" s="35">
        <f t="shared" si="266"/>
        <v>943.80000000000007</v>
      </c>
      <c r="AA3348" s="49"/>
      <c r="AB3348" s="39" t="s">
        <v>232</v>
      </c>
      <c r="AC3348" s="40"/>
    </row>
    <row r="3349" spans="1:29" ht="19.5" hidden="1" customHeight="1" x14ac:dyDescent="0.45">
      <c r="A3349" s="58">
        <v>46162</v>
      </c>
      <c r="B3349" s="57" t="s">
        <v>29</v>
      </c>
      <c r="C3349" s="27" t="s">
        <v>168</v>
      </c>
      <c r="D3349" s="25" t="s">
        <v>338</v>
      </c>
      <c r="E3349" s="26" t="s">
        <v>477</v>
      </c>
      <c r="F3349" s="27" t="str">
        <f>VLOOKUP(표1[[#This Row],[품번]],[1]!품번구분[#Data],2,0)</f>
        <v>G</v>
      </c>
      <c r="G3349" s="26">
        <v>4</v>
      </c>
      <c r="H3349" s="28">
        <v>35</v>
      </c>
      <c r="I3349" s="28">
        <v>0</v>
      </c>
      <c r="J3349" s="29">
        <f>표1[[#This Row],[C/V]]*표1[[#This Row],[판수]]-표1[[#This Row],[불량수량]]</f>
        <v>140</v>
      </c>
      <c r="K3349" s="28" t="s">
        <v>342</v>
      </c>
      <c r="L3349" s="28" t="s">
        <v>34</v>
      </c>
      <c r="M3349" s="30">
        <v>0.35416666666666669</v>
      </c>
      <c r="N3349" s="56" t="s">
        <v>353</v>
      </c>
      <c r="O3349" s="25">
        <f t="shared" si="268"/>
        <v>280</v>
      </c>
      <c r="P3349" s="31">
        <v>310</v>
      </c>
      <c r="Q3349" s="32" t="s">
        <v>178</v>
      </c>
      <c r="R3349" s="33">
        <f t="shared" si="270"/>
        <v>7.5</v>
      </c>
      <c r="S3349" s="34">
        <f t="shared" si="269"/>
        <v>70</v>
      </c>
      <c r="T3349" s="35">
        <f>IF(L3349="비가동",0,VLOOKUP(E3349,[1]단가!$D$4:$G$1048576,4,0))</f>
        <v>0</v>
      </c>
      <c r="U3349" s="35">
        <f t="shared" si="265"/>
        <v>0</v>
      </c>
      <c r="V3349" s="36" t="str">
        <f>IF($L3349="비가동",0,IF($B3349="in",VLOOKUP($E3349,[1]투입량!$M:$T,3,FALSE),VLOOKUP($E3349,[1]투입량!$D:$I,3,FALSE)))</f>
        <v>E5005-1</v>
      </c>
      <c r="W3349" s="35">
        <f>IF($L3349="비가동",0,IF($B3349="in",VLOOKUP($E3349,[1]투입량!$M:$T,6,FALSE),VLOOKUP($E3349,[1]투입량!$D:$I,5,FALSE)))</f>
        <v>0</v>
      </c>
      <c r="X3349" s="35">
        <f t="shared" si="267"/>
        <v>0</v>
      </c>
      <c r="Y3349" s="37">
        <f>IF(V3349=0,0,VLOOKUP(V3349,[1]원재료!C:H,3,0)*0.001)</f>
        <v>3.25</v>
      </c>
      <c r="Z3349" s="35">
        <f t="shared" si="266"/>
        <v>0</v>
      </c>
      <c r="AA3349" s="49"/>
      <c r="AB3349" s="39" t="s">
        <v>232</v>
      </c>
      <c r="AC3349" s="40"/>
    </row>
    <row r="3350" spans="1:29" ht="19.5" customHeight="1" x14ac:dyDescent="0.45">
      <c r="A3350" s="58">
        <v>46162</v>
      </c>
      <c r="B3350" s="57" t="s">
        <v>29</v>
      </c>
      <c r="C3350" s="27" t="s">
        <v>168</v>
      </c>
      <c r="D3350" s="25" t="s">
        <v>340</v>
      </c>
      <c r="E3350" s="26" t="s">
        <v>437</v>
      </c>
      <c r="F3350" s="27" t="str">
        <f>VLOOKUP(표1[[#This Row],[품번]],[1]!품번구분[#Data],2,0)</f>
        <v>G</v>
      </c>
      <c r="G3350" s="26">
        <v>6</v>
      </c>
      <c r="H3350" s="28">
        <v>77</v>
      </c>
      <c r="I3350" s="28">
        <v>0</v>
      </c>
      <c r="J3350" s="29">
        <f>표1[[#This Row],[C/V]]*표1[[#This Row],[판수]]-표1[[#This Row],[불량수량]]</f>
        <v>462</v>
      </c>
      <c r="K3350" s="28" t="s">
        <v>342</v>
      </c>
      <c r="L3350" s="28" t="s">
        <v>34</v>
      </c>
      <c r="M3350" s="30" t="s">
        <v>230</v>
      </c>
      <c r="N3350" s="56" t="s">
        <v>353</v>
      </c>
      <c r="O3350" s="25">
        <f t="shared" si="268"/>
        <v>620</v>
      </c>
      <c r="P3350" s="31">
        <v>0</v>
      </c>
      <c r="Q3350" s="32"/>
      <c r="R3350" s="33">
        <f t="shared" si="270"/>
        <v>7.4516129032258061</v>
      </c>
      <c r="S3350" s="34">
        <f t="shared" si="269"/>
        <v>158</v>
      </c>
      <c r="T3350" s="35">
        <f>IF(L3350="비가동",0,VLOOKUP(E3350,[1]단가!$D$4:$G$1048576,4,0))</f>
        <v>1315</v>
      </c>
      <c r="U3350" s="35">
        <f t="shared" si="265"/>
        <v>607530</v>
      </c>
      <c r="V3350" s="36" t="str">
        <f>IF($L3350="비가동",0,IF($B3350="in",VLOOKUP($E3350,[1]투입량!$M:$T,3,FALSE),VLOOKUP($E3350,[1]투입량!$D:$I,3,FALSE)))</f>
        <v>E5005-1</v>
      </c>
      <c r="W3350" s="35">
        <f>IF($L3350="비가동",0,IF($B3350="in",VLOOKUP($E3350,[1]투입량!$M:$T,6,FALSE),VLOOKUP($E3350,[1]투입량!$D:$I,5,FALSE)))</f>
        <v>0</v>
      </c>
      <c r="X3350" s="35">
        <f t="shared" si="267"/>
        <v>0</v>
      </c>
      <c r="Y3350" s="37">
        <f>IF(V3350=0,0,VLOOKUP(V3350,[1]원재료!C:H,3,0)*0.001)</f>
        <v>3.25</v>
      </c>
      <c r="Z3350" s="35">
        <f t="shared" si="266"/>
        <v>0</v>
      </c>
      <c r="AA3350" s="49"/>
      <c r="AB3350" s="39" t="s">
        <v>232</v>
      </c>
      <c r="AC3350" s="40"/>
    </row>
    <row r="3351" spans="1:29" ht="19.5" customHeight="1" x14ac:dyDescent="0.45">
      <c r="A3351" s="58">
        <v>46162</v>
      </c>
      <c r="B3351" s="57" t="s">
        <v>29</v>
      </c>
      <c r="C3351" s="27" t="s">
        <v>168</v>
      </c>
      <c r="D3351" s="25" t="s">
        <v>335</v>
      </c>
      <c r="E3351" s="26" t="s">
        <v>336</v>
      </c>
      <c r="F3351" s="27" t="str">
        <f>VLOOKUP(표1[[#This Row],[품번]],[1]!품번구분[#Data],2,0)</f>
        <v>G</v>
      </c>
      <c r="G3351" s="26">
        <v>12</v>
      </c>
      <c r="H3351" s="28">
        <v>81</v>
      </c>
      <c r="I3351" s="28">
        <v>0</v>
      </c>
      <c r="J3351" s="29">
        <f>표1[[#This Row],[C/V]]*표1[[#This Row],[판수]]-표1[[#This Row],[불량수량]]</f>
        <v>972</v>
      </c>
      <c r="K3351" s="28" t="s">
        <v>337</v>
      </c>
      <c r="L3351" s="28" t="s">
        <v>117</v>
      </c>
      <c r="M3351" s="30" t="s">
        <v>353</v>
      </c>
      <c r="N3351" s="56" t="s">
        <v>230</v>
      </c>
      <c r="O3351" s="25">
        <f t="shared" si="268"/>
        <v>660</v>
      </c>
      <c r="P3351" s="31">
        <v>0</v>
      </c>
      <c r="Q3351" s="32"/>
      <c r="R3351" s="33">
        <f t="shared" si="270"/>
        <v>7.3636363636363633</v>
      </c>
      <c r="S3351" s="34">
        <f t="shared" si="269"/>
        <v>158</v>
      </c>
      <c r="T3351" s="35">
        <f>IF(L3351="비가동",0,VLOOKUP(E3351,[1]단가!$D$4:$G$1048576,4,0))</f>
        <v>382.8</v>
      </c>
      <c r="U3351" s="35">
        <f t="shared" si="265"/>
        <v>372081.60000000003</v>
      </c>
      <c r="V3351" s="36" t="str">
        <f>IF($L3351="비가동",0,IF($B3351="in",VLOOKUP($E3351,[1]투입량!$M:$T,3,FALSE),VLOOKUP($E3351,[1]투입량!$D:$I,3,FALSE)))</f>
        <v>E5007</v>
      </c>
      <c r="W3351" s="35">
        <f>IF($L3351="비가동",0,IF($B3351="in",VLOOKUP($E3351,[1]투입량!$M:$T,6,FALSE),VLOOKUP($E3351,[1]투입량!$D:$I,5,FALSE)))</f>
        <v>480</v>
      </c>
      <c r="X3351" s="35">
        <f t="shared" si="267"/>
        <v>42768</v>
      </c>
      <c r="Y3351" s="37">
        <f>IF(V3351=0,0,VLOOKUP(V3351,[1]원재료!C:H,3,0)*0.001)</f>
        <v>4.55</v>
      </c>
      <c r="Z3351" s="35">
        <f t="shared" si="266"/>
        <v>194594.4</v>
      </c>
      <c r="AA3351" s="49"/>
      <c r="AB3351" s="39" t="s">
        <v>232</v>
      </c>
      <c r="AC3351" s="40"/>
    </row>
    <row r="3352" spans="1:29" ht="19.5" hidden="1" customHeight="1" x14ac:dyDescent="0.45">
      <c r="A3352" s="58">
        <v>46162</v>
      </c>
      <c r="B3352" s="57" t="s">
        <v>29</v>
      </c>
      <c r="C3352" s="27" t="s">
        <v>168</v>
      </c>
      <c r="D3352" s="25" t="s">
        <v>338</v>
      </c>
      <c r="E3352" s="26" t="s">
        <v>477</v>
      </c>
      <c r="F3352" s="27" t="str">
        <f>VLOOKUP(표1[[#This Row],[품번]],[1]!품번구분[#Data],2,0)</f>
        <v>G</v>
      </c>
      <c r="G3352" s="26">
        <v>4</v>
      </c>
      <c r="H3352" s="28">
        <v>35</v>
      </c>
      <c r="I3352" s="28">
        <v>0</v>
      </c>
      <c r="J3352" s="29">
        <f>표1[[#This Row],[C/V]]*표1[[#This Row],[판수]]-표1[[#This Row],[불량수량]]</f>
        <v>140</v>
      </c>
      <c r="K3352" s="28" t="s">
        <v>337</v>
      </c>
      <c r="L3352" s="28" t="s">
        <v>117</v>
      </c>
      <c r="M3352" s="30" t="s">
        <v>353</v>
      </c>
      <c r="N3352" s="56" t="s">
        <v>230</v>
      </c>
      <c r="O3352" s="25">
        <f t="shared" si="268"/>
        <v>25</v>
      </c>
      <c r="P3352" s="31">
        <v>635</v>
      </c>
      <c r="Q3352" s="32" t="s">
        <v>388</v>
      </c>
      <c r="R3352" s="33">
        <f t="shared" si="270"/>
        <v>84</v>
      </c>
      <c r="S3352" s="34">
        <f t="shared" si="269"/>
        <v>70</v>
      </c>
      <c r="T3352" s="35">
        <f>IF(L3352="비가동",0,VLOOKUP(E3352,[1]단가!$D$4:$G$1048576,4,0))</f>
        <v>0</v>
      </c>
      <c r="U3352" s="35">
        <f t="shared" si="265"/>
        <v>0</v>
      </c>
      <c r="V3352" s="36" t="str">
        <f>IF($L3352="비가동",0,IF($B3352="in",VLOOKUP($E3352,[1]투입량!$M:$T,3,FALSE),VLOOKUP($E3352,[1]투입량!$D:$I,3,FALSE)))</f>
        <v>E5005-1</v>
      </c>
      <c r="W3352" s="35">
        <f>IF($L3352="비가동",0,IF($B3352="in",VLOOKUP($E3352,[1]투입량!$M:$T,6,FALSE),VLOOKUP($E3352,[1]투입량!$D:$I,5,FALSE)))</f>
        <v>0</v>
      </c>
      <c r="X3352" s="35">
        <f t="shared" si="267"/>
        <v>0</v>
      </c>
      <c r="Y3352" s="37">
        <f>IF(V3352=0,0,VLOOKUP(V3352,[1]원재료!C:H,3,0)*0.001)</f>
        <v>3.25</v>
      </c>
      <c r="Z3352" s="35">
        <f t="shared" si="266"/>
        <v>0</v>
      </c>
      <c r="AA3352" s="49"/>
      <c r="AB3352" s="39" t="s">
        <v>232</v>
      </c>
      <c r="AC3352" s="40"/>
    </row>
    <row r="3353" spans="1:29" ht="19.5" customHeight="1" x14ac:dyDescent="0.45">
      <c r="A3353" s="58">
        <v>46162</v>
      </c>
      <c r="B3353" s="57" t="s">
        <v>29</v>
      </c>
      <c r="C3353" s="27" t="s">
        <v>168</v>
      </c>
      <c r="D3353" s="25" t="s">
        <v>340</v>
      </c>
      <c r="E3353" s="26" t="s">
        <v>437</v>
      </c>
      <c r="F3353" s="27" t="str">
        <f>VLOOKUP(표1[[#This Row],[품번]],[1]!품번구분[#Data],2,0)</f>
        <v>G</v>
      </c>
      <c r="G3353" s="26">
        <v>6</v>
      </c>
      <c r="H3353" s="28">
        <v>81</v>
      </c>
      <c r="I3353" s="28">
        <v>0</v>
      </c>
      <c r="J3353" s="29">
        <f>표1[[#This Row],[C/V]]*표1[[#This Row],[판수]]-표1[[#This Row],[불량수량]]</f>
        <v>486</v>
      </c>
      <c r="K3353" s="28" t="s">
        <v>337</v>
      </c>
      <c r="L3353" s="28" t="s">
        <v>117</v>
      </c>
      <c r="M3353" s="30" t="s">
        <v>353</v>
      </c>
      <c r="N3353" s="56" t="s">
        <v>230</v>
      </c>
      <c r="O3353" s="25">
        <f t="shared" si="268"/>
        <v>660</v>
      </c>
      <c r="P3353" s="31">
        <v>0</v>
      </c>
      <c r="Q3353" s="32"/>
      <c r="R3353" s="33">
        <f t="shared" si="270"/>
        <v>7.3636363636363633</v>
      </c>
      <c r="S3353" s="34">
        <f t="shared" si="269"/>
        <v>158</v>
      </c>
      <c r="T3353" s="35">
        <f>IF(L3353="비가동",0,VLOOKUP(E3353,[1]단가!$D$4:$G$1048576,4,0))</f>
        <v>1315</v>
      </c>
      <c r="U3353" s="35">
        <f t="shared" si="265"/>
        <v>639090</v>
      </c>
      <c r="V3353" s="36" t="str">
        <f>IF($L3353="비가동",0,IF($B3353="in",VLOOKUP($E3353,[1]투입량!$M:$T,3,FALSE),VLOOKUP($E3353,[1]투입량!$D:$I,3,FALSE)))</f>
        <v>E5005-1</v>
      </c>
      <c r="W3353" s="35">
        <f>IF($L3353="비가동",0,IF($B3353="in",VLOOKUP($E3353,[1]투입량!$M:$T,6,FALSE),VLOOKUP($E3353,[1]투입량!$D:$I,5,FALSE)))</f>
        <v>0</v>
      </c>
      <c r="X3353" s="35">
        <f t="shared" si="267"/>
        <v>0</v>
      </c>
      <c r="Y3353" s="37">
        <f>IF(V3353=0,0,VLOOKUP(V3353,[1]원재료!C:H,3,0)*0.001)</f>
        <v>3.25</v>
      </c>
      <c r="Z3353" s="35">
        <f t="shared" si="266"/>
        <v>0</v>
      </c>
      <c r="AA3353" s="49"/>
      <c r="AB3353" s="39" t="s">
        <v>232</v>
      </c>
      <c r="AC3353" s="40"/>
    </row>
    <row r="3354" spans="1:29" ht="19.5" customHeight="1" x14ac:dyDescent="0.45">
      <c r="A3354" s="58">
        <v>46162</v>
      </c>
      <c r="B3354" s="57" t="s">
        <v>29</v>
      </c>
      <c r="C3354" s="27" t="s">
        <v>168</v>
      </c>
      <c r="D3354" s="25" t="s">
        <v>370</v>
      </c>
      <c r="E3354" s="26" t="s">
        <v>366</v>
      </c>
      <c r="F3354" s="27" t="str">
        <f>VLOOKUP(표1[[#This Row],[품번]],[1]!품번구분[#Data],2,0)</f>
        <v>G</v>
      </c>
      <c r="G3354" s="26">
        <v>4</v>
      </c>
      <c r="H3354" s="28">
        <v>78</v>
      </c>
      <c r="I3354" s="28">
        <v>0</v>
      </c>
      <c r="J3354" s="29">
        <f>표1[[#This Row],[C/V]]*표1[[#This Row],[판수]]-표1[[#This Row],[불량수량]]</f>
        <v>312</v>
      </c>
      <c r="K3354" s="28" t="s">
        <v>358</v>
      </c>
      <c r="L3354" s="28" t="s">
        <v>34</v>
      </c>
      <c r="M3354" s="30" t="s">
        <v>353</v>
      </c>
      <c r="N3354" s="56" t="s">
        <v>230</v>
      </c>
      <c r="O3354" s="25">
        <f t="shared" si="268"/>
        <v>620</v>
      </c>
      <c r="P3354" s="31">
        <v>0</v>
      </c>
      <c r="Q3354" s="32"/>
      <c r="R3354" s="33">
        <f t="shared" si="270"/>
        <v>7.5483870967741931</v>
      </c>
      <c r="S3354" s="34">
        <f t="shared" si="269"/>
        <v>162</v>
      </c>
      <c r="T3354" s="35">
        <f>IF(L3354="비가동",0,VLOOKUP(E3354,[1]단가!$D$4:$G$1048576,4,0))</f>
        <v>771.3</v>
      </c>
      <c r="U3354" s="35">
        <f t="shared" si="265"/>
        <v>240645.59999999998</v>
      </c>
      <c r="V3354" s="36" t="str">
        <f>IF($L3354="비가동",0,IF($B3354="in",VLOOKUP($E3354,[1]투입량!$M:$T,3,FALSE),VLOOKUP($E3354,[1]투입량!$D:$I,3,FALSE)))</f>
        <v>E5005-1</v>
      </c>
      <c r="W3354" s="35">
        <f>IF($L3354="비가동",0,IF($B3354="in",VLOOKUP($E3354,[1]투입량!$M:$T,6,FALSE),VLOOKUP($E3354,[1]투입량!$D:$I,5,FALSE)))</f>
        <v>371</v>
      </c>
      <c r="X3354" s="35">
        <f t="shared" si="267"/>
        <v>31831.800000000003</v>
      </c>
      <c r="Y3354" s="37">
        <f>IF(V3354=0,0,VLOOKUP(V3354,[1]원재료!C:H,3,0)*0.001)</f>
        <v>3.25</v>
      </c>
      <c r="Z3354" s="35">
        <f t="shared" si="266"/>
        <v>103453.35</v>
      </c>
      <c r="AA3354" s="49"/>
      <c r="AB3354" s="39" t="s">
        <v>232</v>
      </c>
      <c r="AC3354" s="40"/>
    </row>
    <row r="3355" spans="1:29" ht="19.5" customHeight="1" x14ac:dyDescent="0.45">
      <c r="A3355" s="58">
        <v>46162</v>
      </c>
      <c r="B3355" s="57" t="s">
        <v>29</v>
      </c>
      <c r="C3355" s="27" t="s">
        <v>168</v>
      </c>
      <c r="D3355" s="25" t="s">
        <v>414</v>
      </c>
      <c r="E3355" s="26" t="s">
        <v>355</v>
      </c>
      <c r="F3355" s="27" t="str">
        <f>VLOOKUP(표1[[#This Row],[품번]],[1]!품번구분[#Data],2,0)</f>
        <v>G</v>
      </c>
      <c r="G3355" s="26">
        <v>20</v>
      </c>
      <c r="H3355" s="28">
        <v>78</v>
      </c>
      <c r="I3355" s="28">
        <v>0</v>
      </c>
      <c r="J3355" s="29">
        <f>표1[[#This Row],[C/V]]*표1[[#This Row],[판수]]-표1[[#This Row],[불량수량]]</f>
        <v>1560</v>
      </c>
      <c r="K3355" s="28" t="s">
        <v>358</v>
      </c>
      <c r="L3355" s="28" t="s">
        <v>34</v>
      </c>
      <c r="M3355" s="30" t="s">
        <v>230</v>
      </c>
      <c r="N3355" s="56" t="s">
        <v>353</v>
      </c>
      <c r="O3355" s="25">
        <f t="shared" si="268"/>
        <v>620</v>
      </c>
      <c r="P3355" s="31">
        <v>0</v>
      </c>
      <c r="Q3355" s="32"/>
      <c r="R3355" s="33">
        <f t="shared" si="270"/>
        <v>7.5483870967741931</v>
      </c>
      <c r="S3355" s="34">
        <f t="shared" si="269"/>
        <v>162</v>
      </c>
      <c r="T3355" s="35">
        <f>IF(L3355="비가동",0,VLOOKUP(E3355,[1]단가!$D$4:$G$1048576,4,0))</f>
        <v>380</v>
      </c>
      <c r="U3355" s="35">
        <f t="shared" si="265"/>
        <v>592800</v>
      </c>
      <c r="V3355" s="36" t="str">
        <f>IF($L3355="비가동",0,IF($B3355="in",VLOOKUP($E3355,[1]투입량!$M:$T,3,FALSE),VLOOKUP($E3355,[1]투입량!$D:$I,3,FALSE)))</f>
        <v>H-N7001</v>
      </c>
      <c r="W3355" s="35">
        <f>IF($L3355="비가동",0,IF($B3355="in",VLOOKUP($E3355,[1]투입량!$M:$T,6,FALSE),VLOOKUP($E3355,[1]투입량!$D:$I,5,FALSE)))</f>
        <v>84</v>
      </c>
      <c r="X3355" s="35">
        <f t="shared" si="267"/>
        <v>7207.2000000000007</v>
      </c>
      <c r="Y3355" s="37">
        <f>IF(V3355=0,0,VLOOKUP(V3355,[1]원재료!C:H,3,0)*0.001)</f>
        <v>22.900000000000002</v>
      </c>
      <c r="Z3355" s="35">
        <f t="shared" si="266"/>
        <v>165044.88000000003</v>
      </c>
      <c r="AA3355" s="49"/>
      <c r="AB3355" s="39" t="s">
        <v>232</v>
      </c>
      <c r="AC3355" s="40"/>
    </row>
    <row r="3356" spans="1:29" ht="19.5" customHeight="1" x14ac:dyDescent="0.45">
      <c r="A3356" s="58">
        <v>46162</v>
      </c>
      <c r="B3356" s="57" t="s">
        <v>29</v>
      </c>
      <c r="C3356" s="27" t="s">
        <v>168</v>
      </c>
      <c r="D3356" s="25" t="s">
        <v>416</v>
      </c>
      <c r="E3356" s="26" t="s">
        <v>417</v>
      </c>
      <c r="F3356" s="27" t="str">
        <f>VLOOKUP(표1[[#This Row],[품번]],[1]!품번구분[#Data],2,0)</f>
        <v>G</v>
      </c>
      <c r="G3356" s="26">
        <v>160</v>
      </c>
      <c r="H3356" s="28">
        <v>52</v>
      </c>
      <c r="I3356" s="28">
        <v>0</v>
      </c>
      <c r="J3356" s="29">
        <f>표1[[#This Row],[C/V]]*표1[[#This Row],[판수]]-표1[[#This Row],[불량수량]]</f>
        <v>8320</v>
      </c>
      <c r="K3356" s="28" t="s">
        <v>358</v>
      </c>
      <c r="L3356" s="28" t="s">
        <v>34</v>
      </c>
      <c r="M3356" s="30" t="s">
        <v>230</v>
      </c>
      <c r="N3356" s="56" t="s">
        <v>353</v>
      </c>
      <c r="O3356" s="25">
        <f t="shared" si="268"/>
        <v>620</v>
      </c>
      <c r="P3356" s="31">
        <v>0</v>
      </c>
      <c r="Q3356" s="32"/>
      <c r="R3356" s="33">
        <f t="shared" si="270"/>
        <v>5.032258064516129</v>
      </c>
      <c r="S3356" s="34">
        <f t="shared" si="269"/>
        <v>108</v>
      </c>
      <c r="T3356" s="35">
        <f>IF(L3356="비가동",0,VLOOKUP(E3356,[1]단가!$D$4:$G$1048576,4,0))</f>
        <v>58</v>
      </c>
      <c r="U3356" s="35">
        <f t="shared" si="265"/>
        <v>482560</v>
      </c>
      <c r="V3356" s="36" t="str">
        <f>IF($L3356="비가동",0,IF($B3356="in",VLOOKUP($E3356,[1]투입량!$M:$T,3,FALSE),VLOOKUP($E3356,[1]투입량!$D:$I,3,FALSE)))</f>
        <v>E7003</v>
      </c>
      <c r="W3356" s="35">
        <f>IF($L3356="비가동",0,IF($B3356="in",VLOOKUP($E3356,[1]투입량!$M:$T,6,FALSE),VLOOKUP($E3356,[1]투입량!$D:$I,5,FALSE)))</f>
        <v>80</v>
      </c>
      <c r="X3356" s="35">
        <f t="shared" si="267"/>
        <v>4576</v>
      </c>
      <c r="Y3356" s="37">
        <f>IF(V3356=0,0,VLOOKUP(V3356,[1]원재료!C:H,3,0)*0.001)</f>
        <v>4.95</v>
      </c>
      <c r="Z3356" s="35">
        <f t="shared" si="266"/>
        <v>22651.200000000001</v>
      </c>
      <c r="AA3356" s="49"/>
      <c r="AB3356" s="39" t="s">
        <v>232</v>
      </c>
      <c r="AC3356" s="40"/>
    </row>
    <row r="3357" spans="1:29" ht="19.5" customHeight="1" x14ac:dyDescent="0.45">
      <c r="A3357" s="58">
        <v>46162</v>
      </c>
      <c r="B3357" s="57" t="s">
        <v>29</v>
      </c>
      <c r="C3357" s="27" t="s">
        <v>168</v>
      </c>
      <c r="D3357" s="25" t="s">
        <v>370</v>
      </c>
      <c r="E3357" s="26" t="s">
        <v>366</v>
      </c>
      <c r="F3357" s="27" t="str">
        <f>VLOOKUP(표1[[#This Row],[품번]],[1]!품번구분[#Data],2,0)</f>
        <v>G</v>
      </c>
      <c r="G3357" s="26">
        <v>4</v>
      </c>
      <c r="H3357" s="28">
        <v>84</v>
      </c>
      <c r="I3357" s="28">
        <v>0</v>
      </c>
      <c r="J3357" s="29">
        <f>표1[[#This Row],[C/V]]*표1[[#This Row],[판수]]-표1[[#This Row],[불량수량]]</f>
        <v>336</v>
      </c>
      <c r="K3357" s="28" t="s">
        <v>301</v>
      </c>
      <c r="L3357" s="28" t="s">
        <v>117</v>
      </c>
      <c r="M3357" s="30" t="s">
        <v>230</v>
      </c>
      <c r="N3357" s="56" t="s">
        <v>353</v>
      </c>
      <c r="O3357" s="25">
        <f t="shared" si="268"/>
        <v>660</v>
      </c>
      <c r="P3357" s="31">
        <v>0</v>
      </c>
      <c r="Q3357" s="32"/>
      <c r="R3357" s="33">
        <f t="shared" si="270"/>
        <v>7.6363636363636358</v>
      </c>
      <c r="S3357" s="34">
        <f t="shared" si="269"/>
        <v>162</v>
      </c>
      <c r="T3357" s="35">
        <f>IF(L3357="비가동",0,VLOOKUP(E3357,[1]단가!$D$4:$G$1048576,4,0))</f>
        <v>771.3</v>
      </c>
      <c r="U3357" s="35">
        <f t="shared" si="265"/>
        <v>259156.8</v>
      </c>
      <c r="V3357" s="36" t="str">
        <f>IF($L3357="비가동",0,IF($B3357="in",VLOOKUP($E3357,[1]투입량!$M:$T,3,FALSE),VLOOKUP($E3357,[1]투입량!$D:$I,3,FALSE)))</f>
        <v>E5005-1</v>
      </c>
      <c r="W3357" s="35">
        <f>IF($L3357="비가동",0,IF($B3357="in",VLOOKUP($E3357,[1]투입량!$M:$T,6,FALSE),VLOOKUP($E3357,[1]투입량!$D:$I,5,FALSE)))</f>
        <v>371</v>
      </c>
      <c r="X3357" s="35">
        <f t="shared" si="267"/>
        <v>34280.400000000001</v>
      </c>
      <c r="Y3357" s="37">
        <f>IF(V3357=0,0,VLOOKUP(V3357,[1]원재료!C:H,3,0)*0.001)</f>
        <v>3.25</v>
      </c>
      <c r="Z3357" s="35">
        <f t="shared" si="266"/>
        <v>111411.3</v>
      </c>
      <c r="AA3357" s="49"/>
      <c r="AB3357" s="39" t="s">
        <v>232</v>
      </c>
      <c r="AC3357" s="40"/>
    </row>
    <row r="3358" spans="1:29" ht="19.5" customHeight="1" x14ac:dyDescent="0.45">
      <c r="A3358" s="58">
        <v>46162</v>
      </c>
      <c r="B3358" s="57" t="s">
        <v>29</v>
      </c>
      <c r="C3358" s="27" t="s">
        <v>168</v>
      </c>
      <c r="D3358" s="25" t="s">
        <v>414</v>
      </c>
      <c r="E3358" s="26" t="s">
        <v>355</v>
      </c>
      <c r="F3358" s="27" t="str">
        <f>VLOOKUP(표1[[#This Row],[품번]],[1]!품번구분[#Data],2,0)</f>
        <v>G</v>
      </c>
      <c r="G3358" s="26">
        <v>20</v>
      </c>
      <c r="H3358" s="28">
        <v>84</v>
      </c>
      <c r="I3358" s="28">
        <v>0</v>
      </c>
      <c r="J3358" s="29">
        <f>표1[[#This Row],[C/V]]*표1[[#This Row],[판수]]-표1[[#This Row],[불량수량]]</f>
        <v>1680</v>
      </c>
      <c r="K3358" s="28" t="s">
        <v>301</v>
      </c>
      <c r="L3358" s="28" t="s">
        <v>117</v>
      </c>
      <c r="M3358" s="30" t="s">
        <v>353</v>
      </c>
      <c r="N3358" s="56" t="s">
        <v>230</v>
      </c>
      <c r="O3358" s="25">
        <f t="shared" si="268"/>
        <v>660</v>
      </c>
      <c r="P3358" s="31">
        <v>0</v>
      </c>
      <c r="Q3358" s="32"/>
      <c r="R3358" s="33">
        <f t="shared" si="270"/>
        <v>7.6363636363636358</v>
      </c>
      <c r="S3358" s="34">
        <f t="shared" si="269"/>
        <v>162</v>
      </c>
      <c r="T3358" s="35">
        <f>IF(L3358="비가동",0,VLOOKUP(E3358,[1]단가!$D$4:$G$1048576,4,0))</f>
        <v>380</v>
      </c>
      <c r="U3358" s="35">
        <f t="shared" si="265"/>
        <v>638400</v>
      </c>
      <c r="V3358" s="36" t="str">
        <f>IF($L3358="비가동",0,IF($B3358="in",VLOOKUP($E3358,[1]투입량!$M:$T,3,FALSE),VLOOKUP($E3358,[1]투입량!$D:$I,3,FALSE)))</f>
        <v>H-N7001</v>
      </c>
      <c r="W3358" s="35">
        <f>IF($L3358="비가동",0,IF($B3358="in",VLOOKUP($E3358,[1]투입량!$M:$T,6,FALSE),VLOOKUP($E3358,[1]투입량!$D:$I,5,FALSE)))</f>
        <v>84</v>
      </c>
      <c r="X3358" s="35">
        <f t="shared" si="267"/>
        <v>7761.6</v>
      </c>
      <c r="Y3358" s="37">
        <f>IF(V3358=0,0,VLOOKUP(V3358,'[1]원재료 (2)'!C:H,3,0)*0.001)</f>
        <v>22.900000000000002</v>
      </c>
      <c r="Z3358" s="35">
        <f t="shared" si="266"/>
        <v>177740.64</v>
      </c>
      <c r="AA3358" s="49"/>
      <c r="AB3358" s="39" t="s">
        <v>232</v>
      </c>
      <c r="AC3358" s="40"/>
    </row>
    <row r="3359" spans="1:29" ht="19.5" customHeight="1" x14ac:dyDescent="0.45">
      <c r="A3359" s="58">
        <v>46162</v>
      </c>
      <c r="B3359" s="57" t="s">
        <v>29</v>
      </c>
      <c r="C3359" s="27" t="s">
        <v>168</v>
      </c>
      <c r="D3359" s="25" t="s">
        <v>416</v>
      </c>
      <c r="E3359" s="26" t="s">
        <v>417</v>
      </c>
      <c r="F3359" s="27" t="str">
        <f>VLOOKUP(표1[[#This Row],[품번]],[1]!품번구분[#Data],2,0)</f>
        <v>G</v>
      </c>
      <c r="G3359" s="26">
        <v>160</v>
      </c>
      <c r="H3359" s="28">
        <v>56</v>
      </c>
      <c r="I3359" s="28">
        <v>0</v>
      </c>
      <c r="J3359" s="29">
        <f>표1[[#This Row],[C/V]]*표1[[#This Row],[판수]]-표1[[#This Row],[불량수량]]</f>
        <v>8960</v>
      </c>
      <c r="K3359" s="28" t="s">
        <v>301</v>
      </c>
      <c r="L3359" s="28" t="s">
        <v>117</v>
      </c>
      <c r="M3359" s="30" t="s">
        <v>353</v>
      </c>
      <c r="N3359" s="56" t="s">
        <v>230</v>
      </c>
      <c r="O3359" s="25">
        <f t="shared" si="268"/>
        <v>660</v>
      </c>
      <c r="P3359" s="31">
        <v>0</v>
      </c>
      <c r="Q3359" s="32"/>
      <c r="R3359" s="33">
        <f t="shared" si="270"/>
        <v>5.0909090909090908</v>
      </c>
      <c r="S3359" s="34">
        <f t="shared" si="269"/>
        <v>108</v>
      </c>
      <c r="T3359" s="35">
        <f>IF(L3359="비가동",0,VLOOKUP(E3359,[1]단가!$D$4:$G$1048576,4,0))</f>
        <v>58</v>
      </c>
      <c r="U3359" s="35">
        <f t="shared" si="265"/>
        <v>519680</v>
      </c>
      <c r="V3359" s="36" t="str">
        <f>IF($L3359="비가동",0,IF($B3359="in",VLOOKUP($E3359,[1]투입량!$M:$T,3,FALSE),VLOOKUP($E3359,[1]투입량!$D:$I,3,FALSE)))</f>
        <v>E7003</v>
      </c>
      <c r="W3359" s="35">
        <f>IF($L3359="비가동",0,IF($B3359="in",VLOOKUP($E3359,[1]투입량!$M:$T,6,FALSE),VLOOKUP($E3359,[1]투입량!$D:$I,5,FALSE)))</f>
        <v>80</v>
      </c>
      <c r="X3359" s="35">
        <f t="shared" si="267"/>
        <v>4928</v>
      </c>
      <c r="Y3359" s="37">
        <f>IF(V3359=0,0,VLOOKUP(V3359,[1]원재료!C:H,3,0)*0.001)</f>
        <v>4.95</v>
      </c>
      <c r="Z3359" s="35">
        <f t="shared" si="266"/>
        <v>24393.600000000002</v>
      </c>
      <c r="AA3359" s="49"/>
      <c r="AB3359" s="39" t="s">
        <v>232</v>
      </c>
      <c r="AC3359" s="40"/>
    </row>
    <row r="3360" spans="1:29" ht="19.5" customHeight="1" x14ac:dyDescent="0.45">
      <c r="A3360" s="58">
        <v>46162</v>
      </c>
      <c r="B3360" s="57" t="s">
        <v>29</v>
      </c>
      <c r="C3360" s="27" t="s">
        <v>168</v>
      </c>
      <c r="D3360" s="25" t="s">
        <v>345</v>
      </c>
      <c r="E3360" s="26" t="s">
        <v>346</v>
      </c>
      <c r="F3360" s="27" t="str">
        <f>VLOOKUP(표1[[#This Row],[품번]],[1]!품번구분[#Data],2,0)</f>
        <v>G</v>
      </c>
      <c r="G3360" s="26">
        <v>4</v>
      </c>
      <c r="H3360" s="28">
        <v>95</v>
      </c>
      <c r="I3360" s="28">
        <v>0</v>
      </c>
      <c r="J3360" s="29">
        <f>표1[[#This Row],[C/V]]*표1[[#This Row],[판수]]-표1[[#This Row],[불량수량]]</f>
        <v>380</v>
      </c>
      <c r="K3360" s="28" t="s">
        <v>352</v>
      </c>
      <c r="L3360" s="28" t="s">
        <v>34</v>
      </c>
      <c r="M3360" s="30" t="s">
        <v>230</v>
      </c>
      <c r="N3360" s="56" t="s">
        <v>353</v>
      </c>
      <c r="O3360" s="25">
        <f t="shared" si="268"/>
        <v>620</v>
      </c>
      <c r="P3360" s="31">
        <v>0</v>
      </c>
      <c r="Q3360" s="32"/>
      <c r="R3360" s="33">
        <f t="shared" si="270"/>
        <v>9.193548387096774</v>
      </c>
      <c r="S3360" s="34">
        <f t="shared" si="269"/>
        <v>197</v>
      </c>
      <c r="T3360" s="35">
        <f>IF(L3360="비가동",0,VLOOKUP(E3360,[1]단가!$D$4:$G$1048576,4,0))</f>
        <v>894.6</v>
      </c>
      <c r="U3360" s="35">
        <f t="shared" si="265"/>
        <v>339948</v>
      </c>
      <c r="V3360" s="36" t="str">
        <f>IF($L3360="비가동",0,IF($B3360="in",VLOOKUP($E3360,[1]투입량!$M:$T,3,FALSE),VLOOKUP($E3360,[1]투입량!$D:$I,3,FALSE)))</f>
        <v>E5007</v>
      </c>
      <c r="W3360" s="35">
        <f>IF($L3360="비가동",0,IF($B3360="in",VLOOKUP($E3360,[1]투입량!$M:$T,6,FALSE),VLOOKUP($E3360,[1]투입량!$D:$I,5,FALSE)))</f>
        <v>448</v>
      </c>
      <c r="X3360" s="35">
        <f t="shared" si="267"/>
        <v>46816.000000000007</v>
      </c>
      <c r="Y3360" s="37">
        <f>IF(V3360=0,0,VLOOKUP(V3360,[1]원재료!C:H,3,0)*0.001)</f>
        <v>4.55</v>
      </c>
      <c r="Z3360" s="35">
        <f t="shared" si="266"/>
        <v>213012.80000000002</v>
      </c>
      <c r="AA3360" s="49"/>
      <c r="AB3360" s="39" t="s">
        <v>232</v>
      </c>
      <c r="AC3360" s="40"/>
    </row>
    <row r="3361" spans="1:29" ht="19.5" customHeight="1" x14ac:dyDescent="0.45">
      <c r="A3361" s="58">
        <v>46162</v>
      </c>
      <c r="B3361" s="57" t="s">
        <v>29</v>
      </c>
      <c r="C3361" s="27" t="s">
        <v>168</v>
      </c>
      <c r="D3361" s="25" t="s">
        <v>348</v>
      </c>
      <c r="E3361" s="26">
        <v>480218</v>
      </c>
      <c r="F3361" s="27" t="str">
        <f>VLOOKUP(표1[[#This Row],[품번]],[1]!품번구분[#Data],2,0)</f>
        <v>G</v>
      </c>
      <c r="G3361" s="26">
        <v>6</v>
      </c>
      <c r="H3361" s="28">
        <v>95</v>
      </c>
      <c r="I3361" s="28">
        <v>0</v>
      </c>
      <c r="J3361" s="29">
        <f>표1[[#This Row],[C/V]]*표1[[#This Row],[판수]]-표1[[#This Row],[불량수량]]</f>
        <v>570</v>
      </c>
      <c r="K3361" s="28" t="s">
        <v>352</v>
      </c>
      <c r="L3361" s="28" t="s">
        <v>34</v>
      </c>
      <c r="M3361" s="30" t="s">
        <v>230</v>
      </c>
      <c r="N3361" s="56" t="s">
        <v>353</v>
      </c>
      <c r="O3361" s="25">
        <f t="shared" si="268"/>
        <v>620</v>
      </c>
      <c r="P3361" s="31">
        <v>0</v>
      </c>
      <c r="Q3361" s="32"/>
      <c r="R3361" s="33">
        <f t="shared" si="270"/>
        <v>9.193548387096774</v>
      </c>
      <c r="S3361" s="34">
        <f t="shared" si="269"/>
        <v>197</v>
      </c>
      <c r="T3361" s="35">
        <f>IF(L3361="비가동",0,VLOOKUP(E3361,[1]단가!$D$4:$G$1048576,4,0))</f>
        <v>724</v>
      </c>
      <c r="U3361" s="35">
        <f t="shared" si="265"/>
        <v>412680</v>
      </c>
      <c r="V3361" s="36" t="str">
        <f>IF($L3361="비가동",0,IF($B3361="in",VLOOKUP($E3361,[1]투입량!$M:$T,3,FALSE),VLOOKUP($E3361,[1]투입량!$D:$I,3,FALSE)))</f>
        <v>E5007</v>
      </c>
      <c r="W3361" s="35">
        <f>IF($L3361="비가동",0,IF($B3361="in",VLOOKUP($E3361,[1]투입량!$M:$T,6,FALSE),VLOOKUP($E3361,[1]투입량!$D:$I,5,FALSE)))</f>
        <v>300</v>
      </c>
      <c r="X3361" s="35">
        <f t="shared" si="267"/>
        <v>31350</v>
      </c>
      <c r="Y3361" s="37">
        <f>IF(V3361=0,0,VLOOKUP(V3361,[1]원재료!C:H,3,0)*0.001)</f>
        <v>4.55</v>
      </c>
      <c r="Z3361" s="35">
        <f t="shared" si="266"/>
        <v>142642.5</v>
      </c>
      <c r="AA3361" s="49"/>
      <c r="AB3361" s="39" t="s">
        <v>232</v>
      </c>
      <c r="AC3361" s="40"/>
    </row>
    <row r="3362" spans="1:29" ht="19.5" customHeight="1" x14ac:dyDescent="0.45">
      <c r="A3362" s="58">
        <v>46162</v>
      </c>
      <c r="B3362" s="57" t="s">
        <v>29</v>
      </c>
      <c r="C3362" s="27" t="s">
        <v>168</v>
      </c>
      <c r="D3362" s="25" t="s">
        <v>350</v>
      </c>
      <c r="E3362" s="26" t="s">
        <v>351</v>
      </c>
      <c r="F3362" s="27" t="str">
        <f>VLOOKUP(표1[[#This Row],[품번]],[1]!품번구분[#Data],2,0)</f>
        <v>G</v>
      </c>
      <c r="G3362" s="26">
        <v>4</v>
      </c>
      <c r="H3362" s="28">
        <v>66</v>
      </c>
      <c r="I3362" s="28">
        <v>0</v>
      </c>
      <c r="J3362" s="29">
        <f>표1[[#This Row],[C/V]]*표1[[#This Row],[판수]]-표1[[#This Row],[불량수량]]</f>
        <v>264</v>
      </c>
      <c r="K3362" s="28" t="s">
        <v>352</v>
      </c>
      <c r="L3362" s="28" t="s">
        <v>34</v>
      </c>
      <c r="M3362" s="30" t="s">
        <v>230</v>
      </c>
      <c r="N3362" s="56" t="s">
        <v>353</v>
      </c>
      <c r="O3362" s="25">
        <f t="shared" si="268"/>
        <v>620</v>
      </c>
      <c r="P3362" s="31">
        <v>0</v>
      </c>
      <c r="Q3362" s="32"/>
      <c r="R3362" s="33">
        <f t="shared" si="270"/>
        <v>6.387096774193548</v>
      </c>
      <c r="S3362" s="34">
        <f t="shared" si="269"/>
        <v>133</v>
      </c>
      <c r="T3362" s="35">
        <f>IF(L3362="비가동",0,VLOOKUP(E3362,[1]단가!$D$4:$G$1048576,4,0))</f>
        <v>1328.9</v>
      </c>
      <c r="U3362" s="35">
        <f t="shared" si="265"/>
        <v>350829.60000000003</v>
      </c>
      <c r="V3362" s="36" t="str">
        <f>IF($L3362="비가동",0,IF($B3362="in",VLOOKUP($E3362,[1]투입량!$M:$T,3,FALSE),VLOOKUP($E3362,[1]투입량!$D:$I,3,FALSE)))</f>
        <v>E5007</v>
      </c>
      <c r="W3362" s="35">
        <f>IF($L3362="비가동",0,IF($B3362="in",VLOOKUP($E3362,[1]투입량!$M:$T,6,FALSE),VLOOKUP($E3362,[1]투입량!$D:$I,5,FALSE)))</f>
        <v>644</v>
      </c>
      <c r="X3362" s="35">
        <f t="shared" si="267"/>
        <v>46754.400000000009</v>
      </c>
      <c r="Y3362" s="37">
        <f>IF(V3362=0,0,VLOOKUP(V3362,[1]원재료!C:H,3,0)*0.001)</f>
        <v>4.55</v>
      </c>
      <c r="Z3362" s="35">
        <f t="shared" si="266"/>
        <v>212732.52000000002</v>
      </c>
      <c r="AA3362" s="49"/>
      <c r="AB3362" s="39" t="s">
        <v>232</v>
      </c>
      <c r="AC3362" s="40"/>
    </row>
    <row r="3363" spans="1:29" ht="19.5" customHeight="1" x14ac:dyDescent="0.45">
      <c r="A3363" s="58">
        <v>46162</v>
      </c>
      <c r="B3363" s="57" t="s">
        <v>29</v>
      </c>
      <c r="C3363" s="27" t="s">
        <v>168</v>
      </c>
      <c r="D3363" s="25" t="s">
        <v>345</v>
      </c>
      <c r="E3363" s="26" t="s">
        <v>346</v>
      </c>
      <c r="F3363" s="27" t="str">
        <f>VLOOKUP(표1[[#This Row],[품번]],[1]!품번구분[#Data],2,0)</f>
        <v>G</v>
      </c>
      <c r="G3363" s="26">
        <v>4</v>
      </c>
      <c r="H3363" s="28">
        <v>102</v>
      </c>
      <c r="I3363" s="28">
        <v>0</v>
      </c>
      <c r="J3363" s="29">
        <f>표1[[#This Row],[C/V]]*표1[[#This Row],[판수]]-표1[[#This Row],[불량수량]]</f>
        <v>408</v>
      </c>
      <c r="K3363" s="28" t="s">
        <v>347</v>
      </c>
      <c r="L3363" s="28" t="s">
        <v>117</v>
      </c>
      <c r="M3363" s="30" t="s">
        <v>353</v>
      </c>
      <c r="N3363" s="56" t="s">
        <v>230</v>
      </c>
      <c r="O3363" s="25">
        <f t="shared" si="268"/>
        <v>660</v>
      </c>
      <c r="P3363" s="31">
        <v>0</v>
      </c>
      <c r="Q3363" s="32"/>
      <c r="R3363" s="33">
        <f t="shared" si="270"/>
        <v>9.2727272727272734</v>
      </c>
      <c r="S3363" s="34">
        <f t="shared" si="269"/>
        <v>197</v>
      </c>
      <c r="T3363" s="35">
        <f>IF(L3363="비가동",0,VLOOKUP(E3363,[1]단가!$D$4:$G$1048576,4,0))</f>
        <v>894.6</v>
      </c>
      <c r="U3363" s="35">
        <f t="shared" si="265"/>
        <v>364996.8</v>
      </c>
      <c r="V3363" s="36" t="str">
        <f>IF($L3363="비가동",0,IF($B3363="in",VLOOKUP($E3363,[1]투입량!$M:$T,3,FALSE),VLOOKUP($E3363,[1]투입량!$D:$I,3,FALSE)))</f>
        <v>E5007</v>
      </c>
      <c r="W3363" s="35">
        <f>IF($L3363="비가동",0,IF($B3363="in",VLOOKUP($E3363,[1]투입량!$M:$T,6,FALSE),VLOOKUP($E3363,[1]투입량!$D:$I,5,FALSE)))</f>
        <v>448</v>
      </c>
      <c r="X3363" s="35">
        <f t="shared" si="267"/>
        <v>50265.600000000006</v>
      </c>
      <c r="Y3363" s="37">
        <f>IF(V3363=0,0,VLOOKUP(V3363,[1]원재료!C:H,3,0)*0.001)</f>
        <v>4.55</v>
      </c>
      <c r="Z3363" s="35">
        <f t="shared" si="266"/>
        <v>228708.48000000001</v>
      </c>
      <c r="AA3363" s="49"/>
      <c r="AB3363" s="39" t="s">
        <v>232</v>
      </c>
      <c r="AC3363" s="40"/>
    </row>
    <row r="3364" spans="1:29" ht="19.5" customHeight="1" x14ac:dyDescent="0.45">
      <c r="A3364" s="58">
        <v>46162</v>
      </c>
      <c r="B3364" s="57" t="s">
        <v>29</v>
      </c>
      <c r="C3364" s="27" t="s">
        <v>168</v>
      </c>
      <c r="D3364" s="25" t="s">
        <v>348</v>
      </c>
      <c r="E3364" s="26">
        <v>480218</v>
      </c>
      <c r="F3364" s="27" t="str">
        <f>VLOOKUP(표1[[#This Row],[품번]],[1]!품번구분[#Data],2,0)</f>
        <v>G</v>
      </c>
      <c r="G3364" s="26">
        <v>6</v>
      </c>
      <c r="H3364" s="28">
        <v>102</v>
      </c>
      <c r="I3364" s="28">
        <v>0</v>
      </c>
      <c r="J3364" s="29">
        <f>표1[[#This Row],[C/V]]*표1[[#This Row],[판수]]-표1[[#This Row],[불량수량]]</f>
        <v>612</v>
      </c>
      <c r="K3364" s="28" t="s">
        <v>347</v>
      </c>
      <c r="L3364" s="28" t="s">
        <v>117</v>
      </c>
      <c r="M3364" s="30" t="s">
        <v>353</v>
      </c>
      <c r="N3364" s="56" t="s">
        <v>230</v>
      </c>
      <c r="O3364" s="25">
        <f t="shared" si="268"/>
        <v>660</v>
      </c>
      <c r="P3364" s="31">
        <v>0</v>
      </c>
      <c r="Q3364" s="32"/>
      <c r="R3364" s="33">
        <f t="shared" si="270"/>
        <v>9.2727272727272734</v>
      </c>
      <c r="S3364" s="34">
        <f t="shared" si="269"/>
        <v>197</v>
      </c>
      <c r="T3364" s="35">
        <f>IF(L3364="비가동",0,VLOOKUP(E3364,[1]단가!$D$4:$G$1048576,4,0))</f>
        <v>724</v>
      </c>
      <c r="U3364" s="35">
        <f t="shared" si="265"/>
        <v>443088</v>
      </c>
      <c r="V3364" s="36" t="str">
        <f>IF($L3364="비가동",0,IF($B3364="in",VLOOKUP($E3364,[1]투입량!$M:$T,3,FALSE),VLOOKUP($E3364,[1]투입량!$D:$I,3,FALSE)))</f>
        <v>E5007</v>
      </c>
      <c r="W3364" s="35">
        <f>IF($L3364="비가동",0,IF($B3364="in",VLOOKUP($E3364,[1]투입량!$M:$T,6,FALSE),VLOOKUP($E3364,[1]투입량!$D:$I,5,FALSE)))</f>
        <v>300</v>
      </c>
      <c r="X3364" s="35">
        <f t="shared" si="267"/>
        <v>33660</v>
      </c>
      <c r="Y3364" s="37">
        <f>IF(V3364=0,0,VLOOKUP(V3364,[1]원재료!C:H,3,0)*0.001)</f>
        <v>4.55</v>
      </c>
      <c r="Z3364" s="35">
        <f t="shared" si="266"/>
        <v>153153</v>
      </c>
      <c r="AA3364" s="49"/>
      <c r="AB3364" s="39" t="s">
        <v>232</v>
      </c>
      <c r="AC3364" s="40"/>
    </row>
    <row r="3365" spans="1:29" ht="19.5" customHeight="1" x14ac:dyDescent="0.45">
      <c r="A3365" s="58">
        <v>46162</v>
      </c>
      <c r="B3365" s="57" t="s">
        <v>29</v>
      </c>
      <c r="C3365" s="27" t="s">
        <v>168</v>
      </c>
      <c r="D3365" s="25" t="s">
        <v>350</v>
      </c>
      <c r="E3365" s="26" t="s">
        <v>351</v>
      </c>
      <c r="F3365" s="27" t="str">
        <f>VLOOKUP(표1[[#This Row],[품번]],[1]!품번구분[#Data],2,0)</f>
        <v>G</v>
      </c>
      <c r="G3365" s="26">
        <v>4</v>
      </c>
      <c r="H3365" s="28">
        <v>67</v>
      </c>
      <c r="I3365" s="28">
        <v>0</v>
      </c>
      <c r="J3365" s="29">
        <f>표1[[#This Row],[C/V]]*표1[[#This Row],[판수]]-표1[[#This Row],[불량수량]]</f>
        <v>268</v>
      </c>
      <c r="K3365" s="28" t="s">
        <v>347</v>
      </c>
      <c r="L3365" s="28" t="s">
        <v>117</v>
      </c>
      <c r="M3365" s="30" t="s">
        <v>353</v>
      </c>
      <c r="N3365" s="56" t="s">
        <v>230</v>
      </c>
      <c r="O3365" s="25">
        <f t="shared" si="268"/>
        <v>660</v>
      </c>
      <c r="P3365" s="31">
        <v>0</v>
      </c>
      <c r="Q3365" s="32"/>
      <c r="R3365" s="33">
        <f t="shared" si="270"/>
        <v>6.0909090909090908</v>
      </c>
      <c r="S3365" s="34">
        <f t="shared" si="269"/>
        <v>133</v>
      </c>
      <c r="T3365" s="35">
        <f>IF(L3365="비가동",0,VLOOKUP(E3365,[1]단가!$D$4:$G$1048576,4,0))</f>
        <v>1328.9</v>
      </c>
      <c r="U3365" s="35">
        <f t="shared" si="265"/>
        <v>356145.2</v>
      </c>
      <c r="V3365" s="36" t="str">
        <f>IF($L3365="비가동",0,IF($B3365="in",VLOOKUP($E3365,[1]투입량!$M:$T,3,FALSE),VLOOKUP($E3365,[1]투입량!$D:$I,3,FALSE)))</f>
        <v>E5007</v>
      </c>
      <c r="W3365" s="35">
        <f>IF($L3365="비가동",0,IF($B3365="in",VLOOKUP($E3365,[1]투입량!$M:$T,6,FALSE),VLOOKUP($E3365,[1]투입량!$D:$I,5,FALSE)))</f>
        <v>644</v>
      </c>
      <c r="X3365" s="35">
        <f t="shared" si="267"/>
        <v>47462.8</v>
      </c>
      <c r="Y3365" s="37">
        <f>IF(V3365=0,0,VLOOKUP(V3365,[1]원재료!C:H,3,0)*0.001)</f>
        <v>4.55</v>
      </c>
      <c r="Z3365" s="35">
        <f t="shared" si="266"/>
        <v>215955.74</v>
      </c>
      <c r="AA3365" s="49"/>
      <c r="AB3365" s="39" t="s">
        <v>232</v>
      </c>
      <c r="AC3365" s="40"/>
    </row>
    <row r="3366" spans="1:29" ht="19.5" customHeight="1" x14ac:dyDescent="0.45">
      <c r="A3366" s="58">
        <v>46163</v>
      </c>
      <c r="B3366" s="57" t="s">
        <v>226</v>
      </c>
      <c r="C3366" s="27" t="s">
        <v>168</v>
      </c>
      <c r="D3366" s="25" t="s">
        <v>227</v>
      </c>
      <c r="E3366" s="26" t="s">
        <v>228</v>
      </c>
      <c r="F3366" s="27" t="str">
        <f>VLOOKUP(표1[[#This Row],[품번]],[1]!품번구분[#Data],2,0)</f>
        <v>G</v>
      </c>
      <c r="G3366" s="26">
        <v>12</v>
      </c>
      <c r="H3366" s="28">
        <v>90</v>
      </c>
      <c r="I3366" s="28">
        <v>0</v>
      </c>
      <c r="J3366" s="29">
        <f>표1[[#This Row],[C/V]]*표1[[#This Row],[판수]]-표1[[#This Row],[불량수량]]</f>
        <v>1080</v>
      </c>
      <c r="K3366" s="28" t="s">
        <v>258</v>
      </c>
      <c r="L3366" s="28" t="s">
        <v>34</v>
      </c>
      <c r="M3366" s="30" t="s">
        <v>230</v>
      </c>
      <c r="N3366" s="56" t="s">
        <v>353</v>
      </c>
      <c r="O3366" s="25">
        <f t="shared" si="268"/>
        <v>620</v>
      </c>
      <c r="P3366" s="31">
        <v>0</v>
      </c>
      <c r="Q3366" s="32"/>
      <c r="R3366" s="33">
        <f t="shared" si="270"/>
        <v>8.7096774193548399</v>
      </c>
      <c r="S3366" s="34">
        <f t="shared" si="269"/>
        <v>185</v>
      </c>
      <c r="T3366" s="35">
        <f>IF(L3366="비가동",0,VLOOKUP(E3366,[1]단가!$D$4:$G$1048576,4,0))</f>
        <v>389.7</v>
      </c>
      <c r="U3366" s="35">
        <f t="shared" si="265"/>
        <v>420876</v>
      </c>
      <c r="V3366" s="36" t="str">
        <f>IF($L3366="비가동",0,IF($B3366="in",VLOOKUP($E3366,[1]투입량!$M:$T,3,FALSE),VLOOKUP($E3366,[1]투입량!$D:$I,3,FALSE)))</f>
        <v>E5008</v>
      </c>
      <c r="W3366" s="35">
        <f>IF($L3366="비가동",0,IF($B3366="in",VLOOKUP($E3366,[1]투입량!$M:$T,6,FALSE),VLOOKUP($E3366,[1]투입량!$D:$I,5,FALSE)))</f>
        <v>537</v>
      </c>
      <c r="X3366" s="35">
        <f t="shared" si="267"/>
        <v>53163.000000000007</v>
      </c>
      <c r="Y3366" s="37">
        <f>IF(V3366=0,0,VLOOKUP(V3366,[1]원재료!C:H,3,0)*0.001)</f>
        <v>4.5600000000000005</v>
      </c>
      <c r="Z3366" s="35">
        <f t="shared" si="266"/>
        <v>242423.28000000006</v>
      </c>
      <c r="AA3366" s="49"/>
      <c r="AB3366" s="39" t="s">
        <v>232</v>
      </c>
      <c r="AC3366" s="40"/>
    </row>
    <row r="3367" spans="1:29" ht="19.5" customHeight="1" x14ac:dyDescent="0.45">
      <c r="A3367" s="58">
        <v>46163</v>
      </c>
      <c r="B3367" s="57" t="s">
        <v>226</v>
      </c>
      <c r="C3367" s="27" t="s">
        <v>168</v>
      </c>
      <c r="D3367" s="25" t="s">
        <v>233</v>
      </c>
      <c r="E3367" s="26" t="s">
        <v>234</v>
      </c>
      <c r="F3367" s="27" t="str">
        <f>VLOOKUP(표1[[#This Row],[품번]],[1]!품번구분[#Data],2,0)</f>
        <v>G</v>
      </c>
      <c r="G3367" s="26">
        <v>12</v>
      </c>
      <c r="H3367" s="28">
        <v>90</v>
      </c>
      <c r="I3367" s="28">
        <v>0</v>
      </c>
      <c r="J3367" s="29">
        <f>표1[[#This Row],[C/V]]*표1[[#This Row],[판수]]-표1[[#This Row],[불량수량]]</f>
        <v>1080</v>
      </c>
      <c r="K3367" s="28" t="s">
        <v>258</v>
      </c>
      <c r="L3367" s="28" t="s">
        <v>34</v>
      </c>
      <c r="M3367" s="30" t="s">
        <v>230</v>
      </c>
      <c r="N3367" s="56" t="s">
        <v>353</v>
      </c>
      <c r="O3367" s="25">
        <f t="shared" si="268"/>
        <v>620</v>
      </c>
      <c r="P3367" s="31">
        <v>0</v>
      </c>
      <c r="Q3367" s="32"/>
      <c r="R3367" s="33">
        <f t="shared" si="270"/>
        <v>8.7096774193548399</v>
      </c>
      <c r="S3367" s="34">
        <f t="shared" si="269"/>
        <v>185</v>
      </c>
      <c r="T3367" s="35">
        <f>IF(L3367="비가동",0,VLOOKUP(E3367,[1]단가!$D$4:$G$1048576,4,0))</f>
        <v>760.3</v>
      </c>
      <c r="U3367" s="35">
        <f t="shared" si="265"/>
        <v>821124</v>
      </c>
      <c r="V3367" s="36" t="str">
        <f>IF($L3367="비가동",0,IF($B3367="in",VLOOKUP($E3367,[1]투입량!$M:$T,3,FALSE),VLOOKUP($E3367,[1]투입량!$D:$I,3,FALSE)))</f>
        <v>E5007</v>
      </c>
      <c r="W3367" s="35">
        <f>IF($L3367="비가동",0,IF($B3367="in",VLOOKUP($E3367,[1]투입량!$M:$T,6,FALSE),VLOOKUP($E3367,[1]투입량!$D:$I,5,FALSE)))</f>
        <v>531</v>
      </c>
      <c r="X3367" s="35">
        <f t="shared" si="267"/>
        <v>52569</v>
      </c>
      <c r="Y3367" s="37">
        <f>IF(V3367=0,0,VLOOKUP(V3367,[1]원재료!C:H,3,0)*0.001)</f>
        <v>4.55</v>
      </c>
      <c r="Z3367" s="35">
        <f t="shared" si="266"/>
        <v>239188.94999999998</v>
      </c>
      <c r="AA3367" s="49"/>
      <c r="AB3367" s="39" t="s">
        <v>232</v>
      </c>
      <c r="AC3367" s="40"/>
    </row>
    <row r="3368" spans="1:29" ht="19.5" customHeight="1" x14ac:dyDescent="0.45">
      <c r="A3368" s="58">
        <v>46163</v>
      </c>
      <c r="B3368" s="57" t="s">
        <v>226</v>
      </c>
      <c r="C3368" s="27" t="s">
        <v>168</v>
      </c>
      <c r="D3368" s="25" t="s">
        <v>360</v>
      </c>
      <c r="E3368" s="26" t="s">
        <v>472</v>
      </c>
      <c r="F3368" s="27" t="str">
        <f>VLOOKUP(표1[[#This Row],[품번]],[1]!품번구분[#Data],2,0)</f>
        <v>G</v>
      </c>
      <c r="G3368" s="26">
        <v>1</v>
      </c>
      <c r="H3368" s="28">
        <v>74</v>
      </c>
      <c r="I3368" s="28">
        <v>0</v>
      </c>
      <c r="J3368" s="29">
        <f>표1[[#This Row],[C/V]]*표1[[#This Row],[판수]]-표1[[#This Row],[불량수량]]</f>
        <v>74</v>
      </c>
      <c r="K3368" s="28" t="s">
        <v>254</v>
      </c>
      <c r="L3368" s="28" t="s">
        <v>34</v>
      </c>
      <c r="M3368" s="30" t="s">
        <v>230</v>
      </c>
      <c r="N3368" s="56" t="s">
        <v>353</v>
      </c>
      <c r="O3368" s="25">
        <f t="shared" si="268"/>
        <v>620</v>
      </c>
      <c r="P3368" s="31">
        <v>0</v>
      </c>
      <c r="Q3368" s="32"/>
      <c r="R3368" s="33">
        <f t="shared" si="270"/>
        <v>7.161290322580645</v>
      </c>
      <c r="S3368" s="34">
        <f t="shared" si="269"/>
        <v>133</v>
      </c>
      <c r="T3368" s="35">
        <f>IF(L3368="비가동",0,VLOOKUP(E3368,[1]단가!$D$4:$G$1048576,4,0))</f>
        <v>2700</v>
      </c>
      <c r="U3368" s="35">
        <f t="shared" si="265"/>
        <v>199800</v>
      </c>
      <c r="V3368" s="36" t="str">
        <f>IF($L3368="비가동",0,IF($B3368="in",VLOOKUP($E3368,[1]투입량!$M:$T,3,FALSE),VLOOKUP($E3368,[1]투입량!$D:$I,3,FALSE)))</f>
        <v>E5005-1</v>
      </c>
      <c r="W3368" s="35">
        <f>IF($L3368="비가동",0,IF($B3368="in",VLOOKUP($E3368,[1]투입량!$M:$T,6,FALSE),VLOOKUP($E3368,[1]투입량!$D:$I,5,FALSE)))</f>
        <v>356</v>
      </c>
      <c r="X3368" s="35">
        <f t="shared" si="267"/>
        <v>28978.400000000001</v>
      </c>
      <c r="Y3368" s="37">
        <f>IF(V3368=0,0,VLOOKUP(V3368,[1]원재료!C:H,3,0)*0.001)</f>
        <v>3.25</v>
      </c>
      <c r="Z3368" s="35">
        <f t="shared" si="266"/>
        <v>94179.8</v>
      </c>
      <c r="AA3368" s="49"/>
      <c r="AB3368" s="39" t="s">
        <v>232</v>
      </c>
      <c r="AC3368" s="40"/>
    </row>
    <row r="3369" spans="1:29" ht="19.5" customHeight="1" x14ac:dyDescent="0.45">
      <c r="A3369" s="58">
        <v>46163</v>
      </c>
      <c r="B3369" s="57" t="s">
        <v>226</v>
      </c>
      <c r="C3369" s="27" t="s">
        <v>168</v>
      </c>
      <c r="D3369" s="25" t="s">
        <v>256</v>
      </c>
      <c r="E3369" s="26" t="s">
        <v>249</v>
      </c>
      <c r="F3369" s="27" t="str">
        <f>VLOOKUP(표1[[#This Row],[품번]],[1]!품번구분[#Data],2,0)</f>
        <v>G</v>
      </c>
      <c r="G3369" s="26">
        <v>8</v>
      </c>
      <c r="H3369" s="28">
        <v>66</v>
      </c>
      <c r="I3369" s="28">
        <v>0</v>
      </c>
      <c r="J3369" s="29">
        <f>표1[[#This Row],[C/V]]*표1[[#This Row],[판수]]-표1[[#This Row],[불량수량]]</f>
        <v>528</v>
      </c>
      <c r="K3369" s="28" t="s">
        <v>445</v>
      </c>
      <c r="L3369" s="28" t="s">
        <v>34</v>
      </c>
      <c r="M3369" s="30" t="s">
        <v>230</v>
      </c>
      <c r="N3369" s="56" t="s">
        <v>353</v>
      </c>
      <c r="O3369" s="25">
        <f t="shared" si="268"/>
        <v>620</v>
      </c>
      <c r="P3369" s="31">
        <v>0</v>
      </c>
      <c r="Q3369" s="32"/>
      <c r="R3369" s="33">
        <f t="shared" si="270"/>
        <v>6.387096774193548</v>
      </c>
      <c r="S3369" s="34">
        <f t="shared" si="269"/>
        <v>144</v>
      </c>
      <c r="T3369" s="35">
        <f>IF(L3369="비가동",0,VLOOKUP(E3369,[1]단가!$D$4:$G$1048576,4,0))</f>
        <v>874</v>
      </c>
      <c r="U3369" s="35">
        <f t="shared" si="265"/>
        <v>461472</v>
      </c>
      <c r="V3369" s="36" t="str">
        <f>IF($L3369="비가동",0,IF($B3369="in",VLOOKUP($E3369,[1]투입량!$M:$T,3,FALSE),VLOOKUP($E3369,[1]투입량!$D:$I,3,FALSE)))</f>
        <v>E5005-1(리본)</v>
      </c>
      <c r="W3369" s="35">
        <f>IF($L3369="비가동",0,IF($B3369="in",VLOOKUP($E3369,[1]투입량!$M:$T,6,FALSE),VLOOKUP($E3369,[1]투입량!$D:$I,5,FALSE)))</f>
        <v>1163.9000000000001</v>
      </c>
      <c r="X3369" s="35">
        <f t="shared" si="267"/>
        <v>84499.140000000014</v>
      </c>
      <c r="Y3369" s="37">
        <f>IF(V3369=0,0,VLOOKUP(V3369,[1]원재료!C:H,3,0)*0.001)</f>
        <v>3.35</v>
      </c>
      <c r="Z3369" s="35">
        <f t="shared" si="266"/>
        <v>283072.11900000006</v>
      </c>
      <c r="AA3369" s="49"/>
      <c r="AB3369" s="39" t="s">
        <v>232</v>
      </c>
      <c r="AC3369" s="40"/>
    </row>
    <row r="3370" spans="1:29" ht="19.5" customHeight="1" x14ac:dyDescent="0.45">
      <c r="A3370" s="58">
        <v>46163</v>
      </c>
      <c r="B3370" s="57" t="s">
        <v>226</v>
      </c>
      <c r="C3370" s="27" t="s">
        <v>168</v>
      </c>
      <c r="D3370" s="25" t="s">
        <v>235</v>
      </c>
      <c r="E3370" s="26" t="s">
        <v>236</v>
      </c>
      <c r="F3370" s="27" t="str">
        <f>VLOOKUP(표1[[#This Row],[품번]],[1]!품번구분[#Data],2,0)</f>
        <v>G</v>
      </c>
      <c r="G3370" s="26">
        <v>16</v>
      </c>
      <c r="H3370" s="28">
        <v>42</v>
      </c>
      <c r="I3370" s="28">
        <v>0</v>
      </c>
      <c r="J3370" s="29">
        <f>표1[[#This Row],[C/V]]*표1[[#This Row],[판수]]-표1[[#This Row],[불량수량]]</f>
        <v>672</v>
      </c>
      <c r="K3370" s="28" t="s">
        <v>445</v>
      </c>
      <c r="L3370" s="28" t="s">
        <v>34</v>
      </c>
      <c r="M3370" s="30" t="s">
        <v>230</v>
      </c>
      <c r="N3370" s="56" t="s">
        <v>353</v>
      </c>
      <c r="O3370" s="25">
        <f t="shared" si="268"/>
        <v>620</v>
      </c>
      <c r="P3370" s="31">
        <v>0</v>
      </c>
      <c r="Q3370" s="32"/>
      <c r="R3370" s="33">
        <f t="shared" si="270"/>
        <v>4.064516129032258</v>
      </c>
      <c r="S3370" s="34">
        <f t="shared" si="269"/>
        <v>113</v>
      </c>
      <c r="T3370" s="35">
        <f>IF(L3370="비가동",0,VLOOKUP(E3370,[1]단가!$D$4:$G$1048576,4,0))</f>
        <v>1541.9</v>
      </c>
      <c r="U3370" s="35">
        <f t="shared" si="265"/>
        <v>1036156.8</v>
      </c>
      <c r="V3370" s="36" t="str">
        <f>IF($L3370="비가동",0,IF($B3370="in",VLOOKUP($E3370,[1]투입량!$M:$T,3,FALSE),VLOOKUP($E3370,[1]투입량!$D:$I,3,FALSE)))</f>
        <v>E5005-1</v>
      </c>
      <c r="W3370" s="35">
        <f>IF($L3370="비가동",0,IF($B3370="in",VLOOKUP($E3370,[1]투입량!$M:$T,6,FALSE),VLOOKUP($E3370,[1]투입량!$D:$I,5,FALSE)))</f>
        <v>3102</v>
      </c>
      <c r="X3370" s="35">
        <f t="shared" si="267"/>
        <v>143312.40000000002</v>
      </c>
      <c r="Y3370" s="37">
        <f>IF(V3370=0,0,VLOOKUP(V3370,[1]원재료!C:H,3,0)*0.001)</f>
        <v>3.25</v>
      </c>
      <c r="Z3370" s="35">
        <f t="shared" si="266"/>
        <v>465765.30000000005</v>
      </c>
      <c r="AA3370" s="49"/>
      <c r="AB3370" s="39" t="s">
        <v>232</v>
      </c>
      <c r="AC3370" s="40"/>
    </row>
    <row r="3371" spans="1:29" ht="19.5" customHeight="1" x14ac:dyDescent="0.45">
      <c r="A3371" s="58">
        <v>46163</v>
      </c>
      <c r="B3371" s="57" t="s">
        <v>226</v>
      </c>
      <c r="C3371" s="27" t="s">
        <v>168</v>
      </c>
      <c r="D3371" s="25" t="s">
        <v>239</v>
      </c>
      <c r="E3371" s="26" t="s">
        <v>240</v>
      </c>
      <c r="F3371" s="27" t="str">
        <f>VLOOKUP(표1[[#This Row],[품번]],[1]!품번구분[#Data],2,0)</f>
        <v>G</v>
      </c>
      <c r="G3371" s="26">
        <v>16</v>
      </c>
      <c r="H3371" s="28">
        <v>67</v>
      </c>
      <c r="I3371" s="28">
        <v>0</v>
      </c>
      <c r="J3371" s="29">
        <f>표1[[#This Row],[C/V]]*표1[[#This Row],[판수]]-표1[[#This Row],[불량수량]]</f>
        <v>1072</v>
      </c>
      <c r="K3371" s="28" t="s">
        <v>263</v>
      </c>
      <c r="L3371" s="28" t="s">
        <v>34</v>
      </c>
      <c r="M3371" s="30" t="s">
        <v>230</v>
      </c>
      <c r="N3371" s="56" t="s">
        <v>353</v>
      </c>
      <c r="O3371" s="25">
        <f t="shared" si="268"/>
        <v>620</v>
      </c>
      <c r="P3371" s="31">
        <v>0</v>
      </c>
      <c r="Q3371" s="32"/>
      <c r="R3371" s="33">
        <f t="shared" si="270"/>
        <v>6.4838709677419351</v>
      </c>
      <c r="S3371" s="34">
        <f t="shared" si="269"/>
        <v>151</v>
      </c>
      <c r="T3371" s="35">
        <f>IF(L3371="비가동",0,VLOOKUP(E3371,[1]단가!$D$4:$G$1048576,4,0))</f>
        <v>333.6</v>
      </c>
      <c r="U3371" s="35">
        <f t="shared" si="265"/>
        <v>357619.20000000001</v>
      </c>
      <c r="V3371" s="36" t="str">
        <f>IF($L3371="비가동",0,IF($B3371="in",VLOOKUP($E3371,[1]투입량!$M:$T,3,FALSE),VLOOKUP($E3371,[1]투입량!$D:$I,3,FALSE)))</f>
        <v>E5005-1(리본)</v>
      </c>
      <c r="W3371" s="35">
        <f>IF($L3371="비가동",0,IF($B3371="in",VLOOKUP($E3371,[1]투입량!$M:$T,6,FALSE),VLOOKUP($E3371,[1]투입량!$D:$I,5,FALSE)))</f>
        <v>0</v>
      </c>
      <c r="X3371" s="35">
        <f t="shared" si="267"/>
        <v>0</v>
      </c>
      <c r="Y3371" s="37">
        <f>IF(V3371=0,0,VLOOKUP(V3371,[1]원재료!C:H,3,0)*0.001)</f>
        <v>3.35</v>
      </c>
      <c r="Z3371" s="35">
        <f t="shared" si="266"/>
        <v>0</v>
      </c>
      <c r="AA3371" s="49"/>
      <c r="AB3371" s="39" t="s">
        <v>232</v>
      </c>
      <c r="AC3371" s="40"/>
    </row>
    <row r="3372" spans="1:29" ht="19.5" customHeight="1" x14ac:dyDescent="0.45">
      <c r="A3372" s="58">
        <v>46163</v>
      </c>
      <c r="B3372" s="57" t="s">
        <v>226</v>
      </c>
      <c r="C3372" s="27" t="s">
        <v>168</v>
      </c>
      <c r="D3372" s="25" t="s">
        <v>264</v>
      </c>
      <c r="E3372" s="26" t="s">
        <v>265</v>
      </c>
      <c r="F3372" s="27" t="str">
        <f>VLOOKUP(표1[[#This Row],[품번]],[1]!품번구분[#Data],2,0)</f>
        <v>G</v>
      </c>
      <c r="G3372" s="26">
        <v>24</v>
      </c>
      <c r="H3372" s="28">
        <v>67</v>
      </c>
      <c r="I3372" s="28">
        <v>0</v>
      </c>
      <c r="J3372" s="29">
        <f>표1[[#This Row],[C/V]]*표1[[#This Row],[판수]]-표1[[#This Row],[불량수량]]</f>
        <v>1608</v>
      </c>
      <c r="K3372" s="28" t="s">
        <v>263</v>
      </c>
      <c r="L3372" s="28" t="s">
        <v>34</v>
      </c>
      <c r="M3372" s="30" t="s">
        <v>230</v>
      </c>
      <c r="N3372" s="56" t="s">
        <v>353</v>
      </c>
      <c r="O3372" s="25">
        <f t="shared" si="268"/>
        <v>620</v>
      </c>
      <c r="P3372" s="31">
        <v>0</v>
      </c>
      <c r="Q3372" s="32"/>
      <c r="R3372" s="33">
        <f t="shared" si="270"/>
        <v>6.4838709677419351</v>
      </c>
      <c r="S3372" s="34">
        <f t="shared" si="269"/>
        <v>108</v>
      </c>
      <c r="T3372" s="35">
        <f>IF(L3372="비가동",0,VLOOKUP(E3372,[1]단가!$D$4:$G$1048576,4,0))</f>
        <v>473</v>
      </c>
      <c r="U3372" s="35">
        <f t="shared" si="265"/>
        <v>760584</v>
      </c>
      <c r="V3372" s="36" t="str">
        <f>IF($L3372="비가동",0,IF($B3372="in",VLOOKUP($E3372,[1]투입량!$M:$T,3,FALSE),VLOOKUP($E3372,[1]투입량!$D:$I,3,FALSE)))</f>
        <v>E5005-1</v>
      </c>
      <c r="W3372" s="35">
        <f>IF($L3372="비가동",0,IF($B3372="in",VLOOKUP($E3372,[1]투입량!$M:$T,6,FALSE),VLOOKUP($E3372,[1]투입량!$D:$I,5,FALSE)))</f>
        <v>1770</v>
      </c>
      <c r="X3372" s="35">
        <f t="shared" si="267"/>
        <v>130449.00000000001</v>
      </c>
      <c r="Y3372" s="37">
        <f>IF(V3372=0,0,VLOOKUP(V3372,[1]원재료!C:H,3,0)*0.001)</f>
        <v>3.25</v>
      </c>
      <c r="Z3372" s="35">
        <f t="shared" si="266"/>
        <v>423959.25000000006</v>
      </c>
      <c r="AA3372" s="49"/>
      <c r="AB3372" s="39" t="s">
        <v>232</v>
      </c>
      <c r="AC3372" s="40"/>
    </row>
    <row r="3373" spans="1:29" ht="19.5" customHeight="1" x14ac:dyDescent="0.45">
      <c r="A3373" s="58">
        <v>46163</v>
      </c>
      <c r="B3373" s="57" t="s">
        <v>226</v>
      </c>
      <c r="C3373" s="27" t="s">
        <v>168</v>
      </c>
      <c r="D3373" s="25" t="s">
        <v>244</v>
      </c>
      <c r="E3373" s="26" t="s">
        <v>245</v>
      </c>
      <c r="F3373" s="27" t="str">
        <f>VLOOKUP(표1[[#This Row],[품번]],[1]!품번구분[#Data],2,0)</f>
        <v>G</v>
      </c>
      <c r="G3373" s="26">
        <v>20</v>
      </c>
      <c r="H3373" s="28">
        <v>76</v>
      </c>
      <c r="I3373" s="28">
        <v>0</v>
      </c>
      <c r="J3373" s="29">
        <f>표1[[#This Row],[C/V]]*표1[[#This Row],[판수]]-표1[[#This Row],[불량수량]]</f>
        <v>1520</v>
      </c>
      <c r="K3373" s="28" t="s">
        <v>358</v>
      </c>
      <c r="L3373" s="28" t="s">
        <v>34</v>
      </c>
      <c r="M3373" s="30" t="s">
        <v>230</v>
      </c>
      <c r="N3373" s="56" t="s">
        <v>353</v>
      </c>
      <c r="O3373" s="25">
        <f t="shared" si="268"/>
        <v>620</v>
      </c>
      <c r="P3373" s="31">
        <v>0</v>
      </c>
      <c r="Q3373" s="32"/>
      <c r="R3373" s="33">
        <f t="shared" si="270"/>
        <v>7.354838709677419</v>
      </c>
      <c r="S3373" s="34">
        <f t="shared" si="269"/>
        <v>161</v>
      </c>
      <c r="T3373" s="35">
        <f>IF(L3373="비가동",0,VLOOKUP(E3373,[1]단가!$D$4:$G$1048576,4,0))</f>
        <v>350</v>
      </c>
      <c r="U3373" s="35">
        <f t="shared" si="265"/>
        <v>532000</v>
      </c>
      <c r="V3373" s="36" t="str">
        <f>IF($L3373="비가동",0,IF($B3373="in",VLOOKUP($E3373,[1]투입량!$M:$T,3,FALSE),VLOOKUP($E3373,[1]투입량!$D:$I,3,FALSE)))</f>
        <v>E5005-1</v>
      </c>
      <c r="W3373" s="35">
        <f>IF($L3373="비가동",0,IF($B3373="in",VLOOKUP($E3373,[1]투입량!$M:$T,6,FALSE),VLOOKUP($E3373,[1]투입량!$D:$I,5,FALSE)))</f>
        <v>1147</v>
      </c>
      <c r="X3373" s="35">
        <f t="shared" si="267"/>
        <v>95889.2</v>
      </c>
      <c r="Y3373" s="37">
        <f>IF(V3373=0,0,VLOOKUP(V3373,[1]원재료!C:H,3,0)*0.001)</f>
        <v>3.25</v>
      </c>
      <c r="Z3373" s="35">
        <f t="shared" si="266"/>
        <v>311639.89999999997</v>
      </c>
      <c r="AA3373" s="49"/>
      <c r="AB3373" s="39" t="s">
        <v>232</v>
      </c>
      <c r="AC3373" s="40"/>
    </row>
    <row r="3374" spans="1:29" ht="19.5" customHeight="1" x14ac:dyDescent="0.45">
      <c r="A3374" s="58">
        <v>46163</v>
      </c>
      <c r="B3374" s="57" t="s">
        <v>226</v>
      </c>
      <c r="C3374" s="27" t="s">
        <v>168</v>
      </c>
      <c r="D3374" s="25" t="s">
        <v>227</v>
      </c>
      <c r="E3374" s="26" t="s">
        <v>228</v>
      </c>
      <c r="F3374" s="27" t="str">
        <f>VLOOKUP(표1[[#This Row],[품번]],[1]!품번구분[#Data],2,0)</f>
        <v>G</v>
      </c>
      <c r="G3374" s="26">
        <v>12</v>
      </c>
      <c r="H3374" s="28">
        <v>95</v>
      </c>
      <c r="I3374" s="28">
        <v>0</v>
      </c>
      <c r="J3374" s="29">
        <f>표1[[#This Row],[C/V]]*표1[[#This Row],[판수]]-표1[[#This Row],[불량수량]]</f>
        <v>1140</v>
      </c>
      <c r="K3374" s="28" t="s">
        <v>229</v>
      </c>
      <c r="L3374" s="28" t="s">
        <v>117</v>
      </c>
      <c r="M3374" s="30" t="s">
        <v>353</v>
      </c>
      <c r="N3374" s="56" t="s">
        <v>230</v>
      </c>
      <c r="O3374" s="25">
        <f t="shared" si="268"/>
        <v>660</v>
      </c>
      <c r="P3374" s="31">
        <v>0</v>
      </c>
      <c r="Q3374" s="32"/>
      <c r="R3374" s="33">
        <f t="shared" si="270"/>
        <v>8.6363636363636367</v>
      </c>
      <c r="S3374" s="34">
        <f t="shared" si="269"/>
        <v>185</v>
      </c>
      <c r="T3374" s="35">
        <f>IF(L3374="비가동",0,VLOOKUP(E3374,[1]단가!$D$4:$G$1048576,4,0))</f>
        <v>389.7</v>
      </c>
      <c r="U3374" s="35">
        <f t="shared" si="265"/>
        <v>444258</v>
      </c>
      <c r="V3374" s="36" t="str">
        <f>IF($L3374="비가동",0,IF($B3374="in",VLOOKUP($E3374,[1]투입량!$M:$T,3,FALSE),VLOOKUP($E3374,[1]투입량!$D:$I,3,FALSE)))</f>
        <v>E5008</v>
      </c>
      <c r="W3374" s="35">
        <f>IF($L3374="비가동",0,IF($B3374="in",VLOOKUP($E3374,[1]투입량!$M:$T,6,FALSE),VLOOKUP($E3374,[1]투입량!$D:$I,5,FALSE)))</f>
        <v>537</v>
      </c>
      <c r="X3374" s="35">
        <f t="shared" si="267"/>
        <v>56116.500000000007</v>
      </c>
      <c r="Y3374" s="37">
        <f>IF(V3374=0,0,VLOOKUP(V3374,[1]원재료!C:H,3,0)*0.001)</f>
        <v>4.5600000000000005</v>
      </c>
      <c r="Z3374" s="35">
        <f t="shared" si="266"/>
        <v>255891.24000000005</v>
      </c>
      <c r="AA3374" s="49"/>
      <c r="AB3374" s="39" t="s">
        <v>232</v>
      </c>
      <c r="AC3374" s="40"/>
    </row>
    <row r="3375" spans="1:29" ht="19.5" customHeight="1" x14ac:dyDescent="0.45">
      <c r="A3375" s="58">
        <v>46163</v>
      </c>
      <c r="B3375" s="57" t="s">
        <v>226</v>
      </c>
      <c r="C3375" s="27" t="s">
        <v>168</v>
      </c>
      <c r="D3375" s="25" t="s">
        <v>233</v>
      </c>
      <c r="E3375" s="26" t="s">
        <v>234</v>
      </c>
      <c r="F3375" s="27" t="str">
        <f>VLOOKUP(표1[[#This Row],[품번]],[1]!품번구분[#Data],2,0)</f>
        <v>G</v>
      </c>
      <c r="G3375" s="26">
        <v>12</v>
      </c>
      <c r="H3375" s="28">
        <v>95</v>
      </c>
      <c r="I3375" s="28">
        <v>0</v>
      </c>
      <c r="J3375" s="29">
        <f>표1[[#This Row],[C/V]]*표1[[#This Row],[판수]]-표1[[#This Row],[불량수량]]</f>
        <v>1140</v>
      </c>
      <c r="K3375" s="28" t="s">
        <v>229</v>
      </c>
      <c r="L3375" s="28" t="s">
        <v>117</v>
      </c>
      <c r="M3375" s="30" t="s">
        <v>353</v>
      </c>
      <c r="N3375" s="56" t="s">
        <v>230</v>
      </c>
      <c r="O3375" s="25">
        <f t="shared" si="268"/>
        <v>660</v>
      </c>
      <c r="P3375" s="31">
        <v>0</v>
      </c>
      <c r="Q3375" s="32"/>
      <c r="R3375" s="33">
        <f t="shared" si="270"/>
        <v>8.6363636363636367</v>
      </c>
      <c r="S3375" s="34">
        <f t="shared" si="269"/>
        <v>185</v>
      </c>
      <c r="T3375" s="35">
        <f>IF(L3375="비가동",0,VLOOKUP(E3375,[1]단가!$D$4:$G$1048576,4,0))</f>
        <v>760.3</v>
      </c>
      <c r="U3375" s="35">
        <f t="shared" si="265"/>
        <v>866742</v>
      </c>
      <c r="V3375" s="36" t="str">
        <f>IF($L3375="비가동",0,IF($B3375="in",VLOOKUP($E3375,[1]투입량!$M:$T,3,FALSE),VLOOKUP($E3375,[1]투입량!$D:$I,3,FALSE)))</f>
        <v>E5007</v>
      </c>
      <c r="W3375" s="35">
        <f>IF($L3375="비가동",0,IF($B3375="in",VLOOKUP($E3375,[1]투입량!$M:$T,6,FALSE),VLOOKUP($E3375,[1]투입량!$D:$I,5,FALSE)))</f>
        <v>531</v>
      </c>
      <c r="X3375" s="35">
        <f t="shared" si="267"/>
        <v>55489.5</v>
      </c>
      <c r="Y3375" s="37">
        <f>IF(V3375=0,0,VLOOKUP(V3375,[1]원재료!C:H,3,0)*0.001)</f>
        <v>4.55</v>
      </c>
      <c r="Z3375" s="35">
        <f t="shared" si="266"/>
        <v>252477.22499999998</v>
      </c>
      <c r="AA3375" s="49"/>
      <c r="AB3375" s="39" t="s">
        <v>232</v>
      </c>
      <c r="AC3375" s="40"/>
    </row>
    <row r="3376" spans="1:29" ht="19.5" hidden="1" customHeight="1" x14ac:dyDescent="0.45">
      <c r="A3376" s="58">
        <v>46163</v>
      </c>
      <c r="B3376" s="57" t="s">
        <v>226</v>
      </c>
      <c r="C3376" s="27" t="s">
        <v>168</v>
      </c>
      <c r="D3376" s="25" t="s">
        <v>360</v>
      </c>
      <c r="E3376" s="26" t="s">
        <v>472</v>
      </c>
      <c r="F3376" s="27" t="str">
        <f>VLOOKUP(표1[[#This Row],[품번]],[1]!품번구분[#Data],2,0)</f>
        <v>G</v>
      </c>
      <c r="G3376" s="26">
        <v>1</v>
      </c>
      <c r="H3376" s="28">
        <v>59</v>
      </c>
      <c r="I3376" s="28">
        <v>0</v>
      </c>
      <c r="J3376" s="29">
        <f>표1[[#This Row],[C/V]]*표1[[#This Row],[판수]]-표1[[#This Row],[불량수량]]</f>
        <v>59</v>
      </c>
      <c r="K3376" s="28" t="s">
        <v>386</v>
      </c>
      <c r="L3376" s="28" t="s">
        <v>117</v>
      </c>
      <c r="M3376" s="30" t="s">
        <v>353</v>
      </c>
      <c r="N3376" s="56" t="s">
        <v>230</v>
      </c>
      <c r="O3376" s="25">
        <f t="shared" si="268"/>
        <v>480</v>
      </c>
      <c r="P3376" s="31">
        <v>180</v>
      </c>
      <c r="Q3376" s="32" t="s">
        <v>238</v>
      </c>
      <c r="R3376" s="33">
        <f t="shared" si="270"/>
        <v>7.375</v>
      </c>
      <c r="S3376" s="34">
        <f t="shared" si="269"/>
        <v>133</v>
      </c>
      <c r="T3376" s="35">
        <f>IF(L3376="비가동",0,VLOOKUP(E3376,[1]단가!$D$4:$G$1048576,4,0))</f>
        <v>2700</v>
      </c>
      <c r="U3376" s="35">
        <f t="shared" si="265"/>
        <v>159300</v>
      </c>
      <c r="V3376" s="36" t="str">
        <f>IF($L3376="비가동",0,IF($B3376="in",VLOOKUP($E3376,[1]투입량!$M:$T,3,FALSE),VLOOKUP($E3376,[1]투입량!$D:$I,3,FALSE)))</f>
        <v>E5005-1</v>
      </c>
      <c r="W3376" s="35">
        <f>IF($L3376="비가동",0,IF($B3376="in",VLOOKUP($E3376,[1]투입량!$M:$T,6,FALSE),VLOOKUP($E3376,[1]투입량!$D:$I,5,FALSE)))</f>
        <v>356</v>
      </c>
      <c r="X3376" s="35">
        <f t="shared" si="267"/>
        <v>23104.400000000001</v>
      </c>
      <c r="Y3376" s="37">
        <f>IF(V3376=0,0,VLOOKUP(V3376,[1]원재료!C:H,3,0)*0.001)</f>
        <v>3.25</v>
      </c>
      <c r="Z3376" s="35">
        <f t="shared" si="266"/>
        <v>75089.3</v>
      </c>
      <c r="AA3376" s="49"/>
      <c r="AB3376" s="39" t="s">
        <v>232</v>
      </c>
      <c r="AC3376" s="40"/>
    </row>
    <row r="3377" spans="1:29" ht="19.5" customHeight="1" x14ac:dyDescent="0.45">
      <c r="A3377" s="58">
        <v>46163</v>
      </c>
      <c r="B3377" s="57" t="s">
        <v>226</v>
      </c>
      <c r="C3377" s="27" t="s">
        <v>168</v>
      </c>
      <c r="D3377" s="25" t="s">
        <v>256</v>
      </c>
      <c r="E3377" s="26" t="s">
        <v>249</v>
      </c>
      <c r="F3377" s="27" t="str">
        <f>VLOOKUP(표1[[#This Row],[품번]],[1]!품번구분[#Data],2,0)</f>
        <v>G</v>
      </c>
      <c r="G3377" s="26">
        <v>8</v>
      </c>
      <c r="H3377" s="28">
        <v>78</v>
      </c>
      <c r="I3377" s="28">
        <v>0</v>
      </c>
      <c r="J3377" s="29">
        <f>표1[[#This Row],[C/V]]*표1[[#This Row],[판수]]-표1[[#This Row],[불량수량]]</f>
        <v>624</v>
      </c>
      <c r="K3377" s="28" t="s">
        <v>387</v>
      </c>
      <c r="L3377" s="28" t="s">
        <v>117</v>
      </c>
      <c r="M3377" s="30" t="s">
        <v>353</v>
      </c>
      <c r="N3377" s="56" t="s">
        <v>230</v>
      </c>
      <c r="O3377" s="25">
        <f t="shared" si="268"/>
        <v>660</v>
      </c>
      <c r="P3377" s="31">
        <v>0</v>
      </c>
      <c r="Q3377" s="32"/>
      <c r="R3377" s="33">
        <f t="shared" si="270"/>
        <v>7.0909090909090908</v>
      </c>
      <c r="S3377" s="34">
        <f t="shared" si="269"/>
        <v>144</v>
      </c>
      <c r="T3377" s="35">
        <f>IF(L3377="비가동",0,VLOOKUP(E3377,[1]단가!$D$4:$G$1048576,4,0))</f>
        <v>874</v>
      </c>
      <c r="U3377" s="35">
        <f t="shared" si="265"/>
        <v>545376</v>
      </c>
      <c r="V3377" s="36" t="str">
        <f>IF($L3377="비가동",0,IF($B3377="in",VLOOKUP($E3377,[1]투입량!$M:$T,3,FALSE),VLOOKUP($E3377,[1]투입량!$D:$I,3,FALSE)))</f>
        <v>E5005-1(리본)</v>
      </c>
      <c r="W3377" s="35">
        <f>IF($L3377="비가동",0,IF($B3377="in",VLOOKUP($E3377,[1]투입량!$M:$T,6,FALSE),VLOOKUP($E3377,[1]투입량!$D:$I,5,FALSE)))</f>
        <v>1163.9000000000001</v>
      </c>
      <c r="X3377" s="35">
        <f t="shared" si="267"/>
        <v>99862.62000000001</v>
      </c>
      <c r="Y3377" s="37">
        <f>IF(V3377=0,0,VLOOKUP(V3377,[1]원재료!C:H,3,0)*0.001)</f>
        <v>3.35</v>
      </c>
      <c r="Z3377" s="35">
        <f t="shared" si="266"/>
        <v>334539.77700000006</v>
      </c>
      <c r="AA3377" s="49"/>
      <c r="AB3377" s="39" t="s">
        <v>232</v>
      </c>
      <c r="AC3377" s="40"/>
    </row>
    <row r="3378" spans="1:29" ht="19.5" customHeight="1" x14ac:dyDescent="0.45">
      <c r="A3378" s="58">
        <v>46163</v>
      </c>
      <c r="B3378" s="57" t="s">
        <v>226</v>
      </c>
      <c r="C3378" s="27" t="s">
        <v>168</v>
      </c>
      <c r="D3378" s="25" t="s">
        <v>235</v>
      </c>
      <c r="E3378" s="26" t="s">
        <v>236</v>
      </c>
      <c r="F3378" s="27" t="str">
        <f>VLOOKUP(표1[[#This Row],[품번]],[1]!품번구분[#Data],2,0)</f>
        <v>G</v>
      </c>
      <c r="G3378" s="26">
        <v>16</v>
      </c>
      <c r="H3378" s="28">
        <v>71</v>
      </c>
      <c r="I3378" s="28">
        <v>0</v>
      </c>
      <c r="J3378" s="29">
        <f>표1[[#This Row],[C/V]]*표1[[#This Row],[판수]]-표1[[#This Row],[불량수량]]</f>
        <v>1136</v>
      </c>
      <c r="K3378" s="28" t="s">
        <v>387</v>
      </c>
      <c r="L3378" s="28" t="s">
        <v>117</v>
      </c>
      <c r="M3378" s="30" t="s">
        <v>353</v>
      </c>
      <c r="N3378" s="56" t="s">
        <v>230</v>
      </c>
      <c r="O3378" s="25">
        <f t="shared" si="268"/>
        <v>660</v>
      </c>
      <c r="P3378" s="31">
        <v>0</v>
      </c>
      <c r="Q3378" s="32"/>
      <c r="R3378" s="33">
        <f t="shared" si="270"/>
        <v>6.4545454545454541</v>
      </c>
      <c r="S3378" s="34">
        <f t="shared" si="269"/>
        <v>113</v>
      </c>
      <c r="T3378" s="35">
        <f>IF(L3378="비가동",0,VLOOKUP(E3378,[1]단가!$D$4:$G$1048576,4,0))</f>
        <v>1541.9</v>
      </c>
      <c r="U3378" s="35">
        <f t="shared" ref="U3378:U3441" si="271">IF(L3378="비가동",0,T3378*J3378)</f>
        <v>1751598.4000000001</v>
      </c>
      <c r="V3378" s="36" t="str">
        <f>IF($L3378="비가동",0,IF($B3378="in",VLOOKUP($E3378,[1]투입량!$M:$T,3,FALSE),VLOOKUP($E3378,[1]투입량!$D:$I,3,FALSE)))</f>
        <v>E5005-1</v>
      </c>
      <c r="W3378" s="35">
        <f>IF($L3378="비가동",0,IF($B3378="in",VLOOKUP($E3378,[1]투입량!$M:$T,6,FALSE),VLOOKUP($E3378,[1]투입량!$D:$I,5,FALSE)))</f>
        <v>3102</v>
      </c>
      <c r="X3378" s="35">
        <f t="shared" si="267"/>
        <v>242266.2</v>
      </c>
      <c r="Y3378" s="37">
        <f>IF(V3378=0,0,VLOOKUP(V3378,[1]원재료!C:H,3,0)*0.001)</f>
        <v>3.25</v>
      </c>
      <c r="Z3378" s="35">
        <f t="shared" ref="Z3378:Z3441" si="272">Y3378*X3378</f>
        <v>787365.15</v>
      </c>
      <c r="AA3378" s="49"/>
      <c r="AB3378" s="39" t="s">
        <v>232</v>
      </c>
      <c r="AC3378" s="40"/>
    </row>
    <row r="3379" spans="1:29" ht="19.5" hidden="1" customHeight="1" x14ac:dyDescent="0.45">
      <c r="A3379" s="58">
        <v>46163</v>
      </c>
      <c r="B3379" s="57" t="s">
        <v>226</v>
      </c>
      <c r="C3379" s="27" t="s">
        <v>168</v>
      </c>
      <c r="D3379" s="25" t="s">
        <v>259</v>
      </c>
      <c r="E3379" s="26" t="s">
        <v>260</v>
      </c>
      <c r="F3379" s="27" t="str">
        <f>VLOOKUP(표1[[#This Row],[품번]],[1]!품번구분[#Data],2,0)</f>
        <v>G</v>
      </c>
      <c r="G3379" s="26">
        <v>24</v>
      </c>
      <c r="H3379" s="28">
        <v>76</v>
      </c>
      <c r="I3379" s="28">
        <v>0</v>
      </c>
      <c r="J3379" s="29">
        <f>표1[[#This Row],[C/V]]*표1[[#This Row],[판수]]-표1[[#This Row],[불량수량]]</f>
        <v>1824</v>
      </c>
      <c r="K3379" s="28" t="s">
        <v>243</v>
      </c>
      <c r="L3379" s="28" t="s">
        <v>117</v>
      </c>
      <c r="M3379" s="30" t="s">
        <v>353</v>
      </c>
      <c r="N3379" s="56" t="s">
        <v>230</v>
      </c>
      <c r="O3379" s="25">
        <f t="shared" si="268"/>
        <v>600</v>
      </c>
      <c r="P3379" s="31">
        <v>60</v>
      </c>
      <c r="Q3379" s="32" t="s">
        <v>238</v>
      </c>
      <c r="R3379" s="33">
        <f t="shared" si="270"/>
        <v>7.6000000000000005</v>
      </c>
      <c r="S3379" s="34">
        <f t="shared" si="269"/>
        <v>76</v>
      </c>
      <c r="T3379" s="35">
        <f>IF(L3379="비가동",0,VLOOKUP(E3379,[1]단가!$D$4:$G$1048576,4,0))</f>
        <v>790</v>
      </c>
      <c r="U3379" s="35">
        <f t="shared" si="271"/>
        <v>1440960</v>
      </c>
      <c r="V3379" s="36" t="str">
        <f>IF($L3379="비가동",0,IF($B3379="in",VLOOKUP($E3379,[1]투입량!$M:$T,3,FALSE),VLOOKUP($E3379,[1]투입량!$D:$I,3,FALSE)))</f>
        <v>E5005-1(리본)</v>
      </c>
      <c r="W3379" s="35">
        <f>IF($L3379="비가동",0,IF($B3379="in",VLOOKUP($E3379,[1]투입량!$M:$T,6,FALSE),VLOOKUP($E3379,[1]투입량!$D:$I,5,FALSE)))</f>
        <v>2152.6499999999996</v>
      </c>
      <c r="X3379" s="35">
        <f t="shared" ref="X3379:X3442" si="273">IF(L3379="비가동",0,(W3379*1.1)*H3379)</f>
        <v>179961.54</v>
      </c>
      <c r="Y3379" s="37">
        <f>IF(V3379=0,0,VLOOKUP(V3379,[1]원재료!C:H,3,0)*0.001)</f>
        <v>3.35</v>
      </c>
      <c r="Z3379" s="35">
        <f t="shared" si="272"/>
        <v>602871.15899999999</v>
      </c>
      <c r="AA3379" s="49" t="s">
        <v>478</v>
      </c>
      <c r="AB3379" s="39" t="s">
        <v>232</v>
      </c>
      <c r="AC3379" s="40"/>
    </row>
    <row r="3380" spans="1:29" ht="19.5" customHeight="1" x14ac:dyDescent="0.45">
      <c r="A3380" s="58">
        <v>46163</v>
      </c>
      <c r="B3380" s="57" t="s">
        <v>226</v>
      </c>
      <c r="C3380" s="27" t="s">
        <v>168</v>
      </c>
      <c r="D3380" s="25" t="s">
        <v>239</v>
      </c>
      <c r="E3380" s="26" t="s">
        <v>240</v>
      </c>
      <c r="F3380" s="27" t="str">
        <f>VLOOKUP(표1[[#This Row],[품번]],[1]!품번구분[#Data],2,0)</f>
        <v>G</v>
      </c>
      <c r="G3380" s="26">
        <v>16</v>
      </c>
      <c r="H3380" s="28">
        <v>84</v>
      </c>
      <c r="I3380" s="28">
        <v>0</v>
      </c>
      <c r="J3380" s="29">
        <f>표1[[#This Row],[C/V]]*표1[[#This Row],[판수]]-표1[[#This Row],[불량수량]]</f>
        <v>1344</v>
      </c>
      <c r="K3380" s="28" t="s">
        <v>243</v>
      </c>
      <c r="L3380" s="28" t="s">
        <v>117</v>
      </c>
      <c r="M3380" s="30" t="s">
        <v>353</v>
      </c>
      <c r="N3380" s="56" t="s">
        <v>230</v>
      </c>
      <c r="O3380" s="25">
        <f t="shared" si="268"/>
        <v>660</v>
      </c>
      <c r="P3380" s="31">
        <v>0</v>
      </c>
      <c r="Q3380" s="32"/>
      <c r="R3380" s="33">
        <f t="shared" si="270"/>
        <v>7.6363636363636358</v>
      </c>
      <c r="S3380" s="34">
        <f t="shared" si="269"/>
        <v>151</v>
      </c>
      <c r="T3380" s="35">
        <f>IF(L3380="비가동",0,VLOOKUP(E3380,[1]단가!$D$4:$G$1048576,4,0))</f>
        <v>333.6</v>
      </c>
      <c r="U3380" s="35">
        <f t="shared" si="271"/>
        <v>448358.40000000002</v>
      </c>
      <c r="V3380" s="36" t="str">
        <f>IF($L3380="비가동",0,IF($B3380="in",VLOOKUP($E3380,[1]투입량!$M:$T,3,FALSE),VLOOKUP($E3380,[1]투입량!$D:$I,3,FALSE)))</f>
        <v>E5005-1(리본)</v>
      </c>
      <c r="W3380" s="35">
        <f>IF($L3380="비가동",0,IF($B3380="in",VLOOKUP($E3380,[1]투입량!$M:$T,6,FALSE),VLOOKUP($E3380,[1]투입량!$D:$I,5,FALSE)))</f>
        <v>0</v>
      </c>
      <c r="X3380" s="35">
        <f t="shared" si="273"/>
        <v>0</v>
      </c>
      <c r="Y3380" s="37">
        <f>IF(V3380=0,0,VLOOKUP(V3380,[1]원재료!C:H,3,0)*0.001)</f>
        <v>3.35</v>
      </c>
      <c r="Z3380" s="35">
        <f t="shared" si="272"/>
        <v>0</v>
      </c>
      <c r="AA3380" s="49"/>
      <c r="AB3380" s="39" t="s">
        <v>232</v>
      </c>
      <c r="AC3380" s="40"/>
    </row>
    <row r="3381" spans="1:29" ht="19.5" hidden="1" customHeight="1" x14ac:dyDescent="0.45">
      <c r="A3381" s="58">
        <v>46163</v>
      </c>
      <c r="B3381" s="57" t="s">
        <v>226</v>
      </c>
      <c r="C3381" s="27" t="s">
        <v>168</v>
      </c>
      <c r="D3381" s="25" t="s">
        <v>262</v>
      </c>
      <c r="E3381" s="26" t="s">
        <v>260</v>
      </c>
      <c r="F3381" s="27" t="str">
        <f>VLOOKUP(표1[[#This Row],[품번]],[1]!품번구분[#Data],2,0)</f>
        <v>G</v>
      </c>
      <c r="G3381" s="26">
        <v>24</v>
      </c>
      <c r="H3381" s="28">
        <v>54</v>
      </c>
      <c r="I3381" s="28">
        <v>0</v>
      </c>
      <c r="J3381" s="29">
        <f>표1[[#This Row],[C/V]]*표1[[#This Row],[판수]]-표1[[#This Row],[불량수량]]</f>
        <v>1296</v>
      </c>
      <c r="K3381" s="28" t="s">
        <v>237</v>
      </c>
      <c r="L3381" s="28" t="s">
        <v>117</v>
      </c>
      <c r="M3381" s="30" t="s">
        <v>353</v>
      </c>
      <c r="N3381" s="56" t="s">
        <v>230</v>
      </c>
      <c r="O3381" s="25">
        <f t="shared" si="268"/>
        <v>540</v>
      </c>
      <c r="P3381" s="31">
        <v>120</v>
      </c>
      <c r="Q3381" s="32" t="s">
        <v>238</v>
      </c>
      <c r="R3381" s="33">
        <f t="shared" si="270"/>
        <v>6</v>
      </c>
      <c r="S3381" s="34">
        <f t="shared" si="269"/>
        <v>54</v>
      </c>
      <c r="T3381" s="35">
        <f>IF(L3381="비가동",0,VLOOKUP(E3381,[1]단가!$D$4:$G$1048576,4,0))</f>
        <v>790</v>
      </c>
      <c r="U3381" s="35">
        <f t="shared" si="271"/>
        <v>1023840</v>
      </c>
      <c r="V3381" s="36" t="str">
        <f>IF($L3381="비가동",0,IF($B3381="in",VLOOKUP($E3381,[1]투입량!$M:$T,3,FALSE),VLOOKUP($E3381,[1]투입량!$D:$I,3,FALSE)))</f>
        <v>E5005-1(리본)</v>
      </c>
      <c r="W3381" s="35">
        <f>IF($L3381="비가동",0,IF($B3381="in",VLOOKUP($E3381,[1]투입량!$M:$T,6,FALSE),VLOOKUP($E3381,[1]투입량!$D:$I,5,FALSE)))</f>
        <v>2152.6499999999996</v>
      </c>
      <c r="X3381" s="35">
        <f t="shared" si="273"/>
        <v>127867.41</v>
      </c>
      <c r="Y3381" s="37">
        <f>IF(V3381=0,0,VLOOKUP(V3381,[1]원재료!C:H,3,0)*0.001)</f>
        <v>3.35</v>
      </c>
      <c r="Z3381" s="35">
        <f t="shared" si="272"/>
        <v>428355.8235</v>
      </c>
      <c r="AA3381" s="49" t="s">
        <v>478</v>
      </c>
      <c r="AB3381" s="39" t="s">
        <v>232</v>
      </c>
      <c r="AC3381" s="40"/>
    </row>
    <row r="3382" spans="1:29" ht="19.5" hidden="1" customHeight="1" x14ac:dyDescent="0.45">
      <c r="A3382" s="58">
        <v>46163</v>
      </c>
      <c r="B3382" s="57" t="s">
        <v>226</v>
      </c>
      <c r="C3382" s="27" t="s">
        <v>168</v>
      </c>
      <c r="D3382" s="25" t="s">
        <v>264</v>
      </c>
      <c r="E3382" s="26" t="s">
        <v>265</v>
      </c>
      <c r="F3382" s="27" t="str">
        <f>VLOOKUP(표1[[#This Row],[품번]],[1]!품번구분[#Data],2,0)</f>
        <v>G</v>
      </c>
      <c r="G3382" s="26">
        <v>24</v>
      </c>
      <c r="H3382" s="28">
        <v>41</v>
      </c>
      <c r="I3382" s="28">
        <v>0</v>
      </c>
      <c r="J3382" s="29">
        <f>표1[[#This Row],[C/V]]*표1[[#This Row],[판수]]-표1[[#This Row],[불량수량]]</f>
        <v>984</v>
      </c>
      <c r="K3382" s="28" t="s">
        <v>237</v>
      </c>
      <c r="L3382" s="28" t="s">
        <v>117</v>
      </c>
      <c r="M3382" s="30" t="s">
        <v>353</v>
      </c>
      <c r="N3382" s="56" t="s">
        <v>230</v>
      </c>
      <c r="O3382" s="25">
        <f t="shared" si="268"/>
        <v>460</v>
      </c>
      <c r="P3382" s="31">
        <v>200</v>
      </c>
      <c r="Q3382" s="32" t="s">
        <v>209</v>
      </c>
      <c r="R3382" s="33">
        <f t="shared" si="270"/>
        <v>5.3478260869565215</v>
      </c>
      <c r="S3382" s="34">
        <f t="shared" si="269"/>
        <v>108</v>
      </c>
      <c r="T3382" s="35">
        <f>IF(L3382="비가동",0,VLOOKUP(E3382,[1]단가!$D$4:$G$1048576,4,0))</f>
        <v>473</v>
      </c>
      <c r="U3382" s="35">
        <f t="shared" si="271"/>
        <v>465432</v>
      </c>
      <c r="V3382" s="36" t="str">
        <f>IF($L3382="비가동",0,IF($B3382="in",VLOOKUP($E3382,[1]투입량!$M:$T,3,FALSE),VLOOKUP($E3382,[1]투입량!$D:$I,3,FALSE)))</f>
        <v>E5005-1</v>
      </c>
      <c r="W3382" s="35">
        <f>IF($L3382="비가동",0,IF($B3382="in",VLOOKUP($E3382,[1]투입량!$M:$T,6,FALSE),VLOOKUP($E3382,[1]투입량!$D:$I,5,FALSE)))</f>
        <v>1770</v>
      </c>
      <c r="X3382" s="35">
        <f t="shared" si="273"/>
        <v>79827.000000000015</v>
      </c>
      <c r="Y3382" s="37">
        <f>IF(V3382=0,0,VLOOKUP(V3382,[1]원재료!C:H,3,0)*0.001)</f>
        <v>3.25</v>
      </c>
      <c r="Z3382" s="35">
        <f t="shared" si="272"/>
        <v>259437.75000000006</v>
      </c>
      <c r="AA3382" s="49" t="s">
        <v>453</v>
      </c>
      <c r="AB3382" s="39" t="s">
        <v>232</v>
      </c>
      <c r="AC3382" s="40"/>
    </row>
    <row r="3383" spans="1:29" ht="19.5" customHeight="1" x14ac:dyDescent="0.45">
      <c r="A3383" s="58">
        <v>46163</v>
      </c>
      <c r="B3383" s="57" t="s">
        <v>226</v>
      </c>
      <c r="C3383" s="27" t="s">
        <v>168</v>
      </c>
      <c r="D3383" s="25" t="s">
        <v>244</v>
      </c>
      <c r="E3383" s="26" t="s">
        <v>245</v>
      </c>
      <c r="F3383" s="27" t="str">
        <f>VLOOKUP(표1[[#This Row],[품번]],[1]!품번구분[#Data],2,0)</f>
        <v>G</v>
      </c>
      <c r="G3383" s="26">
        <v>20</v>
      </c>
      <c r="H3383" s="28">
        <v>85</v>
      </c>
      <c r="I3383" s="28">
        <v>0</v>
      </c>
      <c r="J3383" s="29">
        <f>표1[[#This Row],[C/V]]*표1[[#This Row],[판수]]-표1[[#This Row],[불량수량]]</f>
        <v>1700</v>
      </c>
      <c r="K3383" s="28" t="s">
        <v>386</v>
      </c>
      <c r="L3383" s="28" t="s">
        <v>117</v>
      </c>
      <c r="M3383" s="30" t="s">
        <v>353</v>
      </c>
      <c r="N3383" s="56" t="s">
        <v>230</v>
      </c>
      <c r="O3383" s="25">
        <f t="shared" si="268"/>
        <v>660</v>
      </c>
      <c r="P3383" s="31">
        <v>0</v>
      </c>
      <c r="Q3383" s="32"/>
      <c r="R3383" s="33">
        <f t="shared" si="270"/>
        <v>7.7272727272727266</v>
      </c>
      <c r="S3383" s="34">
        <f t="shared" si="269"/>
        <v>161</v>
      </c>
      <c r="T3383" s="35">
        <f>IF(L3383="비가동",0,VLOOKUP(E3383,[1]단가!$D$4:$G$1048576,4,0))</f>
        <v>350</v>
      </c>
      <c r="U3383" s="35">
        <f t="shared" si="271"/>
        <v>595000</v>
      </c>
      <c r="V3383" s="36" t="str">
        <f>IF($L3383="비가동",0,IF($B3383="in",VLOOKUP($E3383,[1]투입량!$M:$T,3,FALSE),VLOOKUP($E3383,[1]투입량!$D:$I,3,FALSE)))</f>
        <v>E5005-1</v>
      </c>
      <c r="W3383" s="35">
        <f>IF($L3383="비가동",0,IF($B3383="in",VLOOKUP($E3383,[1]투입량!$M:$T,6,FALSE),VLOOKUP($E3383,[1]투입량!$D:$I,5,FALSE)))</f>
        <v>1147</v>
      </c>
      <c r="X3383" s="35">
        <f t="shared" si="273"/>
        <v>107244.5</v>
      </c>
      <c r="Y3383" s="37">
        <f>IF(V3383=0,0,VLOOKUP(V3383,[1]원재료!C:H,3,0)*0.001)</f>
        <v>3.25</v>
      </c>
      <c r="Z3383" s="35">
        <f t="shared" si="272"/>
        <v>348544.625</v>
      </c>
      <c r="AA3383" s="49"/>
      <c r="AB3383" s="39" t="s">
        <v>232</v>
      </c>
      <c r="AC3383" s="40"/>
    </row>
    <row r="3384" spans="1:29" ht="19.5" hidden="1" customHeight="1" x14ac:dyDescent="0.45">
      <c r="A3384" s="58">
        <v>46163</v>
      </c>
      <c r="B3384" s="57" t="s">
        <v>226</v>
      </c>
      <c r="C3384" s="27" t="s">
        <v>168</v>
      </c>
      <c r="D3384" s="25" t="s">
        <v>246</v>
      </c>
      <c r="E3384" s="26" t="s">
        <v>479</v>
      </c>
      <c r="F3384" s="27" t="str">
        <f>VLOOKUP(표1[[#This Row],[품번]],[1]!품번구분[#Data],2,0)</f>
        <v>G</v>
      </c>
      <c r="G3384" s="26">
        <v>24</v>
      </c>
      <c r="H3384" s="28">
        <v>14</v>
      </c>
      <c r="I3384" s="28">
        <v>0</v>
      </c>
      <c r="J3384" s="29">
        <f>표1[[#This Row],[C/V]]*표1[[#This Row],[판수]]-표1[[#This Row],[불량수량]]</f>
        <v>336</v>
      </c>
      <c r="K3384" s="28" t="s">
        <v>386</v>
      </c>
      <c r="L3384" s="28" t="s">
        <v>117</v>
      </c>
      <c r="M3384" s="30" t="s">
        <v>353</v>
      </c>
      <c r="N3384" s="56" t="s">
        <v>230</v>
      </c>
      <c r="O3384" s="25">
        <f t="shared" si="268"/>
        <v>120</v>
      </c>
      <c r="P3384" s="31">
        <v>540</v>
      </c>
      <c r="Q3384" s="32" t="s">
        <v>343</v>
      </c>
      <c r="R3384" s="33">
        <f t="shared" si="270"/>
        <v>7</v>
      </c>
      <c r="S3384" s="34">
        <f t="shared" si="269"/>
        <v>14</v>
      </c>
      <c r="T3384" s="35">
        <f>IF(L3384="비가동",0,VLOOKUP(E3384,[1]단가!$D$4:$G$1048576,4,0))</f>
        <v>320</v>
      </c>
      <c r="U3384" s="35">
        <f t="shared" si="271"/>
        <v>107520</v>
      </c>
      <c r="V3384" s="36" t="str">
        <f>IF($L3384="비가동",0,IF($B3384="in",VLOOKUP($E3384,[1]투입량!$M:$T,3,FALSE),VLOOKUP($E3384,[1]투입량!$D:$I,3,FALSE)))</f>
        <v>E5005-1</v>
      </c>
      <c r="W3384" s="35">
        <f>IF($L3384="비가동",0,IF($B3384="in",VLOOKUP($E3384,[1]투입량!$M:$T,6,FALSE),VLOOKUP($E3384,[1]투입량!$D:$I,5,FALSE)))</f>
        <v>0</v>
      </c>
      <c r="X3384" s="35">
        <f t="shared" si="273"/>
        <v>0</v>
      </c>
      <c r="Y3384" s="37">
        <f>IF(V3384=0,0,VLOOKUP(V3384,[1]원재료!C:H,3,0)*0.001)</f>
        <v>3.25</v>
      </c>
      <c r="Z3384" s="35">
        <f t="shared" si="272"/>
        <v>0</v>
      </c>
      <c r="AA3384" s="49" t="s">
        <v>480</v>
      </c>
      <c r="AB3384" s="39" t="s">
        <v>232</v>
      </c>
      <c r="AC3384" s="40"/>
    </row>
    <row r="3385" spans="1:29" ht="19.5" customHeight="1" x14ac:dyDescent="0.45">
      <c r="A3385" s="58">
        <v>46163</v>
      </c>
      <c r="B3385" s="57" t="s">
        <v>29</v>
      </c>
      <c r="C3385" s="27" t="s">
        <v>168</v>
      </c>
      <c r="D3385" s="25" t="s">
        <v>267</v>
      </c>
      <c r="E3385" s="26" t="s">
        <v>462</v>
      </c>
      <c r="F3385" s="27" t="str">
        <f>VLOOKUP(표1[[#This Row],[품번]],[1]!품번구분[#Data],2,0)</f>
        <v>G</v>
      </c>
      <c r="G3385" s="26">
        <v>32</v>
      </c>
      <c r="H3385" s="28">
        <v>80</v>
      </c>
      <c r="I3385" s="28">
        <v>0</v>
      </c>
      <c r="J3385" s="29">
        <f>표1[[#This Row],[C/V]]*표1[[#This Row],[판수]]-표1[[#This Row],[불량수량]]</f>
        <v>2560</v>
      </c>
      <c r="K3385" s="28" t="s">
        <v>275</v>
      </c>
      <c r="L3385" s="28" t="s">
        <v>34</v>
      </c>
      <c r="M3385" s="30" t="s">
        <v>230</v>
      </c>
      <c r="N3385" s="56" t="s">
        <v>353</v>
      </c>
      <c r="O3385" s="25">
        <f t="shared" si="268"/>
        <v>620</v>
      </c>
      <c r="P3385" s="31">
        <v>0</v>
      </c>
      <c r="Q3385" s="32"/>
      <c r="R3385" s="33">
        <f t="shared" si="270"/>
        <v>7.741935483870968</v>
      </c>
      <c r="S3385" s="34">
        <f t="shared" si="269"/>
        <v>168</v>
      </c>
      <c r="T3385" s="35">
        <f>IF(L3385="비가동",0,VLOOKUP(E3385,[1]단가!$D$4:$G$1048576,4,0))</f>
        <v>88</v>
      </c>
      <c r="U3385" s="35">
        <f t="shared" si="271"/>
        <v>225280</v>
      </c>
      <c r="V3385" s="36" t="str">
        <f>IF($L3385="비가동",0,IF($B3385="in",VLOOKUP($E3385,[1]투입량!$M:$T,3,FALSE),VLOOKUP($E3385,[1]투입량!$D:$I,3,FALSE)))</f>
        <v>CE5001</v>
      </c>
      <c r="W3385" s="35">
        <f>IF($L3385="비가동",0,IF($B3385="in",VLOOKUP($E3385,[1]투입량!$M:$T,6,FALSE),VLOOKUP($E3385,[1]투입량!$D:$I,5,FALSE)))</f>
        <v>0</v>
      </c>
      <c r="X3385" s="35">
        <f t="shared" si="273"/>
        <v>0</v>
      </c>
      <c r="Y3385" s="37">
        <f>IF(V3385=0,0,VLOOKUP(V3385,[1]원재료!C:H,3,0)*0.001)</f>
        <v>3.0500000000000003</v>
      </c>
      <c r="Z3385" s="35">
        <f t="shared" si="272"/>
        <v>0</v>
      </c>
      <c r="AA3385" s="49"/>
      <c r="AB3385" s="39" t="s">
        <v>232</v>
      </c>
      <c r="AC3385" s="40"/>
    </row>
    <row r="3386" spans="1:29" ht="19.5" customHeight="1" x14ac:dyDescent="0.45">
      <c r="A3386" s="58">
        <v>46163</v>
      </c>
      <c r="B3386" s="57" t="s">
        <v>29</v>
      </c>
      <c r="C3386" s="27" t="s">
        <v>168</v>
      </c>
      <c r="D3386" s="25" t="s">
        <v>270</v>
      </c>
      <c r="E3386" s="26" t="s">
        <v>474</v>
      </c>
      <c r="F3386" s="27" t="str">
        <f>VLOOKUP(표1[[#This Row],[품번]],[1]!품번구분[#Data],2,0)</f>
        <v>G</v>
      </c>
      <c r="G3386" s="26">
        <v>4</v>
      </c>
      <c r="H3386" s="28">
        <v>80</v>
      </c>
      <c r="I3386" s="28">
        <v>0</v>
      </c>
      <c r="J3386" s="29">
        <f>표1[[#This Row],[C/V]]*표1[[#This Row],[판수]]-표1[[#This Row],[불량수량]]</f>
        <v>320</v>
      </c>
      <c r="K3386" s="28" t="s">
        <v>275</v>
      </c>
      <c r="L3386" s="28" t="s">
        <v>34</v>
      </c>
      <c r="M3386" s="30" t="s">
        <v>230</v>
      </c>
      <c r="N3386" s="56" t="s">
        <v>353</v>
      </c>
      <c r="O3386" s="25">
        <f t="shared" si="268"/>
        <v>620</v>
      </c>
      <c r="P3386" s="31">
        <v>0</v>
      </c>
      <c r="Q3386" s="32"/>
      <c r="R3386" s="33">
        <f t="shared" si="270"/>
        <v>7.741935483870968</v>
      </c>
      <c r="S3386" s="34">
        <f t="shared" si="269"/>
        <v>168</v>
      </c>
      <c r="T3386" s="35">
        <f>IF(L3386="비가동",0,VLOOKUP(E3386,[1]단가!$D$4:$G$1048576,4,0))</f>
        <v>601.4</v>
      </c>
      <c r="U3386" s="35">
        <f t="shared" si="271"/>
        <v>192448</v>
      </c>
      <c r="V3386" s="36" t="str">
        <f>IF($L3386="비가동",0,IF($B3386="in",VLOOKUP($E3386,[1]투입량!$M:$T,3,FALSE),VLOOKUP($E3386,[1]투입량!$D:$I,3,FALSE)))</f>
        <v>E5005-1</v>
      </c>
      <c r="W3386" s="35">
        <f>IF($L3386="비가동",0,IF($B3386="in",VLOOKUP($E3386,[1]투입량!$M:$T,6,FALSE),VLOOKUP($E3386,[1]투입량!$D:$I,5,FALSE)))</f>
        <v>248</v>
      </c>
      <c r="X3386" s="35">
        <f t="shared" si="273"/>
        <v>21824</v>
      </c>
      <c r="Y3386" s="37">
        <f>IF(V3386=0,0,VLOOKUP(V3386,[1]원재료!C:H,3,0)*0.001)</f>
        <v>3.25</v>
      </c>
      <c r="Z3386" s="35">
        <f t="shared" si="272"/>
        <v>70928</v>
      </c>
      <c r="AA3386" s="49"/>
      <c r="AB3386" s="39" t="s">
        <v>232</v>
      </c>
      <c r="AC3386" s="40"/>
    </row>
    <row r="3387" spans="1:29" ht="19.5" customHeight="1" x14ac:dyDescent="0.45">
      <c r="A3387" s="58">
        <v>46163</v>
      </c>
      <c r="B3387" s="57" t="s">
        <v>29</v>
      </c>
      <c r="C3387" s="27" t="s">
        <v>168</v>
      </c>
      <c r="D3387" s="25" t="s">
        <v>273</v>
      </c>
      <c r="E3387" s="26" t="s">
        <v>475</v>
      </c>
      <c r="F3387" s="27" t="str">
        <f>VLOOKUP(표1[[#This Row],[품번]],[1]!품번구분[#Data],2,0)</f>
        <v>G</v>
      </c>
      <c r="G3387" s="26">
        <v>4</v>
      </c>
      <c r="H3387" s="28">
        <v>81</v>
      </c>
      <c r="I3387" s="28">
        <v>0</v>
      </c>
      <c r="J3387" s="29">
        <f>표1[[#This Row],[C/V]]*표1[[#This Row],[판수]]-표1[[#This Row],[불량수량]]</f>
        <v>324</v>
      </c>
      <c r="K3387" s="28" t="s">
        <v>275</v>
      </c>
      <c r="L3387" s="28" t="s">
        <v>34</v>
      </c>
      <c r="M3387" s="30" t="s">
        <v>230</v>
      </c>
      <c r="N3387" s="56" t="s">
        <v>353</v>
      </c>
      <c r="O3387" s="25">
        <f t="shared" si="268"/>
        <v>620</v>
      </c>
      <c r="P3387" s="31">
        <v>0</v>
      </c>
      <c r="Q3387" s="32"/>
      <c r="R3387" s="33">
        <f t="shared" si="270"/>
        <v>7.838709677419355</v>
      </c>
      <c r="S3387" s="34">
        <f t="shared" si="269"/>
        <v>169</v>
      </c>
      <c r="T3387" s="35">
        <f>IF(L3387="비가동",0,VLOOKUP(E3387,[1]단가!$D$4:$G$1048576,4,0))</f>
        <v>550</v>
      </c>
      <c r="U3387" s="35">
        <f t="shared" si="271"/>
        <v>178200</v>
      </c>
      <c r="V3387" s="36" t="str">
        <f>IF($L3387="비가동",0,IF($B3387="in",VLOOKUP($E3387,[1]투입량!$M:$T,3,FALSE),VLOOKUP($E3387,[1]투입량!$D:$I,3,FALSE)))</f>
        <v>E5005-1</v>
      </c>
      <c r="W3387" s="35">
        <f>IF($L3387="비가동",0,IF($B3387="in",VLOOKUP($E3387,[1]투입량!$M:$T,6,FALSE),VLOOKUP($E3387,[1]투입량!$D:$I,5,FALSE)))</f>
        <v>480</v>
      </c>
      <c r="X3387" s="35">
        <f t="shared" si="273"/>
        <v>42768</v>
      </c>
      <c r="Y3387" s="37">
        <f>IF(V3387=0,0,VLOOKUP(V3387,[1]원재료!C:H,3,0)*0.001)</f>
        <v>3.25</v>
      </c>
      <c r="Z3387" s="35">
        <f t="shared" si="272"/>
        <v>138996</v>
      </c>
      <c r="AA3387" s="49"/>
      <c r="AB3387" s="39" t="s">
        <v>232</v>
      </c>
      <c r="AC3387" s="40"/>
    </row>
    <row r="3388" spans="1:29" ht="19.5" customHeight="1" x14ac:dyDescent="0.45">
      <c r="A3388" s="58">
        <v>46163</v>
      </c>
      <c r="B3388" s="57" t="s">
        <v>29</v>
      </c>
      <c r="C3388" s="27" t="s">
        <v>168</v>
      </c>
      <c r="D3388" s="25" t="s">
        <v>267</v>
      </c>
      <c r="E3388" s="26" t="s">
        <v>462</v>
      </c>
      <c r="F3388" s="27" t="str">
        <f>VLOOKUP(표1[[#This Row],[품번]],[1]!품번구분[#Data],2,0)</f>
        <v>G</v>
      </c>
      <c r="G3388" s="26">
        <v>32</v>
      </c>
      <c r="H3388" s="28">
        <v>88</v>
      </c>
      <c r="I3388" s="28">
        <v>0</v>
      </c>
      <c r="J3388" s="29">
        <f>표1[[#This Row],[C/V]]*표1[[#This Row],[판수]]-표1[[#This Row],[불량수량]]</f>
        <v>2816</v>
      </c>
      <c r="K3388" s="28" t="s">
        <v>269</v>
      </c>
      <c r="L3388" s="28" t="s">
        <v>117</v>
      </c>
      <c r="M3388" s="30" t="s">
        <v>353</v>
      </c>
      <c r="N3388" s="56" t="s">
        <v>230</v>
      </c>
      <c r="O3388" s="25">
        <f t="shared" si="268"/>
        <v>660</v>
      </c>
      <c r="P3388" s="31">
        <v>0</v>
      </c>
      <c r="Q3388" s="32"/>
      <c r="R3388" s="33">
        <f t="shared" si="270"/>
        <v>8</v>
      </c>
      <c r="S3388" s="34">
        <f t="shared" si="269"/>
        <v>168</v>
      </c>
      <c r="T3388" s="35">
        <f>IF(L3388="비가동",0,VLOOKUP(E3388,[1]단가!$D$4:$G$1048576,4,0))</f>
        <v>88</v>
      </c>
      <c r="U3388" s="35">
        <f t="shared" si="271"/>
        <v>247808</v>
      </c>
      <c r="V3388" s="36" t="str">
        <f>IF($L3388="비가동",0,IF($B3388="in",VLOOKUP($E3388,[1]투입량!$M:$T,3,FALSE),VLOOKUP($E3388,[1]투입량!$D:$I,3,FALSE)))</f>
        <v>CE5001</v>
      </c>
      <c r="W3388" s="35">
        <f>IF($L3388="비가동",0,IF($B3388="in",VLOOKUP($E3388,[1]투입량!$M:$T,6,FALSE),VLOOKUP($E3388,[1]투입량!$D:$I,5,FALSE)))</f>
        <v>0</v>
      </c>
      <c r="X3388" s="35">
        <f t="shared" si="273"/>
        <v>0</v>
      </c>
      <c r="Y3388" s="37">
        <f>IF(V3388=0,0,VLOOKUP(V3388,[1]원재료!C:H,3,0)*0.001)</f>
        <v>3.0500000000000003</v>
      </c>
      <c r="Z3388" s="35">
        <f t="shared" si="272"/>
        <v>0</v>
      </c>
      <c r="AA3388" s="49"/>
      <c r="AB3388" s="39" t="s">
        <v>232</v>
      </c>
      <c r="AC3388" s="40"/>
    </row>
    <row r="3389" spans="1:29" ht="19.5" customHeight="1" x14ac:dyDescent="0.45">
      <c r="A3389" s="58">
        <v>46163</v>
      </c>
      <c r="B3389" s="57" t="s">
        <v>29</v>
      </c>
      <c r="C3389" s="27" t="s">
        <v>168</v>
      </c>
      <c r="D3389" s="25" t="s">
        <v>270</v>
      </c>
      <c r="E3389" s="26" t="s">
        <v>474</v>
      </c>
      <c r="F3389" s="27" t="str">
        <f>VLOOKUP(표1[[#This Row],[품번]],[1]!품번구분[#Data],2,0)</f>
        <v>G</v>
      </c>
      <c r="G3389" s="26">
        <v>4</v>
      </c>
      <c r="H3389" s="28">
        <v>88</v>
      </c>
      <c r="I3389" s="28">
        <v>0</v>
      </c>
      <c r="J3389" s="29">
        <f>표1[[#This Row],[C/V]]*표1[[#This Row],[판수]]-표1[[#This Row],[불량수량]]</f>
        <v>352</v>
      </c>
      <c r="K3389" s="28" t="s">
        <v>269</v>
      </c>
      <c r="L3389" s="28" t="s">
        <v>117</v>
      </c>
      <c r="M3389" s="30" t="s">
        <v>353</v>
      </c>
      <c r="N3389" s="56" t="s">
        <v>230</v>
      </c>
      <c r="O3389" s="25">
        <f t="shared" si="268"/>
        <v>660</v>
      </c>
      <c r="P3389" s="31">
        <v>0</v>
      </c>
      <c r="Q3389" s="32"/>
      <c r="R3389" s="33">
        <f t="shared" si="270"/>
        <v>8</v>
      </c>
      <c r="S3389" s="34">
        <f t="shared" si="269"/>
        <v>168</v>
      </c>
      <c r="T3389" s="35">
        <f>IF(L3389="비가동",0,VLOOKUP(E3389,[1]단가!$D$4:$G$1048576,4,0))</f>
        <v>601.4</v>
      </c>
      <c r="U3389" s="35">
        <f t="shared" si="271"/>
        <v>211692.79999999999</v>
      </c>
      <c r="V3389" s="36" t="str">
        <f>IF($L3389="비가동",0,IF($B3389="in",VLOOKUP($E3389,[1]투입량!$M:$T,3,FALSE),VLOOKUP($E3389,[1]투입량!$D:$I,3,FALSE)))</f>
        <v>E5005-1</v>
      </c>
      <c r="W3389" s="35">
        <f>IF($L3389="비가동",0,IF($B3389="in",VLOOKUP($E3389,[1]투입량!$M:$T,6,FALSE),VLOOKUP($E3389,[1]투입량!$D:$I,5,FALSE)))</f>
        <v>248</v>
      </c>
      <c r="X3389" s="35">
        <f t="shared" si="273"/>
        <v>24006.400000000001</v>
      </c>
      <c r="Y3389" s="37">
        <f>IF(V3389=0,0,VLOOKUP(V3389,[1]원재료!C:H,3,0)*0.001)</f>
        <v>3.25</v>
      </c>
      <c r="Z3389" s="35">
        <f t="shared" si="272"/>
        <v>78020.800000000003</v>
      </c>
      <c r="AA3389" s="49"/>
      <c r="AB3389" s="39" t="s">
        <v>232</v>
      </c>
      <c r="AC3389" s="40"/>
    </row>
    <row r="3390" spans="1:29" ht="19.5" customHeight="1" x14ac:dyDescent="0.45">
      <c r="A3390" s="58">
        <v>46163</v>
      </c>
      <c r="B3390" s="57" t="s">
        <v>29</v>
      </c>
      <c r="C3390" s="27" t="s">
        <v>168</v>
      </c>
      <c r="D3390" s="25" t="s">
        <v>273</v>
      </c>
      <c r="E3390" s="26" t="s">
        <v>475</v>
      </c>
      <c r="F3390" s="27" t="str">
        <f>VLOOKUP(표1[[#This Row],[품번]],[1]!품번구분[#Data],2,0)</f>
        <v>G</v>
      </c>
      <c r="G3390" s="26">
        <v>4</v>
      </c>
      <c r="H3390" s="28">
        <v>88</v>
      </c>
      <c r="I3390" s="28">
        <v>0</v>
      </c>
      <c r="J3390" s="29">
        <f>표1[[#This Row],[C/V]]*표1[[#This Row],[판수]]-표1[[#This Row],[불량수량]]</f>
        <v>352</v>
      </c>
      <c r="K3390" s="28" t="s">
        <v>269</v>
      </c>
      <c r="L3390" s="28" t="s">
        <v>117</v>
      </c>
      <c r="M3390" s="30" t="s">
        <v>353</v>
      </c>
      <c r="N3390" s="56" t="s">
        <v>230</v>
      </c>
      <c r="O3390" s="25">
        <f t="shared" si="268"/>
        <v>660</v>
      </c>
      <c r="P3390" s="31">
        <v>0</v>
      </c>
      <c r="Q3390" s="32"/>
      <c r="R3390" s="33">
        <f t="shared" si="270"/>
        <v>8</v>
      </c>
      <c r="S3390" s="34">
        <f t="shared" si="269"/>
        <v>169</v>
      </c>
      <c r="T3390" s="35">
        <f>IF(L3390="비가동",0,VLOOKUP(E3390,[1]단가!$D$4:$G$1048576,4,0))</f>
        <v>550</v>
      </c>
      <c r="U3390" s="35">
        <f t="shared" si="271"/>
        <v>193600</v>
      </c>
      <c r="V3390" s="36" t="str">
        <f>IF($L3390="비가동",0,IF($B3390="in",VLOOKUP($E3390,[1]투입량!$M:$T,3,FALSE),VLOOKUP($E3390,[1]투입량!$D:$I,3,FALSE)))</f>
        <v>E5005-1</v>
      </c>
      <c r="W3390" s="35">
        <f>IF($L3390="비가동",0,IF($B3390="in",VLOOKUP($E3390,[1]투입량!$M:$T,6,FALSE),VLOOKUP($E3390,[1]투입량!$D:$I,5,FALSE)))</f>
        <v>480</v>
      </c>
      <c r="X3390" s="35">
        <f t="shared" si="273"/>
        <v>46464</v>
      </c>
      <c r="Y3390" s="37">
        <f>IF(V3390=0,0,VLOOKUP(V3390,[1]원재료!C:H,3,0)*0.001)</f>
        <v>3.25</v>
      </c>
      <c r="Z3390" s="35">
        <f t="shared" si="272"/>
        <v>151008</v>
      </c>
      <c r="AA3390" s="49"/>
      <c r="AB3390" s="39" t="s">
        <v>232</v>
      </c>
      <c r="AC3390" s="40"/>
    </row>
    <row r="3391" spans="1:29" ht="19.5" customHeight="1" x14ac:dyDescent="0.45">
      <c r="A3391" s="58">
        <v>46163</v>
      </c>
      <c r="B3391" s="57" t="s">
        <v>29</v>
      </c>
      <c r="C3391" s="27" t="s">
        <v>168</v>
      </c>
      <c r="D3391" s="25" t="s">
        <v>276</v>
      </c>
      <c r="E3391" s="26" t="s">
        <v>277</v>
      </c>
      <c r="F3391" s="27" t="str">
        <f>VLOOKUP(표1[[#This Row],[품번]],[1]!품번구분[#Data],2,0)</f>
        <v>G</v>
      </c>
      <c r="G3391" s="26">
        <v>4</v>
      </c>
      <c r="H3391" s="28">
        <v>102</v>
      </c>
      <c r="I3391" s="28">
        <v>0</v>
      </c>
      <c r="J3391" s="29">
        <f>표1[[#This Row],[C/V]]*표1[[#This Row],[판수]]-표1[[#This Row],[불량수량]]</f>
        <v>408</v>
      </c>
      <c r="K3391" s="28" t="s">
        <v>311</v>
      </c>
      <c r="L3391" s="28" t="s">
        <v>34</v>
      </c>
      <c r="M3391" s="30" t="s">
        <v>230</v>
      </c>
      <c r="N3391" s="56" t="s">
        <v>353</v>
      </c>
      <c r="O3391" s="25">
        <f t="shared" si="268"/>
        <v>620</v>
      </c>
      <c r="P3391" s="31">
        <v>0</v>
      </c>
      <c r="Q3391" s="32"/>
      <c r="R3391" s="33">
        <f t="shared" si="270"/>
        <v>9.870967741935484</v>
      </c>
      <c r="S3391" s="34">
        <f t="shared" si="269"/>
        <v>209</v>
      </c>
      <c r="T3391" s="35">
        <f>IF(L3391="비가동",0,VLOOKUP(E3391,[1]단가!$D$4:$G$1048576,4,0))</f>
        <v>832.6</v>
      </c>
      <c r="U3391" s="35">
        <f t="shared" si="271"/>
        <v>339700.8</v>
      </c>
      <c r="V3391" s="36" t="str">
        <f>IF($L3391="비가동",0,IF($B3391="in",VLOOKUP($E3391,[1]투입량!$M:$T,3,FALSE),VLOOKUP($E3391,[1]투입량!$D:$I,3,FALSE)))</f>
        <v>E5005-1</v>
      </c>
      <c r="W3391" s="35">
        <f>IF($L3391="비가동",0,IF($B3391="in",VLOOKUP($E3391,[1]투입량!$M:$T,6,FALSE),VLOOKUP($E3391,[1]투입량!$D:$I,5,FALSE)))</f>
        <v>0</v>
      </c>
      <c r="X3391" s="35">
        <f t="shared" si="273"/>
        <v>0</v>
      </c>
      <c r="Y3391" s="37">
        <f>IF(V3391=0,0,VLOOKUP(V3391,[1]원재료!C:H,3,0)*0.001)</f>
        <v>3.25</v>
      </c>
      <c r="Z3391" s="35">
        <f t="shared" si="272"/>
        <v>0</v>
      </c>
      <c r="AA3391" s="49"/>
      <c r="AB3391" s="39" t="s">
        <v>232</v>
      </c>
      <c r="AC3391" s="40"/>
    </row>
    <row r="3392" spans="1:29" ht="19.5" hidden="1" customHeight="1" x14ac:dyDescent="0.45">
      <c r="A3392" s="58">
        <v>46163</v>
      </c>
      <c r="B3392" s="57" t="s">
        <v>29</v>
      </c>
      <c r="C3392" s="27" t="s">
        <v>168</v>
      </c>
      <c r="D3392" s="25" t="s">
        <v>279</v>
      </c>
      <c r="E3392" s="26" t="s">
        <v>392</v>
      </c>
      <c r="F3392" s="27" t="str">
        <f>VLOOKUP(표1[[#This Row],[품번]],[1]!품번구분[#Data],2,0)</f>
        <v>G</v>
      </c>
      <c r="G3392" s="26">
        <v>70</v>
      </c>
      <c r="H3392" s="28">
        <v>87</v>
      </c>
      <c r="I3392" s="28">
        <v>0</v>
      </c>
      <c r="J3392" s="29">
        <f>표1[[#This Row],[C/V]]*표1[[#This Row],[판수]]-표1[[#This Row],[불량수량]]</f>
        <v>6090</v>
      </c>
      <c r="K3392" s="28" t="s">
        <v>311</v>
      </c>
      <c r="L3392" s="28" t="s">
        <v>34</v>
      </c>
      <c r="M3392" s="30" t="s">
        <v>230</v>
      </c>
      <c r="N3392" s="56" t="s">
        <v>353</v>
      </c>
      <c r="O3392" s="25">
        <f t="shared" si="268"/>
        <v>520</v>
      </c>
      <c r="P3392" s="31">
        <v>100</v>
      </c>
      <c r="Q3392" s="32" t="s">
        <v>140</v>
      </c>
      <c r="R3392" s="33">
        <f t="shared" si="270"/>
        <v>10.038461538461538</v>
      </c>
      <c r="S3392" s="34">
        <f t="shared" si="269"/>
        <v>194</v>
      </c>
      <c r="T3392" s="35">
        <f>IF(L3392="비가동",0,VLOOKUP(E3392,[1]단가!$D$4:$G$1048576,4,0))</f>
        <v>321.89999999999998</v>
      </c>
      <c r="U3392" s="35">
        <f t="shared" si="271"/>
        <v>1960370.9999999998</v>
      </c>
      <c r="V3392" s="36" t="str">
        <f>IF($L3392="비가동",0,IF($B3392="in",VLOOKUP($E3392,[1]투입량!$M:$T,3,FALSE),VLOOKUP($E3392,[1]투입량!$D:$I,3,FALSE)))</f>
        <v>E5802</v>
      </c>
      <c r="W3392" s="35">
        <f>IF($L3392="비가동",0,IF($B3392="in",VLOOKUP($E3392,[1]투입량!$M:$T,6,FALSE),VLOOKUP($E3392,[1]투입량!$D:$I,5,FALSE)))</f>
        <v>68</v>
      </c>
      <c r="X3392" s="35">
        <f t="shared" si="273"/>
        <v>6507.6000000000013</v>
      </c>
      <c r="Y3392" s="37">
        <f>IF(V3392=0,0,VLOOKUP(V3392,[1]원재료!C:H,3,0)*0.001)</f>
        <v>5.83</v>
      </c>
      <c r="Z3392" s="35">
        <f t="shared" si="272"/>
        <v>37939.308000000005</v>
      </c>
      <c r="AA3392" s="49"/>
      <c r="AB3392" s="39" t="s">
        <v>232</v>
      </c>
      <c r="AC3392" s="40"/>
    </row>
    <row r="3393" spans="1:29" ht="19.5" customHeight="1" x14ac:dyDescent="0.45">
      <c r="A3393" s="58">
        <v>46163</v>
      </c>
      <c r="B3393" s="57" t="s">
        <v>29</v>
      </c>
      <c r="C3393" s="27" t="s">
        <v>168</v>
      </c>
      <c r="D3393" s="25" t="s">
        <v>281</v>
      </c>
      <c r="E3393" s="26" t="s">
        <v>282</v>
      </c>
      <c r="F3393" s="27" t="str">
        <f>VLOOKUP(표1[[#This Row],[품번]],[1]!품번구분[#Data],2,0)</f>
        <v>G</v>
      </c>
      <c r="G3393" s="26">
        <v>4</v>
      </c>
      <c r="H3393" s="28">
        <v>103</v>
      </c>
      <c r="I3393" s="28">
        <v>0</v>
      </c>
      <c r="J3393" s="29">
        <f>표1[[#This Row],[C/V]]*표1[[#This Row],[판수]]-표1[[#This Row],[불량수량]]</f>
        <v>412</v>
      </c>
      <c r="K3393" s="28" t="s">
        <v>311</v>
      </c>
      <c r="L3393" s="28" t="s">
        <v>34</v>
      </c>
      <c r="M3393" s="30" t="s">
        <v>230</v>
      </c>
      <c r="N3393" s="56" t="s">
        <v>353</v>
      </c>
      <c r="O3393" s="25">
        <f t="shared" si="268"/>
        <v>620</v>
      </c>
      <c r="P3393" s="31">
        <v>0</v>
      </c>
      <c r="Q3393" s="32"/>
      <c r="R3393" s="33">
        <f t="shared" si="270"/>
        <v>9.9677419354838719</v>
      </c>
      <c r="S3393" s="34">
        <f t="shared" si="269"/>
        <v>210</v>
      </c>
      <c r="T3393" s="35">
        <f>IF(L3393="비가동",0,VLOOKUP(E3393,[1]단가!$D$4:$G$1048576,4,0))</f>
        <v>0</v>
      </c>
      <c r="U3393" s="35">
        <f t="shared" si="271"/>
        <v>0</v>
      </c>
      <c r="V3393" s="36" t="str">
        <f>IF($L3393="비가동",0,IF($B3393="in",VLOOKUP($E3393,[1]투입량!$M:$T,3,FALSE),VLOOKUP($E3393,[1]투입량!$D:$I,3,FALSE)))</f>
        <v>E5005-1</v>
      </c>
      <c r="W3393" s="35">
        <f>IF($L3393="비가동",0,IF($B3393="in",VLOOKUP($E3393,[1]투입량!$M:$T,6,FALSE),VLOOKUP($E3393,[1]투입량!$D:$I,5,FALSE)))</f>
        <v>0</v>
      </c>
      <c r="X3393" s="35">
        <f t="shared" si="273"/>
        <v>0</v>
      </c>
      <c r="Y3393" s="37">
        <f>IF(V3393=0,0,VLOOKUP(V3393,[1]원재료!C:H,3,0)*0.001)</f>
        <v>3.25</v>
      </c>
      <c r="Z3393" s="35">
        <f t="shared" si="272"/>
        <v>0</v>
      </c>
      <c r="AA3393" s="49"/>
      <c r="AB3393" s="39" t="s">
        <v>232</v>
      </c>
      <c r="AC3393" s="40"/>
    </row>
    <row r="3394" spans="1:29" ht="19.5" customHeight="1" x14ac:dyDescent="0.45">
      <c r="A3394" s="58">
        <v>46163</v>
      </c>
      <c r="B3394" s="57" t="s">
        <v>29</v>
      </c>
      <c r="C3394" s="27" t="s">
        <v>168</v>
      </c>
      <c r="D3394" s="25" t="s">
        <v>276</v>
      </c>
      <c r="E3394" s="26" t="s">
        <v>277</v>
      </c>
      <c r="F3394" s="27" t="str">
        <f>VLOOKUP(표1[[#This Row],[품번]],[1]!품번구분[#Data],2,0)</f>
        <v>G</v>
      </c>
      <c r="G3394" s="26">
        <v>4</v>
      </c>
      <c r="H3394" s="28">
        <v>107</v>
      </c>
      <c r="I3394" s="28">
        <v>0</v>
      </c>
      <c r="J3394" s="29">
        <f>표1[[#This Row],[C/V]]*표1[[#This Row],[판수]]-표1[[#This Row],[불량수량]]</f>
        <v>428</v>
      </c>
      <c r="K3394" s="28" t="s">
        <v>278</v>
      </c>
      <c r="L3394" s="28" t="s">
        <v>117</v>
      </c>
      <c r="M3394" s="30" t="s">
        <v>353</v>
      </c>
      <c r="N3394" s="56" t="s">
        <v>230</v>
      </c>
      <c r="O3394" s="25">
        <f t="shared" ref="O3394:O3457" si="274">IF(OR($M3394="",$N3394="",$M3394=$N3394),0,MAX(0,IF(AND(WEEKDAY($A3394,2)&lt;=5,$L3394="주간"),MIN(ROUND(MOD($N3394-$M3394,1)*1440-IF(AND($M3394&lt;TIME(13,0,0),IF($N3394&lt;=$M3394,$N3394+1,$N3394)&gt;TIME(12,0,0)),(MIN(IF($N3394&lt;=$M3394,$N3394+1,$N3394),TIME(13,0,0))-MAX($M3394,TIME(12,0,0)))*1440,0)-IF(AND($M3394&lt;TIME(17,40,0),IF($N3394&lt;=$M3394,$N3394+1,$N3394)&gt;TIME(17,0,0)),(MIN(IF($N3394&lt;=$M3394,$N3394+1,$N3394),TIME(17,40,0))-MAX($M3394,TIME(17,0,0)))*1440,0),0),620),IF(AND(WEEKDAY($A3394,2)&lt;=5,$L3394="야간"),MIN(ROUND(MOD($N3394-$M3394,1)*1440-IF(AND(IF($M3394&lt;0.5,$M3394+1,$M3394)&lt;TIME(3,30,0)+1,IF($N3394&lt;0.5,$N3394+1,$N3394)&gt;TIME(2,30,0)+1),(MIN(IF($N3394&lt;0.5,$N3394+1,$N3394),TIME(3,30,0)+1)-MAX(IF($M3394&lt;0.5,$M3394+1,$M3394),TIME(2,30,0)+1))*1440,0),0),660),IF(AND(WEEKDAY($A3394,2)&gt;5,$L3394="주간"),MIN(ROUND(MOD($N3394-$M3394,1)*1440-IF(AND($M3394&lt;TIME(13,0,0),IF($N3394&lt;=$M3394,$N3394+1,$N3394)&gt;TIME(12,0,0)),(MIN(IF($N3394&lt;=$M3394,$N3394+1,$N3394),TIME(13,0,0))-MAX($M3394,TIME(12,0,0)))*1440,0),0),540),IF(AND(WEEKDAY($A3394,2)&gt;5,$L3394="야간"),MIN(ROUND(MOD($N3394-$M3394,1)*1440-IF(AND(IF($M3394&lt;0.5,$M3394+1,$M3394)&lt;TIME(3,30,0)+1,IF($N3394&lt;0.5,$N3394+1,$N3394)&gt;TIME(2,0,0)+1),(MIN(IF($N3394&lt;0.5,$N3394+1,$N3394),TIME(3,30,0)+1)-MAX(IF($M3394&lt;0.5,$M3394+1,$M3394),TIME(2,0,0)+1))*1440,0),0),750),0))))-$P3394))</f>
        <v>660</v>
      </c>
      <c r="P3394" s="31">
        <v>0</v>
      </c>
      <c r="Q3394" s="32"/>
      <c r="R3394" s="33">
        <f t="shared" si="270"/>
        <v>9.7272727272727266</v>
      </c>
      <c r="S3394" s="34">
        <f t="shared" si="269"/>
        <v>209</v>
      </c>
      <c r="T3394" s="35">
        <f>IF(L3394="비가동",0,VLOOKUP(E3394,[1]단가!$D$4:$G$1048576,4,0))</f>
        <v>832.6</v>
      </c>
      <c r="U3394" s="35">
        <f t="shared" si="271"/>
        <v>356352.8</v>
      </c>
      <c r="V3394" s="36" t="str">
        <f>IF($L3394="비가동",0,IF($B3394="in",VLOOKUP($E3394,[1]투입량!$M:$T,3,FALSE),VLOOKUP($E3394,[1]투입량!$D:$I,3,FALSE)))</f>
        <v>E5005-1</v>
      </c>
      <c r="W3394" s="35">
        <f>IF($L3394="비가동",0,IF($B3394="in",VLOOKUP($E3394,[1]투입량!$M:$T,6,FALSE),VLOOKUP($E3394,[1]투입량!$D:$I,5,FALSE)))</f>
        <v>0</v>
      </c>
      <c r="X3394" s="35">
        <f t="shared" si="273"/>
        <v>0</v>
      </c>
      <c r="Y3394" s="37">
        <f>IF(V3394=0,0,VLOOKUP(V3394,[1]원재료!C:H,3,0)*0.001)</f>
        <v>3.25</v>
      </c>
      <c r="Z3394" s="35">
        <f t="shared" si="272"/>
        <v>0</v>
      </c>
      <c r="AA3394" s="49"/>
      <c r="AB3394" s="39" t="s">
        <v>232</v>
      </c>
      <c r="AC3394" s="40"/>
    </row>
    <row r="3395" spans="1:29" ht="19.5" customHeight="1" x14ac:dyDescent="0.45">
      <c r="A3395" s="58">
        <v>46163</v>
      </c>
      <c r="B3395" s="57" t="s">
        <v>29</v>
      </c>
      <c r="C3395" s="27" t="s">
        <v>168</v>
      </c>
      <c r="D3395" s="25" t="s">
        <v>279</v>
      </c>
      <c r="E3395" s="26" t="s">
        <v>392</v>
      </c>
      <c r="F3395" s="27" t="str">
        <f>VLOOKUP(표1[[#This Row],[품번]],[1]!품번구분[#Data],2,0)</f>
        <v>G</v>
      </c>
      <c r="G3395" s="26">
        <v>70</v>
      </c>
      <c r="H3395" s="28">
        <v>107</v>
      </c>
      <c r="I3395" s="28">
        <v>0</v>
      </c>
      <c r="J3395" s="29">
        <f>표1[[#This Row],[C/V]]*표1[[#This Row],[판수]]-표1[[#This Row],[불량수량]]</f>
        <v>7490</v>
      </c>
      <c r="K3395" s="28" t="s">
        <v>278</v>
      </c>
      <c r="L3395" s="28" t="s">
        <v>117</v>
      </c>
      <c r="M3395" s="30" t="s">
        <v>353</v>
      </c>
      <c r="N3395" s="56" t="s">
        <v>230</v>
      </c>
      <c r="O3395" s="25">
        <f t="shared" si="274"/>
        <v>660</v>
      </c>
      <c r="P3395" s="31">
        <v>0</v>
      </c>
      <c r="Q3395" s="32"/>
      <c r="R3395" s="33">
        <f t="shared" si="270"/>
        <v>9.7272727272727266</v>
      </c>
      <c r="S3395" s="34">
        <f t="shared" ref="S3395:S3458" si="275">SUMIFS(H:H,$A:$A,A3395,$D:$D,D3395,$E:$E,E3395)</f>
        <v>194</v>
      </c>
      <c r="T3395" s="35">
        <f>IF(L3395="비가동",0,VLOOKUP(E3395,[1]단가!$D$4:$G$1048576,4,0))</f>
        <v>321.89999999999998</v>
      </c>
      <c r="U3395" s="35">
        <f t="shared" si="271"/>
        <v>2411031</v>
      </c>
      <c r="V3395" s="36" t="str">
        <f>IF($L3395="비가동",0,IF($B3395="in",VLOOKUP($E3395,[1]투입량!$M:$T,3,FALSE),VLOOKUP($E3395,[1]투입량!$D:$I,3,FALSE)))</f>
        <v>E5802</v>
      </c>
      <c r="W3395" s="35">
        <f>IF($L3395="비가동",0,IF($B3395="in",VLOOKUP($E3395,[1]투입량!$M:$T,6,FALSE),VLOOKUP($E3395,[1]투입량!$D:$I,5,FALSE)))</f>
        <v>68</v>
      </c>
      <c r="X3395" s="35">
        <f t="shared" si="273"/>
        <v>8003.6000000000013</v>
      </c>
      <c r="Y3395" s="37">
        <f>IF(V3395=0,0,VLOOKUP(V3395,[1]원재료!C:H,3,0)*0.001)</f>
        <v>5.83</v>
      </c>
      <c r="Z3395" s="35">
        <f t="shared" si="272"/>
        <v>46660.988000000005</v>
      </c>
      <c r="AA3395" s="49"/>
      <c r="AB3395" s="39" t="s">
        <v>232</v>
      </c>
      <c r="AC3395" s="40"/>
    </row>
    <row r="3396" spans="1:29" ht="19.5" customHeight="1" x14ac:dyDescent="0.45">
      <c r="A3396" s="58">
        <v>46163</v>
      </c>
      <c r="B3396" s="57" t="s">
        <v>29</v>
      </c>
      <c r="C3396" s="27" t="s">
        <v>168</v>
      </c>
      <c r="D3396" s="25" t="s">
        <v>281</v>
      </c>
      <c r="E3396" s="26" t="s">
        <v>282</v>
      </c>
      <c r="F3396" s="27" t="str">
        <f>VLOOKUP(표1[[#This Row],[품번]],[1]!품번구분[#Data],2,0)</f>
        <v>G</v>
      </c>
      <c r="G3396" s="26">
        <v>4</v>
      </c>
      <c r="H3396" s="28">
        <v>107</v>
      </c>
      <c r="I3396" s="28">
        <v>0</v>
      </c>
      <c r="J3396" s="29">
        <f>표1[[#This Row],[C/V]]*표1[[#This Row],[판수]]-표1[[#This Row],[불량수량]]</f>
        <v>428</v>
      </c>
      <c r="K3396" s="28" t="s">
        <v>278</v>
      </c>
      <c r="L3396" s="28" t="s">
        <v>117</v>
      </c>
      <c r="M3396" s="30" t="s">
        <v>353</v>
      </c>
      <c r="N3396" s="56" t="s">
        <v>230</v>
      </c>
      <c r="O3396" s="25">
        <f t="shared" si="274"/>
        <v>660</v>
      </c>
      <c r="P3396" s="31">
        <v>0</v>
      </c>
      <c r="Q3396" s="32"/>
      <c r="R3396" s="33">
        <f t="shared" si="270"/>
        <v>9.7272727272727266</v>
      </c>
      <c r="S3396" s="34">
        <f t="shared" si="275"/>
        <v>210</v>
      </c>
      <c r="T3396" s="35">
        <f>IF(L3396="비가동",0,VLOOKUP(E3396,[1]단가!$D$4:$G$1048576,4,0))</f>
        <v>0</v>
      </c>
      <c r="U3396" s="35">
        <f t="shared" si="271"/>
        <v>0</v>
      </c>
      <c r="V3396" s="36" t="str">
        <f>IF($L3396="비가동",0,IF($B3396="in",VLOOKUP($E3396,[1]투입량!$M:$T,3,FALSE),VLOOKUP($E3396,[1]투입량!$D:$I,3,FALSE)))</f>
        <v>E5005-1</v>
      </c>
      <c r="W3396" s="35">
        <f>IF($L3396="비가동",0,IF($B3396="in",VLOOKUP($E3396,[1]투입량!$M:$T,6,FALSE),VLOOKUP($E3396,[1]투입량!$D:$I,5,FALSE)))</f>
        <v>0</v>
      </c>
      <c r="X3396" s="35">
        <f t="shared" si="273"/>
        <v>0</v>
      </c>
      <c r="Y3396" s="37">
        <f>IF(V3396=0,0,VLOOKUP(V3396,[1]원재료!C:H,3,0)*0.001)</f>
        <v>3.25</v>
      </c>
      <c r="Z3396" s="35">
        <f t="shared" si="272"/>
        <v>0</v>
      </c>
      <c r="AA3396" s="49"/>
      <c r="AB3396" s="39" t="s">
        <v>232</v>
      </c>
      <c r="AC3396" s="40"/>
    </row>
    <row r="3397" spans="1:29" ht="19.5" customHeight="1" x14ac:dyDescent="0.45">
      <c r="A3397" s="58">
        <v>46163</v>
      </c>
      <c r="B3397" s="57" t="s">
        <v>29</v>
      </c>
      <c r="C3397" s="27" t="s">
        <v>168</v>
      </c>
      <c r="D3397" s="25" t="s">
        <v>284</v>
      </c>
      <c r="E3397" s="26" t="s">
        <v>464</v>
      </c>
      <c r="F3397" s="27" t="str">
        <f>VLOOKUP(표1[[#This Row],[품번]],[1]!품번구분[#Data],2,0)</f>
        <v>G</v>
      </c>
      <c r="G3397" s="26">
        <v>10</v>
      </c>
      <c r="H3397" s="28">
        <v>84</v>
      </c>
      <c r="I3397" s="28">
        <v>0</v>
      </c>
      <c r="J3397" s="29">
        <f>표1[[#This Row],[C/V]]*표1[[#This Row],[판수]]-표1[[#This Row],[불량수량]]</f>
        <v>840</v>
      </c>
      <c r="K3397" s="28" t="s">
        <v>261</v>
      </c>
      <c r="L3397" s="28" t="s">
        <v>34</v>
      </c>
      <c r="M3397" s="30" t="s">
        <v>230</v>
      </c>
      <c r="N3397" s="56" t="s">
        <v>353</v>
      </c>
      <c r="O3397" s="25">
        <f t="shared" si="274"/>
        <v>620</v>
      </c>
      <c r="P3397" s="31">
        <v>0</v>
      </c>
      <c r="Q3397" s="32"/>
      <c r="R3397" s="33">
        <f t="shared" si="270"/>
        <v>8.129032258064516</v>
      </c>
      <c r="S3397" s="34">
        <f t="shared" si="275"/>
        <v>84</v>
      </c>
      <c r="T3397" s="35">
        <f>IF(L3397="비가동",0,VLOOKUP(E3397,[1]단가!$D$4:$G$1048576,4,0))</f>
        <v>300</v>
      </c>
      <c r="U3397" s="35">
        <f t="shared" si="271"/>
        <v>252000</v>
      </c>
      <c r="V3397" s="36" t="str">
        <f>IF($L3397="비가동",0,IF($B3397="in",VLOOKUP($E3397,[1]투입량!$M:$T,3,FALSE),VLOOKUP($E3397,[1]투입량!$D:$I,3,FALSE)))</f>
        <v>E5005-1</v>
      </c>
      <c r="W3397" s="35">
        <f>IF($L3397="비가동",0,IF($B3397="in",VLOOKUP($E3397,[1]투입량!$M:$T,6,FALSE),VLOOKUP($E3397,[1]투입량!$D:$I,5,FALSE)))</f>
        <v>220</v>
      </c>
      <c r="X3397" s="35">
        <f t="shared" si="273"/>
        <v>20328.000000000004</v>
      </c>
      <c r="Y3397" s="37">
        <f>IF(V3397=0,0,VLOOKUP(V3397,[1]원재료!C:H,3,0)*0.001)</f>
        <v>3.25</v>
      </c>
      <c r="Z3397" s="35">
        <f t="shared" si="272"/>
        <v>66066.000000000015</v>
      </c>
      <c r="AA3397" s="49"/>
      <c r="AB3397" s="39" t="s">
        <v>232</v>
      </c>
      <c r="AC3397" s="40"/>
    </row>
    <row r="3398" spans="1:29" ht="19.5" customHeight="1" x14ac:dyDescent="0.45">
      <c r="A3398" s="58">
        <v>46163</v>
      </c>
      <c r="B3398" s="57" t="s">
        <v>29</v>
      </c>
      <c r="C3398" s="27" t="s">
        <v>168</v>
      </c>
      <c r="D3398" s="25" t="s">
        <v>287</v>
      </c>
      <c r="E3398" s="26" t="s">
        <v>377</v>
      </c>
      <c r="F3398" s="27" t="str">
        <f>VLOOKUP(표1[[#This Row],[품번]],[1]!품번구분[#Data],2,0)</f>
        <v>G</v>
      </c>
      <c r="G3398" s="26">
        <v>32</v>
      </c>
      <c r="H3398" s="28">
        <v>83</v>
      </c>
      <c r="I3398" s="28">
        <v>0</v>
      </c>
      <c r="J3398" s="29">
        <f>표1[[#This Row],[C/V]]*표1[[#This Row],[판수]]-표1[[#This Row],[불량수량]]</f>
        <v>2656</v>
      </c>
      <c r="K3398" s="28" t="s">
        <v>261</v>
      </c>
      <c r="L3398" s="28" t="s">
        <v>34</v>
      </c>
      <c r="M3398" s="30" t="s">
        <v>230</v>
      </c>
      <c r="N3398" s="56" t="s">
        <v>353</v>
      </c>
      <c r="O3398" s="25">
        <f t="shared" si="274"/>
        <v>620</v>
      </c>
      <c r="P3398" s="31">
        <v>0</v>
      </c>
      <c r="Q3398" s="32"/>
      <c r="R3398" s="33">
        <f t="shared" ref="R3398:R3461" si="276">IF(H3398=0,"",H3398/O3398*60)</f>
        <v>8.0322580645161299</v>
      </c>
      <c r="S3398" s="34">
        <f t="shared" si="275"/>
        <v>83</v>
      </c>
      <c r="T3398" s="35">
        <f>IF(L3398="비가동",0,VLOOKUP(E3398,[1]단가!$D$4:$G$1048576,4,0))</f>
        <v>0</v>
      </c>
      <c r="U3398" s="35">
        <f t="shared" si="271"/>
        <v>0</v>
      </c>
      <c r="V3398" s="36" t="str">
        <f>IF($L3398="비가동",0,IF($B3398="in",VLOOKUP($E3398,[1]투입량!$M:$T,3,FALSE),VLOOKUP($E3398,[1]투입량!$D:$I,3,FALSE)))</f>
        <v>E4005-1</v>
      </c>
      <c r="W3398" s="35">
        <f>IF($L3398="비가동",0,IF($B3398="in",VLOOKUP($E3398,[1]투입량!$M:$T,6,FALSE),VLOOKUP($E3398,[1]투입량!$D:$I,5,FALSE)))</f>
        <v>104</v>
      </c>
      <c r="X3398" s="35">
        <f t="shared" si="273"/>
        <v>9495.2000000000007</v>
      </c>
      <c r="Y3398" s="37">
        <f>IF(V3398=0,0,VLOOKUP(V3398,[1]원재료!C:H,3,0)*0.001)</f>
        <v>3.24</v>
      </c>
      <c r="Z3398" s="35">
        <f t="shared" si="272"/>
        <v>30764.448000000004</v>
      </c>
      <c r="AA3398" s="49"/>
      <c r="AB3398" s="39" t="s">
        <v>232</v>
      </c>
      <c r="AC3398" s="40"/>
    </row>
    <row r="3399" spans="1:29" ht="19.5" customHeight="1" x14ac:dyDescent="0.45">
      <c r="A3399" s="58">
        <v>46163</v>
      </c>
      <c r="B3399" s="57" t="s">
        <v>29</v>
      </c>
      <c r="C3399" s="27" t="s">
        <v>168</v>
      </c>
      <c r="D3399" s="25" t="s">
        <v>289</v>
      </c>
      <c r="E3399" s="26" t="s">
        <v>280</v>
      </c>
      <c r="F3399" s="27" t="str">
        <f>VLOOKUP(표1[[#This Row],[품번]],[1]!품번구분[#Data],2,0)</f>
        <v>G</v>
      </c>
      <c r="G3399" s="26">
        <v>12</v>
      </c>
      <c r="H3399" s="28">
        <v>84</v>
      </c>
      <c r="I3399" s="28">
        <v>0</v>
      </c>
      <c r="J3399" s="29">
        <f>표1[[#This Row],[C/V]]*표1[[#This Row],[판수]]-표1[[#This Row],[불량수량]]</f>
        <v>1008</v>
      </c>
      <c r="K3399" s="28" t="s">
        <v>261</v>
      </c>
      <c r="L3399" s="28" t="s">
        <v>34</v>
      </c>
      <c r="M3399" s="30" t="s">
        <v>230</v>
      </c>
      <c r="N3399" s="56" t="s">
        <v>353</v>
      </c>
      <c r="O3399" s="25">
        <f t="shared" si="274"/>
        <v>620</v>
      </c>
      <c r="P3399" s="31">
        <v>0</v>
      </c>
      <c r="Q3399" s="32"/>
      <c r="R3399" s="33">
        <f t="shared" si="276"/>
        <v>8.129032258064516</v>
      </c>
      <c r="S3399" s="34">
        <f t="shared" si="275"/>
        <v>84</v>
      </c>
      <c r="T3399" s="35">
        <f>IF(L3399="비가동",0,VLOOKUP(E3399,[1]단가!$D$4:$G$1048576,4,0))</f>
        <v>0</v>
      </c>
      <c r="U3399" s="35">
        <f t="shared" si="271"/>
        <v>0</v>
      </c>
      <c r="V3399" s="36" t="str">
        <f>IF($L3399="비가동",0,IF($B3399="in",VLOOKUP($E3399,[1]투입량!$M:$T,3,FALSE),VLOOKUP($E3399,[1]투입량!$D:$I,3,FALSE)))</f>
        <v>E4005-1</v>
      </c>
      <c r="W3399" s="35">
        <f>IF($L3399="비가동",0,IF($B3399="in",VLOOKUP($E3399,[1]투입량!$M:$T,6,FALSE),VLOOKUP($E3399,[1]투입량!$D:$I,5,FALSE)))</f>
        <v>300</v>
      </c>
      <c r="X3399" s="35">
        <f t="shared" si="273"/>
        <v>27720</v>
      </c>
      <c r="Y3399" s="37">
        <f>IF(V3399=0,0,VLOOKUP(V3399,[1]원재료!C:H,3,0)*0.001)</f>
        <v>3.24</v>
      </c>
      <c r="Z3399" s="35">
        <f t="shared" si="272"/>
        <v>89812.800000000003</v>
      </c>
      <c r="AA3399" s="49"/>
      <c r="AB3399" s="39" t="s">
        <v>232</v>
      </c>
      <c r="AC3399" s="40"/>
    </row>
    <row r="3400" spans="1:29" ht="19.5" customHeight="1" x14ac:dyDescent="0.45">
      <c r="A3400" s="58">
        <v>46163</v>
      </c>
      <c r="B3400" s="57" t="s">
        <v>29</v>
      </c>
      <c r="C3400" s="27" t="s">
        <v>168</v>
      </c>
      <c r="D3400" s="25" t="s">
        <v>304</v>
      </c>
      <c r="E3400" s="26" t="s">
        <v>305</v>
      </c>
      <c r="F3400" s="27" t="str">
        <f>VLOOKUP(표1[[#This Row],[품번]],[1]!품번구분[#Data],2,0)</f>
        <v>G</v>
      </c>
      <c r="G3400" s="26">
        <v>40</v>
      </c>
      <c r="H3400" s="28">
        <v>87</v>
      </c>
      <c r="I3400" s="28">
        <v>0</v>
      </c>
      <c r="J3400" s="29">
        <f>표1[[#This Row],[C/V]]*표1[[#This Row],[판수]]-표1[[#This Row],[불량수량]]</f>
        <v>3480</v>
      </c>
      <c r="K3400" s="28" t="s">
        <v>481</v>
      </c>
      <c r="L3400" s="28" t="s">
        <v>34</v>
      </c>
      <c r="M3400" s="30" t="s">
        <v>230</v>
      </c>
      <c r="N3400" s="56" t="s">
        <v>353</v>
      </c>
      <c r="O3400" s="25">
        <f t="shared" si="274"/>
        <v>620</v>
      </c>
      <c r="P3400" s="31">
        <v>0</v>
      </c>
      <c r="Q3400" s="32"/>
      <c r="R3400" s="33">
        <f t="shared" si="276"/>
        <v>8.4193548387096779</v>
      </c>
      <c r="S3400" s="34">
        <f t="shared" si="275"/>
        <v>179</v>
      </c>
      <c r="T3400" s="35">
        <f>IF(L3400="비가동",0,VLOOKUP(E3400,[1]단가!$D$4:$G$1048576,4,0))</f>
        <v>95</v>
      </c>
      <c r="U3400" s="35">
        <f t="shared" si="271"/>
        <v>330600</v>
      </c>
      <c r="V3400" s="36" t="str">
        <f>IF($L3400="비가동",0,IF($B3400="in",VLOOKUP($E3400,[1]투입량!$M:$T,3,FALSE),VLOOKUP($E3400,[1]투입량!$D:$I,3,FALSE)))</f>
        <v>E4005-1</v>
      </c>
      <c r="W3400" s="35">
        <f>IF($L3400="비가동",0,IF($B3400="in",VLOOKUP($E3400,[1]투입량!$M:$T,6,FALSE),VLOOKUP($E3400,[1]투입량!$D:$I,5,FALSE)))</f>
        <v>272</v>
      </c>
      <c r="X3400" s="35">
        <f t="shared" si="273"/>
        <v>26030.400000000005</v>
      </c>
      <c r="Y3400" s="37">
        <f>IF(V3400=0,0,VLOOKUP(V3400,[1]원재료!C:H,3,0)*0.001)</f>
        <v>3.24</v>
      </c>
      <c r="Z3400" s="35">
        <f t="shared" si="272"/>
        <v>84338.496000000028</v>
      </c>
      <c r="AA3400" s="49"/>
      <c r="AB3400" s="39" t="s">
        <v>232</v>
      </c>
      <c r="AC3400" s="40"/>
    </row>
    <row r="3401" spans="1:29" ht="19.5" customHeight="1" x14ac:dyDescent="0.45">
      <c r="A3401" s="58">
        <v>46163</v>
      </c>
      <c r="B3401" s="57" t="s">
        <v>29</v>
      </c>
      <c r="C3401" s="27" t="s">
        <v>168</v>
      </c>
      <c r="D3401" s="25" t="s">
        <v>307</v>
      </c>
      <c r="E3401" s="26" t="s">
        <v>308</v>
      </c>
      <c r="F3401" s="27" t="str">
        <f>VLOOKUP(표1[[#This Row],[품번]],[1]!품번구분[#Data],2,0)</f>
        <v>G</v>
      </c>
      <c r="G3401" s="26">
        <v>25</v>
      </c>
      <c r="H3401" s="28">
        <v>86</v>
      </c>
      <c r="I3401" s="28">
        <v>0</v>
      </c>
      <c r="J3401" s="29">
        <f>표1[[#This Row],[C/V]]*표1[[#This Row],[판수]]-표1[[#This Row],[불량수량]]</f>
        <v>2150</v>
      </c>
      <c r="K3401" s="28" t="s">
        <v>481</v>
      </c>
      <c r="L3401" s="28" t="s">
        <v>34</v>
      </c>
      <c r="M3401" s="30" t="s">
        <v>230</v>
      </c>
      <c r="N3401" s="56" t="s">
        <v>353</v>
      </c>
      <c r="O3401" s="25">
        <f t="shared" si="274"/>
        <v>620</v>
      </c>
      <c r="P3401" s="31">
        <v>0</v>
      </c>
      <c r="Q3401" s="32"/>
      <c r="R3401" s="33">
        <f t="shared" si="276"/>
        <v>8.32258064516129</v>
      </c>
      <c r="S3401" s="34">
        <f t="shared" si="275"/>
        <v>178</v>
      </c>
      <c r="T3401" s="35">
        <f>IF(L3401="비가동",0,VLOOKUP(E3401,[1]단가!$D$4:$G$1048576,4,0))</f>
        <v>270</v>
      </c>
      <c r="U3401" s="35">
        <f t="shared" si="271"/>
        <v>580500</v>
      </c>
      <c r="V3401" s="36" t="str">
        <f>IF($L3401="비가동",0,IF($B3401="in",VLOOKUP($E3401,[1]투입량!$M:$T,3,FALSE),VLOOKUP($E3401,[1]투입량!$D:$I,3,FALSE)))</f>
        <v>E5005-1</v>
      </c>
      <c r="W3401" s="35">
        <f>IF($L3401="비가동",0,IF($B3401="in",VLOOKUP($E3401,[1]투입량!$M:$T,6,FALSE),VLOOKUP($E3401,[1]투입량!$D:$I,5,FALSE)))</f>
        <v>1200</v>
      </c>
      <c r="X3401" s="35">
        <f t="shared" si="273"/>
        <v>113520</v>
      </c>
      <c r="Y3401" s="37">
        <f>IF(V3401=0,0,VLOOKUP(V3401,[1]원재료!C:H,3,0)*0.001)</f>
        <v>3.25</v>
      </c>
      <c r="Z3401" s="35">
        <f t="shared" si="272"/>
        <v>368940</v>
      </c>
      <c r="AA3401" s="49"/>
      <c r="AB3401" s="39" t="s">
        <v>232</v>
      </c>
      <c r="AC3401" s="40"/>
    </row>
    <row r="3402" spans="1:29" ht="19.5" customHeight="1" x14ac:dyDescent="0.45">
      <c r="A3402" s="58">
        <v>46163</v>
      </c>
      <c r="B3402" s="57" t="s">
        <v>29</v>
      </c>
      <c r="C3402" s="27" t="s">
        <v>168</v>
      </c>
      <c r="D3402" s="25" t="s">
        <v>309</v>
      </c>
      <c r="E3402" s="26" t="s">
        <v>310</v>
      </c>
      <c r="F3402" s="27" t="str">
        <f>VLOOKUP(표1[[#This Row],[품번]],[1]!품번구분[#Data],2,0)</f>
        <v>G</v>
      </c>
      <c r="G3402" s="26">
        <v>8</v>
      </c>
      <c r="H3402" s="28">
        <v>86</v>
      </c>
      <c r="I3402" s="28">
        <v>0</v>
      </c>
      <c r="J3402" s="29">
        <f>표1[[#This Row],[C/V]]*표1[[#This Row],[판수]]-표1[[#This Row],[불량수량]]</f>
        <v>688</v>
      </c>
      <c r="K3402" s="28" t="s">
        <v>481</v>
      </c>
      <c r="L3402" s="28" t="s">
        <v>34</v>
      </c>
      <c r="M3402" s="30" t="s">
        <v>230</v>
      </c>
      <c r="N3402" s="56" t="s">
        <v>353</v>
      </c>
      <c r="O3402" s="25">
        <f t="shared" si="274"/>
        <v>620</v>
      </c>
      <c r="P3402" s="31">
        <v>0</v>
      </c>
      <c r="Q3402" s="32"/>
      <c r="R3402" s="33">
        <f t="shared" si="276"/>
        <v>8.32258064516129</v>
      </c>
      <c r="S3402" s="34">
        <f t="shared" si="275"/>
        <v>178</v>
      </c>
      <c r="T3402" s="35">
        <f>IF(L3402="비가동",0,VLOOKUP(E3402,[1]단가!$D$4:$G$1048576,4,0))</f>
        <v>672.3</v>
      </c>
      <c r="U3402" s="35">
        <f t="shared" si="271"/>
        <v>462542.39999999997</v>
      </c>
      <c r="V3402" s="36" t="str">
        <f>IF($L3402="비가동",0,IF($B3402="in",VLOOKUP($E3402,[1]투입량!$M:$T,3,FALSE),VLOOKUP($E3402,[1]투입량!$D:$I,3,FALSE)))</f>
        <v>E5005-1</v>
      </c>
      <c r="W3402" s="35">
        <f>IF($L3402="비가동",0,IF($B3402="in",VLOOKUP($E3402,[1]투입량!$M:$T,6,FALSE),VLOOKUP($E3402,[1]투입량!$D:$I,5,FALSE)))</f>
        <v>366</v>
      </c>
      <c r="X3402" s="35">
        <f t="shared" si="273"/>
        <v>34623.599999999999</v>
      </c>
      <c r="Y3402" s="37">
        <f>IF(V3402=0,0,VLOOKUP(V3402,[1]원재료!C:H,3,0)*0.001)</f>
        <v>3.25</v>
      </c>
      <c r="Z3402" s="35">
        <f t="shared" si="272"/>
        <v>112526.7</v>
      </c>
      <c r="AA3402" s="49"/>
      <c r="AB3402" s="39" t="s">
        <v>232</v>
      </c>
      <c r="AC3402" s="40"/>
    </row>
    <row r="3403" spans="1:29" ht="19.5" customHeight="1" x14ac:dyDescent="0.45">
      <c r="A3403" s="58">
        <v>46163</v>
      </c>
      <c r="B3403" s="57" t="s">
        <v>29</v>
      </c>
      <c r="C3403" s="27" t="s">
        <v>168</v>
      </c>
      <c r="D3403" s="25" t="s">
        <v>304</v>
      </c>
      <c r="E3403" s="26" t="s">
        <v>305</v>
      </c>
      <c r="F3403" s="27" t="str">
        <f>VLOOKUP(표1[[#This Row],[품번]],[1]!품번구분[#Data],2,0)</f>
        <v>G</v>
      </c>
      <c r="G3403" s="26">
        <v>40</v>
      </c>
      <c r="H3403" s="28">
        <v>92</v>
      </c>
      <c r="I3403" s="28">
        <v>0</v>
      </c>
      <c r="J3403" s="29">
        <f>표1[[#This Row],[C/V]]*표1[[#This Row],[판수]]-표1[[#This Row],[불량수량]]</f>
        <v>3680</v>
      </c>
      <c r="K3403" s="28" t="s">
        <v>306</v>
      </c>
      <c r="L3403" s="28" t="s">
        <v>117</v>
      </c>
      <c r="M3403" s="30" t="s">
        <v>353</v>
      </c>
      <c r="N3403" s="56" t="s">
        <v>230</v>
      </c>
      <c r="O3403" s="25">
        <f t="shared" si="274"/>
        <v>660</v>
      </c>
      <c r="P3403" s="31">
        <v>0</v>
      </c>
      <c r="Q3403" s="32"/>
      <c r="R3403" s="33">
        <f t="shared" si="276"/>
        <v>8.3636363636363633</v>
      </c>
      <c r="S3403" s="34">
        <f t="shared" si="275"/>
        <v>179</v>
      </c>
      <c r="T3403" s="35">
        <f>IF(L3403="비가동",0,VLOOKUP(E3403,[1]단가!$D$4:$G$1048576,4,0))</f>
        <v>95</v>
      </c>
      <c r="U3403" s="35">
        <f t="shared" si="271"/>
        <v>349600</v>
      </c>
      <c r="V3403" s="36" t="str">
        <f>IF($L3403="비가동",0,IF($B3403="in",VLOOKUP($E3403,[1]투입량!$M:$T,3,FALSE),VLOOKUP($E3403,[1]투입량!$D:$I,3,FALSE)))</f>
        <v>E4005-1</v>
      </c>
      <c r="W3403" s="35">
        <f>IF($L3403="비가동",0,IF($B3403="in",VLOOKUP($E3403,[1]투입량!$M:$T,6,FALSE),VLOOKUP($E3403,[1]투입량!$D:$I,5,FALSE)))</f>
        <v>272</v>
      </c>
      <c r="X3403" s="35">
        <f t="shared" si="273"/>
        <v>27526.400000000005</v>
      </c>
      <c r="Y3403" s="37">
        <f>IF(V3403=0,0,VLOOKUP(V3403,[1]원재료!C:H,3,0)*0.001)</f>
        <v>3.24</v>
      </c>
      <c r="Z3403" s="35">
        <f t="shared" si="272"/>
        <v>89185.536000000022</v>
      </c>
      <c r="AA3403" s="49"/>
      <c r="AB3403" s="39" t="s">
        <v>232</v>
      </c>
      <c r="AC3403" s="40"/>
    </row>
    <row r="3404" spans="1:29" ht="19.5" customHeight="1" x14ac:dyDescent="0.45">
      <c r="A3404" s="58">
        <v>46163</v>
      </c>
      <c r="B3404" s="57" t="s">
        <v>29</v>
      </c>
      <c r="C3404" s="27" t="s">
        <v>168</v>
      </c>
      <c r="D3404" s="25" t="s">
        <v>307</v>
      </c>
      <c r="E3404" s="26" t="s">
        <v>308</v>
      </c>
      <c r="F3404" s="27" t="str">
        <f>VLOOKUP(표1[[#This Row],[품번]],[1]!품번구분[#Data],2,0)</f>
        <v>G</v>
      </c>
      <c r="G3404" s="26">
        <v>25</v>
      </c>
      <c r="H3404" s="28">
        <v>92</v>
      </c>
      <c r="I3404" s="28">
        <v>0</v>
      </c>
      <c r="J3404" s="29">
        <f>표1[[#This Row],[C/V]]*표1[[#This Row],[판수]]-표1[[#This Row],[불량수량]]</f>
        <v>2300</v>
      </c>
      <c r="K3404" s="28" t="s">
        <v>306</v>
      </c>
      <c r="L3404" s="28" t="s">
        <v>117</v>
      </c>
      <c r="M3404" s="30" t="s">
        <v>353</v>
      </c>
      <c r="N3404" s="56" t="s">
        <v>230</v>
      </c>
      <c r="O3404" s="25">
        <f t="shared" si="274"/>
        <v>660</v>
      </c>
      <c r="P3404" s="31">
        <v>0</v>
      </c>
      <c r="Q3404" s="32"/>
      <c r="R3404" s="33">
        <f t="shared" si="276"/>
        <v>8.3636363636363633</v>
      </c>
      <c r="S3404" s="34">
        <f t="shared" si="275"/>
        <v>178</v>
      </c>
      <c r="T3404" s="35">
        <f>IF(L3404="비가동",0,VLOOKUP(E3404,[1]단가!$D$4:$G$1048576,4,0))</f>
        <v>270</v>
      </c>
      <c r="U3404" s="35">
        <f t="shared" si="271"/>
        <v>621000</v>
      </c>
      <c r="V3404" s="36" t="str">
        <f>IF($L3404="비가동",0,IF($B3404="in",VLOOKUP($E3404,[1]투입량!$M:$T,3,FALSE),VLOOKUP($E3404,[1]투입량!$D:$I,3,FALSE)))</f>
        <v>E5005-1</v>
      </c>
      <c r="W3404" s="35">
        <f>IF($L3404="비가동",0,IF($B3404="in",VLOOKUP($E3404,[1]투입량!$M:$T,6,FALSE),VLOOKUP($E3404,[1]투입량!$D:$I,5,FALSE)))</f>
        <v>1200</v>
      </c>
      <c r="X3404" s="35">
        <f t="shared" si="273"/>
        <v>121440</v>
      </c>
      <c r="Y3404" s="37">
        <f>IF(V3404=0,0,VLOOKUP(V3404,[1]원재료!C:H,3,0)*0.001)</f>
        <v>3.25</v>
      </c>
      <c r="Z3404" s="35">
        <f t="shared" si="272"/>
        <v>394680</v>
      </c>
      <c r="AA3404" s="49"/>
      <c r="AB3404" s="39" t="s">
        <v>232</v>
      </c>
      <c r="AC3404" s="40"/>
    </row>
    <row r="3405" spans="1:29" ht="19.5" customHeight="1" x14ac:dyDescent="0.45">
      <c r="A3405" s="58">
        <v>46163</v>
      </c>
      <c r="B3405" s="57" t="s">
        <v>29</v>
      </c>
      <c r="C3405" s="27" t="s">
        <v>168</v>
      </c>
      <c r="D3405" s="25" t="s">
        <v>309</v>
      </c>
      <c r="E3405" s="26" t="s">
        <v>310</v>
      </c>
      <c r="F3405" s="27" t="str">
        <f>VLOOKUP(표1[[#This Row],[품번]],[1]!품번구분[#Data],2,0)</f>
        <v>G</v>
      </c>
      <c r="G3405" s="26">
        <v>8</v>
      </c>
      <c r="H3405" s="28">
        <v>92</v>
      </c>
      <c r="I3405" s="28">
        <v>0</v>
      </c>
      <c r="J3405" s="29">
        <f>표1[[#This Row],[C/V]]*표1[[#This Row],[판수]]-표1[[#This Row],[불량수량]]</f>
        <v>736</v>
      </c>
      <c r="K3405" s="28" t="s">
        <v>306</v>
      </c>
      <c r="L3405" s="28" t="s">
        <v>117</v>
      </c>
      <c r="M3405" s="30" t="s">
        <v>353</v>
      </c>
      <c r="N3405" s="56" t="s">
        <v>230</v>
      </c>
      <c r="O3405" s="25">
        <f t="shared" si="274"/>
        <v>660</v>
      </c>
      <c r="P3405" s="31">
        <v>0</v>
      </c>
      <c r="Q3405" s="32"/>
      <c r="R3405" s="33">
        <f t="shared" si="276"/>
        <v>8.3636363636363633</v>
      </c>
      <c r="S3405" s="34">
        <f t="shared" si="275"/>
        <v>178</v>
      </c>
      <c r="T3405" s="35">
        <f>IF(L3405="비가동",0,VLOOKUP(E3405,[1]단가!$D$4:$G$1048576,4,0))</f>
        <v>672.3</v>
      </c>
      <c r="U3405" s="35">
        <f t="shared" si="271"/>
        <v>494812.8</v>
      </c>
      <c r="V3405" s="36" t="str">
        <f>IF($L3405="비가동",0,IF($B3405="in",VLOOKUP($E3405,[1]투입량!$M:$T,3,FALSE),VLOOKUP($E3405,[1]투입량!$D:$I,3,FALSE)))</f>
        <v>E5005-1</v>
      </c>
      <c r="W3405" s="35">
        <f>IF($L3405="비가동",0,IF($B3405="in",VLOOKUP($E3405,[1]투입량!$M:$T,6,FALSE),VLOOKUP($E3405,[1]투입량!$D:$I,5,FALSE)))</f>
        <v>366</v>
      </c>
      <c r="X3405" s="35">
        <f t="shared" si="273"/>
        <v>37039.200000000004</v>
      </c>
      <c r="Y3405" s="37">
        <f>IF(V3405=0,0,VLOOKUP(V3405,[1]원재료!C:H,3,0)*0.001)</f>
        <v>3.25</v>
      </c>
      <c r="Z3405" s="35">
        <f t="shared" si="272"/>
        <v>120377.40000000001</v>
      </c>
      <c r="AA3405" s="49"/>
      <c r="AB3405" s="39" t="s">
        <v>232</v>
      </c>
      <c r="AC3405" s="40"/>
    </row>
    <row r="3406" spans="1:29" ht="19.5" customHeight="1" x14ac:dyDescent="0.45">
      <c r="A3406" s="58">
        <v>46163</v>
      </c>
      <c r="B3406" s="57" t="s">
        <v>29</v>
      </c>
      <c r="C3406" s="27" t="s">
        <v>168</v>
      </c>
      <c r="D3406" s="25" t="s">
        <v>312</v>
      </c>
      <c r="E3406" s="26" t="s">
        <v>313</v>
      </c>
      <c r="F3406" s="27" t="str">
        <f>VLOOKUP(표1[[#This Row],[품번]],[1]!품번구분[#Data],2,0)</f>
        <v>G</v>
      </c>
      <c r="G3406" s="26">
        <v>6</v>
      </c>
      <c r="H3406" s="28">
        <v>79</v>
      </c>
      <c r="I3406" s="28">
        <v>0</v>
      </c>
      <c r="J3406" s="29">
        <f>표1[[#This Row],[C/V]]*표1[[#This Row],[판수]]-표1[[#This Row],[불량수량]]</f>
        <v>474</v>
      </c>
      <c r="K3406" s="28" t="s">
        <v>319</v>
      </c>
      <c r="L3406" s="28" t="s">
        <v>34</v>
      </c>
      <c r="M3406" s="30" t="s">
        <v>230</v>
      </c>
      <c r="N3406" s="56" t="s">
        <v>353</v>
      </c>
      <c r="O3406" s="25">
        <f t="shared" si="274"/>
        <v>620</v>
      </c>
      <c r="P3406" s="31">
        <v>0</v>
      </c>
      <c r="Q3406" s="32"/>
      <c r="R3406" s="33">
        <f t="shared" si="276"/>
        <v>7.6451612903225801</v>
      </c>
      <c r="S3406" s="34">
        <f t="shared" si="275"/>
        <v>164</v>
      </c>
      <c r="T3406" s="35">
        <f>IF(L3406="비가동",0,VLOOKUP(E3406,[1]단가!$D$4:$G$1048576,4,0))</f>
        <v>408.6</v>
      </c>
      <c r="U3406" s="35">
        <f t="shared" si="271"/>
        <v>193676.40000000002</v>
      </c>
      <c r="V3406" s="36" t="str">
        <f>IF($L3406="비가동",0,IF($B3406="in",VLOOKUP($E3406,[1]투입량!$M:$T,3,FALSE),VLOOKUP($E3406,[1]투입량!$D:$I,3,FALSE)))</f>
        <v>E5005-1</v>
      </c>
      <c r="W3406" s="35">
        <f>IF($L3406="비가동",0,IF($B3406="in",VLOOKUP($E3406,[1]투입량!$M:$T,6,FALSE),VLOOKUP($E3406,[1]투입량!$D:$I,5,FALSE)))</f>
        <v>0</v>
      </c>
      <c r="X3406" s="35">
        <f t="shared" si="273"/>
        <v>0</v>
      </c>
      <c r="Y3406" s="37">
        <f>IF(V3406=0,0,VLOOKUP(V3406,[1]원재료!C:H,3,0)*0.001)</f>
        <v>3.25</v>
      </c>
      <c r="Z3406" s="35">
        <f t="shared" si="272"/>
        <v>0</v>
      </c>
      <c r="AA3406" s="49"/>
      <c r="AB3406" s="39" t="s">
        <v>232</v>
      </c>
      <c r="AC3406" s="40"/>
    </row>
    <row r="3407" spans="1:29" ht="19.5" customHeight="1" x14ac:dyDescent="0.45">
      <c r="A3407" s="58">
        <v>46163</v>
      </c>
      <c r="B3407" s="57" t="s">
        <v>29</v>
      </c>
      <c r="C3407" s="27" t="s">
        <v>168</v>
      </c>
      <c r="D3407" s="25" t="s">
        <v>315</v>
      </c>
      <c r="E3407" s="26" t="s">
        <v>313</v>
      </c>
      <c r="F3407" s="27" t="str">
        <f>VLOOKUP(표1[[#This Row],[품번]],[1]!품번구분[#Data],2,0)</f>
        <v>G</v>
      </c>
      <c r="G3407" s="26">
        <v>14</v>
      </c>
      <c r="H3407" s="28">
        <v>77</v>
      </c>
      <c r="I3407" s="28">
        <v>0</v>
      </c>
      <c r="J3407" s="29">
        <f>표1[[#This Row],[C/V]]*표1[[#This Row],[판수]]-표1[[#This Row],[불량수량]]</f>
        <v>1078</v>
      </c>
      <c r="K3407" s="28" t="s">
        <v>319</v>
      </c>
      <c r="L3407" s="28" t="s">
        <v>34</v>
      </c>
      <c r="M3407" s="30" t="s">
        <v>230</v>
      </c>
      <c r="N3407" s="56" t="s">
        <v>353</v>
      </c>
      <c r="O3407" s="25">
        <f t="shared" si="274"/>
        <v>620</v>
      </c>
      <c r="P3407" s="31">
        <v>0</v>
      </c>
      <c r="Q3407" s="32"/>
      <c r="R3407" s="33">
        <f t="shared" si="276"/>
        <v>7.4516129032258061</v>
      </c>
      <c r="S3407" s="34">
        <f t="shared" si="275"/>
        <v>162</v>
      </c>
      <c r="T3407" s="35">
        <f>IF(L3407="비가동",0,VLOOKUP(E3407,[1]단가!$D$4:$G$1048576,4,0))</f>
        <v>408.6</v>
      </c>
      <c r="U3407" s="35">
        <f t="shared" si="271"/>
        <v>440470.80000000005</v>
      </c>
      <c r="V3407" s="36" t="str">
        <f>IF($L3407="비가동",0,IF($B3407="in",VLOOKUP($E3407,[1]투입량!$M:$T,3,FALSE),VLOOKUP($E3407,[1]투입량!$D:$I,3,FALSE)))</f>
        <v>E5005-1</v>
      </c>
      <c r="W3407" s="35">
        <f>IF($L3407="비가동",0,IF($B3407="in",VLOOKUP($E3407,[1]투입량!$M:$T,6,FALSE),VLOOKUP($E3407,[1]투입량!$D:$I,5,FALSE)))</f>
        <v>0</v>
      </c>
      <c r="X3407" s="35">
        <f t="shared" si="273"/>
        <v>0</v>
      </c>
      <c r="Y3407" s="37">
        <f>IF(V3407=0,0,VLOOKUP(V3407,[1]원재료!C:H,3,0)*0.001)</f>
        <v>3.25</v>
      </c>
      <c r="Z3407" s="35">
        <f t="shared" si="272"/>
        <v>0</v>
      </c>
      <c r="AA3407" s="49"/>
      <c r="AB3407" s="39" t="s">
        <v>232</v>
      </c>
      <c r="AC3407" s="40"/>
    </row>
    <row r="3408" spans="1:29" ht="19.5" customHeight="1" x14ac:dyDescent="0.45">
      <c r="A3408" s="58">
        <v>46163</v>
      </c>
      <c r="B3408" s="57" t="s">
        <v>29</v>
      </c>
      <c r="C3408" s="27" t="s">
        <v>168</v>
      </c>
      <c r="D3408" s="25" t="s">
        <v>317</v>
      </c>
      <c r="E3408" s="26" t="s">
        <v>318</v>
      </c>
      <c r="F3408" s="27" t="str">
        <f>VLOOKUP(표1[[#This Row],[품번]],[1]!품번구분[#Data],2,0)</f>
        <v>G</v>
      </c>
      <c r="G3408" s="26">
        <v>70</v>
      </c>
      <c r="H3408" s="28">
        <v>51</v>
      </c>
      <c r="I3408" s="28">
        <v>0</v>
      </c>
      <c r="J3408" s="29">
        <f>표1[[#This Row],[C/V]]*표1[[#This Row],[판수]]-표1[[#This Row],[불량수량]]</f>
        <v>3570</v>
      </c>
      <c r="K3408" s="28" t="s">
        <v>319</v>
      </c>
      <c r="L3408" s="28" t="s">
        <v>34</v>
      </c>
      <c r="M3408" s="30" t="s">
        <v>230</v>
      </c>
      <c r="N3408" s="56" t="s">
        <v>353</v>
      </c>
      <c r="O3408" s="25">
        <f t="shared" si="274"/>
        <v>620</v>
      </c>
      <c r="P3408" s="31">
        <v>0</v>
      </c>
      <c r="Q3408" s="32"/>
      <c r="R3408" s="33">
        <f t="shared" si="276"/>
        <v>4.935483870967742</v>
      </c>
      <c r="S3408" s="34">
        <f t="shared" si="275"/>
        <v>107</v>
      </c>
      <c r="T3408" s="35">
        <f>IF(L3408="비가동",0,VLOOKUP(E3408,[1]단가!$D$4:$G$1048576,4,0))</f>
        <v>172</v>
      </c>
      <c r="U3408" s="35">
        <f t="shared" si="271"/>
        <v>614040</v>
      </c>
      <c r="V3408" s="36" t="str">
        <f>IF($L3408="비가동",0,IF($B3408="in",VLOOKUP($E3408,[1]투입량!$M:$T,3,FALSE),VLOOKUP($E3408,[1]투입량!$D:$I,3,FALSE)))</f>
        <v>E6005</v>
      </c>
      <c r="W3408" s="35">
        <f>IF($L3408="비가동",0,IF($B3408="in",VLOOKUP($E3408,[1]투입량!$M:$T,6,FALSE),VLOOKUP($E3408,[1]투입량!$D:$I,5,FALSE)))</f>
        <v>0</v>
      </c>
      <c r="X3408" s="35">
        <f t="shared" si="273"/>
        <v>0</v>
      </c>
      <c r="Y3408" s="37">
        <f>IF(V3408=0,0,VLOOKUP(V3408,[1]원재료!C:H,3,0)*0.001)</f>
        <v>4.62</v>
      </c>
      <c r="Z3408" s="35">
        <f t="shared" si="272"/>
        <v>0</v>
      </c>
      <c r="AA3408" s="49"/>
      <c r="AB3408" s="39" t="s">
        <v>232</v>
      </c>
      <c r="AC3408" s="40"/>
    </row>
    <row r="3409" spans="1:29" ht="19.5" customHeight="1" x14ac:dyDescent="0.45">
      <c r="A3409" s="58">
        <v>46163</v>
      </c>
      <c r="B3409" s="57" t="s">
        <v>29</v>
      </c>
      <c r="C3409" s="27" t="s">
        <v>168</v>
      </c>
      <c r="D3409" s="25" t="s">
        <v>312</v>
      </c>
      <c r="E3409" s="26" t="s">
        <v>313</v>
      </c>
      <c r="F3409" s="27" t="str">
        <f>VLOOKUP(표1[[#This Row],[품번]],[1]!품번구분[#Data],2,0)</f>
        <v>G</v>
      </c>
      <c r="G3409" s="26">
        <v>6</v>
      </c>
      <c r="H3409" s="28">
        <v>85</v>
      </c>
      <c r="I3409" s="28">
        <v>0</v>
      </c>
      <c r="J3409" s="29">
        <f>표1[[#This Row],[C/V]]*표1[[#This Row],[판수]]-표1[[#This Row],[불량수량]]</f>
        <v>510</v>
      </c>
      <c r="K3409" s="28" t="s">
        <v>314</v>
      </c>
      <c r="L3409" s="28" t="s">
        <v>117</v>
      </c>
      <c r="M3409" s="30" t="s">
        <v>353</v>
      </c>
      <c r="N3409" s="56" t="s">
        <v>230</v>
      </c>
      <c r="O3409" s="25">
        <f t="shared" si="274"/>
        <v>660</v>
      </c>
      <c r="P3409" s="31">
        <v>0</v>
      </c>
      <c r="Q3409" s="32"/>
      <c r="R3409" s="33">
        <f t="shared" si="276"/>
        <v>7.7272727272727266</v>
      </c>
      <c r="S3409" s="34">
        <f t="shared" si="275"/>
        <v>164</v>
      </c>
      <c r="T3409" s="35">
        <f>IF(L3409="비가동",0,VLOOKUP(E3409,[1]단가!$D$4:$G$1048576,4,0))</f>
        <v>408.6</v>
      </c>
      <c r="U3409" s="35">
        <f t="shared" si="271"/>
        <v>208386</v>
      </c>
      <c r="V3409" s="36" t="str">
        <f>IF($L3409="비가동",0,IF($B3409="in",VLOOKUP($E3409,[1]투입량!$M:$T,3,FALSE),VLOOKUP($E3409,[1]투입량!$D:$I,3,FALSE)))</f>
        <v>E5005-1</v>
      </c>
      <c r="W3409" s="35">
        <f>IF($L3409="비가동",0,IF($B3409="in",VLOOKUP($E3409,[1]투입량!$M:$T,6,FALSE),VLOOKUP($E3409,[1]투입량!$D:$I,5,FALSE)))</f>
        <v>0</v>
      </c>
      <c r="X3409" s="35">
        <f t="shared" si="273"/>
        <v>0</v>
      </c>
      <c r="Y3409" s="37">
        <f>IF(V3409=0,0,VLOOKUP(V3409,[1]원재료!C:H,3,0)*0.001)</f>
        <v>3.25</v>
      </c>
      <c r="Z3409" s="35">
        <f t="shared" si="272"/>
        <v>0</v>
      </c>
      <c r="AA3409" s="49"/>
      <c r="AB3409" s="39" t="s">
        <v>232</v>
      </c>
      <c r="AC3409" s="40"/>
    </row>
    <row r="3410" spans="1:29" ht="19.5" customHeight="1" x14ac:dyDescent="0.45">
      <c r="A3410" s="58">
        <v>46163</v>
      </c>
      <c r="B3410" s="57" t="s">
        <v>29</v>
      </c>
      <c r="C3410" s="27" t="s">
        <v>168</v>
      </c>
      <c r="D3410" s="25" t="s">
        <v>315</v>
      </c>
      <c r="E3410" s="26" t="s">
        <v>313</v>
      </c>
      <c r="F3410" s="27" t="str">
        <f>VLOOKUP(표1[[#This Row],[품번]],[1]!품번구분[#Data],2,0)</f>
        <v>G</v>
      </c>
      <c r="G3410" s="26">
        <v>14</v>
      </c>
      <c r="H3410" s="28">
        <v>85</v>
      </c>
      <c r="I3410" s="28">
        <v>0</v>
      </c>
      <c r="J3410" s="29">
        <f>표1[[#This Row],[C/V]]*표1[[#This Row],[판수]]-표1[[#This Row],[불량수량]]</f>
        <v>1190</v>
      </c>
      <c r="K3410" s="28" t="s">
        <v>314</v>
      </c>
      <c r="L3410" s="28" t="s">
        <v>117</v>
      </c>
      <c r="M3410" s="30" t="s">
        <v>353</v>
      </c>
      <c r="N3410" s="56" t="s">
        <v>230</v>
      </c>
      <c r="O3410" s="25">
        <f t="shared" si="274"/>
        <v>660</v>
      </c>
      <c r="P3410" s="31">
        <v>0</v>
      </c>
      <c r="Q3410" s="32"/>
      <c r="R3410" s="33">
        <f t="shared" si="276"/>
        <v>7.7272727272727266</v>
      </c>
      <c r="S3410" s="34">
        <f t="shared" si="275"/>
        <v>162</v>
      </c>
      <c r="T3410" s="35">
        <f>IF(L3410="비가동",0,VLOOKUP(E3410,[1]단가!$D$4:$G$1048576,4,0))</f>
        <v>408.6</v>
      </c>
      <c r="U3410" s="35">
        <f t="shared" si="271"/>
        <v>486234</v>
      </c>
      <c r="V3410" s="36" t="str">
        <f>IF($L3410="비가동",0,IF($B3410="in",VLOOKUP($E3410,[1]투입량!$M:$T,3,FALSE),VLOOKUP($E3410,[1]투입량!$D:$I,3,FALSE)))</f>
        <v>E5005-1</v>
      </c>
      <c r="W3410" s="35">
        <f>IF($L3410="비가동",0,IF($B3410="in",VLOOKUP($E3410,[1]투입량!$M:$T,6,FALSE),VLOOKUP($E3410,[1]투입량!$D:$I,5,FALSE)))</f>
        <v>0</v>
      </c>
      <c r="X3410" s="35">
        <f t="shared" si="273"/>
        <v>0</v>
      </c>
      <c r="Y3410" s="37">
        <f>IF(V3410=0,0,VLOOKUP(V3410,[1]원재료!C:H,3,0)*0.001)</f>
        <v>3.25</v>
      </c>
      <c r="Z3410" s="35">
        <f t="shared" si="272"/>
        <v>0</v>
      </c>
      <c r="AA3410" s="49"/>
      <c r="AB3410" s="39" t="s">
        <v>232</v>
      </c>
      <c r="AC3410" s="40"/>
    </row>
    <row r="3411" spans="1:29" ht="19.5" customHeight="1" x14ac:dyDescent="0.45">
      <c r="A3411" s="58">
        <v>46163</v>
      </c>
      <c r="B3411" s="57" t="s">
        <v>29</v>
      </c>
      <c r="C3411" s="27" t="s">
        <v>168</v>
      </c>
      <c r="D3411" s="25" t="s">
        <v>317</v>
      </c>
      <c r="E3411" s="26" t="s">
        <v>318</v>
      </c>
      <c r="F3411" s="27" t="str">
        <f>VLOOKUP(표1[[#This Row],[품번]],[1]!품번구분[#Data],2,0)</f>
        <v>G</v>
      </c>
      <c r="G3411" s="26">
        <v>70</v>
      </c>
      <c r="H3411" s="28">
        <v>56</v>
      </c>
      <c r="I3411" s="28">
        <v>0</v>
      </c>
      <c r="J3411" s="29">
        <f>표1[[#This Row],[C/V]]*표1[[#This Row],[판수]]-표1[[#This Row],[불량수량]]</f>
        <v>3920</v>
      </c>
      <c r="K3411" s="28" t="s">
        <v>314</v>
      </c>
      <c r="L3411" s="28" t="s">
        <v>117</v>
      </c>
      <c r="M3411" s="30" t="s">
        <v>353</v>
      </c>
      <c r="N3411" s="56" t="s">
        <v>230</v>
      </c>
      <c r="O3411" s="25">
        <f t="shared" si="274"/>
        <v>660</v>
      </c>
      <c r="P3411" s="31">
        <v>0</v>
      </c>
      <c r="Q3411" s="32"/>
      <c r="R3411" s="33">
        <f t="shared" si="276"/>
        <v>5.0909090909090908</v>
      </c>
      <c r="S3411" s="34">
        <f t="shared" si="275"/>
        <v>107</v>
      </c>
      <c r="T3411" s="35">
        <f>IF(L3411="비가동",0,VLOOKUP(E3411,[1]단가!$D$4:$G$1048576,4,0))</f>
        <v>172</v>
      </c>
      <c r="U3411" s="35">
        <f t="shared" si="271"/>
        <v>674240</v>
      </c>
      <c r="V3411" s="36" t="str">
        <f>IF($L3411="비가동",0,IF($B3411="in",VLOOKUP($E3411,[1]투입량!$M:$T,3,FALSE),VLOOKUP($E3411,[1]투입량!$D:$I,3,FALSE)))</f>
        <v>E6005</v>
      </c>
      <c r="W3411" s="35">
        <f>IF($L3411="비가동",0,IF($B3411="in",VLOOKUP($E3411,[1]투입량!$M:$T,6,FALSE),VLOOKUP($E3411,[1]투입량!$D:$I,5,FALSE)))</f>
        <v>0</v>
      </c>
      <c r="X3411" s="35">
        <f t="shared" si="273"/>
        <v>0</v>
      </c>
      <c r="Y3411" s="37">
        <f>IF(V3411=0,0,VLOOKUP(V3411,[1]원재료!C:H,3,0)*0.001)</f>
        <v>4.62</v>
      </c>
      <c r="Z3411" s="35">
        <f t="shared" si="272"/>
        <v>0</v>
      </c>
      <c r="AA3411" s="49"/>
      <c r="AB3411" s="39" t="s">
        <v>232</v>
      </c>
      <c r="AC3411" s="40"/>
    </row>
    <row r="3412" spans="1:29" ht="19.5" hidden="1" customHeight="1" x14ac:dyDescent="0.45">
      <c r="A3412" s="58">
        <v>46163</v>
      </c>
      <c r="B3412" s="57" t="s">
        <v>29</v>
      </c>
      <c r="C3412" s="27" t="s">
        <v>168</v>
      </c>
      <c r="D3412" s="25" t="s">
        <v>365</v>
      </c>
      <c r="E3412" s="26" t="s">
        <v>349</v>
      </c>
      <c r="F3412" s="27" t="str">
        <f>VLOOKUP(표1[[#This Row],[품번]],[1]!품번구분[#Data],2,0)</f>
        <v>G</v>
      </c>
      <c r="G3412" s="26">
        <v>6</v>
      </c>
      <c r="H3412" s="28">
        <v>13</v>
      </c>
      <c r="I3412" s="28">
        <v>0</v>
      </c>
      <c r="J3412" s="29">
        <f>표1[[#This Row],[C/V]]*표1[[#This Row],[판수]]-표1[[#This Row],[불량수량]]</f>
        <v>78</v>
      </c>
      <c r="K3412" s="28" t="s">
        <v>298</v>
      </c>
      <c r="L3412" s="28" t="s">
        <v>34</v>
      </c>
      <c r="M3412" s="30" t="s">
        <v>230</v>
      </c>
      <c r="N3412" s="56" t="s">
        <v>353</v>
      </c>
      <c r="O3412" s="25">
        <f t="shared" si="274"/>
        <v>140</v>
      </c>
      <c r="P3412" s="31">
        <v>480</v>
      </c>
      <c r="Q3412" s="32" t="s">
        <v>343</v>
      </c>
      <c r="R3412" s="33">
        <f t="shared" si="276"/>
        <v>5.5714285714285712</v>
      </c>
      <c r="S3412" s="34">
        <f t="shared" si="275"/>
        <v>98</v>
      </c>
      <c r="T3412" s="35">
        <f>IF(L3412="비가동",0,VLOOKUP(E3412,[1]단가!$D$4:$G$1048576,4,0))</f>
        <v>987.7</v>
      </c>
      <c r="U3412" s="35">
        <f t="shared" si="271"/>
        <v>77040.600000000006</v>
      </c>
      <c r="V3412" s="36" t="str">
        <f>IF($L3412="비가동",0,IF($B3412="in",VLOOKUP($E3412,[1]투입량!$M:$T,3,FALSE),VLOOKUP($E3412,[1]투입량!$D:$I,3,FALSE)))</f>
        <v>E5007</v>
      </c>
      <c r="W3412" s="35">
        <f>IF($L3412="비가동",0,IF($B3412="in",VLOOKUP($E3412,[1]투입량!$M:$T,6,FALSE),VLOOKUP($E3412,[1]투입량!$D:$I,5,FALSE)))</f>
        <v>320</v>
      </c>
      <c r="X3412" s="35">
        <f t="shared" si="273"/>
        <v>4576</v>
      </c>
      <c r="Y3412" s="37">
        <f>IF(V3412=0,0,VLOOKUP(V3412,[1]원재료!C:H,3,0)*0.001)</f>
        <v>4.55</v>
      </c>
      <c r="Z3412" s="35">
        <f t="shared" si="272"/>
        <v>20820.8</v>
      </c>
      <c r="AA3412" s="49"/>
      <c r="AB3412" s="39" t="s">
        <v>232</v>
      </c>
      <c r="AC3412" s="40"/>
    </row>
    <row r="3413" spans="1:29" ht="19.5" customHeight="1" x14ac:dyDescent="0.45">
      <c r="A3413" s="58">
        <v>46163</v>
      </c>
      <c r="B3413" s="57" t="s">
        <v>29</v>
      </c>
      <c r="C3413" s="27" t="s">
        <v>168</v>
      </c>
      <c r="D3413" s="25" t="s">
        <v>367</v>
      </c>
      <c r="E3413" s="26" t="s">
        <v>295</v>
      </c>
      <c r="F3413" s="27" t="str">
        <f>VLOOKUP(표1[[#This Row],[품번]],[1]!품번구분[#Data],2,0)</f>
        <v>G</v>
      </c>
      <c r="G3413" s="26">
        <v>9</v>
      </c>
      <c r="H3413" s="28">
        <v>95</v>
      </c>
      <c r="I3413" s="28">
        <v>0</v>
      </c>
      <c r="J3413" s="29">
        <f>표1[[#This Row],[C/V]]*표1[[#This Row],[판수]]-표1[[#This Row],[불량수량]]</f>
        <v>855</v>
      </c>
      <c r="K3413" s="28" t="s">
        <v>298</v>
      </c>
      <c r="L3413" s="28" t="s">
        <v>34</v>
      </c>
      <c r="M3413" s="30" t="s">
        <v>230</v>
      </c>
      <c r="N3413" s="56" t="s">
        <v>353</v>
      </c>
      <c r="O3413" s="25">
        <f t="shared" si="274"/>
        <v>620</v>
      </c>
      <c r="P3413" s="31">
        <v>0</v>
      </c>
      <c r="Q3413" s="32"/>
      <c r="R3413" s="33">
        <f t="shared" si="276"/>
        <v>9.193548387096774</v>
      </c>
      <c r="S3413" s="34">
        <f t="shared" si="275"/>
        <v>180</v>
      </c>
      <c r="T3413" s="35">
        <f>IF(L3413="비가동",0,VLOOKUP(E3413,[1]단가!$D$4:$G$1048576,4,0))</f>
        <v>250</v>
      </c>
      <c r="U3413" s="35">
        <f t="shared" si="271"/>
        <v>213750</v>
      </c>
      <c r="V3413" s="36" t="str">
        <f>IF($L3413="비가동",0,IF($B3413="in",VLOOKUP($E3413,[1]투입량!$M:$T,3,FALSE),VLOOKUP($E3413,[1]투입량!$D:$I,3,FALSE)))</f>
        <v>E5005-1</v>
      </c>
      <c r="W3413" s="35">
        <f>IF($L3413="비가동",0,IF($B3413="in",VLOOKUP($E3413,[1]투입량!$M:$T,6,FALSE),VLOOKUP($E3413,[1]투입량!$D:$I,5,FALSE)))</f>
        <v>302</v>
      </c>
      <c r="X3413" s="35">
        <f t="shared" si="273"/>
        <v>31559.000000000004</v>
      </c>
      <c r="Y3413" s="37">
        <f>IF(V3413=0,0,VLOOKUP(V3413,[1]원재료!C:H,3,0)*0.001)</f>
        <v>3.25</v>
      </c>
      <c r="Z3413" s="35">
        <f t="shared" si="272"/>
        <v>102566.75000000001</v>
      </c>
      <c r="AA3413" s="49"/>
      <c r="AB3413" s="39" t="s">
        <v>232</v>
      </c>
      <c r="AC3413" s="40"/>
    </row>
    <row r="3414" spans="1:29" ht="19.5" customHeight="1" x14ac:dyDescent="0.45">
      <c r="A3414" s="58">
        <v>46163</v>
      </c>
      <c r="B3414" s="57" t="s">
        <v>29</v>
      </c>
      <c r="C3414" s="27" t="s">
        <v>168</v>
      </c>
      <c r="D3414" s="25" t="s">
        <v>368</v>
      </c>
      <c r="E3414" s="26" t="s">
        <v>449</v>
      </c>
      <c r="F3414" s="27" t="str">
        <f>VLOOKUP(표1[[#This Row],[품번]],[1]!품번구분[#Data],2,0)</f>
        <v>G</v>
      </c>
      <c r="G3414" s="26">
        <v>168</v>
      </c>
      <c r="H3414" s="28">
        <v>55</v>
      </c>
      <c r="I3414" s="28">
        <v>0</v>
      </c>
      <c r="J3414" s="29">
        <f>표1[[#This Row],[C/V]]*표1[[#This Row],[판수]]-표1[[#This Row],[불량수량]]</f>
        <v>9240</v>
      </c>
      <c r="K3414" s="28" t="s">
        <v>298</v>
      </c>
      <c r="L3414" s="28" t="s">
        <v>34</v>
      </c>
      <c r="M3414" s="30" t="s">
        <v>230</v>
      </c>
      <c r="N3414" s="56" t="s">
        <v>353</v>
      </c>
      <c r="O3414" s="25">
        <f t="shared" si="274"/>
        <v>620</v>
      </c>
      <c r="P3414" s="31">
        <v>0</v>
      </c>
      <c r="Q3414" s="32"/>
      <c r="R3414" s="33">
        <f t="shared" si="276"/>
        <v>5.3225806451612909</v>
      </c>
      <c r="S3414" s="34">
        <f t="shared" si="275"/>
        <v>115</v>
      </c>
      <c r="T3414" s="35">
        <f>IF(L3414="비가동",0,VLOOKUP(E3414,[1]단가!$D$4:$G$1048576,4,0))</f>
        <v>56</v>
      </c>
      <c r="U3414" s="35">
        <f t="shared" si="271"/>
        <v>517440</v>
      </c>
      <c r="V3414" s="36" t="str">
        <f>IF($L3414="비가동",0,IF($B3414="in",VLOOKUP($E3414,[1]투입량!$M:$T,3,FALSE),VLOOKUP($E3414,[1]투입량!$D:$I,3,FALSE)))</f>
        <v>E6501</v>
      </c>
      <c r="W3414" s="35">
        <f>IF($L3414="비가동",0,IF($B3414="in",VLOOKUP($E3414,[1]투입량!$M:$T,6,FALSE),VLOOKUP($E3414,[1]투입량!$D:$I,5,FALSE)))</f>
        <v>40</v>
      </c>
      <c r="X3414" s="35">
        <f t="shared" si="273"/>
        <v>2420</v>
      </c>
      <c r="Y3414" s="37">
        <f>IF(V3414=0,0,VLOOKUP(V3414,[1]원재료!C:H,3,0)*0.001)</f>
        <v>4.7300000000000004</v>
      </c>
      <c r="Z3414" s="35">
        <f t="shared" si="272"/>
        <v>11446.6</v>
      </c>
      <c r="AA3414" s="49"/>
      <c r="AB3414" s="39" t="s">
        <v>232</v>
      </c>
      <c r="AC3414" s="40"/>
    </row>
    <row r="3415" spans="1:29" ht="19.5" customHeight="1" x14ac:dyDescent="0.45">
      <c r="A3415" s="58">
        <v>46163</v>
      </c>
      <c r="B3415" s="57" t="s">
        <v>29</v>
      </c>
      <c r="C3415" s="27" t="s">
        <v>168</v>
      </c>
      <c r="D3415" s="25" t="s">
        <v>365</v>
      </c>
      <c r="E3415" s="26" t="s">
        <v>349</v>
      </c>
      <c r="F3415" s="27" t="str">
        <f>VLOOKUP(표1[[#This Row],[품번]],[1]!품번구분[#Data],2,0)</f>
        <v>G</v>
      </c>
      <c r="G3415" s="26">
        <v>6</v>
      </c>
      <c r="H3415" s="28">
        <v>85</v>
      </c>
      <c r="I3415" s="28">
        <v>0</v>
      </c>
      <c r="J3415" s="29">
        <f>표1[[#This Row],[C/V]]*표1[[#This Row],[판수]]-표1[[#This Row],[불량수량]]</f>
        <v>510</v>
      </c>
      <c r="K3415" s="28" t="s">
        <v>293</v>
      </c>
      <c r="L3415" s="28" t="s">
        <v>117</v>
      </c>
      <c r="M3415" s="30" t="s">
        <v>353</v>
      </c>
      <c r="N3415" s="56" t="s">
        <v>230</v>
      </c>
      <c r="O3415" s="25">
        <f t="shared" si="274"/>
        <v>660</v>
      </c>
      <c r="P3415" s="31">
        <v>0</v>
      </c>
      <c r="Q3415" s="32"/>
      <c r="R3415" s="33">
        <f t="shared" si="276"/>
        <v>7.7272727272727266</v>
      </c>
      <c r="S3415" s="34">
        <f t="shared" si="275"/>
        <v>98</v>
      </c>
      <c r="T3415" s="35">
        <f>IF(L3415="비가동",0,VLOOKUP(E3415,[1]단가!$D$4:$G$1048576,4,0))</f>
        <v>987.7</v>
      </c>
      <c r="U3415" s="35">
        <f t="shared" si="271"/>
        <v>503727</v>
      </c>
      <c r="V3415" s="36" t="str">
        <f>IF($L3415="비가동",0,IF($B3415="in",VLOOKUP($E3415,[1]투입량!$M:$T,3,FALSE),VLOOKUP($E3415,[1]투입량!$D:$I,3,FALSE)))</f>
        <v>E5007</v>
      </c>
      <c r="W3415" s="35">
        <f>IF($L3415="비가동",0,IF($B3415="in",VLOOKUP($E3415,[1]투입량!$M:$T,6,FALSE),VLOOKUP($E3415,[1]투입량!$D:$I,5,FALSE)))</f>
        <v>320</v>
      </c>
      <c r="X3415" s="35">
        <f t="shared" si="273"/>
        <v>29920</v>
      </c>
      <c r="Y3415" s="37">
        <f>IF(V3415=0,0,VLOOKUP(V3415,[1]원재료!C:H,3,0)*0.001)</f>
        <v>4.55</v>
      </c>
      <c r="Z3415" s="35">
        <f t="shared" si="272"/>
        <v>136136</v>
      </c>
      <c r="AA3415" s="49"/>
      <c r="AB3415" s="39" t="s">
        <v>232</v>
      </c>
      <c r="AC3415" s="40"/>
    </row>
    <row r="3416" spans="1:29" ht="19.5" customHeight="1" x14ac:dyDescent="0.45">
      <c r="A3416" s="58">
        <v>46163</v>
      </c>
      <c r="B3416" s="57" t="s">
        <v>29</v>
      </c>
      <c r="C3416" s="27" t="s">
        <v>168</v>
      </c>
      <c r="D3416" s="25" t="s">
        <v>367</v>
      </c>
      <c r="E3416" s="26" t="s">
        <v>295</v>
      </c>
      <c r="F3416" s="27" t="str">
        <f>VLOOKUP(표1[[#This Row],[품번]],[1]!품번구분[#Data],2,0)</f>
        <v>G</v>
      </c>
      <c r="G3416" s="26">
        <v>9</v>
      </c>
      <c r="H3416" s="28">
        <v>85</v>
      </c>
      <c r="I3416" s="28">
        <v>0</v>
      </c>
      <c r="J3416" s="29">
        <f>표1[[#This Row],[C/V]]*표1[[#This Row],[판수]]-표1[[#This Row],[불량수량]]</f>
        <v>765</v>
      </c>
      <c r="K3416" s="28" t="s">
        <v>293</v>
      </c>
      <c r="L3416" s="28" t="s">
        <v>117</v>
      </c>
      <c r="M3416" s="30" t="s">
        <v>353</v>
      </c>
      <c r="N3416" s="56" t="s">
        <v>230</v>
      </c>
      <c r="O3416" s="25">
        <f t="shared" si="274"/>
        <v>660</v>
      </c>
      <c r="P3416" s="31">
        <v>0</v>
      </c>
      <c r="Q3416" s="32"/>
      <c r="R3416" s="33">
        <f t="shared" si="276"/>
        <v>7.7272727272727266</v>
      </c>
      <c r="S3416" s="34">
        <f t="shared" si="275"/>
        <v>180</v>
      </c>
      <c r="T3416" s="35">
        <f>IF(L3416="비가동",0,VLOOKUP(E3416,[1]단가!$D$4:$G$1048576,4,0))</f>
        <v>250</v>
      </c>
      <c r="U3416" s="35">
        <f t="shared" si="271"/>
        <v>191250</v>
      </c>
      <c r="V3416" s="36" t="str">
        <f>IF($L3416="비가동",0,IF($B3416="in",VLOOKUP($E3416,[1]투입량!$M:$T,3,FALSE),VLOOKUP($E3416,[1]투입량!$D:$I,3,FALSE)))</f>
        <v>E5005-1</v>
      </c>
      <c r="W3416" s="35">
        <f>IF($L3416="비가동",0,IF($B3416="in",VLOOKUP($E3416,[1]투입량!$M:$T,6,FALSE),VLOOKUP($E3416,[1]투입량!$D:$I,5,FALSE)))</f>
        <v>302</v>
      </c>
      <c r="X3416" s="35">
        <f t="shared" si="273"/>
        <v>28237.000000000004</v>
      </c>
      <c r="Y3416" s="37">
        <f>IF(V3416=0,0,VLOOKUP(V3416,[1]원재료!C:H,3,0)*0.001)</f>
        <v>3.25</v>
      </c>
      <c r="Z3416" s="35">
        <f t="shared" si="272"/>
        <v>91770.250000000015</v>
      </c>
      <c r="AA3416" s="49"/>
      <c r="AB3416" s="39" t="s">
        <v>232</v>
      </c>
      <c r="AC3416" s="40"/>
    </row>
    <row r="3417" spans="1:29" ht="19.5" customHeight="1" x14ac:dyDescent="0.45">
      <c r="A3417" s="58">
        <v>46163</v>
      </c>
      <c r="B3417" s="57" t="s">
        <v>29</v>
      </c>
      <c r="C3417" s="27" t="s">
        <v>168</v>
      </c>
      <c r="D3417" s="25" t="s">
        <v>368</v>
      </c>
      <c r="E3417" s="26" t="s">
        <v>449</v>
      </c>
      <c r="F3417" s="27" t="str">
        <f>VLOOKUP(표1[[#This Row],[품번]],[1]!품번구분[#Data],2,0)</f>
        <v>G</v>
      </c>
      <c r="G3417" s="26">
        <v>168</v>
      </c>
      <c r="H3417" s="28">
        <v>60</v>
      </c>
      <c r="I3417" s="28">
        <v>0</v>
      </c>
      <c r="J3417" s="29">
        <f>표1[[#This Row],[C/V]]*표1[[#This Row],[판수]]-표1[[#This Row],[불량수량]]</f>
        <v>10080</v>
      </c>
      <c r="K3417" s="28" t="s">
        <v>293</v>
      </c>
      <c r="L3417" s="28" t="s">
        <v>117</v>
      </c>
      <c r="M3417" s="30" t="s">
        <v>353</v>
      </c>
      <c r="N3417" s="56" t="s">
        <v>230</v>
      </c>
      <c r="O3417" s="25">
        <f t="shared" si="274"/>
        <v>660</v>
      </c>
      <c r="P3417" s="31">
        <v>0</v>
      </c>
      <c r="Q3417" s="32"/>
      <c r="R3417" s="33">
        <f t="shared" si="276"/>
        <v>5.454545454545455</v>
      </c>
      <c r="S3417" s="34">
        <f t="shared" si="275"/>
        <v>115</v>
      </c>
      <c r="T3417" s="35">
        <f>IF(L3417="비가동",0,VLOOKUP(E3417,[1]단가!$D$4:$G$1048576,4,0))</f>
        <v>56</v>
      </c>
      <c r="U3417" s="35">
        <f t="shared" si="271"/>
        <v>564480</v>
      </c>
      <c r="V3417" s="36" t="str">
        <f>IF($L3417="비가동",0,IF($B3417="in",VLOOKUP($E3417,[1]투입량!$M:$T,3,FALSE),VLOOKUP($E3417,[1]투입량!$D:$I,3,FALSE)))</f>
        <v>E6501</v>
      </c>
      <c r="W3417" s="35">
        <f>IF($L3417="비가동",0,IF($B3417="in",VLOOKUP($E3417,[1]투입량!$M:$T,6,FALSE),VLOOKUP($E3417,[1]투입량!$D:$I,5,FALSE)))</f>
        <v>40</v>
      </c>
      <c r="X3417" s="35">
        <f t="shared" si="273"/>
        <v>2640</v>
      </c>
      <c r="Y3417" s="37">
        <f>IF(V3417=0,0,VLOOKUP(V3417,[1]원재료!C:H,3,0)*0.001)</f>
        <v>4.7300000000000004</v>
      </c>
      <c r="Z3417" s="35">
        <f t="shared" si="272"/>
        <v>12487.2</v>
      </c>
      <c r="AA3417" s="49"/>
      <c r="AB3417" s="39" t="s">
        <v>232</v>
      </c>
      <c r="AC3417" s="40"/>
    </row>
    <row r="3418" spans="1:29" ht="19.5" hidden="1" customHeight="1" x14ac:dyDescent="0.45">
      <c r="A3418" s="58">
        <v>46163</v>
      </c>
      <c r="B3418" s="57" t="s">
        <v>29</v>
      </c>
      <c r="C3418" s="27" t="s">
        <v>168</v>
      </c>
      <c r="D3418" s="25" t="s">
        <v>320</v>
      </c>
      <c r="E3418" s="26" t="s">
        <v>482</v>
      </c>
      <c r="F3418" s="27" t="str">
        <f>VLOOKUP(표1[[#This Row],[품번]],[1]!품번구분[#Data],2,0)</f>
        <v>G</v>
      </c>
      <c r="G3418" s="26">
        <v>2</v>
      </c>
      <c r="H3418" s="28">
        <v>61</v>
      </c>
      <c r="I3418" s="28">
        <v>0</v>
      </c>
      <c r="J3418" s="29">
        <f>표1[[#This Row],[C/V]]*표1[[#This Row],[판수]]-표1[[#This Row],[불량수량]]</f>
        <v>122</v>
      </c>
      <c r="K3418" s="28" t="s">
        <v>322</v>
      </c>
      <c r="L3418" s="28" t="s">
        <v>34</v>
      </c>
      <c r="M3418" s="30" t="s">
        <v>230</v>
      </c>
      <c r="N3418" s="56" t="s">
        <v>353</v>
      </c>
      <c r="O3418" s="25">
        <f t="shared" si="274"/>
        <v>380</v>
      </c>
      <c r="P3418" s="31">
        <v>240</v>
      </c>
      <c r="Q3418" s="32" t="s">
        <v>178</v>
      </c>
      <c r="R3418" s="33">
        <f t="shared" si="276"/>
        <v>9.6315789473684212</v>
      </c>
      <c r="S3418" s="34">
        <f t="shared" si="275"/>
        <v>155</v>
      </c>
      <c r="T3418" s="35">
        <f>IF(L3418="비가동",0,VLOOKUP(E3418,[1]단가!$D$4:$G$1048576,4,0))</f>
        <v>0</v>
      </c>
      <c r="U3418" s="35">
        <f t="shared" si="271"/>
        <v>0</v>
      </c>
      <c r="V3418" s="36" t="str">
        <f>IF($L3418="비가동",0,IF($B3418="in",VLOOKUP($E3418,[1]투입량!$M:$T,3,FALSE),VLOOKUP($E3418,[1]투입량!$D:$I,3,FALSE)))</f>
        <v>E5005-1</v>
      </c>
      <c r="W3418" s="35">
        <f>IF($L3418="비가동",0,IF($B3418="in",VLOOKUP($E3418,[1]투입량!$M:$T,6,FALSE),VLOOKUP($E3418,[1]투입량!$D:$I,5,FALSE)))</f>
        <v>0</v>
      </c>
      <c r="X3418" s="35">
        <f t="shared" si="273"/>
        <v>0</v>
      </c>
      <c r="Y3418" s="37">
        <f>IF(V3418=0,0,VLOOKUP(V3418,[1]원재료!C:H,3,0)*0.001)</f>
        <v>3.25</v>
      </c>
      <c r="Z3418" s="35">
        <f t="shared" si="272"/>
        <v>0</v>
      </c>
      <c r="AA3418" s="49"/>
      <c r="AB3418" s="39" t="s">
        <v>232</v>
      </c>
      <c r="AC3418" s="40"/>
    </row>
    <row r="3419" spans="1:29" ht="19.5" customHeight="1" x14ac:dyDescent="0.45">
      <c r="A3419" s="58">
        <v>46163</v>
      </c>
      <c r="B3419" s="57" t="s">
        <v>29</v>
      </c>
      <c r="C3419" s="27" t="s">
        <v>168</v>
      </c>
      <c r="D3419" s="25" t="s">
        <v>323</v>
      </c>
      <c r="E3419" s="26" t="s">
        <v>324</v>
      </c>
      <c r="F3419" s="27" t="str">
        <f>VLOOKUP(표1[[#This Row],[품번]],[1]!품번구분[#Data],2,0)</f>
        <v>G</v>
      </c>
      <c r="G3419" s="26">
        <v>40</v>
      </c>
      <c r="H3419" s="28">
        <v>89</v>
      </c>
      <c r="I3419" s="28">
        <v>0</v>
      </c>
      <c r="J3419" s="29">
        <f>표1[[#This Row],[C/V]]*표1[[#This Row],[판수]]-표1[[#This Row],[불량수량]]</f>
        <v>3560</v>
      </c>
      <c r="K3419" s="28" t="s">
        <v>322</v>
      </c>
      <c r="L3419" s="28" t="s">
        <v>34</v>
      </c>
      <c r="M3419" s="30" t="s">
        <v>230</v>
      </c>
      <c r="N3419" s="56" t="s">
        <v>353</v>
      </c>
      <c r="O3419" s="25">
        <f t="shared" si="274"/>
        <v>620</v>
      </c>
      <c r="P3419" s="31">
        <v>0</v>
      </c>
      <c r="Q3419" s="32"/>
      <c r="R3419" s="33">
        <f t="shared" si="276"/>
        <v>8.612903225806452</v>
      </c>
      <c r="S3419" s="34">
        <f t="shared" si="275"/>
        <v>183</v>
      </c>
      <c r="T3419" s="35">
        <f>IF(L3419="비가동",0,VLOOKUP(E3419,[1]단가!$D$4:$G$1048576,4,0))</f>
        <v>65</v>
      </c>
      <c r="U3419" s="35">
        <f t="shared" si="271"/>
        <v>231400</v>
      </c>
      <c r="V3419" s="36" t="str">
        <f>IF($L3419="비가동",0,IF($B3419="in",VLOOKUP($E3419,[1]투입량!$M:$T,3,FALSE),VLOOKUP($E3419,[1]투입량!$D:$I,3,FALSE)))</f>
        <v>E4005</v>
      </c>
      <c r="W3419" s="35">
        <f>IF($L3419="비가동",0,IF($B3419="in",VLOOKUP($E3419,[1]투입량!$M:$T,6,FALSE),VLOOKUP($E3419,[1]투입량!$D:$I,5,FALSE)))</f>
        <v>252</v>
      </c>
      <c r="X3419" s="35">
        <f t="shared" si="273"/>
        <v>24670.800000000003</v>
      </c>
      <c r="Y3419" s="37">
        <f>IF(V3419=0,0,VLOOKUP(V3419,[1]원재료!C:H,3,0)*0.001)</f>
        <v>3.22</v>
      </c>
      <c r="Z3419" s="35">
        <f t="shared" si="272"/>
        <v>79439.97600000001</v>
      </c>
      <c r="AA3419" s="49"/>
      <c r="AB3419" s="39" t="s">
        <v>232</v>
      </c>
      <c r="AC3419" s="40"/>
    </row>
    <row r="3420" spans="1:29" ht="19.5" customHeight="1" x14ac:dyDescent="0.45">
      <c r="A3420" s="58">
        <v>46163</v>
      </c>
      <c r="B3420" s="57" t="s">
        <v>29</v>
      </c>
      <c r="C3420" s="27" t="s">
        <v>168</v>
      </c>
      <c r="D3420" s="25" t="s">
        <v>325</v>
      </c>
      <c r="E3420" s="26" t="s">
        <v>394</v>
      </c>
      <c r="F3420" s="27" t="str">
        <f>VLOOKUP(표1[[#This Row],[품번]],[1]!품번구분[#Data],2,0)</f>
        <v>G</v>
      </c>
      <c r="G3420" s="26">
        <v>4</v>
      </c>
      <c r="H3420" s="28">
        <v>89</v>
      </c>
      <c r="I3420" s="28">
        <v>0</v>
      </c>
      <c r="J3420" s="29">
        <f>표1[[#This Row],[C/V]]*표1[[#This Row],[판수]]-표1[[#This Row],[불량수량]]</f>
        <v>356</v>
      </c>
      <c r="K3420" s="28" t="s">
        <v>322</v>
      </c>
      <c r="L3420" s="28" t="s">
        <v>34</v>
      </c>
      <c r="M3420" s="30" t="s">
        <v>230</v>
      </c>
      <c r="N3420" s="56" t="s">
        <v>353</v>
      </c>
      <c r="O3420" s="25">
        <f t="shared" si="274"/>
        <v>620</v>
      </c>
      <c r="P3420" s="31">
        <v>0</v>
      </c>
      <c r="Q3420" s="32"/>
      <c r="R3420" s="33">
        <f t="shared" si="276"/>
        <v>8.612903225806452</v>
      </c>
      <c r="S3420" s="34">
        <f t="shared" si="275"/>
        <v>183</v>
      </c>
      <c r="T3420" s="35">
        <f>IF(L3420="비가동",0,VLOOKUP(E3420,[1]단가!$D$4:$G$1048576,4,0))</f>
        <v>760</v>
      </c>
      <c r="U3420" s="35">
        <f t="shared" si="271"/>
        <v>270560</v>
      </c>
      <c r="V3420" s="36" t="str">
        <f>IF($L3420="비가동",0,IF($B3420="in",VLOOKUP($E3420,[1]투입량!$M:$T,3,FALSE),VLOOKUP($E3420,[1]투입량!$D:$I,3,FALSE)))</f>
        <v>E4701</v>
      </c>
      <c r="W3420" s="35">
        <f>IF($L3420="비가동",0,IF($B3420="in",VLOOKUP($E3420,[1]투입량!$M:$T,6,FALSE),VLOOKUP($E3420,[1]투입량!$D:$I,5,FALSE)))</f>
        <v>297</v>
      </c>
      <c r="X3420" s="35">
        <f t="shared" si="273"/>
        <v>29076.300000000003</v>
      </c>
      <c r="Y3420" s="37">
        <f>IF(V3420=0,0,VLOOKUP(V3420,'[1]원재료 (2)'!C:H,3,0)*0.001)</f>
        <v>3.13</v>
      </c>
      <c r="Z3420" s="35">
        <f t="shared" si="272"/>
        <v>91008.819000000003</v>
      </c>
      <c r="AA3420" s="49"/>
      <c r="AB3420" s="39" t="s">
        <v>232</v>
      </c>
      <c r="AC3420" s="40"/>
    </row>
    <row r="3421" spans="1:29" ht="19.5" customHeight="1" x14ac:dyDescent="0.45">
      <c r="A3421" s="58">
        <v>46163</v>
      </c>
      <c r="B3421" s="57" t="s">
        <v>29</v>
      </c>
      <c r="C3421" s="27" t="s">
        <v>168</v>
      </c>
      <c r="D3421" s="25" t="s">
        <v>320</v>
      </c>
      <c r="E3421" s="26" t="s">
        <v>482</v>
      </c>
      <c r="F3421" s="27" t="str">
        <f>VLOOKUP(표1[[#This Row],[품번]],[1]!품번구분[#Data],2,0)</f>
        <v>G</v>
      </c>
      <c r="G3421" s="26">
        <v>2</v>
      </c>
      <c r="H3421" s="28">
        <v>94</v>
      </c>
      <c r="I3421" s="28">
        <v>0</v>
      </c>
      <c r="J3421" s="29">
        <f>표1[[#This Row],[C/V]]*표1[[#This Row],[판수]]-표1[[#This Row],[불량수량]]</f>
        <v>188</v>
      </c>
      <c r="K3421" s="28" t="s">
        <v>327</v>
      </c>
      <c r="L3421" s="28" t="s">
        <v>117</v>
      </c>
      <c r="M3421" s="30" t="s">
        <v>353</v>
      </c>
      <c r="N3421" s="56" t="s">
        <v>230</v>
      </c>
      <c r="O3421" s="25">
        <f t="shared" si="274"/>
        <v>660</v>
      </c>
      <c r="P3421" s="31">
        <v>0</v>
      </c>
      <c r="Q3421" s="32"/>
      <c r="R3421" s="33">
        <f t="shared" si="276"/>
        <v>8.545454545454545</v>
      </c>
      <c r="S3421" s="34">
        <f t="shared" si="275"/>
        <v>155</v>
      </c>
      <c r="T3421" s="35">
        <f>IF(L3421="비가동",0,VLOOKUP(E3421,[1]단가!$D$4:$G$1048576,4,0))</f>
        <v>0</v>
      </c>
      <c r="U3421" s="35">
        <f t="shared" si="271"/>
        <v>0</v>
      </c>
      <c r="V3421" s="36" t="str">
        <f>IF($L3421="비가동",0,IF($B3421="in",VLOOKUP($E3421,[1]투입량!$M:$T,3,FALSE),VLOOKUP($E3421,[1]투입량!$D:$I,3,FALSE)))</f>
        <v>E5005-1</v>
      </c>
      <c r="W3421" s="35">
        <f>IF($L3421="비가동",0,IF($B3421="in",VLOOKUP($E3421,[1]투입량!$M:$T,6,FALSE),VLOOKUP($E3421,[1]투입량!$D:$I,5,FALSE)))</f>
        <v>0</v>
      </c>
      <c r="X3421" s="35">
        <f t="shared" si="273"/>
        <v>0</v>
      </c>
      <c r="Y3421" s="37">
        <f>IF(V3421=0,0,VLOOKUP(V3421,'[1]원재료 (2)'!C:H,3,0)*0.001)</f>
        <v>3.25</v>
      </c>
      <c r="Z3421" s="35">
        <f t="shared" si="272"/>
        <v>0</v>
      </c>
      <c r="AA3421" s="49"/>
      <c r="AB3421" s="39" t="s">
        <v>232</v>
      </c>
      <c r="AC3421" s="40"/>
    </row>
    <row r="3422" spans="1:29" ht="19.5" customHeight="1" x14ac:dyDescent="0.45">
      <c r="A3422" s="58">
        <v>46163</v>
      </c>
      <c r="B3422" s="57" t="s">
        <v>29</v>
      </c>
      <c r="C3422" s="27" t="s">
        <v>168</v>
      </c>
      <c r="D3422" s="25" t="s">
        <v>323</v>
      </c>
      <c r="E3422" s="26" t="s">
        <v>324</v>
      </c>
      <c r="F3422" s="27" t="str">
        <f>VLOOKUP(표1[[#This Row],[품번]],[1]!품번구분[#Data],2,0)</f>
        <v>G</v>
      </c>
      <c r="G3422" s="26">
        <v>40</v>
      </c>
      <c r="H3422" s="28">
        <v>94</v>
      </c>
      <c r="I3422" s="28">
        <v>0</v>
      </c>
      <c r="J3422" s="29">
        <f>표1[[#This Row],[C/V]]*표1[[#This Row],[판수]]-표1[[#This Row],[불량수량]]</f>
        <v>3760</v>
      </c>
      <c r="K3422" s="28" t="s">
        <v>327</v>
      </c>
      <c r="L3422" s="28" t="s">
        <v>117</v>
      </c>
      <c r="M3422" s="30" t="s">
        <v>353</v>
      </c>
      <c r="N3422" s="56" t="s">
        <v>230</v>
      </c>
      <c r="O3422" s="25">
        <f t="shared" si="274"/>
        <v>660</v>
      </c>
      <c r="P3422" s="31">
        <v>0</v>
      </c>
      <c r="Q3422" s="32"/>
      <c r="R3422" s="33">
        <f t="shared" si="276"/>
        <v>8.545454545454545</v>
      </c>
      <c r="S3422" s="34">
        <f t="shared" si="275"/>
        <v>183</v>
      </c>
      <c r="T3422" s="35">
        <f>IF(L3422="비가동",0,VLOOKUP(E3422,[1]단가!$D$4:$G$1048576,4,0))</f>
        <v>65</v>
      </c>
      <c r="U3422" s="35">
        <f t="shared" si="271"/>
        <v>244400</v>
      </c>
      <c r="V3422" s="36" t="str">
        <f>IF($L3422="비가동",0,IF($B3422="in",VLOOKUP($E3422,[1]투입량!$M:$T,3,FALSE),VLOOKUP($E3422,[1]투입량!$D:$I,3,FALSE)))</f>
        <v>E4005</v>
      </c>
      <c r="W3422" s="35">
        <f>IF($L3422="비가동",0,IF($B3422="in",VLOOKUP($E3422,[1]투입량!$M:$T,6,FALSE),VLOOKUP($E3422,[1]투입량!$D:$I,5,FALSE)))</f>
        <v>252</v>
      </c>
      <c r="X3422" s="35">
        <f t="shared" si="273"/>
        <v>26056.800000000003</v>
      </c>
      <c r="Y3422" s="37">
        <f>IF(V3422=0,0,VLOOKUP(V3422,'[1]원재료 (2)'!C:H,3,0)*0.001)</f>
        <v>3.22</v>
      </c>
      <c r="Z3422" s="35">
        <f t="shared" si="272"/>
        <v>83902.896000000008</v>
      </c>
      <c r="AA3422" s="49"/>
      <c r="AB3422" s="39" t="s">
        <v>232</v>
      </c>
      <c r="AC3422" s="40"/>
    </row>
    <row r="3423" spans="1:29" ht="19.5" customHeight="1" x14ac:dyDescent="0.45">
      <c r="A3423" s="58">
        <v>46163</v>
      </c>
      <c r="B3423" s="57" t="s">
        <v>29</v>
      </c>
      <c r="C3423" s="27" t="s">
        <v>168</v>
      </c>
      <c r="D3423" s="25" t="s">
        <v>325</v>
      </c>
      <c r="E3423" s="26" t="s">
        <v>394</v>
      </c>
      <c r="F3423" s="27" t="str">
        <f>VLOOKUP(표1[[#This Row],[품번]],[1]!품번구분[#Data],2,0)</f>
        <v>G</v>
      </c>
      <c r="G3423" s="26">
        <v>4</v>
      </c>
      <c r="H3423" s="60">
        <v>94</v>
      </c>
      <c r="I3423" s="28">
        <v>0</v>
      </c>
      <c r="J3423" s="29">
        <f>표1[[#This Row],[C/V]]*표1[[#This Row],[판수]]-표1[[#This Row],[불량수량]]</f>
        <v>376</v>
      </c>
      <c r="K3423" s="28" t="s">
        <v>327</v>
      </c>
      <c r="L3423" s="28" t="s">
        <v>117</v>
      </c>
      <c r="M3423" s="30" t="s">
        <v>353</v>
      </c>
      <c r="N3423" s="56" t="s">
        <v>230</v>
      </c>
      <c r="O3423" s="25">
        <f t="shared" si="274"/>
        <v>660</v>
      </c>
      <c r="P3423" s="31">
        <v>0</v>
      </c>
      <c r="Q3423" s="32"/>
      <c r="R3423" s="33">
        <f t="shared" si="276"/>
        <v>8.545454545454545</v>
      </c>
      <c r="S3423" s="34">
        <f t="shared" si="275"/>
        <v>183</v>
      </c>
      <c r="T3423" s="35">
        <f>IF(L3423="비가동",0,VLOOKUP(E3423,[1]단가!$D$4:$G$1048576,4,0))</f>
        <v>760</v>
      </c>
      <c r="U3423" s="35">
        <f t="shared" si="271"/>
        <v>285760</v>
      </c>
      <c r="V3423" s="36" t="str">
        <f>IF($L3423="비가동",0,IF($B3423="in",VLOOKUP($E3423,[1]투입량!$M:$T,3,FALSE),VLOOKUP($E3423,[1]투입량!$D:$I,3,FALSE)))</f>
        <v>E4701</v>
      </c>
      <c r="W3423" s="35">
        <f>IF($L3423="비가동",0,IF($B3423="in",VLOOKUP($E3423,[1]투입량!$M:$T,6,FALSE),VLOOKUP($E3423,[1]투입량!$D:$I,5,FALSE)))</f>
        <v>297</v>
      </c>
      <c r="X3423" s="35">
        <f t="shared" si="273"/>
        <v>30709.800000000003</v>
      </c>
      <c r="Y3423" s="37">
        <f>IF(V3423=0,0,VLOOKUP(V3423,'[1]원재료 (2)'!C:H,3,0)*0.001)</f>
        <v>3.13</v>
      </c>
      <c r="Z3423" s="35">
        <f t="shared" si="272"/>
        <v>96121.673999999999</v>
      </c>
      <c r="AA3423" s="49"/>
      <c r="AB3423" s="39" t="s">
        <v>232</v>
      </c>
      <c r="AC3423" s="40"/>
    </row>
    <row r="3424" spans="1:29" ht="19.5" customHeight="1" x14ac:dyDescent="0.45">
      <c r="A3424" s="58">
        <v>46163</v>
      </c>
      <c r="B3424" s="57" t="s">
        <v>29</v>
      </c>
      <c r="C3424" s="27" t="s">
        <v>168</v>
      </c>
      <c r="D3424" s="25" t="s">
        <v>328</v>
      </c>
      <c r="E3424" s="26" t="s">
        <v>236</v>
      </c>
      <c r="F3424" s="27" t="str">
        <f>VLOOKUP(표1[[#This Row],[품번]],[1]!품번구분[#Data],2,0)</f>
        <v>G</v>
      </c>
      <c r="G3424" s="26">
        <v>9</v>
      </c>
      <c r="H3424" s="28">
        <v>58</v>
      </c>
      <c r="I3424" s="28">
        <v>0</v>
      </c>
      <c r="J3424" s="29">
        <f>표1[[#This Row],[C/V]]*표1[[#This Row],[판수]]-표1[[#This Row],[불량수량]]</f>
        <v>522</v>
      </c>
      <c r="K3424" s="28" t="s">
        <v>334</v>
      </c>
      <c r="L3424" s="28" t="s">
        <v>34</v>
      </c>
      <c r="M3424" s="30" t="s">
        <v>230</v>
      </c>
      <c r="N3424" s="56" t="s">
        <v>353</v>
      </c>
      <c r="O3424" s="25">
        <f t="shared" si="274"/>
        <v>620</v>
      </c>
      <c r="P3424" s="31">
        <v>0</v>
      </c>
      <c r="Q3424" s="32"/>
      <c r="R3424" s="33">
        <f t="shared" si="276"/>
        <v>5.612903225806452</v>
      </c>
      <c r="S3424" s="34">
        <f t="shared" si="275"/>
        <v>120</v>
      </c>
      <c r="T3424" s="35">
        <f>IF(L3424="비가동",0,VLOOKUP(E3424,[1]단가!$D$4:$G$1048576,4,0))</f>
        <v>1541.9</v>
      </c>
      <c r="U3424" s="35">
        <f t="shared" si="271"/>
        <v>804871.8</v>
      </c>
      <c r="V3424" s="36" t="str">
        <f>IF($L3424="비가동",0,IF($B3424="in",VLOOKUP($E3424,[1]투입량!$M:$T,3,FALSE),VLOOKUP($E3424,[1]투입량!$D:$I,3,FALSE)))</f>
        <v>E5005-1</v>
      </c>
      <c r="W3424" s="35">
        <f>IF($L3424="비가동",0,IF($B3424="in",VLOOKUP($E3424,[1]투입량!$M:$T,6,FALSE),VLOOKUP($E3424,[1]투입량!$D:$I,5,FALSE)))</f>
        <v>1638</v>
      </c>
      <c r="X3424" s="35">
        <f t="shared" si="273"/>
        <v>104504.40000000001</v>
      </c>
      <c r="Y3424" s="37">
        <f>IF(V3424=0,0,VLOOKUP(V3424,'[1]원재료 (2)'!C:H,3,0)*0.001)</f>
        <v>3.25</v>
      </c>
      <c r="Z3424" s="35">
        <f t="shared" si="272"/>
        <v>339639.30000000005</v>
      </c>
      <c r="AA3424" s="49"/>
      <c r="AB3424" s="39" t="s">
        <v>232</v>
      </c>
      <c r="AC3424" s="40"/>
    </row>
    <row r="3425" spans="1:29" ht="19.5" customHeight="1" x14ac:dyDescent="0.45">
      <c r="A3425" s="58">
        <v>46163</v>
      </c>
      <c r="B3425" s="57" t="s">
        <v>29</v>
      </c>
      <c r="C3425" s="27" t="s">
        <v>168</v>
      </c>
      <c r="D3425" s="25" t="s">
        <v>331</v>
      </c>
      <c r="E3425" s="26" t="s">
        <v>332</v>
      </c>
      <c r="F3425" s="27" t="str">
        <f>VLOOKUP(표1[[#This Row],[품번]],[1]!품번구분[#Data],2,0)</f>
        <v>G</v>
      </c>
      <c r="G3425" s="26">
        <v>16</v>
      </c>
      <c r="H3425" s="28">
        <v>58</v>
      </c>
      <c r="I3425" s="28">
        <v>0</v>
      </c>
      <c r="J3425" s="29">
        <f>표1[[#This Row],[C/V]]*표1[[#This Row],[판수]]-표1[[#This Row],[불량수량]]</f>
        <v>928</v>
      </c>
      <c r="K3425" s="28" t="s">
        <v>334</v>
      </c>
      <c r="L3425" s="28" t="s">
        <v>34</v>
      </c>
      <c r="M3425" s="30" t="s">
        <v>230</v>
      </c>
      <c r="N3425" s="56" t="s">
        <v>353</v>
      </c>
      <c r="O3425" s="25">
        <f t="shared" si="274"/>
        <v>620</v>
      </c>
      <c r="P3425" s="31">
        <v>0</v>
      </c>
      <c r="Q3425" s="32"/>
      <c r="R3425" s="33">
        <f t="shared" si="276"/>
        <v>5.612903225806452</v>
      </c>
      <c r="S3425" s="34">
        <f t="shared" si="275"/>
        <v>120</v>
      </c>
      <c r="T3425" s="35">
        <f>IF(L3425="비가동",0,VLOOKUP(E3425,[1]단가!$D$4:$G$1048576,4,0))</f>
        <v>820.4</v>
      </c>
      <c r="U3425" s="35">
        <f t="shared" si="271"/>
        <v>761331.19999999995</v>
      </c>
      <c r="V3425" s="36" t="str">
        <f>IF($L3425="비가동",0,IF($B3425="in",VLOOKUP($E3425,[1]투입량!$M:$T,3,FALSE),VLOOKUP($E3425,[1]투입량!$D:$I,3,FALSE)))</f>
        <v>E5005-1</v>
      </c>
      <c r="W3425" s="35">
        <f>IF($L3425="비가동",0,IF($B3425="in",VLOOKUP($E3425,[1]투입량!$M:$T,6,FALSE),VLOOKUP($E3425,[1]투입량!$D:$I,5,FALSE)))</f>
        <v>360</v>
      </c>
      <c r="X3425" s="35">
        <f t="shared" si="273"/>
        <v>22968.000000000004</v>
      </c>
      <c r="Y3425" s="37">
        <f>IF(V3425=0,0,VLOOKUP(V3425,'[1]원재료 (2)'!C:H,3,0)*0.001)</f>
        <v>3.25</v>
      </c>
      <c r="Z3425" s="35">
        <f t="shared" si="272"/>
        <v>74646.000000000015</v>
      </c>
      <c r="AA3425" s="49"/>
      <c r="AB3425" s="39" t="s">
        <v>232</v>
      </c>
      <c r="AC3425" s="40"/>
    </row>
    <row r="3426" spans="1:29" ht="19.5" customHeight="1" x14ac:dyDescent="0.45">
      <c r="A3426" s="58">
        <v>46163</v>
      </c>
      <c r="B3426" s="57" t="s">
        <v>29</v>
      </c>
      <c r="C3426" s="27" t="s">
        <v>168</v>
      </c>
      <c r="D3426" s="25" t="s">
        <v>333</v>
      </c>
      <c r="E3426" s="26" t="s">
        <v>332</v>
      </c>
      <c r="F3426" s="27" t="str">
        <f>VLOOKUP(표1[[#This Row],[품번]],[1]!품번구분[#Data],2,0)</f>
        <v>G</v>
      </c>
      <c r="G3426" s="26">
        <v>16</v>
      </c>
      <c r="H3426" s="28">
        <v>58</v>
      </c>
      <c r="I3426" s="28">
        <v>0</v>
      </c>
      <c r="J3426" s="29">
        <f>표1[[#This Row],[C/V]]*표1[[#This Row],[판수]]-표1[[#This Row],[불량수량]]</f>
        <v>928</v>
      </c>
      <c r="K3426" s="28" t="s">
        <v>334</v>
      </c>
      <c r="L3426" s="28" t="s">
        <v>34</v>
      </c>
      <c r="M3426" s="30" t="s">
        <v>230</v>
      </c>
      <c r="N3426" s="56" t="s">
        <v>353</v>
      </c>
      <c r="O3426" s="25">
        <f t="shared" si="274"/>
        <v>620</v>
      </c>
      <c r="P3426" s="31">
        <v>0</v>
      </c>
      <c r="Q3426" s="32"/>
      <c r="R3426" s="33">
        <f t="shared" si="276"/>
        <v>5.612903225806452</v>
      </c>
      <c r="S3426" s="34">
        <f t="shared" si="275"/>
        <v>120</v>
      </c>
      <c r="T3426" s="35">
        <f>IF(L3426="비가동",0,VLOOKUP(E3426,[1]단가!$D$4:$G$1048576,4,0))</f>
        <v>820.4</v>
      </c>
      <c r="U3426" s="35">
        <f t="shared" si="271"/>
        <v>761331.19999999995</v>
      </c>
      <c r="V3426" s="36" t="str">
        <f>IF($L3426="비가동",0,IF($B3426="in",VLOOKUP($E3426,[1]투입량!$M:$T,3,FALSE),VLOOKUP($E3426,[1]투입량!$D:$I,3,FALSE)))</f>
        <v>E5005-1</v>
      </c>
      <c r="W3426" s="35">
        <f>IF($L3426="비가동",0,IF($B3426="in",VLOOKUP($E3426,[1]투입량!$M:$T,6,FALSE),VLOOKUP($E3426,[1]투입량!$D:$I,5,FALSE)))</f>
        <v>360</v>
      </c>
      <c r="X3426" s="35">
        <f t="shared" si="273"/>
        <v>22968.000000000004</v>
      </c>
      <c r="Y3426" s="37">
        <f>IF(V3426=0,0,VLOOKUP(V3426,[1]원재료!C:H,3,0)*0.001)</f>
        <v>3.25</v>
      </c>
      <c r="Z3426" s="35">
        <f t="shared" si="272"/>
        <v>74646.000000000015</v>
      </c>
      <c r="AA3426" s="49"/>
      <c r="AB3426" s="39" t="s">
        <v>232</v>
      </c>
      <c r="AC3426" s="40"/>
    </row>
    <row r="3427" spans="1:29" ht="19.5" customHeight="1" x14ac:dyDescent="0.45">
      <c r="A3427" s="58">
        <v>46163</v>
      </c>
      <c r="B3427" s="57" t="s">
        <v>29</v>
      </c>
      <c r="C3427" s="27" t="s">
        <v>168</v>
      </c>
      <c r="D3427" s="25" t="s">
        <v>328</v>
      </c>
      <c r="E3427" s="26" t="s">
        <v>236</v>
      </c>
      <c r="F3427" s="27" t="str">
        <f>VLOOKUP(표1[[#This Row],[품번]],[1]!품번구분[#Data],2,0)</f>
        <v>G</v>
      </c>
      <c r="G3427" s="26">
        <v>9</v>
      </c>
      <c r="H3427" s="28">
        <v>62</v>
      </c>
      <c r="I3427" s="28">
        <v>0</v>
      </c>
      <c r="J3427" s="29">
        <f>표1[[#This Row],[C/V]]*표1[[#This Row],[판수]]-표1[[#This Row],[불량수량]]</f>
        <v>558</v>
      </c>
      <c r="K3427" s="28" t="s">
        <v>330</v>
      </c>
      <c r="L3427" s="28" t="s">
        <v>117</v>
      </c>
      <c r="M3427" s="30" t="s">
        <v>353</v>
      </c>
      <c r="N3427" s="56" t="s">
        <v>230</v>
      </c>
      <c r="O3427" s="25">
        <f t="shared" si="274"/>
        <v>660</v>
      </c>
      <c r="P3427" s="31">
        <v>0</v>
      </c>
      <c r="Q3427" s="32"/>
      <c r="R3427" s="33">
        <f t="shared" si="276"/>
        <v>5.6363636363636358</v>
      </c>
      <c r="S3427" s="34">
        <f t="shared" si="275"/>
        <v>120</v>
      </c>
      <c r="T3427" s="35">
        <f>IF(L3427="비가동",0,VLOOKUP(E3427,[1]단가!$D$4:$G$1048576,4,0))</f>
        <v>1541.9</v>
      </c>
      <c r="U3427" s="35">
        <f t="shared" si="271"/>
        <v>860380.20000000007</v>
      </c>
      <c r="V3427" s="36" t="str">
        <f>IF($L3427="비가동",0,IF($B3427="in",VLOOKUP($E3427,[1]투입량!$M:$T,3,FALSE),VLOOKUP($E3427,[1]투입량!$D:$I,3,FALSE)))</f>
        <v>E5005-1</v>
      </c>
      <c r="W3427" s="35">
        <f>IF($L3427="비가동",0,IF($B3427="in",VLOOKUP($E3427,[1]투입량!$M:$T,6,FALSE),VLOOKUP($E3427,[1]투입량!$D:$I,5,FALSE)))</f>
        <v>1638</v>
      </c>
      <c r="X3427" s="35">
        <f t="shared" si="273"/>
        <v>111711.6</v>
      </c>
      <c r="Y3427" s="37">
        <f>IF(V3427=0,0,VLOOKUP(V3427,'[1]원재료 (2)'!C:H,3,0)*0.001)</f>
        <v>3.25</v>
      </c>
      <c r="Z3427" s="35">
        <f t="shared" si="272"/>
        <v>363062.7</v>
      </c>
      <c r="AA3427" s="49"/>
      <c r="AB3427" s="39" t="s">
        <v>232</v>
      </c>
      <c r="AC3427" s="40"/>
    </row>
    <row r="3428" spans="1:29" ht="19.5" customHeight="1" x14ac:dyDescent="0.45">
      <c r="A3428" s="58">
        <v>46163</v>
      </c>
      <c r="B3428" s="57" t="s">
        <v>29</v>
      </c>
      <c r="C3428" s="27" t="s">
        <v>168</v>
      </c>
      <c r="D3428" s="25" t="s">
        <v>331</v>
      </c>
      <c r="E3428" s="26" t="s">
        <v>332</v>
      </c>
      <c r="F3428" s="27" t="str">
        <f>VLOOKUP(표1[[#This Row],[품번]],[1]!품번구분[#Data],2,0)</f>
        <v>G</v>
      </c>
      <c r="G3428" s="26">
        <v>16</v>
      </c>
      <c r="H3428" s="28">
        <v>62</v>
      </c>
      <c r="I3428" s="28">
        <v>0</v>
      </c>
      <c r="J3428" s="29">
        <f>표1[[#This Row],[C/V]]*표1[[#This Row],[판수]]-표1[[#This Row],[불량수량]]</f>
        <v>992</v>
      </c>
      <c r="K3428" s="28" t="s">
        <v>330</v>
      </c>
      <c r="L3428" s="28" t="s">
        <v>117</v>
      </c>
      <c r="M3428" s="30" t="s">
        <v>353</v>
      </c>
      <c r="N3428" s="56" t="s">
        <v>230</v>
      </c>
      <c r="O3428" s="25">
        <f t="shared" si="274"/>
        <v>660</v>
      </c>
      <c r="P3428" s="31">
        <v>0</v>
      </c>
      <c r="Q3428" s="32"/>
      <c r="R3428" s="33">
        <f t="shared" si="276"/>
        <v>5.6363636363636358</v>
      </c>
      <c r="S3428" s="34">
        <f t="shared" si="275"/>
        <v>120</v>
      </c>
      <c r="T3428" s="35">
        <f>IF(L3428="비가동",0,VLOOKUP(E3428,[1]단가!$D$4:$G$1048576,4,0))</f>
        <v>820.4</v>
      </c>
      <c r="U3428" s="35">
        <f t="shared" si="271"/>
        <v>813836.79999999993</v>
      </c>
      <c r="V3428" s="36" t="str">
        <f>IF($L3428="비가동",0,IF($B3428="in",VLOOKUP($E3428,[1]투입량!$M:$T,3,FALSE),VLOOKUP($E3428,[1]투입량!$D:$I,3,FALSE)))</f>
        <v>E5005-1</v>
      </c>
      <c r="W3428" s="35">
        <f>IF($L3428="비가동",0,IF($B3428="in",VLOOKUP($E3428,[1]투입량!$M:$T,6,FALSE),VLOOKUP($E3428,[1]투입량!$D:$I,5,FALSE)))</f>
        <v>360</v>
      </c>
      <c r="X3428" s="35">
        <f t="shared" si="273"/>
        <v>24552.000000000004</v>
      </c>
      <c r="Y3428" s="37">
        <f>IF(V3428=0,0,VLOOKUP(V3428,'[1]원재료 (2)'!C:H,3,0)*0.001)</f>
        <v>3.25</v>
      </c>
      <c r="Z3428" s="35">
        <f t="shared" si="272"/>
        <v>79794.000000000015</v>
      </c>
      <c r="AA3428" s="49"/>
      <c r="AB3428" s="39" t="s">
        <v>232</v>
      </c>
      <c r="AC3428" s="40"/>
    </row>
    <row r="3429" spans="1:29" ht="19.5" customHeight="1" x14ac:dyDescent="0.45">
      <c r="A3429" s="58">
        <v>46163</v>
      </c>
      <c r="B3429" s="57" t="s">
        <v>29</v>
      </c>
      <c r="C3429" s="27" t="s">
        <v>168</v>
      </c>
      <c r="D3429" s="25" t="s">
        <v>333</v>
      </c>
      <c r="E3429" s="26" t="s">
        <v>332</v>
      </c>
      <c r="F3429" s="27" t="str">
        <f>VLOOKUP(표1[[#This Row],[품번]],[1]!품번구분[#Data],2,0)</f>
        <v>G</v>
      </c>
      <c r="G3429" s="26">
        <v>16</v>
      </c>
      <c r="H3429" s="28">
        <v>62</v>
      </c>
      <c r="I3429" s="28">
        <v>0</v>
      </c>
      <c r="J3429" s="29">
        <f>표1[[#This Row],[C/V]]*표1[[#This Row],[판수]]-표1[[#This Row],[불량수량]]</f>
        <v>992</v>
      </c>
      <c r="K3429" s="28" t="s">
        <v>330</v>
      </c>
      <c r="L3429" s="28" t="s">
        <v>117</v>
      </c>
      <c r="M3429" s="30" t="s">
        <v>353</v>
      </c>
      <c r="N3429" s="56" t="s">
        <v>230</v>
      </c>
      <c r="O3429" s="25">
        <f t="shared" si="274"/>
        <v>660</v>
      </c>
      <c r="P3429" s="31">
        <v>0</v>
      </c>
      <c r="Q3429" s="32"/>
      <c r="R3429" s="33">
        <f t="shared" si="276"/>
        <v>5.6363636363636358</v>
      </c>
      <c r="S3429" s="34">
        <f t="shared" si="275"/>
        <v>120</v>
      </c>
      <c r="T3429" s="35">
        <f>IF(L3429="비가동",0,VLOOKUP(E3429,[1]단가!$D$4:$G$1048576,4,0))</f>
        <v>820.4</v>
      </c>
      <c r="U3429" s="35">
        <f t="shared" si="271"/>
        <v>813836.79999999993</v>
      </c>
      <c r="V3429" s="36" t="str">
        <f>IF($L3429="비가동",0,IF($B3429="in",VLOOKUP($E3429,[1]투입량!$M:$T,3,FALSE),VLOOKUP($E3429,[1]투입량!$D:$I,3,FALSE)))</f>
        <v>E5005-1</v>
      </c>
      <c r="W3429" s="35">
        <f>IF($L3429="비가동",0,IF($B3429="in",VLOOKUP($E3429,[1]투입량!$M:$T,6,FALSE),VLOOKUP($E3429,[1]투입량!$D:$I,5,FALSE)))</f>
        <v>360</v>
      </c>
      <c r="X3429" s="35">
        <f t="shared" si="273"/>
        <v>24552.000000000004</v>
      </c>
      <c r="Y3429" s="37">
        <f>IF(V3429=0,0,VLOOKUP(V3429,[1]원재료!C:H,3,0)*0.001)</f>
        <v>3.25</v>
      </c>
      <c r="Z3429" s="35">
        <f t="shared" si="272"/>
        <v>79794.000000000015</v>
      </c>
      <c r="AA3429" s="49"/>
      <c r="AB3429" s="39" t="s">
        <v>232</v>
      </c>
      <c r="AC3429" s="40"/>
    </row>
    <row r="3430" spans="1:29" ht="19.5" hidden="1" customHeight="1" x14ac:dyDescent="0.45">
      <c r="A3430" s="58">
        <v>46163</v>
      </c>
      <c r="B3430" s="57" t="s">
        <v>29</v>
      </c>
      <c r="C3430" s="27" t="s">
        <v>168</v>
      </c>
      <c r="D3430" s="25" t="s">
        <v>335</v>
      </c>
      <c r="E3430" s="26" t="s">
        <v>336</v>
      </c>
      <c r="F3430" s="27" t="str">
        <f>VLOOKUP(표1[[#This Row],[품번]],[1]!품번구분[#Data],2,0)</f>
        <v>G</v>
      </c>
      <c r="G3430" s="26">
        <v>12</v>
      </c>
      <c r="H3430" s="28">
        <v>37</v>
      </c>
      <c r="I3430" s="28">
        <v>0</v>
      </c>
      <c r="J3430" s="29">
        <f>표1[[#This Row],[C/V]]*표1[[#This Row],[판수]]-표1[[#This Row],[불량수량]]</f>
        <v>444</v>
      </c>
      <c r="K3430" s="28" t="s">
        <v>342</v>
      </c>
      <c r="L3430" s="28" t="s">
        <v>34</v>
      </c>
      <c r="M3430" s="30" t="s">
        <v>230</v>
      </c>
      <c r="N3430" s="56" t="s">
        <v>353</v>
      </c>
      <c r="O3430" s="25">
        <f t="shared" si="274"/>
        <v>350</v>
      </c>
      <c r="P3430" s="31">
        <v>270</v>
      </c>
      <c r="Q3430" s="32" t="s">
        <v>343</v>
      </c>
      <c r="R3430" s="33">
        <f t="shared" si="276"/>
        <v>6.3428571428571434</v>
      </c>
      <c r="S3430" s="34">
        <f t="shared" si="275"/>
        <v>118</v>
      </c>
      <c r="T3430" s="35">
        <f>IF(L3430="비가동",0,VLOOKUP(E3430,[1]단가!$D$4:$G$1048576,4,0))</f>
        <v>382.8</v>
      </c>
      <c r="U3430" s="35">
        <f t="shared" si="271"/>
        <v>169963.2</v>
      </c>
      <c r="V3430" s="36" t="str">
        <f>IF($L3430="비가동",0,IF($B3430="in",VLOOKUP($E3430,[1]투입량!$M:$T,3,FALSE),VLOOKUP($E3430,[1]투입량!$D:$I,3,FALSE)))</f>
        <v>E5007</v>
      </c>
      <c r="W3430" s="35">
        <f>IF($L3430="비가동",0,IF($B3430="in",VLOOKUP($E3430,[1]투입량!$M:$T,6,FALSE),VLOOKUP($E3430,[1]투입량!$D:$I,5,FALSE)))</f>
        <v>480</v>
      </c>
      <c r="X3430" s="35">
        <f t="shared" si="273"/>
        <v>19536</v>
      </c>
      <c r="Y3430" s="37">
        <f>IF(V3430=0,0,VLOOKUP(V3430,[1]원재료!C:H,3,0)*0.001)</f>
        <v>4.55</v>
      </c>
      <c r="Z3430" s="35">
        <f t="shared" si="272"/>
        <v>88888.8</v>
      </c>
      <c r="AA3430" s="49"/>
      <c r="AB3430" s="39" t="s">
        <v>232</v>
      </c>
      <c r="AC3430" s="40"/>
    </row>
    <row r="3431" spans="1:29" ht="19.5" customHeight="1" x14ac:dyDescent="0.45">
      <c r="A3431" s="58">
        <v>46163</v>
      </c>
      <c r="B3431" s="57" t="s">
        <v>29</v>
      </c>
      <c r="C3431" s="27" t="s">
        <v>168</v>
      </c>
      <c r="D3431" s="25" t="s">
        <v>338</v>
      </c>
      <c r="E3431" s="26" t="s">
        <v>477</v>
      </c>
      <c r="F3431" s="27" t="str">
        <f>VLOOKUP(표1[[#This Row],[품번]],[1]!품번구분[#Data],2,0)</f>
        <v>G</v>
      </c>
      <c r="G3431" s="26">
        <v>4</v>
      </c>
      <c r="H3431" s="28">
        <v>88</v>
      </c>
      <c r="I3431" s="28">
        <v>0</v>
      </c>
      <c r="J3431" s="29">
        <f>표1[[#This Row],[C/V]]*표1[[#This Row],[판수]]-표1[[#This Row],[불량수량]]</f>
        <v>352</v>
      </c>
      <c r="K3431" s="28" t="s">
        <v>342</v>
      </c>
      <c r="L3431" s="28" t="s">
        <v>34</v>
      </c>
      <c r="M3431" s="30" t="s">
        <v>230</v>
      </c>
      <c r="N3431" s="56" t="s">
        <v>353</v>
      </c>
      <c r="O3431" s="25">
        <f t="shared" si="274"/>
        <v>620</v>
      </c>
      <c r="P3431" s="31">
        <v>0</v>
      </c>
      <c r="Q3431" s="32"/>
      <c r="R3431" s="33">
        <f t="shared" si="276"/>
        <v>8.5161290322580641</v>
      </c>
      <c r="S3431" s="34">
        <f t="shared" si="275"/>
        <v>169</v>
      </c>
      <c r="T3431" s="35">
        <f>IF(L3431="비가동",0,VLOOKUP(E3431,[1]단가!$D$4:$G$1048576,4,0))</f>
        <v>0</v>
      </c>
      <c r="U3431" s="35">
        <f t="shared" si="271"/>
        <v>0</v>
      </c>
      <c r="V3431" s="36" t="str">
        <f>IF($L3431="비가동",0,IF($B3431="in",VLOOKUP($E3431,[1]투입량!$M:$T,3,FALSE),VLOOKUP($E3431,[1]투입량!$D:$I,3,FALSE)))</f>
        <v>E5005-1</v>
      </c>
      <c r="W3431" s="35">
        <f>IF($L3431="비가동",0,IF($B3431="in",VLOOKUP($E3431,[1]투입량!$M:$T,6,FALSE),VLOOKUP($E3431,[1]투입량!$D:$I,5,FALSE)))</f>
        <v>0</v>
      </c>
      <c r="X3431" s="35">
        <f t="shared" si="273"/>
        <v>0</v>
      </c>
      <c r="Y3431" s="37">
        <f>IF(V3431=0,0,VLOOKUP(V3431,[1]원재료!C:H,3,0)*0.001)</f>
        <v>3.25</v>
      </c>
      <c r="Z3431" s="35">
        <f t="shared" si="272"/>
        <v>0</v>
      </c>
      <c r="AA3431" s="49"/>
      <c r="AB3431" s="39" t="s">
        <v>232</v>
      </c>
      <c r="AC3431" s="40"/>
    </row>
    <row r="3432" spans="1:29" ht="19.5" hidden="1" customHeight="1" x14ac:dyDescent="0.45">
      <c r="A3432" s="58">
        <v>46163</v>
      </c>
      <c r="B3432" s="57" t="s">
        <v>29</v>
      </c>
      <c r="C3432" s="27" t="s">
        <v>168</v>
      </c>
      <c r="D3432" s="25" t="s">
        <v>340</v>
      </c>
      <c r="E3432" s="26" t="s">
        <v>437</v>
      </c>
      <c r="F3432" s="27" t="str">
        <f>VLOOKUP(표1[[#This Row],[품번]],[1]!품번구분[#Data],2,0)</f>
        <v>G</v>
      </c>
      <c r="G3432" s="26">
        <v>6</v>
      </c>
      <c r="H3432" s="28">
        <v>37</v>
      </c>
      <c r="I3432" s="28">
        <v>0</v>
      </c>
      <c r="J3432" s="29">
        <f>표1[[#This Row],[C/V]]*표1[[#This Row],[판수]]-표1[[#This Row],[불량수량]]</f>
        <v>222</v>
      </c>
      <c r="K3432" s="28" t="s">
        <v>342</v>
      </c>
      <c r="L3432" s="28" t="s">
        <v>34</v>
      </c>
      <c r="M3432" s="30" t="s">
        <v>230</v>
      </c>
      <c r="N3432" s="56" t="s">
        <v>353</v>
      </c>
      <c r="O3432" s="25">
        <f t="shared" si="274"/>
        <v>350</v>
      </c>
      <c r="P3432" s="31">
        <v>270</v>
      </c>
      <c r="Q3432" s="32" t="s">
        <v>343</v>
      </c>
      <c r="R3432" s="33">
        <f t="shared" si="276"/>
        <v>6.3428571428571434</v>
      </c>
      <c r="S3432" s="34">
        <f t="shared" si="275"/>
        <v>118</v>
      </c>
      <c r="T3432" s="35">
        <f>IF(L3432="비가동",0,VLOOKUP(E3432,[1]단가!$D$4:$G$1048576,4,0))</f>
        <v>1315</v>
      </c>
      <c r="U3432" s="35">
        <f t="shared" si="271"/>
        <v>291930</v>
      </c>
      <c r="V3432" s="36" t="str">
        <f>IF($L3432="비가동",0,IF($B3432="in",VLOOKUP($E3432,[1]투입량!$M:$T,3,FALSE),VLOOKUP($E3432,[1]투입량!$D:$I,3,FALSE)))</f>
        <v>E5005-1</v>
      </c>
      <c r="W3432" s="35">
        <f>IF($L3432="비가동",0,IF($B3432="in",VLOOKUP($E3432,[1]투입량!$M:$T,6,FALSE),VLOOKUP($E3432,[1]투입량!$D:$I,5,FALSE)))</f>
        <v>0</v>
      </c>
      <c r="X3432" s="35">
        <f t="shared" si="273"/>
        <v>0</v>
      </c>
      <c r="Y3432" s="37">
        <f>IF(V3432=0,0,VLOOKUP(V3432,[1]원재료!C:H,3,0)*0.001)</f>
        <v>3.25</v>
      </c>
      <c r="Z3432" s="35">
        <f t="shared" si="272"/>
        <v>0</v>
      </c>
      <c r="AA3432" s="49"/>
      <c r="AB3432" s="39" t="s">
        <v>232</v>
      </c>
      <c r="AC3432" s="40"/>
    </row>
    <row r="3433" spans="1:29" ht="19.5" customHeight="1" x14ac:dyDescent="0.45">
      <c r="A3433" s="58">
        <v>46163</v>
      </c>
      <c r="B3433" s="57" t="s">
        <v>29</v>
      </c>
      <c r="C3433" s="27" t="s">
        <v>168</v>
      </c>
      <c r="D3433" s="25" t="s">
        <v>335</v>
      </c>
      <c r="E3433" s="26" t="s">
        <v>336</v>
      </c>
      <c r="F3433" s="27" t="str">
        <f>VLOOKUP(표1[[#This Row],[품번]],[1]!품번구분[#Data],2,0)</f>
        <v>G</v>
      </c>
      <c r="G3433" s="26">
        <v>12</v>
      </c>
      <c r="H3433" s="28">
        <v>81</v>
      </c>
      <c r="I3433" s="28">
        <v>0</v>
      </c>
      <c r="J3433" s="29">
        <f>표1[[#This Row],[C/V]]*표1[[#This Row],[판수]]-표1[[#This Row],[불량수량]]</f>
        <v>972</v>
      </c>
      <c r="K3433" s="28" t="s">
        <v>337</v>
      </c>
      <c r="L3433" s="28" t="s">
        <v>117</v>
      </c>
      <c r="M3433" s="30" t="s">
        <v>353</v>
      </c>
      <c r="N3433" s="56" t="s">
        <v>230</v>
      </c>
      <c r="O3433" s="25">
        <f t="shared" si="274"/>
        <v>660</v>
      </c>
      <c r="P3433" s="31">
        <v>0</v>
      </c>
      <c r="Q3433" s="32"/>
      <c r="R3433" s="33">
        <f t="shared" si="276"/>
        <v>7.3636363636363633</v>
      </c>
      <c r="S3433" s="34">
        <f t="shared" si="275"/>
        <v>118</v>
      </c>
      <c r="T3433" s="35">
        <f>IF(L3433="비가동",0,VLOOKUP(E3433,[1]단가!$D$4:$G$1048576,4,0))</f>
        <v>382.8</v>
      </c>
      <c r="U3433" s="35">
        <f t="shared" si="271"/>
        <v>372081.60000000003</v>
      </c>
      <c r="V3433" s="36" t="str">
        <f>IF($L3433="비가동",0,IF($B3433="in",VLOOKUP($E3433,[1]투입량!$M:$T,3,FALSE),VLOOKUP($E3433,[1]투입량!$D:$I,3,FALSE)))</f>
        <v>E5007</v>
      </c>
      <c r="W3433" s="35">
        <f>IF($L3433="비가동",0,IF($B3433="in",VLOOKUP($E3433,[1]투입량!$M:$T,6,FALSE),VLOOKUP($E3433,[1]투입량!$D:$I,5,FALSE)))</f>
        <v>480</v>
      </c>
      <c r="X3433" s="35">
        <f t="shared" si="273"/>
        <v>42768</v>
      </c>
      <c r="Y3433" s="37">
        <f>IF(V3433=0,0,VLOOKUP(V3433,'[1]원재료 (2)'!C:H,3,0)*0.001)</f>
        <v>4.45</v>
      </c>
      <c r="Z3433" s="35">
        <f t="shared" si="272"/>
        <v>190317.6</v>
      </c>
      <c r="AA3433" s="49"/>
      <c r="AB3433" s="39" t="s">
        <v>232</v>
      </c>
      <c r="AC3433" s="40"/>
    </row>
    <row r="3434" spans="1:29" ht="19.5" customHeight="1" x14ac:dyDescent="0.45">
      <c r="A3434" s="58">
        <v>46163</v>
      </c>
      <c r="B3434" s="57" t="s">
        <v>29</v>
      </c>
      <c r="C3434" s="27" t="s">
        <v>168</v>
      </c>
      <c r="D3434" s="25" t="s">
        <v>338</v>
      </c>
      <c r="E3434" s="26" t="s">
        <v>477</v>
      </c>
      <c r="F3434" s="27" t="str">
        <f>VLOOKUP(표1[[#This Row],[품번]],[1]!품번구분[#Data],2,0)</f>
        <v>G</v>
      </c>
      <c r="G3434" s="26">
        <v>4</v>
      </c>
      <c r="H3434" s="28">
        <v>81</v>
      </c>
      <c r="I3434" s="28">
        <v>0</v>
      </c>
      <c r="J3434" s="29">
        <f>표1[[#This Row],[C/V]]*표1[[#This Row],[판수]]-표1[[#This Row],[불량수량]]</f>
        <v>324</v>
      </c>
      <c r="K3434" s="28" t="s">
        <v>337</v>
      </c>
      <c r="L3434" s="28" t="s">
        <v>117</v>
      </c>
      <c r="M3434" s="30" t="s">
        <v>230</v>
      </c>
      <c r="N3434" s="56" t="s">
        <v>483</v>
      </c>
      <c r="O3434" s="25">
        <f t="shared" si="274"/>
        <v>660</v>
      </c>
      <c r="P3434" s="31">
        <v>0</v>
      </c>
      <c r="Q3434" s="32"/>
      <c r="R3434" s="33">
        <f t="shared" si="276"/>
        <v>7.3636363636363633</v>
      </c>
      <c r="S3434" s="34">
        <f t="shared" si="275"/>
        <v>169</v>
      </c>
      <c r="T3434" s="35">
        <f>IF(L3434="비가동",0,VLOOKUP(E3434,[1]단가!$D$4:$G$1048576,4,0))</f>
        <v>0</v>
      </c>
      <c r="U3434" s="35">
        <f t="shared" si="271"/>
        <v>0</v>
      </c>
      <c r="V3434" s="36" t="str">
        <f>IF($L3434="비가동",0,IF($B3434="in",VLOOKUP($E3434,[1]투입량!$M:$T,3,FALSE),VLOOKUP($E3434,[1]투입량!$D:$I,3,FALSE)))</f>
        <v>E5005-1</v>
      </c>
      <c r="W3434" s="35">
        <f>IF($L3434="비가동",0,IF($B3434="in",VLOOKUP($E3434,[1]투입량!$M:$T,6,FALSE),VLOOKUP($E3434,[1]투입량!$D:$I,5,FALSE)))</f>
        <v>0</v>
      </c>
      <c r="X3434" s="35">
        <f t="shared" si="273"/>
        <v>0</v>
      </c>
      <c r="Y3434" s="37">
        <f>IF(V3434=0,0,VLOOKUP(V3434,'[1]원재료 (2)'!C:H,3,0)*0.001)</f>
        <v>3.25</v>
      </c>
      <c r="Z3434" s="35">
        <f t="shared" si="272"/>
        <v>0</v>
      </c>
      <c r="AA3434" s="49"/>
      <c r="AB3434" s="39" t="s">
        <v>232</v>
      </c>
      <c r="AC3434" s="40"/>
    </row>
    <row r="3435" spans="1:29" ht="19.5" customHeight="1" x14ac:dyDescent="0.45">
      <c r="A3435" s="58">
        <v>46163</v>
      </c>
      <c r="B3435" s="57" t="s">
        <v>29</v>
      </c>
      <c r="C3435" s="27" t="s">
        <v>168</v>
      </c>
      <c r="D3435" s="25" t="s">
        <v>340</v>
      </c>
      <c r="E3435" s="26" t="s">
        <v>437</v>
      </c>
      <c r="F3435" s="27" t="str">
        <f>VLOOKUP(표1[[#This Row],[품번]],[1]!품번구분[#Data],2,0)</f>
        <v>G</v>
      </c>
      <c r="G3435" s="26">
        <v>6</v>
      </c>
      <c r="H3435" s="28">
        <v>81</v>
      </c>
      <c r="I3435" s="28">
        <v>0</v>
      </c>
      <c r="J3435" s="29">
        <f>표1[[#This Row],[C/V]]*표1[[#This Row],[판수]]-표1[[#This Row],[불량수량]]</f>
        <v>486</v>
      </c>
      <c r="K3435" s="28" t="s">
        <v>337</v>
      </c>
      <c r="L3435" s="28" t="s">
        <v>117</v>
      </c>
      <c r="M3435" s="30" t="s">
        <v>484</v>
      </c>
      <c r="N3435" s="56" t="s">
        <v>353</v>
      </c>
      <c r="O3435" s="25">
        <f t="shared" si="274"/>
        <v>362</v>
      </c>
      <c r="P3435" s="31">
        <v>0</v>
      </c>
      <c r="Q3435" s="32"/>
      <c r="R3435" s="33">
        <f t="shared" si="276"/>
        <v>13.425414364640885</v>
      </c>
      <c r="S3435" s="34">
        <f t="shared" si="275"/>
        <v>118</v>
      </c>
      <c r="T3435" s="35">
        <f>IF(L3435="비가동",0,VLOOKUP(E3435,[1]단가!$D$4:$G$1048576,4,0))</f>
        <v>1315</v>
      </c>
      <c r="U3435" s="35">
        <f t="shared" si="271"/>
        <v>639090</v>
      </c>
      <c r="V3435" s="36" t="str">
        <f>IF($L3435="비가동",0,IF($B3435="in",VLOOKUP($E3435,[1]투입량!$M:$T,3,FALSE),VLOOKUP($E3435,[1]투입량!$D:$I,3,FALSE)))</f>
        <v>E5005-1</v>
      </c>
      <c r="W3435" s="35">
        <f>IF($L3435="비가동",0,IF($B3435="in",VLOOKUP($E3435,[1]투입량!$M:$T,6,FALSE),VLOOKUP($E3435,[1]투입량!$D:$I,5,FALSE)))</f>
        <v>0</v>
      </c>
      <c r="X3435" s="35">
        <f t="shared" si="273"/>
        <v>0</v>
      </c>
      <c r="Y3435" s="37">
        <f>IF(V3435=0,0,VLOOKUP(V3435,[1]원재료!C:H,3,0)*0.001)</f>
        <v>3.25</v>
      </c>
      <c r="Z3435" s="35">
        <f t="shared" si="272"/>
        <v>0</v>
      </c>
      <c r="AA3435" s="49"/>
      <c r="AB3435" s="39" t="s">
        <v>232</v>
      </c>
      <c r="AC3435" s="40"/>
    </row>
    <row r="3436" spans="1:29" ht="19.5" customHeight="1" x14ac:dyDescent="0.45">
      <c r="A3436" s="58">
        <v>46163</v>
      </c>
      <c r="B3436" s="57" t="s">
        <v>29</v>
      </c>
      <c r="C3436" s="27" t="s">
        <v>168</v>
      </c>
      <c r="D3436" s="25" t="s">
        <v>370</v>
      </c>
      <c r="E3436" s="26" t="s">
        <v>366</v>
      </c>
      <c r="F3436" s="27" t="str">
        <f>VLOOKUP(표1[[#This Row],[품번]],[1]!품번구분[#Data],2,0)</f>
        <v>G</v>
      </c>
      <c r="G3436" s="26">
        <v>4</v>
      </c>
      <c r="H3436" s="28">
        <v>79</v>
      </c>
      <c r="I3436" s="28">
        <v>0</v>
      </c>
      <c r="J3436" s="29">
        <f>표1[[#This Row],[C/V]]*표1[[#This Row],[판수]]-표1[[#This Row],[불량수량]]</f>
        <v>316</v>
      </c>
      <c r="K3436" s="28" t="s">
        <v>266</v>
      </c>
      <c r="L3436" s="28" t="s">
        <v>34</v>
      </c>
      <c r="M3436" s="30" t="s">
        <v>230</v>
      </c>
      <c r="N3436" s="56" t="s">
        <v>353</v>
      </c>
      <c r="O3436" s="25">
        <f t="shared" si="274"/>
        <v>620</v>
      </c>
      <c r="P3436" s="31">
        <v>0</v>
      </c>
      <c r="Q3436" s="32"/>
      <c r="R3436" s="33">
        <f t="shared" si="276"/>
        <v>7.6451612903225801</v>
      </c>
      <c r="S3436" s="34">
        <f t="shared" si="275"/>
        <v>163</v>
      </c>
      <c r="T3436" s="35">
        <f>IF(L3436="비가동",0,VLOOKUP(E3436,[1]단가!$D$4:$G$1048576,4,0))</f>
        <v>771.3</v>
      </c>
      <c r="U3436" s="35">
        <f t="shared" si="271"/>
        <v>243730.8</v>
      </c>
      <c r="V3436" s="36" t="str">
        <f>IF($L3436="비가동",0,IF($B3436="in",VLOOKUP($E3436,[1]투입량!$M:$T,3,FALSE),VLOOKUP($E3436,[1]투입량!$D:$I,3,FALSE)))</f>
        <v>E5005-1</v>
      </c>
      <c r="W3436" s="35">
        <f>IF($L3436="비가동",0,IF($B3436="in",VLOOKUP($E3436,[1]투입량!$M:$T,6,FALSE),VLOOKUP($E3436,[1]투입량!$D:$I,5,FALSE)))</f>
        <v>371</v>
      </c>
      <c r="X3436" s="35">
        <f t="shared" si="273"/>
        <v>32239.9</v>
      </c>
      <c r="Y3436" s="37">
        <f>IF(V3436=0,0,VLOOKUP(V3436,'[1]원재료 (2)'!C:H,3,0)*0.001)</f>
        <v>3.25</v>
      </c>
      <c r="Z3436" s="35">
        <f t="shared" si="272"/>
        <v>104779.675</v>
      </c>
      <c r="AA3436" s="49"/>
      <c r="AB3436" s="39" t="s">
        <v>232</v>
      </c>
      <c r="AC3436" s="40"/>
    </row>
    <row r="3437" spans="1:29" ht="19.5" customHeight="1" x14ac:dyDescent="0.45">
      <c r="A3437" s="58">
        <v>46163</v>
      </c>
      <c r="B3437" s="57" t="s">
        <v>29</v>
      </c>
      <c r="C3437" s="27" t="s">
        <v>168</v>
      </c>
      <c r="D3437" s="25" t="s">
        <v>414</v>
      </c>
      <c r="E3437" s="26" t="s">
        <v>355</v>
      </c>
      <c r="F3437" s="27" t="str">
        <f>VLOOKUP(표1[[#This Row],[품번]],[1]!품번구분[#Data],2,0)</f>
        <v>G</v>
      </c>
      <c r="G3437" s="26">
        <v>20</v>
      </c>
      <c r="H3437" s="28">
        <v>79</v>
      </c>
      <c r="I3437" s="28">
        <v>0</v>
      </c>
      <c r="J3437" s="29">
        <f>표1[[#This Row],[C/V]]*표1[[#This Row],[판수]]-표1[[#This Row],[불량수량]]</f>
        <v>1580</v>
      </c>
      <c r="K3437" s="28" t="s">
        <v>266</v>
      </c>
      <c r="L3437" s="28" t="s">
        <v>34</v>
      </c>
      <c r="M3437" s="30" t="s">
        <v>230</v>
      </c>
      <c r="N3437" s="56" t="s">
        <v>353</v>
      </c>
      <c r="O3437" s="25">
        <f t="shared" si="274"/>
        <v>620</v>
      </c>
      <c r="P3437" s="31">
        <v>0</v>
      </c>
      <c r="Q3437" s="32"/>
      <c r="R3437" s="33">
        <f t="shared" si="276"/>
        <v>7.6451612903225801</v>
      </c>
      <c r="S3437" s="34">
        <f t="shared" si="275"/>
        <v>163</v>
      </c>
      <c r="T3437" s="35">
        <f>IF(L3437="비가동",0,VLOOKUP(E3437,[1]단가!$D$4:$G$1048576,4,0))</f>
        <v>380</v>
      </c>
      <c r="U3437" s="35">
        <f t="shared" si="271"/>
        <v>600400</v>
      </c>
      <c r="V3437" s="36" t="str">
        <f>IF($L3437="비가동",0,IF($B3437="in",VLOOKUP($E3437,[1]투입량!$M:$T,3,FALSE),VLOOKUP($E3437,[1]투입량!$D:$I,3,FALSE)))</f>
        <v>H-N7001</v>
      </c>
      <c r="W3437" s="35">
        <f>IF($L3437="비가동",0,IF($B3437="in",VLOOKUP($E3437,[1]투입량!$M:$T,6,FALSE),VLOOKUP($E3437,[1]투입량!$D:$I,5,FALSE)))</f>
        <v>84</v>
      </c>
      <c r="X3437" s="35">
        <f t="shared" si="273"/>
        <v>7299.6</v>
      </c>
      <c r="Y3437" s="37">
        <f>IF(V3437=0,0,VLOOKUP(V3437,'[1]원재료 (2)'!C:H,3,0)*0.001)</f>
        <v>22.900000000000002</v>
      </c>
      <c r="Z3437" s="35">
        <f t="shared" si="272"/>
        <v>167160.84000000003</v>
      </c>
      <c r="AA3437" s="49"/>
      <c r="AB3437" s="39" t="s">
        <v>232</v>
      </c>
      <c r="AC3437" s="40"/>
    </row>
    <row r="3438" spans="1:29" ht="19.5" customHeight="1" x14ac:dyDescent="0.45">
      <c r="A3438" s="58">
        <v>46163</v>
      </c>
      <c r="B3438" s="57" t="s">
        <v>29</v>
      </c>
      <c r="C3438" s="27" t="s">
        <v>168</v>
      </c>
      <c r="D3438" s="25" t="s">
        <v>416</v>
      </c>
      <c r="E3438" s="26" t="s">
        <v>417</v>
      </c>
      <c r="F3438" s="27" t="str">
        <f>VLOOKUP(표1[[#This Row],[품번]],[1]!품번구분[#Data],2,0)</f>
        <v>G</v>
      </c>
      <c r="G3438" s="26">
        <v>160</v>
      </c>
      <c r="H3438" s="28">
        <v>50</v>
      </c>
      <c r="I3438" s="28">
        <v>0</v>
      </c>
      <c r="J3438" s="29">
        <f>표1[[#This Row],[C/V]]*표1[[#This Row],[판수]]-표1[[#This Row],[불량수량]]</f>
        <v>8000</v>
      </c>
      <c r="K3438" s="28" t="s">
        <v>266</v>
      </c>
      <c r="L3438" s="28" t="s">
        <v>34</v>
      </c>
      <c r="M3438" s="30" t="s">
        <v>230</v>
      </c>
      <c r="N3438" s="56" t="s">
        <v>353</v>
      </c>
      <c r="O3438" s="25">
        <f t="shared" si="274"/>
        <v>620</v>
      </c>
      <c r="P3438" s="31">
        <v>0</v>
      </c>
      <c r="Q3438" s="32"/>
      <c r="R3438" s="33">
        <f t="shared" si="276"/>
        <v>4.838709677419355</v>
      </c>
      <c r="S3438" s="34">
        <f t="shared" si="275"/>
        <v>105</v>
      </c>
      <c r="T3438" s="35">
        <f>IF(L3438="비가동",0,VLOOKUP(E3438,[1]단가!$D$4:$G$1048576,4,0))</f>
        <v>58</v>
      </c>
      <c r="U3438" s="35">
        <f t="shared" si="271"/>
        <v>464000</v>
      </c>
      <c r="V3438" s="36" t="str">
        <f>IF($L3438="비가동",0,IF($B3438="in",VLOOKUP($E3438,[1]투입량!$M:$T,3,FALSE),VLOOKUP($E3438,[1]투입량!$D:$I,3,FALSE)))</f>
        <v>E7003</v>
      </c>
      <c r="W3438" s="35">
        <f>IF($L3438="비가동",0,IF($B3438="in",VLOOKUP($E3438,[1]투입량!$M:$T,6,FALSE),VLOOKUP($E3438,[1]투입량!$D:$I,5,FALSE)))</f>
        <v>80</v>
      </c>
      <c r="X3438" s="35">
        <f t="shared" si="273"/>
        <v>4400</v>
      </c>
      <c r="Y3438" s="37">
        <f>IF(V3438=0,0,VLOOKUP(V3438,[1]원재료!C:H,3,0)*0.001)</f>
        <v>4.95</v>
      </c>
      <c r="Z3438" s="35">
        <f t="shared" si="272"/>
        <v>21780</v>
      </c>
      <c r="AA3438" s="49"/>
      <c r="AB3438" s="39" t="s">
        <v>232</v>
      </c>
      <c r="AC3438" s="40"/>
    </row>
    <row r="3439" spans="1:29" ht="19.5" customHeight="1" x14ac:dyDescent="0.45">
      <c r="A3439" s="58">
        <v>46163</v>
      </c>
      <c r="B3439" s="57" t="s">
        <v>29</v>
      </c>
      <c r="C3439" s="27" t="s">
        <v>168</v>
      </c>
      <c r="D3439" s="25" t="s">
        <v>370</v>
      </c>
      <c r="E3439" s="26" t="s">
        <v>366</v>
      </c>
      <c r="F3439" s="27" t="str">
        <f>VLOOKUP(표1[[#This Row],[품번]],[1]!품번구분[#Data],2,0)</f>
        <v>G</v>
      </c>
      <c r="G3439" s="26">
        <v>4</v>
      </c>
      <c r="H3439" s="28">
        <v>84</v>
      </c>
      <c r="I3439" s="28">
        <v>0</v>
      </c>
      <c r="J3439" s="29">
        <f>표1[[#This Row],[C/V]]*표1[[#This Row],[판수]]-표1[[#This Row],[불량수량]]</f>
        <v>336</v>
      </c>
      <c r="K3439" s="28" t="s">
        <v>301</v>
      </c>
      <c r="L3439" s="28" t="s">
        <v>117</v>
      </c>
      <c r="M3439" s="30" t="s">
        <v>353</v>
      </c>
      <c r="N3439" s="56" t="s">
        <v>230</v>
      </c>
      <c r="O3439" s="25">
        <f t="shared" si="274"/>
        <v>660</v>
      </c>
      <c r="P3439" s="31">
        <v>0</v>
      </c>
      <c r="Q3439" s="32"/>
      <c r="R3439" s="33">
        <f t="shared" si="276"/>
        <v>7.6363636363636358</v>
      </c>
      <c r="S3439" s="34">
        <f t="shared" si="275"/>
        <v>163</v>
      </c>
      <c r="T3439" s="35">
        <f>IF(L3439="비가동",0,VLOOKUP(E3439,[1]단가!$D$4:$G$1048576,4,0))</f>
        <v>771.3</v>
      </c>
      <c r="U3439" s="35">
        <f t="shared" si="271"/>
        <v>259156.8</v>
      </c>
      <c r="V3439" s="36" t="str">
        <f>IF($L3439="비가동",0,IF($B3439="in",VLOOKUP($E3439,[1]투입량!$M:$T,3,FALSE),VLOOKUP($E3439,[1]투입량!$D:$I,3,FALSE)))</f>
        <v>E5005-1</v>
      </c>
      <c r="W3439" s="35">
        <f>IF($L3439="비가동",0,IF($B3439="in",VLOOKUP($E3439,[1]투입량!$M:$T,6,FALSE),VLOOKUP($E3439,[1]투입량!$D:$I,5,FALSE)))</f>
        <v>371</v>
      </c>
      <c r="X3439" s="35">
        <f t="shared" si="273"/>
        <v>34280.400000000001</v>
      </c>
      <c r="Y3439" s="37">
        <f>IF(V3439=0,0,VLOOKUP(V3439,'[1]원재료 (2)'!C:H,3,0)*0.001)</f>
        <v>3.25</v>
      </c>
      <c r="Z3439" s="35">
        <f t="shared" si="272"/>
        <v>111411.3</v>
      </c>
      <c r="AA3439" s="49"/>
      <c r="AB3439" s="39" t="s">
        <v>232</v>
      </c>
      <c r="AC3439" s="40"/>
    </row>
    <row r="3440" spans="1:29" ht="19.5" customHeight="1" x14ac:dyDescent="0.45">
      <c r="A3440" s="58">
        <v>46163</v>
      </c>
      <c r="B3440" s="57" t="s">
        <v>29</v>
      </c>
      <c r="C3440" s="27" t="s">
        <v>168</v>
      </c>
      <c r="D3440" s="25" t="s">
        <v>414</v>
      </c>
      <c r="E3440" s="26" t="s">
        <v>355</v>
      </c>
      <c r="F3440" s="27" t="str">
        <f>VLOOKUP(표1[[#This Row],[품번]],[1]!품번구분[#Data],2,0)</f>
        <v>G</v>
      </c>
      <c r="G3440" s="26">
        <v>20</v>
      </c>
      <c r="H3440" s="28">
        <v>84</v>
      </c>
      <c r="I3440" s="28">
        <v>0</v>
      </c>
      <c r="J3440" s="29">
        <f>표1[[#This Row],[C/V]]*표1[[#This Row],[판수]]-표1[[#This Row],[불량수량]]</f>
        <v>1680</v>
      </c>
      <c r="K3440" s="28" t="s">
        <v>301</v>
      </c>
      <c r="L3440" s="28" t="s">
        <v>117</v>
      </c>
      <c r="M3440" s="30" t="s">
        <v>353</v>
      </c>
      <c r="N3440" s="56" t="s">
        <v>230</v>
      </c>
      <c r="O3440" s="25">
        <f t="shared" si="274"/>
        <v>660</v>
      </c>
      <c r="P3440" s="31">
        <v>0</v>
      </c>
      <c r="Q3440" s="32"/>
      <c r="R3440" s="33">
        <f t="shared" si="276"/>
        <v>7.6363636363636358</v>
      </c>
      <c r="S3440" s="34">
        <f t="shared" si="275"/>
        <v>163</v>
      </c>
      <c r="T3440" s="35">
        <f>IF(L3440="비가동",0,VLOOKUP(E3440,[1]단가!$D$4:$G$1048576,4,0))</f>
        <v>380</v>
      </c>
      <c r="U3440" s="35">
        <f t="shared" si="271"/>
        <v>638400</v>
      </c>
      <c r="V3440" s="36" t="str">
        <f>IF($L3440="비가동",0,IF($B3440="in",VLOOKUP($E3440,[1]투입량!$M:$T,3,FALSE),VLOOKUP($E3440,[1]투입량!$D:$I,3,FALSE)))</f>
        <v>H-N7001</v>
      </c>
      <c r="W3440" s="35">
        <f>IF($L3440="비가동",0,IF($B3440="in",VLOOKUP($E3440,[1]투입량!$M:$T,6,FALSE),VLOOKUP($E3440,[1]투입량!$D:$I,5,FALSE)))</f>
        <v>84</v>
      </c>
      <c r="X3440" s="35">
        <f t="shared" si="273"/>
        <v>7761.6</v>
      </c>
      <c r="Y3440" s="37">
        <f>IF(V3440=0,0,VLOOKUP(V3440,[1]원재료!C:H,3,0)*0.001)</f>
        <v>22.900000000000002</v>
      </c>
      <c r="Z3440" s="35">
        <f t="shared" si="272"/>
        <v>177740.64</v>
      </c>
      <c r="AA3440" s="49"/>
      <c r="AB3440" s="39" t="s">
        <v>232</v>
      </c>
      <c r="AC3440" s="40"/>
    </row>
    <row r="3441" spans="1:29" ht="19.5" customHeight="1" x14ac:dyDescent="0.45">
      <c r="A3441" s="58">
        <v>46163</v>
      </c>
      <c r="B3441" s="57" t="s">
        <v>29</v>
      </c>
      <c r="C3441" s="27" t="s">
        <v>168</v>
      </c>
      <c r="D3441" s="25" t="s">
        <v>416</v>
      </c>
      <c r="E3441" s="26" t="s">
        <v>417</v>
      </c>
      <c r="F3441" s="27" t="str">
        <f>VLOOKUP(표1[[#This Row],[품번]],[1]!품번구분[#Data],2,0)</f>
        <v>G</v>
      </c>
      <c r="G3441" s="26">
        <v>160</v>
      </c>
      <c r="H3441" s="28">
        <v>55</v>
      </c>
      <c r="I3441" s="28">
        <v>0</v>
      </c>
      <c r="J3441" s="29">
        <f>표1[[#This Row],[C/V]]*표1[[#This Row],[판수]]-표1[[#This Row],[불량수량]]</f>
        <v>8800</v>
      </c>
      <c r="K3441" s="28" t="s">
        <v>301</v>
      </c>
      <c r="L3441" s="28" t="s">
        <v>117</v>
      </c>
      <c r="M3441" s="30" t="s">
        <v>353</v>
      </c>
      <c r="N3441" s="56" t="s">
        <v>230</v>
      </c>
      <c r="O3441" s="25">
        <f t="shared" si="274"/>
        <v>660</v>
      </c>
      <c r="P3441" s="31">
        <v>0</v>
      </c>
      <c r="Q3441" s="32"/>
      <c r="R3441" s="33">
        <f t="shared" si="276"/>
        <v>5</v>
      </c>
      <c r="S3441" s="34">
        <f t="shared" si="275"/>
        <v>105</v>
      </c>
      <c r="T3441" s="35">
        <f>IF(L3441="비가동",0,VLOOKUP(E3441,[1]단가!$D$4:$G$1048576,4,0))</f>
        <v>58</v>
      </c>
      <c r="U3441" s="35">
        <f t="shared" si="271"/>
        <v>510400</v>
      </c>
      <c r="V3441" s="36" t="str">
        <f>IF($L3441="비가동",0,IF($B3441="in",VLOOKUP($E3441,[1]투입량!$M:$T,3,FALSE),VLOOKUP($E3441,[1]투입량!$D:$I,3,FALSE)))</f>
        <v>E7003</v>
      </c>
      <c r="W3441" s="35">
        <f>IF($L3441="비가동",0,IF($B3441="in",VLOOKUP($E3441,[1]투입량!$M:$T,6,FALSE),VLOOKUP($E3441,[1]투입량!$D:$I,5,FALSE)))</f>
        <v>80</v>
      </c>
      <c r="X3441" s="35">
        <f t="shared" si="273"/>
        <v>4840</v>
      </c>
      <c r="Y3441" s="37">
        <f>IF(V3441=0,0,VLOOKUP(V3441,[1]원재료!C:H,3,0)*0.001)</f>
        <v>4.95</v>
      </c>
      <c r="Z3441" s="35">
        <f t="shared" si="272"/>
        <v>23958</v>
      </c>
      <c r="AA3441" s="49"/>
      <c r="AB3441" s="39" t="s">
        <v>232</v>
      </c>
      <c r="AC3441" s="40"/>
    </row>
    <row r="3442" spans="1:29" ht="19.5" customHeight="1" x14ac:dyDescent="0.45">
      <c r="A3442" s="58">
        <v>46163</v>
      </c>
      <c r="B3442" s="57" t="s">
        <v>29</v>
      </c>
      <c r="C3442" s="27" t="s">
        <v>168</v>
      </c>
      <c r="D3442" s="25" t="s">
        <v>345</v>
      </c>
      <c r="E3442" s="26" t="s">
        <v>346</v>
      </c>
      <c r="F3442" s="27" t="str">
        <f>VLOOKUP(표1[[#This Row],[품번]],[1]!품번구분[#Data],2,0)</f>
        <v>G</v>
      </c>
      <c r="G3442" s="26">
        <v>4</v>
      </c>
      <c r="H3442" s="28">
        <v>95</v>
      </c>
      <c r="I3442" s="28">
        <v>0</v>
      </c>
      <c r="J3442" s="29">
        <f>표1[[#This Row],[C/V]]*표1[[#This Row],[판수]]-표1[[#This Row],[불량수량]]</f>
        <v>380</v>
      </c>
      <c r="K3442" s="28" t="s">
        <v>352</v>
      </c>
      <c r="L3442" s="28" t="s">
        <v>34</v>
      </c>
      <c r="M3442" s="30" t="s">
        <v>230</v>
      </c>
      <c r="N3442" s="56" t="s">
        <v>353</v>
      </c>
      <c r="O3442" s="25">
        <f t="shared" si="274"/>
        <v>620</v>
      </c>
      <c r="P3442" s="31">
        <v>0</v>
      </c>
      <c r="Q3442" s="32"/>
      <c r="R3442" s="33">
        <f t="shared" si="276"/>
        <v>9.193548387096774</v>
      </c>
      <c r="S3442" s="34">
        <f t="shared" si="275"/>
        <v>195</v>
      </c>
      <c r="T3442" s="35">
        <f>IF(L3442="비가동",0,VLOOKUP(E3442,[1]단가!$D$4:$G$1048576,4,0))</f>
        <v>894.6</v>
      </c>
      <c r="U3442" s="35">
        <f t="shared" ref="U3442:U3505" si="277">IF(L3442="비가동",0,T3442*J3442)</f>
        <v>339948</v>
      </c>
      <c r="V3442" s="36" t="str">
        <f>IF($L3442="비가동",0,IF($B3442="in",VLOOKUP($E3442,[1]투입량!$M:$T,3,FALSE),VLOOKUP($E3442,[1]투입량!$D:$I,3,FALSE)))</f>
        <v>E5007</v>
      </c>
      <c r="W3442" s="35">
        <f>IF($L3442="비가동",0,IF($B3442="in",VLOOKUP($E3442,[1]투입량!$M:$T,6,FALSE),VLOOKUP($E3442,[1]투입량!$D:$I,5,FALSE)))</f>
        <v>448</v>
      </c>
      <c r="X3442" s="35">
        <f t="shared" si="273"/>
        <v>46816.000000000007</v>
      </c>
      <c r="Y3442" s="37">
        <f>IF(V3442=0,0,VLOOKUP(V3442,'[1]원재료 (2)'!C:H,3,0)*0.001)</f>
        <v>4.45</v>
      </c>
      <c r="Z3442" s="35">
        <f t="shared" ref="Z3442:Z3505" si="278">Y3442*X3442</f>
        <v>208331.20000000004</v>
      </c>
      <c r="AA3442" s="49"/>
      <c r="AB3442" s="39" t="s">
        <v>232</v>
      </c>
      <c r="AC3442" s="40"/>
    </row>
    <row r="3443" spans="1:29" ht="19.5" customHeight="1" x14ac:dyDescent="0.45">
      <c r="A3443" s="58">
        <v>46163</v>
      </c>
      <c r="B3443" s="57" t="s">
        <v>29</v>
      </c>
      <c r="C3443" s="27" t="s">
        <v>168</v>
      </c>
      <c r="D3443" s="25" t="s">
        <v>348</v>
      </c>
      <c r="E3443" s="26">
        <v>480218</v>
      </c>
      <c r="F3443" s="27" t="str">
        <f>VLOOKUP(표1[[#This Row],[품번]],[1]!품번구분[#Data],2,0)</f>
        <v>G</v>
      </c>
      <c r="G3443" s="26">
        <v>6</v>
      </c>
      <c r="H3443" s="28">
        <v>95</v>
      </c>
      <c r="I3443" s="28">
        <v>0</v>
      </c>
      <c r="J3443" s="29">
        <f>표1[[#This Row],[C/V]]*표1[[#This Row],[판수]]-표1[[#This Row],[불량수량]]</f>
        <v>570</v>
      </c>
      <c r="K3443" s="28" t="s">
        <v>352</v>
      </c>
      <c r="L3443" s="28" t="s">
        <v>34</v>
      </c>
      <c r="M3443" s="30" t="s">
        <v>485</v>
      </c>
      <c r="N3443" s="56" t="s">
        <v>353</v>
      </c>
      <c r="O3443" s="25">
        <f t="shared" si="274"/>
        <v>620</v>
      </c>
      <c r="P3443" s="31">
        <v>0</v>
      </c>
      <c r="Q3443" s="32"/>
      <c r="R3443" s="33">
        <f t="shared" si="276"/>
        <v>9.193548387096774</v>
      </c>
      <c r="S3443" s="34">
        <f t="shared" si="275"/>
        <v>195</v>
      </c>
      <c r="T3443" s="35">
        <f>IF(L3443="비가동",0,VLOOKUP(E3443,[1]단가!$D$4:$G$1048576,4,0))</f>
        <v>724</v>
      </c>
      <c r="U3443" s="35">
        <f t="shared" si="277"/>
        <v>412680</v>
      </c>
      <c r="V3443" s="36" t="str">
        <f>IF($L3443="비가동",0,IF($B3443="in",VLOOKUP($E3443,[1]투입량!$M:$T,3,FALSE),VLOOKUP($E3443,[1]투입량!$D:$I,3,FALSE)))</f>
        <v>E5007</v>
      </c>
      <c r="W3443" s="35">
        <f>IF($L3443="비가동",0,IF($B3443="in",VLOOKUP($E3443,[1]투입량!$M:$T,6,FALSE),VLOOKUP($E3443,[1]투입량!$D:$I,5,FALSE)))</f>
        <v>300</v>
      </c>
      <c r="X3443" s="35">
        <f t="shared" ref="X3443:X3506" si="279">IF(L3443="비가동",0,(W3443*1.1)*H3443)</f>
        <v>31350</v>
      </c>
      <c r="Y3443" s="37">
        <f>IF(V3443=0,0,VLOOKUP(V3443,'[1]원재료 (2)'!C:H,3,0)*0.001)</f>
        <v>4.45</v>
      </c>
      <c r="Z3443" s="35">
        <f t="shared" si="278"/>
        <v>139507.5</v>
      </c>
      <c r="AA3443" s="49"/>
      <c r="AB3443" s="39" t="s">
        <v>232</v>
      </c>
      <c r="AC3443" s="40"/>
    </row>
    <row r="3444" spans="1:29" ht="19.5" hidden="1" customHeight="1" x14ac:dyDescent="0.45">
      <c r="A3444" s="58">
        <v>46163</v>
      </c>
      <c r="B3444" s="57" t="s">
        <v>29</v>
      </c>
      <c r="C3444" s="27" t="s">
        <v>168</v>
      </c>
      <c r="D3444" s="25" t="s">
        <v>350</v>
      </c>
      <c r="E3444" s="26" t="s">
        <v>351</v>
      </c>
      <c r="F3444" s="27" t="str">
        <f>VLOOKUP(표1[[#This Row],[품번]],[1]!품번구분[#Data],2,0)</f>
        <v>G</v>
      </c>
      <c r="G3444" s="26">
        <v>4</v>
      </c>
      <c r="H3444" s="28">
        <v>54</v>
      </c>
      <c r="I3444" s="28">
        <v>0</v>
      </c>
      <c r="J3444" s="29">
        <f>표1[[#This Row],[C/V]]*표1[[#This Row],[판수]]-표1[[#This Row],[불량수량]]</f>
        <v>216</v>
      </c>
      <c r="K3444" s="28" t="s">
        <v>352</v>
      </c>
      <c r="L3444" s="28" t="s">
        <v>34</v>
      </c>
      <c r="M3444" s="30" t="s">
        <v>230</v>
      </c>
      <c r="N3444" s="56" t="s">
        <v>353</v>
      </c>
      <c r="O3444" s="25">
        <f t="shared" si="274"/>
        <v>583</v>
      </c>
      <c r="P3444" s="31">
        <v>37</v>
      </c>
      <c r="Q3444" s="32" t="s">
        <v>209</v>
      </c>
      <c r="R3444" s="33">
        <f t="shared" si="276"/>
        <v>5.5574614065180103</v>
      </c>
      <c r="S3444" s="34">
        <f t="shared" si="275"/>
        <v>122</v>
      </c>
      <c r="T3444" s="35">
        <f>IF(L3444="비가동",0,VLOOKUP(E3444,[1]단가!$D$4:$G$1048576,4,0))</f>
        <v>1328.9</v>
      </c>
      <c r="U3444" s="35">
        <f t="shared" si="277"/>
        <v>287042.40000000002</v>
      </c>
      <c r="V3444" s="36" t="str">
        <f>IF($L3444="비가동",0,IF($B3444="in",VLOOKUP($E3444,[1]투입량!$M:$T,3,FALSE),VLOOKUP($E3444,[1]투입량!$D:$I,3,FALSE)))</f>
        <v>E5007</v>
      </c>
      <c r="W3444" s="35">
        <f>IF($L3444="비가동",0,IF($B3444="in",VLOOKUP($E3444,[1]투입량!$M:$T,6,FALSE),VLOOKUP($E3444,[1]투입량!$D:$I,5,FALSE)))</f>
        <v>644</v>
      </c>
      <c r="X3444" s="35">
        <f t="shared" si="279"/>
        <v>38253.600000000006</v>
      </c>
      <c r="Y3444" s="37">
        <f>IF(V3444=0,0,VLOOKUP(V3444,'[1]원재료 (2)'!C:H,3,0)*0.001)</f>
        <v>4.45</v>
      </c>
      <c r="Z3444" s="35">
        <f t="shared" si="278"/>
        <v>170228.52000000002</v>
      </c>
      <c r="AA3444" s="49" t="s">
        <v>375</v>
      </c>
      <c r="AB3444" s="39" t="s">
        <v>232</v>
      </c>
      <c r="AC3444" s="40"/>
    </row>
    <row r="3445" spans="1:29" ht="19.5" customHeight="1" x14ac:dyDescent="0.45">
      <c r="A3445" s="58">
        <v>46163</v>
      </c>
      <c r="B3445" s="57" t="s">
        <v>29</v>
      </c>
      <c r="C3445" s="27" t="s">
        <v>168</v>
      </c>
      <c r="D3445" s="25" t="s">
        <v>345</v>
      </c>
      <c r="E3445" s="26" t="s">
        <v>346</v>
      </c>
      <c r="F3445" s="27" t="str">
        <f>VLOOKUP(표1[[#This Row],[품번]],[1]!품번구분[#Data],2,0)</f>
        <v>G</v>
      </c>
      <c r="G3445" s="26">
        <v>4</v>
      </c>
      <c r="H3445" s="28">
        <v>100</v>
      </c>
      <c r="I3445" s="28">
        <v>0</v>
      </c>
      <c r="J3445" s="29">
        <f>표1[[#This Row],[C/V]]*표1[[#This Row],[판수]]-표1[[#This Row],[불량수량]]</f>
        <v>400</v>
      </c>
      <c r="K3445" s="28" t="s">
        <v>347</v>
      </c>
      <c r="L3445" s="28" t="s">
        <v>117</v>
      </c>
      <c r="M3445" s="30" t="s">
        <v>353</v>
      </c>
      <c r="N3445" s="56" t="s">
        <v>230</v>
      </c>
      <c r="O3445" s="25">
        <f t="shared" si="274"/>
        <v>660</v>
      </c>
      <c r="P3445" s="31">
        <v>0</v>
      </c>
      <c r="Q3445" s="32"/>
      <c r="R3445" s="33">
        <f t="shared" si="276"/>
        <v>9.0909090909090917</v>
      </c>
      <c r="S3445" s="34">
        <f t="shared" si="275"/>
        <v>195</v>
      </c>
      <c r="T3445" s="35">
        <f>IF(L3445="비가동",0,VLOOKUP(E3445,[1]단가!$D$4:$G$1048576,4,0))</f>
        <v>894.6</v>
      </c>
      <c r="U3445" s="35">
        <f t="shared" si="277"/>
        <v>357840</v>
      </c>
      <c r="V3445" s="36" t="str">
        <f>IF($L3445="비가동",0,IF($B3445="in",VLOOKUP($E3445,[1]투입량!$M:$T,3,FALSE),VLOOKUP($E3445,[1]투입량!$D:$I,3,FALSE)))</f>
        <v>E5007</v>
      </c>
      <c r="W3445" s="35">
        <f>IF($L3445="비가동",0,IF($B3445="in",VLOOKUP($E3445,[1]투입량!$M:$T,6,FALSE),VLOOKUP($E3445,[1]투입량!$D:$I,5,FALSE)))</f>
        <v>448</v>
      </c>
      <c r="X3445" s="35">
        <f t="shared" si="279"/>
        <v>49280.000000000007</v>
      </c>
      <c r="Y3445" s="37">
        <f>IF(V3445=0,0,VLOOKUP(V3445,'[1]원재료 (2)'!C:H,3,0)*0.001)</f>
        <v>4.45</v>
      </c>
      <c r="Z3445" s="35">
        <f t="shared" si="278"/>
        <v>219296.00000000003</v>
      </c>
      <c r="AA3445" s="49"/>
      <c r="AB3445" s="39" t="s">
        <v>232</v>
      </c>
      <c r="AC3445" s="40"/>
    </row>
    <row r="3446" spans="1:29" ht="19.5" customHeight="1" x14ac:dyDescent="0.45">
      <c r="A3446" s="58">
        <v>46163</v>
      </c>
      <c r="B3446" s="57" t="s">
        <v>29</v>
      </c>
      <c r="C3446" s="27" t="s">
        <v>168</v>
      </c>
      <c r="D3446" s="25" t="s">
        <v>348</v>
      </c>
      <c r="E3446" s="26">
        <v>480218</v>
      </c>
      <c r="F3446" s="27" t="str">
        <f>VLOOKUP(표1[[#This Row],[품번]],[1]!품번구분[#Data],2,0)</f>
        <v>G</v>
      </c>
      <c r="G3446" s="26">
        <v>6</v>
      </c>
      <c r="H3446" s="28">
        <v>100</v>
      </c>
      <c r="I3446" s="28">
        <v>0</v>
      </c>
      <c r="J3446" s="29">
        <f>표1[[#This Row],[C/V]]*표1[[#This Row],[판수]]-표1[[#This Row],[불량수량]]</f>
        <v>600</v>
      </c>
      <c r="K3446" s="28" t="s">
        <v>347</v>
      </c>
      <c r="L3446" s="28" t="s">
        <v>117</v>
      </c>
      <c r="M3446" s="30" t="s">
        <v>353</v>
      </c>
      <c r="N3446" s="56" t="s">
        <v>230</v>
      </c>
      <c r="O3446" s="25">
        <f t="shared" si="274"/>
        <v>660</v>
      </c>
      <c r="P3446" s="31">
        <v>0</v>
      </c>
      <c r="Q3446" s="32"/>
      <c r="R3446" s="33">
        <f t="shared" si="276"/>
        <v>9.0909090909090917</v>
      </c>
      <c r="S3446" s="34">
        <f t="shared" si="275"/>
        <v>195</v>
      </c>
      <c r="T3446" s="35">
        <f>IF(L3446="비가동",0,VLOOKUP(E3446,[1]단가!$D$4:$G$1048576,4,0))</f>
        <v>724</v>
      </c>
      <c r="U3446" s="35">
        <f t="shared" si="277"/>
        <v>434400</v>
      </c>
      <c r="V3446" s="36" t="str">
        <f>IF($L3446="비가동",0,IF($B3446="in",VLOOKUP($E3446,[1]투입량!$M:$T,3,FALSE),VLOOKUP($E3446,[1]투입량!$D:$I,3,FALSE)))</f>
        <v>E5007</v>
      </c>
      <c r="W3446" s="35">
        <f>IF($L3446="비가동",0,IF($B3446="in",VLOOKUP($E3446,[1]투입량!$M:$T,6,FALSE),VLOOKUP($E3446,[1]투입량!$D:$I,5,FALSE)))</f>
        <v>300</v>
      </c>
      <c r="X3446" s="35">
        <f t="shared" si="279"/>
        <v>33000</v>
      </c>
      <c r="Y3446" s="37">
        <f>IF(V3446=0,0,VLOOKUP(V3446,'[1]원재료 (2)'!C:H,3,0)*0.001)</f>
        <v>4.45</v>
      </c>
      <c r="Z3446" s="35">
        <f t="shared" si="278"/>
        <v>146850</v>
      </c>
      <c r="AA3446" s="49"/>
      <c r="AB3446" s="39" t="s">
        <v>232</v>
      </c>
      <c r="AC3446" s="40"/>
    </row>
    <row r="3447" spans="1:29" ht="19.5" customHeight="1" x14ac:dyDescent="0.45">
      <c r="A3447" s="58">
        <v>46163</v>
      </c>
      <c r="B3447" s="57" t="s">
        <v>29</v>
      </c>
      <c r="C3447" s="27" t="s">
        <v>168</v>
      </c>
      <c r="D3447" s="25" t="s">
        <v>350</v>
      </c>
      <c r="E3447" s="26" t="s">
        <v>351</v>
      </c>
      <c r="F3447" s="27" t="str">
        <f>VLOOKUP(표1[[#This Row],[품번]],[1]!품번구분[#Data],2,0)</f>
        <v>G</v>
      </c>
      <c r="G3447" s="26">
        <v>4</v>
      </c>
      <c r="H3447" s="28">
        <v>68</v>
      </c>
      <c r="I3447" s="28">
        <v>0</v>
      </c>
      <c r="J3447" s="29">
        <f>표1[[#This Row],[C/V]]*표1[[#This Row],[판수]]-표1[[#This Row],[불량수량]]</f>
        <v>272</v>
      </c>
      <c r="K3447" s="28" t="s">
        <v>347</v>
      </c>
      <c r="L3447" s="28" t="s">
        <v>117</v>
      </c>
      <c r="M3447" s="30" t="s">
        <v>353</v>
      </c>
      <c r="N3447" s="56" t="s">
        <v>230</v>
      </c>
      <c r="O3447" s="25">
        <f t="shared" si="274"/>
        <v>660</v>
      </c>
      <c r="P3447" s="31">
        <v>0</v>
      </c>
      <c r="Q3447" s="32"/>
      <c r="R3447" s="33">
        <f t="shared" si="276"/>
        <v>6.1818181818181817</v>
      </c>
      <c r="S3447" s="34">
        <f t="shared" si="275"/>
        <v>122</v>
      </c>
      <c r="T3447" s="35">
        <f>IF(L3447="비가동",0,VLOOKUP(E3447,[1]단가!$D$4:$G$1048576,4,0))</f>
        <v>1328.9</v>
      </c>
      <c r="U3447" s="35">
        <f t="shared" si="277"/>
        <v>361460.80000000005</v>
      </c>
      <c r="V3447" s="36" t="str">
        <f>IF($L3447="비가동",0,IF($B3447="in",VLOOKUP($E3447,[1]투입량!$M:$T,3,FALSE),VLOOKUP($E3447,[1]투입량!$D:$I,3,FALSE)))</f>
        <v>E5007</v>
      </c>
      <c r="W3447" s="35">
        <f>IF($L3447="비가동",0,IF($B3447="in",VLOOKUP($E3447,[1]투입량!$M:$T,6,FALSE),VLOOKUP($E3447,[1]투입량!$D:$I,5,FALSE)))</f>
        <v>644</v>
      </c>
      <c r="X3447" s="35">
        <f t="shared" si="279"/>
        <v>48171.200000000004</v>
      </c>
      <c r="Y3447" s="37">
        <f>IF(V3447=0,0,VLOOKUP(V3447,'[1]원재료 (2)'!C:H,3,0)*0.001)</f>
        <v>4.45</v>
      </c>
      <c r="Z3447" s="35">
        <f t="shared" si="278"/>
        <v>214361.84000000003</v>
      </c>
      <c r="AA3447" s="49"/>
      <c r="AB3447" s="39" t="s">
        <v>232</v>
      </c>
      <c r="AC3447" s="40"/>
    </row>
    <row r="3448" spans="1:29" ht="19.5" customHeight="1" x14ac:dyDescent="0.45">
      <c r="A3448" s="58">
        <v>46164</v>
      </c>
      <c r="B3448" s="57" t="s">
        <v>226</v>
      </c>
      <c r="C3448" s="27" t="s">
        <v>168</v>
      </c>
      <c r="D3448" s="25" t="s">
        <v>227</v>
      </c>
      <c r="E3448" s="26" t="s">
        <v>228</v>
      </c>
      <c r="F3448" s="27" t="str">
        <f>VLOOKUP(표1[[#This Row],[품번]],[1]!품번구분[#Data],2,0)</f>
        <v>G</v>
      </c>
      <c r="G3448" s="26">
        <v>12</v>
      </c>
      <c r="H3448" s="28">
        <v>96</v>
      </c>
      <c r="I3448" s="28">
        <v>0</v>
      </c>
      <c r="J3448" s="29">
        <f>표1[[#This Row],[C/V]]*표1[[#This Row],[판수]]-표1[[#This Row],[불량수량]]</f>
        <v>1152</v>
      </c>
      <c r="K3448" s="28" t="s">
        <v>258</v>
      </c>
      <c r="L3448" s="28" t="s">
        <v>34</v>
      </c>
      <c r="M3448" s="30" t="s">
        <v>230</v>
      </c>
      <c r="N3448" s="56" t="s">
        <v>353</v>
      </c>
      <c r="O3448" s="25">
        <f t="shared" si="274"/>
        <v>620</v>
      </c>
      <c r="P3448" s="31">
        <v>0</v>
      </c>
      <c r="Q3448" s="32"/>
      <c r="R3448" s="33">
        <f t="shared" si="276"/>
        <v>9.2903225806451619</v>
      </c>
      <c r="S3448" s="34">
        <f t="shared" si="275"/>
        <v>196</v>
      </c>
      <c r="T3448" s="35">
        <f>IF(L3448="비가동",0,VLOOKUP(E3448,[1]단가!$D$4:$G$1048576,4,0))</f>
        <v>389.7</v>
      </c>
      <c r="U3448" s="35">
        <f t="shared" si="277"/>
        <v>448934.39999999997</v>
      </c>
      <c r="V3448" s="36" t="str">
        <f>IF($L3448="비가동",0,IF($B3448="in",VLOOKUP($E3448,[1]투입량!$M:$T,3,FALSE),VLOOKUP($E3448,[1]투입량!$D:$I,3,FALSE)))</f>
        <v>E5008</v>
      </c>
      <c r="W3448" s="35">
        <f>IF($L3448="비가동",0,IF($B3448="in",VLOOKUP($E3448,[1]투입량!$M:$T,6,FALSE),VLOOKUP($E3448,[1]투입량!$D:$I,5,FALSE)))</f>
        <v>537</v>
      </c>
      <c r="X3448" s="35">
        <f t="shared" si="279"/>
        <v>56707.200000000004</v>
      </c>
      <c r="Y3448" s="37">
        <f>IF(V3448=0,0,VLOOKUP(V3448,'[1]원재료 (2)'!C:H,3,0)*0.001)</f>
        <v>4.5600000000000005</v>
      </c>
      <c r="Z3448" s="35">
        <f t="shared" si="278"/>
        <v>258584.83200000005</v>
      </c>
      <c r="AA3448" s="49"/>
      <c r="AB3448" s="39" t="s">
        <v>232</v>
      </c>
      <c r="AC3448" s="40"/>
    </row>
    <row r="3449" spans="1:29" ht="19.5" customHeight="1" x14ac:dyDescent="0.45">
      <c r="A3449" s="58">
        <v>46164</v>
      </c>
      <c r="B3449" s="57" t="s">
        <v>226</v>
      </c>
      <c r="C3449" s="27" t="s">
        <v>168</v>
      </c>
      <c r="D3449" s="25" t="s">
        <v>233</v>
      </c>
      <c r="E3449" s="26" t="s">
        <v>418</v>
      </c>
      <c r="F3449" s="27" t="str">
        <f>VLOOKUP(표1[[#This Row],[품번]],[1]!품번구분[#Data],2,0)</f>
        <v>G</v>
      </c>
      <c r="G3449" s="26">
        <v>12</v>
      </c>
      <c r="H3449" s="28">
        <v>6</v>
      </c>
      <c r="I3449" s="28">
        <v>0</v>
      </c>
      <c r="J3449" s="29">
        <f>표1[[#This Row],[C/V]]*표1[[#This Row],[판수]]-표1[[#This Row],[불량수량]]</f>
        <v>72</v>
      </c>
      <c r="K3449" s="28" t="s">
        <v>258</v>
      </c>
      <c r="L3449" s="28" t="s">
        <v>34</v>
      </c>
      <c r="M3449" s="44" t="s">
        <v>230</v>
      </c>
      <c r="N3449" s="44">
        <v>0.34722222222222227</v>
      </c>
      <c r="O3449" s="25">
        <f t="shared" si="274"/>
        <v>20</v>
      </c>
      <c r="P3449" s="31">
        <v>0</v>
      </c>
      <c r="Q3449" s="32"/>
      <c r="R3449" s="33">
        <f t="shared" si="276"/>
        <v>18</v>
      </c>
      <c r="S3449" s="34">
        <f t="shared" si="275"/>
        <v>6</v>
      </c>
      <c r="T3449" s="35">
        <f>IF(L3449="비가동",0,VLOOKUP(E3449,[1]단가!$D$4:$G$1048576,4,0))</f>
        <v>760.3</v>
      </c>
      <c r="U3449" s="35">
        <f t="shared" si="277"/>
        <v>54741.599999999999</v>
      </c>
      <c r="V3449" s="36" t="str">
        <f>IF($L3449="비가동",0,IF($B3449="in",VLOOKUP($E3449,[1]투입량!$M:$T,3,FALSE),VLOOKUP($E3449,[1]투입량!$D:$I,3,FALSE)))</f>
        <v>E5007</v>
      </c>
      <c r="W3449" s="35">
        <f>IF($L3449="비가동",0,IF($B3449="in",VLOOKUP($E3449,[1]투입량!$M:$T,6,FALSE),VLOOKUP($E3449,[1]투입량!$D:$I,5,FALSE)))</f>
        <v>531</v>
      </c>
      <c r="X3449" s="35">
        <f t="shared" si="279"/>
        <v>3504.6000000000004</v>
      </c>
      <c r="Y3449" s="37">
        <f>IF(V3449=0,0,VLOOKUP(V3449,'[1]원재료 (2)'!C:H,3,0)*0.001)</f>
        <v>4.45</v>
      </c>
      <c r="Z3449" s="35">
        <f t="shared" si="278"/>
        <v>15595.470000000003</v>
      </c>
      <c r="AA3449" s="49"/>
      <c r="AB3449" s="39" t="s">
        <v>232</v>
      </c>
      <c r="AC3449" s="40"/>
    </row>
    <row r="3450" spans="1:29" ht="19.5" hidden="1" customHeight="1" x14ac:dyDescent="0.45">
      <c r="A3450" s="58">
        <v>46164</v>
      </c>
      <c r="B3450" s="57" t="s">
        <v>226</v>
      </c>
      <c r="C3450" s="27" t="s">
        <v>168</v>
      </c>
      <c r="D3450" s="25" t="s">
        <v>233</v>
      </c>
      <c r="E3450" s="26" t="s">
        <v>435</v>
      </c>
      <c r="F3450" s="27" t="str">
        <f>VLOOKUP(표1[[#This Row],[품번]],[1]!품번구분[#Data],2,0)</f>
        <v>G</v>
      </c>
      <c r="G3450" s="26">
        <v>1</v>
      </c>
      <c r="H3450" s="28">
        <v>48</v>
      </c>
      <c r="I3450" s="28">
        <v>0</v>
      </c>
      <c r="J3450" s="29">
        <f>표1[[#This Row],[C/V]]*표1[[#This Row],[판수]]-표1[[#This Row],[불량수량]]</f>
        <v>48</v>
      </c>
      <c r="K3450" s="28" t="s">
        <v>258</v>
      </c>
      <c r="L3450" s="28" t="s">
        <v>34</v>
      </c>
      <c r="M3450" s="44">
        <v>0.34722222222222227</v>
      </c>
      <c r="N3450" s="55" t="s">
        <v>353</v>
      </c>
      <c r="O3450" s="25">
        <f t="shared" si="274"/>
        <v>390</v>
      </c>
      <c r="P3450" s="31">
        <v>210</v>
      </c>
      <c r="Q3450" s="32" t="s">
        <v>178</v>
      </c>
      <c r="R3450" s="33">
        <f t="shared" si="276"/>
        <v>7.384615384615385</v>
      </c>
      <c r="S3450" s="34">
        <f t="shared" si="275"/>
        <v>130</v>
      </c>
      <c r="T3450" s="35">
        <f>IF(L3450="비가동",0,VLOOKUP(E3450,[1]단가!$D$4:$G$1048576,4,0))</f>
        <v>3795.7</v>
      </c>
      <c r="U3450" s="35">
        <f t="shared" si="277"/>
        <v>182193.59999999998</v>
      </c>
      <c r="V3450" s="36" t="str">
        <f>IF($L3450="비가동",0,IF($B3450="in",VLOOKUP($E3450,[1]투입량!$M:$T,3,FALSE),VLOOKUP($E3450,[1]투입량!$D:$I,3,FALSE)))</f>
        <v>E5007</v>
      </c>
      <c r="W3450" s="35">
        <f>IF($L3450="비가동",0,IF($B3450="in",VLOOKUP($E3450,[1]투입량!$M:$T,6,FALSE),VLOOKUP($E3450,[1]투입량!$D:$I,5,FALSE)))</f>
        <v>0</v>
      </c>
      <c r="X3450" s="35">
        <f t="shared" si="279"/>
        <v>0</v>
      </c>
      <c r="Y3450" s="37">
        <f>IF(V3450=0,0,VLOOKUP(V3450,'[1]원재료 (2)'!C:H,3,0)*0.001)</f>
        <v>4.45</v>
      </c>
      <c r="Z3450" s="35">
        <f t="shared" si="278"/>
        <v>0</v>
      </c>
      <c r="AA3450" s="49"/>
      <c r="AB3450" s="39" t="s">
        <v>232</v>
      </c>
      <c r="AC3450" s="40"/>
    </row>
    <row r="3451" spans="1:29" ht="19.5" customHeight="1" x14ac:dyDescent="0.45">
      <c r="A3451" s="58">
        <v>46164</v>
      </c>
      <c r="B3451" s="57" t="s">
        <v>226</v>
      </c>
      <c r="C3451" s="27" t="s">
        <v>168</v>
      </c>
      <c r="D3451" s="25" t="s">
        <v>360</v>
      </c>
      <c r="E3451" s="26" t="s">
        <v>472</v>
      </c>
      <c r="F3451" s="27" t="str">
        <f>VLOOKUP(표1[[#This Row],[품번]],[1]!품번구분[#Data],2,0)</f>
        <v>G</v>
      </c>
      <c r="G3451" s="26">
        <v>1</v>
      </c>
      <c r="H3451" s="28">
        <v>29</v>
      </c>
      <c r="I3451" s="28">
        <v>0</v>
      </c>
      <c r="J3451" s="29">
        <f>표1[[#This Row],[C/V]]*표1[[#This Row],[판수]]-표1[[#This Row],[불량수량]]</f>
        <v>29</v>
      </c>
      <c r="K3451" s="28" t="s">
        <v>258</v>
      </c>
      <c r="L3451" s="28" t="s">
        <v>34</v>
      </c>
      <c r="M3451" s="30" t="s">
        <v>230</v>
      </c>
      <c r="N3451" s="30">
        <v>0.41666666666666669</v>
      </c>
      <c r="O3451" s="25">
        <f t="shared" si="274"/>
        <v>120</v>
      </c>
      <c r="P3451" s="31">
        <v>0</v>
      </c>
      <c r="Q3451" s="32"/>
      <c r="R3451" s="33">
        <f t="shared" si="276"/>
        <v>14.5</v>
      </c>
      <c r="S3451" s="34">
        <f t="shared" si="275"/>
        <v>29</v>
      </c>
      <c r="T3451" s="35">
        <f>IF(L3451="비가동",0,VLOOKUP(E3451,[1]단가!$D$4:$G$1048576,4,0))</f>
        <v>2700</v>
      </c>
      <c r="U3451" s="35">
        <f t="shared" si="277"/>
        <v>78300</v>
      </c>
      <c r="V3451" s="36" t="str">
        <f>IF($L3451="비가동",0,IF($B3451="in",VLOOKUP($E3451,[1]투입량!$M:$T,3,FALSE),VLOOKUP($E3451,[1]투입량!$D:$I,3,FALSE)))</f>
        <v>E5005-1</v>
      </c>
      <c r="W3451" s="35">
        <f>IF($L3451="비가동",0,IF($B3451="in",VLOOKUP($E3451,[1]투입량!$M:$T,6,FALSE),VLOOKUP($E3451,[1]투입량!$D:$I,5,FALSE)))</f>
        <v>356</v>
      </c>
      <c r="X3451" s="35">
        <f t="shared" si="279"/>
        <v>11356.400000000001</v>
      </c>
      <c r="Y3451" s="37">
        <f>IF(V3451=0,0,VLOOKUP(V3451,'[1]원재료 (2)'!C:H,3,0)*0.001)</f>
        <v>3.25</v>
      </c>
      <c r="Z3451" s="35">
        <f t="shared" si="278"/>
        <v>36908.300000000003</v>
      </c>
      <c r="AA3451" s="49"/>
      <c r="AB3451" s="39" t="s">
        <v>232</v>
      </c>
      <c r="AC3451" s="40"/>
    </row>
    <row r="3452" spans="1:29" ht="19.5" customHeight="1" x14ac:dyDescent="0.45">
      <c r="A3452" s="58">
        <v>46164</v>
      </c>
      <c r="B3452" s="57" t="s">
        <v>226</v>
      </c>
      <c r="C3452" s="27" t="s">
        <v>168</v>
      </c>
      <c r="D3452" s="25" t="s">
        <v>361</v>
      </c>
      <c r="E3452" s="26" t="s">
        <v>486</v>
      </c>
      <c r="F3452" s="27" t="str">
        <f>VLOOKUP(표1[[#This Row],[품번]],[1]!품번구분[#Data],2,0)</f>
        <v>G</v>
      </c>
      <c r="G3452" s="26">
        <v>4</v>
      </c>
      <c r="H3452" s="28">
        <v>3</v>
      </c>
      <c r="I3452" s="28">
        <v>0</v>
      </c>
      <c r="J3452" s="29">
        <f>표1[[#This Row],[C/V]]*표1[[#This Row],[판수]]-표1[[#This Row],[불량수량]]</f>
        <v>12</v>
      </c>
      <c r="K3452" s="28" t="s">
        <v>258</v>
      </c>
      <c r="L3452" s="28" t="s">
        <v>34</v>
      </c>
      <c r="M3452" s="30" t="s">
        <v>230</v>
      </c>
      <c r="N3452" s="30">
        <v>0.375</v>
      </c>
      <c r="O3452" s="25">
        <f t="shared" si="274"/>
        <v>60</v>
      </c>
      <c r="P3452" s="31">
        <v>0</v>
      </c>
      <c r="Q3452" s="32"/>
      <c r="R3452" s="33">
        <f t="shared" si="276"/>
        <v>3</v>
      </c>
      <c r="S3452" s="34">
        <f t="shared" si="275"/>
        <v>3</v>
      </c>
      <c r="T3452" s="35">
        <f>IF(L3452="비가동",0,VLOOKUP(E3452,[1]단가!$D$4:$G$1048576,4,0))</f>
        <v>0</v>
      </c>
      <c r="U3452" s="35">
        <f t="shared" si="277"/>
        <v>0</v>
      </c>
      <c r="V3452" s="36" t="str">
        <f>IF($L3452="비가동",0,IF($B3452="in",VLOOKUP($E3452,[1]투입량!$M:$T,3,FALSE),VLOOKUP($E3452,[1]투입량!$D:$I,3,FALSE)))</f>
        <v>E5005-1</v>
      </c>
      <c r="W3452" s="35">
        <f>IF($L3452="비가동",0,IF($B3452="in",VLOOKUP($E3452,[1]투입량!$M:$T,6,FALSE),VLOOKUP($E3452,[1]투입량!$D:$I,5,FALSE)))</f>
        <v>0</v>
      </c>
      <c r="X3452" s="35">
        <f t="shared" si="279"/>
        <v>0</v>
      </c>
      <c r="Y3452" s="37">
        <f>IF(V3452=0,0,VLOOKUP(V3452,'[1]원재료 (2)'!C:H,3,0)*0.001)</f>
        <v>3.25</v>
      </c>
      <c r="Z3452" s="35">
        <f t="shared" si="278"/>
        <v>0</v>
      </c>
      <c r="AA3452" s="49"/>
      <c r="AB3452" s="39" t="s">
        <v>232</v>
      </c>
      <c r="AC3452" s="40"/>
    </row>
    <row r="3453" spans="1:29" ht="19.5" customHeight="1" x14ac:dyDescent="0.45">
      <c r="A3453" s="58">
        <v>46164</v>
      </c>
      <c r="B3453" s="57" t="s">
        <v>226</v>
      </c>
      <c r="C3453" s="27" t="s">
        <v>168</v>
      </c>
      <c r="D3453" s="25" t="s">
        <v>256</v>
      </c>
      <c r="E3453" s="26" t="s">
        <v>249</v>
      </c>
      <c r="F3453" s="27" t="str">
        <f>VLOOKUP(표1[[#This Row],[품번]],[1]!품번구분[#Data],2,0)</f>
        <v>G</v>
      </c>
      <c r="G3453" s="26">
        <v>8</v>
      </c>
      <c r="H3453" s="28">
        <v>64</v>
      </c>
      <c r="I3453" s="28">
        <v>0</v>
      </c>
      <c r="J3453" s="29">
        <f>표1[[#This Row],[C/V]]*표1[[#This Row],[판수]]-표1[[#This Row],[불량수량]]</f>
        <v>512</v>
      </c>
      <c r="K3453" s="28" t="s">
        <v>445</v>
      </c>
      <c r="L3453" s="28" t="s">
        <v>34</v>
      </c>
      <c r="M3453" s="44" t="s">
        <v>230</v>
      </c>
      <c r="N3453" s="55" t="s">
        <v>353</v>
      </c>
      <c r="O3453" s="25">
        <f t="shared" si="274"/>
        <v>620</v>
      </c>
      <c r="P3453" s="31">
        <v>0</v>
      </c>
      <c r="Q3453" s="32"/>
      <c r="R3453" s="33">
        <f t="shared" si="276"/>
        <v>6.193548387096774</v>
      </c>
      <c r="S3453" s="34">
        <f t="shared" si="275"/>
        <v>144</v>
      </c>
      <c r="T3453" s="35">
        <f>IF(L3453="비가동",0,VLOOKUP(E3453,[1]단가!$D$4:$G$1048576,4,0))</f>
        <v>874</v>
      </c>
      <c r="U3453" s="35">
        <f t="shared" si="277"/>
        <v>447488</v>
      </c>
      <c r="V3453" s="36" t="str">
        <f>IF($L3453="비가동",0,IF($B3453="in",VLOOKUP($E3453,[1]투입량!$M:$T,3,FALSE),VLOOKUP($E3453,[1]투입량!$D:$I,3,FALSE)))</f>
        <v>E5005-1(리본)</v>
      </c>
      <c r="W3453" s="35">
        <f>IF($L3453="비가동",0,IF($B3453="in",VLOOKUP($E3453,[1]투입량!$M:$T,6,FALSE),VLOOKUP($E3453,[1]투입량!$D:$I,5,FALSE)))</f>
        <v>1163.9000000000001</v>
      </c>
      <c r="X3453" s="35">
        <f t="shared" si="279"/>
        <v>81938.560000000012</v>
      </c>
      <c r="Y3453" s="37">
        <f>IF(V3453=0,0,VLOOKUP(V3453,[1]원재료!C:H,3,0)*0.001)</f>
        <v>3.35</v>
      </c>
      <c r="Z3453" s="35">
        <f t="shared" si="278"/>
        <v>274494.17600000004</v>
      </c>
      <c r="AA3453" s="49"/>
      <c r="AB3453" s="39" t="s">
        <v>232</v>
      </c>
      <c r="AC3453" s="40"/>
    </row>
    <row r="3454" spans="1:29" ht="19.5" hidden="1" customHeight="1" x14ac:dyDescent="0.45">
      <c r="A3454" s="58">
        <v>46164</v>
      </c>
      <c r="B3454" s="57" t="s">
        <v>226</v>
      </c>
      <c r="C3454" s="27" t="s">
        <v>168</v>
      </c>
      <c r="D3454" s="25" t="s">
        <v>235</v>
      </c>
      <c r="E3454" s="26" t="s">
        <v>236</v>
      </c>
      <c r="F3454" s="27" t="str">
        <f>VLOOKUP(표1[[#This Row],[품번]],[1]!품번구분[#Data],2,0)</f>
        <v>G</v>
      </c>
      <c r="G3454" s="26">
        <v>16</v>
      </c>
      <c r="H3454" s="28">
        <v>40</v>
      </c>
      <c r="I3454" s="28">
        <v>0</v>
      </c>
      <c r="J3454" s="29">
        <f>표1[[#This Row],[C/V]]*표1[[#This Row],[판수]]-표1[[#This Row],[불량수량]]</f>
        <v>640</v>
      </c>
      <c r="K3454" s="28" t="s">
        <v>445</v>
      </c>
      <c r="L3454" s="28" t="s">
        <v>34</v>
      </c>
      <c r="M3454" s="44" t="s">
        <v>230</v>
      </c>
      <c r="N3454" s="55" t="s">
        <v>353</v>
      </c>
      <c r="O3454" s="25">
        <f t="shared" si="274"/>
        <v>462</v>
      </c>
      <c r="P3454" s="31">
        <v>158</v>
      </c>
      <c r="Q3454" s="32" t="s">
        <v>37</v>
      </c>
      <c r="R3454" s="33">
        <f t="shared" si="276"/>
        <v>5.1948051948051948</v>
      </c>
      <c r="S3454" s="34">
        <f t="shared" si="275"/>
        <v>120</v>
      </c>
      <c r="T3454" s="35">
        <f>IF(L3454="비가동",0,VLOOKUP(E3454,[1]단가!$D$4:$G$1048576,4,0))</f>
        <v>1541.9</v>
      </c>
      <c r="U3454" s="35">
        <f t="shared" si="277"/>
        <v>986816</v>
      </c>
      <c r="V3454" s="36" t="str">
        <f>IF($L3454="비가동",0,IF($B3454="in",VLOOKUP($E3454,[1]투입량!$M:$T,3,FALSE),VLOOKUP($E3454,[1]투입량!$D:$I,3,FALSE)))</f>
        <v>E5005-1</v>
      </c>
      <c r="W3454" s="35">
        <f>IF($L3454="비가동",0,IF($B3454="in",VLOOKUP($E3454,[1]투입량!$M:$T,6,FALSE),VLOOKUP($E3454,[1]투입량!$D:$I,5,FALSE)))</f>
        <v>3102</v>
      </c>
      <c r="X3454" s="35">
        <f t="shared" si="279"/>
        <v>136488</v>
      </c>
      <c r="Y3454" s="37">
        <f>IF(V3454=0,0,VLOOKUP(V3454,'[1]원재료 (2)'!C:H,3,0)*0.001)</f>
        <v>3.25</v>
      </c>
      <c r="Z3454" s="35">
        <f t="shared" si="278"/>
        <v>443586</v>
      </c>
      <c r="AA3454" s="49"/>
      <c r="AB3454" s="39" t="s">
        <v>232</v>
      </c>
      <c r="AC3454" s="40"/>
    </row>
    <row r="3455" spans="1:29" ht="19.5" customHeight="1" x14ac:dyDescent="0.45">
      <c r="A3455" s="58">
        <v>46164</v>
      </c>
      <c r="B3455" s="57" t="s">
        <v>226</v>
      </c>
      <c r="C3455" s="27" t="s">
        <v>168</v>
      </c>
      <c r="D3455" s="25" t="s">
        <v>239</v>
      </c>
      <c r="E3455" s="26" t="s">
        <v>240</v>
      </c>
      <c r="F3455" s="27" t="str">
        <f>VLOOKUP(표1[[#This Row],[품번]],[1]!품번구분[#Data],2,0)</f>
        <v>G</v>
      </c>
      <c r="G3455" s="26">
        <v>16</v>
      </c>
      <c r="H3455" s="28">
        <v>69</v>
      </c>
      <c r="I3455" s="28">
        <v>0</v>
      </c>
      <c r="J3455" s="29">
        <f>표1[[#This Row],[C/V]]*표1[[#This Row],[판수]]-표1[[#This Row],[불량수량]]</f>
        <v>1104</v>
      </c>
      <c r="K3455" s="28" t="s">
        <v>263</v>
      </c>
      <c r="L3455" s="28" t="s">
        <v>34</v>
      </c>
      <c r="M3455" s="44" t="s">
        <v>230</v>
      </c>
      <c r="N3455" s="55" t="s">
        <v>353</v>
      </c>
      <c r="O3455" s="25">
        <f t="shared" si="274"/>
        <v>620</v>
      </c>
      <c r="P3455" s="31">
        <v>0</v>
      </c>
      <c r="Q3455" s="32"/>
      <c r="R3455" s="33">
        <f t="shared" si="276"/>
        <v>6.67741935483871</v>
      </c>
      <c r="S3455" s="34">
        <f t="shared" si="275"/>
        <v>155</v>
      </c>
      <c r="T3455" s="35">
        <f>IF(L3455="비가동",0,VLOOKUP(E3455,[1]단가!$D$4:$G$1048576,4,0))</f>
        <v>333.6</v>
      </c>
      <c r="U3455" s="35">
        <f t="shared" si="277"/>
        <v>368294.40000000002</v>
      </c>
      <c r="V3455" s="36" t="str">
        <f>IF($L3455="비가동",0,IF($B3455="in",VLOOKUP($E3455,[1]투입량!$M:$T,3,FALSE),VLOOKUP($E3455,[1]투입량!$D:$I,3,FALSE)))</f>
        <v>E5005-1(리본)</v>
      </c>
      <c r="W3455" s="35">
        <f>IF($L3455="비가동",0,IF($B3455="in",VLOOKUP($E3455,[1]투입량!$M:$T,6,FALSE),VLOOKUP($E3455,[1]투입량!$D:$I,5,FALSE)))</f>
        <v>0</v>
      </c>
      <c r="X3455" s="35">
        <f t="shared" si="279"/>
        <v>0</v>
      </c>
      <c r="Y3455" s="37">
        <f>IF(V3455=0,0,VLOOKUP(V3455,'[1]원재료 (2)'!C:H,3,0)*0.001)</f>
        <v>3.35</v>
      </c>
      <c r="Z3455" s="35">
        <f t="shared" si="278"/>
        <v>0</v>
      </c>
      <c r="AA3455" s="49"/>
      <c r="AB3455" s="39" t="s">
        <v>232</v>
      </c>
      <c r="AC3455" s="40"/>
    </row>
    <row r="3456" spans="1:29" ht="19.5" customHeight="1" x14ac:dyDescent="0.45">
      <c r="A3456" s="58">
        <v>46164</v>
      </c>
      <c r="B3456" s="57" t="s">
        <v>226</v>
      </c>
      <c r="C3456" s="27" t="s">
        <v>168</v>
      </c>
      <c r="D3456" s="25" t="s">
        <v>264</v>
      </c>
      <c r="E3456" s="26" t="s">
        <v>265</v>
      </c>
      <c r="F3456" s="27" t="str">
        <f>VLOOKUP(표1[[#This Row],[품번]],[1]!품번구분[#Data],2,0)</f>
        <v>G</v>
      </c>
      <c r="G3456" s="26">
        <v>24</v>
      </c>
      <c r="H3456" s="28">
        <v>69</v>
      </c>
      <c r="I3456" s="28">
        <v>0</v>
      </c>
      <c r="J3456" s="29">
        <f>표1[[#This Row],[C/V]]*표1[[#This Row],[판수]]-표1[[#This Row],[불량수량]]</f>
        <v>1656</v>
      </c>
      <c r="K3456" s="28" t="s">
        <v>263</v>
      </c>
      <c r="L3456" s="28" t="s">
        <v>34</v>
      </c>
      <c r="M3456" s="44" t="s">
        <v>230</v>
      </c>
      <c r="N3456" s="55" t="s">
        <v>353</v>
      </c>
      <c r="O3456" s="25">
        <f t="shared" si="274"/>
        <v>620</v>
      </c>
      <c r="P3456" s="31">
        <v>0</v>
      </c>
      <c r="Q3456" s="32"/>
      <c r="R3456" s="33">
        <f t="shared" si="276"/>
        <v>6.67741935483871</v>
      </c>
      <c r="S3456" s="34">
        <f t="shared" si="275"/>
        <v>144</v>
      </c>
      <c r="T3456" s="35">
        <f>IF(L3456="비가동",0,VLOOKUP(E3456,[1]단가!$D$4:$G$1048576,4,0))</f>
        <v>473</v>
      </c>
      <c r="U3456" s="35">
        <f t="shared" si="277"/>
        <v>783288</v>
      </c>
      <c r="V3456" s="36" t="str">
        <f>IF($L3456="비가동",0,IF($B3456="in",VLOOKUP($E3456,[1]투입량!$M:$T,3,FALSE),VLOOKUP($E3456,[1]투입량!$D:$I,3,FALSE)))</f>
        <v>E5005-1</v>
      </c>
      <c r="W3456" s="35">
        <f>IF($L3456="비가동",0,IF($B3456="in",VLOOKUP($E3456,[1]투입량!$M:$T,6,FALSE),VLOOKUP($E3456,[1]투입량!$D:$I,5,FALSE)))</f>
        <v>1770</v>
      </c>
      <c r="X3456" s="35">
        <f t="shared" si="279"/>
        <v>134343.00000000003</v>
      </c>
      <c r="Y3456" s="37">
        <f>IF(V3456=0,0,VLOOKUP(V3456,'[1]원재료 (2)'!C:H,3,0)*0.001)</f>
        <v>3.25</v>
      </c>
      <c r="Z3456" s="35">
        <f t="shared" si="278"/>
        <v>436614.75000000012</v>
      </c>
      <c r="AA3456" s="49"/>
      <c r="AB3456" s="39" t="s">
        <v>232</v>
      </c>
      <c r="AC3456" s="40"/>
    </row>
    <row r="3457" spans="1:29" ht="19.5" customHeight="1" x14ac:dyDescent="0.45">
      <c r="A3457" s="58">
        <v>46164</v>
      </c>
      <c r="B3457" s="57" t="s">
        <v>226</v>
      </c>
      <c r="C3457" s="27" t="s">
        <v>168</v>
      </c>
      <c r="D3457" s="25" t="s">
        <v>241</v>
      </c>
      <c r="E3457" s="26" t="s">
        <v>242</v>
      </c>
      <c r="F3457" s="27" t="str">
        <f>VLOOKUP(표1[[#This Row],[품번]],[1]!품번구분[#Data],2,0)</f>
        <v>G</v>
      </c>
      <c r="G3457" s="26">
        <v>16</v>
      </c>
      <c r="H3457" s="28">
        <v>20</v>
      </c>
      <c r="I3457" s="28">
        <v>0</v>
      </c>
      <c r="J3457" s="29">
        <f>표1[[#This Row],[C/V]]*표1[[#This Row],[판수]]-표1[[#This Row],[불량수량]]</f>
        <v>320</v>
      </c>
      <c r="K3457" s="28" t="s">
        <v>266</v>
      </c>
      <c r="L3457" s="28" t="s">
        <v>34</v>
      </c>
      <c r="M3457" s="44" t="s">
        <v>230</v>
      </c>
      <c r="N3457" s="55" t="s">
        <v>353</v>
      </c>
      <c r="O3457" s="25">
        <f t="shared" si="274"/>
        <v>620</v>
      </c>
      <c r="P3457" s="31">
        <v>0</v>
      </c>
      <c r="Q3457" s="32"/>
      <c r="R3457" s="33">
        <f t="shared" si="276"/>
        <v>1.935483870967742</v>
      </c>
      <c r="S3457" s="34">
        <f t="shared" si="275"/>
        <v>110</v>
      </c>
      <c r="T3457" s="35">
        <f>IF(L3457="비가동",0,VLOOKUP(E3457,[1]단가!$D$4:$G$1048576,4,0))</f>
        <v>774</v>
      </c>
      <c r="U3457" s="35">
        <f t="shared" si="277"/>
        <v>247680</v>
      </c>
      <c r="V3457" s="36" t="str">
        <f>IF($L3457="비가동",0,IF($B3457="in",VLOOKUP($E3457,[1]투입량!$M:$T,3,FALSE),VLOOKUP($E3457,[1]투입량!$D:$I,3,FALSE)))</f>
        <v>E4701(리본)</v>
      </c>
      <c r="W3457" s="35">
        <f>IF($L3457="비가동",0,IF($B3457="in",VLOOKUP($E3457,[1]투입량!$M:$T,6,FALSE),VLOOKUP($E3457,[1]투입량!$D:$I,5,FALSE)))</f>
        <v>2022.6999999999998</v>
      </c>
      <c r="X3457" s="35">
        <f t="shared" si="279"/>
        <v>44499.399999999994</v>
      </c>
      <c r="Y3457" s="37">
        <f>IF(V3457=0,0,VLOOKUP(V3457,[1]원재료!C:H,3,0)*0.001)</f>
        <v>3.41</v>
      </c>
      <c r="Z3457" s="35">
        <f t="shared" si="278"/>
        <v>151742.954</v>
      </c>
      <c r="AA3457" s="49"/>
      <c r="AB3457" s="39" t="s">
        <v>232</v>
      </c>
      <c r="AC3457" s="40"/>
    </row>
    <row r="3458" spans="1:29" ht="19.5" hidden="1" customHeight="1" x14ac:dyDescent="0.45">
      <c r="A3458" s="58">
        <v>46164</v>
      </c>
      <c r="B3458" s="57" t="s">
        <v>226</v>
      </c>
      <c r="C3458" s="27" t="s">
        <v>168</v>
      </c>
      <c r="D3458" s="25" t="s">
        <v>244</v>
      </c>
      <c r="E3458" s="26" t="s">
        <v>245</v>
      </c>
      <c r="F3458" s="27" t="str">
        <f>VLOOKUP(표1[[#This Row],[품번]],[1]!품번구분[#Data],2,0)</f>
        <v>G</v>
      </c>
      <c r="G3458" s="26">
        <v>20</v>
      </c>
      <c r="H3458" s="60">
        <v>72</v>
      </c>
      <c r="I3458" s="28">
        <v>0</v>
      </c>
      <c r="J3458" s="29">
        <f>표1[[#This Row],[C/V]]*표1[[#This Row],[판수]]-표1[[#This Row],[불량수량]]</f>
        <v>1440</v>
      </c>
      <c r="K3458" s="28" t="s">
        <v>358</v>
      </c>
      <c r="L3458" s="28" t="s">
        <v>34</v>
      </c>
      <c r="M3458" s="30" t="s">
        <v>230</v>
      </c>
      <c r="N3458" s="56" t="s">
        <v>353</v>
      </c>
      <c r="O3458" s="25">
        <f t="shared" ref="O3458:O3521" si="280">IF(OR($M3458="",$N3458="",$M3458=$N3458),0,MAX(0,IF(AND(WEEKDAY($A3458,2)&lt;=5,$L3458="주간"),MIN(ROUND(MOD($N3458-$M3458,1)*1440-IF(AND($M3458&lt;TIME(13,0,0),IF($N3458&lt;=$M3458,$N3458+1,$N3458)&gt;TIME(12,0,0)),(MIN(IF($N3458&lt;=$M3458,$N3458+1,$N3458),TIME(13,0,0))-MAX($M3458,TIME(12,0,0)))*1440,0)-IF(AND($M3458&lt;TIME(17,40,0),IF($N3458&lt;=$M3458,$N3458+1,$N3458)&gt;TIME(17,0,0)),(MIN(IF($N3458&lt;=$M3458,$N3458+1,$N3458),TIME(17,40,0))-MAX($M3458,TIME(17,0,0)))*1440,0),0),620),IF(AND(WEEKDAY($A3458,2)&lt;=5,$L3458="야간"),MIN(ROUND(MOD($N3458-$M3458,1)*1440-IF(AND(IF($M3458&lt;0.5,$M3458+1,$M3458)&lt;TIME(3,30,0)+1,IF($N3458&lt;0.5,$N3458+1,$N3458)&gt;TIME(2,30,0)+1),(MIN(IF($N3458&lt;0.5,$N3458+1,$N3458),TIME(3,30,0)+1)-MAX(IF($M3458&lt;0.5,$M3458+1,$M3458),TIME(2,30,0)+1))*1440,0),0),660),IF(AND(WEEKDAY($A3458,2)&gt;5,$L3458="주간"),MIN(ROUND(MOD($N3458-$M3458,1)*1440-IF(AND($M3458&lt;TIME(13,0,0),IF($N3458&lt;=$M3458,$N3458+1,$N3458)&gt;TIME(12,0,0)),(MIN(IF($N3458&lt;=$M3458,$N3458+1,$N3458),TIME(13,0,0))-MAX($M3458,TIME(12,0,0)))*1440,0),0),540),IF(AND(WEEKDAY($A3458,2)&gt;5,$L3458="야간"),MIN(ROUND(MOD($N3458-$M3458,1)*1440-IF(AND(IF($M3458&lt;0.5,$M3458+1,$M3458)&lt;TIME(3,30,0)+1,IF($N3458&lt;0.5,$N3458+1,$N3458)&gt;TIME(2,0,0)+1),(MIN(IF($N3458&lt;0.5,$N3458+1,$N3458),TIME(3,30,0)+1)-MAX(IF($M3458&lt;0.5,$M3458+1,$M3458),TIME(2,0,0)+1))*1440,0),0),750),0))))-$P3458))</f>
        <v>450</v>
      </c>
      <c r="P3458" s="31">
        <v>170</v>
      </c>
      <c r="Q3458" s="32" t="s">
        <v>343</v>
      </c>
      <c r="R3458" s="33">
        <f t="shared" si="276"/>
        <v>9.6</v>
      </c>
      <c r="S3458" s="34">
        <f t="shared" si="275"/>
        <v>162</v>
      </c>
      <c r="T3458" s="35">
        <f>IF(L3458="비가동",0,VLOOKUP(E3458,[1]단가!$D$4:$G$1048576,4,0))</f>
        <v>350</v>
      </c>
      <c r="U3458" s="35">
        <f t="shared" si="277"/>
        <v>504000</v>
      </c>
      <c r="V3458" s="36" t="str">
        <f>IF($L3458="비가동",0,IF($B3458="in",VLOOKUP($E3458,[1]투입량!$M:$T,3,FALSE),VLOOKUP($E3458,[1]투입량!$D:$I,3,FALSE)))</f>
        <v>E5005-1</v>
      </c>
      <c r="W3458" s="35">
        <f>IF($L3458="비가동",0,IF($B3458="in",VLOOKUP($E3458,[1]투입량!$M:$T,6,FALSE),VLOOKUP($E3458,[1]투입량!$D:$I,5,FALSE)))</f>
        <v>1147</v>
      </c>
      <c r="X3458" s="35">
        <f t="shared" si="279"/>
        <v>90842.400000000009</v>
      </c>
      <c r="Y3458" s="37">
        <f>IF(V3458=0,0,VLOOKUP(V3458,[1]원재료!C:H,3,0)*0.001)</f>
        <v>3.25</v>
      </c>
      <c r="Z3458" s="35">
        <f t="shared" si="278"/>
        <v>295237.80000000005</v>
      </c>
      <c r="AA3458" s="49"/>
      <c r="AB3458" s="39" t="s">
        <v>232</v>
      </c>
      <c r="AC3458" s="40"/>
    </row>
    <row r="3459" spans="1:29" ht="19.5" hidden="1" customHeight="1" x14ac:dyDescent="0.45">
      <c r="A3459" s="58">
        <v>46164</v>
      </c>
      <c r="B3459" s="57" t="s">
        <v>226</v>
      </c>
      <c r="C3459" s="27" t="s">
        <v>168</v>
      </c>
      <c r="D3459" s="25" t="s">
        <v>246</v>
      </c>
      <c r="E3459" s="26" t="s">
        <v>451</v>
      </c>
      <c r="F3459" s="27" t="str">
        <f>VLOOKUP(표1[[#This Row],[품번]],[1]!품번구분[#Data],2,0)</f>
        <v>G</v>
      </c>
      <c r="G3459" s="26">
        <v>24</v>
      </c>
      <c r="H3459" s="28">
        <v>27</v>
      </c>
      <c r="I3459" s="28">
        <v>0</v>
      </c>
      <c r="J3459" s="29">
        <f>표1[[#This Row],[C/V]]*표1[[#This Row],[판수]]-표1[[#This Row],[불량수량]]</f>
        <v>648</v>
      </c>
      <c r="K3459" s="28" t="s">
        <v>358</v>
      </c>
      <c r="L3459" s="28" t="s">
        <v>34</v>
      </c>
      <c r="M3459" s="30" t="s">
        <v>230</v>
      </c>
      <c r="N3459" s="56" t="s">
        <v>353</v>
      </c>
      <c r="O3459" s="25">
        <f t="shared" si="280"/>
        <v>170</v>
      </c>
      <c r="P3459" s="31">
        <v>450</v>
      </c>
      <c r="Q3459" s="32" t="s">
        <v>343</v>
      </c>
      <c r="R3459" s="33">
        <f t="shared" si="276"/>
        <v>9.5294117647058822</v>
      </c>
      <c r="S3459" s="34">
        <f t="shared" ref="S3459:S3522" si="281">SUMIFS(H:H,$A:$A,A3459,$D:$D,D3459,$E:$E,E3459)</f>
        <v>117</v>
      </c>
      <c r="T3459" s="35">
        <f>IF(L3459="비가동",0,VLOOKUP(E3459,[1]단가!$D$4:$G$1048576,4,0))</f>
        <v>320</v>
      </c>
      <c r="U3459" s="35">
        <f t="shared" si="277"/>
        <v>207360</v>
      </c>
      <c r="V3459" s="36" t="str">
        <f>IF($L3459="비가동",0,IF($B3459="in",VLOOKUP($E3459,[1]투입량!$M:$T,3,FALSE),VLOOKUP($E3459,[1]투입량!$D:$I,3,FALSE)))</f>
        <v>E5005-1</v>
      </c>
      <c r="W3459" s="35">
        <f>IF($L3459="비가동",0,IF($B3459="in",VLOOKUP($E3459,[1]투입량!$M:$T,6,FALSE),VLOOKUP($E3459,[1]투입량!$D:$I,5,FALSE)))</f>
        <v>0</v>
      </c>
      <c r="X3459" s="35">
        <f t="shared" si="279"/>
        <v>0</v>
      </c>
      <c r="Y3459" s="37">
        <f>IF(V3459=0,0,VLOOKUP(V3459,[1]원재료!C:H,3,0)*0.001)</f>
        <v>3.25</v>
      </c>
      <c r="Z3459" s="35">
        <f t="shared" si="278"/>
        <v>0</v>
      </c>
      <c r="AA3459" s="49"/>
      <c r="AB3459" s="39" t="s">
        <v>232</v>
      </c>
      <c r="AC3459" s="40"/>
    </row>
    <row r="3460" spans="1:29" ht="19.5" customHeight="1" x14ac:dyDescent="0.45">
      <c r="A3460" s="58">
        <v>46164</v>
      </c>
      <c r="B3460" s="57" t="s">
        <v>226</v>
      </c>
      <c r="C3460" s="27" t="s">
        <v>168</v>
      </c>
      <c r="D3460" s="25" t="s">
        <v>227</v>
      </c>
      <c r="E3460" s="26" t="s">
        <v>228</v>
      </c>
      <c r="F3460" s="27" t="str">
        <f>VLOOKUP(표1[[#This Row],[품번]],[1]!품번구분[#Data],2,0)</f>
        <v>G</v>
      </c>
      <c r="G3460" s="26">
        <v>12</v>
      </c>
      <c r="H3460" s="28">
        <v>100</v>
      </c>
      <c r="I3460" s="28">
        <v>0</v>
      </c>
      <c r="J3460" s="29">
        <f>표1[[#This Row],[C/V]]*표1[[#This Row],[판수]]-표1[[#This Row],[불량수량]]</f>
        <v>1200</v>
      </c>
      <c r="K3460" s="28" t="s">
        <v>229</v>
      </c>
      <c r="L3460" s="28" t="s">
        <v>117</v>
      </c>
      <c r="M3460" s="30" t="s">
        <v>353</v>
      </c>
      <c r="N3460" s="56" t="s">
        <v>230</v>
      </c>
      <c r="O3460" s="25">
        <f t="shared" si="280"/>
        <v>660</v>
      </c>
      <c r="P3460" s="31">
        <v>0</v>
      </c>
      <c r="Q3460" s="32"/>
      <c r="R3460" s="33">
        <f t="shared" si="276"/>
        <v>9.0909090909090917</v>
      </c>
      <c r="S3460" s="34">
        <f t="shared" si="281"/>
        <v>196</v>
      </c>
      <c r="T3460" s="35">
        <f>IF(L3460="비가동",0,VLOOKUP(E3460,[1]단가!$D$4:$G$1048576,4,0))</f>
        <v>389.7</v>
      </c>
      <c r="U3460" s="35">
        <f t="shared" si="277"/>
        <v>467640</v>
      </c>
      <c r="V3460" s="36" t="str">
        <f>IF($L3460="비가동",0,IF($B3460="in",VLOOKUP($E3460,[1]투입량!$M:$T,3,FALSE),VLOOKUP($E3460,[1]투입량!$D:$I,3,FALSE)))</f>
        <v>E5008</v>
      </c>
      <c r="W3460" s="35">
        <f>IF($L3460="비가동",0,IF($B3460="in",VLOOKUP($E3460,[1]투입량!$M:$T,6,FALSE),VLOOKUP($E3460,[1]투입량!$D:$I,5,FALSE)))</f>
        <v>537</v>
      </c>
      <c r="X3460" s="35">
        <f t="shared" si="279"/>
        <v>59070.000000000007</v>
      </c>
      <c r="Y3460" s="37">
        <f>IF(V3460=0,0,VLOOKUP(V3460,[1]원재료!C:H,3,0)*0.001)</f>
        <v>4.5600000000000005</v>
      </c>
      <c r="Z3460" s="35">
        <f t="shared" si="278"/>
        <v>269359.20000000007</v>
      </c>
      <c r="AA3460" s="49"/>
      <c r="AB3460" s="39" t="s">
        <v>232</v>
      </c>
      <c r="AC3460" s="40"/>
    </row>
    <row r="3461" spans="1:29" ht="19.5" customHeight="1" x14ac:dyDescent="0.45">
      <c r="A3461" s="58">
        <v>46164</v>
      </c>
      <c r="B3461" s="57" t="s">
        <v>226</v>
      </c>
      <c r="C3461" s="27" t="s">
        <v>168</v>
      </c>
      <c r="D3461" s="25" t="s">
        <v>233</v>
      </c>
      <c r="E3461" s="26" t="s">
        <v>435</v>
      </c>
      <c r="F3461" s="27" t="str">
        <f>VLOOKUP(표1[[#This Row],[품번]],[1]!품번구분[#Data],2,0)</f>
        <v>G</v>
      </c>
      <c r="G3461" s="26">
        <v>1</v>
      </c>
      <c r="H3461" s="28">
        <v>82</v>
      </c>
      <c r="I3461" s="28">
        <v>0</v>
      </c>
      <c r="J3461" s="29">
        <f>표1[[#This Row],[C/V]]*표1[[#This Row],[판수]]-표1[[#This Row],[불량수량]]</f>
        <v>82</v>
      </c>
      <c r="K3461" s="28" t="s">
        <v>229</v>
      </c>
      <c r="L3461" s="28" t="s">
        <v>117</v>
      </c>
      <c r="M3461" s="30" t="s">
        <v>353</v>
      </c>
      <c r="N3461" s="56" t="s">
        <v>230</v>
      </c>
      <c r="O3461" s="25">
        <f t="shared" si="280"/>
        <v>660</v>
      </c>
      <c r="P3461" s="31">
        <v>0</v>
      </c>
      <c r="Q3461" s="32"/>
      <c r="R3461" s="33">
        <f t="shared" si="276"/>
        <v>7.4545454545454541</v>
      </c>
      <c r="S3461" s="34">
        <f t="shared" si="281"/>
        <v>130</v>
      </c>
      <c r="T3461" s="35">
        <f>IF(L3461="비가동",0,VLOOKUP(E3461,[1]단가!$D$4:$G$1048576,4,0))</f>
        <v>3795.7</v>
      </c>
      <c r="U3461" s="35">
        <f t="shared" si="277"/>
        <v>311247.39999999997</v>
      </c>
      <c r="V3461" s="36" t="str">
        <f>IF($L3461="비가동",0,IF($B3461="in",VLOOKUP($E3461,[1]투입량!$M:$T,3,FALSE),VLOOKUP($E3461,[1]투입량!$D:$I,3,FALSE)))</f>
        <v>E5007</v>
      </c>
      <c r="W3461" s="35">
        <f>IF($L3461="비가동",0,IF($B3461="in",VLOOKUP($E3461,[1]투입량!$M:$T,6,FALSE),VLOOKUP($E3461,[1]투입량!$D:$I,5,FALSE)))</f>
        <v>0</v>
      </c>
      <c r="X3461" s="35">
        <f t="shared" si="279"/>
        <v>0</v>
      </c>
      <c r="Y3461" s="37">
        <f>IF(V3461=0,0,VLOOKUP(V3461,[1]원재료!C:H,3,0)*0.001)</f>
        <v>4.55</v>
      </c>
      <c r="Z3461" s="35">
        <f t="shared" si="278"/>
        <v>0</v>
      </c>
      <c r="AA3461" s="49"/>
      <c r="AB3461" s="39" t="s">
        <v>232</v>
      </c>
      <c r="AC3461" s="40"/>
    </row>
    <row r="3462" spans="1:29" ht="19.5" customHeight="1" x14ac:dyDescent="0.45">
      <c r="A3462" s="58">
        <v>46164</v>
      </c>
      <c r="B3462" s="57" t="s">
        <v>226</v>
      </c>
      <c r="C3462" s="27" t="s">
        <v>168</v>
      </c>
      <c r="D3462" s="25" t="s">
        <v>256</v>
      </c>
      <c r="E3462" s="26" t="s">
        <v>249</v>
      </c>
      <c r="F3462" s="27" t="str">
        <f>VLOOKUP(표1[[#This Row],[품번]],[1]!품번구분[#Data],2,0)</f>
        <v>G</v>
      </c>
      <c r="G3462" s="26">
        <v>8</v>
      </c>
      <c r="H3462" s="28">
        <v>80</v>
      </c>
      <c r="I3462" s="28">
        <v>0</v>
      </c>
      <c r="J3462" s="29">
        <f>표1[[#This Row],[C/V]]*표1[[#This Row],[판수]]-표1[[#This Row],[불량수량]]</f>
        <v>640</v>
      </c>
      <c r="K3462" s="28" t="s">
        <v>372</v>
      </c>
      <c r="L3462" s="28" t="s">
        <v>117</v>
      </c>
      <c r="M3462" s="30" t="s">
        <v>353</v>
      </c>
      <c r="N3462" s="56" t="s">
        <v>230</v>
      </c>
      <c r="O3462" s="25">
        <f t="shared" si="280"/>
        <v>660</v>
      </c>
      <c r="P3462" s="31">
        <v>0</v>
      </c>
      <c r="Q3462" s="32"/>
      <c r="R3462" s="33">
        <f t="shared" ref="R3462:R3525" si="282">IF(H3462=0,"",H3462/O3462*60)</f>
        <v>7.2727272727272734</v>
      </c>
      <c r="S3462" s="34">
        <f t="shared" si="281"/>
        <v>144</v>
      </c>
      <c r="T3462" s="35">
        <f>IF(L3462="비가동",0,VLOOKUP(E3462,[1]단가!$D$4:$G$1048576,4,0))</f>
        <v>874</v>
      </c>
      <c r="U3462" s="35">
        <f t="shared" si="277"/>
        <v>559360</v>
      </c>
      <c r="V3462" s="36" t="str">
        <f>IF($L3462="비가동",0,IF($B3462="in",VLOOKUP($E3462,[1]투입량!$M:$T,3,FALSE),VLOOKUP($E3462,[1]투입량!$D:$I,3,FALSE)))</f>
        <v>E5005-1(리본)</v>
      </c>
      <c r="W3462" s="35">
        <f>IF($L3462="비가동",0,IF($B3462="in",VLOOKUP($E3462,[1]투입량!$M:$T,6,FALSE),VLOOKUP($E3462,[1]투입량!$D:$I,5,FALSE)))</f>
        <v>1163.9000000000001</v>
      </c>
      <c r="X3462" s="35">
        <f t="shared" si="279"/>
        <v>102423.20000000001</v>
      </c>
      <c r="Y3462" s="37">
        <f>IF(V3462=0,0,VLOOKUP(V3462,[1]원재료!C:H,3,0)*0.001)</f>
        <v>3.35</v>
      </c>
      <c r="Z3462" s="35">
        <f t="shared" si="278"/>
        <v>343117.72000000003</v>
      </c>
      <c r="AA3462" s="49"/>
      <c r="AB3462" s="39" t="s">
        <v>232</v>
      </c>
      <c r="AC3462" s="40"/>
    </row>
    <row r="3463" spans="1:29" ht="19.5" customHeight="1" x14ac:dyDescent="0.45">
      <c r="A3463" s="58">
        <v>46164</v>
      </c>
      <c r="B3463" s="57" t="s">
        <v>226</v>
      </c>
      <c r="C3463" s="27" t="s">
        <v>168</v>
      </c>
      <c r="D3463" s="25" t="s">
        <v>235</v>
      </c>
      <c r="E3463" s="26" t="s">
        <v>236</v>
      </c>
      <c r="F3463" s="27" t="str">
        <f>VLOOKUP(표1[[#This Row],[품번]],[1]!품번구분[#Data],2,0)</f>
        <v>G</v>
      </c>
      <c r="G3463" s="26">
        <v>16</v>
      </c>
      <c r="H3463" s="28">
        <v>80</v>
      </c>
      <c r="I3463" s="28">
        <v>0</v>
      </c>
      <c r="J3463" s="29">
        <f>표1[[#This Row],[C/V]]*표1[[#This Row],[판수]]-표1[[#This Row],[불량수량]]</f>
        <v>1280</v>
      </c>
      <c r="K3463" s="28" t="s">
        <v>372</v>
      </c>
      <c r="L3463" s="28" t="s">
        <v>117</v>
      </c>
      <c r="M3463" s="30" t="s">
        <v>353</v>
      </c>
      <c r="N3463" s="56" t="s">
        <v>230</v>
      </c>
      <c r="O3463" s="25">
        <f t="shared" si="280"/>
        <v>660</v>
      </c>
      <c r="P3463" s="31">
        <v>0</v>
      </c>
      <c r="Q3463" s="32"/>
      <c r="R3463" s="33">
        <f t="shared" si="282"/>
        <v>7.2727272727272734</v>
      </c>
      <c r="S3463" s="34">
        <f t="shared" si="281"/>
        <v>120</v>
      </c>
      <c r="T3463" s="35">
        <f>IF(L3463="비가동",0,VLOOKUP(E3463,[1]단가!$D$4:$G$1048576,4,0))</f>
        <v>1541.9</v>
      </c>
      <c r="U3463" s="35">
        <f t="shared" si="277"/>
        <v>1973632</v>
      </c>
      <c r="V3463" s="36" t="str">
        <f>IF($L3463="비가동",0,IF($B3463="in",VLOOKUP($E3463,[1]투입량!$M:$T,3,FALSE),VLOOKUP($E3463,[1]투입량!$D:$I,3,FALSE)))</f>
        <v>E5005-1</v>
      </c>
      <c r="W3463" s="35">
        <f>IF($L3463="비가동",0,IF($B3463="in",VLOOKUP($E3463,[1]투입량!$M:$T,6,FALSE),VLOOKUP($E3463,[1]투입량!$D:$I,5,FALSE)))</f>
        <v>3102</v>
      </c>
      <c r="X3463" s="35">
        <f t="shared" si="279"/>
        <v>272976</v>
      </c>
      <c r="Y3463" s="37">
        <f>IF(V3463=0,0,VLOOKUP(V3463,[1]원재료!C:H,3,0)*0.001)</f>
        <v>3.25</v>
      </c>
      <c r="Z3463" s="35">
        <f t="shared" si="278"/>
        <v>887172</v>
      </c>
      <c r="AA3463" s="49"/>
      <c r="AB3463" s="39" t="s">
        <v>232</v>
      </c>
      <c r="AC3463" s="40"/>
    </row>
    <row r="3464" spans="1:29" ht="19.5" hidden="1" customHeight="1" x14ac:dyDescent="0.45">
      <c r="A3464" s="58">
        <v>46164</v>
      </c>
      <c r="B3464" s="57" t="s">
        <v>226</v>
      </c>
      <c r="C3464" s="27" t="s">
        <v>168</v>
      </c>
      <c r="D3464" s="25" t="s">
        <v>259</v>
      </c>
      <c r="E3464" s="26" t="s">
        <v>260</v>
      </c>
      <c r="F3464" s="27" t="str">
        <f>VLOOKUP(표1[[#This Row],[품번]],[1]!품번구분[#Data],2,0)</f>
        <v>G</v>
      </c>
      <c r="G3464" s="26">
        <v>24</v>
      </c>
      <c r="H3464" s="28">
        <v>82</v>
      </c>
      <c r="I3464" s="28">
        <v>0</v>
      </c>
      <c r="J3464" s="29">
        <f>표1[[#This Row],[C/V]]*표1[[#This Row],[판수]]-표1[[#This Row],[불량수량]]</f>
        <v>1968</v>
      </c>
      <c r="K3464" s="28" t="s">
        <v>399</v>
      </c>
      <c r="L3464" s="28" t="s">
        <v>117</v>
      </c>
      <c r="M3464" s="30" t="s">
        <v>353</v>
      </c>
      <c r="N3464" s="56" t="s">
        <v>230</v>
      </c>
      <c r="O3464" s="25">
        <f t="shared" si="280"/>
        <v>640</v>
      </c>
      <c r="P3464" s="31">
        <v>20</v>
      </c>
      <c r="Q3464" s="32" t="s">
        <v>238</v>
      </c>
      <c r="R3464" s="33">
        <f t="shared" si="282"/>
        <v>7.6874999999999991</v>
      </c>
      <c r="S3464" s="34">
        <f t="shared" si="281"/>
        <v>82</v>
      </c>
      <c r="T3464" s="35">
        <f>IF(L3464="비가동",0,VLOOKUP(E3464,[1]단가!$D$4:$G$1048576,4,0))</f>
        <v>790</v>
      </c>
      <c r="U3464" s="35">
        <f t="shared" si="277"/>
        <v>1554720</v>
      </c>
      <c r="V3464" s="36" t="str">
        <f>IF($L3464="비가동",0,IF($B3464="in",VLOOKUP($E3464,[1]투입량!$M:$T,3,FALSE),VLOOKUP($E3464,[1]투입량!$D:$I,3,FALSE)))</f>
        <v>E5005-1(리본)</v>
      </c>
      <c r="W3464" s="35">
        <f>IF($L3464="비가동",0,IF($B3464="in",VLOOKUP($E3464,[1]투입량!$M:$T,6,FALSE),VLOOKUP($E3464,[1]투입량!$D:$I,5,FALSE)))</f>
        <v>2152.6499999999996</v>
      </c>
      <c r="X3464" s="35">
        <f t="shared" si="279"/>
        <v>194169.03</v>
      </c>
      <c r="Y3464" s="37">
        <f>IF(V3464=0,0,VLOOKUP(V3464,[1]원재료!C:H,3,0)*0.001)</f>
        <v>3.35</v>
      </c>
      <c r="Z3464" s="35">
        <f t="shared" si="278"/>
        <v>650466.25049999997</v>
      </c>
      <c r="AA3464" s="49" t="s">
        <v>478</v>
      </c>
      <c r="AB3464" s="39" t="s">
        <v>232</v>
      </c>
      <c r="AC3464" s="40"/>
    </row>
    <row r="3465" spans="1:29" ht="19.5" customHeight="1" x14ac:dyDescent="0.45">
      <c r="A3465" s="58">
        <v>46164</v>
      </c>
      <c r="B3465" s="57" t="s">
        <v>226</v>
      </c>
      <c r="C3465" s="27" t="s">
        <v>168</v>
      </c>
      <c r="D3465" s="25" t="s">
        <v>239</v>
      </c>
      <c r="E3465" s="26" t="s">
        <v>240</v>
      </c>
      <c r="F3465" s="27" t="str">
        <f>VLOOKUP(표1[[#This Row],[품번]],[1]!품번구분[#Data],2,0)</f>
        <v>G</v>
      </c>
      <c r="G3465" s="26">
        <v>16</v>
      </c>
      <c r="H3465" s="28">
        <v>86</v>
      </c>
      <c r="I3465" s="28">
        <v>0</v>
      </c>
      <c r="J3465" s="29">
        <f>표1[[#This Row],[C/V]]*표1[[#This Row],[판수]]-표1[[#This Row],[불량수량]]</f>
        <v>1376</v>
      </c>
      <c r="K3465" s="28" t="s">
        <v>399</v>
      </c>
      <c r="L3465" s="28" t="s">
        <v>117</v>
      </c>
      <c r="M3465" s="30" t="s">
        <v>353</v>
      </c>
      <c r="N3465" s="56" t="s">
        <v>230</v>
      </c>
      <c r="O3465" s="25">
        <f t="shared" si="280"/>
        <v>660</v>
      </c>
      <c r="P3465" s="31">
        <v>0</v>
      </c>
      <c r="Q3465" s="32"/>
      <c r="R3465" s="33">
        <f t="shared" si="282"/>
        <v>7.8181818181818183</v>
      </c>
      <c r="S3465" s="34">
        <f t="shared" si="281"/>
        <v>155</v>
      </c>
      <c r="T3465" s="35">
        <f>IF(L3465="비가동",0,VLOOKUP(E3465,[1]단가!$D$4:$G$1048576,4,0))</f>
        <v>333.6</v>
      </c>
      <c r="U3465" s="35">
        <f t="shared" si="277"/>
        <v>459033.60000000003</v>
      </c>
      <c r="V3465" s="36" t="str">
        <f>IF($L3465="비가동",0,IF($B3465="in",VLOOKUP($E3465,[1]투입량!$M:$T,3,FALSE),VLOOKUP($E3465,[1]투입량!$D:$I,3,FALSE)))</f>
        <v>E5005-1(리본)</v>
      </c>
      <c r="W3465" s="35">
        <f>IF($L3465="비가동",0,IF($B3465="in",VLOOKUP($E3465,[1]투입량!$M:$T,6,FALSE),VLOOKUP($E3465,[1]투입량!$D:$I,5,FALSE)))</f>
        <v>0</v>
      </c>
      <c r="X3465" s="35">
        <f t="shared" si="279"/>
        <v>0</v>
      </c>
      <c r="Y3465" s="37">
        <f>IF(V3465=0,0,VLOOKUP(V3465,[1]원재료!C:H,3,0)*0.001)</f>
        <v>3.35</v>
      </c>
      <c r="Z3465" s="35">
        <f t="shared" si="278"/>
        <v>0</v>
      </c>
      <c r="AA3465" s="49"/>
      <c r="AB3465" s="39" t="s">
        <v>232</v>
      </c>
      <c r="AC3465" s="40"/>
    </row>
    <row r="3466" spans="1:29" ht="19.5" customHeight="1" x14ac:dyDescent="0.45">
      <c r="A3466" s="58">
        <v>46164</v>
      </c>
      <c r="B3466" s="57" t="s">
        <v>226</v>
      </c>
      <c r="C3466" s="27" t="s">
        <v>168</v>
      </c>
      <c r="D3466" s="25" t="s">
        <v>262</v>
      </c>
      <c r="E3466" s="26" t="s">
        <v>260</v>
      </c>
      <c r="F3466" s="27" t="str">
        <f>VLOOKUP(표1[[#This Row],[품번]],[1]!품번구분[#Data],2,0)</f>
        <v>G</v>
      </c>
      <c r="G3466" s="26">
        <v>24</v>
      </c>
      <c r="H3466" s="28">
        <v>75</v>
      </c>
      <c r="I3466" s="28">
        <v>0</v>
      </c>
      <c r="J3466" s="29">
        <f>표1[[#This Row],[C/V]]*표1[[#This Row],[판수]]-표1[[#This Row],[불량수량]]</f>
        <v>1800</v>
      </c>
      <c r="K3466" s="28" t="s">
        <v>237</v>
      </c>
      <c r="L3466" s="28" t="s">
        <v>117</v>
      </c>
      <c r="M3466" s="30" t="s">
        <v>353</v>
      </c>
      <c r="N3466" s="56" t="s">
        <v>230</v>
      </c>
      <c r="O3466" s="25">
        <f t="shared" si="280"/>
        <v>660</v>
      </c>
      <c r="P3466" s="31">
        <v>0</v>
      </c>
      <c r="Q3466" s="32"/>
      <c r="R3466" s="33">
        <f t="shared" si="282"/>
        <v>6.8181818181818183</v>
      </c>
      <c r="S3466" s="34">
        <f t="shared" si="281"/>
        <v>75</v>
      </c>
      <c r="T3466" s="35">
        <f>IF(L3466="비가동",0,VLOOKUP(E3466,[1]단가!$D$4:$G$1048576,4,0))</f>
        <v>790</v>
      </c>
      <c r="U3466" s="35">
        <f t="shared" si="277"/>
        <v>1422000</v>
      </c>
      <c r="V3466" s="36" t="str">
        <f>IF($L3466="비가동",0,IF($B3466="in",VLOOKUP($E3466,[1]투입량!$M:$T,3,FALSE),VLOOKUP($E3466,[1]투입량!$D:$I,3,FALSE)))</f>
        <v>E5005-1(리본)</v>
      </c>
      <c r="W3466" s="35">
        <f>IF($L3466="비가동",0,IF($B3466="in",VLOOKUP($E3466,[1]투입량!$M:$T,6,FALSE),VLOOKUP($E3466,[1]투입량!$D:$I,5,FALSE)))</f>
        <v>2152.6499999999996</v>
      </c>
      <c r="X3466" s="35">
        <f t="shared" si="279"/>
        <v>177593.625</v>
      </c>
      <c r="Y3466" s="37">
        <f>IF(V3466=0,0,VLOOKUP(V3466,[1]원재료!C:H,3,0)*0.001)</f>
        <v>3.35</v>
      </c>
      <c r="Z3466" s="35">
        <f t="shared" si="278"/>
        <v>594938.64375000005</v>
      </c>
      <c r="AA3466" s="49"/>
      <c r="AB3466" s="39" t="s">
        <v>232</v>
      </c>
      <c r="AC3466" s="40"/>
    </row>
    <row r="3467" spans="1:29" ht="19.5" customHeight="1" x14ac:dyDescent="0.45">
      <c r="A3467" s="58">
        <v>46164</v>
      </c>
      <c r="B3467" s="57" t="s">
        <v>226</v>
      </c>
      <c r="C3467" s="27" t="s">
        <v>168</v>
      </c>
      <c r="D3467" s="25" t="s">
        <v>264</v>
      </c>
      <c r="E3467" s="26" t="s">
        <v>265</v>
      </c>
      <c r="F3467" s="27" t="str">
        <f>VLOOKUP(표1[[#This Row],[품번]],[1]!품번구분[#Data],2,0)</f>
        <v>G</v>
      </c>
      <c r="G3467" s="26">
        <v>24</v>
      </c>
      <c r="H3467" s="28">
        <v>75</v>
      </c>
      <c r="I3467" s="28">
        <v>0</v>
      </c>
      <c r="J3467" s="29">
        <f>표1[[#This Row],[C/V]]*표1[[#This Row],[판수]]-표1[[#This Row],[불량수량]]</f>
        <v>1800</v>
      </c>
      <c r="K3467" s="28" t="s">
        <v>237</v>
      </c>
      <c r="L3467" s="28" t="s">
        <v>117</v>
      </c>
      <c r="M3467" s="30" t="s">
        <v>353</v>
      </c>
      <c r="N3467" s="56" t="s">
        <v>230</v>
      </c>
      <c r="O3467" s="25">
        <f t="shared" si="280"/>
        <v>660</v>
      </c>
      <c r="P3467" s="31">
        <v>0</v>
      </c>
      <c r="Q3467" s="32"/>
      <c r="R3467" s="33">
        <f t="shared" si="282"/>
        <v>6.8181818181818183</v>
      </c>
      <c r="S3467" s="34">
        <f t="shared" si="281"/>
        <v>144</v>
      </c>
      <c r="T3467" s="35">
        <f>IF(L3467="비가동",0,VLOOKUP(E3467,[1]단가!$D$4:$G$1048576,4,0))</f>
        <v>473</v>
      </c>
      <c r="U3467" s="35">
        <f t="shared" si="277"/>
        <v>851400</v>
      </c>
      <c r="V3467" s="36" t="str">
        <f>IF($L3467="비가동",0,IF($B3467="in",VLOOKUP($E3467,[1]투입량!$M:$T,3,FALSE),VLOOKUP($E3467,[1]투입량!$D:$I,3,FALSE)))</f>
        <v>E5005-1</v>
      </c>
      <c r="W3467" s="35">
        <f>IF($L3467="비가동",0,IF($B3467="in",VLOOKUP($E3467,[1]투입량!$M:$T,6,FALSE),VLOOKUP($E3467,[1]투입량!$D:$I,5,FALSE)))</f>
        <v>1770</v>
      </c>
      <c r="X3467" s="35">
        <f t="shared" si="279"/>
        <v>146025.00000000003</v>
      </c>
      <c r="Y3467" s="37">
        <f>IF(V3467=0,0,VLOOKUP(V3467,[1]원재료!C:H,3,0)*0.001)</f>
        <v>3.25</v>
      </c>
      <c r="Z3467" s="35">
        <f t="shared" si="278"/>
        <v>474581.25000000012</v>
      </c>
      <c r="AA3467" s="49"/>
      <c r="AB3467" s="39" t="s">
        <v>232</v>
      </c>
      <c r="AC3467" s="40"/>
    </row>
    <row r="3468" spans="1:29" ht="19.5" customHeight="1" x14ac:dyDescent="0.45">
      <c r="A3468" s="58">
        <v>46164</v>
      </c>
      <c r="B3468" s="57" t="s">
        <v>226</v>
      </c>
      <c r="C3468" s="27" t="s">
        <v>168</v>
      </c>
      <c r="D3468" s="25" t="s">
        <v>241</v>
      </c>
      <c r="E3468" s="26" t="s">
        <v>242</v>
      </c>
      <c r="F3468" s="27" t="str">
        <f>VLOOKUP(표1[[#This Row],[품번]],[1]!품번구분[#Data],2,0)</f>
        <v>G</v>
      </c>
      <c r="G3468" s="26">
        <v>16</v>
      </c>
      <c r="H3468" s="28">
        <v>90</v>
      </c>
      <c r="I3468" s="28">
        <v>0</v>
      </c>
      <c r="J3468" s="29">
        <f>표1[[#This Row],[C/V]]*표1[[#This Row],[판수]]-표1[[#This Row],[불량수량]]</f>
        <v>1440</v>
      </c>
      <c r="K3468" s="28" t="s">
        <v>243</v>
      </c>
      <c r="L3468" s="28" t="s">
        <v>117</v>
      </c>
      <c r="M3468" s="30" t="s">
        <v>353</v>
      </c>
      <c r="N3468" s="56" t="s">
        <v>230</v>
      </c>
      <c r="O3468" s="25">
        <f t="shared" si="280"/>
        <v>660</v>
      </c>
      <c r="P3468" s="31">
        <v>0</v>
      </c>
      <c r="Q3468" s="32"/>
      <c r="R3468" s="33">
        <f t="shared" si="282"/>
        <v>8.1818181818181817</v>
      </c>
      <c r="S3468" s="34">
        <f t="shared" si="281"/>
        <v>110</v>
      </c>
      <c r="T3468" s="35">
        <f>IF(L3468="비가동",0,VLOOKUP(E3468,[1]단가!$D$4:$G$1048576,4,0))</f>
        <v>774</v>
      </c>
      <c r="U3468" s="35">
        <f t="shared" si="277"/>
        <v>1114560</v>
      </c>
      <c r="V3468" s="36" t="str">
        <f>IF($L3468="비가동",0,IF($B3468="in",VLOOKUP($E3468,[1]투입량!$M:$T,3,FALSE),VLOOKUP($E3468,[1]투입량!$D:$I,3,FALSE)))</f>
        <v>E4701(리본)</v>
      </c>
      <c r="W3468" s="35">
        <f>IF($L3468="비가동",0,IF($B3468="in",VLOOKUP($E3468,[1]투입량!$M:$T,6,FALSE),VLOOKUP($E3468,[1]투입량!$D:$I,5,FALSE)))</f>
        <v>2022.6999999999998</v>
      </c>
      <c r="X3468" s="35">
        <f t="shared" si="279"/>
        <v>200247.3</v>
      </c>
      <c r="Y3468" s="37">
        <f>IF(V3468=0,0,VLOOKUP(V3468,[1]원재료!C:H,3,0)*0.001)</f>
        <v>3.41</v>
      </c>
      <c r="Z3468" s="35">
        <f t="shared" si="278"/>
        <v>682843.29299999995</v>
      </c>
      <c r="AA3468" s="49"/>
      <c r="AB3468" s="39" t="s">
        <v>232</v>
      </c>
      <c r="AC3468" s="40"/>
    </row>
    <row r="3469" spans="1:29" ht="19.5" customHeight="1" x14ac:dyDescent="0.45">
      <c r="A3469" s="58">
        <v>46164</v>
      </c>
      <c r="B3469" s="57" t="s">
        <v>226</v>
      </c>
      <c r="C3469" s="27" t="s">
        <v>168</v>
      </c>
      <c r="D3469" s="25" t="s">
        <v>244</v>
      </c>
      <c r="E3469" s="26" t="s">
        <v>245</v>
      </c>
      <c r="F3469" s="27" t="str">
        <f>VLOOKUP(표1[[#This Row],[품번]],[1]!품번구분[#Data],2,0)</f>
        <v>G</v>
      </c>
      <c r="G3469" s="26">
        <v>20</v>
      </c>
      <c r="H3469" s="28">
        <v>90</v>
      </c>
      <c r="I3469" s="28">
        <v>0</v>
      </c>
      <c r="J3469" s="29">
        <f>표1[[#This Row],[C/V]]*표1[[#This Row],[판수]]-표1[[#This Row],[불량수량]]</f>
        <v>1800</v>
      </c>
      <c r="K3469" s="28" t="s">
        <v>243</v>
      </c>
      <c r="L3469" s="28" t="s">
        <v>117</v>
      </c>
      <c r="M3469" s="30" t="s">
        <v>353</v>
      </c>
      <c r="N3469" s="56" t="s">
        <v>230</v>
      </c>
      <c r="O3469" s="25">
        <f t="shared" si="280"/>
        <v>660</v>
      </c>
      <c r="P3469" s="31">
        <v>0</v>
      </c>
      <c r="Q3469" s="32"/>
      <c r="R3469" s="33">
        <f t="shared" si="282"/>
        <v>8.1818181818181817</v>
      </c>
      <c r="S3469" s="34">
        <f t="shared" si="281"/>
        <v>162</v>
      </c>
      <c r="T3469" s="35">
        <f>IF(L3469="비가동",0,VLOOKUP(E3469,[1]단가!$D$4:$G$1048576,4,0))</f>
        <v>350</v>
      </c>
      <c r="U3469" s="35">
        <f t="shared" si="277"/>
        <v>630000</v>
      </c>
      <c r="V3469" s="36" t="str">
        <f>IF($L3469="비가동",0,IF($B3469="in",VLOOKUP($E3469,[1]투입량!$M:$T,3,FALSE),VLOOKUP($E3469,[1]투입량!$D:$I,3,FALSE)))</f>
        <v>E5005-1</v>
      </c>
      <c r="W3469" s="35">
        <f>IF($L3469="비가동",0,IF($B3469="in",VLOOKUP($E3469,[1]투입량!$M:$T,6,FALSE),VLOOKUP($E3469,[1]투입량!$D:$I,5,FALSE)))</f>
        <v>1147</v>
      </c>
      <c r="X3469" s="35">
        <f t="shared" si="279"/>
        <v>113553</v>
      </c>
      <c r="Y3469" s="37">
        <f>IF(V3469=0,0,VLOOKUP(V3469,[1]원재료!C:H,3,0)*0.001)</f>
        <v>3.25</v>
      </c>
      <c r="Z3469" s="35">
        <f t="shared" si="278"/>
        <v>369047.25</v>
      </c>
      <c r="AA3469" s="49"/>
      <c r="AB3469" s="39" t="s">
        <v>232</v>
      </c>
      <c r="AC3469" s="40"/>
    </row>
    <row r="3470" spans="1:29" ht="19.5" customHeight="1" x14ac:dyDescent="0.45">
      <c r="A3470" s="58">
        <v>46164</v>
      </c>
      <c r="B3470" s="57" t="s">
        <v>226</v>
      </c>
      <c r="C3470" s="27" t="s">
        <v>168</v>
      </c>
      <c r="D3470" s="25" t="s">
        <v>246</v>
      </c>
      <c r="E3470" s="26" t="s">
        <v>451</v>
      </c>
      <c r="F3470" s="27" t="str">
        <f>VLOOKUP(표1[[#This Row],[품번]],[1]!품번구분[#Data],2,0)</f>
        <v>G</v>
      </c>
      <c r="G3470" s="26">
        <v>24</v>
      </c>
      <c r="H3470" s="28">
        <v>90</v>
      </c>
      <c r="I3470" s="28">
        <v>0</v>
      </c>
      <c r="J3470" s="29">
        <f>표1[[#This Row],[C/V]]*표1[[#This Row],[판수]]-표1[[#This Row],[불량수량]]</f>
        <v>2160</v>
      </c>
      <c r="K3470" s="28" t="s">
        <v>243</v>
      </c>
      <c r="L3470" s="28" t="s">
        <v>117</v>
      </c>
      <c r="M3470" s="30" t="s">
        <v>353</v>
      </c>
      <c r="N3470" s="56" t="s">
        <v>230</v>
      </c>
      <c r="O3470" s="25">
        <f t="shared" si="280"/>
        <v>660</v>
      </c>
      <c r="P3470" s="31">
        <v>0</v>
      </c>
      <c r="Q3470" s="32"/>
      <c r="R3470" s="33">
        <f t="shared" si="282"/>
        <v>8.1818181818181817</v>
      </c>
      <c r="S3470" s="34">
        <f t="shared" si="281"/>
        <v>117</v>
      </c>
      <c r="T3470" s="35">
        <f>IF(L3470="비가동",0,VLOOKUP(E3470,[1]단가!$D$4:$G$1048576,4,0))</f>
        <v>320</v>
      </c>
      <c r="U3470" s="35">
        <f t="shared" si="277"/>
        <v>691200</v>
      </c>
      <c r="V3470" s="36" t="str">
        <f>IF($L3470="비가동",0,IF($B3470="in",VLOOKUP($E3470,[1]투입량!$M:$T,3,FALSE),VLOOKUP($E3470,[1]투입량!$D:$I,3,FALSE)))</f>
        <v>E5005-1</v>
      </c>
      <c r="W3470" s="35">
        <f>IF($L3470="비가동",0,IF($B3470="in",VLOOKUP($E3470,[1]투입량!$M:$T,6,FALSE),VLOOKUP($E3470,[1]투입량!$D:$I,5,FALSE)))</f>
        <v>0</v>
      </c>
      <c r="X3470" s="35">
        <f t="shared" si="279"/>
        <v>0</v>
      </c>
      <c r="Y3470" s="37">
        <f>IF(V3470=0,0,VLOOKUP(V3470,[1]원재료!C:H,3,0)*0.001)</f>
        <v>3.25</v>
      </c>
      <c r="Z3470" s="35">
        <f t="shared" si="278"/>
        <v>0</v>
      </c>
      <c r="AA3470" s="49"/>
      <c r="AB3470" s="39" t="s">
        <v>232</v>
      </c>
      <c r="AC3470" s="40"/>
    </row>
    <row r="3471" spans="1:29" ht="19.5" customHeight="1" x14ac:dyDescent="0.45">
      <c r="A3471" s="58">
        <v>46164</v>
      </c>
      <c r="B3471" s="57" t="s">
        <v>29</v>
      </c>
      <c r="C3471" s="27" t="s">
        <v>168</v>
      </c>
      <c r="D3471" s="25" t="s">
        <v>267</v>
      </c>
      <c r="E3471" s="26" t="s">
        <v>462</v>
      </c>
      <c r="F3471" s="27" t="str">
        <f>VLOOKUP(표1[[#This Row],[품번]],[1]!품번구분[#Data],2,0)</f>
        <v>G</v>
      </c>
      <c r="G3471" s="26">
        <v>32</v>
      </c>
      <c r="H3471" s="28">
        <v>16</v>
      </c>
      <c r="I3471" s="28">
        <v>0</v>
      </c>
      <c r="J3471" s="29">
        <f>표1[[#This Row],[C/V]]*표1[[#This Row],[판수]]-표1[[#This Row],[불량수량]]</f>
        <v>512</v>
      </c>
      <c r="K3471" s="28" t="s">
        <v>275</v>
      </c>
      <c r="L3471" s="28" t="s">
        <v>34</v>
      </c>
      <c r="M3471" s="30" t="s">
        <v>230</v>
      </c>
      <c r="N3471" s="30">
        <v>0.40972222222222227</v>
      </c>
      <c r="O3471" s="25">
        <f t="shared" si="280"/>
        <v>110</v>
      </c>
      <c r="P3471" s="31">
        <v>0</v>
      </c>
      <c r="Q3471" s="32"/>
      <c r="R3471" s="33">
        <f t="shared" si="282"/>
        <v>8.7272727272727266</v>
      </c>
      <c r="S3471" s="34">
        <f t="shared" si="281"/>
        <v>16</v>
      </c>
      <c r="T3471" s="35">
        <f>IF(L3471="비가동",0,VLOOKUP(E3471,[1]단가!$D$4:$G$1048576,4,0))</f>
        <v>88</v>
      </c>
      <c r="U3471" s="35">
        <f t="shared" si="277"/>
        <v>45056</v>
      </c>
      <c r="V3471" s="36" t="str">
        <f>IF($L3471="비가동",0,IF($B3471="in",VLOOKUP($E3471,[1]투입량!$M:$T,3,FALSE),VLOOKUP($E3471,[1]투입량!$D:$I,3,FALSE)))</f>
        <v>CE5001</v>
      </c>
      <c r="W3471" s="35">
        <f>IF($L3471="비가동",0,IF($B3471="in",VLOOKUP($E3471,[1]투입량!$M:$T,6,FALSE),VLOOKUP($E3471,[1]투입량!$D:$I,5,FALSE)))</f>
        <v>0</v>
      </c>
      <c r="X3471" s="35">
        <f t="shared" si="279"/>
        <v>0</v>
      </c>
      <c r="Y3471" s="37">
        <f>IF(V3471=0,0,VLOOKUP(V3471,[1]원재료!C:H,3,0)*0.001)</f>
        <v>3.0500000000000003</v>
      </c>
      <c r="Z3471" s="35">
        <f t="shared" si="278"/>
        <v>0</v>
      </c>
      <c r="AA3471" s="49"/>
      <c r="AB3471" s="39" t="s">
        <v>232</v>
      </c>
      <c r="AC3471" s="40"/>
    </row>
    <row r="3472" spans="1:29" ht="19.5" hidden="1" customHeight="1" x14ac:dyDescent="0.45">
      <c r="A3472" s="58">
        <v>46164</v>
      </c>
      <c r="B3472" s="57" t="s">
        <v>29</v>
      </c>
      <c r="C3472" s="27" t="s">
        <v>168</v>
      </c>
      <c r="D3472" s="25" t="s">
        <v>267</v>
      </c>
      <c r="E3472" s="26" t="s">
        <v>487</v>
      </c>
      <c r="F3472" s="27" t="str">
        <f>VLOOKUP(표1[[#This Row],[품번]],[1]!품번구분[#Data],2,0)</f>
        <v>G</v>
      </c>
      <c r="G3472" s="26">
        <v>2</v>
      </c>
      <c r="H3472" s="28">
        <v>53</v>
      </c>
      <c r="I3472" s="28">
        <v>0</v>
      </c>
      <c r="J3472" s="29">
        <f>표1[[#This Row],[C/V]]*표1[[#This Row],[판수]]-표1[[#This Row],[불량수량]]</f>
        <v>106</v>
      </c>
      <c r="K3472" s="28" t="s">
        <v>275</v>
      </c>
      <c r="L3472" s="28" t="s">
        <v>34</v>
      </c>
      <c r="M3472" s="30">
        <v>0.40972222222222227</v>
      </c>
      <c r="N3472" s="56" t="s">
        <v>353</v>
      </c>
      <c r="O3472" s="25">
        <f t="shared" si="280"/>
        <v>440</v>
      </c>
      <c r="P3472" s="31">
        <v>70</v>
      </c>
      <c r="Q3472" s="32" t="s">
        <v>100</v>
      </c>
      <c r="R3472" s="33">
        <f t="shared" si="282"/>
        <v>7.2272727272727275</v>
      </c>
      <c r="S3472" s="34">
        <f t="shared" si="281"/>
        <v>144</v>
      </c>
      <c r="T3472" s="35">
        <f>IF(L3472="비가동",0,VLOOKUP(E3472,[1]단가!$D$4:$G$1048576,4,0))</f>
        <v>0</v>
      </c>
      <c r="U3472" s="35">
        <f t="shared" si="277"/>
        <v>0</v>
      </c>
      <c r="V3472" s="36" t="str">
        <f>IF($L3472="비가동",0,IF($B3472="in",VLOOKUP($E3472,[1]투입량!$M:$T,3,FALSE),VLOOKUP($E3472,[1]투입량!$D:$I,3,FALSE)))</f>
        <v>E5005-1</v>
      </c>
      <c r="W3472" s="35">
        <f>IF($L3472="비가동",0,IF($B3472="in",VLOOKUP($E3472,[1]투입량!$M:$T,6,FALSE),VLOOKUP($E3472,[1]투입량!$D:$I,5,FALSE)))</f>
        <v>0</v>
      </c>
      <c r="X3472" s="35">
        <f t="shared" si="279"/>
        <v>0</v>
      </c>
      <c r="Y3472" s="37">
        <f>IF(V3472=0,0,VLOOKUP(V3472,[1]원재료!C:H,3,0)*0.001)</f>
        <v>3.25</v>
      </c>
      <c r="Z3472" s="35">
        <f t="shared" si="278"/>
        <v>0</v>
      </c>
      <c r="AA3472" s="49"/>
      <c r="AB3472" s="39" t="s">
        <v>232</v>
      </c>
      <c r="AC3472" s="40"/>
    </row>
    <row r="3473" spans="1:29" ht="19.5" customHeight="1" x14ac:dyDescent="0.45">
      <c r="A3473" s="58">
        <v>46164</v>
      </c>
      <c r="B3473" s="57" t="s">
        <v>29</v>
      </c>
      <c r="C3473" s="27" t="s">
        <v>168</v>
      </c>
      <c r="D3473" s="25" t="s">
        <v>270</v>
      </c>
      <c r="E3473" s="26" t="s">
        <v>474</v>
      </c>
      <c r="F3473" s="27" t="str">
        <f>VLOOKUP(표1[[#This Row],[품번]],[1]!품번구분[#Data],2,0)</f>
        <v>G</v>
      </c>
      <c r="G3473" s="26">
        <v>4</v>
      </c>
      <c r="H3473" s="28">
        <v>83</v>
      </c>
      <c r="I3473" s="28">
        <v>0</v>
      </c>
      <c r="J3473" s="29">
        <f>표1[[#This Row],[C/V]]*표1[[#This Row],[판수]]-표1[[#This Row],[불량수량]]</f>
        <v>332</v>
      </c>
      <c r="K3473" s="28" t="s">
        <v>275</v>
      </c>
      <c r="L3473" s="28" t="s">
        <v>34</v>
      </c>
      <c r="M3473" s="30" t="s">
        <v>230</v>
      </c>
      <c r="N3473" s="56" t="s">
        <v>353</v>
      </c>
      <c r="O3473" s="25">
        <f t="shared" si="280"/>
        <v>620</v>
      </c>
      <c r="P3473" s="31">
        <v>0</v>
      </c>
      <c r="Q3473" s="32"/>
      <c r="R3473" s="33">
        <f t="shared" si="282"/>
        <v>8.0322580645161299</v>
      </c>
      <c r="S3473" s="34">
        <f t="shared" si="281"/>
        <v>174</v>
      </c>
      <c r="T3473" s="35">
        <f>IF(L3473="비가동",0,VLOOKUP(E3473,[1]단가!$D$4:$G$1048576,4,0))</f>
        <v>601.4</v>
      </c>
      <c r="U3473" s="35">
        <f t="shared" si="277"/>
        <v>199664.8</v>
      </c>
      <c r="V3473" s="36" t="str">
        <f>IF($L3473="비가동",0,IF($B3473="in",VLOOKUP($E3473,[1]투입량!$M:$T,3,FALSE),VLOOKUP($E3473,[1]투입량!$D:$I,3,FALSE)))</f>
        <v>E5005-1</v>
      </c>
      <c r="W3473" s="35">
        <f>IF($L3473="비가동",0,IF($B3473="in",VLOOKUP($E3473,[1]투입량!$M:$T,6,FALSE),VLOOKUP($E3473,[1]투입량!$D:$I,5,FALSE)))</f>
        <v>248</v>
      </c>
      <c r="X3473" s="35">
        <f t="shared" si="279"/>
        <v>22642.400000000001</v>
      </c>
      <c r="Y3473" s="37">
        <f>IF(V3473=0,0,VLOOKUP(V3473,[1]원재료!C:H,3,0)*0.001)</f>
        <v>3.25</v>
      </c>
      <c r="Z3473" s="35">
        <f t="shared" si="278"/>
        <v>73587.8</v>
      </c>
      <c r="AA3473" s="49"/>
      <c r="AB3473" s="39" t="s">
        <v>232</v>
      </c>
      <c r="AC3473" s="40"/>
    </row>
    <row r="3474" spans="1:29" ht="19.5" customHeight="1" x14ac:dyDescent="0.45">
      <c r="A3474" s="58">
        <v>46164</v>
      </c>
      <c r="B3474" s="57" t="s">
        <v>29</v>
      </c>
      <c r="C3474" s="27" t="s">
        <v>168</v>
      </c>
      <c r="D3474" s="25" t="s">
        <v>273</v>
      </c>
      <c r="E3474" s="26" t="s">
        <v>475</v>
      </c>
      <c r="F3474" s="27" t="str">
        <f>VLOOKUP(표1[[#This Row],[품번]],[1]!품번구분[#Data],2,0)</f>
        <v>G</v>
      </c>
      <c r="G3474" s="26">
        <v>4</v>
      </c>
      <c r="H3474" s="28">
        <v>83</v>
      </c>
      <c r="I3474" s="28">
        <v>0</v>
      </c>
      <c r="J3474" s="29">
        <f>표1[[#This Row],[C/V]]*표1[[#This Row],[판수]]-표1[[#This Row],[불량수량]]</f>
        <v>332</v>
      </c>
      <c r="K3474" s="28" t="s">
        <v>275</v>
      </c>
      <c r="L3474" s="28" t="s">
        <v>34</v>
      </c>
      <c r="M3474" s="30" t="s">
        <v>230</v>
      </c>
      <c r="N3474" s="56" t="s">
        <v>353</v>
      </c>
      <c r="O3474" s="25">
        <f t="shared" si="280"/>
        <v>620</v>
      </c>
      <c r="P3474" s="31">
        <v>0</v>
      </c>
      <c r="Q3474" s="32"/>
      <c r="R3474" s="33">
        <f t="shared" si="282"/>
        <v>8.0322580645161299</v>
      </c>
      <c r="S3474" s="34">
        <f t="shared" si="281"/>
        <v>174</v>
      </c>
      <c r="T3474" s="35">
        <f>IF(L3474="비가동",0,VLOOKUP(E3474,[1]단가!$D$4:$G$1048576,4,0))</f>
        <v>550</v>
      </c>
      <c r="U3474" s="35">
        <f t="shared" si="277"/>
        <v>182600</v>
      </c>
      <c r="V3474" s="36" t="str">
        <f>IF($L3474="비가동",0,IF($B3474="in",VLOOKUP($E3474,[1]투입량!$M:$T,3,FALSE),VLOOKUP($E3474,[1]투입량!$D:$I,3,FALSE)))</f>
        <v>E5005-1</v>
      </c>
      <c r="W3474" s="35">
        <f>IF($L3474="비가동",0,IF($B3474="in",VLOOKUP($E3474,[1]투입량!$M:$T,6,FALSE),VLOOKUP($E3474,[1]투입량!$D:$I,5,FALSE)))</f>
        <v>480</v>
      </c>
      <c r="X3474" s="35">
        <f t="shared" si="279"/>
        <v>43824</v>
      </c>
      <c r="Y3474" s="37">
        <f>IF(V3474=0,0,VLOOKUP(V3474,[1]원재료!C:H,3,0)*0.001)</f>
        <v>3.25</v>
      </c>
      <c r="Z3474" s="35">
        <f t="shared" si="278"/>
        <v>142428</v>
      </c>
      <c r="AA3474" s="49"/>
      <c r="AB3474" s="39" t="s">
        <v>232</v>
      </c>
      <c r="AC3474" s="40"/>
    </row>
    <row r="3475" spans="1:29" ht="19.5" customHeight="1" x14ac:dyDescent="0.45">
      <c r="A3475" s="58">
        <v>46164</v>
      </c>
      <c r="B3475" s="57" t="s">
        <v>29</v>
      </c>
      <c r="C3475" s="27" t="s">
        <v>168</v>
      </c>
      <c r="D3475" s="25" t="s">
        <v>267</v>
      </c>
      <c r="E3475" s="26" t="s">
        <v>487</v>
      </c>
      <c r="F3475" s="27" t="str">
        <f>VLOOKUP(표1[[#This Row],[품번]],[1]!품번구분[#Data],2,0)</f>
        <v>G</v>
      </c>
      <c r="G3475" s="26">
        <v>2</v>
      </c>
      <c r="H3475" s="28">
        <v>91</v>
      </c>
      <c r="I3475" s="28">
        <v>0</v>
      </c>
      <c r="J3475" s="29">
        <f>표1[[#This Row],[C/V]]*표1[[#This Row],[판수]]-표1[[#This Row],[불량수량]]</f>
        <v>182</v>
      </c>
      <c r="K3475" s="28" t="s">
        <v>269</v>
      </c>
      <c r="L3475" s="28" t="s">
        <v>117</v>
      </c>
      <c r="M3475" s="30" t="s">
        <v>353</v>
      </c>
      <c r="N3475" s="56" t="s">
        <v>230</v>
      </c>
      <c r="O3475" s="25">
        <f t="shared" si="280"/>
        <v>660</v>
      </c>
      <c r="P3475" s="31">
        <v>0</v>
      </c>
      <c r="Q3475" s="32"/>
      <c r="R3475" s="33">
        <f t="shared" si="282"/>
        <v>8.2727272727272734</v>
      </c>
      <c r="S3475" s="34">
        <f t="shared" si="281"/>
        <v>144</v>
      </c>
      <c r="T3475" s="35">
        <f>IF(L3475="비가동",0,VLOOKUP(E3475,[1]단가!$D$4:$G$1048576,4,0))</f>
        <v>0</v>
      </c>
      <c r="U3475" s="35">
        <f t="shared" si="277"/>
        <v>0</v>
      </c>
      <c r="V3475" s="36" t="str">
        <f>IF($L3475="비가동",0,IF($B3475="in",VLOOKUP($E3475,[1]투입량!$M:$T,3,FALSE),VLOOKUP($E3475,[1]투입량!$D:$I,3,FALSE)))</f>
        <v>E5005-1</v>
      </c>
      <c r="W3475" s="35">
        <f>IF($L3475="비가동",0,IF($B3475="in",VLOOKUP($E3475,[1]투입량!$M:$T,6,FALSE),VLOOKUP($E3475,[1]투입량!$D:$I,5,FALSE)))</f>
        <v>0</v>
      </c>
      <c r="X3475" s="35">
        <f t="shared" si="279"/>
        <v>0</v>
      </c>
      <c r="Y3475" s="37">
        <f>IF(V3475=0,0,VLOOKUP(V3475,[1]원재료!C:H,3,0)*0.001)</f>
        <v>3.25</v>
      </c>
      <c r="Z3475" s="35">
        <f t="shared" si="278"/>
        <v>0</v>
      </c>
      <c r="AA3475" s="49"/>
      <c r="AB3475" s="39" t="s">
        <v>232</v>
      </c>
      <c r="AC3475" s="40"/>
    </row>
    <row r="3476" spans="1:29" ht="19.5" customHeight="1" x14ac:dyDescent="0.45">
      <c r="A3476" s="58">
        <v>46164</v>
      </c>
      <c r="B3476" s="57" t="s">
        <v>29</v>
      </c>
      <c r="C3476" s="27" t="s">
        <v>168</v>
      </c>
      <c r="D3476" s="25" t="s">
        <v>270</v>
      </c>
      <c r="E3476" s="26" t="s">
        <v>474</v>
      </c>
      <c r="F3476" s="27" t="str">
        <f>VLOOKUP(표1[[#This Row],[품번]],[1]!품번구분[#Data],2,0)</f>
        <v>G</v>
      </c>
      <c r="G3476" s="26">
        <v>4</v>
      </c>
      <c r="H3476" s="28">
        <v>91</v>
      </c>
      <c r="I3476" s="28">
        <v>0</v>
      </c>
      <c r="J3476" s="29">
        <f>표1[[#This Row],[C/V]]*표1[[#This Row],[판수]]-표1[[#This Row],[불량수량]]</f>
        <v>364</v>
      </c>
      <c r="K3476" s="28" t="s">
        <v>269</v>
      </c>
      <c r="L3476" s="28" t="s">
        <v>117</v>
      </c>
      <c r="M3476" s="30" t="s">
        <v>353</v>
      </c>
      <c r="N3476" s="56" t="s">
        <v>230</v>
      </c>
      <c r="O3476" s="25">
        <f t="shared" si="280"/>
        <v>660</v>
      </c>
      <c r="P3476" s="31">
        <v>0</v>
      </c>
      <c r="Q3476" s="32"/>
      <c r="R3476" s="33">
        <f t="shared" si="282"/>
        <v>8.2727272727272734</v>
      </c>
      <c r="S3476" s="34">
        <f t="shared" si="281"/>
        <v>174</v>
      </c>
      <c r="T3476" s="35">
        <f>IF(L3476="비가동",0,VLOOKUP(E3476,[1]단가!$D$4:$G$1048576,4,0))</f>
        <v>601.4</v>
      </c>
      <c r="U3476" s="35">
        <f t="shared" si="277"/>
        <v>218909.6</v>
      </c>
      <c r="V3476" s="36" t="str">
        <f>IF($L3476="비가동",0,IF($B3476="in",VLOOKUP($E3476,[1]투입량!$M:$T,3,FALSE),VLOOKUP($E3476,[1]투입량!$D:$I,3,FALSE)))</f>
        <v>E5005-1</v>
      </c>
      <c r="W3476" s="35">
        <f>IF($L3476="비가동",0,IF($B3476="in",VLOOKUP($E3476,[1]투입량!$M:$T,6,FALSE),VLOOKUP($E3476,[1]투입량!$D:$I,5,FALSE)))</f>
        <v>248</v>
      </c>
      <c r="X3476" s="35">
        <f t="shared" si="279"/>
        <v>24824.799999999999</v>
      </c>
      <c r="Y3476" s="37">
        <f>IF(V3476=0,0,VLOOKUP(V3476,[1]원재료!C:H,3,0)*0.001)</f>
        <v>3.25</v>
      </c>
      <c r="Z3476" s="35">
        <f t="shared" si="278"/>
        <v>80680.599999999991</v>
      </c>
      <c r="AA3476" s="49"/>
      <c r="AB3476" s="39" t="s">
        <v>232</v>
      </c>
      <c r="AC3476" s="40"/>
    </row>
    <row r="3477" spans="1:29" ht="19.5" customHeight="1" x14ac:dyDescent="0.45">
      <c r="A3477" s="58">
        <v>46164</v>
      </c>
      <c r="B3477" s="57" t="s">
        <v>29</v>
      </c>
      <c r="C3477" s="27" t="s">
        <v>168</v>
      </c>
      <c r="D3477" s="25" t="s">
        <v>273</v>
      </c>
      <c r="E3477" s="26" t="s">
        <v>475</v>
      </c>
      <c r="F3477" s="27" t="str">
        <f>VLOOKUP(표1[[#This Row],[품번]],[1]!품번구분[#Data],2,0)</f>
        <v>G</v>
      </c>
      <c r="G3477" s="26">
        <v>4</v>
      </c>
      <c r="H3477" s="28">
        <v>91</v>
      </c>
      <c r="I3477" s="28">
        <v>0</v>
      </c>
      <c r="J3477" s="29">
        <f>표1[[#This Row],[C/V]]*표1[[#This Row],[판수]]-표1[[#This Row],[불량수량]]</f>
        <v>364</v>
      </c>
      <c r="K3477" s="28" t="s">
        <v>269</v>
      </c>
      <c r="L3477" s="28" t="s">
        <v>117</v>
      </c>
      <c r="M3477" s="30" t="s">
        <v>353</v>
      </c>
      <c r="N3477" s="56" t="s">
        <v>230</v>
      </c>
      <c r="O3477" s="25">
        <f t="shared" si="280"/>
        <v>660</v>
      </c>
      <c r="P3477" s="31">
        <v>0</v>
      </c>
      <c r="Q3477" s="32"/>
      <c r="R3477" s="33">
        <f t="shared" si="282"/>
        <v>8.2727272727272734</v>
      </c>
      <c r="S3477" s="34">
        <f t="shared" si="281"/>
        <v>174</v>
      </c>
      <c r="T3477" s="35">
        <f>IF(L3477="비가동",0,VLOOKUP(E3477,[1]단가!$D$4:$G$1048576,4,0))</f>
        <v>550</v>
      </c>
      <c r="U3477" s="35">
        <f t="shared" si="277"/>
        <v>200200</v>
      </c>
      <c r="V3477" s="36" t="str">
        <f>IF($L3477="비가동",0,IF($B3477="in",VLOOKUP($E3477,[1]투입량!$M:$T,3,FALSE),VLOOKUP($E3477,[1]투입량!$D:$I,3,FALSE)))</f>
        <v>E5005-1</v>
      </c>
      <c r="W3477" s="35">
        <f>IF($L3477="비가동",0,IF($B3477="in",VLOOKUP($E3477,[1]투입량!$M:$T,6,FALSE),VLOOKUP($E3477,[1]투입량!$D:$I,5,FALSE)))</f>
        <v>480</v>
      </c>
      <c r="X3477" s="35">
        <f t="shared" si="279"/>
        <v>48048</v>
      </c>
      <c r="Y3477" s="37">
        <f>IF(V3477=0,0,VLOOKUP(V3477,[1]원재료!C:H,3,0)*0.001)</f>
        <v>3.25</v>
      </c>
      <c r="Z3477" s="35">
        <f t="shared" si="278"/>
        <v>156156</v>
      </c>
      <c r="AA3477" s="49"/>
      <c r="AB3477" s="39" t="s">
        <v>232</v>
      </c>
      <c r="AC3477" s="40"/>
    </row>
    <row r="3478" spans="1:29" ht="19.5" customHeight="1" x14ac:dyDescent="0.45">
      <c r="A3478" s="58">
        <v>46164</v>
      </c>
      <c r="B3478" s="57" t="s">
        <v>29</v>
      </c>
      <c r="C3478" s="27" t="s">
        <v>168</v>
      </c>
      <c r="D3478" s="25" t="s">
        <v>276</v>
      </c>
      <c r="E3478" s="26" t="s">
        <v>277</v>
      </c>
      <c r="F3478" s="27" t="str">
        <f>VLOOKUP(표1[[#This Row],[품번]],[1]!품번구분[#Data],2,0)</f>
        <v>G</v>
      </c>
      <c r="G3478" s="26">
        <v>4</v>
      </c>
      <c r="H3478" s="28">
        <v>102</v>
      </c>
      <c r="I3478" s="28">
        <v>0</v>
      </c>
      <c r="J3478" s="29">
        <f>표1[[#This Row],[C/V]]*표1[[#This Row],[판수]]-표1[[#This Row],[불량수량]]</f>
        <v>408</v>
      </c>
      <c r="K3478" s="28" t="s">
        <v>311</v>
      </c>
      <c r="L3478" s="28" t="s">
        <v>34</v>
      </c>
      <c r="M3478" s="30" t="s">
        <v>230</v>
      </c>
      <c r="N3478" s="56" t="s">
        <v>353</v>
      </c>
      <c r="O3478" s="25">
        <f t="shared" si="280"/>
        <v>620</v>
      </c>
      <c r="P3478" s="31">
        <v>0</v>
      </c>
      <c r="Q3478" s="32"/>
      <c r="R3478" s="33">
        <f t="shared" si="282"/>
        <v>9.870967741935484</v>
      </c>
      <c r="S3478" s="34">
        <f t="shared" si="281"/>
        <v>209</v>
      </c>
      <c r="T3478" s="35">
        <f>IF(L3478="비가동",0,VLOOKUP(E3478,[1]단가!$D$4:$G$1048576,4,0))</f>
        <v>832.6</v>
      </c>
      <c r="U3478" s="35">
        <f t="shared" si="277"/>
        <v>339700.8</v>
      </c>
      <c r="V3478" s="36" t="str">
        <f>IF($L3478="비가동",0,IF($B3478="in",VLOOKUP($E3478,[1]투입량!$M:$T,3,FALSE),VLOOKUP($E3478,[1]투입량!$D:$I,3,FALSE)))</f>
        <v>E5005-1</v>
      </c>
      <c r="W3478" s="35">
        <f>IF($L3478="비가동",0,IF($B3478="in",VLOOKUP($E3478,[1]투입량!$M:$T,6,FALSE),VLOOKUP($E3478,[1]투입량!$D:$I,5,FALSE)))</f>
        <v>0</v>
      </c>
      <c r="X3478" s="35">
        <f t="shared" si="279"/>
        <v>0</v>
      </c>
      <c r="Y3478" s="37">
        <f>IF(V3478=0,0,VLOOKUP(V3478,'[1]원재료 (2)'!C:H,3,0)*0.001)</f>
        <v>3.25</v>
      </c>
      <c r="Z3478" s="35">
        <f t="shared" si="278"/>
        <v>0</v>
      </c>
      <c r="AA3478" s="49"/>
      <c r="AB3478" s="39" t="s">
        <v>232</v>
      </c>
      <c r="AC3478" s="40"/>
    </row>
    <row r="3479" spans="1:29" ht="19.5" customHeight="1" x14ac:dyDescent="0.45">
      <c r="A3479" s="58">
        <v>46164</v>
      </c>
      <c r="B3479" s="57" t="s">
        <v>29</v>
      </c>
      <c r="C3479" s="27" t="s">
        <v>168</v>
      </c>
      <c r="D3479" s="25" t="s">
        <v>279</v>
      </c>
      <c r="E3479" s="26" t="s">
        <v>392</v>
      </c>
      <c r="F3479" s="27" t="str">
        <f>VLOOKUP(표1[[#This Row],[품번]],[1]!품번구분[#Data],2,0)</f>
        <v>G</v>
      </c>
      <c r="G3479" s="26">
        <v>70</v>
      </c>
      <c r="H3479" s="28">
        <v>102</v>
      </c>
      <c r="I3479" s="28">
        <v>0</v>
      </c>
      <c r="J3479" s="29">
        <f>표1[[#This Row],[C/V]]*표1[[#This Row],[판수]]-표1[[#This Row],[불량수량]]</f>
        <v>7140</v>
      </c>
      <c r="K3479" s="28" t="s">
        <v>311</v>
      </c>
      <c r="L3479" s="28" t="s">
        <v>34</v>
      </c>
      <c r="M3479" s="30" t="s">
        <v>230</v>
      </c>
      <c r="N3479" s="56" t="s">
        <v>353</v>
      </c>
      <c r="O3479" s="25">
        <f t="shared" si="280"/>
        <v>620</v>
      </c>
      <c r="P3479" s="31">
        <v>0</v>
      </c>
      <c r="Q3479" s="32"/>
      <c r="R3479" s="33">
        <f t="shared" si="282"/>
        <v>9.870967741935484</v>
      </c>
      <c r="S3479" s="34">
        <f t="shared" si="281"/>
        <v>209</v>
      </c>
      <c r="T3479" s="35">
        <f>IF(L3479="비가동",0,VLOOKUP(E3479,[1]단가!$D$4:$G$1048576,4,0))</f>
        <v>321.89999999999998</v>
      </c>
      <c r="U3479" s="35">
        <f t="shared" si="277"/>
        <v>2298366</v>
      </c>
      <c r="V3479" s="36" t="str">
        <f>IF($L3479="비가동",0,IF($B3479="in",VLOOKUP($E3479,[1]투입량!$M:$T,3,FALSE),VLOOKUP($E3479,[1]투입량!$D:$I,3,FALSE)))</f>
        <v>E5802</v>
      </c>
      <c r="W3479" s="35">
        <f>IF($L3479="비가동",0,IF($B3479="in",VLOOKUP($E3479,[1]투입량!$M:$T,6,FALSE),VLOOKUP($E3479,[1]투입량!$D:$I,5,FALSE)))</f>
        <v>68</v>
      </c>
      <c r="X3479" s="35">
        <f t="shared" si="279"/>
        <v>7629.6000000000013</v>
      </c>
      <c r="Y3479" s="37">
        <f>IF(V3479=0,0,VLOOKUP(V3479,[1]원재료!C:H,3,0)*0.001)</f>
        <v>5.83</v>
      </c>
      <c r="Z3479" s="35">
        <f t="shared" si="278"/>
        <v>44480.568000000007</v>
      </c>
      <c r="AA3479" s="49"/>
      <c r="AB3479" s="39" t="s">
        <v>232</v>
      </c>
      <c r="AC3479" s="40"/>
    </row>
    <row r="3480" spans="1:29" ht="19.5" customHeight="1" x14ac:dyDescent="0.45">
      <c r="A3480" s="58">
        <v>46164</v>
      </c>
      <c r="B3480" s="57" t="s">
        <v>29</v>
      </c>
      <c r="C3480" s="27" t="s">
        <v>168</v>
      </c>
      <c r="D3480" s="25" t="s">
        <v>281</v>
      </c>
      <c r="E3480" s="26" t="s">
        <v>282</v>
      </c>
      <c r="F3480" s="27" t="str">
        <f>VLOOKUP(표1[[#This Row],[품번]],[1]!품번구분[#Data],2,0)</f>
        <v>G</v>
      </c>
      <c r="G3480" s="26">
        <v>4</v>
      </c>
      <c r="H3480" s="28">
        <v>102</v>
      </c>
      <c r="I3480" s="28">
        <v>0</v>
      </c>
      <c r="J3480" s="29">
        <f>표1[[#This Row],[C/V]]*표1[[#This Row],[판수]]-표1[[#This Row],[불량수량]]</f>
        <v>408</v>
      </c>
      <c r="K3480" s="28" t="s">
        <v>311</v>
      </c>
      <c r="L3480" s="28" t="s">
        <v>34</v>
      </c>
      <c r="M3480" s="30" t="s">
        <v>230</v>
      </c>
      <c r="N3480" s="56" t="s">
        <v>353</v>
      </c>
      <c r="O3480" s="25">
        <f t="shared" si="280"/>
        <v>620</v>
      </c>
      <c r="P3480" s="31">
        <v>0</v>
      </c>
      <c r="Q3480" s="32"/>
      <c r="R3480" s="33">
        <f t="shared" si="282"/>
        <v>9.870967741935484</v>
      </c>
      <c r="S3480" s="34">
        <f t="shared" si="281"/>
        <v>209</v>
      </c>
      <c r="T3480" s="35">
        <f>IF(L3480="비가동",0,VLOOKUP(E3480,[1]단가!$D$4:$G$1048576,4,0))</f>
        <v>0</v>
      </c>
      <c r="U3480" s="35">
        <f t="shared" si="277"/>
        <v>0</v>
      </c>
      <c r="V3480" s="36" t="str">
        <f>IF($L3480="비가동",0,IF($B3480="in",VLOOKUP($E3480,[1]투입량!$M:$T,3,FALSE),VLOOKUP($E3480,[1]투입량!$D:$I,3,FALSE)))</f>
        <v>E5005-1</v>
      </c>
      <c r="W3480" s="35">
        <f>IF($L3480="비가동",0,IF($B3480="in",VLOOKUP($E3480,[1]투입량!$M:$T,6,FALSE),VLOOKUP($E3480,[1]투입량!$D:$I,5,FALSE)))</f>
        <v>0</v>
      </c>
      <c r="X3480" s="35">
        <f t="shared" si="279"/>
        <v>0</v>
      </c>
      <c r="Y3480" s="37">
        <f>IF(V3480=0,0,VLOOKUP(V3480,[1]원재료!C:H,3,0)*0.001)</f>
        <v>3.25</v>
      </c>
      <c r="Z3480" s="35">
        <f t="shared" si="278"/>
        <v>0</v>
      </c>
      <c r="AA3480" s="49"/>
      <c r="AB3480" s="39" t="s">
        <v>232</v>
      </c>
      <c r="AC3480" s="40"/>
    </row>
    <row r="3481" spans="1:29" ht="19.5" customHeight="1" x14ac:dyDescent="0.45">
      <c r="A3481" s="58">
        <v>46164</v>
      </c>
      <c r="B3481" s="57" t="s">
        <v>29</v>
      </c>
      <c r="C3481" s="27" t="s">
        <v>168</v>
      </c>
      <c r="D3481" s="25" t="s">
        <v>276</v>
      </c>
      <c r="E3481" s="26" t="s">
        <v>277</v>
      </c>
      <c r="F3481" s="27" t="str">
        <f>VLOOKUP(표1[[#This Row],[품번]],[1]!품번구분[#Data],2,0)</f>
        <v>G</v>
      </c>
      <c r="G3481" s="26">
        <v>4</v>
      </c>
      <c r="H3481" s="28">
        <v>107</v>
      </c>
      <c r="I3481" s="28">
        <v>0</v>
      </c>
      <c r="J3481" s="29">
        <f>표1[[#This Row],[C/V]]*표1[[#This Row],[판수]]-표1[[#This Row],[불량수량]]</f>
        <v>428</v>
      </c>
      <c r="K3481" s="28" t="s">
        <v>278</v>
      </c>
      <c r="L3481" s="28" t="s">
        <v>117</v>
      </c>
      <c r="M3481" s="30" t="s">
        <v>353</v>
      </c>
      <c r="N3481" s="56" t="s">
        <v>230</v>
      </c>
      <c r="O3481" s="25">
        <f t="shared" si="280"/>
        <v>660</v>
      </c>
      <c r="P3481" s="31">
        <v>0</v>
      </c>
      <c r="Q3481" s="32"/>
      <c r="R3481" s="33">
        <f t="shared" si="282"/>
        <v>9.7272727272727266</v>
      </c>
      <c r="S3481" s="34">
        <f t="shared" si="281"/>
        <v>209</v>
      </c>
      <c r="T3481" s="35">
        <f>IF(L3481="비가동",0,VLOOKUP(E3481,[1]단가!$D$4:$G$1048576,4,0))</f>
        <v>832.6</v>
      </c>
      <c r="U3481" s="35">
        <f t="shared" si="277"/>
        <v>356352.8</v>
      </c>
      <c r="V3481" s="36" t="str">
        <f>IF($L3481="비가동",0,IF($B3481="in",VLOOKUP($E3481,[1]투입량!$M:$T,3,FALSE),VLOOKUP($E3481,[1]투입량!$D:$I,3,FALSE)))</f>
        <v>E5005-1</v>
      </c>
      <c r="W3481" s="35">
        <f>IF($L3481="비가동",0,IF($B3481="in",VLOOKUP($E3481,[1]투입량!$M:$T,6,FALSE),VLOOKUP($E3481,[1]투입량!$D:$I,5,FALSE)))</f>
        <v>0</v>
      </c>
      <c r="X3481" s="35">
        <f t="shared" si="279"/>
        <v>0</v>
      </c>
      <c r="Y3481" s="37">
        <f>IF(V3481=0,0,VLOOKUP(V3481,'[1]원재료 (2)'!C:H,3,0)*0.001)</f>
        <v>3.25</v>
      </c>
      <c r="Z3481" s="35">
        <f t="shared" si="278"/>
        <v>0</v>
      </c>
      <c r="AA3481" s="49"/>
      <c r="AB3481" s="39" t="s">
        <v>232</v>
      </c>
      <c r="AC3481" s="40"/>
    </row>
    <row r="3482" spans="1:29" ht="19.5" customHeight="1" x14ac:dyDescent="0.45">
      <c r="A3482" s="58">
        <v>46164</v>
      </c>
      <c r="B3482" s="57" t="s">
        <v>29</v>
      </c>
      <c r="C3482" s="27" t="s">
        <v>168</v>
      </c>
      <c r="D3482" s="25" t="s">
        <v>279</v>
      </c>
      <c r="E3482" s="26" t="s">
        <v>392</v>
      </c>
      <c r="F3482" s="27" t="str">
        <f>VLOOKUP(표1[[#This Row],[품번]],[1]!품번구분[#Data],2,0)</f>
        <v>G</v>
      </c>
      <c r="G3482" s="26">
        <v>70</v>
      </c>
      <c r="H3482" s="28">
        <v>107</v>
      </c>
      <c r="I3482" s="28">
        <v>0</v>
      </c>
      <c r="J3482" s="29">
        <f>표1[[#This Row],[C/V]]*표1[[#This Row],[판수]]-표1[[#This Row],[불량수량]]</f>
        <v>7490</v>
      </c>
      <c r="K3482" s="28" t="s">
        <v>278</v>
      </c>
      <c r="L3482" s="28" t="s">
        <v>117</v>
      </c>
      <c r="M3482" s="30" t="s">
        <v>353</v>
      </c>
      <c r="N3482" s="56" t="s">
        <v>230</v>
      </c>
      <c r="O3482" s="25">
        <f t="shared" si="280"/>
        <v>660</v>
      </c>
      <c r="P3482" s="31">
        <v>0</v>
      </c>
      <c r="Q3482" s="32"/>
      <c r="R3482" s="33">
        <f t="shared" si="282"/>
        <v>9.7272727272727266</v>
      </c>
      <c r="S3482" s="34">
        <f t="shared" si="281"/>
        <v>209</v>
      </c>
      <c r="T3482" s="35">
        <f>IF(L3482="비가동",0,VLOOKUP(E3482,[1]단가!$D$4:$G$1048576,4,0))</f>
        <v>321.89999999999998</v>
      </c>
      <c r="U3482" s="35">
        <f t="shared" si="277"/>
        <v>2411031</v>
      </c>
      <c r="V3482" s="36" t="str">
        <f>IF($L3482="비가동",0,IF($B3482="in",VLOOKUP($E3482,[1]투입량!$M:$T,3,FALSE),VLOOKUP($E3482,[1]투입량!$D:$I,3,FALSE)))</f>
        <v>E5802</v>
      </c>
      <c r="W3482" s="35">
        <f>IF($L3482="비가동",0,IF($B3482="in",VLOOKUP($E3482,[1]투입량!$M:$T,6,FALSE),VLOOKUP($E3482,[1]투입량!$D:$I,5,FALSE)))</f>
        <v>68</v>
      </c>
      <c r="X3482" s="35">
        <f t="shared" si="279"/>
        <v>8003.6000000000013</v>
      </c>
      <c r="Y3482" s="37">
        <f>IF(V3482=0,0,VLOOKUP(V3482,[1]원재료!C:H,3,0)*0.001)</f>
        <v>5.83</v>
      </c>
      <c r="Z3482" s="35">
        <f t="shared" si="278"/>
        <v>46660.988000000005</v>
      </c>
      <c r="AA3482" s="49"/>
      <c r="AB3482" s="39" t="s">
        <v>232</v>
      </c>
      <c r="AC3482" s="40"/>
    </row>
    <row r="3483" spans="1:29" ht="19.5" customHeight="1" x14ac:dyDescent="0.45">
      <c r="A3483" s="58">
        <v>46164</v>
      </c>
      <c r="B3483" s="57" t="s">
        <v>29</v>
      </c>
      <c r="C3483" s="27" t="s">
        <v>168</v>
      </c>
      <c r="D3483" s="25" t="s">
        <v>281</v>
      </c>
      <c r="E3483" s="26" t="s">
        <v>282</v>
      </c>
      <c r="F3483" s="27" t="str">
        <f>VLOOKUP(표1[[#This Row],[품번]],[1]!품번구분[#Data],2,0)</f>
        <v>G</v>
      </c>
      <c r="G3483" s="26">
        <v>4</v>
      </c>
      <c r="H3483" s="28">
        <v>107</v>
      </c>
      <c r="I3483" s="28">
        <v>0</v>
      </c>
      <c r="J3483" s="29">
        <f>표1[[#This Row],[C/V]]*표1[[#This Row],[판수]]-표1[[#This Row],[불량수량]]</f>
        <v>428</v>
      </c>
      <c r="K3483" s="28" t="s">
        <v>278</v>
      </c>
      <c r="L3483" s="28" t="s">
        <v>117</v>
      </c>
      <c r="M3483" s="30" t="s">
        <v>353</v>
      </c>
      <c r="N3483" s="56" t="s">
        <v>230</v>
      </c>
      <c r="O3483" s="25">
        <f t="shared" si="280"/>
        <v>660</v>
      </c>
      <c r="P3483" s="31">
        <v>0</v>
      </c>
      <c r="Q3483" s="32"/>
      <c r="R3483" s="33">
        <f t="shared" si="282"/>
        <v>9.7272727272727266</v>
      </c>
      <c r="S3483" s="34">
        <f t="shared" si="281"/>
        <v>209</v>
      </c>
      <c r="T3483" s="35">
        <f>IF(L3483="비가동",0,VLOOKUP(E3483,[1]단가!$D$4:$G$1048576,4,0))</f>
        <v>0</v>
      </c>
      <c r="U3483" s="35">
        <f t="shared" si="277"/>
        <v>0</v>
      </c>
      <c r="V3483" s="36" t="str">
        <f>IF($L3483="비가동",0,IF($B3483="in",VLOOKUP($E3483,[1]투입량!$M:$T,3,FALSE),VLOOKUP($E3483,[1]투입량!$D:$I,3,FALSE)))</f>
        <v>E5005-1</v>
      </c>
      <c r="W3483" s="35">
        <f>IF($L3483="비가동",0,IF($B3483="in",VLOOKUP($E3483,[1]투입량!$M:$T,6,FALSE),VLOOKUP($E3483,[1]투입량!$D:$I,5,FALSE)))</f>
        <v>0</v>
      </c>
      <c r="X3483" s="35">
        <f t="shared" si="279"/>
        <v>0</v>
      </c>
      <c r="Y3483" s="37">
        <f>IF(V3483=0,0,VLOOKUP(V3483,[1]원재료!C:H,3,0)*0.001)</f>
        <v>3.25</v>
      </c>
      <c r="Z3483" s="35">
        <f t="shared" si="278"/>
        <v>0</v>
      </c>
      <c r="AA3483" s="49"/>
      <c r="AB3483" s="39" t="s">
        <v>232</v>
      </c>
      <c r="AC3483" s="40"/>
    </row>
    <row r="3484" spans="1:29" ht="19.75" customHeight="1" x14ac:dyDescent="0.45">
      <c r="A3484" s="58">
        <v>46164</v>
      </c>
      <c r="B3484" s="57" t="s">
        <v>29</v>
      </c>
      <c r="C3484" s="27" t="s">
        <v>168</v>
      </c>
      <c r="D3484" s="25" t="s">
        <v>304</v>
      </c>
      <c r="E3484" s="26" t="s">
        <v>305</v>
      </c>
      <c r="F3484" s="27" t="str">
        <f>VLOOKUP(표1[[#This Row],[품번]],[1]!품번구분[#Data],2,0)</f>
        <v>G</v>
      </c>
      <c r="G3484" s="26">
        <v>40</v>
      </c>
      <c r="H3484" s="28">
        <v>65</v>
      </c>
      <c r="I3484" s="28">
        <v>0</v>
      </c>
      <c r="J3484" s="29">
        <f>표1[[#This Row],[C/V]]*표1[[#This Row],[판수]]-표1[[#This Row],[불량수량]]</f>
        <v>2600</v>
      </c>
      <c r="K3484" s="28" t="s">
        <v>311</v>
      </c>
      <c r="L3484" s="28" t="s">
        <v>34</v>
      </c>
      <c r="M3484" s="30" t="s">
        <v>230</v>
      </c>
      <c r="N3484" s="56" t="s">
        <v>353</v>
      </c>
      <c r="O3484" s="25">
        <f t="shared" si="280"/>
        <v>620</v>
      </c>
      <c r="P3484" s="31">
        <v>0</v>
      </c>
      <c r="Q3484" s="32"/>
      <c r="R3484" s="33">
        <f t="shared" si="282"/>
        <v>6.2903225806451619</v>
      </c>
      <c r="S3484" s="34">
        <f t="shared" si="281"/>
        <v>145</v>
      </c>
      <c r="T3484" s="35">
        <f>IF(L3484="비가동",0,VLOOKUP(E3484,[1]단가!$D$4:$G$1048576,4,0))</f>
        <v>95</v>
      </c>
      <c r="U3484" s="35">
        <f t="shared" si="277"/>
        <v>247000</v>
      </c>
      <c r="V3484" s="36" t="str">
        <f>IF($L3484="비가동",0,IF($B3484="in",VLOOKUP($E3484,[1]투입량!$M:$T,3,FALSE),VLOOKUP($E3484,[1]투입량!$D:$I,3,FALSE)))</f>
        <v>E4005-1</v>
      </c>
      <c r="W3484" s="35">
        <f>IF($L3484="비가동",0,IF($B3484="in",VLOOKUP($E3484,[1]투입량!$M:$T,6,FALSE),VLOOKUP($E3484,[1]투입량!$D:$I,5,FALSE)))</f>
        <v>272</v>
      </c>
      <c r="X3484" s="35">
        <f t="shared" si="279"/>
        <v>19448.000000000004</v>
      </c>
      <c r="Y3484" s="37">
        <f>IF(V3484=0,0,VLOOKUP(V3484,[1]원재료!C:H,3,0)*0.001)</f>
        <v>3.24</v>
      </c>
      <c r="Z3484" s="35">
        <f t="shared" si="278"/>
        <v>63011.520000000019</v>
      </c>
      <c r="AA3484" s="49"/>
      <c r="AB3484" s="39" t="s">
        <v>232</v>
      </c>
      <c r="AC3484" s="40"/>
    </row>
    <row r="3485" spans="1:29" ht="19.5" customHeight="1" x14ac:dyDescent="0.45">
      <c r="A3485" s="58">
        <v>46164</v>
      </c>
      <c r="B3485" s="57" t="s">
        <v>29</v>
      </c>
      <c r="C3485" s="27" t="s">
        <v>168</v>
      </c>
      <c r="D3485" s="25" t="s">
        <v>307</v>
      </c>
      <c r="E3485" s="26" t="s">
        <v>488</v>
      </c>
      <c r="F3485" s="27" t="str">
        <f>VLOOKUP(표1[[#This Row],[품번]],[1]!품번구분[#Data],2,0)</f>
        <v>G</v>
      </c>
      <c r="G3485" s="26">
        <v>25</v>
      </c>
      <c r="H3485" s="28">
        <v>23</v>
      </c>
      <c r="I3485" s="28">
        <v>0</v>
      </c>
      <c r="J3485" s="29">
        <f>표1[[#This Row],[C/V]]*표1[[#This Row],[판수]]-표1[[#This Row],[불량수량]]</f>
        <v>575</v>
      </c>
      <c r="K3485" s="28" t="s">
        <v>311</v>
      </c>
      <c r="L3485" s="28" t="s">
        <v>34</v>
      </c>
      <c r="M3485" s="30" t="s">
        <v>230</v>
      </c>
      <c r="N3485" s="30">
        <v>0.4375</v>
      </c>
      <c r="O3485" s="25">
        <f t="shared" si="280"/>
        <v>150</v>
      </c>
      <c r="P3485" s="31">
        <v>0</v>
      </c>
      <c r="Q3485" s="32"/>
      <c r="R3485" s="33">
        <f t="shared" si="282"/>
        <v>9.1999999999999993</v>
      </c>
      <c r="S3485" s="34">
        <f t="shared" si="281"/>
        <v>23</v>
      </c>
      <c r="T3485" s="35">
        <f>IF(L3485="비가동",0,VLOOKUP(E3485,[1]단가!$D$4:$G$1048576,4,0))</f>
        <v>270</v>
      </c>
      <c r="U3485" s="35">
        <f t="shared" si="277"/>
        <v>155250</v>
      </c>
      <c r="V3485" s="36" t="str">
        <f>IF($L3485="비가동",0,IF($B3485="in",VLOOKUP($E3485,[1]투입량!$M:$T,3,FALSE),VLOOKUP($E3485,[1]투입량!$D:$I,3,FALSE)))</f>
        <v>E5005-1</v>
      </c>
      <c r="W3485" s="35">
        <f>IF($L3485="비가동",0,IF($B3485="in",VLOOKUP($E3485,[1]투입량!$M:$T,6,FALSE),VLOOKUP($E3485,[1]투입량!$D:$I,5,FALSE)))</f>
        <v>1200</v>
      </c>
      <c r="X3485" s="35">
        <f t="shared" si="279"/>
        <v>30360</v>
      </c>
      <c r="Y3485" s="37">
        <f>IF(V3485=0,0,VLOOKUP(V3485,[1]원재료!C:H,3,0)*0.001)</f>
        <v>3.25</v>
      </c>
      <c r="Z3485" s="35">
        <f t="shared" si="278"/>
        <v>98670</v>
      </c>
      <c r="AA3485" s="49"/>
      <c r="AB3485" s="39" t="s">
        <v>232</v>
      </c>
      <c r="AC3485" s="40"/>
    </row>
    <row r="3486" spans="1:29" ht="19.5" hidden="1" customHeight="1" x14ac:dyDescent="0.45">
      <c r="A3486" s="58">
        <v>46164</v>
      </c>
      <c r="B3486" s="57" t="s">
        <v>29</v>
      </c>
      <c r="C3486" s="27" t="s">
        <v>168</v>
      </c>
      <c r="D3486" s="25" t="s">
        <v>307</v>
      </c>
      <c r="E3486" s="26" t="s">
        <v>489</v>
      </c>
      <c r="F3486" s="27" t="str">
        <f>VLOOKUP(표1[[#This Row],[품번]],[1]!품번구분[#Data],2,0)</f>
        <v>G</v>
      </c>
      <c r="G3486" s="26">
        <v>16</v>
      </c>
      <c r="H3486" s="28">
        <v>27</v>
      </c>
      <c r="I3486" s="28">
        <v>0</v>
      </c>
      <c r="J3486" s="29">
        <f>표1[[#This Row],[C/V]]*표1[[#This Row],[판수]]-표1[[#This Row],[불량수량]]</f>
        <v>432</v>
      </c>
      <c r="K3486" s="28" t="s">
        <v>311</v>
      </c>
      <c r="L3486" s="28" t="s">
        <v>34</v>
      </c>
      <c r="M3486" s="30">
        <v>0.4375</v>
      </c>
      <c r="N3486" s="56" t="s">
        <v>353</v>
      </c>
      <c r="O3486" s="25">
        <f t="shared" si="280"/>
        <v>380</v>
      </c>
      <c r="P3486" s="31">
        <v>90</v>
      </c>
      <c r="Q3486" s="32" t="s">
        <v>178</v>
      </c>
      <c r="R3486" s="33">
        <f t="shared" si="282"/>
        <v>4.2631578947368425</v>
      </c>
      <c r="S3486" s="34">
        <f t="shared" si="281"/>
        <v>107</v>
      </c>
      <c r="T3486" s="35">
        <f>IF(L3486="비가동",0,VLOOKUP(E3486,[1]단가!$D$4:$G$1048576,4,0))</f>
        <v>130</v>
      </c>
      <c r="U3486" s="35">
        <f t="shared" si="277"/>
        <v>56160</v>
      </c>
      <c r="V3486" s="36">
        <f>IF($L3486="비가동",0,IF($B3486="in",VLOOKUP($E3486,[1]투입량!$M:$T,3,FALSE),VLOOKUP($E3486,[1]투입량!$D:$I,3,FALSE)))</f>
        <v>0</v>
      </c>
      <c r="W3486" s="35">
        <f>IF($L3486="비가동",0,IF($B3486="in",VLOOKUP($E3486,[1]투입량!$M:$T,6,FALSE),VLOOKUP($E3486,[1]투입량!$D:$I,5,FALSE)))</f>
        <v>0</v>
      </c>
      <c r="X3486" s="35">
        <f t="shared" si="279"/>
        <v>0</v>
      </c>
      <c r="Y3486" s="37">
        <f>IF(V3486=0,0,VLOOKUP(V3486,[1]원재료!C:H,3,0)*0.001)</f>
        <v>0</v>
      </c>
      <c r="Z3486" s="35">
        <f t="shared" si="278"/>
        <v>0</v>
      </c>
      <c r="AA3486" s="49"/>
      <c r="AB3486" s="39" t="s">
        <v>232</v>
      </c>
      <c r="AC3486" s="40"/>
    </row>
    <row r="3487" spans="1:29" ht="19.5" customHeight="1" x14ac:dyDescent="0.45">
      <c r="A3487" s="58">
        <v>46164</v>
      </c>
      <c r="B3487" s="57" t="s">
        <v>29</v>
      </c>
      <c r="C3487" s="27" t="s">
        <v>168</v>
      </c>
      <c r="D3487" s="25" t="s">
        <v>309</v>
      </c>
      <c r="E3487" s="26" t="s">
        <v>490</v>
      </c>
      <c r="F3487" s="27" t="str">
        <f>VLOOKUP(표1[[#This Row],[품번]],[1]!품번구분[#Data],2,0)</f>
        <v>G</v>
      </c>
      <c r="G3487" s="26">
        <v>8</v>
      </c>
      <c r="H3487" s="28">
        <v>30</v>
      </c>
      <c r="I3487" s="28">
        <v>0</v>
      </c>
      <c r="J3487" s="29">
        <f>표1[[#This Row],[C/V]]*표1[[#This Row],[판수]]-표1[[#This Row],[불량수량]]</f>
        <v>240</v>
      </c>
      <c r="K3487" s="28" t="s">
        <v>311</v>
      </c>
      <c r="L3487" s="28" t="s">
        <v>34</v>
      </c>
      <c r="M3487" s="30" t="s">
        <v>230</v>
      </c>
      <c r="N3487" s="30">
        <v>0.47916666666666669</v>
      </c>
      <c r="O3487" s="25">
        <f t="shared" si="280"/>
        <v>210</v>
      </c>
      <c r="P3487" s="31">
        <v>0</v>
      </c>
      <c r="Q3487" s="32"/>
      <c r="R3487" s="33">
        <f t="shared" si="282"/>
        <v>8.5714285714285712</v>
      </c>
      <c r="S3487" s="34">
        <f t="shared" si="281"/>
        <v>30</v>
      </c>
      <c r="T3487" s="35">
        <f>IF(L3487="비가동",0,VLOOKUP(E3487,[1]단가!$D$4:$G$1048576,4,0))</f>
        <v>672.3</v>
      </c>
      <c r="U3487" s="35">
        <f t="shared" si="277"/>
        <v>161352</v>
      </c>
      <c r="V3487" s="36" t="str">
        <f>IF($L3487="비가동",0,IF($B3487="in",VLOOKUP($E3487,[1]투입량!$M:$T,3,FALSE),VLOOKUP($E3487,[1]투입량!$D:$I,3,FALSE)))</f>
        <v>E5005-1</v>
      </c>
      <c r="W3487" s="35">
        <f>IF($L3487="비가동",0,IF($B3487="in",VLOOKUP($E3487,[1]투입량!$M:$T,6,FALSE),VLOOKUP($E3487,[1]투입량!$D:$I,5,FALSE)))</f>
        <v>366</v>
      </c>
      <c r="X3487" s="35">
        <f t="shared" si="279"/>
        <v>12078</v>
      </c>
      <c r="Y3487" s="37">
        <f>IF(V3487=0,0,VLOOKUP(V3487,[1]원재료!C:H,3,0)*0.001)</f>
        <v>3.25</v>
      </c>
      <c r="Z3487" s="35">
        <f t="shared" si="278"/>
        <v>39253.5</v>
      </c>
      <c r="AA3487" s="49"/>
      <c r="AB3487" s="39" t="s">
        <v>232</v>
      </c>
      <c r="AC3487" s="40"/>
    </row>
    <row r="3488" spans="1:29" ht="19.5" hidden="1" customHeight="1" x14ac:dyDescent="0.45">
      <c r="A3488" s="58">
        <v>46164</v>
      </c>
      <c r="B3488" s="57" t="s">
        <v>29</v>
      </c>
      <c r="C3488" s="27" t="s">
        <v>168</v>
      </c>
      <c r="D3488" s="25" t="s">
        <v>309</v>
      </c>
      <c r="E3488" s="26" t="s">
        <v>491</v>
      </c>
      <c r="F3488" s="27" t="str">
        <f>VLOOKUP(표1[[#This Row],[품번]],[1]!품번구분[#Data],2,0)</f>
        <v>G</v>
      </c>
      <c r="G3488" s="26">
        <v>72</v>
      </c>
      <c r="H3488" s="28">
        <v>17</v>
      </c>
      <c r="I3488" s="28">
        <v>0</v>
      </c>
      <c r="J3488" s="29">
        <f>표1[[#This Row],[C/V]]*표1[[#This Row],[판수]]-표1[[#This Row],[불량수량]]</f>
        <v>1224</v>
      </c>
      <c r="K3488" s="28" t="s">
        <v>311</v>
      </c>
      <c r="L3488" s="28" t="s">
        <v>34</v>
      </c>
      <c r="M3488" s="30">
        <v>0.47916666666666669</v>
      </c>
      <c r="N3488" s="56" t="s">
        <v>353</v>
      </c>
      <c r="O3488" s="25">
        <f t="shared" si="280"/>
        <v>380</v>
      </c>
      <c r="P3488" s="31">
        <v>30</v>
      </c>
      <c r="Q3488" s="32" t="s">
        <v>178</v>
      </c>
      <c r="R3488" s="33">
        <f t="shared" si="282"/>
        <v>2.6842105263157894</v>
      </c>
      <c r="S3488" s="34">
        <f t="shared" si="281"/>
        <v>97</v>
      </c>
      <c r="T3488" s="35">
        <f>IF(L3488="비가동",0,VLOOKUP(E3488,[1]단가!$D$4:$G$1048576,4,0))</f>
        <v>120</v>
      </c>
      <c r="U3488" s="35">
        <f t="shared" si="277"/>
        <v>146880</v>
      </c>
      <c r="V3488" s="36" t="str">
        <f>IF($L3488="비가동",0,IF($B3488="in",VLOOKUP($E3488,[1]투입량!$M:$T,3,FALSE),VLOOKUP($E3488,[1]투입량!$D:$I,3,FALSE)))</f>
        <v>Q5007</v>
      </c>
      <c r="W3488" s="35">
        <f>IF($L3488="비가동",0,IF($B3488="in",VLOOKUP($E3488,[1]투입량!$M:$T,6,FALSE),VLOOKUP($E3488,[1]투입량!$D:$I,5,FALSE)))</f>
        <v>26</v>
      </c>
      <c r="X3488" s="35">
        <f t="shared" si="279"/>
        <v>486.20000000000005</v>
      </c>
      <c r="Y3488" s="37">
        <f>IF(V3488=0,0,VLOOKUP(V3488,[1]원재료!C:H,3,0)*0.001)</f>
        <v>8.24</v>
      </c>
      <c r="Z3488" s="35">
        <f t="shared" si="278"/>
        <v>4006.2880000000005</v>
      </c>
      <c r="AA3488" s="49"/>
      <c r="AB3488" s="39" t="s">
        <v>232</v>
      </c>
      <c r="AC3488" s="40"/>
    </row>
    <row r="3489" spans="1:29" ht="19.5" customHeight="1" x14ac:dyDescent="0.45">
      <c r="A3489" s="58">
        <v>46164</v>
      </c>
      <c r="B3489" s="57" t="s">
        <v>29</v>
      </c>
      <c r="C3489" s="27" t="s">
        <v>168</v>
      </c>
      <c r="D3489" s="25" t="s">
        <v>304</v>
      </c>
      <c r="E3489" s="26" t="s">
        <v>305</v>
      </c>
      <c r="F3489" s="27" t="str">
        <f>VLOOKUP(표1[[#This Row],[품번]],[1]!품번구분[#Data],2,0)</f>
        <v>G</v>
      </c>
      <c r="G3489" s="26">
        <v>40</v>
      </c>
      <c r="H3489" s="28">
        <v>80</v>
      </c>
      <c r="I3489" s="28">
        <v>0</v>
      </c>
      <c r="J3489" s="29">
        <f>표1[[#This Row],[C/V]]*표1[[#This Row],[판수]]-표1[[#This Row],[불량수량]]</f>
        <v>3200</v>
      </c>
      <c r="K3489" s="28" t="s">
        <v>306</v>
      </c>
      <c r="L3489" s="28" t="s">
        <v>117</v>
      </c>
      <c r="M3489" s="30" t="s">
        <v>353</v>
      </c>
      <c r="N3489" s="56" t="s">
        <v>230</v>
      </c>
      <c r="O3489" s="25">
        <f t="shared" si="280"/>
        <v>660</v>
      </c>
      <c r="P3489" s="31">
        <v>0</v>
      </c>
      <c r="Q3489" s="32"/>
      <c r="R3489" s="33">
        <f t="shared" si="282"/>
        <v>7.2727272727272734</v>
      </c>
      <c r="S3489" s="34">
        <f t="shared" si="281"/>
        <v>145</v>
      </c>
      <c r="T3489" s="35">
        <f>IF(L3489="비가동",0,VLOOKUP(E3489,[1]단가!$D$4:$G$1048576,4,0))</f>
        <v>95</v>
      </c>
      <c r="U3489" s="35">
        <f t="shared" si="277"/>
        <v>304000</v>
      </c>
      <c r="V3489" s="36" t="str">
        <f>IF($L3489="비가동",0,IF($B3489="in",VLOOKUP($E3489,[1]투입량!$M:$T,3,FALSE),VLOOKUP($E3489,[1]투입량!$D:$I,3,FALSE)))</f>
        <v>E4005-1</v>
      </c>
      <c r="W3489" s="35">
        <f>IF($L3489="비가동",0,IF($B3489="in",VLOOKUP($E3489,[1]투입량!$M:$T,6,FALSE),VLOOKUP($E3489,[1]투입량!$D:$I,5,FALSE)))</f>
        <v>272</v>
      </c>
      <c r="X3489" s="35">
        <f t="shared" si="279"/>
        <v>23936.000000000004</v>
      </c>
      <c r="Y3489" s="37">
        <f>IF(V3489=0,0,VLOOKUP(V3489,[1]원재료!C:H,3,0)*0.001)</f>
        <v>3.24</v>
      </c>
      <c r="Z3489" s="35">
        <f t="shared" si="278"/>
        <v>77552.640000000014</v>
      </c>
      <c r="AA3489" s="49"/>
      <c r="AB3489" s="39" t="s">
        <v>232</v>
      </c>
      <c r="AC3489" s="40"/>
    </row>
    <row r="3490" spans="1:29" ht="19.5" customHeight="1" x14ac:dyDescent="0.45">
      <c r="A3490" s="58">
        <v>46164</v>
      </c>
      <c r="B3490" s="57" t="s">
        <v>29</v>
      </c>
      <c r="C3490" s="27" t="s">
        <v>168</v>
      </c>
      <c r="D3490" s="25" t="s">
        <v>307</v>
      </c>
      <c r="E3490" s="26" t="s">
        <v>489</v>
      </c>
      <c r="F3490" s="27" t="str">
        <f>VLOOKUP(표1[[#This Row],[품번]],[1]!품번구분[#Data],2,0)</f>
        <v>G</v>
      </c>
      <c r="G3490" s="26">
        <v>16</v>
      </c>
      <c r="H3490" s="28">
        <v>80</v>
      </c>
      <c r="I3490" s="28">
        <v>0</v>
      </c>
      <c r="J3490" s="29">
        <f>표1[[#This Row],[C/V]]*표1[[#This Row],[판수]]-표1[[#This Row],[불량수량]]</f>
        <v>1280</v>
      </c>
      <c r="K3490" s="28" t="s">
        <v>306</v>
      </c>
      <c r="L3490" s="28" t="s">
        <v>117</v>
      </c>
      <c r="M3490" s="30" t="s">
        <v>353</v>
      </c>
      <c r="N3490" s="56" t="s">
        <v>230</v>
      </c>
      <c r="O3490" s="25">
        <f t="shared" si="280"/>
        <v>660</v>
      </c>
      <c r="P3490" s="31">
        <v>0</v>
      </c>
      <c r="Q3490" s="32"/>
      <c r="R3490" s="33">
        <f t="shared" si="282"/>
        <v>7.2727272727272734</v>
      </c>
      <c r="S3490" s="34">
        <f t="shared" si="281"/>
        <v>107</v>
      </c>
      <c r="T3490" s="35">
        <f>IF(L3490="비가동",0,VLOOKUP(E3490,[1]단가!$D$4:$G$1048576,4,0))</f>
        <v>130</v>
      </c>
      <c r="U3490" s="35">
        <f t="shared" si="277"/>
        <v>166400</v>
      </c>
      <c r="V3490" s="36">
        <f>IF($L3490="비가동",0,IF($B3490="in",VLOOKUP($E3490,[1]투입량!$M:$T,3,FALSE),VLOOKUP($E3490,[1]투입량!$D:$I,3,FALSE)))</f>
        <v>0</v>
      </c>
      <c r="W3490" s="35">
        <f>IF($L3490="비가동",0,IF($B3490="in",VLOOKUP($E3490,[1]투입량!$M:$T,6,FALSE),VLOOKUP($E3490,[1]투입량!$D:$I,5,FALSE)))</f>
        <v>0</v>
      </c>
      <c r="X3490" s="35">
        <f t="shared" si="279"/>
        <v>0</v>
      </c>
      <c r="Y3490" s="37">
        <f>IF(V3490=0,0,VLOOKUP(V3490,[1]원재료!C:H,3,0)*0.001)</f>
        <v>0</v>
      </c>
      <c r="Z3490" s="35">
        <f t="shared" si="278"/>
        <v>0</v>
      </c>
      <c r="AA3490" s="49"/>
      <c r="AB3490" s="39" t="s">
        <v>232</v>
      </c>
      <c r="AC3490" s="40"/>
    </row>
    <row r="3491" spans="1:29" ht="19.5" customHeight="1" x14ac:dyDescent="0.45">
      <c r="A3491" s="58">
        <v>46164</v>
      </c>
      <c r="B3491" s="57" t="s">
        <v>29</v>
      </c>
      <c r="C3491" s="27" t="s">
        <v>168</v>
      </c>
      <c r="D3491" s="25" t="s">
        <v>309</v>
      </c>
      <c r="E3491" s="26" t="s">
        <v>491</v>
      </c>
      <c r="F3491" s="27" t="str">
        <f>VLOOKUP(표1[[#This Row],[품번]],[1]!품번구분[#Data],2,0)</f>
        <v>G</v>
      </c>
      <c r="G3491" s="26">
        <v>72</v>
      </c>
      <c r="H3491" s="28">
        <v>80</v>
      </c>
      <c r="I3491" s="28">
        <v>0</v>
      </c>
      <c r="J3491" s="29">
        <f>표1[[#This Row],[C/V]]*표1[[#This Row],[판수]]-표1[[#This Row],[불량수량]]</f>
        <v>5760</v>
      </c>
      <c r="K3491" s="28" t="s">
        <v>306</v>
      </c>
      <c r="L3491" s="28" t="s">
        <v>117</v>
      </c>
      <c r="M3491" s="30" t="s">
        <v>353</v>
      </c>
      <c r="N3491" s="56" t="s">
        <v>230</v>
      </c>
      <c r="O3491" s="25">
        <f t="shared" si="280"/>
        <v>660</v>
      </c>
      <c r="P3491" s="31">
        <v>0</v>
      </c>
      <c r="Q3491" s="32"/>
      <c r="R3491" s="33">
        <f t="shared" si="282"/>
        <v>7.2727272727272734</v>
      </c>
      <c r="S3491" s="34">
        <f t="shared" si="281"/>
        <v>97</v>
      </c>
      <c r="T3491" s="35">
        <f>IF(L3491="비가동",0,VLOOKUP(E3491,[1]단가!$D$4:$G$1048576,4,0))</f>
        <v>120</v>
      </c>
      <c r="U3491" s="35">
        <f t="shared" si="277"/>
        <v>691200</v>
      </c>
      <c r="V3491" s="36" t="str">
        <f>IF($L3491="비가동",0,IF($B3491="in",VLOOKUP($E3491,[1]투입량!$M:$T,3,FALSE),VLOOKUP($E3491,[1]투입량!$D:$I,3,FALSE)))</f>
        <v>Q5007</v>
      </c>
      <c r="W3491" s="35">
        <f>IF($L3491="비가동",0,IF($B3491="in",VLOOKUP($E3491,[1]투입량!$M:$T,6,FALSE),VLOOKUP($E3491,[1]투입량!$D:$I,5,FALSE)))</f>
        <v>26</v>
      </c>
      <c r="X3491" s="35">
        <f t="shared" si="279"/>
        <v>2288</v>
      </c>
      <c r="Y3491" s="37">
        <f>IF(V3491=0,0,VLOOKUP(V3491,[1]원재료!C:H,3,0)*0.001)</f>
        <v>8.24</v>
      </c>
      <c r="Z3491" s="35">
        <f t="shared" si="278"/>
        <v>18853.12</v>
      </c>
      <c r="AA3491" s="49"/>
      <c r="AB3491" s="39" t="s">
        <v>232</v>
      </c>
      <c r="AC3491" s="40"/>
    </row>
    <row r="3492" spans="1:29" ht="19.5" customHeight="1" x14ac:dyDescent="0.45">
      <c r="A3492" s="58">
        <v>46164</v>
      </c>
      <c r="B3492" s="57" t="s">
        <v>29</v>
      </c>
      <c r="C3492" s="27" t="s">
        <v>168</v>
      </c>
      <c r="D3492" s="25" t="s">
        <v>312</v>
      </c>
      <c r="E3492" s="26" t="s">
        <v>313</v>
      </c>
      <c r="F3492" s="27" t="str">
        <f>VLOOKUP(표1[[#This Row],[품번]],[1]!품번구분[#Data],2,0)</f>
        <v>G</v>
      </c>
      <c r="G3492" s="26">
        <v>6</v>
      </c>
      <c r="H3492" s="28">
        <v>79</v>
      </c>
      <c r="I3492" s="28">
        <v>0</v>
      </c>
      <c r="J3492" s="29">
        <f>표1[[#This Row],[C/V]]*표1[[#This Row],[판수]]-표1[[#This Row],[불량수량]]</f>
        <v>474</v>
      </c>
      <c r="K3492" s="28" t="s">
        <v>319</v>
      </c>
      <c r="L3492" s="28" t="s">
        <v>34</v>
      </c>
      <c r="M3492" s="30" t="s">
        <v>230</v>
      </c>
      <c r="N3492" s="56" t="s">
        <v>353</v>
      </c>
      <c r="O3492" s="25">
        <f t="shared" si="280"/>
        <v>620</v>
      </c>
      <c r="P3492" s="31">
        <v>0</v>
      </c>
      <c r="Q3492" s="32"/>
      <c r="R3492" s="33">
        <f t="shared" si="282"/>
        <v>7.6451612903225801</v>
      </c>
      <c r="S3492" s="34">
        <f t="shared" si="281"/>
        <v>164</v>
      </c>
      <c r="T3492" s="35">
        <f>IF(L3492="비가동",0,VLOOKUP(E3492,[1]단가!$D$4:$G$1048576,4,0))</f>
        <v>408.6</v>
      </c>
      <c r="U3492" s="35">
        <f t="shared" si="277"/>
        <v>193676.40000000002</v>
      </c>
      <c r="V3492" s="36" t="str">
        <f>IF($L3492="비가동",0,IF($B3492="in",VLOOKUP($E3492,[1]투입량!$M:$T,3,FALSE),VLOOKUP($E3492,[1]투입량!$D:$I,3,FALSE)))</f>
        <v>E5005-1</v>
      </c>
      <c r="W3492" s="35">
        <f>IF($L3492="비가동",0,IF($B3492="in",VLOOKUP($E3492,[1]투입량!$M:$T,6,FALSE),VLOOKUP($E3492,[1]투입량!$D:$I,5,FALSE)))</f>
        <v>0</v>
      </c>
      <c r="X3492" s="35">
        <f t="shared" si="279"/>
        <v>0</v>
      </c>
      <c r="Y3492" s="37">
        <f>IF(V3492=0,0,VLOOKUP(V3492,[1]원재료!C:H,3,0)*0.001)</f>
        <v>3.25</v>
      </c>
      <c r="Z3492" s="35">
        <f t="shared" si="278"/>
        <v>0</v>
      </c>
      <c r="AA3492" s="49"/>
      <c r="AB3492" s="39" t="s">
        <v>232</v>
      </c>
      <c r="AC3492" s="40"/>
    </row>
    <row r="3493" spans="1:29" ht="19.5" customHeight="1" x14ac:dyDescent="0.45">
      <c r="A3493" s="58">
        <v>46164</v>
      </c>
      <c r="B3493" s="57" t="s">
        <v>29</v>
      </c>
      <c r="C3493" s="27" t="s">
        <v>168</v>
      </c>
      <c r="D3493" s="25" t="s">
        <v>315</v>
      </c>
      <c r="E3493" s="26" t="s">
        <v>313</v>
      </c>
      <c r="F3493" s="27" t="str">
        <f>VLOOKUP(표1[[#This Row],[품번]],[1]!품번구분[#Data],2,0)</f>
        <v>G</v>
      </c>
      <c r="G3493" s="26">
        <v>14</v>
      </c>
      <c r="H3493" s="28">
        <v>78</v>
      </c>
      <c r="I3493" s="28">
        <v>0</v>
      </c>
      <c r="J3493" s="29">
        <f>표1[[#This Row],[C/V]]*표1[[#This Row],[판수]]-표1[[#This Row],[불량수량]]</f>
        <v>1092</v>
      </c>
      <c r="K3493" s="28" t="s">
        <v>319</v>
      </c>
      <c r="L3493" s="28" t="s">
        <v>34</v>
      </c>
      <c r="M3493" s="30" t="s">
        <v>230</v>
      </c>
      <c r="N3493" s="56" t="s">
        <v>353</v>
      </c>
      <c r="O3493" s="25">
        <f t="shared" si="280"/>
        <v>620</v>
      </c>
      <c r="P3493" s="31">
        <v>0</v>
      </c>
      <c r="Q3493" s="32"/>
      <c r="R3493" s="33">
        <f t="shared" si="282"/>
        <v>7.5483870967741931</v>
      </c>
      <c r="S3493" s="34">
        <f t="shared" si="281"/>
        <v>163</v>
      </c>
      <c r="T3493" s="35">
        <f>IF(L3493="비가동",0,VLOOKUP(E3493,[1]단가!$D$4:$G$1048576,4,0))</f>
        <v>408.6</v>
      </c>
      <c r="U3493" s="35">
        <f t="shared" si="277"/>
        <v>446191.2</v>
      </c>
      <c r="V3493" s="36" t="str">
        <f>IF($L3493="비가동",0,IF($B3493="in",VLOOKUP($E3493,[1]투입량!$M:$T,3,FALSE),VLOOKUP($E3493,[1]투입량!$D:$I,3,FALSE)))</f>
        <v>E5005-1</v>
      </c>
      <c r="W3493" s="35">
        <f>IF($L3493="비가동",0,IF($B3493="in",VLOOKUP($E3493,[1]투입량!$M:$T,6,FALSE),VLOOKUP($E3493,[1]투입량!$D:$I,5,FALSE)))</f>
        <v>0</v>
      </c>
      <c r="X3493" s="35">
        <f t="shared" si="279"/>
        <v>0</v>
      </c>
      <c r="Y3493" s="37">
        <f>IF(V3493=0,0,VLOOKUP(V3493,[1]원재료!C:H,3,0)*0.001)</f>
        <v>3.25</v>
      </c>
      <c r="Z3493" s="35">
        <f t="shared" si="278"/>
        <v>0</v>
      </c>
      <c r="AA3493" s="49"/>
      <c r="AB3493" s="39" t="s">
        <v>232</v>
      </c>
      <c r="AC3493" s="40"/>
    </row>
    <row r="3494" spans="1:29" ht="19.5" customHeight="1" x14ac:dyDescent="0.45">
      <c r="A3494" s="58">
        <v>46164</v>
      </c>
      <c r="B3494" s="57" t="s">
        <v>29</v>
      </c>
      <c r="C3494" s="27" t="s">
        <v>168</v>
      </c>
      <c r="D3494" s="25" t="s">
        <v>317</v>
      </c>
      <c r="E3494" s="26" t="s">
        <v>318</v>
      </c>
      <c r="F3494" s="27" t="str">
        <f>VLOOKUP(표1[[#This Row],[품번]],[1]!품번구분[#Data],2,0)</f>
        <v>G</v>
      </c>
      <c r="G3494" s="26">
        <v>70</v>
      </c>
      <c r="H3494" s="28">
        <v>55</v>
      </c>
      <c r="I3494" s="28">
        <v>0</v>
      </c>
      <c r="J3494" s="29">
        <f>표1[[#This Row],[C/V]]*표1[[#This Row],[판수]]-표1[[#This Row],[불량수량]]</f>
        <v>3850</v>
      </c>
      <c r="K3494" s="28" t="s">
        <v>319</v>
      </c>
      <c r="L3494" s="28" t="s">
        <v>34</v>
      </c>
      <c r="M3494" s="30" t="s">
        <v>230</v>
      </c>
      <c r="N3494" s="56" t="s">
        <v>353</v>
      </c>
      <c r="O3494" s="25">
        <f t="shared" si="280"/>
        <v>620</v>
      </c>
      <c r="P3494" s="31">
        <v>0</v>
      </c>
      <c r="Q3494" s="32"/>
      <c r="R3494" s="33">
        <f t="shared" si="282"/>
        <v>5.3225806451612909</v>
      </c>
      <c r="S3494" s="34">
        <f t="shared" si="281"/>
        <v>111</v>
      </c>
      <c r="T3494" s="35">
        <f>IF(L3494="비가동",0,VLOOKUP(E3494,[1]단가!$D$4:$G$1048576,4,0))</f>
        <v>172</v>
      </c>
      <c r="U3494" s="35">
        <f t="shared" si="277"/>
        <v>662200</v>
      </c>
      <c r="V3494" s="36" t="str">
        <f>IF($L3494="비가동",0,IF($B3494="in",VLOOKUP($E3494,[1]투입량!$M:$T,3,FALSE),VLOOKUP($E3494,[1]투입량!$D:$I,3,FALSE)))</f>
        <v>E6005</v>
      </c>
      <c r="W3494" s="35">
        <f>IF($L3494="비가동",0,IF($B3494="in",VLOOKUP($E3494,[1]투입량!$M:$T,6,FALSE),VLOOKUP($E3494,[1]투입량!$D:$I,5,FALSE)))</f>
        <v>0</v>
      </c>
      <c r="X3494" s="35">
        <f t="shared" si="279"/>
        <v>0</v>
      </c>
      <c r="Y3494" s="37">
        <f>IF(V3494=0,0,VLOOKUP(V3494,[1]원재료!C:H,3,0)*0.001)</f>
        <v>4.62</v>
      </c>
      <c r="Z3494" s="35">
        <f t="shared" si="278"/>
        <v>0</v>
      </c>
      <c r="AA3494" s="49"/>
      <c r="AB3494" s="39" t="s">
        <v>232</v>
      </c>
      <c r="AC3494" s="40"/>
    </row>
    <row r="3495" spans="1:29" ht="19.5" customHeight="1" x14ac:dyDescent="0.45">
      <c r="A3495" s="58">
        <v>46164</v>
      </c>
      <c r="B3495" s="57" t="s">
        <v>29</v>
      </c>
      <c r="C3495" s="27" t="s">
        <v>168</v>
      </c>
      <c r="D3495" s="25" t="s">
        <v>312</v>
      </c>
      <c r="E3495" s="26" t="s">
        <v>313</v>
      </c>
      <c r="F3495" s="27" t="str">
        <f>VLOOKUP(표1[[#This Row],[품번]],[1]!품번구분[#Data],2,0)</f>
        <v>G</v>
      </c>
      <c r="G3495" s="26">
        <v>6</v>
      </c>
      <c r="H3495" s="28">
        <v>85</v>
      </c>
      <c r="I3495" s="28">
        <v>0</v>
      </c>
      <c r="J3495" s="29">
        <f>표1[[#This Row],[C/V]]*표1[[#This Row],[판수]]-표1[[#This Row],[불량수량]]</f>
        <v>510</v>
      </c>
      <c r="K3495" s="28" t="s">
        <v>314</v>
      </c>
      <c r="L3495" s="28" t="s">
        <v>117</v>
      </c>
      <c r="M3495" s="30" t="s">
        <v>353</v>
      </c>
      <c r="N3495" s="56" t="s">
        <v>230</v>
      </c>
      <c r="O3495" s="25">
        <f t="shared" si="280"/>
        <v>660</v>
      </c>
      <c r="P3495" s="31">
        <v>0</v>
      </c>
      <c r="Q3495" s="32"/>
      <c r="R3495" s="33">
        <f t="shared" si="282"/>
        <v>7.7272727272727266</v>
      </c>
      <c r="S3495" s="34">
        <f t="shared" si="281"/>
        <v>164</v>
      </c>
      <c r="T3495" s="35">
        <f>IF(L3495="비가동",0,VLOOKUP(E3495,[1]단가!$D$4:$G$1048576,4,0))</f>
        <v>408.6</v>
      </c>
      <c r="U3495" s="35">
        <f t="shared" si="277"/>
        <v>208386</v>
      </c>
      <c r="V3495" s="36" t="str">
        <f>IF($L3495="비가동",0,IF($B3495="in",VLOOKUP($E3495,[1]투입량!$M:$T,3,FALSE),VLOOKUP($E3495,[1]투입량!$D:$I,3,FALSE)))</f>
        <v>E5005-1</v>
      </c>
      <c r="W3495" s="35">
        <f>IF($L3495="비가동",0,IF($B3495="in",VLOOKUP($E3495,[1]투입량!$M:$T,6,FALSE),VLOOKUP($E3495,[1]투입량!$D:$I,5,FALSE)))</f>
        <v>0</v>
      </c>
      <c r="X3495" s="35">
        <f t="shared" si="279"/>
        <v>0</v>
      </c>
      <c r="Y3495" s="37">
        <f>IF(V3495=0,0,VLOOKUP(V3495,[1]원재료!C:H,3,0)*0.001)</f>
        <v>3.25</v>
      </c>
      <c r="Z3495" s="35">
        <f t="shared" si="278"/>
        <v>0</v>
      </c>
      <c r="AA3495" s="49"/>
      <c r="AB3495" s="39" t="s">
        <v>232</v>
      </c>
      <c r="AC3495" s="40"/>
    </row>
    <row r="3496" spans="1:29" ht="19.5" customHeight="1" x14ac:dyDescent="0.45">
      <c r="A3496" s="58">
        <v>46164</v>
      </c>
      <c r="B3496" s="57" t="s">
        <v>29</v>
      </c>
      <c r="C3496" s="27" t="s">
        <v>168</v>
      </c>
      <c r="D3496" s="25" t="s">
        <v>315</v>
      </c>
      <c r="E3496" s="26" t="s">
        <v>313</v>
      </c>
      <c r="F3496" s="27" t="str">
        <f>VLOOKUP(표1[[#This Row],[품번]],[1]!품번구분[#Data],2,0)</f>
        <v>G</v>
      </c>
      <c r="G3496" s="26">
        <v>14</v>
      </c>
      <c r="H3496" s="28">
        <v>85</v>
      </c>
      <c r="I3496" s="28">
        <v>0</v>
      </c>
      <c r="J3496" s="29">
        <f>표1[[#This Row],[C/V]]*표1[[#This Row],[판수]]-표1[[#This Row],[불량수량]]</f>
        <v>1190</v>
      </c>
      <c r="K3496" s="28" t="s">
        <v>314</v>
      </c>
      <c r="L3496" s="28" t="s">
        <v>117</v>
      </c>
      <c r="M3496" s="30" t="s">
        <v>353</v>
      </c>
      <c r="N3496" s="56" t="s">
        <v>230</v>
      </c>
      <c r="O3496" s="25">
        <f t="shared" si="280"/>
        <v>660</v>
      </c>
      <c r="P3496" s="31">
        <v>0</v>
      </c>
      <c r="Q3496" s="32"/>
      <c r="R3496" s="33">
        <f t="shared" si="282"/>
        <v>7.7272727272727266</v>
      </c>
      <c r="S3496" s="34">
        <f t="shared" si="281"/>
        <v>163</v>
      </c>
      <c r="T3496" s="35">
        <f>IF(L3496="비가동",0,VLOOKUP(E3496,[1]단가!$D$4:$G$1048576,4,0))</f>
        <v>408.6</v>
      </c>
      <c r="U3496" s="35">
        <f t="shared" si="277"/>
        <v>486234</v>
      </c>
      <c r="V3496" s="36" t="str">
        <f>IF($L3496="비가동",0,IF($B3496="in",VLOOKUP($E3496,[1]투입량!$M:$T,3,FALSE),VLOOKUP($E3496,[1]투입량!$D:$I,3,FALSE)))</f>
        <v>E5005-1</v>
      </c>
      <c r="W3496" s="35">
        <f>IF($L3496="비가동",0,IF($B3496="in",VLOOKUP($E3496,[1]투입량!$M:$T,6,FALSE),VLOOKUP($E3496,[1]투입량!$D:$I,5,FALSE)))</f>
        <v>0</v>
      </c>
      <c r="X3496" s="35">
        <f t="shared" si="279"/>
        <v>0</v>
      </c>
      <c r="Y3496" s="37">
        <f>IF(V3496=0,0,VLOOKUP(V3496,[1]원재료!C:H,3,0)*0.001)</f>
        <v>3.25</v>
      </c>
      <c r="Z3496" s="35">
        <f t="shared" si="278"/>
        <v>0</v>
      </c>
      <c r="AA3496" s="49"/>
      <c r="AB3496" s="39" t="s">
        <v>232</v>
      </c>
      <c r="AC3496" s="40"/>
    </row>
    <row r="3497" spans="1:29" ht="19.5" customHeight="1" x14ac:dyDescent="0.45">
      <c r="A3497" s="58">
        <v>46164</v>
      </c>
      <c r="B3497" s="57" t="s">
        <v>29</v>
      </c>
      <c r="C3497" s="27" t="s">
        <v>168</v>
      </c>
      <c r="D3497" s="25" t="s">
        <v>317</v>
      </c>
      <c r="E3497" s="26" t="s">
        <v>318</v>
      </c>
      <c r="F3497" s="27" t="str">
        <f>VLOOKUP(표1[[#This Row],[품번]],[1]!품번구분[#Data],2,0)</f>
        <v>G</v>
      </c>
      <c r="G3497" s="26">
        <v>70</v>
      </c>
      <c r="H3497" s="28">
        <v>56</v>
      </c>
      <c r="I3497" s="28">
        <v>0</v>
      </c>
      <c r="J3497" s="29">
        <f>표1[[#This Row],[C/V]]*표1[[#This Row],[판수]]-표1[[#This Row],[불량수량]]</f>
        <v>3920</v>
      </c>
      <c r="K3497" s="28" t="s">
        <v>314</v>
      </c>
      <c r="L3497" s="28" t="s">
        <v>117</v>
      </c>
      <c r="M3497" s="30" t="s">
        <v>353</v>
      </c>
      <c r="N3497" s="56" t="s">
        <v>230</v>
      </c>
      <c r="O3497" s="25">
        <f t="shared" si="280"/>
        <v>660</v>
      </c>
      <c r="P3497" s="31">
        <v>0</v>
      </c>
      <c r="Q3497" s="32"/>
      <c r="R3497" s="33">
        <f t="shared" si="282"/>
        <v>5.0909090909090908</v>
      </c>
      <c r="S3497" s="34">
        <f t="shared" si="281"/>
        <v>111</v>
      </c>
      <c r="T3497" s="35">
        <f>IF(L3497="비가동",0,VLOOKUP(E3497,[1]단가!$D$4:$G$1048576,4,0))</f>
        <v>172</v>
      </c>
      <c r="U3497" s="35">
        <f t="shared" si="277"/>
        <v>674240</v>
      </c>
      <c r="V3497" s="36" t="str">
        <f>IF($L3497="비가동",0,IF($B3497="in",VLOOKUP($E3497,[1]투입량!$M:$T,3,FALSE),VLOOKUP($E3497,[1]투입량!$D:$I,3,FALSE)))</f>
        <v>E6005</v>
      </c>
      <c r="W3497" s="35">
        <f>IF($L3497="비가동",0,IF($B3497="in",VLOOKUP($E3497,[1]투입량!$M:$T,6,FALSE),VLOOKUP($E3497,[1]투입량!$D:$I,5,FALSE)))</f>
        <v>0</v>
      </c>
      <c r="X3497" s="35">
        <f t="shared" si="279"/>
        <v>0</v>
      </c>
      <c r="Y3497" s="37">
        <f>IF(V3497=0,0,VLOOKUP(V3497,[1]원재료!C:H,3,0)*0.001)</f>
        <v>4.62</v>
      </c>
      <c r="Z3497" s="35">
        <f t="shared" si="278"/>
        <v>0</v>
      </c>
      <c r="AA3497" s="49"/>
      <c r="AB3497" s="39" t="s">
        <v>232</v>
      </c>
      <c r="AC3497" s="40"/>
    </row>
    <row r="3498" spans="1:29" ht="19.5" customHeight="1" x14ac:dyDescent="0.45">
      <c r="A3498" s="58">
        <v>46164</v>
      </c>
      <c r="B3498" s="57" t="s">
        <v>29</v>
      </c>
      <c r="C3498" s="27" t="s">
        <v>168</v>
      </c>
      <c r="D3498" s="25" t="s">
        <v>365</v>
      </c>
      <c r="E3498" s="26" t="s">
        <v>349</v>
      </c>
      <c r="F3498" s="27" t="str">
        <f>VLOOKUP(표1[[#This Row],[품번]],[1]!품번구분[#Data],2,0)</f>
        <v>G</v>
      </c>
      <c r="G3498" s="26">
        <v>6</v>
      </c>
      <c r="H3498" s="28">
        <v>86</v>
      </c>
      <c r="I3498" s="28">
        <v>0</v>
      </c>
      <c r="J3498" s="29">
        <f>표1[[#This Row],[C/V]]*표1[[#This Row],[판수]]-표1[[#This Row],[불량수량]]</f>
        <v>516</v>
      </c>
      <c r="K3498" s="28" t="s">
        <v>298</v>
      </c>
      <c r="L3498" s="28" t="s">
        <v>34</v>
      </c>
      <c r="M3498" s="30" t="s">
        <v>230</v>
      </c>
      <c r="N3498" s="56" t="s">
        <v>353</v>
      </c>
      <c r="O3498" s="25">
        <f t="shared" si="280"/>
        <v>620</v>
      </c>
      <c r="P3498" s="31">
        <v>0</v>
      </c>
      <c r="Q3498" s="32"/>
      <c r="R3498" s="33">
        <f t="shared" si="282"/>
        <v>8.32258064516129</v>
      </c>
      <c r="S3498" s="34">
        <f t="shared" si="281"/>
        <v>181</v>
      </c>
      <c r="T3498" s="35">
        <f>IF(L3498="비가동",0,VLOOKUP(E3498,[1]단가!$D$4:$G$1048576,4,0))</f>
        <v>987.7</v>
      </c>
      <c r="U3498" s="35">
        <f t="shared" si="277"/>
        <v>509653.2</v>
      </c>
      <c r="V3498" s="36" t="str">
        <f>IF($L3498="비가동",0,IF($B3498="in",VLOOKUP($E3498,[1]투입량!$M:$T,3,FALSE),VLOOKUP($E3498,[1]투입량!$D:$I,3,FALSE)))</f>
        <v>E5007</v>
      </c>
      <c r="W3498" s="35">
        <f>IF($L3498="비가동",0,IF($B3498="in",VLOOKUP($E3498,[1]투입량!$M:$T,6,FALSE),VLOOKUP($E3498,[1]투입량!$D:$I,5,FALSE)))</f>
        <v>320</v>
      </c>
      <c r="X3498" s="35">
        <f t="shared" si="279"/>
        <v>30272</v>
      </c>
      <c r="Y3498" s="37">
        <f>IF(V3498=0,0,VLOOKUP(V3498,[1]원재료!C:H,3,0)*0.001)</f>
        <v>4.55</v>
      </c>
      <c r="Z3498" s="35">
        <f t="shared" si="278"/>
        <v>137737.60000000001</v>
      </c>
      <c r="AA3498" s="49"/>
      <c r="AB3498" s="39" t="s">
        <v>232</v>
      </c>
      <c r="AC3498" s="40"/>
    </row>
    <row r="3499" spans="1:29" ht="19.5" customHeight="1" x14ac:dyDescent="0.45">
      <c r="A3499" s="58">
        <v>46164</v>
      </c>
      <c r="B3499" s="57" t="s">
        <v>29</v>
      </c>
      <c r="C3499" s="27" t="s">
        <v>168</v>
      </c>
      <c r="D3499" s="25" t="s">
        <v>367</v>
      </c>
      <c r="E3499" s="26" t="s">
        <v>295</v>
      </c>
      <c r="F3499" s="27" t="str">
        <f>VLOOKUP(표1[[#This Row],[품번]],[1]!품번구분[#Data],2,0)</f>
        <v>G</v>
      </c>
      <c r="G3499" s="26">
        <v>9</v>
      </c>
      <c r="H3499" s="28">
        <v>85</v>
      </c>
      <c r="I3499" s="28">
        <v>0</v>
      </c>
      <c r="J3499" s="29">
        <f>표1[[#This Row],[C/V]]*표1[[#This Row],[판수]]-표1[[#This Row],[불량수량]]</f>
        <v>765</v>
      </c>
      <c r="K3499" s="28" t="s">
        <v>298</v>
      </c>
      <c r="L3499" s="28" t="s">
        <v>34</v>
      </c>
      <c r="M3499" s="30" t="s">
        <v>230</v>
      </c>
      <c r="N3499" s="56" t="s">
        <v>353</v>
      </c>
      <c r="O3499" s="25">
        <f t="shared" si="280"/>
        <v>620</v>
      </c>
      <c r="P3499" s="31">
        <v>0</v>
      </c>
      <c r="Q3499" s="32"/>
      <c r="R3499" s="33">
        <f t="shared" si="282"/>
        <v>8.2258064516129021</v>
      </c>
      <c r="S3499" s="34">
        <f t="shared" si="281"/>
        <v>180</v>
      </c>
      <c r="T3499" s="35">
        <f>IF(L3499="비가동",0,VLOOKUP(E3499,[1]단가!$D$4:$G$1048576,4,0))</f>
        <v>250</v>
      </c>
      <c r="U3499" s="35">
        <f t="shared" si="277"/>
        <v>191250</v>
      </c>
      <c r="V3499" s="36" t="str">
        <f>IF($L3499="비가동",0,IF($B3499="in",VLOOKUP($E3499,[1]투입량!$M:$T,3,FALSE),VLOOKUP($E3499,[1]투입량!$D:$I,3,FALSE)))</f>
        <v>E5005-1</v>
      </c>
      <c r="W3499" s="35">
        <f>IF($L3499="비가동",0,IF($B3499="in",VLOOKUP($E3499,[1]투입량!$M:$T,6,FALSE),VLOOKUP($E3499,[1]투입량!$D:$I,5,FALSE)))</f>
        <v>302</v>
      </c>
      <c r="X3499" s="35">
        <f t="shared" si="279"/>
        <v>28237.000000000004</v>
      </c>
      <c r="Y3499" s="37">
        <f>IF(V3499=0,0,VLOOKUP(V3499,[1]원재료!C:H,3,0)*0.001)</f>
        <v>3.25</v>
      </c>
      <c r="Z3499" s="35">
        <f t="shared" si="278"/>
        <v>91770.250000000015</v>
      </c>
      <c r="AA3499" s="49"/>
      <c r="AB3499" s="39" t="s">
        <v>232</v>
      </c>
      <c r="AC3499" s="40"/>
    </row>
    <row r="3500" spans="1:29" ht="19.5" customHeight="1" x14ac:dyDescent="0.45">
      <c r="A3500" s="58">
        <v>46164</v>
      </c>
      <c r="B3500" s="57" t="s">
        <v>29</v>
      </c>
      <c r="C3500" s="27" t="s">
        <v>168</v>
      </c>
      <c r="D3500" s="25" t="s">
        <v>368</v>
      </c>
      <c r="E3500" s="26" t="s">
        <v>449</v>
      </c>
      <c r="F3500" s="27" t="str">
        <f>VLOOKUP(표1[[#This Row],[품번]],[1]!품번구분[#Data],2,0)</f>
        <v>G</v>
      </c>
      <c r="G3500" s="26">
        <v>168</v>
      </c>
      <c r="H3500" s="28">
        <v>55</v>
      </c>
      <c r="I3500" s="28">
        <v>0</v>
      </c>
      <c r="J3500" s="29">
        <f>표1[[#This Row],[C/V]]*표1[[#This Row],[판수]]-표1[[#This Row],[불량수량]]</f>
        <v>9240</v>
      </c>
      <c r="K3500" s="28" t="s">
        <v>298</v>
      </c>
      <c r="L3500" s="28" t="s">
        <v>34</v>
      </c>
      <c r="M3500" s="30" t="s">
        <v>230</v>
      </c>
      <c r="N3500" s="56" t="s">
        <v>353</v>
      </c>
      <c r="O3500" s="25">
        <f t="shared" si="280"/>
        <v>620</v>
      </c>
      <c r="P3500" s="31">
        <v>0</v>
      </c>
      <c r="Q3500" s="32"/>
      <c r="R3500" s="33">
        <f t="shared" si="282"/>
        <v>5.3225806451612909</v>
      </c>
      <c r="S3500" s="34">
        <f t="shared" si="281"/>
        <v>115</v>
      </c>
      <c r="T3500" s="35">
        <f>IF(L3500="비가동",0,VLOOKUP(E3500,[1]단가!$D$4:$G$1048576,4,0))</f>
        <v>56</v>
      </c>
      <c r="U3500" s="35">
        <f t="shared" si="277"/>
        <v>517440</v>
      </c>
      <c r="V3500" s="36" t="str">
        <f>IF($L3500="비가동",0,IF($B3500="in",VLOOKUP($E3500,[1]투입량!$M:$T,3,FALSE),VLOOKUP($E3500,[1]투입량!$D:$I,3,FALSE)))</f>
        <v>E6501</v>
      </c>
      <c r="W3500" s="35">
        <f>IF($L3500="비가동",0,IF($B3500="in",VLOOKUP($E3500,[1]투입량!$M:$T,6,FALSE),VLOOKUP($E3500,[1]투입량!$D:$I,5,FALSE)))</f>
        <v>40</v>
      </c>
      <c r="X3500" s="35">
        <f t="shared" si="279"/>
        <v>2420</v>
      </c>
      <c r="Y3500" s="37">
        <f>IF(V3500=0,0,VLOOKUP(V3500,[1]원재료!C:H,3,0)*0.001)</f>
        <v>4.7300000000000004</v>
      </c>
      <c r="Z3500" s="35">
        <f t="shared" si="278"/>
        <v>11446.6</v>
      </c>
      <c r="AA3500" s="49"/>
      <c r="AB3500" s="39" t="s">
        <v>232</v>
      </c>
      <c r="AC3500" s="40"/>
    </row>
    <row r="3501" spans="1:29" ht="19.5" customHeight="1" x14ac:dyDescent="0.45">
      <c r="A3501" s="58">
        <v>46164</v>
      </c>
      <c r="B3501" s="57" t="s">
        <v>29</v>
      </c>
      <c r="C3501" s="27" t="s">
        <v>168</v>
      </c>
      <c r="D3501" s="25" t="s">
        <v>365</v>
      </c>
      <c r="E3501" s="26" t="s">
        <v>349</v>
      </c>
      <c r="F3501" s="27" t="str">
        <f>VLOOKUP(표1[[#This Row],[품번]],[1]!품번구분[#Data],2,0)</f>
        <v>G</v>
      </c>
      <c r="G3501" s="26">
        <v>6</v>
      </c>
      <c r="H3501" s="28">
        <v>95</v>
      </c>
      <c r="I3501" s="28">
        <v>0</v>
      </c>
      <c r="J3501" s="29">
        <f>표1[[#This Row],[C/V]]*표1[[#This Row],[판수]]-표1[[#This Row],[불량수량]]</f>
        <v>570</v>
      </c>
      <c r="K3501" s="28" t="s">
        <v>293</v>
      </c>
      <c r="L3501" s="28" t="s">
        <v>117</v>
      </c>
      <c r="M3501" s="30" t="s">
        <v>353</v>
      </c>
      <c r="N3501" s="56" t="s">
        <v>230</v>
      </c>
      <c r="O3501" s="25">
        <f t="shared" si="280"/>
        <v>660</v>
      </c>
      <c r="P3501" s="31">
        <v>0</v>
      </c>
      <c r="Q3501" s="32"/>
      <c r="R3501" s="33">
        <f t="shared" si="282"/>
        <v>8.6363636363636367</v>
      </c>
      <c r="S3501" s="34">
        <f t="shared" si="281"/>
        <v>181</v>
      </c>
      <c r="T3501" s="35">
        <f>IF(L3501="비가동",0,VLOOKUP(E3501,[1]단가!$D$4:$G$1048576,4,0))</f>
        <v>987.7</v>
      </c>
      <c r="U3501" s="35">
        <f t="shared" si="277"/>
        <v>562989</v>
      </c>
      <c r="V3501" s="36" t="str">
        <f>IF($L3501="비가동",0,IF($B3501="in",VLOOKUP($E3501,[1]투입량!$M:$T,3,FALSE),VLOOKUP($E3501,[1]투입량!$D:$I,3,FALSE)))</f>
        <v>E5007</v>
      </c>
      <c r="W3501" s="35">
        <f>IF($L3501="비가동",0,IF($B3501="in",VLOOKUP($E3501,[1]투입량!$M:$T,6,FALSE),VLOOKUP($E3501,[1]투입량!$D:$I,5,FALSE)))</f>
        <v>320</v>
      </c>
      <c r="X3501" s="35">
        <f t="shared" si="279"/>
        <v>33440</v>
      </c>
      <c r="Y3501" s="37">
        <f>IF(V3501=0,0,VLOOKUP(V3501,[1]원재료!C:H,3,0)*0.001)</f>
        <v>4.55</v>
      </c>
      <c r="Z3501" s="35">
        <f t="shared" si="278"/>
        <v>152152</v>
      </c>
      <c r="AA3501" s="49"/>
      <c r="AB3501" s="39" t="s">
        <v>232</v>
      </c>
      <c r="AC3501" s="40"/>
    </row>
    <row r="3502" spans="1:29" ht="19.5" customHeight="1" x14ac:dyDescent="0.45">
      <c r="A3502" s="58">
        <v>46164</v>
      </c>
      <c r="B3502" s="57" t="s">
        <v>29</v>
      </c>
      <c r="C3502" s="27" t="s">
        <v>168</v>
      </c>
      <c r="D3502" s="25" t="s">
        <v>367</v>
      </c>
      <c r="E3502" s="26" t="s">
        <v>295</v>
      </c>
      <c r="F3502" s="27" t="str">
        <f>VLOOKUP(표1[[#This Row],[품번]],[1]!품번구분[#Data],2,0)</f>
        <v>G</v>
      </c>
      <c r="G3502" s="26">
        <v>9</v>
      </c>
      <c r="H3502" s="28">
        <v>95</v>
      </c>
      <c r="I3502" s="28">
        <v>0</v>
      </c>
      <c r="J3502" s="29">
        <f>표1[[#This Row],[C/V]]*표1[[#This Row],[판수]]-표1[[#This Row],[불량수량]]</f>
        <v>855</v>
      </c>
      <c r="K3502" s="28" t="s">
        <v>293</v>
      </c>
      <c r="L3502" s="28" t="s">
        <v>117</v>
      </c>
      <c r="M3502" s="30" t="s">
        <v>353</v>
      </c>
      <c r="N3502" s="56" t="s">
        <v>230</v>
      </c>
      <c r="O3502" s="25">
        <f t="shared" si="280"/>
        <v>660</v>
      </c>
      <c r="P3502" s="31">
        <v>0</v>
      </c>
      <c r="Q3502" s="32"/>
      <c r="R3502" s="33">
        <f t="shared" si="282"/>
        <v>8.6363636363636367</v>
      </c>
      <c r="S3502" s="34">
        <f t="shared" si="281"/>
        <v>180</v>
      </c>
      <c r="T3502" s="35">
        <f>IF(L3502="비가동",0,VLOOKUP(E3502,[1]단가!$D$4:$G$1048576,4,0))</f>
        <v>250</v>
      </c>
      <c r="U3502" s="35">
        <f t="shared" si="277"/>
        <v>213750</v>
      </c>
      <c r="V3502" s="36" t="str">
        <f>IF($L3502="비가동",0,IF($B3502="in",VLOOKUP($E3502,[1]투입량!$M:$T,3,FALSE),VLOOKUP($E3502,[1]투입량!$D:$I,3,FALSE)))</f>
        <v>E5005-1</v>
      </c>
      <c r="W3502" s="35">
        <f>IF($L3502="비가동",0,IF($B3502="in",VLOOKUP($E3502,[1]투입량!$M:$T,6,FALSE),VLOOKUP($E3502,[1]투입량!$D:$I,5,FALSE)))</f>
        <v>302</v>
      </c>
      <c r="X3502" s="35">
        <f t="shared" si="279"/>
        <v>31559.000000000004</v>
      </c>
      <c r="Y3502" s="37">
        <f>IF(V3502=0,0,VLOOKUP(V3502,[1]원재료!C:H,3,0)*0.001)</f>
        <v>3.25</v>
      </c>
      <c r="Z3502" s="35">
        <f t="shared" si="278"/>
        <v>102566.75000000001</v>
      </c>
      <c r="AA3502" s="49"/>
      <c r="AB3502" s="39" t="s">
        <v>232</v>
      </c>
      <c r="AC3502" s="40"/>
    </row>
    <row r="3503" spans="1:29" ht="19.5" customHeight="1" x14ac:dyDescent="0.45">
      <c r="A3503" s="58">
        <v>46164</v>
      </c>
      <c r="B3503" s="57" t="s">
        <v>29</v>
      </c>
      <c r="C3503" s="27" t="s">
        <v>168</v>
      </c>
      <c r="D3503" s="25" t="s">
        <v>368</v>
      </c>
      <c r="E3503" s="26" t="s">
        <v>449</v>
      </c>
      <c r="F3503" s="27" t="str">
        <f>VLOOKUP(표1[[#This Row],[품번]],[1]!품번구분[#Data],2,0)</f>
        <v>G</v>
      </c>
      <c r="G3503" s="26">
        <v>168</v>
      </c>
      <c r="H3503" s="28">
        <v>60</v>
      </c>
      <c r="I3503" s="28">
        <v>0</v>
      </c>
      <c r="J3503" s="29">
        <f>표1[[#This Row],[C/V]]*표1[[#This Row],[판수]]-표1[[#This Row],[불량수량]]</f>
        <v>10080</v>
      </c>
      <c r="K3503" s="28" t="s">
        <v>293</v>
      </c>
      <c r="L3503" s="28" t="s">
        <v>117</v>
      </c>
      <c r="M3503" s="30" t="s">
        <v>353</v>
      </c>
      <c r="N3503" s="56" t="s">
        <v>230</v>
      </c>
      <c r="O3503" s="25">
        <f t="shared" si="280"/>
        <v>660</v>
      </c>
      <c r="P3503" s="31">
        <v>0</v>
      </c>
      <c r="Q3503" s="32"/>
      <c r="R3503" s="33">
        <f t="shared" si="282"/>
        <v>5.454545454545455</v>
      </c>
      <c r="S3503" s="34">
        <f t="shared" si="281"/>
        <v>115</v>
      </c>
      <c r="T3503" s="35">
        <f>IF(L3503="비가동",0,VLOOKUP(E3503,[1]단가!$D$4:$G$1048576,4,0))</f>
        <v>56</v>
      </c>
      <c r="U3503" s="35">
        <f t="shared" si="277"/>
        <v>564480</v>
      </c>
      <c r="V3503" s="36" t="str">
        <f>IF($L3503="비가동",0,IF($B3503="in",VLOOKUP($E3503,[1]투입량!$M:$T,3,FALSE),VLOOKUP($E3503,[1]투입량!$D:$I,3,FALSE)))</f>
        <v>E6501</v>
      </c>
      <c r="W3503" s="35">
        <f>IF($L3503="비가동",0,IF($B3503="in",VLOOKUP($E3503,[1]투입량!$M:$T,6,FALSE),VLOOKUP($E3503,[1]투입량!$D:$I,5,FALSE)))</f>
        <v>40</v>
      </c>
      <c r="X3503" s="35">
        <f t="shared" si="279"/>
        <v>2640</v>
      </c>
      <c r="Y3503" s="37">
        <f>IF(V3503=0,0,VLOOKUP(V3503,[1]원재료!C:H,3,0)*0.001)</f>
        <v>4.7300000000000004</v>
      </c>
      <c r="Z3503" s="35">
        <f t="shared" si="278"/>
        <v>12487.2</v>
      </c>
      <c r="AA3503" s="49"/>
      <c r="AB3503" s="39" t="s">
        <v>232</v>
      </c>
      <c r="AC3503" s="40"/>
    </row>
    <row r="3504" spans="1:29" ht="19.5" customHeight="1" x14ac:dyDescent="0.45">
      <c r="A3504" s="58">
        <v>46164</v>
      </c>
      <c r="B3504" s="57" t="s">
        <v>29</v>
      </c>
      <c r="C3504" s="27" t="s">
        <v>168</v>
      </c>
      <c r="D3504" s="25" t="s">
        <v>320</v>
      </c>
      <c r="E3504" s="26" t="s">
        <v>482</v>
      </c>
      <c r="F3504" s="27" t="str">
        <f>VLOOKUP(표1[[#This Row],[품번]],[1]!품번구분[#Data],2,0)</f>
        <v>G</v>
      </c>
      <c r="G3504" s="26">
        <v>2</v>
      </c>
      <c r="H3504" s="28">
        <v>89</v>
      </c>
      <c r="I3504" s="28">
        <v>0</v>
      </c>
      <c r="J3504" s="29">
        <f>표1[[#This Row],[C/V]]*표1[[#This Row],[판수]]-표1[[#This Row],[불량수량]]</f>
        <v>178</v>
      </c>
      <c r="K3504" s="28" t="s">
        <v>322</v>
      </c>
      <c r="L3504" s="28" t="s">
        <v>34</v>
      </c>
      <c r="M3504" s="30" t="s">
        <v>230</v>
      </c>
      <c r="N3504" s="56" t="s">
        <v>353</v>
      </c>
      <c r="O3504" s="25">
        <f t="shared" si="280"/>
        <v>620</v>
      </c>
      <c r="P3504" s="31">
        <v>0</v>
      </c>
      <c r="Q3504" s="32"/>
      <c r="R3504" s="33">
        <f t="shared" si="282"/>
        <v>8.612903225806452</v>
      </c>
      <c r="S3504" s="34">
        <f t="shared" si="281"/>
        <v>183</v>
      </c>
      <c r="T3504" s="35">
        <f>IF(L3504="비가동",0,VLOOKUP(E3504,[1]단가!$D$4:$G$1048576,4,0))</f>
        <v>0</v>
      </c>
      <c r="U3504" s="35">
        <f t="shared" si="277"/>
        <v>0</v>
      </c>
      <c r="V3504" s="36" t="str">
        <f>IF($L3504="비가동",0,IF($B3504="in",VLOOKUP($E3504,[1]투입량!$M:$T,3,FALSE),VLOOKUP($E3504,[1]투입량!$D:$I,3,FALSE)))</f>
        <v>E5005-1</v>
      </c>
      <c r="W3504" s="35">
        <f>IF($L3504="비가동",0,IF($B3504="in",VLOOKUP($E3504,[1]투입량!$M:$T,6,FALSE),VLOOKUP($E3504,[1]투입량!$D:$I,5,FALSE)))</f>
        <v>0</v>
      </c>
      <c r="X3504" s="35">
        <f t="shared" si="279"/>
        <v>0</v>
      </c>
      <c r="Y3504" s="37">
        <f>IF(V3504=0,0,VLOOKUP(V3504,[1]원재료!C:H,3,0)*0.001)</f>
        <v>3.25</v>
      </c>
      <c r="Z3504" s="35">
        <f t="shared" si="278"/>
        <v>0</v>
      </c>
      <c r="AA3504" s="49"/>
      <c r="AB3504" s="39" t="s">
        <v>232</v>
      </c>
      <c r="AC3504" s="40"/>
    </row>
    <row r="3505" spans="1:29" ht="19.5" customHeight="1" x14ac:dyDescent="0.45">
      <c r="A3505" s="58">
        <v>46164</v>
      </c>
      <c r="B3505" s="57" t="s">
        <v>29</v>
      </c>
      <c r="C3505" s="27" t="s">
        <v>168</v>
      </c>
      <c r="D3505" s="25" t="s">
        <v>323</v>
      </c>
      <c r="E3505" s="26" t="s">
        <v>324</v>
      </c>
      <c r="F3505" s="27" t="str">
        <f>VLOOKUP(표1[[#This Row],[품번]],[1]!품번구분[#Data],2,0)</f>
        <v>G</v>
      </c>
      <c r="G3505" s="26">
        <v>40</v>
      </c>
      <c r="H3505" s="28">
        <v>89</v>
      </c>
      <c r="I3505" s="28">
        <v>0</v>
      </c>
      <c r="J3505" s="29">
        <f>표1[[#This Row],[C/V]]*표1[[#This Row],[판수]]-표1[[#This Row],[불량수량]]</f>
        <v>3560</v>
      </c>
      <c r="K3505" s="28" t="s">
        <v>322</v>
      </c>
      <c r="L3505" s="28" t="s">
        <v>34</v>
      </c>
      <c r="M3505" s="30" t="s">
        <v>230</v>
      </c>
      <c r="N3505" s="56" t="s">
        <v>353</v>
      </c>
      <c r="O3505" s="25">
        <f t="shared" si="280"/>
        <v>620</v>
      </c>
      <c r="P3505" s="31">
        <v>0</v>
      </c>
      <c r="Q3505" s="32"/>
      <c r="R3505" s="33">
        <f t="shared" si="282"/>
        <v>8.612903225806452</v>
      </c>
      <c r="S3505" s="34">
        <f t="shared" si="281"/>
        <v>183</v>
      </c>
      <c r="T3505" s="35">
        <f>IF(L3505="비가동",0,VLOOKUP(E3505,[1]단가!$D$4:$G$1048576,4,0))</f>
        <v>65</v>
      </c>
      <c r="U3505" s="35">
        <f t="shared" si="277"/>
        <v>231400</v>
      </c>
      <c r="V3505" s="36" t="str">
        <f>IF($L3505="비가동",0,IF($B3505="in",VLOOKUP($E3505,[1]투입량!$M:$T,3,FALSE),VLOOKUP($E3505,[1]투입량!$D:$I,3,FALSE)))</f>
        <v>E4005</v>
      </c>
      <c r="W3505" s="35">
        <f>IF($L3505="비가동",0,IF($B3505="in",VLOOKUP($E3505,[1]투입량!$M:$T,6,FALSE),VLOOKUP($E3505,[1]투입량!$D:$I,5,FALSE)))</f>
        <v>252</v>
      </c>
      <c r="X3505" s="35">
        <f t="shared" si="279"/>
        <v>24670.800000000003</v>
      </c>
      <c r="Y3505" s="37">
        <f>IF(V3505=0,0,VLOOKUP(V3505,[1]원재료!C:H,3,0)*0.001)</f>
        <v>3.22</v>
      </c>
      <c r="Z3505" s="35">
        <f t="shared" si="278"/>
        <v>79439.97600000001</v>
      </c>
      <c r="AA3505" s="49"/>
      <c r="AB3505" s="39" t="s">
        <v>232</v>
      </c>
      <c r="AC3505" s="40"/>
    </row>
    <row r="3506" spans="1:29" ht="19.5" customHeight="1" x14ac:dyDescent="0.45">
      <c r="A3506" s="58">
        <v>46164</v>
      </c>
      <c r="B3506" s="57" t="s">
        <v>29</v>
      </c>
      <c r="C3506" s="27" t="s">
        <v>168</v>
      </c>
      <c r="D3506" s="25" t="s">
        <v>325</v>
      </c>
      <c r="E3506" s="26" t="s">
        <v>394</v>
      </c>
      <c r="F3506" s="27" t="str">
        <f>VLOOKUP(표1[[#This Row],[품번]],[1]!품번구분[#Data],2,0)</f>
        <v>G</v>
      </c>
      <c r="G3506" s="26">
        <v>4</v>
      </c>
      <c r="H3506" s="28">
        <v>89</v>
      </c>
      <c r="I3506" s="28">
        <v>0</v>
      </c>
      <c r="J3506" s="29">
        <f>표1[[#This Row],[C/V]]*표1[[#This Row],[판수]]-표1[[#This Row],[불량수량]]</f>
        <v>356</v>
      </c>
      <c r="K3506" s="28" t="s">
        <v>322</v>
      </c>
      <c r="L3506" s="28" t="s">
        <v>34</v>
      </c>
      <c r="M3506" s="30" t="s">
        <v>230</v>
      </c>
      <c r="N3506" s="56" t="s">
        <v>353</v>
      </c>
      <c r="O3506" s="25">
        <f t="shared" si="280"/>
        <v>620</v>
      </c>
      <c r="P3506" s="31">
        <v>0</v>
      </c>
      <c r="Q3506" s="32"/>
      <c r="R3506" s="33">
        <f t="shared" si="282"/>
        <v>8.612903225806452</v>
      </c>
      <c r="S3506" s="34">
        <f t="shared" si="281"/>
        <v>183</v>
      </c>
      <c r="T3506" s="35">
        <f>IF(L3506="비가동",0,VLOOKUP(E3506,[1]단가!$D$4:$G$1048576,4,0))</f>
        <v>760</v>
      </c>
      <c r="U3506" s="35">
        <f t="shared" ref="U3506:U3569" si="283">IF(L3506="비가동",0,T3506*J3506)</f>
        <v>270560</v>
      </c>
      <c r="V3506" s="36" t="str">
        <f>IF($L3506="비가동",0,IF($B3506="in",VLOOKUP($E3506,[1]투입량!$M:$T,3,FALSE),VLOOKUP($E3506,[1]투입량!$D:$I,3,FALSE)))</f>
        <v>E4701</v>
      </c>
      <c r="W3506" s="35">
        <f>IF($L3506="비가동",0,IF($B3506="in",VLOOKUP($E3506,[1]투입량!$M:$T,6,FALSE),VLOOKUP($E3506,[1]투입량!$D:$I,5,FALSE)))</f>
        <v>297</v>
      </c>
      <c r="X3506" s="35">
        <f t="shared" si="279"/>
        <v>29076.300000000003</v>
      </c>
      <c r="Y3506" s="37">
        <f>IF(V3506=0,0,VLOOKUP(V3506,[1]원재료!C:H,3,0)*0.001)</f>
        <v>3.13</v>
      </c>
      <c r="Z3506" s="35">
        <f t="shared" ref="Z3506:Z3569" si="284">Y3506*X3506</f>
        <v>91008.819000000003</v>
      </c>
      <c r="AA3506" s="49"/>
      <c r="AB3506" s="39" t="s">
        <v>232</v>
      </c>
      <c r="AC3506" s="40"/>
    </row>
    <row r="3507" spans="1:29" ht="19.5" customHeight="1" x14ac:dyDescent="0.45">
      <c r="A3507" s="58">
        <v>46164</v>
      </c>
      <c r="B3507" s="57" t="s">
        <v>29</v>
      </c>
      <c r="C3507" s="27" t="s">
        <v>168</v>
      </c>
      <c r="D3507" s="25" t="s">
        <v>320</v>
      </c>
      <c r="E3507" s="26" t="s">
        <v>482</v>
      </c>
      <c r="F3507" s="27" t="str">
        <f>VLOOKUP(표1[[#This Row],[품번]],[1]!품번구분[#Data],2,0)</f>
        <v>G</v>
      </c>
      <c r="G3507" s="26">
        <v>2</v>
      </c>
      <c r="H3507" s="28">
        <v>94</v>
      </c>
      <c r="I3507" s="28">
        <v>0</v>
      </c>
      <c r="J3507" s="29">
        <f>표1[[#This Row],[C/V]]*표1[[#This Row],[판수]]-표1[[#This Row],[불량수량]]</f>
        <v>188</v>
      </c>
      <c r="K3507" s="28" t="s">
        <v>327</v>
      </c>
      <c r="L3507" s="28" t="s">
        <v>117</v>
      </c>
      <c r="M3507" s="30" t="s">
        <v>353</v>
      </c>
      <c r="N3507" s="56" t="s">
        <v>230</v>
      </c>
      <c r="O3507" s="25">
        <f t="shared" si="280"/>
        <v>660</v>
      </c>
      <c r="P3507" s="31">
        <v>0</v>
      </c>
      <c r="Q3507" s="32"/>
      <c r="R3507" s="33">
        <f t="shared" si="282"/>
        <v>8.545454545454545</v>
      </c>
      <c r="S3507" s="34">
        <f t="shared" si="281"/>
        <v>183</v>
      </c>
      <c r="T3507" s="35">
        <f>IF(L3507="비가동",0,VLOOKUP(E3507,[1]단가!$D$4:$G$1048576,4,0))</f>
        <v>0</v>
      </c>
      <c r="U3507" s="35">
        <f t="shared" si="283"/>
        <v>0</v>
      </c>
      <c r="V3507" s="36" t="str">
        <f>IF($L3507="비가동",0,IF($B3507="in",VLOOKUP($E3507,[1]투입량!$M:$T,3,FALSE),VLOOKUP($E3507,[1]투입량!$D:$I,3,FALSE)))</f>
        <v>E5005-1</v>
      </c>
      <c r="W3507" s="35">
        <f>IF($L3507="비가동",0,IF($B3507="in",VLOOKUP($E3507,[1]투입량!$M:$T,6,FALSE),VLOOKUP($E3507,[1]투입량!$D:$I,5,FALSE)))</f>
        <v>0</v>
      </c>
      <c r="X3507" s="35">
        <f t="shared" ref="X3507:X3570" si="285">IF(L3507="비가동",0,(W3507*1.1)*H3507)</f>
        <v>0</v>
      </c>
      <c r="Y3507" s="37">
        <f>IF(V3507=0,0,VLOOKUP(V3507,[1]원재료!C:H,3,0)*0.001)</f>
        <v>3.25</v>
      </c>
      <c r="Z3507" s="35">
        <f t="shared" si="284"/>
        <v>0</v>
      </c>
      <c r="AA3507" s="49"/>
      <c r="AB3507" s="39" t="s">
        <v>232</v>
      </c>
      <c r="AC3507" s="40"/>
    </row>
    <row r="3508" spans="1:29" ht="19.5" customHeight="1" x14ac:dyDescent="0.45">
      <c r="A3508" s="58">
        <v>46164</v>
      </c>
      <c r="B3508" s="57" t="s">
        <v>29</v>
      </c>
      <c r="C3508" s="27" t="s">
        <v>168</v>
      </c>
      <c r="D3508" s="25" t="s">
        <v>323</v>
      </c>
      <c r="E3508" s="26" t="s">
        <v>324</v>
      </c>
      <c r="F3508" s="27" t="str">
        <f>VLOOKUP(표1[[#This Row],[품번]],[1]!품번구분[#Data],2,0)</f>
        <v>G</v>
      </c>
      <c r="G3508" s="26">
        <v>40</v>
      </c>
      <c r="H3508" s="28">
        <v>94</v>
      </c>
      <c r="I3508" s="28">
        <v>0</v>
      </c>
      <c r="J3508" s="29">
        <f>표1[[#This Row],[C/V]]*표1[[#This Row],[판수]]-표1[[#This Row],[불량수량]]</f>
        <v>3760</v>
      </c>
      <c r="K3508" s="28" t="s">
        <v>327</v>
      </c>
      <c r="L3508" s="28" t="s">
        <v>117</v>
      </c>
      <c r="M3508" s="30" t="s">
        <v>353</v>
      </c>
      <c r="N3508" s="56" t="s">
        <v>230</v>
      </c>
      <c r="O3508" s="25">
        <f t="shared" si="280"/>
        <v>660</v>
      </c>
      <c r="P3508" s="31">
        <v>0</v>
      </c>
      <c r="Q3508" s="32"/>
      <c r="R3508" s="33">
        <f t="shared" si="282"/>
        <v>8.545454545454545</v>
      </c>
      <c r="S3508" s="34">
        <f t="shared" si="281"/>
        <v>183</v>
      </c>
      <c r="T3508" s="35">
        <f>IF(L3508="비가동",0,VLOOKUP(E3508,[1]단가!$D$4:$G$1048576,4,0))</f>
        <v>65</v>
      </c>
      <c r="U3508" s="35">
        <f t="shared" si="283"/>
        <v>244400</v>
      </c>
      <c r="V3508" s="36" t="str">
        <f>IF($L3508="비가동",0,IF($B3508="in",VLOOKUP($E3508,[1]투입량!$M:$T,3,FALSE),VLOOKUP($E3508,[1]투입량!$D:$I,3,FALSE)))</f>
        <v>E4005</v>
      </c>
      <c r="W3508" s="35">
        <f>IF($L3508="비가동",0,IF($B3508="in",VLOOKUP($E3508,[1]투입량!$M:$T,6,FALSE),VLOOKUP($E3508,[1]투입량!$D:$I,5,FALSE)))</f>
        <v>252</v>
      </c>
      <c r="X3508" s="35">
        <f t="shared" si="285"/>
        <v>26056.800000000003</v>
      </c>
      <c r="Y3508" s="37">
        <f>IF(V3508=0,0,VLOOKUP(V3508,[1]원재료!C:H,3,0)*0.001)</f>
        <v>3.22</v>
      </c>
      <c r="Z3508" s="35">
        <f t="shared" si="284"/>
        <v>83902.896000000008</v>
      </c>
      <c r="AA3508" s="49"/>
      <c r="AB3508" s="39" t="s">
        <v>232</v>
      </c>
      <c r="AC3508" s="40"/>
    </row>
    <row r="3509" spans="1:29" ht="19.5" customHeight="1" x14ac:dyDescent="0.45">
      <c r="A3509" s="58">
        <v>46164</v>
      </c>
      <c r="B3509" s="57" t="s">
        <v>29</v>
      </c>
      <c r="C3509" s="27" t="s">
        <v>168</v>
      </c>
      <c r="D3509" s="25" t="s">
        <v>325</v>
      </c>
      <c r="E3509" s="26" t="s">
        <v>394</v>
      </c>
      <c r="F3509" s="27" t="str">
        <f>VLOOKUP(표1[[#This Row],[품번]],[1]!품번구분[#Data],2,0)</f>
        <v>G</v>
      </c>
      <c r="G3509" s="26">
        <v>4</v>
      </c>
      <c r="H3509" s="28">
        <v>94</v>
      </c>
      <c r="I3509" s="28">
        <v>0</v>
      </c>
      <c r="J3509" s="29">
        <f>표1[[#This Row],[C/V]]*표1[[#This Row],[판수]]-표1[[#This Row],[불량수량]]</f>
        <v>376</v>
      </c>
      <c r="K3509" s="28" t="s">
        <v>327</v>
      </c>
      <c r="L3509" s="28" t="s">
        <v>117</v>
      </c>
      <c r="M3509" s="30" t="s">
        <v>353</v>
      </c>
      <c r="N3509" s="56" t="s">
        <v>230</v>
      </c>
      <c r="O3509" s="25">
        <f t="shared" si="280"/>
        <v>660</v>
      </c>
      <c r="P3509" s="31">
        <v>0</v>
      </c>
      <c r="Q3509" s="32"/>
      <c r="R3509" s="33">
        <f t="shared" si="282"/>
        <v>8.545454545454545</v>
      </c>
      <c r="S3509" s="34">
        <f t="shared" si="281"/>
        <v>183</v>
      </c>
      <c r="T3509" s="35">
        <f>IF(L3509="비가동",0,VLOOKUP(E3509,[1]단가!$D$4:$G$1048576,4,0))</f>
        <v>760</v>
      </c>
      <c r="U3509" s="35">
        <f t="shared" si="283"/>
        <v>285760</v>
      </c>
      <c r="V3509" s="36" t="str">
        <f>IF($L3509="비가동",0,IF($B3509="in",VLOOKUP($E3509,[1]투입량!$M:$T,3,FALSE),VLOOKUP($E3509,[1]투입량!$D:$I,3,FALSE)))</f>
        <v>E4701</v>
      </c>
      <c r="W3509" s="35">
        <f>IF($L3509="비가동",0,IF($B3509="in",VLOOKUP($E3509,[1]투입량!$M:$T,6,FALSE),VLOOKUP($E3509,[1]투입량!$D:$I,5,FALSE)))</f>
        <v>297</v>
      </c>
      <c r="X3509" s="35">
        <f t="shared" si="285"/>
        <v>30709.800000000003</v>
      </c>
      <c r="Y3509" s="37">
        <f>IF(V3509=0,0,VLOOKUP(V3509,[1]원재료!C:H,3,0)*0.001)</f>
        <v>3.13</v>
      </c>
      <c r="Z3509" s="35">
        <f t="shared" si="284"/>
        <v>96121.673999999999</v>
      </c>
      <c r="AA3509" s="49"/>
      <c r="AB3509" s="39" t="s">
        <v>232</v>
      </c>
      <c r="AC3509" s="40"/>
    </row>
    <row r="3510" spans="1:29" ht="19.5" customHeight="1" x14ac:dyDescent="0.45">
      <c r="A3510" s="58">
        <v>46164</v>
      </c>
      <c r="B3510" s="57" t="s">
        <v>29</v>
      </c>
      <c r="C3510" s="27" t="s">
        <v>168</v>
      </c>
      <c r="D3510" s="25" t="s">
        <v>328</v>
      </c>
      <c r="E3510" s="26" t="s">
        <v>236</v>
      </c>
      <c r="F3510" s="27" t="str">
        <f>VLOOKUP(표1[[#This Row],[품번]],[1]!품번구분[#Data],2,0)</f>
        <v>G</v>
      </c>
      <c r="G3510" s="26">
        <v>9</v>
      </c>
      <c r="H3510" s="28">
        <v>58</v>
      </c>
      <c r="I3510" s="28">
        <v>0</v>
      </c>
      <c r="J3510" s="29">
        <f>표1[[#This Row],[C/V]]*표1[[#This Row],[판수]]-표1[[#This Row],[불량수량]]</f>
        <v>522</v>
      </c>
      <c r="K3510" s="28" t="s">
        <v>334</v>
      </c>
      <c r="L3510" s="28" t="s">
        <v>34</v>
      </c>
      <c r="M3510" s="30" t="s">
        <v>230</v>
      </c>
      <c r="N3510" s="56" t="s">
        <v>353</v>
      </c>
      <c r="O3510" s="25">
        <f t="shared" si="280"/>
        <v>620</v>
      </c>
      <c r="P3510" s="31">
        <v>0</v>
      </c>
      <c r="Q3510" s="32"/>
      <c r="R3510" s="33">
        <f t="shared" si="282"/>
        <v>5.612903225806452</v>
      </c>
      <c r="S3510" s="34">
        <f t="shared" si="281"/>
        <v>120</v>
      </c>
      <c r="T3510" s="35">
        <f>IF(L3510="비가동",0,VLOOKUP(E3510,[1]단가!$D$4:$G$1048576,4,0))</f>
        <v>1541.9</v>
      </c>
      <c r="U3510" s="35">
        <f t="shared" si="283"/>
        <v>804871.8</v>
      </c>
      <c r="V3510" s="36" t="str">
        <f>IF($L3510="비가동",0,IF($B3510="in",VLOOKUP($E3510,[1]투입량!$M:$T,3,FALSE),VLOOKUP($E3510,[1]투입량!$D:$I,3,FALSE)))</f>
        <v>E5005-1</v>
      </c>
      <c r="W3510" s="35">
        <f>IF($L3510="비가동",0,IF($B3510="in",VLOOKUP($E3510,[1]투입량!$M:$T,6,FALSE),VLOOKUP($E3510,[1]투입량!$D:$I,5,FALSE)))</f>
        <v>1638</v>
      </c>
      <c r="X3510" s="35">
        <f t="shared" si="285"/>
        <v>104504.40000000001</v>
      </c>
      <c r="Y3510" s="37">
        <f>IF(V3510=0,0,VLOOKUP(V3510,[1]원재료!C:H,3,0)*0.001)</f>
        <v>3.25</v>
      </c>
      <c r="Z3510" s="35">
        <f t="shared" si="284"/>
        <v>339639.30000000005</v>
      </c>
      <c r="AA3510" s="49"/>
      <c r="AB3510" s="39" t="s">
        <v>232</v>
      </c>
      <c r="AC3510" s="40"/>
    </row>
    <row r="3511" spans="1:29" ht="19.5" customHeight="1" x14ac:dyDescent="0.45">
      <c r="A3511" s="58">
        <v>46164</v>
      </c>
      <c r="B3511" s="57" t="s">
        <v>29</v>
      </c>
      <c r="C3511" s="27" t="s">
        <v>168</v>
      </c>
      <c r="D3511" s="25" t="s">
        <v>331</v>
      </c>
      <c r="E3511" s="26" t="s">
        <v>332</v>
      </c>
      <c r="F3511" s="27" t="str">
        <f>VLOOKUP(표1[[#This Row],[품번]],[1]!품번구분[#Data],2,0)</f>
        <v>G</v>
      </c>
      <c r="G3511" s="26">
        <v>16</v>
      </c>
      <c r="H3511" s="28">
        <v>58</v>
      </c>
      <c r="I3511" s="28">
        <v>0</v>
      </c>
      <c r="J3511" s="29">
        <f>표1[[#This Row],[C/V]]*표1[[#This Row],[판수]]-표1[[#This Row],[불량수량]]</f>
        <v>928</v>
      </c>
      <c r="K3511" s="28" t="s">
        <v>334</v>
      </c>
      <c r="L3511" s="28" t="s">
        <v>34</v>
      </c>
      <c r="M3511" s="30" t="s">
        <v>230</v>
      </c>
      <c r="N3511" s="56" t="s">
        <v>353</v>
      </c>
      <c r="O3511" s="25">
        <f t="shared" si="280"/>
        <v>620</v>
      </c>
      <c r="P3511" s="31">
        <v>0</v>
      </c>
      <c r="Q3511" s="32"/>
      <c r="R3511" s="33">
        <f t="shared" si="282"/>
        <v>5.612903225806452</v>
      </c>
      <c r="S3511" s="34">
        <f t="shared" si="281"/>
        <v>120</v>
      </c>
      <c r="T3511" s="35">
        <f>IF(L3511="비가동",0,VLOOKUP(E3511,[1]단가!$D$4:$G$1048576,4,0))</f>
        <v>820.4</v>
      </c>
      <c r="U3511" s="35">
        <f t="shared" si="283"/>
        <v>761331.19999999995</v>
      </c>
      <c r="V3511" s="36" t="str">
        <f>IF($L3511="비가동",0,IF($B3511="in",VLOOKUP($E3511,[1]투입량!$M:$T,3,FALSE),VLOOKUP($E3511,[1]투입량!$D:$I,3,FALSE)))</f>
        <v>E5005-1</v>
      </c>
      <c r="W3511" s="35">
        <f>IF($L3511="비가동",0,IF($B3511="in",VLOOKUP($E3511,[1]투입량!$M:$T,6,FALSE),VLOOKUP($E3511,[1]투입량!$D:$I,5,FALSE)))</f>
        <v>360</v>
      </c>
      <c r="X3511" s="35">
        <f t="shared" si="285"/>
        <v>22968.000000000004</v>
      </c>
      <c r="Y3511" s="37">
        <f>IF(V3511=0,0,VLOOKUP(V3511,[1]원재료!C:H,3,0)*0.001)</f>
        <v>3.25</v>
      </c>
      <c r="Z3511" s="35">
        <f t="shared" si="284"/>
        <v>74646.000000000015</v>
      </c>
      <c r="AA3511" s="49"/>
      <c r="AB3511" s="39" t="s">
        <v>232</v>
      </c>
      <c r="AC3511" s="40"/>
    </row>
    <row r="3512" spans="1:29" ht="19.5" customHeight="1" x14ac:dyDescent="0.45">
      <c r="A3512" s="58">
        <v>46164</v>
      </c>
      <c r="B3512" s="57" t="s">
        <v>29</v>
      </c>
      <c r="C3512" s="27" t="s">
        <v>168</v>
      </c>
      <c r="D3512" s="25" t="s">
        <v>333</v>
      </c>
      <c r="E3512" s="26" t="s">
        <v>332</v>
      </c>
      <c r="F3512" s="27" t="str">
        <f>VLOOKUP(표1[[#This Row],[품번]],[1]!품번구분[#Data],2,0)</f>
        <v>G</v>
      </c>
      <c r="G3512" s="26">
        <v>16</v>
      </c>
      <c r="H3512" s="28">
        <v>58</v>
      </c>
      <c r="I3512" s="28">
        <v>0</v>
      </c>
      <c r="J3512" s="29">
        <f>표1[[#This Row],[C/V]]*표1[[#This Row],[판수]]-표1[[#This Row],[불량수량]]</f>
        <v>928</v>
      </c>
      <c r="K3512" s="28" t="s">
        <v>334</v>
      </c>
      <c r="L3512" s="28" t="s">
        <v>34</v>
      </c>
      <c r="M3512" s="30" t="s">
        <v>230</v>
      </c>
      <c r="N3512" s="56" t="s">
        <v>353</v>
      </c>
      <c r="O3512" s="25">
        <f t="shared" si="280"/>
        <v>620</v>
      </c>
      <c r="P3512" s="31">
        <v>0</v>
      </c>
      <c r="Q3512" s="32"/>
      <c r="R3512" s="33">
        <f t="shared" si="282"/>
        <v>5.612903225806452</v>
      </c>
      <c r="S3512" s="34">
        <f t="shared" si="281"/>
        <v>120</v>
      </c>
      <c r="T3512" s="35">
        <f>IF(L3512="비가동",0,VLOOKUP(E3512,[1]단가!$D$4:$G$1048576,4,0))</f>
        <v>820.4</v>
      </c>
      <c r="U3512" s="35">
        <f t="shared" si="283"/>
        <v>761331.19999999995</v>
      </c>
      <c r="V3512" s="36" t="str">
        <f>IF($L3512="비가동",0,IF($B3512="in",VLOOKUP($E3512,[1]투입량!$M:$T,3,FALSE),VLOOKUP($E3512,[1]투입량!$D:$I,3,FALSE)))</f>
        <v>E5005-1</v>
      </c>
      <c r="W3512" s="35">
        <f>IF($L3512="비가동",0,IF($B3512="in",VLOOKUP($E3512,[1]투입량!$M:$T,6,FALSE),VLOOKUP($E3512,[1]투입량!$D:$I,5,FALSE)))</f>
        <v>360</v>
      </c>
      <c r="X3512" s="35">
        <f t="shared" si="285"/>
        <v>22968.000000000004</v>
      </c>
      <c r="Y3512" s="37">
        <f>IF(V3512=0,0,VLOOKUP(V3512,[1]원재료!C:H,3,0)*0.001)</f>
        <v>3.25</v>
      </c>
      <c r="Z3512" s="35">
        <f t="shared" si="284"/>
        <v>74646.000000000015</v>
      </c>
      <c r="AA3512" s="49"/>
      <c r="AB3512" s="39" t="s">
        <v>232</v>
      </c>
      <c r="AC3512" s="40"/>
    </row>
    <row r="3513" spans="1:29" ht="19.5" customHeight="1" x14ac:dyDescent="0.45">
      <c r="A3513" s="58">
        <v>46164</v>
      </c>
      <c r="B3513" s="57" t="s">
        <v>29</v>
      </c>
      <c r="C3513" s="27" t="s">
        <v>168</v>
      </c>
      <c r="D3513" s="25" t="s">
        <v>328</v>
      </c>
      <c r="E3513" s="26" t="s">
        <v>236</v>
      </c>
      <c r="F3513" s="27" t="str">
        <f>VLOOKUP(표1[[#This Row],[품번]],[1]!품번구분[#Data],2,0)</f>
        <v>G</v>
      </c>
      <c r="G3513" s="26">
        <v>9</v>
      </c>
      <c r="H3513" s="28">
        <v>62</v>
      </c>
      <c r="I3513" s="28">
        <v>0</v>
      </c>
      <c r="J3513" s="29">
        <f>표1[[#This Row],[C/V]]*표1[[#This Row],[판수]]-표1[[#This Row],[불량수량]]</f>
        <v>558</v>
      </c>
      <c r="K3513" s="28" t="s">
        <v>330</v>
      </c>
      <c r="L3513" s="28" t="s">
        <v>117</v>
      </c>
      <c r="M3513" s="30" t="s">
        <v>353</v>
      </c>
      <c r="N3513" s="56" t="s">
        <v>230</v>
      </c>
      <c r="O3513" s="25">
        <f t="shared" si="280"/>
        <v>660</v>
      </c>
      <c r="P3513" s="31">
        <v>0</v>
      </c>
      <c r="Q3513" s="32"/>
      <c r="R3513" s="33">
        <f t="shared" si="282"/>
        <v>5.6363636363636358</v>
      </c>
      <c r="S3513" s="34">
        <f t="shared" si="281"/>
        <v>120</v>
      </c>
      <c r="T3513" s="35">
        <f>IF(L3513="비가동",0,VLOOKUP(E3513,[1]단가!$D$4:$G$1048576,4,0))</f>
        <v>1541.9</v>
      </c>
      <c r="U3513" s="35">
        <f t="shared" si="283"/>
        <v>860380.20000000007</v>
      </c>
      <c r="V3513" s="36" t="str">
        <f>IF($L3513="비가동",0,IF($B3513="in",VLOOKUP($E3513,[1]투입량!$M:$T,3,FALSE),VLOOKUP($E3513,[1]투입량!$D:$I,3,FALSE)))</f>
        <v>E5005-1</v>
      </c>
      <c r="W3513" s="35">
        <f>IF($L3513="비가동",0,IF($B3513="in",VLOOKUP($E3513,[1]투입량!$M:$T,6,FALSE),VLOOKUP($E3513,[1]투입량!$D:$I,5,FALSE)))</f>
        <v>1638</v>
      </c>
      <c r="X3513" s="35">
        <f t="shared" si="285"/>
        <v>111711.6</v>
      </c>
      <c r="Y3513" s="37">
        <f>IF(V3513=0,0,VLOOKUP(V3513,[1]원재료!C:H,3,0)*0.001)</f>
        <v>3.25</v>
      </c>
      <c r="Z3513" s="35">
        <f t="shared" si="284"/>
        <v>363062.7</v>
      </c>
      <c r="AA3513" s="49"/>
      <c r="AB3513" s="39" t="s">
        <v>232</v>
      </c>
      <c r="AC3513" s="40"/>
    </row>
    <row r="3514" spans="1:29" ht="19.5" customHeight="1" x14ac:dyDescent="0.45">
      <c r="A3514" s="58">
        <v>46164</v>
      </c>
      <c r="B3514" s="57" t="s">
        <v>29</v>
      </c>
      <c r="C3514" s="27" t="s">
        <v>168</v>
      </c>
      <c r="D3514" s="25" t="s">
        <v>331</v>
      </c>
      <c r="E3514" s="26" t="s">
        <v>332</v>
      </c>
      <c r="F3514" s="27" t="str">
        <f>VLOOKUP(표1[[#This Row],[품번]],[1]!품번구분[#Data],2,0)</f>
        <v>G</v>
      </c>
      <c r="G3514" s="26">
        <v>16</v>
      </c>
      <c r="H3514" s="28">
        <v>62</v>
      </c>
      <c r="I3514" s="28">
        <v>0</v>
      </c>
      <c r="J3514" s="29">
        <f>표1[[#This Row],[C/V]]*표1[[#This Row],[판수]]-표1[[#This Row],[불량수량]]</f>
        <v>992</v>
      </c>
      <c r="K3514" s="28" t="s">
        <v>330</v>
      </c>
      <c r="L3514" s="28" t="s">
        <v>117</v>
      </c>
      <c r="M3514" s="30" t="s">
        <v>353</v>
      </c>
      <c r="N3514" s="56" t="s">
        <v>230</v>
      </c>
      <c r="O3514" s="25">
        <f t="shared" si="280"/>
        <v>660</v>
      </c>
      <c r="P3514" s="31">
        <v>0</v>
      </c>
      <c r="Q3514" s="32"/>
      <c r="R3514" s="33">
        <f t="shared" si="282"/>
        <v>5.6363636363636358</v>
      </c>
      <c r="S3514" s="34">
        <f t="shared" si="281"/>
        <v>120</v>
      </c>
      <c r="T3514" s="35">
        <f>IF(L3514="비가동",0,VLOOKUP(E3514,[1]단가!$D$4:$G$1048576,4,0))</f>
        <v>820.4</v>
      </c>
      <c r="U3514" s="35">
        <f t="shared" si="283"/>
        <v>813836.79999999993</v>
      </c>
      <c r="V3514" s="36" t="str">
        <f>IF($L3514="비가동",0,IF($B3514="in",VLOOKUP($E3514,[1]투입량!$M:$T,3,FALSE),VLOOKUP($E3514,[1]투입량!$D:$I,3,FALSE)))</f>
        <v>E5005-1</v>
      </c>
      <c r="W3514" s="35">
        <f>IF($L3514="비가동",0,IF($B3514="in",VLOOKUP($E3514,[1]투입량!$M:$T,6,FALSE),VLOOKUP($E3514,[1]투입량!$D:$I,5,FALSE)))</f>
        <v>360</v>
      </c>
      <c r="X3514" s="35">
        <f t="shared" si="285"/>
        <v>24552.000000000004</v>
      </c>
      <c r="Y3514" s="37">
        <f>IF(V3514=0,0,VLOOKUP(V3514,[1]원재료!C:H,3,0)*0.001)</f>
        <v>3.25</v>
      </c>
      <c r="Z3514" s="35">
        <f t="shared" si="284"/>
        <v>79794.000000000015</v>
      </c>
      <c r="AA3514" s="49"/>
      <c r="AB3514" s="39" t="s">
        <v>232</v>
      </c>
      <c r="AC3514" s="40"/>
    </row>
    <row r="3515" spans="1:29" ht="19.5" customHeight="1" x14ac:dyDescent="0.45">
      <c r="A3515" s="58">
        <v>46164</v>
      </c>
      <c r="B3515" s="57" t="s">
        <v>29</v>
      </c>
      <c r="C3515" s="27" t="s">
        <v>168</v>
      </c>
      <c r="D3515" s="25" t="s">
        <v>333</v>
      </c>
      <c r="E3515" s="26" t="s">
        <v>332</v>
      </c>
      <c r="F3515" s="27" t="str">
        <f>VLOOKUP(표1[[#This Row],[품번]],[1]!품번구분[#Data],2,0)</f>
        <v>G</v>
      </c>
      <c r="G3515" s="26">
        <v>16</v>
      </c>
      <c r="H3515" s="28">
        <v>62</v>
      </c>
      <c r="I3515" s="28">
        <v>0</v>
      </c>
      <c r="J3515" s="29">
        <f>표1[[#This Row],[C/V]]*표1[[#This Row],[판수]]-표1[[#This Row],[불량수량]]</f>
        <v>992</v>
      </c>
      <c r="K3515" s="28" t="s">
        <v>330</v>
      </c>
      <c r="L3515" s="28" t="s">
        <v>117</v>
      </c>
      <c r="M3515" s="30" t="s">
        <v>353</v>
      </c>
      <c r="N3515" s="56" t="s">
        <v>230</v>
      </c>
      <c r="O3515" s="25">
        <f t="shared" si="280"/>
        <v>660</v>
      </c>
      <c r="P3515" s="31">
        <v>0</v>
      </c>
      <c r="Q3515" s="32"/>
      <c r="R3515" s="33">
        <f t="shared" si="282"/>
        <v>5.6363636363636358</v>
      </c>
      <c r="S3515" s="34">
        <f t="shared" si="281"/>
        <v>120</v>
      </c>
      <c r="T3515" s="35">
        <f>IF(L3515="비가동",0,VLOOKUP(E3515,[1]단가!$D$4:$G$1048576,4,0))</f>
        <v>820.4</v>
      </c>
      <c r="U3515" s="35">
        <f t="shared" si="283"/>
        <v>813836.79999999993</v>
      </c>
      <c r="V3515" s="36" t="str">
        <f>IF($L3515="비가동",0,IF($B3515="in",VLOOKUP($E3515,[1]투입량!$M:$T,3,FALSE),VLOOKUP($E3515,[1]투입량!$D:$I,3,FALSE)))</f>
        <v>E5005-1</v>
      </c>
      <c r="W3515" s="35">
        <f>IF($L3515="비가동",0,IF($B3515="in",VLOOKUP($E3515,[1]투입량!$M:$T,6,FALSE),VLOOKUP($E3515,[1]투입량!$D:$I,5,FALSE)))</f>
        <v>360</v>
      </c>
      <c r="X3515" s="35">
        <f t="shared" si="285"/>
        <v>24552.000000000004</v>
      </c>
      <c r="Y3515" s="37">
        <f>IF(V3515=0,0,VLOOKUP(V3515,[1]원재료!C:H,3,0)*0.001)</f>
        <v>3.25</v>
      </c>
      <c r="Z3515" s="35">
        <f t="shared" si="284"/>
        <v>79794.000000000015</v>
      </c>
      <c r="AA3515" s="49"/>
      <c r="AB3515" s="39" t="s">
        <v>232</v>
      </c>
      <c r="AC3515" s="40"/>
    </row>
    <row r="3516" spans="1:29" ht="19.5" customHeight="1" x14ac:dyDescent="0.45">
      <c r="A3516" s="58">
        <v>46164</v>
      </c>
      <c r="B3516" s="57" t="s">
        <v>29</v>
      </c>
      <c r="C3516" s="27" t="s">
        <v>168</v>
      </c>
      <c r="D3516" s="25" t="s">
        <v>335</v>
      </c>
      <c r="E3516" s="26" t="s">
        <v>336</v>
      </c>
      <c r="F3516" s="27" t="str">
        <f>VLOOKUP(표1[[#This Row],[품번]],[1]!품번구분[#Data],2,0)</f>
        <v>G</v>
      </c>
      <c r="G3516" s="26">
        <v>12</v>
      </c>
      <c r="H3516" s="28">
        <v>76</v>
      </c>
      <c r="I3516" s="28">
        <v>0</v>
      </c>
      <c r="J3516" s="29">
        <f>표1[[#This Row],[C/V]]*표1[[#This Row],[판수]]-표1[[#This Row],[불량수량]]</f>
        <v>912</v>
      </c>
      <c r="K3516" s="28" t="s">
        <v>342</v>
      </c>
      <c r="L3516" s="28" t="s">
        <v>34</v>
      </c>
      <c r="M3516" s="30" t="s">
        <v>230</v>
      </c>
      <c r="N3516" s="56" t="s">
        <v>353</v>
      </c>
      <c r="O3516" s="25">
        <f t="shared" si="280"/>
        <v>620</v>
      </c>
      <c r="P3516" s="31">
        <v>0</v>
      </c>
      <c r="Q3516" s="32"/>
      <c r="R3516" s="33">
        <f t="shared" si="282"/>
        <v>7.354838709677419</v>
      </c>
      <c r="S3516" s="34">
        <f t="shared" si="281"/>
        <v>157</v>
      </c>
      <c r="T3516" s="35">
        <f>IF(L3516="비가동",0,VLOOKUP(E3516,[1]단가!$D$4:$G$1048576,4,0))</f>
        <v>382.8</v>
      </c>
      <c r="U3516" s="35">
        <f t="shared" si="283"/>
        <v>349113.60000000003</v>
      </c>
      <c r="V3516" s="36" t="str">
        <f>IF($L3516="비가동",0,IF($B3516="in",VLOOKUP($E3516,[1]투입량!$M:$T,3,FALSE),VLOOKUP($E3516,[1]투입량!$D:$I,3,FALSE)))</f>
        <v>E5007</v>
      </c>
      <c r="W3516" s="35">
        <f>IF($L3516="비가동",0,IF($B3516="in",VLOOKUP($E3516,[1]투입량!$M:$T,6,FALSE),VLOOKUP($E3516,[1]투입량!$D:$I,5,FALSE)))</f>
        <v>480</v>
      </c>
      <c r="X3516" s="35">
        <f t="shared" si="285"/>
        <v>40128</v>
      </c>
      <c r="Y3516" s="37">
        <f>IF(V3516=0,0,VLOOKUP(V3516,[1]원재료!C:H,3,0)*0.001)</f>
        <v>4.55</v>
      </c>
      <c r="Z3516" s="35">
        <f t="shared" si="284"/>
        <v>182582.39999999999</v>
      </c>
      <c r="AA3516" s="49"/>
      <c r="AB3516" s="39" t="s">
        <v>232</v>
      </c>
      <c r="AC3516" s="40"/>
    </row>
    <row r="3517" spans="1:29" ht="19.5" customHeight="1" x14ac:dyDescent="0.45">
      <c r="A3517" s="58">
        <v>46164</v>
      </c>
      <c r="B3517" s="57" t="s">
        <v>29</v>
      </c>
      <c r="C3517" s="27" t="s">
        <v>168</v>
      </c>
      <c r="D3517" s="25" t="s">
        <v>338</v>
      </c>
      <c r="E3517" s="26" t="s">
        <v>477</v>
      </c>
      <c r="F3517" s="27" t="str">
        <f>VLOOKUP(표1[[#This Row],[품번]],[1]!품번구분[#Data],2,0)</f>
        <v>G</v>
      </c>
      <c r="G3517" s="26">
        <v>4</v>
      </c>
      <c r="H3517" s="28">
        <v>24</v>
      </c>
      <c r="I3517" s="28">
        <v>0</v>
      </c>
      <c r="J3517" s="29">
        <f>표1[[#This Row],[C/V]]*표1[[#This Row],[판수]]-표1[[#This Row],[불량수량]]</f>
        <v>96</v>
      </c>
      <c r="K3517" s="28" t="s">
        <v>342</v>
      </c>
      <c r="L3517" s="28" t="s">
        <v>34</v>
      </c>
      <c r="M3517" s="30" t="s">
        <v>230</v>
      </c>
      <c r="N3517" s="30">
        <v>0.4375</v>
      </c>
      <c r="O3517" s="25">
        <f t="shared" si="280"/>
        <v>150</v>
      </c>
      <c r="P3517" s="31">
        <v>0</v>
      </c>
      <c r="Q3517" s="32"/>
      <c r="R3517" s="33">
        <f t="shared" si="282"/>
        <v>9.6</v>
      </c>
      <c r="S3517" s="34">
        <f t="shared" si="281"/>
        <v>24</v>
      </c>
      <c r="T3517" s="35">
        <f>IF(L3517="비가동",0,VLOOKUP(E3517,[1]단가!$D$4:$G$1048576,4,0))</f>
        <v>0</v>
      </c>
      <c r="U3517" s="35">
        <f t="shared" si="283"/>
        <v>0</v>
      </c>
      <c r="V3517" s="36" t="str">
        <f>IF($L3517="비가동",0,IF($B3517="in",VLOOKUP($E3517,[1]투입량!$M:$T,3,FALSE),VLOOKUP($E3517,[1]투입량!$D:$I,3,FALSE)))</f>
        <v>E5005-1</v>
      </c>
      <c r="W3517" s="35">
        <f>IF($L3517="비가동",0,IF($B3517="in",VLOOKUP($E3517,[1]투입량!$M:$T,6,FALSE),VLOOKUP($E3517,[1]투입량!$D:$I,5,FALSE)))</f>
        <v>0</v>
      </c>
      <c r="X3517" s="35">
        <f t="shared" si="285"/>
        <v>0</v>
      </c>
      <c r="Y3517" s="37">
        <f>IF(V3517=0,0,VLOOKUP(V3517,[1]원재료!C:H,3,0)*0.001)</f>
        <v>3.25</v>
      </c>
      <c r="Z3517" s="35">
        <f t="shared" si="284"/>
        <v>0</v>
      </c>
      <c r="AA3517" s="49"/>
      <c r="AB3517" s="39" t="s">
        <v>232</v>
      </c>
      <c r="AC3517" s="40"/>
    </row>
    <row r="3518" spans="1:29" ht="19.5" hidden="1" customHeight="1" x14ac:dyDescent="0.45">
      <c r="A3518" s="58">
        <v>46164</v>
      </c>
      <c r="B3518" s="57" t="s">
        <v>29</v>
      </c>
      <c r="C3518" s="27" t="s">
        <v>168</v>
      </c>
      <c r="D3518" s="25" t="s">
        <v>338</v>
      </c>
      <c r="E3518" s="26" t="s">
        <v>492</v>
      </c>
      <c r="F3518" s="27" t="str">
        <f>VLOOKUP(표1[[#This Row],[품번]],[1]!품번구분[#Data],2,0)</f>
        <v>G</v>
      </c>
      <c r="G3518" s="26">
        <v>6</v>
      </c>
      <c r="H3518" s="28">
        <v>43</v>
      </c>
      <c r="I3518" s="28">
        <v>0</v>
      </c>
      <c r="J3518" s="29">
        <f>표1[[#This Row],[C/V]]*표1[[#This Row],[판수]]-표1[[#This Row],[불량수량]]</f>
        <v>258</v>
      </c>
      <c r="K3518" s="28" t="s">
        <v>342</v>
      </c>
      <c r="L3518" s="28" t="s">
        <v>34</v>
      </c>
      <c r="M3518" s="30">
        <v>0.4375</v>
      </c>
      <c r="N3518" s="56" t="s">
        <v>353</v>
      </c>
      <c r="O3518" s="25">
        <f t="shared" si="280"/>
        <v>380</v>
      </c>
      <c r="P3518" s="31">
        <v>90</v>
      </c>
      <c r="Q3518" s="32" t="s">
        <v>178</v>
      </c>
      <c r="R3518" s="33">
        <f t="shared" si="282"/>
        <v>6.7894736842105265</v>
      </c>
      <c r="S3518" s="34">
        <f t="shared" si="281"/>
        <v>124</v>
      </c>
      <c r="T3518" s="35">
        <f>IF(L3518="비가동",0,VLOOKUP(E3518,[1]단가!$D$4:$G$1048576,4,0))</f>
        <v>680</v>
      </c>
      <c r="U3518" s="35">
        <f t="shared" si="283"/>
        <v>175440</v>
      </c>
      <c r="V3518" s="36" t="str">
        <f>IF($L3518="비가동",0,IF($B3518="in",VLOOKUP($E3518,[1]투입량!$M:$T,3,FALSE),VLOOKUP($E3518,[1]투입량!$D:$I,3,FALSE)))</f>
        <v>E5007</v>
      </c>
      <c r="W3518" s="35">
        <f>IF($L3518="비가동",0,IF($B3518="in",VLOOKUP($E3518,[1]투입량!$M:$T,6,FALSE),VLOOKUP($E3518,[1]투입량!$D:$I,5,FALSE)))</f>
        <v>312</v>
      </c>
      <c r="X3518" s="35">
        <f t="shared" si="285"/>
        <v>14757.600000000002</v>
      </c>
      <c r="Y3518" s="37">
        <f>IF(V3518=0,0,VLOOKUP(V3518,[1]원재료!C:H,3,0)*0.001)</f>
        <v>4.55</v>
      </c>
      <c r="Z3518" s="35">
        <f t="shared" si="284"/>
        <v>67147.08</v>
      </c>
      <c r="AA3518" s="49"/>
      <c r="AB3518" s="39" t="s">
        <v>232</v>
      </c>
      <c r="AC3518" s="40"/>
    </row>
    <row r="3519" spans="1:29" ht="19.5" customHeight="1" x14ac:dyDescent="0.45">
      <c r="A3519" s="58">
        <v>46164</v>
      </c>
      <c r="B3519" s="57" t="s">
        <v>29</v>
      </c>
      <c r="C3519" s="27" t="s">
        <v>168</v>
      </c>
      <c r="D3519" s="25" t="s">
        <v>340</v>
      </c>
      <c r="E3519" s="26" t="s">
        <v>437</v>
      </c>
      <c r="F3519" s="27" t="str">
        <f>VLOOKUP(표1[[#This Row],[품번]],[1]!품번구분[#Data],2,0)</f>
        <v>G</v>
      </c>
      <c r="G3519" s="26">
        <v>6</v>
      </c>
      <c r="H3519" s="28">
        <v>76</v>
      </c>
      <c r="I3519" s="28">
        <v>0</v>
      </c>
      <c r="J3519" s="29">
        <f>표1[[#This Row],[C/V]]*표1[[#This Row],[판수]]-표1[[#This Row],[불량수량]]</f>
        <v>456</v>
      </c>
      <c r="K3519" s="28" t="s">
        <v>342</v>
      </c>
      <c r="L3519" s="28" t="s">
        <v>34</v>
      </c>
      <c r="M3519" s="30" t="s">
        <v>230</v>
      </c>
      <c r="N3519" s="56" t="s">
        <v>353</v>
      </c>
      <c r="O3519" s="25">
        <f t="shared" si="280"/>
        <v>620</v>
      </c>
      <c r="P3519" s="31">
        <v>0</v>
      </c>
      <c r="Q3519" s="32"/>
      <c r="R3519" s="33">
        <f t="shared" si="282"/>
        <v>7.354838709677419</v>
      </c>
      <c r="S3519" s="34">
        <f t="shared" si="281"/>
        <v>157</v>
      </c>
      <c r="T3519" s="35">
        <f>IF(L3519="비가동",0,VLOOKUP(E3519,[1]단가!$D$4:$G$1048576,4,0))</f>
        <v>1315</v>
      </c>
      <c r="U3519" s="35">
        <f t="shared" si="283"/>
        <v>599640</v>
      </c>
      <c r="V3519" s="36" t="str">
        <f>IF($L3519="비가동",0,IF($B3519="in",VLOOKUP($E3519,[1]투입량!$M:$T,3,FALSE),VLOOKUP($E3519,[1]투입량!$D:$I,3,FALSE)))</f>
        <v>E5005-1</v>
      </c>
      <c r="W3519" s="35">
        <f>IF($L3519="비가동",0,IF($B3519="in",VLOOKUP($E3519,[1]투입량!$M:$T,6,FALSE),VLOOKUP($E3519,[1]투입량!$D:$I,5,FALSE)))</f>
        <v>0</v>
      </c>
      <c r="X3519" s="35">
        <f t="shared" si="285"/>
        <v>0</v>
      </c>
      <c r="Y3519" s="37">
        <f>IF(V3519=0,0,VLOOKUP(V3519,[1]원재료!C:H,3,0)*0.001)</f>
        <v>3.25</v>
      </c>
      <c r="Z3519" s="35">
        <f t="shared" si="284"/>
        <v>0</v>
      </c>
      <c r="AA3519" s="49"/>
      <c r="AB3519" s="39" t="s">
        <v>232</v>
      </c>
      <c r="AC3519" s="40"/>
    </row>
    <row r="3520" spans="1:29" ht="19.5" customHeight="1" x14ac:dyDescent="0.45">
      <c r="A3520" s="58">
        <v>46164</v>
      </c>
      <c r="B3520" s="57" t="s">
        <v>29</v>
      </c>
      <c r="C3520" s="27" t="s">
        <v>168</v>
      </c>
      <c r="D3520" s="25" t="s">
        <v>335</v>
      </c>
      <c r="E3520" s="26" t="s">
        <v>336</v>
      </c>
      <c r="F3520" s="27" t="str">
        <f>VLOOKUP(표1[[#This Row],[품번]],[1]!품번구분[#Data],2,0)</f>
        <v>G</v>
      </c>
      <c r="G3520" s="26">
        <v>12</v>
      </c>
      <c r="H3520" s="28">
        <v>81</v>
      </c>
      <c r="I3520" s="28">
        <v>0</v>
      </c>
      <c r="J3520" s="29">
        <f>표1[[#This Row],[C/V]]*표1[[#This Row],[판수]]-표1[[#This Row],[불량수량]]</f>
        <v>972</v>
      </c>
      <c r="K3520" s="28" t="s">
        <v>337</v>
      </c>
      <c r="L3520" s="28" t="s">
        <v>117</v>
      </c>
      <c r="M3520" s="30" t="s">
        <v>353</v>
      </c>
      <c r="N3520" s="56" t="s">
        <v>230</v>
      </c>
      <c r="O3520" s="25">
        <f t="shared" si="280"/>
        <v>660</v>
      </c>
      <c r="P3520" s="31">
        <v>0</v>
      </c>
      <c r="Q3520" s="32"/>
      <c r="R3520" s="33">
        <f t="shared" si="282"/>
        <v>7.3636363636363633</v>
      </c>
      <c r="S3520" s="34">
        <f t="shared" si="281"/>
        <v>157</v>
      </c>
      <c r="T3520" s="35">
        <f>IF(L3520="비가동",0,VLOOKUP(E3520,[1]단가!$D$4:$G$1048576,4,0))</f>
        <v>382.8</v>
      </c>
      <c r="U3520" s="35">
        <f t="shared" si="283"/>
        <v>372081.60000000003</v>
      </c>
      <c r="V3520" s="36" t="str">
        <f>IF($L3520="비가동",0,IF($B3520="in",VLOOKUP($E3520,[1]투입량!$M:$T,3,FALSE),VLOOKUP($E3520,[1]투입량!$D:$I,3,FALSE)))</f>
        <v>E5007</v>
      </c>
      <c r="W3520" s="35">
        <f>IF($L3520="비가동",0,IF($B3520="in",VLOOKUP($E3520,[1]투입량!$M:$T,6,FALSE),VLOOKUP($E3520,[1]투입량!$D:$I,5,FALSE)))</f>
        <v>480</v>
      </c>
      <c r="X3520" s="35">
        <f t="shared" si="285"/>
        <v>42768</v>
      </c>
      <c r="Y3520" s="37">
        <f>IF(V3520=0,0,VLOOKUP(V3520,[1]원재료!C:H,3,0)*0.001)</f>
        <v>4.55</v>
      </c>
      <c r="Z3520" s="35">
        <f t="shared" si="284"/>
        <v>194594.4</v>
      </c>
      <c r="AA3520" s="49"/>
      <c r="AB3520" s="39" t="s">
        <v>232</v>
      </c>
      <c r="AC3520" s="40"/>
    </row>
    <row r="3521" spans="1:29" ht="19.5" customHeight="1" x14ac:dyDescent="0.45">
      <c r="A3521" s="58">
        <v>46164</v>
      </c>
      <c r="B3521" s="57" t="s">
        <v>29</v>
      </c>
      <c r="C3521" s="27" t="s">
        <v>168</v>
      </c>
      <c r="D3521" s="25" t="s">
        <v>338</v>
      </c>
      <c r="E3521" s="26" t="s">
        <v>492</v>
      </c>
      <c r="F3521" s="27" t="str">
        <f>VLOOKUP(표1[[#This Row],[품번]],[1]!품번구분[#Data],2,0)</f>
        <v>G</v>
      </c>
      <c r="G3521" s="26">
        <v>6</v>
      </c>
      <c r="H3521" s="28">
        <v>81</v>
      </c>
      <c r="I3521" s="28">
        <v>0</v>
      </c>
      <c r="J3521" s="29">
        <f>표1[[#This Row],[C/V]]*표1[[#This Row],[판수]]-표1[[#This Row],[불량수량]]</f>
        <v>486</v>
      </c>
      <c r="K3521" s="28" t="s">
        <v>337</v>
      </c>
      <c r="L3521" s="28" t="s">
        <v>117</v>
      </c>
      <c r="M3521" s="30" t="s">
        <v>353</v>
      </c>
      <c r="N3521" s="56" t="s">
        <v>230</v>
      </c>
      <c r="O3521" s="25">
        <f t="shared" si="280"/>
        <v>660</v>
      </c>
      <c r="P3521" s="31">
        <v>0</v>
      </c>
      <c r="Q3521" s="32"/>
      <c r="R3521" s="33">
        <f t="shared" si="282"/>
        <v>7.3636363636363633</v>
      </c>
      <c r="S3521" s="34">
        <f t="shared" si="281"/>
        <v>124</v>
      </c>
      <c r="T3521" s="35">
        <f>IF(L3521="비가동",0,VLOOKUP(E3521,[1]단가!$D$4:$G$1048576,4,0))</f>
        <v>680</v>
      </c>
      <c r="U3521" s="35">
        <f t="shared" si="283"/>
        <v>330480</v>
      </c>
      <c r="V3521" s="36" t="str">
        <f>IF($L3521="비가동",0,IF($B3521="in",VLOOKUP($E3521,[1]투입량!$M:$T,3,FALSE),VLOOKUP($E3521,[1]투입량!$D:$I,3,FALSE)))</f>
        <v>E5007</v>
      </c>
      <c r="W3521" s="35">
        <f>IF($L3521="비가동",0,IF($B3521="in",VLOOKUP($E3521,[1]투입량!$M:$T,6,FALSE),VLOOKUP($E3521,[1]투입량!$D:$I,5,FALSE)))</f>
        <v>312</v>
      </c>
      <c r="X3521" s="35">
        <f t="shared" si="285"/>
        <v>27799.200000000004</v>
      </c>
      <c r="Y3521" s="37">
        <f>IF(V3521=0,0,VLOOKUP(V3521,[1]원재료!C:H,3,0)*0.001)</f>
        <v>4.55</v>
      </c>
      <c r="Z3521" s="35">
        <f t="shared" si="284"/>
        <v>126486.36000000002</v>
      </c>
      <c r="AA3521" s="49"/>
      <c r="AB3521" s="39" t="s">
        <v>232</v>
      </c>
      <c r="AC3521" s="40"/>
    </row>
    <row r="3522" spans="1:29" ht="19.5" customHeight="1" x14ac:dyDescent="0.45">
      <c r="A3522" s="58">
        <v>46164</v>
      </c>
      <c r="B3522" s="57" t="s">
        <v>29</v>
      </c>
      <c r="C3522" s="27" t="s">
        <v>168</v>
      </c>
      <c r="D3522" s="25" t="s">
        <v>340</v>
      </c>
      <c r="E3522" s="26" t="s">
        <v>437</v>
      </c>
      <c r="F3522" s="27" t="str">
        <f>VLOOKUP(표1[[#This Row],[품번]],[1]!품번구분[#Data],2,0)</f>
        <v>G</v>
      </c>
      <c r="G3522" s="26">
        <v>6</v>
      </c>
      <c r="H3522" s="28">
        <v>81</v>
      </c>
      <c r="I3522" s="28">
        <v>0</v>
      </c>
      <c r="J3522" s="29">
        <f>표1[[#This Row],[C/V]]*표1[[#This Row],[판수]]-표1[[#This Row],[불량수량]]</f>
        <v>486</v>
      </c>
      <c r="K3522" s="28" t="s">
        <v>337</v>
      </c>
      <c r="L3522" s="28" t="s">
        <v>117</v>
      </c>
      <c r="M3522" s="30" t="s">
        <v>353</v>
      </c>
      <c r="N3522" s="56" t="s">
        <v>230</v>
      </c>
      <c r="O3522" s="25">
        <f t="shared" ref="O3522:O3585" si="286">IF(OR($M3522="",$N3522="",$M3522=$N3522),0,MAX(0,IF(AND(WEEKDAY($A3522,2)&lt;=5,$L3522="주간"),MIN(ROUND(MOD($N3522-$M3522,1)*1440-IF(AND($M3522&lt;TIME(13,0,0),IF($N3522&lt;=$M3522,$N3522+1,$N3522)&gt;TIME(12,0,0)),(MIN(IF($N3522&lt;=$M3522,$N3522+1,$N3522),TIME(13,0,0))-MAX($M3522,TIME(12,0,0)))*1440,0)-IF(AND($M3522&lt;TIME(17,40,0),IF($N3522&lt;=$M3522,$N3522+1,$N3522)&gt;TIME(17,0,0)),(MIN(IF($N3522&lt;=$M3522,$N3522+1,$N3522),TIME(17,40,0))-MAX($M3522,TIME(17,0,0)))*1440,0),0),620),IF(AND(WEEKDAY($A3522,2)&lt;=5,$L3522="야간"),MIN(ROUND(MOD($N3522-$M3522,1)*1440-IF(AND(IF($M3522&lt;0.5,$M3522+1,$M3522)&lt;TIME(3,30,0)+1,IF($N3522&lt;0.5,$N3522+1,$N3522)&gt;TIME(2,30,0)+1),(MIN(IF($N3522&lt;0.5,$N3522+1,$N3522),TIME(3,30,0)+1)-MAX(IF($M3522&lt;0.5,$M3522+1,$M3522),TIME(2,30,0)+1))*1440,0),0),660),IF(AND(WEEKDAY($A3522,2)&gt;5,$L3522="주간"),MIN(ROUND(MOD($N3522-$M3522,1)*1440-IF(AND($M3522&lt;TIME(13,0,0),IF($N3522&lt;=$M3522,$N3522+1,$N3522)&gt;TIME(12,0,0)),(MIN(IF($N3522&lt;=$M3522,$N3522+1,$N3522),TIME(13,0,0))-MAX($M3522,TIME(12,0,0)))*1440,0),0),540),IF(AND(WEEKDAY($A3522,2)&gt;5,$L3522="야간"),MIN(ROUND(MOD($N3522-$M3522,1)*1440-IF(AND(IF($M3522&lt;0.5,$M3522+1,$M3522)&lt;TIME(3,30,0)+1,IF($N3522&lt;0.5,$N3522+1,$N3522)&gt;TIME(2,0,0)+1),(MIN(IF($N3522&lt;0.5,$N3522+1,$N3522),TIME(3,30,0)+1)-MAX(IF($M3522&lt;0.5,$M3522+1,$M3522),TIME(2,0,0)+1))*1440,0),0),750),0))))-$P3522))</f>
        <v>660</v>
      </c>
      <c r="P3522" s="31">
        <v>0</v>
      </c>
      <c r="Q3522" s="32"/>
      <c r="R3522" s="33">
        <f t="shared" si="282"/>
        <v>7.3636363636363633</v>
      </c>
      <c r="S3522" s="34">
        <f t="shared" si="281"/>
        <v>157</v>
      </c>
      <c r="T3522" s="35">
        <f>IF(L3522="비가동",0,VLOOKUP(E3522,[1]단가!$D$4:$G$1048576,4,0))</f>
        <v>1315</v>
      </c>
      <c r="U3522" s="35">
        <f t="shared" si="283"/>
        <v>639090</v>
      </c>
      <c r="V3522" s="36" t="str">
        <f>IF($L3522="비가동",0,IF($B3522="in",VLOOKUP($E3522,[1]투입량!$M:$T,3,FALSE),VLOOKUP($E3522,[1]투입량!$D:$I,3,FALSE)))</f>
        <v>E5005-1</v>
      </c>
      <c r="W3522" s="35">
        <f>IF($L3522="비가동",0,IF($B3522="in",VLOOKUP($E3522,[1]투입량!$M:$T,6,FALSE),VLOOKUP($E3522,[1]투입량!$D:$I,5,FALSE)))</f>
        <v>0</v>
      </c>
      <c r="X3522" s="35">
        <f t="shared" si="285"/>
        <v>0</v>
      </c>
      <c r="Y3522" s="37">
        <f>IF(V3522=0,0,VLOOKUP(V3522,[1]원재료!C:H,3,0)*0.001)</f>
        <v>3.25</v>
      </c>
      <c r="Z3522" s="35">
        <f t="shared" si="284"/>
        <v>0</v>
      </c>
      <c r="AA3522" s="49"/>
      <c r="AB3522" s="39" t="s">
        <v>232</v>
      </c>
      <c r="AC3522" s="40"/>
    </row>
    <row r="3523" spans="1:29" ht="19.5" customHeight="1" x14ac:dyDescent="0.45">
      <c r="A3523" s="58">
        <v>46164</v>
      </c>
      <c r="B3523" s="57" t="s">
        <v>29</v>
      </c>
      <c r="C3523" s="27" t="s">
        <v>168</v>
      </c>
      <c r="D3523" s="25" t="s">
        <v>370</v>
      </c>
      <c r="E3523" s="26" t="s">
        <v>366</v>
      </c>
      <c r="F3523" s="27" t="str">
        <f>VLOOKUP(표1[[#This Row],[품번]],[1]!품번구분[#Data],2,0)</f>
        <v>G</v>
      </c>
      <c r="G3523" s="26">
        <v>4</v>
      </c>
      <c r="H3523" s="28">
        <v>82</v>
      </c>
      <c r="I3523" s="28">
        <v>0</v>
      </c>
      <c r="J3523" s="29">
        <f>표1[[#This Row],[C/V]]*표1[[#This Row],[판수]]-표1[[#This Row],[불량수량]]</f>
        <v>328</v>
      </c>
      <c r="K3523" s="28" t="s">
        <v>358</v>
      </c>
      <c r="L3523" s="28" t="s">
        <v>34</v>
      </c>
      <c r="M3523" s="30" t="s">
        <v>230</v>
      </c>
      <c r="N3523" s="56" t="s">
        <v>353</v>
      </c>
      <c r="O3523" s="25">
        <f t="shared" si="286"/>
        <v>620</v>
      </c>
      <c r="P3523" s="31">
        <v>0</v>
      </c>
      <c r="Q3523" s="32"/>
      <c r="R3523" s="33">
        <f t="shared" si="282"/>
        <v>7.935483870967742</v>
      </c>
      <c r="S3523" s="34">
        <f t="shared" ref="S3523:S3586" si="287">SUMIFS(H:H,$A:$A,A3523,$D:$D,D3523,$E:$E,E3523)</f>
        <v>169</v>
      </c>
      <c r="T3523" s="35">
        <f>IF(L3523="비가동",0,VLOOKUP(E3523,[1]단가!$D$4:$G$1048576,4,0))</f>
        <v>771.3</v>
      </c>
      <c r="U3523" s="35">
        <f t="shared" si="283"/>
        <v>252986.4</v>
      </c>
      <c r="V3523" s="36" t="str">
        <f>IF($L3523="비가동",0,IF($B3523="in",VLOOKUP($E3523,[1]투입량!$M:$T,3,FALSE),VLOOKUP($E3523,[1]투입량!$D:$I,3,FALSE)))</f>
        <v>E5005-1</v>
      </c>
      <c r="W3523" s="35">
        <f>IF($L3523="비가동",0,IF($B3523="in",VLOOKUP($E3523,[1]투입량!$M:$T,6,FALSE),VLOOKUP($E3523,[1]투입량!$D:$I,5,FALSE)))</f>
        <v>371</v>
      </c>
      <c r="X3523" s="35">
        <f t="shared" si="285"/>
        <v>33464.200000000004</v>
      </c>
      <c r="Y3523" s="37">
        <f>IF(V3523=0,0,VLOOKUP(V3523,[1]원재료!C:H,3,0)*0.001)</f>
        <v>3.25</v>
      </c>
      <c r="Z3523" s="35">
        <f t="shared" si="284"/>
        <v>108758.65000000001</v>
      </c>
      <c r="AA3523" s="49"/>
      <c r="AB3523" s="39" t="s">
        <v>232</v>
      </c>
      <c r="AC3523" s="40"/>
    </row>
    <row r="3524" spans="1:29" ht="19.5" customHeight="1" x14ac:dyDescent="0.45">
      <c r="A3524" s="58">
        <v>46164</v>
      </c>
      <c r="B3524" s="57" t="s">
        <v>29</v>
      </c>
      <c r="C3524" s="27" t="s">
        <v>168</v>
      </c>
      <c r="D3524" s="25" t="s">
        <v>414</v>
      </c>
      <c r="E3524" s="26" t="s">
        <v>355</v>
      </c>
      <c r="F3524" s="27" t="str">
        <f>VLOOKUP(표1[[#This Row],[품번]],[1]!품번구분[#Data],2,0)</f>
        <v>G</v>
      </c>
      <c r="G3524" s="26">
        <v>20</v>
      </c>
      <c r="H3524" s="28">
        <v>82</v>
      </c>
      <c r="I3524" s="28">
        <v>0</v>
      </c>
      <c r="J3524" s="29">
        <f>표1[[#This Row],[C/V]]*표1[[#This Row],[판수]]-표1[[#This Row],[불량수량]]</f>
        <v>1640</v>
      </c>
      <c r="K3524" s="28" t="s">
        <v>358</v>
      </c>
      <c r="L3524" s="28" t="s">
        <v>34</v>
      </c>
      <c r="M3524" s="30" t="s">
        <v>230</v>
      </c>
      <c r="N3524" s="56" t="s">
        <v>353</v>
      </c>
      <c r="O3524" s="25">
        <f t="shared" si="286"/>
        <v>620</v>
      </c>
      <c r="P3524" s="31">
        <v>0</v>
      </c>
      <c r="Q3524" s="32"/>
      <c r="R3524" s="33">
        <f t="shared" si="282"/>
        <v>7.935483870967742</v>
      </c>
      <c r="S3524" s="34">
        <f t="shared" si="287"/>
        <v>169</v>
      </c>
      <c r="T3524" s="35">
        <f>IF(L3524="비가동",0,VLOOKUP(E3524,[1]단가!$D$4:$G$1048576,4,0))</f>
        <v>380</v>
      </c>
      <c r="U3524" s="35">
        <f t="shared" si="283"/>
        <v>623200</v>
      </c>
      <c r="V3524" s="36" t="str">
        <f>IF($L3524="비가동",0,IF($B3524="in",VLOOKUP($E3524,[1]투입량!$M:$T,3,FALSE),VLOOKUP($E3524,[1]투입량!$D:$I,3,FALSE)))</f>
        <v>H-N7001</v>
      </c>
      <c r="W3524" s="35">
        <f>IF($L3524="비가동",0,IF($B3524="in",VLOOKUP($E3524,[1]투입량!$M:$T,6,FALSE),VLOOKUP($E3524,[1]투입량!$D:$I,5,FALSE)))</f>
        <v>84</v>
      </c>
      <c r="X3524" s="35">
        <f t="shared" si="285"/>
        <v>7576.8</v>
      </c>
      <c r="Y3524" s="37">
        <f>IF(V3524=0,0,VLOOKUP(V3524,[1]원재료!C:H,3,0)*0.001)</f>
        <v>22.900000000000002</v>
      </c>
      <c r="Z3524" s="35">
        <f t="shared" si="284"/>
        <v>173508.72000000003</v>
      </c>
      <c r="AA3524" s="49"/>
      <c r="AB3524" s="39" t="s">
        <v>232</v>
      </c>
      <c r="AC3524" s="40"/>
    </row>
    <row r="3525" spans="1:29" ht="19.5" customHeight="1" x14ac:dyDescent="0.45">
      <c r="A3525" s="58">
        <v>46164</v>
      </c>
      <c r="B3525" s="57" t="s">
        <v>29</v>
      </c>
      <c r="C3525" s="27" t="s">
        <v>168</v>
      </c>
      <c r="D3525" s="25" t="s">
        <v>416</v>
      </c>
      <c r="E3525" s="26" t="s">
        <v>417</v>
      </c>
      <c r="F3525" s="27" t="str">
        <f>VLOOKUP(표1[[#This Row],[품번]],[1]!품번구분[#Data],2,0)</f>
        <v>G</v>
      </c>
      <c r="G3525" s="26">
        <v>160</v>
      </c>
      <c r="H3525" s="28">
        <v>52</v>
      </c>
      <c r="I3525" s="28">
        <v>0</v>
      </c>
      <c r="J3525" s="29">
        <f>표1[[#This Row],[C/V]]*표1[[#This Row],[판수]]-표1[[#This Row],[불량수량]]</f>
        <v>8320</v>
      </c>
      <c r="K3525" s="28" t="s">
        <v>358</v>
      </c>
      <c r="L3525" s="28" t="s">
        <v>34</v>
      </c>
      <c r="M3525" s="30" t="s">
        <v>230</v>
      </c>
      <c r="N3525" s="56" t="s">
        <v>353</v>
      </c>
      <c r="O3525" s="25">
        <f t="shared" si="286"/>
        <v>620</v>
      </c>
      <c r="P3525" s="31">
        <v>0</v>
      </c>
      <c r="Q3525" s="32"/>
      <c r="R3525" s="33">
        <f t="shared" si="282"/>
        <v>5.032258064516129</v>
      </c>
      <c r="S3525" s="34">
        <f t="shared" si="287"/>
        <v>111</v>
      </c>
      <c r="T3525" s="35">
        <f>IF(L3525="비가동",0,VLOOKUP(E3525,[1]단가!$D$4:$G$1048576,4,0))</f>
        <v>58</v>
      </c>
      <c r="U3525" s="35">
        <f t="shared" si="283"/>
        <v>482560</v>
      </c>
      <c r="V3525" s="36" t="str">
        <f>IF($L3525="비가동",0,IF($B3525="in",VLOOKUP($E3525,[1]투입량!$M:$T,3,FALSE),VLOOKUP($E3525,[1]투입량!$D:$I,3,FALSE)))</f>
        <v>E7003</v>
      </c>
      <c r="W3525" s="35">
        <f>IF($L3525="비가동",0,IF($B3525="in",VLOOKUP($E3525,[1]투입량!$M:$T,6,FALSE),VLOOKUP($E3525,[1]투입량!$D:$I,5,FALSE)))</f>
        <v>80</v>
      </c>
      <c r="X3525" s="35">
        <f t="shared" si="285"/>
        <v>4576</v>
      </c>
      <c r="Y3525" s="37">
        <f>IF(V3525=0,0,VLOOKUP(V3525,[1]원재료!C:H,3,0)*0.001)</f>
        <v>4.95</v>
      </c>
      <c r="Z3525" s="35">
        <f t="shared" si="284"/>
        <v>22651.200000000001</v>
      </c>
      <c r="AA3525" s="49"/>
      <c r="AB3525" s="39" t="s">
        <v>232</v>
      </c>
      <c r="AC3525" s="40"/>
    </row>
    <row r="3526" spans="1:29" ht="19.5" customHeight="1" x14ac:dyDescent="0.45">
      <c r="A3526" s="58">
        <v>46164</v>
      </c>
      <c r="B3526" s="57" t="s">
        <v>29</v>
      </c>
      <c r="C3526" s="27" t="s">
        <v>168</v>
      </c>
      <c r="D3526" s="25" t="s">
        <v>370</v>
      </c>
      <c r="E3526" s="26" t="s">
        <v>366</v>
      </c>
      <c r="F3526" s="27" t="str">
        <f>VLOOKUP(표1[[#This Row],[품번]],[1]!품번구분[#Data],2,0)</f>
        <v>G</v>
      </c>
      <c r="G3526" s="26">
        <v>4</v>
      </c>
      <c r="H3526" s="28">
        <v>87</v>
      </c>
      <c r="I3526" s="28">
        <v>0</v>
      </c>
      <c r="J3526" s="29">
        <f>표1[[#This Row],[C/V]]*표1[[#This Row],[판수]]-표1[[#This Row],[불량수량]]</f>
        <v>348</v>
      </c>
      <c r="K3526" s="28" t="s">
        <v>301</v>
      </c>
      <c r="L3526" s="28" t="s">
        <v>117</v>
      </c>
      <c r="M3526" s="30" t="s">
        <v>353</v>
      </c>
      <c r="N3526" s="56" t="s">
        <v>230</v>
      </c>
      <c r="O3526" s="25">
        <f t="shared" si="286"/>
        <v>660</v>
      </c>
      <c r="P3526" s="31">
        <v>0</v>
      </c>
      <c r="Q3526" s="32"/>
      <c r="R3526" s="33">
        <f t="shared" ref="R3526:R3589" si="288">IF(H3526=0,"",H3526/O3526*60)</f>
        <v>7.9090909090909083</v>
      </c>
      <c r="S3526" s="34">
        <f t="shared" si="287"/>
        <v>169</v>
      </c>
      <c r="T3526" s="35">
        <f>IF(L3526="비가동",0,VLOOKUP(E3526,[1]단가!$D$4:$G$1048576,4,0))</f>
        <v>771.3</v>
      </c>
      <c r="U3526" s="35">
        <f t="shared" si="283"/>
        <v>268412.39999999997</v>
      </c>
      <c r="V3526" s="36" t="str">
        <f>IF($L3526="비가동",0,IF($B3526="in",VLOOKUP($E3526,[1]투입량!$M:$T,3,FALSE),VLOOKUP($E3526,[1]투입량!$D:$I,3,FALSE)))</f>
        <v>E5005-1</v>
      </c>
      <c r="W3526" s="35">
        <f>IF($L3526="비가동",0,IF($B3526="in",VLOOKUP($E3526,[1]투입량!$M:$T,6,FALSE),VLOOKUP($E3526,[1]투입량!$D:$I,5,FALSE)))</f>
        <v>371</v>
      </c>
      <c r="X3526" s="35">
        <f t="shared" si="285"/>
        <v>35504.700000000004</v>
      </c>
      <c r="Y3526" s="37">
        <f>IF(V3526=0,0,VLOOKUP(V3526,[1]원재료!C:H,3,0)*0.001)</f>
        <v>3.25</v>
      </c>
      <c r="Z3526" s="35">
        <f t="shared" si="284"/>
        <v>115390.27500000001</v>
      </c>
      <c r="AA3526" s="49"/>
      <c r="AB3526" s="39" t="s">
        <v>232</v>
      </c>
      <c r="AC3526" s="40"/>
    </row>
    <row r="3527" spans="1:29" ht="19.5" customHeight="1" x14ac:dyDescent="0.45">
      <c r="A3527" s="58">
        <v>46164</v>
      </c>
      <c r="B3527" s="57" t="s">
        <v>29</v>
      </c>
      <c r="C3527" s="27" t="s">
        <v>168</v>
      </c>
      <c r="D3527" s="25" t="s">
        <v>414</v>
      </c>
      <c r="E3527" s="26" t="s">
        <v>355</v>
      </c>
      <c r="F3527" s="27" t="str">
        <f>VLOOKUP(표1[[#This Row],[품번]],[1]!품번구분[#Data],2,0)</f>
        <v>G</v>
      </c>
      <c r="G3527" s="26">
        <v>20</v>
      </c>
      <c r="H3527" s="28">
        <v>87</v>
      </c>
      <c r="I3527" s="28">
        <v>0</v>
      </c>
      <c r="J3527" s="29">
        <f>표1[[#This Row],[C/V]]*표1[[#This Row],[판수]]-표1[[#This Row],[불량수량]]</f>
        <v>1740</v>
      </c>
      <c r="K3527" s="28" t="s">
        <v>301</v>
      </c>
      <c r="L3527" s="28" t="s">
        <v>117</v>
      </c>
      <c r="M3527" s="30" t="s">
        <v>353</v>
      </c>
      <c r="N3527" s="56" t="s">
        <v>230</v>
      </c>
      <c r="O3527" s="25">
        <f t="shared" si="286"/>
        <v>660</v>
      </c>
      <c r="P3527" s="31">
        <v>0</v>
      </c>
      <c r="Q3527" s="32"/>
      <c r="R3527" s="33">
        <f t="shared" si="288"/>
        <v>7.9090909090909083</v>
      </c>
      <c r="S3527" s="34">
        <f t="shared" si="287"/>
        <v>169</v>
      </c>
      <c r="T3527" s="35">
        <f>IF(L3527="비가동",0,VLOOKUP(E3527,[1]단가!$D$4:$G$1048576,4,0))</f>
        <v>380</v>
      </c>
      <c r="U3527" s="35">
        <f t="shared" si="283"/>
        <v>661200</v>
      </c>
      <c r="V3527" s="36" t="str">
        <f>IF($L3527="비가동",0,IF($B3527="in",VLOOKUP($E3527,[1]투입량!$M:$T,3,FALSE),VLOOKUP($E3527,[1]투입량!$D:$I,3,FALSE)))</f>
        <v>H-N7001</v>
      </c>
      <c r="W3527" s="35">
        <f>IF($L3527="비가동",0,IF($B3527="in",VLOOKUP($E3527,[1]투입량!$M:$T,6,FALSE),VLOOKUP($E3527,[1]투입량!$D:$I,5,FALSE)))</f>
        <v>84</v>
      </c>
      <c r="X3527" s="35">
        <f t="shared" si="285"/>
        <v>8038.8</v>
      </c>
      <c r="Y3527" s="37">
        <f>IF(V3527=0,0,VLOOKUP(V3527,[1]원재료!C:H,3,0)*0.001)</f>
        <v>22.900000000000002</v>
      </c>
      <c r="Z3527" s="35">
        <f t="shared" si="284"/>
        <v>184088.52000000002</v>
      </c>
      <c r="AA3527" s="49"/>
      <c r="AB3527" s="39" t="s">
        <v>232</v>
      </c>
      <c r="AC3527" s="40"/>
    </row>
    <row r="3528" spans="1:29" ht="19.5" customHeight="1" x14ac:dyDescent="0.45">
      <c r="A3528" s="58">
        <v>46164</v>
      </c>
      <c r="B3528" s="57" t="s">
        <v>29</v>
      </c>
      <c r="C3528" s="27" t="s">
        <v>168</v>
      </c>
      <c r="D3528" s="25" t="s">
        <v>416</v>
      </c>
      <c r="E3528" s="26" t="s">
        <v>417</v>
      </c>
      <c r="F3528" s="27" t="str">
        <f>VLOOKUP(표1[[#This Row],[품번]],[1]!품번구분[#Data],2,0)</f>
        <v>G</v>
      </c>
      <c r="G3528" s="26">
        <v>160</v>
      </c>
      <c r="H3528" s="28">
        <v>59</v>
      </c>
      <c r="I3528" s="28">
        <v>0</v>
      </c>
      <c r="J3528" s="29">
        <f>표1[[#This Row],[C/V]]*표1[[#This Row],[판수]]-표1[[#This Row],[불량수량]]</f>
        <v>9440</v>
      </c>
      <c r="K3528" s="28" t="s">
        <v>301</v>
      </c>
      <c r="L3528" s="28" t="s">
        <v>117</v>
      </c>
      <c r="M3528" s="30" t="s">
        <v>353</v>
      </c>
      <c r="N3528" s="56" t="s">
        <v>230</v>
      </c>
      <c r="O3528" s="25">
        <f t="shared" si="286"/>
        <v>660</v>
      </c>
      <c r="P3528" s="31">
        <v>0</v>
      </c>
      <c r="Q3528" s="32"/>
      <c r="R3528" s="33">
        <f t="shared" si="288"/>
        <v>5.3636363636363642</v>
      </c>
      <c r="S3528" s="34">
        <f t="shared" si="287"/>
        <v>111</v>
      </c>
      <c r="T3528" s="35">
        <f>IF(L3528="비가동",0,VLOOKUP(E3528,[1]단가!$D$4:$G$1048576,4,0))</f>
        <v>58</v>
      </c>
      <c r="U3528" s="35">
        <f t="shared" si="283"/>
        <v>547520</v>
      </c>
      <c r="V3528" s="36" t="str">
        <f>IF($L3528="비가동",0,IF($B3528="in",VLOOKUP($E3528,[1]투입량!$M:$T,3,FALSE),VLOOKUP($E3528,[1]투입량!$D:$I,3,FALSE)))</f>
        <v>E7003</v>
      </c>
      <c r="W3528" s="35">
        <f>IF($L3528="비가동",0,IF($B3528="in",VLOOKUP($E3528,[1]투입량!$M:$T,6,FALSE),VLOOKUP($E3528,[1]투입량!$D:$I,5,FALSE)))</f>
        <v>80</v>
      </c>
      <c r="X3528" s="35">
        <f t="shared" si="285"/>
        <v>5192</v>
      </c>
      <c r="Y3528" s="37">
        <f>IF(V3528=0,0,VLOOKUP(V3528,[1]원재료!C:H,3,0)*0.001)</f>
        <v>4.95</v>
      </c>
      <c r="Z3528" s="35">
        <f t="shared" si="284"/>
        <v>25700.400000000001</v>
      </c>
      <c r="AA3528" s="49"/>
      <c r="AB3528" s="39" t="s">
        <v>232</v>
      </c>
      <c r="AC3528" s="40"/>
    </row>
    <row r="3529" spans="1:29" ht="19.5" customHeight="1" x14ac:dyDescent="0.45">
      <c r="A3529" s="58">
        <v>46164</v>
      </c>
      <c r="B3529" s="57" t="s">
        <v>29</v>
      </c>
      <c r="C3529" s="27" t="s">
        <v>168</v>
      </c>
      <c r="D3529" s="25" t="s">
        <v>345</v>
      </c>
      <c r="E3529" s="26" t="s">
        <v>346</v>
      </c>
      <c r="F3529" s="27" t="str">
        <f>VLOOKUP(표1[[#This Row],[품번]],[1]!품번구분[#Data],2,0)</f>
        <v>G</v>
      </c>
      <c r="G3529" s="26">
        <v>4</v>
      </c>
      <c r="H3529" s="28">
        <v>95</v>
      </c>
      <c r="I3529" s="28">
        <v>0</v>
      </c>
      <c r="J3529" s="29">
        <f>표1[[#This Row],[C/V]]*표1[[#This Row],[판수]]-표1[[#This Row],[불량수량]]</f>
        <v>380</v>
      </c>
      <c r="K3529" s="28" t="s">
        <v>352</v>
      </c>
      <c r="L3529" s="28" t="s">
        <v>34</v>
      </c>
      <c r="M3529" s="30" t="s">
        <v>230</v>
      </c>
      <c r="N3529" s="56" t="s">
        <v>353</v>
      </c>
      <c r="O3529" s="25">
        <f t="shared" si="286"/>
        <v>620</v>
      </c>
      <c r="P3529" s="31">
        <v>0</v>
      </c>
      <c r="Q3529" s="32"/>
      <c r="R3529" s="33">
        <f t="shared" si="288"/>
        <v>9.193548387096774</v>
      </c>
      <c r="S3529" s="34">
        <f t="shared" si="287"/>
        <v>195</v>
      </c>
      <c r="T3529" s="35">
        <f>IF(L3529="비가동",0,VLOOKUP(E3529,[1]단가!$D$4:$G$1048576,4,0))</f>
        <v>894.6</v>
      </c>
      <c r="U3529" s="35">
        <f t="shared" si="283"/>
        <v>339948</v>
      </c>
      <c r="V3529" s="36" t="str">
        <f>IF($L3529="비가동",0,IF($B3529="in",VLOOKUP($E3529,[1]투입량!$M:$T,3,FALSE),VLOOKUP($E3529,[1]투입량!$D:$I,3,FALSE)))</f>
        <v>E5007</v>
      </c>
      <c r="W3529" s="35">
        <f>IF($L3529="비가동",0,IF($B3529="in",VLOOKUP($E3529,[1]투입량!$M:$T,6,FALSE),VLOOKUP($E3529,[1]투입량!$D:$I,5,FALSE)))</f>
        <v>448</v>
      </c>
      <c r="X3529" s="35">
        <f t="shared" si="285"/>
        <v>46816.000000000007</v>
      </c>
      <c r="Y3529" s="37">
        <f>IF(V3529=0,0,VLOOKUP(V3529,'[1]원재료 (2)'!C:H,3,0)*0.001)</f>
        <v>4.45</v>
      </c>
      <c r="Z3529" s="35">
        <f t="shared" si="284"/>
        <v>208331.20000000004</v>
      </c>
      <c r="AA3529" s="49"/>
      <c r="AB3529" s="39" t="s">
        <v>232</v>
      </c>
      <c r="AC3529" s="40"/>
    </row>
    <row r="3530" spans="1:29" ht="19.5" customHeight="1" x14ac:dyDescent="0.45">
      <c r="A3530" s="58">
        <v>46164</v>
      </c>
      <c r="B3530" s="57" t="s">
        <v>29</v>
      </c>
      <c r="C3530" s="27" t="s">
        <v>168</v>
      </c>
      <c r="D3530" s="25" t="s">
        <v>348</v>
      </c>
      <c r="E3530" s="26">
        <v>480218</v>
      </c>
      <c r="F3530" s="27" t="str">
        <f>VLOOKUP(표1[[#This Row],[품번]],[1]!품번구분[#Data],2,0)</f>
        <v>G</v>
      </c>
      <c r="G3530" s="26">
        <v>6</v>
      </c>
      <c r="H3530" s="28">
        <v>95</v>
      </c>
      <c r="I3530" s="28">
        <v>0</v>
      </c>
      <c r="J3530" s="29">
        <f>표1[[#This Row],[C/V]]*표1[[#This Row],[판수]]-표1[[#This Row],[불량수량]]</f>
        <v>570</v>
      </c>
      <c r="K3530" s="28" t="s">
        <v>352</v>
      </c>
      <c r="L3530" s="28" t="s">
        <v>34</v>
      </c>
      <c r="M3530" s="30" t="s">
        <v>230</v>
      </c>
      <c r="N3530" s="56" t="s">
        <v>353</v>
      </c>
      <c r="O3530" s="25">
        <f t="shared" si="286"/>
        <v>620</v>
      </c>
      <c r="P3530" s="31">
        <v>0</v>
      </c>
      <c r="Q3530" s="32"/>
      <c r="R3530" s="33">
        <f t="shared" si="288"/>
        <v>9.193548387096774</v>
      </c>
      <c r="S3530" s="34">
        <f t="shared" si="287"/>
        <v>194</v>
      </c>
      <c r="T3530" s="35">
        <f>IF(L3530="비가동",0,VLOOKUP(E3530,[1]단가!$D$4:$G$1048576,4,0))</f>
        <v>724</v>
      </c>
      <c r="U3530" s="35">
        <f t="shared" si="283"/>
        <v>412680</v>
      </c>
      <c r="V3530" s="36" t="str">
        <f>IF($L3530="비가동",0,IF($B3530="in",VLOOKUP($E3530,[1]투입량!$M:$T,3,FALSE),VLOOKUP($E3530,[1]투입량!$D:$I,3,FALSE)))</f>
        <v>E5007</v>
      </c>
      <c r="W3530" s="35">
        <f>IF($L3530="비가동",0,IF($B3530="in",VLOOKUP($E3530,[1]투입량!$M:$T,6,FALSE),VLOOKUP($E3530,[1]투입량!$D:$I,5,FALSE)))</f>
        <v>300</v>
      </c>
      <c r="X3530" s="35">
        <f t="shared" si="285"/>
        <v>31350</v>
      </c>
      <c r="Y3530" s="37">
        <f>IF(V3530=0,0,VLOOKUP(V3530,[1]원재료!C:H,3,0)*0.001)</f>
        <v>4.55</v>
      </c>
      <c r="Z3530" s="35">
        <f t="shared" si="284"/>
        <v>142642.5</v>
      </c>
      <c r="AA3530" s="49"/>
      <c r="AB3530" s="39" t="s">
        <v>232</v>
      </c>
      <c r="AC3530" s="40"/>
    </row>
    <row r="3531" spans="1:29" ht="19.5" customHeight="1" x14ac:dyDescent="0.45">
      <c r="A3531" s="58">
        <v>46164</v>
      </c>
      <c r="B3531" s="57" t="s">
        <v>29</v>
      </c>
      <c r="C3531" s="27" t="s">
        <v>168</v>
      </c>
      <c r="D3531" s="25" t="s">
        <v>350</v>
      </c>
      <c r="E3531" s="26" t="s">
        <v>351</v>
      </c>
      <c r="F3531" s="27" t="str">
        <f>VLOOKUP(표1[[#This Row],[품번]],[1]!품번구분[#Data],2,0)</f>
        <v>G</v>
      </c>
      <c r="G3531" s="26">
        <v>4</v>
      </c>
      <c r="H3531" s="28">
        <v>62</v>
      </c>
      <c r="I3531" s="28">
        <v>0</v>
      </c>
      <c r="J3531" s="29">
        <f>표1[[#This Row],[C/V]]*표1[[#This Row],[판수]]-표1[[#This Row],[불량수량]]</f>
        <v>248</v>
      </c>
      <c r="K3531" s="28" t="s">
        <v>352</v>
      </c>
      <c r="L3531" s="28" t="s">
        <v>34</v>
      </c>
      <c r="M3531" s="30" t="s">
        <v>230</v>
      </c>
      <c r="N3531" s="56" t="s">
        <v>353</v>
      </c>
      <c r="O3531" s="25">
        <f t="shared" si="286"/>
        <v>620</v>
      </c>
      <c r="P3531" s="31">
        <v>0</v>
      </c>
      <c r="Q3531" s="32"/>
      <c r="R3531" s="33">
        <f t="shared" si="288"/>
        <v>6</v>
      </c>
      <c r="S3531" s="34">
        <f t="shared" si="287"/>
        <v>128</v>
      </c>
      <c r="T3531" s="35">
        <f>IF(L3531="비가동",0,VLOOKUP(E3531,[1]단가!$D$4:$G$1048576,4,0))</f>
        <v>1328.9</v>
      </c>
      <c r="U3531" s="35">
        <f t="shared" si="283"/>
        <v>329567.2</v>
      </c>
      <c r="V3531" s="36" t="str">
        <f>IF($L3531="비가동",0,IF($B3531="in",VLOOKUP($E3531,[1]투입량!$M:$T,3,FALSE),VLOOKUP($E3531,[1]투입량!$D:$I,3,FALSE)))</f>
        <v>E5007</v>
      </c>
      <c r="W3531" s="35">
        <f>IF($L3531="비가동",0,IF($B3531="in",VLOOKUP($E3531,[1]투입량!$M:$T,6,FALSE),VLOOKUP($E3531,[1]투입량!$D:$I,5,FALSE)))</f>
        <v>644</v>
      </c>
      <c r="X3531" s="35">
        <f t="shared" si="285"/>
        <v>43920.800000000003</v>
      </c>
      <c r="Y3531" s="37">
        <f>IF(V3531=0,0,VLOOKUP(V3531,[1]원재료!C:H,3,0)*0.001)</f>
        <v>4.55</v>
      </c>
      <c r="Z3531" s="35">
        <f t="shared" si="284"/>
        <v>199839.64</v>
      </c>
      <c r="AA3531" s="49"/>
      <c r="AB3531" s="39" t="s">
        <v>232</v>
      </c>
      <c r="AC3531" s="40"/>
    </row>
    <row r="3532" spans="1:29" ht="19.5" customHeight="1" x14ac:dyDescent="0.45">
      <c r="A3532" s="58">
        <v>46164</v>
      </c>
      <c r="B3532" s="57" t="s">
        <v>29</v>
      </c>
      <c r="C3532" s="27" t="s">
        <v>168</v>
      </c>
      <c r="D3532" s="25" t="s">
        <v>345</v>
      </c>
      <c r="E3532" s="26" t="s">
        <v>346</v>
      </c>
      <c r="F3532" s="27" t="str">
        <f>VLOOKUP(표1[[#This Row],[품번]],[1]!품번구분[#Data],2,0)</f>
        <v>G</v>
      </c>
      <c r="G3532" s="26">
        <v>4</v>
      </c>
      <c r="H3532" s="28">
        <v>100</v>
      </c>
      <c r="I3532" s="28">
        <v>0</v>
      </c>
      <c r="J3532" s="29">
        <f>표1[[#This Row],[C/V]]*표1[[#This Row],[판수]]-표1[[#This Row],[불량수량]]</f>
        <v>400</v>
      </c>
      <c r="K3532" s="28" t="s">
        <v>347</v>
      </c>
      <c r="L3532" s="28" t="s">
        <v>117</v>
      </c>
      <c r="M3532" s="30" t="s">
        <v>353</v>
      </c>
      <c r="N3532" s="56" t="s">
        <v>230</v>
      </c>
      <c r="O3532" s="25">
        <f t="shared" si="286"/>
        <v>660</v>
      </c>
      <c r="P3532" s="31">
        <v>0</v>
      </c>
      <c r="Q3532" s="32"/>
      <c r="R3532" s="33">
        <f t="shared" si="288"/>
        <v>9.0909090909090917</v>
      </c>
      <c r="S3532" s="34">
        <f t="shared" si="287"/>
        <v>195</v>
      </c>
      <c r="T3532" s="35">
        <f>IF(L3532="비가동",0,VLOOKUP(E3532,[1]단가!$D$4:$G$1048576,4,0))</f>
        <v>894.6</v>
      </c>
      <c r="U3532" s="35">
        <f t="shared" si="283"/>
        <v>357840</v>
      </c>
      <c r="V3532" s="36" t="str">
        <f>IF($L3532="비가동",0,IF($B3532="in",VLOOKUP($E3532,[1]투입량!$M:$T,3,FALSE),VLOOKUP($E3532,[1]투입량!$D:$I,3,FALSE)))</f>
        <v>E5007</v>
      </c>
      <c r="W3532" s="35">
        <f>IF($L3532="비가동",0,IF($B3532="in",VLOOKUP($E3532,[1]투입량!$M:$T,6,FALSE),VLOOKUP($E3532,[1]투입량!$D:$I,5,FALSE)))</f>
        <v>448</v>
      </c>
      <c r="X3532" s="35">
        <f t="shared" si="285"/>
        <v>49280.000000000007</v>
      </c>
      <c r="Y3532" s="37">
        <f>IF(V3532=0,0,VLOOKUP(V3532,'[1]원재료 (2)'!C:H,3,0)*0.001)</f>
        <v>4.45</v>
      </c>
      <c r="Z3532" s="35">
        <f t="shared" si="284"/>
        <v>219296.00000000003</v>
      </c>
      <c r="AA3532" s="49"/>
      <c r="AB3532" s="39" t="s">
        <v>232</v>
      </c>
      <c r="AC3532" s="40"/>
    </row>
    <row r="3533" spans="1:29" ht="19.5" customHeight="1" x14ac:dyDescent="0.45">
      <c r="A3533" s="58">
        <v>46164</v>
      </c>
      <c r="B3533" s="57" t="s">
        <v>29</v>
      </c>
      <c r="C3533" s="27" t="s">
        <v>168</v>
      </c>
      <c r="D3533" s="25" t="s">
        <v>348</v>
      </c>
      <c r="E3533" s="26">
        <v>480218</v>
      </c>
      <c r="F3533" s="27" t="str">
        <f>VLOOKUP(표1[[#This Row],[품번]],[1]!품번구분[#Data],2,0)</f>
        <v>G</v>
      </c>
      <c r="G3533" s="26">
        <v>6</v>
      </c>
      <c r="H3533" s="28">
        <v>99</v>
      </c>
      <c r="I3533" s="28">
        <v>0</v>
      </c>
      <c r="J3533" s="29">
        <f>표1[[#This Row],[C/V]]*표1[[#This Row],[판수]]-표1[[#This Row],[불량수량]]</f>
        <v>594</v>
      </c>
      <c r="K3533" s="28" t="s">
        <v>347</v>
      </c>
      <c r="L3533" s="28" t="s">
        <v>117</v>
      </c>
      <c r="M3533" s="30" t="s">
        <v>353</v>
      </c>
      <c r="N3533" s="56" t="s">
        <v>230</v>
      </c>
      <c r="O3533" s="25">
        <f t="shared" si="286"/>
        <v>660</v>
      </c>
      <c r="P3533" s="31">
        <v>0</v>
      </c>
      <c r="Q3533" s="32"/>
      <c r="R3533" s="33">
        <f t="shared" si="288"/>
        <v>9</v>
      </c>
      <c r="S3533" s="34">
        <f t="shared" si="287"/>
        <v>194</v>
      </c>
      <c r="T3533" s="35">
        <f>IF(L3533="비가동",0,VLOOKUP(E3533,[1]단가!$D$4:$G$1048576,4,0))</f>
        <v>724</v>
      </c>
      <c r="U3533" s="35">
        <f t="shared" si="283"/>
        <v>430056</v>
      </c>
      <c r="V3533" s="36" t="str">
        <f>IF($L3533="비가동",0,IF($B3533="in",VLOOKUP($E3533,[1]투입량!$M:$T,3,FALSE),VLOOKUP($E3533,[1]투입량!$D:$I,3,FALSE)))</f>
        <v>E5007</v>
      </c>
      <c r="W3533" s="35">
        <f>IF($L3533="비가동",0,IF($B3533="in",VLOOKUP($E3533,[1]투입량!$M:$T,6,FALSE),VLOOKUP($E3533,[1]투입량!$D:$I,5,FALSE)))</f>
        <v>300</v>
      </c>
      <c r="X3533" s="35">
        <f t="shared" si="285"/>
        <v>32670</v>
      </c>
      <c r="Y3533" s="37">
        <f>IF(V3533=0,0,VLOOKUP(V3533,'[1]원재료 (2)'!C:H,3,0)*0.001)</f>
        <v>4.45</v>
      </c>
      <c r="Z3533" s="35">
        <f t="shared" si="284"/>
        <v>145381.5</v>
      </c>
      <c r="AA3533" s="49"/>
      <c r="AB3533" s="39" t="s">
        <v>232</v>
      </c>
      <c r="AC3533" s="40"/>
    </row>
    <row r="3534" spans="1:29" ht="19.5" customHeight="1" x14ac:dyDescent="0.45">
      <c r="A3534" s="58">
        <v>46164</v>
      </c>
      <c r="B3534" s="57" t="s">
        <v>29</v>
      </c>
      <c r="C3534" s="27" t="s">
        <v>168</v>
      </c>
      <c r="D3534" s="25" t="s">
        <v>350</v>
      </c>
      <c r="E3534" s="26" t="s">
        <v>351</v>
      </c>
      <c r="F3534" s="27" t="str">
        <f>VLOOKUP(표1[[#This Row],[품번]],[1]!품번구분[#Data],2,0)</f>
        <v>G</v>
      </c>
      <c r="G3534" s="26">
        <v>4</v>
      </c>
      <c r="H3534" s="28">
        <v>66</v>
      </c>
      <c r="I3534" s="28">
        <v>0</v>
      </c>
      <c r="J3534" s="29">
        <f>표1[[#This Row],[C/V]]*표1[[#This Row],[판수]]-표1[[#This Row],[불량수량]]</f>
        <v>264</v>
      </c>
      <c r="K3534" s="28" t="s">
        <v>347</v>
      </c>
      <c r="L3534" s="28" t="s">
        <v>117</v>
      </c>
      <c r="M3534" s="30" t="s">
        <v>353</v>
      </c>
      <c r="N3534" s="56" t="s">
        <v>230</v>
      </c>
      <c r="O3534" s="25">
        <f t="shared" si="286"/>
        <v>660</v>
      </c>
      <c r="P3534" s="31">
        <v>0</v>
      </c>
      <c r="Q3534" s="32"/>
      <c r="R3534" s="33">
        <f t="shared" si="288"/>
        <v>6</v>
      </c>
      <c r="S3534" s="34">
        <f t="shared" si="287"/>
        <v>128</v>
      </c>
      <c r="T3534" s="35">
        <f>IF(L3534="비가동",0,VLOOKUP(E3534,[1]단가!$D$4:$G$1048576,4,0))</f>
        <v>1328.9</v>
      </c>
      <c r="U3534" s="35">
        <f t="shared" si="283"/>
        <v>350829.60000000003</v>
      </c>
      <c r="V3534" s="36" t="str">
        <f>IF($L3534="비가동",0,IF($B3534="in",VLOOKUP($E3534,[1]투입량!$M:$T,3,FALSE),VLOOKUP($E3534,[1]투입량!$D:$I,3,FALSE)))</f>
        <v>E5007</v>
      </c>
      <c r="W3534" s="35">
        <f>IF($L3534="비가동",0,IF($B3534="in",VLOOKUP($E3534,[1]투입량!$M:$T,6,FALSE),VLOOKUP($E3534,[1]투입량!$D:$I,5,FALSE)))</f>
        <v>644</v>
      </c>
      <c r="X3534" s="35">
        <f t="shared" si="285"/>
        <v>46754.400000000009</v>
      </c>
      <c r="Y3534" s="37">
        <f>IF(V3534=0,0,VLOOKUP(V3534,[1]원재료!C:H,3,0)*0.001)</f>
        <v>4.55</v>
      </c>
      <c r="Z3534" s="35">
        <f t="shared" si="284"/>
        <v>212732.52000000002</v>
      </c>
      <c r="AA3534" s="49"/>
      <c r="AB3534" s="39" t="s">
        <v>232</v>
      </c>
      <c r="AC3534" s="40"/>
    </row>
    <row r="3535" spans="1:29" ht="19.5" customHeight="1" x14ac:dyDescent="0.45">
      <c r="A3535" s="58">
        <v>46165</v>
      </c>
      <c r="B3535" s="57" t="s">
        <v>226</v>
      </c>
      <c r="C3535" s="27" t="s">
        <v>168</v>
      </c>
      <c r="D3535" s="25" t="s">
        <v>227</v>
      </c>
      <c r="E3535" s="26" t="s">
        <v>228</v>
      </c>
      <c r="F3535" s="27" t="str">
        <f>VLOOKUP(표1[[#This Row],[품번]],[1]!품번구분[#Data],2,0)</f>
        <v>G</v>
      </c>
      <c r="G3535" s="26">
        <v>12</v>
      </c>
      <c r="H3535" s="28">
        <v>80</v>
      </c>
      <c r="I3535" s="28">
        <v>0</v>
      </c>
      <c r="J3535" s="29">
        <f>표1[[#This Row],[C/V]]*표1[[#This Row],[판수]]-표1[[#This Row],[불량수량]]</f>
        <v>960</v>
      </c>
      <c r="K3535" s="28" t="s">
        <v>258</v>
      </c>
      <c r="L3535" s="28" t="s">
        <v>34</v>
      </c>
      <c r="M3535" s="30" t="s">
        <v>230</v>
      </c>
      <c r="N3535" s="56" t="s">
        <v>231</v>
      </c>
      <c r="O3535" s="25">
        <f t="shared" si="286"/>
        <v>540</v>
      </c>
      <c r="P3535" s="31">
        <v>0</v>
      </c>
      <c r="Q3535" s="32"/>
      <c r="R3535" s="33">
        <f t="shared" si="288"/>
        <v>8.8888888888888893</v>
      </c>
      <c r="S3535" s="34">
        <f t="shared" si="287"/>
        <v>187</v>
      </c>
      <c r="T3535" s="35">
        <f>IF(L3535="비가동",0,VLOOKUP(E3535,[1]단가!$D$4:$G$1048576,4,0))</f>
        <v>389.7</v>
      </c>
      <c r="U3535" s="35">
        <f t="shared" si="283"/>
        <v>374112</v>
      </c>
      <c r="V3535" s="36" t="str">
        <f>IF($L3535="비가동",0,IF($B3535="in",VLOOKUP($E3535,[1]투입량!$M:$T,3,FALSE),VLOOKUP($E3535,[1]투입량!$D:$I,3,FALSE)))</f>
        <v>E5008</v>
      </c>
      <c r="W3535" s="35">
        <f>IF($L3535="비가동",0,IF($B3535="in",VLOOKUP($E3535,[1]투입량!$M:$T,6,FALSE),VLOOKUP($E3535,[1]투입량!$D:$I,5,FALSE)))</f>
        <v>537</v>
      </c>
      <c r="X3535" s="35">
        <f t="shared" si="285"/>
        <v>47256</v>
      </c>
      <c r="Y3535" s="37">
        <f>IF(V3535=0,0,VLOOKUP(V3535,'[1]원재료 (2)'!C:H,3,0)*0.001)</f>
        <v>4.5600000000000005</v>
      </c>
      <c r="Z3535" s="35">
        <f t="shared" si="284"/>
        <v>215487.36000000002</v>
      </c>
      <c r="AA3535" s="49"/>
      <c r="AB3535" s="39" t="s">
        <v>232</v>
      </c>
      <c r="AC3535" s="40"/>
    </row>
    <row r="3536" spans="1:29" ht="19.5" customHeight="1" x14ac:dyDescent="0.45">
      <c r="A3536" s="58">
        <v>46165</v>
      </c>
      <c r="B3536" s="57" t="s">
        <v>226</v>
      </c>
      <c r="C3536" s="27" t="s">
        <v>168</v>
      </c>
      <c r="D3536" s="25" t="s">
        <v>233</v>
      </c>
      <c r="E3536" s="26" t="s">
        <v>443</v>
      </c>
      <c r="F3536" s="27" t="str">
        <f>VLOOKUP(표1[[#This Row],[품번]],[1]!품번구분[#Data],2,0)</f>
        <v>G</v>
      </c>
      <c r="G3536" s="26">
        <v>1</v>
      </c>
      <c r="H3536" s="28">
        <v>18</v>
      </c>
      <c r="I3536" s="28">
        <v>0</v>
      </c>
      <c r="J3536" s="29">
        <f>표1[[#This Row],[C/V]]*표1[[#This Row],[판수]]-표1[[#This Row],[불량수량]]</f>
        <v>18</v>
      </c>
      <c r="K3536" s="28" t="s">
        <v>258</v>
      </c>
      <c r="L3536" s="28" t="s">
        <v>34</v>
      </c>
      <c r="M3536" s="30" t="s">
        <v>230</v>
      </c>
      <c r="N3536" s="30">
        <v>0.40277777777777773</v>
      </c>
      <c r="O3536" s="25">
        <f t="shared" si="286"/>
        <v>100</v>
      </c>
      <c r="P3536" s="31">
        <v>0</v>
      </c>
      <c r="Q3536" s="32"/>
      <c r="R3536" s="33">
        <f t="shared" si="288"/>
        <v>10.799999999999999</v>
      </c>
      <c r="S3536" s="34">
        <f t="shared" si="287"/>
        <v>18</v>
      </c>
      <c r="T3536" s="35">
        <f>IF(L3536="비가동",0,VLOOKUP(E3536,[1]단가!$D$4:$G$1048576,4,0))</f>
        <v>3795.7</v>
      </c>
      <c r="U3536" s="35">
        <f t="shared" si="283"/>
        <v>68322.599999999991</v>
      </c>
      <c r="V3536" s="36" t="str">
        <f>IF($L3536="비가동",0,IF($B3536="in",VLOOKUP($E3536,[1]투입량!$M:$T,3,FALSE),VLOOKUP($E3536,[1]투입량!$D:$I,3,FALSE)))</f>
        <v>E5007</v>
      </c>
      <c r="W3536" s="35">
        <f>IF($L3536="비가동",0,IF($B3536="in",VLOOKUP($E3536,[1]투입량!$M:$T,6,FALSE),VLOOKUP($E3536,[1]투입량!$D:$I,5,FALSE)))</f>
        <v>0</v>
      </c>
      <c r="X3536" s="35">
        <f t="shared" si="285"/>
        <v>0</v>
      </c>
      <c r="Y3536" s="37">
        <f>IF(V3536=0,0,VLOOKUP(V3536,'[1]원재료 (2)'!C:H,3,0)*0.001)</f>
        <v>4.45</v>
      </c>
      <c r="Z3536" s="35">
        <f t="shared" si="284"/>
        <v>0</v>
      </c>
      <c r="AA3536" s="49"/>
      <c r="AB3536" s="39" t="s">
        <v>232</v>
      </c>
      <c r="AC3536" s="40"/>
    </row>
    <row r="3537" spans="1:29" ht="19.5" hidden="1" customHeight="1" x14ac:dyDescent="0.45">
      <c r="A3537" s="58">
        <v>46165</v>
      </c>
      <c r="B3537" s="57" t="s">
        <v>226</v>
      </c>
      <c r="C3537" s="27" t="s">
        <v>168</v>
      </c>
      <c r="D3537" s="25" t="s">
        <v>233</v>
      </c>
      <c r="E3537" s="26" t="s">
        <v>234</v>
      </c>
      <c r="F3537" s="27" t="str">
        <f>VLOOKUP(표1[[#This Row],[품번]],[1]!품번구분[#Data],2,0)</f>
        <v>G</v>
      </c>
      <c r="G3537" s="26">
        <v>12</v>
      </c>
      <c r="H3537" s="28">
        <v>44</v>
      </c>
      <c r="I3537" s="28">
        <v>0</v>
      </c>
      <c r="J3537" s="29">
        <f>표1[[#This Row],[C/V]]*표1[[#This Row],[판수]]-표1[[#This Row],[불량수량]]</f>
        <v>528</v>
      </c>
      <c r="K3537" s="28" t="s">
        <v>258</v>
      </c>
      <c r="L3537" s="28" t="s">
        <v>34</v>
      </c>
      <c r="M3537" s="30">
        <v>0.40277777777777773</v>
      </c>
      <c r="N3537" s="56" t="s">
        <v>231</v>
      </c>
      <c r="O3537" s="25">
        <f t="shared" si="286"/>
        <v>330</v>
      </c>
      <c r="P3537" s="31">
        <v>110</v>
      </c>
      <c r="Q3537" s="32" t="s">
        <v>100</v>
      </c>
      <c r="R3537" s="33">
        <f t="shared" si="288"/>
        <v>8</v>
      </c>
      <c r="S3537" s="34">
        <f t="shared" si="287"/>
        <v>151</v>
      </c>
      <c r="T3537" s="35">
        <f>IF(L3537="비가동",0,VLOOKUP(E3537,[1]단가!$D$4:$G$1048576,4,0))</f>
        <v>760.3</v>
      </c>
      <c r="U3537" s="35">
        <f t="shared" si="283"/>
        <v>401438.39999999997</v>
      </c>
      <c r="V3537" s="36" t="str">
        <f>IF($L3537="비가동",0,IF($B3537="in",VLOOKUP($E3537,[1]투입량!$M:$T,3,FALSE),VLOOKUP($E3537,[1]투입량!$D:$I,3,FALSE)))</f>
        <v>E5007</v>
      </c>
      <c r="W3537" s="35">
        <f>IF($L3537="비가동",0,IF($B3537="in",VLOOKUP($E3537,[1]투입량!$M:$T,6,FALSE),VLOOKUP($E3537,[1]투입량!$D:$I,5,FALSE)))</f>
        <v>531</v>
      </c>
      <c r="X3537" s="35">
        <f t="shared" si="285"/>
        <v>25700.400000000001</v>
      </c>
      <c r="Y3537" s="37">
        <f>IF(V3537=0,0,VLOOKUP(V3537,'[1]원재료 (2)'!C:H,3,0)*0.001)</f>
        <v>4.45</v>
      </c>
      <c r="Z3537" s="35">
        <f t="shared" si="284"/>
        <v>114366.78000000001</v>
      </c>
      <c r="AA3537" s="49"/>
      <c r="AB3537" s="39" t="s">
        <v>232</v>
      </c>
      <c r="AC3537" s="40"/>
    </row>
    <row r="3538" spans="1:29" ht="19.5" customHeight="1" x14ac:dyDescent="0.45">
      <c r="A3538" s="58">
        <v>46165</v>
      </c>
      <c r="B3538" s="57" t="s">
        <v>226</v>
      </c>
      <c r="C3538" s="27" t="s">
        <v>168</v>
      </c>
      <c r="D3538" s="25" t="s">
        <v>256</v>
      </c>
      <c r="E3538" s="26" t="s">
        <v>249</v>
      </c>
      <c r="F3538" s="27" t="str">
        <f>VLOOKUP(표1[[#This Row],[품번]],[1]!품번구분[#Data],2,0)</f>
        <v>G</v>
      </c>
      <c r="G3538" s="26">
        <v>8</v>
      </c>
      <c r="H3538" s="28">
        <v>21</v>
      </c>
      <c r="I3538" s="28">
        <v>0</v>
      </c>
      <c r="J3538" s="29">
        <f>표1[[#This Row],[C/V]]*표1[[#This Row],[판수]]-표1[[#This Row],[불량수량]]</f>
        <v>168</v>
      </c>
      <c r="K3538" s="28" t="s">
        <v>445</v>
      </c>
      <c r="L3538" s="28" t="s">
        <v>34</v>
      </c>
      <c r="M3538" s="30" t="s">
        <v>230</v>
      </c>
      <c r="N3538" s="30">
        <v>0.45833333333333331</v>
      </c>
      <c r="O3538" s="25">
        <f t="shared" si="286"/>
        <v>180</v>
      </c>
      <c r="P3538" s="31">
        <v>0</v>
      </c>
      <c r="Q3538" s="32"/>
      <c r="R3538" s="33">
        <f t="shared" si="288"/>
        <v>7</v>
      </c>
      <c r="S3538" s="34">
        <f t="shared" si="287"/>
        <v>21</v>
      </c>
      <c r="T3538" s="35">
        <f>IF(L3538="비가동",0,VLOOKUP(E3538,[1]단가!$D$4:$G$1048576,4,0))</f>
        <v>874</v>
      </c>
      <c r="U3538" s="35">
        <f t="shared" si="283"/>
        <v>146832</v>
      </c>
      <c r="V3538" s="36" t="str">
        <f>IF($L3538="비가동",0,IF($B3538="in",VLOOKUP($E3538,[1]투입량!$M:$T,3,FALSE),VLOOKUP($E3538,[1]투입량!$D:$I,3,FALSE)))</f>
        <v>E5005-1(리본)</v>
      </c>
      <c r="W3538" s="35">
        <f>IF($L3538="비가동",0,IF($B3538="in",VLOOKUP($E3538,[1]투입량!$M:$T,6,FALSE),VLOOKUP($E3538,[1]투입량!$D:$I,5,FALSE)))</f>
        <v>1163.9000000000001</v>
      </c>
      <c r="X3538" s="35">
        <f t="shared" si="285"/>
        <v>26886.090000000004</v>
      </c>
      <c r="Y3538" s="37">
        <f>IF(V3538=0,0,VLOOKUP(V3538,[1]원재료!C:H,3,0)*0.001)</f>
        <v>3.35</v>
      </c>
      <c r="Z3538" s="35">
        <f t="shared" si="284"/>
        <v>90068.401500000022</v>
      </c>
      <c r="AA3538" s="49"/>
      <c r="AB3538" s="39" t="s">
        <v>232</v>
      </c>
      <c r="AC3538" s="40"/>
    </row>
    <row r="3539" spans="1:29" ht="19.5" hidden="1" customHeight="1" x14ac:dyDescent="0.45">
      <c r="A3539" s="58">
        <v>46165</v>
      </c>
      <c r="B3539" s="57" t="s">
        <v>226</v>
      </c>
      <c r="C3539" s="27" t="s">
        <v>168</v>
      </c>
      <c r="D3539" s="25" t="s">
        <v>256</v>
      </c>
      <c r="E3539" s="26" t="s">
        <v>402</v>
      </c>
      <c r="F3539" s="27" t="str">
        <f>VLOOKUP(표1[[#This Row],[품번]],[1]!품번구분[#Data],2,0)</f>
        <v>G</v>
      </c>
      <c r="G3539" s="26">
        <v>9</v>
      </c>
      <c r="H3539" s="28">
        <v>13</v>
      </c>
      <c r="I3539" s="28">
        <v>0</v>
      </c>
      <c r="J3539" s="29">
        <f>표1[[#This Row],[C/V]]*표1[[#This Row],[판수]]-표1[[#This Row],[불량수량]]</f>
        <v>117</v>
      </c>
      <c r="K3539" s="28" t="s">
        <v>445</v>
      </c>
      <c r="L3539" s="28" t="s">
        <v>34</v>
      </c>
      <c r="M3539" s="30">
        <v>0.45833333333333331</v>
      </c>
      <c r="N3539" s="56" t="s">
        <v>231</v>
      </c>
      <c r="O3539" s="25">
        <f t="shared" si="286"/>
        <v>90</v>
      </c>
      <c r="P3539" s="31">
        <v>270</v>
      </c>
      <c r="Q3539" s="32" t="s">
        <v>100</v>
      </c>
      <c r="R3539" s="33">
        <f t="shared" si="288"/>
        <v>8.6666666666666661</v>
      </c>
      <c r="S3539" s="34">
        <f t="shared" si="287"/>
        <v>105</v>
      </c>
      <c r="T3539" s="35">
        <f>IF(L3539="비가동",0,VLOOKUP(E3539,[1]단가!$D$4:$G$1048576,4,0))</f>
        <v>1200</v>
      </c>
      <c r="U3539" s="35">
        <f t="shared" si="283"/>
        <v>140400</v>
      </c>
      <c r="V3539" s="36" t="str">
        <f>IF($L3539="비가동",0,IF($B3539="in",VLOOKUP($E3539,[1]투입량!$M:$T,3,FALSE),VLOOKUP($E3539,[1]투입량!$D:$I,3,FALSE)))</f>
        <v>E5005-1</v>
      </c>
      <c r="W3539" s="35">
        <f>IF($L3539="비가동",0,IF($B3539="in",VLOOKUP($E3539,[1]투입량!$M:$T,6,FALSE),VLOOKUP($E3539,[1]투입량!$D:$I,5,FALSE)))</f>
        <v>1588</v>
      </c>
      <c r="X3539" s="35">
        <f t="shared" si="285"/>
        <v>22708.400000000001</v>
      </c>
      <c r="Y3539" s="37">
        <f>IF(V3539=0,0,VLOOKUP(V3539,[1]원재료!C:H,3,0)*0.001)</f>
        <v>3.25</v>
      </c>
      <c r="Z3539" s="35">
        <f t="shared" si="284"/>
        <v>73802.3</v>
      </c>
      <c r="AA3539" s="49"/>
      <c r="AB3539" s="39" t="s">
        <v>232</v>
      </c>
      <c r="AC3539" s="40"/>
    </row>
    <row r="3540" spans="1:29" ht="19.5" customHeight="1" x14ac:dyDescent="0.45">
      <c r="A3540" s="58">
        <v>46165</v>
      </c>
      <c r="B3540" s="57" t="s">
        <v>226</v>
      </c>
      <c r="C3540" s="27" t="s">
        <v>168</v>
      </c>
      <c r="D3540" s="25" t="s">
        <v>235</v>
      </c>
      <c r="E3540" s="26" t="s">
        <v>236</v>
      </c>
      <c r="F3540" s="27" t="str">
        <f>VLOOKUP(표1[[#This Row],[품번]],[1]!품번구분[#Data],2,0)</f>
        <v>G</v>
      </c>
      <c r="G3540" s="26">
        <v>16</v>
      </c>
      <c r="H3540" s="28">
        <v>54</v>
      </c>
      <c r="I3540" s="28">
        <v>0</v>
      </c>
      <c r="J3540" s="29">
        <f>표1[[#This Row],[C/V]]*표1[[#This Row],[판수]]-표1[[#This Row],[불량수량]]</f>
        <v>864</v>
      </c>
      <c r="K3540" s="28" t="s">
        <v>445</v>
      </c>
      <c r="L3540" s="28" t="s">
        <v>34</v>
      </c>
      <c r="M3540" s="30" t="s">
        <v>230</v>
      </c>
      <c r="N3540" s="56" t="s">
        <v>231</v>
      </c>
      <c r="O3540" s="25">
        <f t="shared" si="286"/>
        <v>540</v>
      </c>
      <c r="P3540" s="31">
        <v>0</v>
      </c>
      <c r="Q3540" s="32"/>
      <c r="R3540" s="33">
        <f t="shared" si="288"/>
        <v>6</v>
      </c>
      <c r="S3540" s="34">
        <f t="shared" si="287"/>
        <v>146</v>
      </c>
      <c r="T3540" s="35">
        <f>IF(L3540="비가동",0,VLOOKUP(E3540,[1]단가!$D$4:$G$1048576,4,0))</f>
        <v>1541.9</v>
      </c>
      <c r="U3540" s="35">
        <f t="shared" si="283"/>
        <v>1332201.6000000001</v>
      </c>
      <c r="V3540" s="36" t="str">
        <f>IF($L3540="비가동",0,IF($B3540="in",VLOOKUP($E3540,[1]투입량!$M:$T,3,FALSE),VLOOKUP($E3540,[1]투입량!$D:$I,3,FALSE)))</f>
        <v>E5005-1</v>
      </c>
      <c r="W3540" s="35">
        <f>IF($L3540="비가동",0,IF($B3540="in",VLOOKUP($E3540,[1]투입량!$M:$T,6,FALSE),VLOOKUP($E3540,[1]투입량!$D:$I,5,FALSE)))</f>
        <v>3102</v>
      </c>
      <c r="X3540" s="35">
        <f t="shared" si="285"/>
        <v>184258.80000000002</v>
      </c>
      <c r="Y3540" s="37">
        <f>IF(V3540=0,0,VLOOKUP(V3540,'[1]원재료 (2)'!C:H,3,0)*0.001)</f>
        <v>3.25</v>
      </c>
      <c r="Z3540" s="35">
        <f t="shared" si="284"/>
        <v>598841.10000000009</v>
      </c>
      <c r="AA3540" s="49"/>
      <c r="AB3540" s="39" t="s">
        <v>232</v>
      </c>
      <c r="AC3540" s="40"/>
    </row>
    <row r="3541" spans="1:29" ht="19.5" customHeight="1" x14ac:dyDescent="0.45">
      <c r="A3541" s="58">
        <v>46165</v>
      </c>
      <c r="B3541" s="57" t="s">
        <v>226</v>
      </c>
      <c r="C3541" s="27" t="s">
        <v>168</v>
      </c>
      <c r="D3541" s="25" t="s">
        <v>239</v>
      </c>
      <c r="E3541" s="26" t="s">
        <v>240</v>
      </c>
      <c r="F3541" s="27" t="str">
        <f>VLOOKUP(표1[[#This Row],[품번]],[1]!품번구분[#Data],2,0)</f>
        <v>G</v>
      </c>
      <c r="G3541" s="26">
        <v>16</v>
      </c>
      <c r="H3541" s="28">
        <v>60</v>
      </c>
      <c r="I3541" s="28">
        <v>0</v>
      </c>
      <c r="J3541" s="29">
        <f>표1[[#This Row],[C/V]]*표1[[#This Row],[판수]]-표1[[#This Row],[불량수량]]</f>
        <v>960</v>
      </c>
      <c r="K3541" s="28" t="s">
        <v>263</v>
      </c>
      <c r="L3541" s="28" t="s">
        <v>34</v>
      </c>
      <c r="M3541" s="30" t="s">
        <v>230</v>
      </c>
      <c r="N3541" s="56" t="s">
        <v>231</v>
      </c>
      <c r="O3541" s="25">
        <f t="shared" si="286"/>
        <v>540</v>
      </c>
      <c r="P3541" s="31">
        <v>0</v>
      </c>
      <c r="Q3541" s="32"/>
      <c r="R3541" s="33">
        <f t="shared" si="288"/>
        <v>6.6666666666666661</v>
      </c>
      <c r="S3541" s="34">
        <f t="shared" si="287"/>
        <v>158</v>
      </c>
      <c r="T3541" s="35">
        <f>IF(L3541="비가동",0,VLOOKUP(E3541,[1]단가!$D$4:$G$1048576,4,0))</f>
        <v>333.6</v>
      </c>
      <c r="U3541" s="35">
        <f t="shared" si="283"/>
        <v>320256</v>
      </c>
      <c r="V3541" s="36" t="str">
        <f>IF($L3541="비가동",0,IF($B3541="in",VLOOKUP($E3541,[1]투입량!$M:$T,3,FALSE),VLOOKUP($E3541,[1]투입량!$D:$I,3,FALSE)))</f>
        <v>E5005-1(리본)</v>
      </c>
      <c r="W3541" s="35">
        <f>IF($L3541="비가동",0,IF($B3541="in",VLOOKUP($E3541,[1]투입량!$M:$T,6,FALSE),VLOOKUP($E3541,[1]투입량!$D:$I,5,FALSE)))</f>
        <v>0</v>
      </c>
      <c r="X3541" s="35">
        <f t="shared" si="285"/>
        <v>0</v>
      </c>
      <c r="Y3541" s="37">
        <f>IF(V3541=0,0,VLOOKUP(V3541,'[1]원재료 (2)'!C:H,3,0)*0.001)</f>
        <v>3.35</v>
      </c>
      <c r="Z3541" s="35">
        <f t="shared" si="284"/>
        <v>0</v>
      </c>
      <c r="AA3541" s="49"/>
      <c r="AB3541" s="39" t="s">
        <v>232</v>
      </c>
      <c r="AC3541" s="40"/>
    </row>
    <row r="3542" spans="1:29" ht="19.5" customHeight="1" x14ac:dyDescent="0.45">
      <c r="A3542" s="58">
        <v>46165</v>
      </c>
      <c r="B3542" s="57" t="s">
        <v>226</v>
      </c>
      <c r="C3542" s="27" t="s">
        <v>168</v>
      </c>
      <c r="D3542" s="25" t="s">
        <v>264</v>
      </c>
      <c r="E3542" s="26" t="s">
        <v>265</v>
      </c>
      <c r="F3542" s="27" t="str">
        <f>VLOOKUP(표1[[#This Row],[품번]],[1]!품번구분[#Data],2,0)</f>
        <v>G</v>
      </c>
      <c r="G3542" s="26">
        <v>24</v>
      </c>
      <c r="H3542" s="28">
        <v>60</v>
      </c>
      <c r="I3542" s="28">
        <v>0</v>
      </c>
      <c r="J3542" s="29">
        <f>표1[[#This Row],[C/V]]*표1[[#This Row],[판수]]-표1[[#This Row],[불량수량]]</f>
        <v>1440</v>
      </c>
      <c r="K3542" s="28" t="s">
        <v>263</v>
      </c>
      <c r="L3542" s="28" t="s">
        <v>34</v>
      </c>
      <c r="M3542" s="30" t="s">
        <v>230</v>
      </c>
      <c r="N3542" s="56" t="s">
        <v>231</v>
      </c>
      <c r="O3542" s="25">
        <f t="shared" si="286"/>
        <v>540</v>
      </c>
      <c r="P3542" s="31">
        <v>0</v>
      </c>
      <c r="Q3542" s="32"/>
      <c r="R3542" s="33">
        <f t="shared" si="288"/>
        <v>6.6666666666666661</v>
      </c>
      <c r="S3542" s="34">
        <f t="shared" si="287"/>
        <v>147</v>
      </c>
      <c r="T3542" s="35">
        <f>IF(L3542="비가동",0,VLOOKUP(E3542,[1]단가!$D$4:$G$1048576,4,0))</f>
        <v>473</v>
      </c>
      <c r="U3542" s="35">
        <f t="shared" si="283"/>
        <v>681120</v>
      </c>
      <c r="V3542" s="36" t="str">
        <f>IF($L3542="비가동",0,IF($B3542="in",VLOOKUP($E3542,[1]투입량!$M:$T,3,FALSE),VLOOKUP($E3542,[1]투입량!$D:$I,3,FALSE)))</f>
        <v>E5005-1</v>
      </c>
      <c r="W3542" s="35">
        <f>IF($L3542="비가동",0,IF($B3542="in",VLOOKUP($E3542,[1]투입량!$M:$T,6,FALSE),VLOOKUP($E3542,[1]투입량!$D:$I,5,FALSE)))</f>
        <v>1770</v>
      </c>
      <c r="X3542" s="35">
        <f t="shared" si="285"/>
        <v>116820.00000000001</v>
      </c>
      <c r="Y3542" s="37">
        <f>IF(V3542=0,0,VLOOKUP(V3542,'[1]원재료 (2)'!C:H,3,0)*0.001)</f>
        <v>3.25</v>
      </c>
      <c r="Z3542" s="35">
        <f t="shared" si="284"/>
        <v>379665.00000000006</v>
      </c>
      <c r="AA3542" s="49"/>
      <c r="AB3542" s="39" t="s">
        <v>232</v>
      </c>
      <c r="AC3542" s="40"/>
    </row>
    <row r="3543" spans="1:29" ht="19.5" customHeight="1" x14ac:dyDescent="0.45">
      <c r="A3543" s="58">
        <v>46165</v>
      </c>
      <c r="B3543" s="57" t="s">
        <v>226</v>
      </c>
      <c r="C3543" s="27" t="s">
        <v>168</v>
      </c>
      <c r="D3543" s="25" t="s">
        <v>241</v>
      </c>
      <c r="E3543" s="26" t="s">
        <v>242</v>
      </c>
      <c r="F3543" s="27" t="str">
        <f>VLOOKUP(표1[[#This Row],[품번]],[1]!품번구분[#Data],2,0)</f>
        <v>G</v>
      </c>
      <c r="G3543" s="26">
        <v>16</v>
      </c>
      <c r="H3543" s="28">
        <v>75</v>
      </c>
      <c r="I3543" s="28">
        <v>0</v>
      </c>
      <c r="J3543" s="29">
        <f>표1[[#This Row],[C/V]]*표1[[#This Row],[판수]]-표1[[#This Row],[불량수량]]</f>
        <v>1200</v>
      </c>
      <c r="K3543" s="28" t="s">
        <v>266</v>
      </c>
      <c r="L3543" s="28" t="s">
        <v>34</v>
      </c>
      <c r="M3543" s="30" t="s">
        <v>230</v>
      </c>
      <c r="N3543" s="56" t="s">
        <v>231</v>
      </c>
      <c r="O3543" s="25">
        <f t="shared" si="286"/>
        <v>540</v>
      </c>
      <c r="P3543" s="31">
        <v>0</v>
      </c>
      <c r="Q3543" s="32"/>
      <c r="R3543" s="33">
        <f t="shared" si="288"/>
        <v>8.3333333333333339</v>
      </c>
      <c r="S3543" s="34">
        <f t="shared" si="287"/>
        <v>176</v>
      </c>
      <c r="T3543" s="35">
        <f>IF(L3543="비가동",0,VLOOKUP(E3543,[1]단가!$D$4:$G$1048576,4,0))</f>
        <v>774</v>
      </c>
      <c r="U3543" s="35">
        <f t="shared" si="283"/>
        <v>928800</v>
      </c>
      <c r="V3543" s="36" t="str">
        <f>IF($L3543="비가동",0,IF($B3543="in",VLOOKUP($E3543,[1]투입량!$M:$T,3,FALSE),VLOOKUP($E3543,[1]투입량!$D:$I,3,FALSE)))</f>
        <v>E4701(리본)</v>
      </c>
      <c r="W3543" s="35">
        <f>IF($L3543="비가동",0,IF($B3543="in",VLOOKUP($E3543,[1]투입량!$M:$T,6,FALSE),VLOOKUP($E3543,[1]투입량!$D:$I,5,FALSE)))</f>
        <v>2022.6999999999998</v>
      </c>
      <c r="X3543" s="35">
        <f t="shared" si="285"/>
        <v>166872.74999999997</v>
      </c>
      <c r="Y3543" s="37">
        <f>IF(V3543=0,0,VLOOKUP(V3543,[1]원재료!C:H,3,0)*0.001)</f>
        <v>3.41</v>
      </c>
      <c r="Z3543" s="35">
        <f t="shared" si="284"/>
        <v>569036.0774999999</v>
      </c>
      <c r="AA3543" s="49"/>
      <c r="AB3543" s="39" t="s">
        <v>232</v>
      </c>
      <c r="AC3543" s="40"/>
    </row>
    <row r="3544" spans="1:29" ht="19.5" customHeight="1" x14ac:dyDescent="0.45">
      <c r="A3544" s="58">
        <v>46165</v>
      </c>
      <c r="B3544" s="57" t="s">
        <v>226</v>
      </c>
      <c r="C3544" s="27" t="s">
        <v>168</v>
      </c>
      <c r="D3544" s="25" t="s">
        <v>244</v>
      </c>
      <c r="E3544" s="26" t="s">
        <v>245</v>
      </c>
      <c r="F3544" s="27" t="str">
        <f>VLOOKUP(표1[[#This Row],[품번]],[1]!품번구분[#Data],2,0)</f>
        <v>G</v>
      </c>
      <c r="G3544" s="26">
        <v>20</v>
      </c>
      <c r="H3544" s="28">
        <v>75</v>
      </c>
      <c r="I3544" s="28">
        <v>0</v>
      </c>
      <c r="J3544" s="29">
        <f>표1[[#This Row],[C/V]]*표1[[#This Row],[판수]]-표1[[#This Row],[불량수량]]</f>
        <v>1500</v>
      </c>
      <c r="K3544" s="28" t="s">
        <v>266</v>
      </c>
      <c r="L3544" s="28" t="s">
        <v>34</v>
      </c>
      <c r="M3544" s="30" t="s">
        <v>230</v>
      </c>
      <c r="N3544" s="56" t="s">
        <v>231</v>
      </c>
      <c r="O3544" s="25">
        <f t="shared" si="286"/>
        <v>540</v>
      </c>
      <c r="P3544" s="31">
        <v>0</v>
      </c>
      <c r="Q3544" s="32"/>
      <c r="R3544" s="33">
        <f t="shared" si="288"/>
        <v>8.3333333333333339</v>
      </c>
      <c r="S3544" s="34">
        <f t="shared" si="287"/>
        <v>177</v>
      </c>
      <c r="T3544" s="35">
        <f>IF(L3544="비가동",0,VLOOKUP(E3544,[1]단가!$D$4:$G$1048576,4,0))</f>
        <v>350</v>
      </c>
      <c r="U3544" s="35">
        <f t="shared" si="283"/>
        <v>525000</v>
      </c>
      <c r="V3544" s="36" t="str">
        <f>IF($L3544="비가동",0,IF($B3544="in",VLOOKUP($E3544,[1]투입량!$M:$T,3,FALSE),VLOOKUP($E3544,[1]투입량!$D:$I,3,FALSE)))</f>
        <v>E5005-1</v>
      </c>
      <c r="W3544" s="35">
        <f>IF($L3544="비가동",0,IF($B3544="in",VLOOKUP($E3544,[1]투입량!$M:$T,6,FALSE),VLOOKUP($E3544,[1]투입량!$D:$I,5,FALSE)))</f>
        <v>1147</v>
      </c>
      <c r="X3544" s="35">
        <f t="shared" si="285"/>
        <v>94627.5</v>
      </c>
      <c r="Y3544" s="37">
        <f>IF(V3544=0,0,VLOOKUP(V3544,'[1]원재료 (2)'!C:H,3,0)*0.001)</f>
        <v>3.25</v>
      </c>
      <c r="Z3544" s="35">
        <f t="shared" si="284"/>
        <v>307539.375</v>
      </c>
      <c r="AA3544" s="49"/>
      <c r="AB3544" s="39" t="s">
        <v>232</v>
      </c>
      <c r="AC3544" s="40"/>
    </row>
    <row r="3545" spans="1:29" ht="19.5" customHeight="1" x14ac:dyDescent="0.45">
      <c r="A3545" s="58">
        <v>46165</v>
      </c>
      <c r="B3545" s="57" t="s">
        <v>226</v>
      </c>
      <c r="C3545" s="27" t="s">
        <v>168</v>
      </c>
      <c r="D3545" s="25" t="s">
        <v>246</v>
      </c>
      <c r="E3545" s="26" t="s">
        <v>451</v>
      </c>
      <c r="F3545" s="27" t="str">
        <f>VLOOKUP(표1[[#This Row],[품번]],[1]!품번구분[#Data],2,0)</f>
        <v>G</v>
      </c>
      <c r="G3545" s="26">
        <v>24</v>
      </c>
      <c r="H3545" s="28">
        <v>74</v>
      </c>
      <c r="I3545" s="28">
        <v>0</v>
      </c>
      <c r="J3545" s="29">
        <f>표1[[#This Row],[C/V]]*표1[[#This Row],[판수]]-표1[[#This Row],[불량수량]]</f>
        <v>1776</v>
      </c>
      <c r="K3545" s="28" t="s">
        <v>266</v>
      </c>
      <c r="L3545" s="28" t="s">
        <v>34</v>
      </c>
      <c r="M3545" s="30" t="s">
        <v>230</v>
      </c>
      <c r="N3545" s="56" t="s">
        <v>231</v>
      </c>
      <c r="O3545" s="25">
        <f t="shared" si="286"/>
        <v>540</v>
      </c>
      <c r="P3545" s="31">
        <v>0</v>
      </c>
      <c r="Q3545" s="32"/>
      <c r="R3545" s="33">
        <f t="shared" si="288"/>
        <v>8.2222222222222232</v>
      </c>
      <c r="S3545" s="34">
        <f t="shared" si="287"/>
        <v>176</v>
      </c>
      <c r="T3545" s="35">
        <f>IF(L3545="비가동",0,VLOOKUP(E3545,[1]단가!$D$4:$G$1048576,4,0))</f>
        <v>320</v>
      </c>
      <c r="U3545" s="35">
        <f t="shared" si="283"/>
        <v>568320</v>
      </c>
      <c r="V3545" s="36" t="str">
        <f>IF($L3545="비가동",0,IF($B3545="in",VLOOKUP($E3545,[1]투입량!$M:$T,3,FALSE),VLOOKUP($E3545,[1]투입량!$D:$I,3,FALSE)))</f>
        <v>E5005-1</v>
      </c>
      <c r="W3545" s="35">
        <f>IF($L3545="비가동",0,IF($B3545="in",VLOOKUP($E3545,[1]투입량!$M:$T,6,FALSE),VLOOKUP($E3545,[1]투입량!$D:$I,5,FALSE)))</f>
        <v>0</v>
      </c>
      <c r="X3545" s="35">
        <f t="shared" si="285"/>
        <v>0</v>
      </c>
      <c r="Y3545" s="37">
        <f>IF(V3545=0,0,VLOOKUP(V3545,[1]원재료!C:H,3,0)*0.001)</f>
        <v>3.25</v>
      </c>
      <c r="Z3545" s="35">
        <f t="shared" si="284"/>
        <v>0</v>
      </c>
      <c r="AA3545" s="49"/>
      <c r="AB3545" s="39" t="s">
        <v>232</v>
      </c>
      <c r="AC3545" s="40"/>
    </row>
    <row r="3546" spans="1:29" ht="19.5" customHeight="1" x14ac:dyDescent="0.45">
      <c r="A3546" s="58">
        <v>46165</v>
      </c>
      <c r="B3546" s="57" t="s">
        <v>226</v>
      </c>
      <c r="C3546" s="27" t="s">
        <v>168</v>
      </c>
      <c r="D3546" s="25" t="s">
        <v>227</v>
      </c>
      <c r="E3546" s="26" t="s">
        <v>228</v>
      </c>
      <c r="F3546" s="27" t="str">
        <f>VLOOKUP(표1[[#This Row],[품번]],[1]!품번구분[#Data],2,0)</f>
        <v>G</v>
      </c>
      <c r="G3546" s="26">
        <v>12</v>
      </c>
      <c r="H3546" s="28">
        <v>107</v>
      </c>
      <c r="I3546" s="28">
        <v>0</v>
      </c>
      <c r="J3546" s="29">
        <f>표1[[#This Row],[C/V]]*표1[[#This Row],[판수]]-표1[[#This Row],[불량수량]]</f>
        <v>1284</v>
      </c>
      <c r="K3546" s="28" t="s">
        <v>229</v>
      </c>
      <c r="L3546" s="28" t="s">
        <v>117</v>
      </c>
      <c r="M3546" s="30" t="s">
        <v>231</v>
      </c>
      <c r="N3546" s="56" t="s">
        <v>230</v>
      </c>
      <c r="O3546" s="25">
        <f t="shared" si="286"/>
        <v>750</v>
      </c>
      <c r="P3546" s="31">
        <v>0</v>
      </c>
      <c r="Q3546" s="32"/>
      <c r="R3546" s="33">
        <f t="shared" si="288"/>
        <v>8.56</v>
      </c>
      <c r="S3546" s="34">
        <f t="shared" si="287"/>
        <v>187</v>
      </c>
      <c r="T3546" s="35">
        <f>IF(L3546="비가동",0,VLOOKUP(E3546,[1]단가!$D$4:$G$1048576,4,0))</f>
        <v>389.7</v>
      </c>
      <c r="U3546" s="35">
        <f t="shared" si="283"/>
        <v>500374.8</v>
      </c>
      <c r="V3546" s="36" t="str">
        <f>IF($L3546="비가동",0,IF($B3546="in",VLOOKUP($E3546,[1]투입량!$M:$T,3,FALSE),VLOOKUP($E3546,[1]투입량!$D:$I,3,FALSE)))</f>
        <v>E5008</v>
      </c>
      <c r="W3546" s="35">
        <f>IF($L3546="비가동",0,IF($B3546="in",VLOOKUP($E3546,[1]투입량!$M:$T,6,FALSE),VLOOKUP($E3546,[1]투입량!$D:$I,5,FALSE)))</f>
        <v>537</v>
      </c>
      <c r="X3546" s="35">
        <f t="shared" si="285"/>
        <v>63204.9</v>
      </c>
      <c r="Y3546" s="37">
        <f>IF(V3546=0,0,VLOOKUP(V3546,'[1]원재료 (2)'!C:H,3,0)*0.001)</f>
        <v>4.5600000000000005</v>
      </c>
      <c r="Z3546" s="35">
        <f t="shared" si="284"/>
        <v>288214.34400000004</v>
      </c>
      <c r="AA3546" s="49"/>
      <c r="AB3546" s="39" t="s">
        <v>232</v>
      </c>
      <c r="AC3546" s="40"/>
    </row>
    <row r="3547" spans="1:29" ht="19.5" customHeight="1" x14ac:dyDescent="0.45">
      <c r="A3547" s="58">
        <v>46165</v>
      </c>
      <c r="B3547" s="57" t="s">
        <v>226</v>
      </c>
      <c r="C3547" s="27" t="s">
        <v>168</v>
      </c>
      <c r="D3547" s="25" t="s">
        <v>233</v>
      </c>
      <c r="E3547" s="26" t="s">
        <v>234</v>
      </c>
      <c r="F3547" s="27" t="str">
        <f>VLOOKUP(표1[[#This Row],[품번]],[1]!품번구분[#Data],2,0)</f>
        <v>G</v>
      </c>
      <c r="G3547" s="26">
        <v>12</v>
      </c>
      <c r="H3547" s="28">
        <v>107</v>
      </c>
      <c r="I3547" s="28">
        <v>0</v>
      </c>
      <c r="J3547" s="29">
        <f>표1[[#This Row],[C/V]]*표1[[#This Row],[판수]]-표1[[#This Row],[불량수량]]</f>
        <v>1284</v>
      </c>
      <c r="K3547" s="28" t="s">
        <v>229</v>
      </c>
      <c r="L3547" s="28" t="s">
        <v>117</v>
      </c>
      <c r="M3547" s="30" t="s">
        <v>231</v>
      </c>
      <c r="N3547" s="56" t="s">
        <v>230</v>
      </c>
      <c r="O3547" s="25">
        <f t="shared" si="286"/>
        <v>750</v>
      </c>
      <c r="P3547" s="31">
        <v>0</v>
      </c>
      <c r="Q3547" s="32"/>
      <c r="R3547" s="33">
        <f t="shared" si="288"/>
        <v>8.56</v>
      </c>
      <c r="S3547" s="34">
        <f t="shared" si="287"/>
        <v>151</v>
      </c>
      <c r="T3547" s="35">
        <f>IF(L3547="비가동",0,VLOOKUP(E3547,[1]단가!$D$4:$G$1048576,4,0))</f>
        <v>760.3</v>
      </c>
      <c r="U3547" s="35">
        <f t="shared" si="283"/>
        <v>976225.2</v>
      </c>
      <c r="V3547" s="36" t="str">
        <f>IF($L3547="비가동",0,IF($B3547="in",VLOOKUP($E3547,[1]투입량!$M:$T,3,FALSE),VLOOKUP($E3547,[1]투입량!$D:$I,3,FALSE)))</f>
        <v>E5007</v>
      </c>
      <c r="W3547" s="35">
        <f>IF($L3547="비가동",0,IF($B3547="in",VLOOKUP($E3547,[1]투입량!$M:$T,6,FALSE),VLOOKUP($E3547,[1]투입량!$D:$I,5,FALSE)))</f>
        <v>531</v>
      </c>
      <c r="X3547" s="35">
        <f t="shared" si="285"/>
        <v>62498.700000000004</v>
      </c>
      <c r="Y3547" s="37">
        <f>IF(V3547=0,0,VLOOKUP(V3547,[1]원재료!C:H,3,0)*0.001)</f>
        <v>4.55</v>
      </c>
      <c r="Z3547" s="35">
        <f t="shared" si="284"/>
        <v>284369.08500000002</v>
      </c>
      <c r="AA3547" s="49"/>
      <c r="AB3547" s="39" t="s">
        <v>232</v>
      </c>
      <c r="AC3547" s="40"/>
    </row>
    <row r="3548" spans="1:29" ht="19.5" customHeight="1" x14ac:dyDescent="0.45">
      <c r="A3548" s="58">
        <v>46165</v>
      </c>
      <c r="B3548" s="57" t="s">
        <v>226</v>
      </c>
      <c r="C3548" s="27" t="s">
        <v>168</v>
      </c>
      <c r="D3548" s="25" t="s">
        <v>256</v>
      </c>
      <c r="E3548" s="26" t="s">
        <v>402</v>
      </c>
      <c r="F3548" s="27" t="str">
        <f>VLOOKUP(표1[[#This Row],[품번]],[1]!품번구분[#Data],2,0)</f>
        <v>G</v>
      </c>
      <c r="G3548" s="26">
        <v>9</v>
      </c>
      <c r="H3548" s="28">
        <v>92</v>
      </c>
      <c r="I3548" s="28">
        <v>0</v>
      </c>
      <c r="J3548" s="29">
        <f>표1[[#This Row],[C/V]]*표1[[#This Row],[판수]]-표1[[#This Row],[불량수량]]</f>
        <v>828</v>
      </c>
      <c r="K3548" s="28" t="s">
        <v>372</v>
      </c>
      <c r="L3548" s="28" t="s">
        <v>117</v>
      </c>
      <c r="M3548" s="30" t="s">
        <v>231</v>
      </c>
      <c r="N3548" s="56" t="s">
        <v>230</v>
      </c>
      <c r="O3548" s="25">
        <f t="shared" si="286"/>
        <v>750</v>
      </c>
      <c r="P3548" s="31">
        <v>0</v>
      </c>
      <c r="Q3548" s="32"/>
      <c r="R3548" s="33">
        <f t="shared" si="288"/>
        <v>7.3599999999999994</v>
      </c>
      <c r="S3548" s="34">
        <f t="shared" si="287"/>
        <v>105</v>
      </c>
      <c r="T3548" s="35">
        <f>IF(L3548="비가동",0,VLOOKUP(E3548,[1]단가!$D$4:$G$1048576,4,0))</f>
        <v>1200</v>
      </c>
      <c r="U3548" s="35">
        <f t="shared" si="283"/>
        <v>993600</v>
      </c>
      <c r="V3548" s="36" t="str">
        <f>IF($L3548="비가동",0,IF($B3548="in",VLOOKUP($E3548,[1]투입량!$M:$T,3,FALSE),VLOOKUP($E3548,[1]투입량!$D:$I,3,FALSE)))</f>
        <v>E5005-1</v>
      </c>
      <c r="W3548" s="35">
        <f>IF($L3548="비가동",0,IF($B3548="in",VLOOKUP($E3548,[1]투입량!$M:$T,6,FALSE),VLOOKUP($E3548,[1]투입량!$D:$I,5,FALSE)))</f>
        <v>1588</v>
      </c>
      <c r="X3548" s="35">
        <f t="shared" si="285"/>
        <v>160705.60000000001</v>
      </c>
      <c r="Y3548" s="37">
        <f>IF(V3548=0,0,VLOOKUP(V3548,'[1]원재료 (2)'!C:H,3,0)*0.001)</f>
        <v>3.25</v>
      </c>
      <c r="Z3548" s="35">
        <f t="shared" si="284"/>
        <v>522293.2</v>
      </c>
      <c r="AA3548" s="49"/>
      <c r="AB3548" s="39" t="s">
        <v>232</v>
      </c>
      <c r="AC3548" s="40"/>
    </row>
    <row r="3549" spans="1:29" ht="19.5" customHeight="1" x14ac:dyDescent="0.45">
      <c r="A3549" s="58">
        <v>46165</v>
      </c>
      <c r="B3549" s="57" t="s">
        <v>226</v>
      </c>
      <c r="C3549" s="27" t="s">
        <v>168</v>
      </c>
      <c r="D3549" s="25" t="s">
        <v>235</v>
      </c>
      <c r="E3549" s="26" t="s">
        <v>236</v>
      </c>
      <c r="F3549" s="27" t="str">
        <f>VLOOKUP(표1[[#This Row],[품번]],[1]!품번구분[#Data],2,0)</f>
        <v>G</v>
      </c>
      <c r="G3549" s="26">
        <v>16</v>
      </c>
      <c r="H3549" s="28">
        <v>92</v>
      </c>
      <c r="I3549" s="28">
        <v>0</v>
      </c>
      <c r="J3549" s="29">
        <f>표1[[#This Row],[C/V]]*표1[[#This Row],[판수]]-표1[[#This Row],[불량수량]]</f>
        <v>1472</v>
      </c>
      <c r="K3549" s="28" t="s">
        <v>372</v>
      </c>
      <c r="L3549" s="28" t="s">
        <v>117</v>
      </c>
      <c r="M3549" s="30" t="s">
        <v>231</v>
      </c>
      <c r="N3549" s="56" t="s">
        <v>230</v>
      </c>
      <c r="O3549" s="25">
        <f t="shared" si="286"/>
        <v>750</v>
      </c>
      <c r="P3549" s="31">
        <v>0</v>
      </c>
      <c r="Q3549" s="32"/>
      <c r="R3549" s="33">
        <f t="shared" si="288"/>
        <v>7.3599999999999994</v>
      </c>
      <c r="S3549" s="34">
        <f t="shared" si="287"/>
        <v>146</v>
      </c>
      <c r="T3549" s="35">
        <f>IF(L3549="비가동",0,VLOOKUP(E3549,[1]단가!$D$4:$G$1048576,4,0))</f>
        <v>1541.9</v>
      </c>
      <c r="U3549" s="35">
        <f t="shared" si="283"/>
        <v>2269676.8000000003</v>
      </c>
      <c r="V3549" s="36" t="str">
        <f>IF($L3549="비가동",0,IF($B3549="in",VLOOKUP($E3549,[1]투입량!$M:$T,3,FALSE),VLOOKUP($E3549,[1]투입량!$D:$I,3,FALSE)))</f>
        <v>E5005-1</v>
      </c>
      <c r="W3549" s="35">
        <f>IF($L3549="비가동",0,IF($B3549="in",VLOOKUP($E3549,[1]투입량!$M:$T,6,FALSE),VLOOKUP($E3549,[1]투입량!$D:$I,5,FALSE)))</f>
        <v>3102</v>
      </c>
      <c r="X3549" s="35">
        <f t="shared" si="285"/>
        <v>313922.40000000002</v>
      </c>
      <c r="Y3549" s="37">
        <f>IF(V3549=0,0,VLOOKUP(V3549,'[1]원재료 (2)'!C:H,3,0)*0.001)</f>
        <v>3.25</v>
      </c>
      <c r="Z3549" s="35">
        <f t="shared" si="284"/>
        <v>1020247.8</v>
      </c>
      <c r="AA3549" s="49"/>
      <c r="AB3549" s="39" t="s">
        <v>232</v>
      </c>
      <c r="AC3549" s="40"/>
    </row>
    <row r="3550" spans="1:29" ht="19.5" customHeight="1" x14ac:dyDescent="0.45">
      <c r="A3550" s="58">
        <v>46165</v>
      </c>
      <c r="B3550" s="57" t="s">
        <v>226</v>
      </c>
      <c r="C3550" s="27" t="s">
        <v>168</v>
      </c>
      <c r="D3550" s="25" t="s">
        <v>259</v>
      </c>
      <c r="E3550" s="26" t="s">
        <v>260</v>
      </c>
      <c r="F3550" s="27" t="str">
        <f>VLOOKUP(표1[[#This Row],[품번]],[1]!품번구분[#Data],2,0)</f>
        <v>G</v>
      </c>
      <c r="G3550" s="26">
        <v>24</v>
      </c>
      <c r="H3550" s="28">
        <v>98</v>
      </c>
      <c r="I3550" s="28">
        <v>0</v>
      </c>
      <c r="J3550" s="29">
        <f>표1[[#This Row],[C/V]]*표1[[#This Row],[판수]]-표1[[#This Row],[불량수량]]</f>
        <v>2352</v>
      </c>
      <c r="K3550" s="28" t="s">
        <v>399</v>
      </c>
      <c r="L3550" s="28" t="s">
        <v>117</v>
      </c>
      <c r="M3550" s="30" t="s">
        <v>231</v>
      </c>
      <c r="N3550" s="56" t="s">
        <v>230</v>
      </c>
      <c r="O3550" s="25">
        <f t="shared" si="286"/>
        <v>750</v>
      </c>
      <c r="P3550" s="31">
        <v>0</v>
      </c>
      <c r="Q3550" s="32"/>
      <c r="R3550" s="33">
        <f t="shared" si="288"/>
        <v>7.839999999999999</v>
      </c>
      <c r="S3550" s="34">
        <f t="shared" si="287"/>
        <v>98</v>
      </c>
      <c r="T3550" s="35">
        <f>IF(L3550="비가동",0,VLOOKUP(E3550,[1]단가!$D$4:$G$1048576,4,0))</f>
        <v>790</v>
      </c>
      <c r="U3550" s="35">
        <f t="shared" si="283"/>
        <v>1858080</v>
      </c>
      <c r="V3550" s="36" t="str">
        <f>IF($L3550="비가동",0,IF($B3550="in",VLOOKUP($E3550,[1]투입량!$M:$T,3,FALSE),VLOOKUP($E3550,[1]투입량!$D:$I,3,FALSE)))</f>
        <v>E5005-1(리본)</v>
      </c>
      <c r="W3550" s="35">
        <f>IF($L3550="비가동",0,IF($B3550="in",VLOOKUP($E3550,[1]투입량!$M:$T,6,FALSE),VLOOKUP($E3550,[1]투입량!$D:$I,5,FALSE)))</f>
        <v>2152.6499999999996</v>
      </c>
      <c r="X3550" s="35">
        <f t="shared" si="285"/>
        <v>232055.66999999998</v>
      </c>
      <c r="Y3550" s="37">
        <f>IF(V3550=0,0,VLOOKUP(V3550,'[1]원재료 (2)'!C:H,3,0)*0.001)</f>
        <v>3.35</v>
      </c>
      <c r="Z3550" s="35">
        <f t="shared" si="284"/>
        <v>777386.49449999991</v>
      </c>
      <c r="AA3550" s="49"/>
      <c r="AB3550" s="39" t="s">
        <v>232</v>
      </c>
      <c r="AC3550" s="40"/>
    </row>
    <row r="3551" spans="1:29" ht="19.5" customHeight="1" x14ac:dyDescent="0.45">
      <c r="A3551" s="58">
        <v>46165</v>
      </c>
      <c r="B3551" s="57" t="s">
        <v>226</v>
      </c>
      <c r="C3551" s="27" t="s">
        <v>168</v>
      </c>
      <c r="D3551" s="25" t="s">
        <v>239</v>
      </c>
      <c r="E3551" s="26" t="s">
        <v>240</v>
      </c>
      <c r="F3551" s="27" t="str">
        <f>VLOOKUP(표1[[#This Row],[품번]],[1]!품번구분[#Data],2,0)</f>
        <v>G</v>
      </c>
      <c r="G3551" s="26">
        <v>16</v>
      </c>
      <c r="H3551" s="28">
        <v>98</v>
      </c>
      <c r="I3551" s="28">
        <v>0</v>
      </c>
      <c r="J3551" s="29">
        <f>표1[[#This Row],[C/V]]*표1[[#This Row],[판수]]-표1[[#This Row],[불량수량]]</f>
        <v>1568</v>
      </c>
      <c r="K3551" s="28" t="s">
        <v>399</v>
      </c>
      <c r="L3551" s="28" t="s">
        <v>117</v>
      </c>
      <c r="M3551" s="30" t="s">
        <v>231</v>
      </c>
      <c r="N3551" s="56" t="s">
        <v>230</v>
      </c>
      <c r="O3551" s="25">
        <f t="shared" si="286"/>
        <v>750</v>
      </c>
      <c r="P3551" s="31">
        <v>0</v>
      </c>
      <c r="Q3551" s="32"/>
      <c r="R3551" s="33">
        <f t="shared" si="288"/>
        <v>7.839999999999999</v>
      </c>
      <c r="S3551" s="34">
        <f t="shared" si="287"/>
        <v>158</v>
      </c>
      <c r="T3551" s="35">
        <f>IF(L3551="비가동",0,VLOOKUP(E3551,[1]단가!$D$4:$G$1048576,4,0))</f>
        <v>333.6</v>
      </c>
      <c r="U3551" s="35">
        <f t="shared" si="283"/>
        <v>523084.80000000005</v>
      </c>
      <c r="V3551" s="36" t="str">
        <f>IF($L3551="비가동",0,IF($B3551="in",VLOOKUP($E3551,[1]투입량!$M:$T,3,FALSE),VLOOKUP($E3551,[1]투입량!$D:$I,3,FALSE)))</f>
        <v>E5005-1(리본)</v>
      </c>
      <c r="W3551" s="35">
        <f>IF($L3551="비가동",0,IF($B3551="in",VLOOKUP($E3551,[1]투입량!$M:$T,6,FALSE),VLOOKUP($E3551,[1]투입량!$D:$I,5,FALSE)))</f>
        <v>0</v>
      </c>
      <c r="X3551" s="35">
        <f t="shared" si="285"/>
        <v>0</v>
      </c>
      <c r="Y3551" s="37">
        <f>IF(V3551=0,0,VLOOKUP(V3551,'[1]원재료 (2)'!C:H,3,0)*0.001)</f>
        <v>3.35</v>
      </c>
      <c r="Z3551" s="35">
        <f t="shared" si="284"/>
        <v>0</v>
      </c>
      <c r="AA3551" s="49"/>
      <c r="AB3551" s="39" t="s">
        <v>232</v>
      </c>
      <c r="AC3551" s="40"/>
    </row>
    <row r="3552" spans="1:29" ht="19.5" customHeight="1" x14ac:dyDescent="0.45">
      <c r="A3552" s="58">
        <v>46165</v>
      </c>
      <c r="B3552" s="57" t="s">
        <v>226</v>
      </c>
      <c r="C3552" s="27" t="s">
        <v>168</v>
      </c>
      <c r="D3552" s="25" t="s">
        <v>262</v>
      </c>
      <c r="E3552" s="26" t="s">
        <v>260</v>
      </c>
      <c r="F3552" s="27" t="str">
        <f>VLOOKUP(표1[[#This Row],[품번]],[1]!품번구분[#Data],2,0)</f>
        <v>G</v>
      </c>
      <c r="G3552" s="26">
        <v>24</v>
      </c>
      <c r="H3552" s="28">
        <v>85</v>
      </c>
      <c r="I3552" s="28">
        <v>0</v>
      </c>
      <c r="J3552" s="29">
        <f>표1[[#This Row],[C/V]]*표1[[#This Row],[판수]]-표1[[#This Row],[불량수량]]</f>
        <v>2040</v>
      </c>
      <c r="K3552" s="28" t="s">
        <v>237</v>
      </c>
      <c r="L3552" s="28" t="s">
        <v>117</v>
      </c>
      <c r="M3552" s="30" t="s">
        <v>231</v>
      </c>
      <c r="N3552" s="56" t="s">
        <v>230</v>
      </c>
      <c r="O3552" s="25">
        <f t="shared" si="286"/>
        <v>750</v>
      </c>
      <c r="P3552" s="31">
        <v>0</v>
      </c>
      <c r="Q3552" s="32"/>
      <c r="R3552" s="33">
        <f t="shared" si="288"/>
        <v>6.8</v>
      </c>
      <c r="S3552" s="34">
        <f t="shared" si="287"/>
        <v>85</v>
      </c>
      <c r="T3552" s="35">
        <f>IF(L3552="비가동",0,VLOOKUP(E3552,[1]단가!$D$4:$G$1048576,4,0))</f>
        <v>790</v>
      </c>
      <c r="U3552" s="35">
        <f t="shared" si="283"/>
        <v>1611600</v>
      </c>
      <c r="V3552" s="36" t="str">
        <f>IF($L3552="비가동",0,IF($B3552="in",VLOOKUP($E3552,[1]투입량!$M:$T,3,FALSE),VLOOKUP($E3552,[1]투입량!$D:$I,3,FALSE)))</f>
        <v>E5005-1(리본)</v>
      </c>
      <c r="W3552" s="35">
        <f>IF($L3552="비가동",0,IF($B3552="in",VLOOKUP($E3552,[1]투입량!$M:$T,6,FALSE),VLOOKUP($E3552,[1]투입량!$D:$I,5,FALSE)))</f>
        <v>2152.6499999999996</v>
      </c>
      <c r="X3552" s="35">
        <f t="shared" si="285"/>
        <v>201272.77499999999</v>
      </c>
      <c r="Y3552" s="37">
        <f>IF(V3552=0,0,VLOOKUP(V3552,'[1]원재료 (2)'!C:H,3,0)*0.001)</f>
        <v>3.35</v>
      </c>
      <c r="Z3552" s="35">
        <f t="shared" si="284"/>
        <v>674263.79625000001</v>
      </c>
      <c r="AA3552" s="49"/>
      <c r="AB3552" s="39" t="s">
        <v>232</v>
      </c>
      <c r="AC3552" s="40"/>
    </row>
    <row r="3553" spans="1:29" ht="19.5" customHeight="1" x14ac:dyDescent="0.45">
      <c r="A3553" s="58">
        <v>46165</v>
      </c>
      <c r="B3553" s="57" t="s">
        <v>226</v>
      </c>
      <c r="C3553" s="27" t="s">
        <v>168</v>
      </c>
      <c r="D3553" s="25" t="s">
        <v>264</v>
      </c>
      <c r="E3553" s="26" t="s">
        <v>265</v>
      </c>
      <c r="F3553" s="27" t="str">
        <f>VLOOKUP(표1[[#This Row],[품번]],[1]!품번구분[#Data],2,0)</f>
        <v>G</v>
      </c>
      <c r="G3553" s="26">
        <v>24</v>
      </c>
      <c r="H3553" s="28">
        <v>87</v>
      </c>
      <c r="I3553" s="28">
        <v>0</v>
      </c>
      <c r="J3553" s="29">
        <f>표1[[#This Row],[C/V]]*표1[[#This Row],[판수]]-표1[[#This Row],[불량수량]]</f>
        <v>2088</v>
      </c>
      <c r="K3553" s="28" t="s">
        <v>237</v>
      </c>
      <c r="L3553" s="28" t="s">
        <v>117</v>
      </c>
      <c r="M3553" s="30" t="s">
        <v>231</v>
      </c>
      <c r="N3553" s="56" t="s">
        <v>230</v>
      </c>
      <c r="O3553" s="25">
        <f t="shared" si="286"/>
        <v>750</v>
      </c>
      <c r="P3553" s="31">
        <v>0</v>
      </c>
      <c r="Q3553" s="32"/>
      <c r="R3553" s="33">
        <f t="shared" si="288"/>
        <v>6.96</v>
      </c>
      <c r="S3553" s="34">
        <f t="shared" si="287"/>
        <v>147</v>
      </c>
      <c r="T3553" s="35">
        <f>IF(L3553="비가동",0,VLOOKUP(E3553,[1]단가!$D$4:$G$1048576,4,0))</f>
        <v>473</v>
      </c>
      <c r="U3553" s="35">
        <f t="shared" si="283"/>
        <v>987624</v>
      </c>
      <c r="V3553" s="36" t="str">
        <f>IF($L3553="비가동",0,IF($B3553="in",VLOOKUP($E3553,[1]투입량!$M:$T,3,FALSE),VLOOKUP($E3553,[1]투입량!$D:$I,3,FALSE)))</f>
        <v>E5005-1</v>
      </c>
      <c r="W3553" s="35">
        <f>IF($L3553="비가동",0,IF($B3553="in",VLOOKUP($E3553,[1]투입량!$M:$T,6,FALSE),VLOOKUP($E3553,[1]투입량!$D:$I,5,FALSE)))</f>
        <v>1770</v>
      </c>
      <c r="X3553" s="35">
        <f t="shared" si="285"/>
        <v>169389.00000000003</v>
      </c>
      <c r="Y3553" s="37">
        <f>IF(V3553=0,0,VLOOKUP(V3553,[1]원재료!C:H,3,0)*0.001)</f>
        <v>3.25</v>
      </c>
      <c r="Z3553" s="35">
        <f t="shared" si="284"/>
        <v>550514.25000000012</v>
      </c>
      <c r="AA3553" s="49"/>
      <c r="AB3553" s="39" t="s">
        <v>232</v>
      </c>
      <c r="AC3553" s="40"/>
    </row>
    <row r="3554" spans="1:29" ht="19.5" customHeight="1" x14ac:dyDescent="0.45">
      <c r="A3554" s="58">
        <v>46165</v>
      </c>
      <c r="B3554" s="57" t="s">
        <v>226</v>
      </c>
      <c r="C3554" s="27" t="s">
        <v>168</v>
      </c>
      <c r="D3554" s="25" t="s">
        <v>241</v>
      </c>
      <c r="E3554" s="26" t="s">
        <v>242</v>
      </c>
      <c r="F3554" s="27" t="str">
        <f>VLOOKUP(표1[[#This Row],[품번]],[1]!품번구분[#Data],2,0)</f>
        <v>G</v>
      </c>
      <c r="G3554" s="26">
        <v>16</v>
      </c>
      <c r="H3554" s="28">
        <v>101</v>
      </c>
      <c r="I3554" s="28">
        <v>0</v>
      </c>
      <c r="J3554" s="29">
        <f>표1[[#This Row],[C/V]]*표1[[#This Row],[판수]]-표1[[#This Row],[불량수량]]</f>
        <v>1616</v>
      </c>
      <c r="K3554" s="28" t="s">
        <v>243</v>
      </c>
      <c r="L3554" s="28" t="s">
        <v>117</v>
      </c>
      <c r="M3554" s="30" t="s">
        <v>231</v>
      </c>
      <c r="N3554" s="56" t="s">
        <v>230</v>
      </c>
      <c r="O3554" s="25">
        <f t="shared" si="286"/>
        <v>750</v>
      </c>
      <c r="P3554" s="31">
        <v>0</v>
      </c>
      <c r="Q3554" s="32"/>
      <c r="R3554" s="33">
        <f t="shared" si="288"/>
        <v>8.08</v>
      </c>
      <c r="S3554" s="34">
        <f t="shared" si="287"/>
        <v>176</v>
      </c>
      <c r="T3554" s="35">
        <f>IF(L3554="비가동",0,VLOOKUP(E3554,[1]단가!$D$4:$G$1048576,4,0))</f>
        <v>774</v>
      </c>
      <c r="U3554" s="35">
        <f t="shared" si="283"/>
        <v>1250784</v>
      </c>
      <c r="V3554" s="36" t="str">
        <f>IF($L3554="비가동",0,IF($B3554="in",VLOOKUP($E3554,[1]투입량!$M:$T,3,FALSE),VLOOKUP($E3554,[1]투입량!$D:$I,3,FALSE)))</f>
        <v>E4701(리본)</v>
      </c>
      <c r="W3554" s="35">
        <f>IF($L3554="비가동",0,IF($B3554="in",VLOOKUP($E3554,[1]투입량!$M:$T,6,FALSE),VLOOKUP($E3554,[1]투입량!$D:$I,5,FALSE)))</f>
        <v>2022.6999999999998</v>
      </c>
      <c r="X3554" s="35">
        <f t="shared" si="285"/>
        <v>224721.96999999997</v>
      </c>
      <c r="Y3554" s="37">
        <f>IF(V3554=0,0,VLOOKUP(V3554,'[1]원재료 (2)'!C:H,3,0)*0.001)</f>
        <v>3.41</v>
      </c>
      <c r="Z3554" s="35">
        <f t="shared" si="284"/>
        <v>766301.91769999999</v>
      </c>
      <c r="AA3554" s="49"/>
      <c r="AB3554" s="39" t="s">
        <v>232</v>
      </c>
      <c r="AC3554" s="40"/>
    </row>
    <row r="3555" spans="1:29" ht="19.5" customHeight="1" x14ac:dyDescent="0.45">
      <c r="A3555" s="58">
        <v>46165</v>
      </c>
      <c r="B3555" s="57" t="s">
        <v>226</v>
      </c>
      <c r="C3555" s="27" t="s">
        <v>168</v>
      </c>
      <c r="D3555" s="25" t="s">
        <v>244</v>
      </c>
      <c r="E3555" s="26" t="s">
        <v>245</v>
      </c>
      <c r="F3555" s="27" t="str">
        <f>VLOOKUP(표1[[#This Row],[품번]],[1]!품번구분[#Data],2,0)</f>
        <v>G</v>
      </c>
      <c r="G3555" s="26">
        <v>20</v>
      </c>
      <c r="H3555" s="28">
        <v>102</v>
      </c>
      <c r="I3555" s="28">
        <v>0</v>
      </c>
      <c r="J3555" s="29">
        <f>표1[[#This Row],[C/V]]*표1[[#This Row],[판수]]-표1[[#This Row],[불량수량]]</f>
        <v>2040</v>
      </c>
      <c r="K3555" s="28" t="s">
        <v>243</v>
      </c>
      <c r="L3555" s="28" t="s">
        <v>117</v>
      </c>
      <c r="M3555" s="30" t="s">
        <v>231</v>
      </c>
      <c r="N3555" s="56" t="s">
        <v>230</v>
      </c>
      <c r="O3555" s="25">
        <f t="shared" si="286"/>
        <v>750</v>
      </c>
      <c r="P3555" s="31">
        <v>0</v>
      </c>
      <c r="Q3555" s="32"/>
      <c r="R3555" s="33">
        <f t="shared" si="288"/>
        <v>8.16</v>
      </c>
      <c r="S3555" s="34">
        <f t="shared" si="287"/>
        <v>177</v>
      </c>
      <c r="T3555" s="35">
        <f>IF(L3555="비가동",0,VLOOKUP(E3555,[1]단가!$D$4:$G$1048576,4,0))</f>
        <v>350</v>
      </c>
      <c r="U3555" s="35">
        <f t="shared" si="283"/>
        <v>714000</v>
      </c>
      <c r="V3555" s="36" t="str">
        <f>IF($L3555="비가동",0,IF($B3555="in",VLOOKUP($E3555,[1]투입량!$M:$T,3,FALSE),VLOOKUP($E3555,[1]투입량!$D:$I,3,FALSE)))</f>
        <v>E5005-1</v>
      </c>
      <c r="W3555" s="35">
        <f>IF($L3555="비가동",0,IF($B3555="in",VLOOKUP($E3555,[1]투입량!$M:$T,6,FALSE),VLOOKUP($E3555,[1]투입량!$D:$I,5,FALSE)))</f>
        <v>1147</v>
      </c>
      <c r="X3555" s="35">
        <f t="shared" si="285"/>
        <v>128693.40000000001</v>
      </c>
      <c r="Y3555" s="37">
        <f>IF(V3555=0,0,VLOOKUP(V3555,'[1]원재료 (2)'!C:H,3,0)*0.001)</f>
        <v>3.25</v>
      </c>
      <c r="Z3555" s="35">
        <f t="shared" si="284"/>
        <v>418253.55000000005</v>
      </c>
      <c r="AA3555" s="49"/>
      <c r="AB3555" s="39" t="s">
        <v>232</v>
      </c>
      <c r="AC3555" s="40"/>
    </row>
    <row r="3556" spans="1:29" ht="19.5" customHeight="1" x14ac:dyDescent="0.45">
      <c r="A3556" s="58">
        <v>46165</v>
      </c>
      <c r="B3556" s="57" t="s">
        <v>226</v>
      </c>
      <c r="C3556" s="27" t="s">
        <v>168</v>
      </c>
      <c r="D3556" s="25" t="s">
        <v>246</v>
      </c>
      <c r="E3556" s="26" t="s">
        <v>451</v>
      </c>
      <c r="F3556" s="27" t="str">
        <f>VLOOKUP(표1[[#This Row],[품번]],[1]!품번구분[#Data],2,0)</f>
        <v>G</v>
      </c>
      <c r="G3556" s="26">
        <v>24</v>
      </c>
      <c r="H3556" s="28">
        <v>102</v>
      </c>
      <c r="I3556" s="28">
        <v>0</v>
      </c>
      <c r="J3556" s="29">
        <f>표1[[#This Row],[C/V]]*표1[[#This Row],[판수]]-표1[[#This Row],[불량수량]]</f>
        <v>2448</v>
      </c>
      <c r="K3556" s="28" t="s">
        <v>243</v>
      </c>
      <c r="L3556" s="28" t="s">
        <v>117</v>
      </c>
      <c r="M3556" s="30" t="s">
        <v>231</v>
      </c>
      <c r="N3556" s="56" t="s">
        <v>230</v>
      </c>
      <c r="O3556" s="25">
        <f t="shared" si="286"/>
        <v>750</v>
      </c>
      <c r="P3556" s="31">
        <v>0</v>
      </c>
      <c r="Q3556" s="32"/>
      <c r="R3556" s="33">
        <f t="shared" si="288"/>
        <v>8.16</v>
      </c>
      <c r="S3556" s="34">
        <f t="shared" si="287"/>
        <v>176</v>
      </c>
      <c r="T3556" s="35">
        <f>IF(L3556="비가동",0,VLOOKUP(E3556,[1]단가!$D$4:$G$1048576,4,0))</f>
        <v>320</v>
      </c>
      <c r="U3556" s="35">
        <f>IF(L3556="비가동",0,T3556*J3556)</f>
        <v>783360</v>
      </c>
      <c r="V3556" s="36" t="str">
        <f>IF($L3556="비가동",0,IF($B3556="in",VLOOKUP($E3556,[1]투입량!$M:$T,3,FALSE),VLOOKUP($E3556,[1]투입량!$D:$I,3,FALSE)))</f>
        <v>E5005-1</v>
      </c>
      <c r="W3556" s="35">
        <f>IF($L3556="비가동",0,IF($B3556="in",VLOOKUP($E3556,[1]투입량!$M:$T,6,FALSE),VLOOKUP($E3556,[1]투입량!$D:$I,5,FALSE)))</f>
        <v>0</v>
      </c>
      <c r="X3556" s="35">
        <f>IF(L3556="비가동",0,(W3556*1.1)*H3556)</f>
        <v>0</v>
      </c>
      <c r="Y3556" s="37">
        <f>IF(V3556=0,0,VLOOKUP(V3556,[1]원재료!C:H,3,0)*0.001)</f>
        <v>3.25</v>
      </c>
      <c r="Z3556" s="35">
        <f>Y3556*X3556</f>
        <v>0</v>
      </c>
      <c r="AA3556" s="49"/>
      <c r="AB3556" s="39" t="s">
        <v>232</v>
      </c>
      <c r="AC3556" s="40"/>
    </row>
    <row r="3557" spans="1:29" ht="19.5" customHeight="1" x14ac:dyDescent="0.45">
      <c r="A3557" s="58">
        <v>46165</v>
      </c>
      <c r="B3557" s="57" t="s">
        <v>29</v>
      </c>
      <c r="C3557" s="27" t="s">
        <v>168</v>
      </c>
      <c r="D3557" s="25" t="s">
        <v>267</v>
      </c>
      <c r="E3557" s="26" t="s">
        <v>487</v>
      </c>
      <c r="F3557" s="27" t="str">
        <f>VLOOKUP(표1[[#This Row],[품번]],[1]!품번구분[#Data],2,0)</f>
        <v>G</v>
      </c>
      <c r="G3557" s="26">
        <v>2</v>
      </c>
      <c r="H3557" s="28">
        <v>72</v>
      </c>
      <c r="I3557" s="28">
        <v>0</v>
      </c>
      <c r="J3557" s="29">
        <f>표1[[#This Row],[C/V]]*표1[[#This Row],[판수]]-표1[[#This Row],[불량수량]]</f>
        <v>144</v>
      </c>
      <c r="K3557" s="28" t="s">
        <v>275</v>
      </c>
      <c r="L3557" s="28" t="s">
        <v>34</v>
      </c>
      <c r="M3557" s="30" t="s">
        <v>230</v>
      </c>
      <c r="N3557" s="56" t="s">
        <v>231</v>
      </c>
      <c r="O3557" s="25">
        <f t="shared" si="286"/>
        <v>540</v>
      </c>
      <c r="P3557" s="31">
        <v>0</v>
      </c>
      <c r="Q3557" s="32"/>
      <c r="R3557" s="33">
        <f t="shared" si="288"/>
        <v>8</v>
      </c>
      <c r="S3557" s="34">
        <f t="shared" si="287"/>
        <v>179</v>
      </c>
      <c r="T3557" s="35">
        <f>IF(L3557="비가동",0,VLOOKUP(E3557,[1]단가!$D$4:$G$1048576,4,0))</f>
        <v>0</v>
      </c>
      <c r="U3557" s="35">
        <f t="shared" si="283"/>
        <v>0</v>
      </c>
      <c r="V3557" s="36" t="str">
        <f>IF($L3557="비가동",0,IF($B3557="in",VLOOKUP($E3557,[1]투입량!$M:$T,3,FALSE),VLOOKUP($E3557,[1]투입량!$D:$I,3,FALSE)))</f>
        <v>E5005-1</v>
      </c>
      <c r="W3557" s="35">
        <f>IF($L3557="비가동",0,IF($B3557="in",VLOOKUP($E3557,[1]투입량!$M:$T,6,FALSE),VLOOKUP($E3557,[1]투입량!$D:$I,5,FALSE)))</f>
        <v>0</v>
      </c>
      <c r="X3557" s="35">
        <f t="shared" si="285"/>
        <v>0</v>
      </c>
      <c r="Y3557" s="37">
        <f>IF(V3557=0,0,VLOOKUP(V3557,'[1]원재료 (2)'!C:H,3,0)*0.001)</f>
        <v>3.25</v>
      </c>
      <c r="Z3557" s="35">
        <f t="shared" si="284"/>
        <v>0</v>
      </c>
      <c r="AA3557" s="49"/>
      <c r="AB3557" s="39" t="s">
        <v>232</v>
      </c>
      <c r="AC3557" s="40"/>
    </row>
    <row r="3558" spans="1:29" ht="19.5" customHeight="1" x14ac:dyDescent="0.45">
      <c r="A3558" s="58">
        <v>46165</v>
      </c>
      <c r="B3558" s="57" t="s">
        <v>29</v>
      </c>
      <c r="C3558" s="27" t="s">
        <v>168</v>
      </c>
      <c r="D3558" s="25" t="s">
        <v>270</v>
      </c>
      <c r="E3558" s="26" t="s">
        <v>474</v>
      </c>
      <c r="F3558" s="27" t="str">
        <f>VLOOKUP(표1[[#This Row],[품번]],[1]!품번구분[#Data],2,0)</f>
        <v>G</v>
      </c>
      <c r="G3558" s="26">
        <v>4</v>
      </c>
      <c r="H3558" s="28">
        <v>70</v>
      </c>
      <c r="I3558" s="28">
        <v>0</v>
      </c>
      <c r="J3558" s="29">
        <f>표1[[#This Row],[C/V]]*표1[[#This Row],[판수]]-표1[[#This Row],[불량수량]]</f>
        <v>280</v>
      </c>
      <c r="K3558" s="28" t="s">
        <v>275</v>
      </c>
      <c r="L3558" s="28" t="s">
        <v>34</v>
      </c>
      <c r="M3558" s="30" t="s">
        <v>230</v>
      </c>
      <c r="N3558" s="56" t="s">
        <v>231</v>
      </c>
      <c r="O3558" s="25">
        <f t="shared" si="286"/>
        <v>540</v>
      </c>
      <c r="P3558" s="31">
        <v>0</v>
      </c>
      <c r="Q3558" s="32"/>
      <c r="R3558" s="33">
        <f t="shared" si="288"/>
        <v>7.7777777777777777</v>
      </c>
      <c r="S3558" s="34">
        <f t="shared" si="287"/>
        <v>177</v>
      </c>
      <c r="T3558" s="35">
        <f>IF(L3558="비가동",0,VLOOKUP(E3558,[1]단가!$D$4:$G$1048576,4,0))</f>
        <v>601.4</v>
      </c>
      <c r="U3558" s="35">
        <f t="shared" si="283"/>
        <v>168392</v>
      </c>
      <c r="V3558" s="36" t="str">
        <f>IF($L3558="비가동",0,IF($B3558="in",VLOOKUP($E3558,[1]투입량!$M:$T,3,FALSE),VLOOKUP($E3558,[1]투입량!$D:$I,3,FALSE)))</f>
        <v>E5005-1</v>
      </c>
      <c r="W3558" s="35">
        <f>IF($L3558="비가동",0,IF($B3558="in",VLOOKUP($E3558,[1]투입량!$M:$T,6,FALSE),VLOOKUP($E3558,[1]투입량!$D:$I,5,FALSE)))</f>
        <v>248</v>
      </c>
      <c r="X3558" s="35">
        <f t="shared" si="285"/>
        <v>19096</v>
      </c>
      <c r="Y3558" s="37">
        <f>IF(V3558=0,0,VLOOKUP(V3558,'[1]원재료 (2)'!C:H,3,0)*0.001)</f>
        <v>3.25</v>
      </c>
      <c r="Z3558" s="35">
        <f t="shared" si="284"/>
        <v>62062</v>
      </c>
      <c r="AA3558" s="49"/>
      <c r="AB3558" s="39" t="s">
        <v>232</v>
      </c>
      <c r="AC3558" s="40"/>
    </row>
    <row r="3559" spans="1:29" ht="19.5" customHeight="1" x14ac:dyDescent="0.45">
      <c r="A3559" s="58">
        <v>46165</v>
      </c>
      <c r="B3559" s="57" t="s">
        <v>29</v>
      </c>
      <c r="C3559" s="27" t="s">
        <v>168</v>
      </c>
      <c r="D3559" s="25" t="s">
        <v>273</v>
      </c>
      <c r="E3559" s="26" t="s">
        <v>475</v>
      </c>
      <c r="F3559" s="27" t="str">
        <f>VLOOKUP(표1[[#This Row],[품번]],[1]!품번구분[#Data],2,0)</f>
        <v>G</v>
      </c>
      <c r="G3559" s="26">
        <v>4</v>
      </c>
      <c r="H3559" s="28">
        <v>72</v>
      </c>
      <c r="I3559" s="28">
        <v>0</v>
      </c>
      <c r="J3559" s="29">
        <f>표1[[#This Row],[C/V]]*표1[[#This Row],[판수]]-표1[[#This Row],[불량수량]]</f>
        <v>288</v>
      </c>
      <c r="K3559" s="28" t="s">
        <v>275</v>
      </c>
      <c r="L3559" s="28" t="s">
        <v>34</v>
      </c>
      <c r="M3559" s="30" t="s">
        <v>230</v>
      </c>
      <c r="N3559" s="56" t="s">
        <v>231</v>
      </c>
      <c r="O3559" s="25">
        <f t="shared" si="286"/>
        <v>540</v>
      </c>
      <c r="P3559" s="31">
        <v>0</v>
      </c>
      <c r="Q3559" s="32"/>
      <c r="R3559" s="33">
        <f t="shared" si="288"/>
        <v>8</v>
      </c>
      <c r="S3559" s="34">
        <f t="shared" si="287"/>
        <v>179</v>
      </c>
      <c r="T3559" s="35">
        <f>IF(L3559="비가동",0,VLOOKUP(E3559,[1]단가!$D$4:$G$1048576,4,0))</f>
        <v>550</v>
      </c>
      <c r="U3559" s="35">
        <f t="shared" si="283"/>
        <v>158400</v>
      </c>
      <c r="V3559" s="36" t="str">
        <f>IF($L3559="비가동",0,IF($B3559="in",VLOOKUP($E3559,[1]투입량!$M:$T,3,FALSE),VLOOKUP($E3559,[1]투입량!$D:$I,3,FALSE)))</f>
        <v>E5005-1</v>
      </c>
      <c r="W3559" s="35">
        <f>IF($L3559="비가동",0,IF($B3559="in",VLOOKUP($E3559,[1]투입량!$M:$T,6,FALSE),VLOOKUP($E3559,[1]투입량!$D:$I,5,FALSE)))</f>
        <v>480</v>
      </c>
      <c r="X3559" s="35">
        <f t="shared" si="285"/>
        <v>38016</v>
      </c>
      <c r="Y3559" s="37">
        <f>IF(V3559=0,0,VLOOKUP(V3559,[1]원재료!C:H,3,0)*0.001)</f>
        <v>3.25</v>
      </c>
      <c r="Z3559" s="35">
        <f t="shared" si="284"/>
        <v>123552</v>
      </c>
      <c r="AA3559" s="49"/>
      <c r="AB3559" s="39" t="s">
        <v>232</v>
      </c>
      <c r="AC3559" s="40"/>
    </row>
    <row r="3560" spans="1:29" ht="19.5" customHeight="1" x14ac:dyDescent="0.45">
      <c r="A3560" s="58">
        <v>46165</v>
      </c>
      <c r="B3560" s="57" t="s">
        <v>29</v>
      </c>
      <c r="C3560" s="27" t="s">
        <v>168</v>
      </c>
      <c r="D3560" s="25" t="s">
        <v>267</v>
      </c>
      <c r="E3560" s="26" t="s">
        <v>487</v>
      </c>
      <c r="F3560" s="27" t="str">
        <f>VLOOKUP(표1[[#This Row],[품번]],[1]!품번구분[#Data],2,0)</f>
        <v>G</v>
      </c>
      <c r="G3560" s="26">
        <v>2</v>
      </c>
      <c r="H3560" s="28">
        <v>107</v>
      </c>
      <c r="I3560" s="28">
        <v>0</v>
      </c>
      <c r="J3560" s="29">
        <f>표1[[#This Row],[C/V]]*표1[[#This Row],[판수]]-표1[[#This Row],[불량수량]]</f>
        <v>214</v>
      </c>
      <c r="K3560" s="28" t="s">
        <v>269</v>
      </c>
      <c r="L3560" s="28" t="s">
        <v>117</v>
      </c>
      <c r="M3560" s="30" t="s">
        <v>231</v>
      </c>
      <c r="N3560" s="56" t="s">
        <v>230</v>
      </c>
      <c r="O3560" s="25">
        <f t="shared" si="286"/>
        <v>750</v>
      </c>
      <c r="P3560" s="31">
        <v>0</v>
      </c>
      <c r="Q3560" s="32"/>
      <c r="R3560" s="33">
        <f t="shared" si="288"/>
        <v>8.56</v>
      </c>
      <c r="S3560" s="34">
        <f t="shared" si="287"/>
        <v>179</v>
      </c>
      <c r="T3560" s="35">
        <f>IF(L3560="비가동",0,VLOOKUP(E3560,[1]단가!$D$4:$G$1048576,4,0))</f>
        <v>0</v>
      </c>
      <c r="U3560" s="35">
        <f t="shared" si="283"/>
        <v>0</v>
      </c>
      <c r="V3560" s="36" t="str">
        <f>IF($L3560="비가동",0,IF($B3560="in",VLOOKUP($E3560,[1]투입량!$M:$T,3,FALSE),VLOOKUP($E3560,[1]투입량!$D:$I,3,FALSE)))</f>
        <v>E5005-1</v>
      </c>
      <c r="W3560" s="35">
        <f>IF($L3560="비가동",0,IF($B3560="in",VLOOKUP($E3560,[1]투입량!$M:$T,6,FALSE),VLOOKUP($E3560,[1]투입량!$D:$I,5,FALSE)))</f>
        <v>0</v>
      </c>
      <c r="X3560" s="35">
        <f t="shared" si="285"/>
        <v>0</v>
      </c>
      <c r="Y3560" s="37">
        <f>IF(V3560=0,0,VLOOKUP(V3560,[1]원재료!C:H,3,0)*0.001)</f>
        <v>3.25</v>
      </c>
      <c r="Z3560" s="35">
        <f t="shared" si="284"/>
        <v>0</v>
      </c>
      <c r="AA3560" s="49"/>
      <c r="AB3560" s="39" t="s">
        <v>232</v>
      </c>
      <c r="AC3560" s="40"/>
    </row>
    <row r="3561" spans="1:29" ht="19.5" customHeight="1" x14ac:dyDescent="0.45">
      <c r="A3561" s="58">
        <v>46165</v>
      </c>
      <c r="B3561" s="57" t="s">
        <v>29</v>
      </c>
      <c r="C3561" s="27" t="s">
        <v>168</v>
      </c>
      <c r="D3561" s="25" t="s">
        <v>270</v>
      </c>
      <c r="E3561" s="26" t="s">
        <v>474</v>
      </c>
      <c r="F3561" s="27" t="str">
        <f>VLOOKUP(표1[[#This Row],[품번]],[1]!품번구분[#Data],2,0)</f>
        <v>G</v>
      </c>
      <c r="G3561" s="26">
        <v>4</v>
      </c>
      <c r="H3561" s="28">
        <v>107</v>
      </c>
      <c r="I3561" s="28">
        <v>0</v>
      </c>
      <c r="J3561" s="29">
        <f>표1[[#This Row],[C/V]]*표1[[#This Row],[판수]]-표1[[#This Row],[불량수량]]</f>
        <v>428</v>
      </c>
      <c r="K3561" s="28" t="s">
        <v>269</v>
      </c>
      <c r="L3561" s="28" t="s">
        <v>117</v>
      </c>
      <c r="M3561" s="30" t="s">
        <v>231</v>
      </c>
      <c r="N3561" s="56" t="s">
        <v>230</v>
      </c>
      <c r="O3561" s="25">
        <f t="shared" si="286"/>
        <v>750</v>
      </c>
      <c r="P3561" s="31">
        <v>0</v>
      </c>
      <c r="Q3561" s="32"/>
      <c r="R3561" s="33">
        <f t="shared" si="288"/>
        <v>8.56</v>
      </c>
      <c r="S3561" s="34">
        <f t="shared" si="287"/>
        <v>177</v>
      </c>
      <c r="T3561" s="35">
        <f>IF(L3561="비가동",0,VLOOKUP(E3561,[1]단가!$D$4:$G$1048576,4,0))</f>
        <v>601.4</v>
      </c>
      <c r="U3561" s="35">
        <f t="shared" si="283"/>
        <v>257399.19999999998</v>
      </c>
      <c r="V3561" s="36" t="str">
        <f>IF($L3561="비가동",0,IF($B3561="in",VLOOKUP($E3561,[1]투입량!$M:$T,3,FALSE),VLOOKUP($E3561,[1]투입량!$D:$I,3,FALSE)))</f>
        <v>E5005-1</v>
      </c>
      <c r="W3561" s="35">
        <f>IF($L3561="비가동",0,IF($B3561="in",VLOOKUP($E3561,[1]투입량!$M:$T,6,FALSE),VLOOKUP($E3561,[1]투입량!$D:$I,5,FALSE)))</f>
        <v>248</v>
      </c>
      <c r="X3561" s="35">
        <f t="shared" si="285"/>
        <v>29189.600000000002</v>
      </c>
      <c r="Y3561" s="37">
        <f>IF(V3561=0,0,VLOOKUP(V3561,'[1]원재료 (2)'!C:H,3,0)*0.001)</f>
        <v>3.25</v>
      </c>
      <c r="Z3561" s="35">
        <f t="shared" si="284"/>
        <v>94866.200000000012</v>
      </c>
      <c r="AA3561" s="49"/>
      <c r="AB3561" s="39" t="s">
        <v>232</v>
      </c>
      <c r="AC3561" s="40"/>
    </row>
    <row r="3562" spans="1:29" ht="19.5" customHeight="1" x14ac:dyDescent="0.45">
      <c r="A3562" s="58">
        <v>46165</v>
      </c>
      <c r="B3562" s="57" t="s">
        <v>29</v>
      </c>
      <c r="C3562" s="27" t="s">
        <v>168</v>
      </c>
      <c r="D3562" s="25" t="s">
        <v>273</v>
      </c>
      <c r="E3562" s="26" t="s">
        <v>475</v>
      </c>
      <c r="F3562" s="27" t="str">
        <f>VLOOKUP(표1[[#This Row],[품번]],[1]!품번구분[#Data],2,0)</f>
        <v>G</v>
      </c>
      <c r="G3562" s="26">
        <v>4</v>
      </c>
      <c r="H3562" s="28">
        <v>107</v>
      </c>
      <c r="I3562" s="28">
        <v>0</v>
      </c>
      <c r="J3562" s="29">
        <f>표1[[#This Row],[C/V]]*표1[[#This Row],[판수]]-표1[[#This Row],[불량수량]]</f>
        <v>428</v>
      </c>
      <c r="K3562" s="28" t="s">
        <v>269</v>
      </c>
      <c r="L3562" s="28" t="s">
        <v>117</v>
      </c>
      <c r="M3562" s="30" t="s">
        <v>231</v>
      </c>
      <c r="N3562" s="56" t="s">
        <v>230</v>
      </c>
      <c r="O3562" s="25">
        <f t="shared" si="286"/>
        <v>750</v>
      </c>
      <c r="P3562" s="31">
        <v>0</v>
      </c>
      <c r="Q3562" s="32"/>
      <c r="R3562" s="33">
        <f t="shared" si="288"/>
        <v>8.56</v>
      </c>
      <c r="S3562" s="34">
        <f t="shared" si="287"/>
        <v>179</v>
      </c>
      <c r="T3562" s="35">
        <f>IF(L3562="비가동",0,VLOOKUP(E3562,[1]단가!$D$4:$G$1048576,4,0))</f>
        <v>550</v>
      </c>
      <c r="U3562" s="35">
        <f t="shared" si="283"/>
        <v>235400</v>
      </c>
      <c r="V3562" s="36" t="str">
        <f>IF($L3562="비가동",0,IF($B3562="in",VLOOKUP($E3562,[1]투입량!$M:$T,3,FALSE),VLOOKUP($E3562,[1]투입량!$D:$I,3,FALSE)))</f>
        <v>E5005-1</v>
      </c>
      <c r="W3562" s="35">
        <f>IF($L3562="비가동",0,IF($B3562="in",VLOOKUP($E3562,[1]투입량!$M:$T,6,FALSE),VLOOKUP($E3562,[1]투입량!$D:$I,5,FALSE)))</f>
        <v>480</v>
      </c>
      <c r="X3562" s="35">
        <f t="shared" si="285"/>
        <v>56496</v>
      </c>
      <c r="Y3562" s="37">
        <f>IF(V3562=0,0,VLOOKUP(V3562,'[1]원재료 (2)'!C:H,3,0)*0.001)</f>
        <v>3.25</v>
      </c>
      <c r="Z3562" s="35">
        <f t="shared" si="284"/>
        <v>183612</v>
      </c>
      <c r="AA3562" s="49"/>
      <c r="AB3562" s="39" t="s">
        <v>232</v>
      </c>
      <c r="AC3562" s="40"/>
    </row>
    <row r="3563" spans="1:29" ht="19.5" customHeight="1" x14ac:dyDescent="0.45">
      <c r="A3563" s="58">
        <v>46165</v>
      </c>
      <c r="B3563" s="57" t="s">
        <v>29</v>
      </c>
      <c r="C3563" s="27" t="s">
        <v>168</v>
      </c>
      <c r="D3563" s="25" t="s">
        <v>276</v>
      </c>
      <c r="E3563" s="26" t="s">
        <v>277</v>
      </c>
      <c r="F3563" s="27" t="str">
        <f>VLOOKUP(표1[[#This Row],[품번]],[1]!품번구분[#Data],2,0)</f>
        <v>G</v>
      </c>
      <c r="G3563" s="26">
        <v>4</v>
      </c>
      <c r="H3563" s="28">
        <v>90</v>
      </c>
      <c r="I3563" s="28">
        <v>0</v>
      </c>
      <c r="J3563" s="29">
        <f>표1[[#This Row],[C/V]]*표1[[#This Row],[판수]]-표1[[#This Row],[불량수량]]</f>
        <v>360</v>
      </c>
      <c r="K3563" s="28" t="s">
        <v>311</v>
      </c>
      <c r="L3563" s="28" t="s">
        <v>34</v>
      </c>
      <c r="M3563" s="30" t="s">
        <v>230</v>
      </c>
      <c r="N3563" s="56" t="s">
        <v>231</v>
      </c>
      <c r="O3563" s="25">
        <f t="shared" si="286"/>
        <v>540</v>
      </c>
      <c r="P3563" s="31">
        <v>0</v>
      </c>
      <c r="Q3563" s="32"/>
      <c r="R3563" s="33">
        <f t="shared" si="288"/>
        <v>10</v>
      </c>
      <c r="S3563" s="34">
        <f t="shared" si="287"/>
        <v>215</v>
      </c>
      <c r="T3563" s="35">
        <f>IF(L3563="비가동",0,VLOOKUP(E3563,[1]단가!$D$4:$G$1048576,4,0))</f>
        <v>832.6</v>
      </c>
      <c r="U3563" s="35">
        <f t="shared" si="283"/>
        <v>299736</v>
      </c>
      <c r="V3563" s="36" t="str">
        <f>IF($L3563="비가동",0,IF($B3563="in",VLOOKUP($E3563,[1]투입량!$M:$T,3,FALSE),VLOOKUP($E3563,[1]투입량!$D:$I,3,FALSE)))</f>
        <v>E5005-1</v>
      </c>
      <c r="W3563" s="35">
        <f>IF($L3563="비가동",0,IF($B3563="in",VLOOKUP($E3563,[1]투입량!$M:$T,6,FALSE),VLOOKUP($E3563,[1]투입량!$D:$I,5,FALSE)))</f>
        <v>0</v>
      </c>
      <c r="X3563" s="35">
        <f t="shared" si="285"/>
        <v>0</v>
      </c>
      <c r="Y3563" s="37">
        <f>IF(V3563=0,0,VLOOKUP(V3563,[1]원재료!C:H,3,0)*0.001)</f>
        <v>3.25</v>
      </c>
      <c r="Z3563" s="35">
        <f t="shared" si="284"/>
        <v>0</v>
      </c>
      <c r="AA3563" s="49"/>
      <c r="AB3563" s="39" t="s">
        <v>232</v>
      </c>
      <c r="AC3563" s="40"/>
    </row>
    <row r="3564" spans="1:29" ht="19.5" customHeight="1" x14ac:dyDescent="0.45">
      <c r="A3564" s="58">
        <v>46165</v>
      </c>
      <c r="B3564" s="57" t="s">
        <v>29</v>
      </c>
      <c r="C3564" s="27" t="s">
        <v>168</v>
      </c>
      <c r="D3564" s="25" t="s">
        <v>279</v>
      </c>
      <c r="E3564" s="26" t="s">
        <v>392</v>
      </c>
      <c r="F3564" s="27" t="str">
        <f>VLOOKUP(표1[[#This Row],[품번]],[1]!품번구분[#Data],2,0)</f>
        <v>G</v>
      </c>
      <c r="G3564" s="26">
        <v>70</v>
      </c>
      <c r="H3564" s="28">
        <v>90</v>
      </c>
      <c r="I3564" s="28">
        <v>0</v>
      </c>
      <c r="J3564" s="29">
        <f>표1[[#This Row],[C/V]]*표1[[#This Row],[판수]]-표1[[#This Row],[불량수량]]</f>
        <v>6300</v>
      </c>
      <c r="K3564" s="28" t="s">
        <v>311</v>
      </c>
      <c r="L3564" s="28" t="s">
        <v>34</v>
      </c>
      <c r="M3564" s="30" t="s">
        <v>230</v>
      </c>
      <c r="N3564" s="56" t="s">
        <v>231</v>
      </c>
      <c r="O3564" s="25">
        <f t="shared" si="286"/>
        <v>540</v>
      </c>
      <c r="P3564" s="31">
        <v>0</v>
      </c>
      <c r="Q3564" s="32"/>
      <c r="R3564" s="33">
        <f t="shared" si="288"/>
        <v>10</v>
      </c>
      <c r="S3564" s="34">
        <f t="shared" si="287"/>
        <v>215</v>
      </c>
      <c r="T3564" s="35">
        <f>IF(L3564="비가동",0,VLOOKUP(E3564,[1]단가!$D$4:$G$1048576,4,0))</f>
        <v>321.89999999999998</v>
      </c>
      <c r="U3564" s="35">
        <f t="shared" si="283"/>
        <v>2027969.9999999998</v>
      </c>
      <c r="V3564" s="36" t="str">
        <f>IF($L3564="비가동",0,IF($B3564="in",VLOOKUP($E3564,[1]투입량!$M:$T,3,FALSE),VLOOKUP($E3564,[1]투입량!$D:$I,3,FALSE)))</f>
        <v>E5802</v>
      </c>
      <c r="W3564" s="35">
        <f>IF($L3564="비가동",0,IF($B3564="in",VLOOKUP($E3564,[1]투입량!$M:$T,6,FALSE),VLOOKUP($E3564,[1]투입량!$D:$I,5,FALSE)))</f>
        <v>68</v>
      </c>
      <c r="X3564" s="35">
        <f t="shared" si="285"/>
        <v>6732.0000000000009</v>
      </c>
      <c r="Y3564" s="37">
        <f>IF(V3564=0,0,VLOOKUP(V3564,'[1]원재료 (2)'!C:H,3,0)*0.001)</f>
        <v>5.83</v>
      </c>
      <c r="Z3564" s="35">
        <f t="shared" si="284"/>
        <v>39247.560000000005</v>
      </c>
      <c r="AA3564" s="49"/>
      <c r="AB3564" s="39" t="s">
        <v>232</v>
      </c>
      <c r="AC3564" s="40"/>
    </row>
    <row r="3565" spans="1:29" ht="19.5" customHeight="1" x14ac:dyDescent="0.45">
      <c r="A3565" s="58">
        <v>46165</v>
      </c>
      <c r="B3565" s="57" t="s">
        <v>29</v>
      </c>
      <c r="C3565" s="27" t="s">
        <v>168</v>
      </c>
      <c r="D3565" s="25" t="s">
        <v>281</v>
      </c>
      <c r="E3565" s="26" t="s">
        <v>282</v>
      </c>
      <c r="F3565" s="27" t="str">
        <f>VLOOKUP(표1[[#This Row],[품번]],[1]!품번구분[#Data],2,0)</f>
        <v>G</v>
      </c>
      <c r="G3565" s="26">
        <v>4</v>
      </c>
      <c r="H3565" s="28">
        <v>90</v>
      </c>
      <c r="I3565" s="28">
        <v>0</v>
      </c>
      <c r="J3565" s="29">
        <f>표1[[#This Row],[C/V]]*표1[[#This Row],[판수]]-표1[[#This Row],[불량수량]]</f>
        <v>360</v>
      </c>
      <c r="K3565" s="28" t="s">
        <v>311</v>
      </c>
      <c r="L3565" s="28" t="s">
        <v>34</v>
      </c>
      <c r="M3565" s="30" t="s">
        <v>230</v>
      </c>
      <c r="N3565" s="56" t="s">
        <v>231</v>
      </c>
      <c r="O3565" s="25">
        <f t="shared" si="286"/>
        <v>540</v>
      </c>
      <c r="P3565" s="31">
        <v>0</v>
      </c>
      <c r="Q3565" s="32"/>
      <c r="R3565" s="33">
        <f t="shared" si="288"/>
        <v>10</v>
      </c>
      <c r="S3565" s="34">
        <f t="shared" si="287"/>
        <v>216</v>
      </c>
      <c r="T3565" s="35">
        <f>IF(L3565="비가동",0,VLOOKUP(E3565,[1]단가!$D$4:$G$1048576,4,0))</f>
        <v>0</v>
      </c>
      <c r="U3565" s="35">
        <f t="shared" si="283"/>
        <v>0</v>
      </c>
      <c r="V3565" s="36" t="str">
        <f>IF($L3565="비가동",0,IF($B3565="in",VLOOKUP($E3565,[1]투입량!$M:$T,3,FALSE),VLOOKUP($E3565,[1]투입량!$D:$I,3,FALSE)))</f>
        <v>E5005-1</v>
      </c>
      <c r="W3565" s="35">
        <f>IF($L3565="비가동",0,IF($B3565="in",VLOOKUP($E3565,[1]투입량!$M:$T,6,FALSE),VLOOKUP($E3565,[1]투입량!$D:$I,5,FALSE)))</f>
        <v>0</v>
      </c>
      <c r="X3565" s="35">
        <f t="shared" si="285"/>
        <v>0</v>
      </c>
      <c r="Y3565" s="37">
        <f>IF(V3565=0,0,VLOOKUP(V3565,[1]원재료!C:H,3,0)*0.001)</f>
        <v>3.25</v>
      </c>
      <c r="Z3565" s="35">
        <f t="shared" si="284"/>
        <v>0</v>
      </c>
      <c r="AA3565" s="49"/>
      <c r="AB3565" s="39" t="s">
        <v>232</v>
      </c>
      <c r="AC3565" s="40"/>
    </row>
    <row r="3566" spans="1:29" ht="19.5" customHeight="1" x14ac:dyDescent="0.45">
      <c r="A3566" s="58">
        <v>46165</v>
      </c>
      <c r="B3566" s="57" t="s">
        <v>29</v>
      </c>
      <c r="C3566" s="27" t="s">
        <v>168</v>
      </c>
      <c r="D3566" s="25" t="s">
        <v>276</v>
      </c>
      <c r="E3566" s="26" t="s">
        <v>277</v>
      </c>
      <c r="F3566" s="27" t="str">
        <f>VLOOKUP(표1[[#This Row],[품번]],[1]!품번구분[#Data],2,0)</f>
        <v>G</v>
      </c>
      <c r="G3566" s="26">
        <v>4</v>
      </c>
      <c r="H3566" s="28">
        <v>125</v>
      </c>
      <c r="I3566" s="28">
        <v>0</v>
      </c>
      <c r="J3566" s="29">
        <f>표1[[#This Row],[C/V]]*표1[[#This Row],[판수]]-표1[[#This Row],[불량수량]]</f>
        <v>500</v>
      </c>
      <c r="K3566" s="28" t="s">
        <v>278</v>
      </c>
      <c r="L3566" s="28" t="s">
        <v>117</v>
      </c>
      <c r="M3566" s="30" t="s">
        <v>231</v>
      </c>
      <c r="N3566" s="56" t="s">
        <v>230</v>
      </c>
      <c r="O3566" s="25">
        <f t="shared" si="286"/>
        <v>750</v>
      </c>
      <c r="P3566" s="31">
        <v>0</v>
      </c>
      <c r="Q3566" s="32"/>
      <c r="R3566" s="33">
        <f t="shared" si="288"/>
        <v>10</v>
      </c>
      <c r="S3566" s="34">
        <f t="shared" si="287"/>
        <v>215</v>
      </c>
      <c r="T3566" s="35">
        <f>IF(L3566="비가동",0,VLOOKUP(E3566,[1]단가!$D$4:$G$1048576,4,0))</f>
        <v>832.6</v>
      </c>
      <c r="U3566" s="35">
        <f t="shared" si="283"/>
        <v>416300</v>
      </c>
      <c r="V3566" s="36" t="str">
        <f>IF($L3566="비가동",0,IF($B3566="in",VLOOKUP($E3566,[1]투입량!$M:$T,3,FALSE),VLOOKUP($E3566,[1]투입량!$D:$I,3,FALSE)))</f>
        <v>E5005-1</v>
      </c>
      <c r="W3566" s="35">
        <f>IF($L3566="비가동",0,IF($B3566="in",VLOOKUP($E3566,[1]투입량!$M:$T,6,FALSE),VLOOKUP($E3566,[1]투입량!$D:$I,5,FALSE)))</f>
        <v>0</v>
      </c>
      <c r="X3566" s="35">
        <f t="shared" si="285"/>
        <v>0</v>
      </c>
      <c r="Y3566" s="37">
        <f>IF(V3566=0,0,VLOOKUP(V3566,[1]원재료!C:H,3,0)*0.001)</f>
        <v>3.25</v>
      </c>
      <c r="Z3566" s="35">
        <f t="shared" si="284"/>
        <v>0</v>
      </c>
      <c r="AA3566" s="49"/>
      <c r="AB3566" s="39" t="s">
        <v>232</v>
      </c>
      <c r="AC3566" s="40"/>
    </row>
    <row r="3567" spans="1:29" ht="19.5" customHeight="1" x14ac:dyDescent="0.45">
      <c r="A3567" s="58">
        <v>46165</v>
      </c>
      <c r="B3567" s="57" t="s">
        <v>29</v>
      </c>
      <c r="C3567" s="27" t="s">
        <v>168</v>
      </c>
      <c r="D3567" s="25" t="s">
        <v>279</v>
      </c>
      <c r="E3567" s="26" t="s">
        <v>392</v>
      </c>
      <c r="F3567" s="27" t="str">
        <f>VLOOKUP(표1[[#This Row],[품번]],[1]!품번구분[#Data],2,0)</f>
        <v>G</v>
      </c>
      <c r="G3567" s="26">
        <v>70</v>
      </c>
      <c r="H3567" s="28">
        <v>125</v>
      </c>
      <c r="I3567" s="28">
        <v>0</v>
      </c>
      <c r="J3567" s="29">
        <f>표1[[#This Row],[C/V]]*표1[[#This Row],[판수]]-표1[[#This Row],[불량수량]]</f>
        <v>8750</v>
      </c>
      <c r="K3567" s="28" t="s">
        <v>278</v>
      </c>
      <c r="L3567" s="28" t="s">
        <v>117</v>
      </c>
      <c r="M3567" s="30" t="s">
        <v>231</v>
      </c>
      <c r="N3567" s="56" t="s">
        <v>230</v>
      </c>
      <c r="O3567" s="25">
        <f t="shared" si="286"/>
        <v>750</v>
      </c>
      <c r="P3567" s="31">
        <v>0</v>
      </c>
      <c r="Q3567" s="32"/>
      <c r="R3567" s="33">
        <f t="shared" si="288"/>
        <v>10</v>
      </c>
      <c r="S3567" s="34">
        <f t="shared" si="287"/>
        <v>215</v>
      </c>
      <c r="T3567" s="35">
        <f>IF(L3567="비가동",0,VLOOKUP(E3567,[1]단가!$D$4:$G$1048576,4,0))</f>
        <v>321.89999999999998</v>
      </c>
      <c r="U3567" s="35">
        <f t="shared" si="283"/>
        <v>2816625</v>
      </c>
      <c r="V3567" s="36" t="str">
        <f>IF($L3567="비가동",0,IF($B3567="in",VLOOKUP($E3567,[1]투입량!$M:$T,3,FALSE),VLOOKUP($E3567,[1]투입량!$D:$I,3,FALSE)))</f>
        <v>E5802</v>
      </c>
      <c r="W3567" s="35">
        <f>IF($L3567="비가동",0,IF($B3567="in",VLOOKUP($E3567,[1]투입량!$M:$T,6,FALSE),VLOOKUP($E3567,[1]투입량!$D:$I,5,FALSE)))</f>
        <v>68</v>
      </c>
      <c r="X3567" s="35">
        <f t="shared" si="285"/>
        <v>9350.0000000000018</v>
      </c>
      <c r="Y3567" s="37">
        <f>IF(V3567=0,0,VLOOKUP(V3567,'[1]원재료 (2)'!C:H,3,0)*0.001)</f>
        <v>5.83</v>
      </c>
      <c r="Z3567" s="35">
        <f t="shared" si="284"/>
        <v>54510.500000000015</v>
      </c>
      <c r="AA3567" s="49"/>
      <c r="AB3567" s="39" t="s">
        <v>232</v>
      </c>
      <c r="AC3567" s="40"/>
    </row>
    <row r="3568" spans="1:29" ht="19.5" customHeight="1" x14ac:dyDescent="0.45">
      <c r="A3568" s="58">
        <v>46165</v>
      </c>
      <c r="B3568" s="57" t="s">
        <v>29</v>
      </c>
      <c r="C3568" s="27" t="s">
        <v>168</v>
      </c>
      <c r="D3568" s="25" t="s">
        <v>281</v>
      </c>
      <c r="E3568" s="26" t="s">
        <v>282</v>
      </c>
      <c r="F3568" s="27" t="str">
        <f>VLOOKUP(표1[[#This Row],[품번]],[1]!품번구분[#Data],2,0)</f>
        <v>G</v>
      </c>
      <c r="G3568" s="26">
        <v>4</v>
      </c>
      <c r="H3568" s="28">
        <v>126</v>
      </c>
      <c r="I3568" s="28">
        <v>0</v>
      </c>
      <c r="J3568" s="29">
        <f>표1[[#This Row],[C/V]]*표1[[#This Row],[판수]]-표1[[#This Row],[불량수량]]</f>
        <v>504</v>
      </c>
      <c r="K3568" s="28" t="s">
        <v>278</v>
      </c>
      <c r="L3568" s="28" t="s">
        <v>117</v>
      </c>
      <c r="M3568" s="30" t="s">
        <v>231</v>
      </c>
      <c r="N3568" s="56" t="s">
        <v>230</v>
      </c>
      <c r="O3568" s="25">
        <f t="shared" si="286"/>
        <v>750</v>
      </c>
      <c r="P3568" s="31">
        <v>0</v>
      </c>
      <c r="Q3568" s="32"/>
      <c r="R3568" s="33">
        <f t="shared" si="288"/>
        <v>10.08</v>
      </c>
      <c r="S3568" s="34">
        <f t="shared" si="287"/>
        <v>216</v>
      </c>
      <c r="T3568" s="35">
        <f>IF(L3568="비가동",0,VLOOKUP(E3568,[1]단가!$D$4:$G$1048576,4,0))</f>
        <v>0</v>
      </c>
      <c r="U3568" s="35">
        <f t="shared" si="283"/>
        <v>0</v>
      </c>
      <c r="V3568" s="36" t="str">
        <f>IF($L3568="비가동",0,IF($B3568="in",VLOOKUP($E3568,[1]투입량!$M:$T,3,FALSE),VLOOKUP($E3568,[1]투입량!$D:$I,3,FALSE)))</f>
        <v>E5005-1</v>
      </c>
      <c r="W3568" s="35">
        <f>IF($L3568="비가동",0,IF($B3568="in",VLOOKUP($E3568,[1]투입량!$M:$T,6,FALSE),VLOOKUP($E3568,[1]투입량!$D:$I,5,FALSE)))</f>
        <v>0</v>
      </c>
      <c r="X3568" s="35">
        <f t="shared" si="285"/>
        <v>0</v>
      </c>
      <c r="Y3568" s="37">
        <f>IF(V3568=0,0,VLOOKUP(V3568,[1]원재료!C:H,3,0)*0.001)</f>
        <v>3.25</v>
      </c>
      <c r="Z3568" s="35">
        <f t="shared" si="284"/>
        <v>0</v>
      </c>
      <c r="AA3568" s="49"/>
      <c r="AB3568" s="39" t="s">
        <v>232</v>
      </c>
      <c r="AC3568" s="40"/>
    </row>
    <row r="3569" spans="1:29" ht="19.5" customHeight="1" x14ac:dyDescent="0.45">
      <c r="A3569" s="58">
        <v>46165</v>
      </c>
      <c r="B3569" s="57" t="s">
        <v>29</v>
      </c>
      <c r="C3569" s="27" t="s">
        <v>168</v>
      </c>
      <c r="D3569" s="25" t="s">
        <v>284</v>
      </c>
      <c r="E3569" s="26" t="s">
        <v>464</v>
      </c>
      <c r="F3569" s="27" t="str">
        <f>VLOOKUP(표1[[#This Row],[품번]],[1]!품번구분[#Data],2,0)</f>
        <v>G</v>
      </c>
      <c r="G3569" s="26">
        <v>10</v>
      </c>
      <c r="H3569" s="28">
        <v>47</v>
      </c>
      <c r="I3569" s="28">
        <v>0</v>
      </c>
      <c r="J3569" s="29">
        <f>표1[[#This Row],[C/V]]*표1[[#This Row],[판수]]-표1[[#This Row],[불량수량]]</f>
        <v>470</v>
      </c>
      <c r="K3569" s="28" t="s">
        <v>261</v>
      </c>
      <c r="L3569" s="28" t="s">
        <v>34</v>
      </c>
      <c r="M3569" s="30" t="s">
        <v>230</v>
      </c>
      <c r="N3569" s="56">
        <v>0.59027777777777779</v>
      </c>
      <c r="O3569" s="25">
        <f t="shared" si="286"/>
        <v>370</v>
      </c>
      <c r="P3569" s="31">
        <v>0</v>
      </c>
      <c r="Q3569" s="32"/>
      <c r="R3569" s="33">
        <f t="shared" si="288"/>
        <v>7.6216216216216219</v>
      </c>
      <c r="S3569" s="34">
        <f t="shared" si="287"/>
        <v>47</v>
      </c>
      <c r="T3569" s="35">
        <f>IF(L3569="비가동",0,VLOOKUP(E3569,[1]단가!$D$4:$G$1048576,4,0))</f>
        <v>300</v>
      </c>
      <c r="U3569" s="35">
        <f t="shared" si="283"/>
        <v>141000</v>
      </c>
      <c r="V3569" s="36" t="str">
        <f>IF($L3569="비가동",0,IF($B3569="in",VLOOKUP($E3569,[1]투입량!$M:$T,3,FALSE),VLOOKUP($E3569,[1]투입량!$D:$I,3,FALSE)))</f>
        <v>E5005-1</v>
      </c>
      <c r="W3569" s="35">
        <f>IF($L3569="비가동",0,IF($B3569="in",VLOOKUP($E3569,[1]투입량!$M:$T,6,FALSE),VLOOKUP($E3569,[1]투입량!$D:$I,5,FALSE)))</f>
        <v>220</v>
      </c>
      <c r="X3569" s="35">
        <f t="shared" si="285"/>
        <v>11374.000000000002</v>
      </c>
      <c r="Y3569" s="37">
        <f>IF(V3569=0,0,VLOOKUP(V3569,'[1]원재료 (2)'!C:H,3,0)*0.001)</f>
        <v>3.25</v>
      </c>
      <c r="Z3569" s="35">
        <f t="shared" si="284"/>
        <v>36965.500000000007</v>
      </c>
      <c r="AA3569" s="49"/>
      <c r="AB3569" s="39" t="s">
        <v>232</v>
      </c>
      <c r="AC3569" s="40"/>
    </row>
    <row r="3570" spans="1:29" ht="19.5" hidden="1" customHeight="1" x14ac:dyDescent="0.45">
      <c r="A3570" s="58">
        <v>46165</v>
      </c>
      <c r="B3570" s="57" t="s">
        <v>29</v>
      </c>
      <c r="C3570" s="27" t="s">
        <v>168</v>
      </c>
      <c r="D3570" s="25" t="s">
        <v>284</v>
      </c>
      <c r="E3570" s="26" t="s">
        <v>405</v>
      </c>
      <c r="F3570" s="27" t="str">
        <f>VLOOKUP(표1[[#This Row],[품번]],[1]!품번구분[#Data],2,0)</f>
        <v>G</v>
      </c>
      <c r="G3570" s="26">
        <v>4</v>
      </c>
      <c r="H3570" s="28">
        <v>24</v>
      </c>
      <c r="I3570" s="28">
        <v>0</v>
      </c>
      <c r="J3570" s="29">
        <f>표1[[#This Row],[C/V]]*표1[[#This Row],[판수]]-표1[[#This Row],[불량수량]]</f>
        <v>96</v>
      </c>
      <c r="K3570" s="28" t="s">
        <v>261</v>
      </c>
      <c r="L3570" s="28" t="s">
        <v>34</v>
      </c>
      <c r="M3570" s="56">
        <v>0.59027777777777779</v>
      </c>
      <c r="N3570" s="56" t="s">
        <v>231</v>
      </c>
      <c r="O3570" s="25">
        <f t="shared" si="286"/>
        <v>120</v>
      </c>
      <c r="P3570" s="31">
        <v>110</v>
      </c>
      <c r="Q3570" s="54" t="s">
        <v>178</v>
      </c>
      <c r="R3570" s="33">
        <f t="shared" si="288"/>
        <v>12</v>
      </c>
      <c r="S3570" s="34">
        <f t="shared" si="287"/>
        <v>24</v>
      </c>
      <c r="T3570" s="35">
        <f>IF(L3570="비가동",0,VLOOKUP(E3570,[1]단가!$D$4:$G$1048576,4,0))</f>
        <v>412.51</v>
      </c>
      <c r="U3570" s="35">
        <f t="shared" ref="U3570:U3634" si="289">IF(L3570="비가동",0,T3570*J3570)</f>
        <v>39600.959999999999</v>
      </c>
      <c r="V3570" s="36" t="str">
        <f>IF($L3570="비가동",0,IF($B3570="in",VLOOKUP($E3570,[1]투입량!$M:$T,3,FALSE),VLOOKUP($E3570,[1]투입량!$D:$I,3,FALSE)))</f>
        <v>E6004</v>
      </c>
      <c r="W3570" s="35">
        <f>IF($L3570="비가동",0,IF($B3570="in",VLOOKUP($E3570,[1]투입량!$M:$T,6,FALSE),VLOOKUP($E3570,[1]투입량!$D:$I,5,FALSE)))</f>
        <v>0</v>
      </c>
      <c r="X3570" s="35">
        <f t="shared" si="285"/>
        <v>0</v>
      </c>
      <c r="Y3570" s="37">
        <f>IF(V3570=0,0,VLOOKUP(V3570,[1]원재료!C:H,3,0)*0.001)</f>
        <v>3.35</v>
      </c>
      <c r="Z3570" s="35">
        <f t="shared" ref="Z3570:Z3634" si="290">Y3570*X3570</f>
        <v>0</v>
      </c>
      <c r="AA3570" s="49"/>
      <c r="AB3570" s="39" t="s">
        <v>232</v>
      </c>
      <c r="AC3570" s="40"/>
    </row>
    <row r="3571" spans="1:29" ht="19.5" customHeight="1" x14ac:dyDescent="0.45">
      <c r="A3571" s="58">
        <v>46165</v>
      </c>
      <c r="B3571" s="57" t="s">
        <v>29</v>
      </c>
      <c r="C3571" s="27" t="s">
        <v>168</v>
      </c>
      <c r="D3571" s="25" t="s">
        <v>287</v>
      </c>
      <c r="E3571" s="26" t="s">
        <v>377</v>
      </c>
      <c r="F3571" s="27" t="str">
        <f>VLOOKUP(표1[[#This Row],[품번]],[1]!품번구분[#Data],2,0)</f>
        <v>G</v>
      </c>
      <c r="G3571" s="26">
        <v>32</v>
      </c>
      <c r="H3571" s="28">
        <v>80</v>
      </c>
      <c r="I3571" s="28">
        <v>0</v>
      </c>
      <c r="J3571" s="29">
        <f>표1[[#This Row],[C/V]]*표1[[#This Row],[판수]]-표1[[#This Row],[불량수량]]</f>
        <v>2560</v>
      </c>
      <c r="K3571" s="28" t="s">
        <v>261</v>
      </c>
      <c r="L3571" s="28" t="s">
        <v>34</v>
      </c>
      <c r="M3571" s="30" t="s">
        <v>230</v>
      </c>
      <c r="N3571" s="56" t="s">
        <v>231</v>
      </c>
      <c r="O3571" s="25">
        <f t="shared" si="286"/>
        <v>540</v>
      </c>
      <c r="P3571" s="31">
        <v>0</v>
      </c>
      <c r="Q3571" s="32"/>
      <c r="R3571" s="33">
        <f t="shared" si="288"/>
        <v>8.8888888888888893</v>
      </c>
      <c r="S3571" s="34">
        <f t="shared" si="287"/>
        <v>80</v>
      </c>
      <c r="T3571" s="35">
        <f>IF(L3571="비가동",0,VLOOKUP(E3571,[1]단가!$D$4:$G$1048576,4,0))</f>
        <v>0</v>
      </c>
      <c r="U3571" s="35">
        <f t="shared" si="289"/>
        <v>0</v>
      </c>
      <c r="V3571" s="36" t="str">
        <f>IF($L3571="비가동",0,IF($B3571="in",VLOOKUP($E3571,[1]투입량!$M:$T,3,FALSE),VLOOKUP($E3571,[1]투입량!$D:$I,3,FALSE)))</f>
        <v>E4005-1</v>
      </c>
      <c r="W3571" s="35">
        <f>IF($L3571="비가동",0,IF($B3571="in",VLOOKUP($E3571,[1]투입량!$M:$T,6,FALSE),VLOOKUP($E3571,[1]투입량!$D:$I,5,FALSE)))</f>
        <v>104</v>
      </c>
      <c r="X3571" s="35">
        <f t="shared" ref="X3571:X3635" si="291">IF(L3571="비가동",0,(W3571*1.1)*H3571)</f>
        <v>9152</v>
      </c>
      <c r="Y3571" s="37">
        <f>IF(V3571=0,0,VLOOKUP(V3571,'[1]원재료 (2)'!C:H,3,0)*0.001)</f>
        <v>3.24</v>
      </c>
      <c r="Z3571" s="35">
        <f t="shared" si="290"/>
        <v>29652.480000000003</v>
      </c>
      <c r="AA3571" s="49"/>
      <c r="AB3571" s="39" t="s">
        <v>232</v>
      </c>
      <c r="AC3571" s="40"/>
    </row>
    <row r="3572" spans="1:29" ht="19.5" customHeight="1" x14ac:dyDescent="0.45">
      <c r="A3572" s="58">
        <v>46165</v>
      </c>
      <c r="B3572" s="57" t="s">
        <v>29</v>
      </c>
      <c r="C3572" s="27" t="s">
        <v>168</v>
      </c>
      <c r="D3572" s="25" t="s">
        <v>289</v>
      </c>
      <c r="E3572" s="26" t="s">
        <v>280</v>
      </c>
      <c r="F3572" s="27" t="str">
        <f>VLOOKUP(표1[[#This Row],[품번]],[1]!품번구분[#Data],2,0)</f>
        <v>G</v>
      </c>
      <c r="G3572" s="26">
        <v>12</v>
      </c>
      <c r="H3572" s="28">
        <v>80</v>
      </c>
      <c r="I3572" s="28">
        <v>0</v>
      </c>
      <c r="J3572" s="29">
        <f>표1[[#This Row],[C/V]]*표1[[#This Row],[판수]]-표1[[#This Row],[불량수량]]</f>
        <v>960</v>
      </c>
      <c r="K3572" s="28" t="s">
        <v>261</v>
      </c>
      <c r="L3572" s="28" t="s">
        <v>34</v>
      </c>
      <c r="M3572" s="30" t="s">
        <v>230</v>
      </c>
      <c r="N3572" s="56" t="s">
        <v>231</v>
      </c>
      <c r="O3572" s="25">
        <f t="shared" si="286"/>
        <v>540</v>
      </c>
      <c r="P3572" s="31">
        <v>0</v>
      </c>
      <c r="Q3572" s="32"/>
      <c r="R3572" s="33">
        <f t="shared" si="288"/>
        <v>8.8888888888888893</v>
      </c>
      <c r="S3572" s="34">
        <f t="shared" si="287"/>
        <v>80</v>
      </c>
      <c r="T3572" s="35">
        <f>IF(L3572="비가동",0,VLOOKUP(E3572,[1]단가!$D$4:$G$1048576,4,0))</f>
        <v>0</v>
      </c>
      <c r="U3572" s="35">
        <f t="shared" si="289"/>
        <v>0</v>
      </c>
      <c r="V3572" s="36" t="str">
        <f>IF($L3572="비가동",0,IF($B3572="in",VLOOKUP($E3572,[1]투입량!$M:$T,3,FALSE),VLOOKUP($E3572,[1]투입량!$D:$I,3,FALSE)))</f>
        <v>E4005-1</v>
      </c>
      <c r="W3572" s="35">
        <f>IF($L3572="비가동",0,IF($B3572="in",VLOOKUP($E3572,[1]투입량!$M:$T,6,FALSE),VLOOKUP($E3572,[1]투입량!$D:$I,5,FALSE)))</f>
        <v>300</v>
      </c>
      <c r="X3572" s="35">
        <f t="shared" si="291"/>
        <v>26400</v>
      </c>
      <c r="Y3572" s="37">
        <f>IF(V3572=0,0,VLOOKUP(V3572,[1]원재료!C:H,3,0)*0.001)</f>
        <v>3.24</v>
      </c>
      <c r="Z3572" s="35">
        <f t="shared" si="290"/>
        <v>85536</v>
      </c>
      <c r="AA3572" s="49"/>
      <c r="AB3572" s="39" t="s">
        <v>232</v>
      </c>
      <c r="AC3572" s="40"/>
    </row>
    <row r="3573" spans="1:29" ht="19.5" customHeight="1" x14ac:dyDescent="0.45">
      <c r="A3573" s="58">
        <v>46165</v>
      </c>
      <c r="B3573" s="57" t="s">
        <v>29</v>
      </c>
      <c r="C3573" s="27" t="s">
        <v>168</v>
      </c>
      <c r="D3573" s="25" t="s">
        <v>304</v>
      </c>
      <c r="E3573" s="26" t="s">
        <v>305</v>
      </c>
      <c r="F3573" s="27" t="str">
        <f>VLOOKUP(표1[[#This Row],[품번]],[1]!품번구분[#Data],2,0)</f>
        <v>G</v>
      </c>
      <c r="G3573" s="26">
        <v>40</v>
      </c>
      <c r="H3573" s="28">
        <v>48</v>
      </c>
      <c r="I3573" s="28">
        <v>0</v>
      </c>
      <c r="J3573" s="29">
        <f>표1[[#This Row],[C/V]]*표1[[#This Row],[판수]]-표1[[#This Row],[불량수량]]</f>
        <v>1920</v>
      </c>
      <c r="K3573" s="28" t="s">
        <v>481</v>
      </c>
      <c r="L3573" s="28" t="s">
        <v>34</v>
      </c>
      <c r="M3573" s="30" t="s">
        <v>230</v>
      </c>
      <c r="N3573" s="56" t="s">
        <v>231</v>
      </c>
      <c r="O3573" s="25">
        <f t="shared" si="286"/>
        <v>540</v>
      </c>
      <c r="P3573" s="31">
        <v>0</v>
      </c>
      <c r="Q3573" s="32"/>
      <c r="R3573" s="33">
        <f t="shared" si="288"/>
        <v>5.3333333333333339</v>
      </c>
      <c r="S3573" s="34">
        <f t="shared" si="287"/>
        <v>140</v>
      </c>
      <c r="T3573" s="35">
        <f>IF(L3573="비가동",0,VLOOKUP(E3573,[1]단가!$D$4:$G$1048576,4,0))</f>
        <v>95</v>
      </c>
      <c r="U3573" s="35">
        <f t="shared" si="289"/>
        <v>182400</v>
      </c>
      <c r="V3573" s="36" t="str">
        <f>IF($L3573="비가동",0,IF($B3573="in",VLOOKUP($E3573,[1]투입량!$M:$T,3,FALSE),VLOOKUP($E3573,[1]투입량!$D:$I,3,FALSE)))</f>
        <v>E4005-1</v>
      </c>
      <c r="W3573" s="35">
        <f>IF($L3573="비가동",0,IF($B3573="in",VLOOKUP($E3573,[1]투입량!$M:$T,6,FALSE),VLOOKUP($E3573,[1]투입량!$D:$I,5,FALSE)))</f>
        <v>272</v>
      </c>
      <c r="X3573" s="35">
        <f t="shared" si="291"/>
        <v>14361.600000000002</v>
      </c>
      <c r="Y3573" s="37">
        <f>IF(V3573=0,0,VLOOKUP(V3573,'[1]원재료 (2)'!C:H,3,0)*0.001)</f>
        <v>3.24</v>
      </c>
      <c r="Z3573" s="35">
        <f t="shared" si="290"/>
        <v>46531.58400000001</v>
      </c>
      <c r="AA3573" s="49"/>
      <c r="AB3573" s="39" t="s">
        <v>232</v>
      </c>
      <c r="AC3573" s="40"/>
    </row>
    <row r="3574" spans="1:29" ht="19.5" customHeight="1" x14ac:dyDescent="0.45">
      <c r="A3574" s="58">
        <v>46165</v>
      </c>
      <c r="B3574" s="57" t="s">
        <v>29</v>
      </c>
      <c r="C3574" s="27" t="s">
        <v>168</v>
      </c>
      <c r="D3574" s="25" t="s">
        <v>307</v>
      </c>
      <c r="E3574" s="26" t="s">
        <v>489</v>
      </c>
      <c r="F3574" s="27" t="str">
        <f>VLOOKUP(표1[[#This Row],[품번]],[1]!품번구분[#Data],2,0)</f>
        <v>G</v>
      </c>
      <c r="G3574" s="26">
        <v>16</v>
      </c>
      <c r="H3574" s="28">
        <v>47</v>
      </c>
      <c r="I3574" s="28">
        <v>0</v>
      </c>
      <c r="J3574" s="29">
        <f>표1[[#This Row],[C/V]]*표1[[#This Row],[판수]]-표1[[#This Row],[불량수량]]</f>
        <v>752</v>
      </c>
      <c r="K3574" s="28" t="s">
        <v>481</v>
      </c>
      <c r="L3574" s="28" t="s">
        <v>34</v>
      </c>
      <c r="M3574" s="30" t="s">
        <v>230</v>
      </c>
      <c r="N3574" s="56" t="s">
        <v>231</v>
      </c>
      <c r="O3574" s="25">
        <f t="shared" si="286"/>
        <v>540</v>
      </c>
      <c r="P3574" s="31">
        <v>0</v>
      </c>
      <c r="Q3574" s="32"/>
      <c r="R3574" s="33">
        <f t="shared" si="288"/>
        <v>5.2222222222222223</v>
      </c>
      <c r="S3574" s="34">
        <f t="shared" si="287"/>
        <v>139</v>
      </c>
      <c r="T3574" s="35">
        <f>IF(L3574="비가동",0,VLOOKUP(E3574,[1]단가!$D$4:$G$1048576,4,0))</f>
        <v>130</v>
      </c>
      <c r="U3574" s="35">
        <f t="shared" si="289"/>
        <v>97760</v>
      </c>
      <c r="V3574" s="36">
        <f>IF($L3574="비가동",0,IF($B3574="in",VLOOKUP($E3574,[1]투입량!$M:$T,3,FALSE),VLOOKUP($E3574,[1]투입량!$D:$I,3,FALSE)))</f>
        <v>0</v>
      </c>
      <c r="W3574" s="35">
        <f>IF($L3574="비가동",0,IF($B3574="in",VLOOKUP($E3574,[1]투입량!$M:$T,6,FALSE),VLOOKUP($E3574,[1]투입량!$D:$I,5,FALSE)))</f>
        <v>0</v>
      </c>
      <c r="X3574" s="35">
        <f t="shared" si="291"/>
        <v>0</v>
      </c>
      <c r="Y3574" s="37">
        <f>IF(V3574=0,0,VLOOKUP(V3574,'[1]원재료 (2)'!C:H,3,0)*0.001)</f>
        <v>0</v>
      </c>
      <c r="Z3574" s="35">
        <f t="shared" si="290"/>
        <v>0</v>
      </c>
      <c r="AA3574" s="49"/>
      <c r="AB3574" s="39" t="s">
        <v>232</v>
      </c>
      <c r="AC3574" s="40"/>
    </row>
    <row r="3575" spans="1:29" ht="19.5" customHeight="1" x14ac:dyDescent="0.45">
      <c r="A3575" s="58">
        <v>46165</v>
      </c>
      <c r="B3575" s="57" t="s">
        <v>29</v>
      </c>
      <c r="C3575" s="27" t="s">
        <v>168</v>
      </c>
      <c r="D3575" s="25" t="s">
        <v>309</v>
      </c>
      <c r="E3575" s="26" t="s">
        <v>491</v>
      </c>
      <c r="F3575" s="27" t="str">
        <f>VLOOKUP(표1[[#This Row],[품번]],[1]!품번구분[#Data],2,0)</f>
        <v>G</v>
      </c>
      <c r="G3575" s="26">
        <v>72</v>
      </c>
      <c r="H3575" s="28">
        <v>53</v>
      </c>
      <c r="I3575" s="28">
        <v>0</v>
      </c>
      <c r="J3575" s="29">
        <f>표1[[#This Row],[C/V]]*표1[[#This Row],[판수]]-표1[[#This Row],[불량수량]]</f>
        <v>3816</v>
      </c>
      <c r="K3575" s="28" t="s">
        <v>481</v>
      </c>
      <c r="L3575" s="28" t="s">
        <v>34</v>
      </c>
      <c r="M3575" s="30" t="s">
        <v>230</v>
      </c>
      <c r="N3575" s="56" t="s">
        <v>231</v>
      </c>
      <c r="O3575" s="25">
        <f t="shared" si="286"/>
        <v>540</v>
      </c>
      <c r="P3575" s="31">
        <v>0</v>
      </c>
      <c r="Q3575" s="32"/>
      <c r="R3575" s="33">
        <f t="shared" si="288"/>
        <v>5.8888888888888893</v>
      </c>
      <c r="S3575" s="34">
        <f t="shared" si="287"/>
        <v>145</v>
      </c>
      <c r="T3575" s="35">
        <f>IF(L3575="비가동",0,VLOOKUP(E3575,[1]단가!$D$4:$G$1048576,4,0))</f>
        <v>120</v>
      </c>
      <c r="U3575" s="35">
        <f t="shared" si="289"/>
        <v>457920</v>
      </c>
      <c r="V3575" s="36" t="str">
        <f>IF($L3575="비가동",0,IF($B3575="in",VLOOKUP($E3575,[1]투입량!$M:$T,3,FALSE),VLOOKUP($E3575,[1]투입량!$D:$I,3,FALSE)))</f>
        <v>Q5007</v>
      </c>
      <c r="W3575" s="35">
        <f>IF($L3575="비가동",0,IF($B3575="in",VLOOKUP($E3575,[1]투입량!$M:$T,6,FALSE),VLOOKUP($E3575,[1]투입량!$D:$I,5,FALSE)))</f>
        <v>26</v>
      </c>
      <c r="X3575" s="35">
        <f t="shared" si="291"/>
        <v>1515.8000000000002</v>
      </c>
      <c r="Y3575" s="37">
        <f>IF(V3575=0,0,VLOOKUP(V3575,'[1]원재료 (2)'!C:H,3,0)*0.001)</f>
        <v>6.9</v>
      </c>
      <c r="Z3575" s="35">
        <f t="shared" si="290"/>
        <v>10459.020000000002</v>
      </c>
      <c r="AA3575" s="49"/>
      <c r="AB3575" s="39" t="s">
        <v>232</v>
      </c>
      <c r="AC3575" s="40"/>
    </row>
    <row r="3576" spans="1:29" ht="19.5" customHeight="1" x14ac:dyDescent="0.45">
      <c r="A3576" s="58">
        <v>46165</v>
      </c>
      <c r="B3576" s="57" t="s">
        <v>29</v>
      </c>
      <c r="C3576" s="27" t="s">
        <v>168</v>
      </c>
      <c r="D3576" s="25" t="s">
        <v>304</v>
      </c>
      <c r="E3576" s="26" t="s">
        <v>305</v>
      </c>
      <c r="F3576" s="27" t="str">
        <f>VLOOKUP(표1[[#This Row],[품번]],[1]!품번구분[#Data],2,0)</f>
        <v>G</v>
      </c>
      <c r="G3576" s="26">
        <v>40</v>
      </c>
      <c r="H3576" s="28">
        <v>92</v>
      </c>
      <c r="I3576" s="28">
        <v>0</v>
      </c>
      <c r="J3576" s="29">
        <f>표1[[#This Row],[C/V]]*표1[[#This Row],[판수]]-표1[[#This Row],[불량수량]]</f>
        <v>3680</v>
      </c>
      <c r="K3576" s="28" t="s">
        <v>306</v>
      </c>
      <c r="L3576" s="28" t="s">
        <v>117</v>
      </c>
      <c r="M3576" s="30" t="s">
        <v>231</v>
      </c>
      <c r="N3576" s="56" t="s">
        <v>230</v>
      </c>
      <c r="O3576" s="25">
        <f t="shared" si="286"/>
        <v>750</v>
      </c>
      <c r="P3576" s="31">
        <v>0</v>
      </c>
      <c r="Q3576" s="32"/>
      <c r="R3576" s="33">
        <f t="shared" si="288"/>
        <v>7.3599999999999994</v>
      </c>
      <c r="S3576" s="34">
        <f t="shared" si="287"/>
        <v>140</v>
      </c>
      <c r="T3576" s="35">
        <f>IF(L3576="비가동",0,VLOOKUP(E3576,[1]단가!$D$4:$G$1048576,4,0))</f>
        <v>95</v>
      </c>
      <c r="U3576" s="35">
        <f t="shared" si="289"/>
        <v>349600</v>
      </c>
      <c r="V3576" s="36" t="str">
        <f>IF($L3576="비가동",0,IF($B3576="in",VLOOKUP($E3576,[1]투입량!$M:$T,3,FALSE),VLOOKUP($E3576,[1]투입량!$D:$I,3,FALSE)))</f>
        <v>E4005-1</v>
      </c>
      <c r="W3576" s="35">
        <f>IF($L3576="비가동",0,IF($B3576="in",VLOOKUP($E3576,[1]투입량!$M:$T,6,FALSE),VLOOKUP($E3576,[1]투입량!$D:$I,5,FALSE)))</f>
        <v>272</v>
      </c>
      <c r="X3576" s="35">
        <f t="shared" si="291"/>
        <v>27526.400000000005</v>
      </c>
      <c r="Y3576" s="37">
        <f>IF(V3576=0,0,VLOOKUP(V3576,'[1]원재료 (2)'!C:H,3,0)*0.001)</f>
        <v>3.24</v>
      </c>
      <c r="Z3576" s="35">
        <f t="shared" si="290"/>
        <v>89185.536000000022</v>
      </c>
      <c r="AA3576" s="49"/>
      <c r="AB3576" s="39" t="s">
        <v>232</v>
      </c>
      <c r="AC3576" s="40"/>
    </row>
    <row r="3577" spans="1:29" ht="19.5" customHeight="1" x14ac:dyDescent="0.45">
      <c r="A3577" s="58">
        <v>46165</v>
      </c>
      <c r="B3577" s="57" t="s">
        <v>29</v>
      </c>
      <c r="C3577" s="27" t="s">
        <v>168</v>
      </c>
      <c r="D3577" s="25" t="s">
        <v>307</v>
      </c>
      <c r="E3577" s="26" t="s">
        <v>489</v>
      </c>
      <c r="F3577" s="27" t="str">
        <f>VLOOKUP(표1[[#This Row],[품번]],[1]!품번구분[#Data],2,0)</f>
        <v>G</v>
      </c>
      <c r="G3577" s="26">
        <v>16</v>
      </c>
      <c r="H3577" s="28">
        <v>92</v>
      </c>
      <c r="I3577" s="28">
        <v>0</v>
      </c>
      <c r="J3577" s="29">
        <f>표1[[#This Row],[C/V]]*표1[[#This Row],[판수]]-표1[[#This Row],[불량수량]]</f>
        <v>1472</v>
      </c>
      <c r="K3577" s="28" t="s">
        <v>306</v>
      </c>
      <c r="L3577" s="28" t="s">
        <v>117</v>
      </c>
      <c r="M3577" s="44" t="s">
        <v>231</v>
      </c>
      <c r="N3577" s="55" t="s">
        <v>230</v>
      </c>
      <c r="O3577" s="25">
        <f t="shared" si="286"/>
        <v>750</v>
      </c>
      <c r="P3577" s="31">
        <v>0</v>
      </c>
      <c r="Q3577" s="32"/>
      <c r="R3577" s="33">
        <f t="shared" si="288"/>
        <v>7.3599999999999994</v>
      </c>
      <c r="S3577" s="34">
        <f t="shared" si="287"/>
        <v>139</v>
      </c>
      <c r="T3577" s="35">
        <f>IF(L3577="비가동",0,VLOOKUP(E3577,[1]단가!$D$4:$G$1048576,4,0))</f>
        <v>130</v>
      </c>
      <c r="U3577" s="35">
        <f t="shared" si="289"/>
        <v>191360</v>
      </c>
      <c r="V3577" s="36">
        <f>IF($L3577="비가동",0,IF($B3577="in",VLOOKUP($E3577,[1]투입량!$M:$T,3,FALSE),VLOOKUP($E3577,[1]투입량!$D:$I,3,FALSE)))</f>
        <v>0</v>
      </c>
      <c r="W3577" s="35">
        <f>IF($L3577="비가동",0,IF($B3577="in",VLOOKUP($E3577,[1]투입량!$M:$T,6,FALSE),VLOOKUP($E3577,[1]투입량!$D:$I,5,FALSE)))</f>
        <v>0</v>
      </c>
      <c r="X3577" s="35">
        <f t="shared" si="291"/>
        <v>0</v>
      </c>
      <c r="Y3577" s="37">
        <f>IF(V3577=0,0,VLOOKUP(V3577,'[1]원재료 (2)'!C:H,3,0)*0.001)</f>
        <v>0</v>
      </c>
      <c r="Z3577" s="35">
        <f t="shared" si="290"/>
        <v>0</v>
      </c>
      <c r="AA3577" s="49"/>
      <c r="AB3577" s="39" t="s">
        <v>232</v>
      </c>
      <c r="AC3577" s="40"/>
    </row>
    <row r="3578" spans="1:29" ht="19.5" customHeight="1" x14ac:dyDescent="0.45">
      <c r="A3578" s="58">
        <v>46165</v>
      </c>
      <c r="B3578" s="57" t="s">
        <v>29</v>
      </c>
      <c r="C3578" s="27" t="s">
        <v>168</v>
      </c>
      <c r="D3578" s="25" t="s">
        <v>309</v>
      </c>
      <c r="E3578" s="26" t="s">
        <v>491</v>
      </c>
      <c r="F3578" s="27" t="str">
        <f>VLOOKUP(표1[[#This Row],[품번]],[1]!품번구분[#Data],2,0)</f>
        <v>G</v>
      </c>
      <c r="G3578" s="26">
        <v>72</v>
      </c>
      <c r="H3578" s="28">
        <v>92</v>
      </c>
      <c r="I3578" s="28">
        <v>0</v>
      </c>
      <c r="J3578" s="29">
        <f>표1[[#This Row],[C/V]]*표1[[#This Row],[판수]]-표1[[#This Row],[불량수량]]</f>
        <v>6624</v>
      </c>
      <c r="K3578" s="28" t="s">
        <v>306</v>
      </c>
      <c r="L3578" s="28" t="s">
        <v>117</v>
      </c>
      <c r="M3578" s="44" t="s">
        <v>231</v>
      </c>
      <c r="N3578" s="55" t="s">
        <v>230</v>
      </c>
      <c r="O3578" s="25">
        <f t="shared" si="286"/>
        <v>750</v>
      </c>
      <c r="P3578" s="31">
        <v>0</v>
      </c>
      <c r="Q3578" s="32"/>
      <c r="R3578" s="33">
        <f t="shared" si="288"/>
        <v>7.3599999999999994</v>
      </c>
      <c r="S3578" s="34">
        <f t="shared" si="287"/>
        <v>145</v>
      </c>
      <c r="T3578" s="35">
        <f>IF(L3578="비가동",0,VLOOKUP(E3578,[1]단가!$D$4:$G$1048576,4,0))</f>
        <v>120</v>
      </c>
      <c r="U3578" s="35">
        <f t="shared" si="289"/>
        <v>794880</v>
      </c>
      <c r="V3578" s="36" t="str">
        <f>IF($L3578="비가동",0,IF($B3578="in",VLOOKUP($E3578,[1]투입량!$M:$T,3,FALSE),VLOOKUP($E3578,[1]투입량!$D:$I,3,FALSE)))</f>
        <v>Q5007</v>
      </c>
      <c r="W3578" s="35">
        <f>IF($L3578="비가동",0,IF($B3578="in",VLOOKUP($E3578,[1]투입량!$M:$T,6,FALSE),VLOOKUP($E3578,[1]투입량!$D:$I,5,FALSE)))</f>
        <v>26</v>
      </c>
      <c r="X3578" s="35">
        <f t="shared" si="291"/>
        <v>2631.2000000000003</v>
      </c>
      <c r="Y3578" s="37">
        <f>IF(V3578=0,0,VLOOKUP(V3578,[1]원재료!C:H,3,0)*0.001)</f>
        <v>8.24</v>
      </c>
      <c r="Z3578" s="35">
        <f t="shared" si="290"/>
        <v>21681.088000000003</v>
      </c>
      <c r="AA3578" s="49"/>
      <c r="AB3578" s="39" t="s">
        <v>232</v>
      </c>
      <c r="AC3578" s="40"/>
    </row>
    <row r="3579" spans="1:29" ht="19.5" customHeight="1" x14ac:dyDescent="0.45">
      <c r="A3579" s="58">
        <v>46165</v>
      </c>
      <c r="B3579" s="57" t="s">
        <v>29</v>
      </c>
      <c r="C3579" s="27" t="s">
        <v>168</v>
      </c>
      <c r="D3579" s="25" t="s">
        <v>312</v>
      </c>
      <c r="E3579" s="26" t="s">
        <v>313</v>
      </c>
      <c r="F3579" s="27" t="str">
        <f>VLOOKUP(표1[[#This Row],[품번]],[1]!품번구분[#Data],2,0)</f>
        <v>G</v>
      </c>
      <c r="G3579" s="26">
        <v>6</v>
      </c>
      <c r="H3579" s="28">
        <v>72</v>
      </c>
      <c r="I3579" s="28">
        <v>0</v>
      </c>
      <c r="J3579" s="29">
        <f>표1[[#This Row],[C/V]]*표1[[#This Row],[판수]]-표1[[#This Row],[불량수량]]</f>
        <v>432</v>
      </c>
      <c r="K3579" s="28" t="s">
        <v>319</v>
      </c>
      <c r="L3579" s="28" t="s">
        <v>34</v>
      </c>
      <c r="M3579" s="44" t="s">
        <v>230</v>
      </c>
      <c r="N3579" s="55" t="s">
        <v>231</v>
      </c>
      <c r="O3579" s="25">
        <f t="shared" si="286"/>
        <v>540</v>
      </c>
      <c r="P3579" s="31">
        <v>0</v>
      </c>
      <c r="Q3579" s="32"/>
      <c r="R3579" s="33">
        <f t="shared" si="288"/>
        <v>8</v>
      </c>
      <c r="S3579" s="34">
        <f t="shared" si="287"/>
        <v>170</v>
      </c>
      <c r="T3579" s="35">
        <f>IF(L3579="비가동",0,VLOOKUP(E3579,[1]단가!$D$4:$G$1048576,4,0))</f>
        <v>408.6</v>
      </c>
      <c r="U3579" s="35">
        <f t="shared" si="289"/>
        <v>176515.20000000001</v>
      </c>
      <c r="V3579" s="36" t="str">
        <f>IF($L3579="비가동",0,IF($B3579="in",VLOOKUP($E3579,[1]투입량!$M:$T,3,FALSE),VLOOKUP($E3579,[1]투입량!$D:$I,3,FALSE)))</f>
        <v>E5005-1</v>
      </c>
      <c r="W3579" s="35">
        <f>IF($L3579="비가동",0,IF($B3579="in",VLOOKUP($E3579,[1]투입량!$M:$T,6,FALSE),VLOOKUP($E3579,[1]투입량!$D:$I,5,FALSE)))</f>
        <v>0</v>
      </c>
      <c r="X3579" s="35">
        <f t="shared" si="291"/>
        <v>0</v>
      </c>
      <c r="Y3579" s="37">
        <f>IF(V3579=0,0,VLOOKUP(V3579,'[1]원재료 (2)'!C:H,3,0)*0.001)</f>
        <v>3.25</v>
      </c>
      <c r="Z3579" s="35">
        <f t="shared" si="290"/>
        <v>0</v>
      </c>
      <c r="AA3579" s="49"/>
      <c r="AB3579" s="39" t="s">
        <v>232</v>
      </c>
      <c r="AC3579" s="40"/>
    </row>
    <row r="3580" spans="1:29" ht="19.5" customHeight="1" x14ac:dyDescent="0.45">
      <c r="A3580" s="58">
        <v>46165</v>
      </c>
      <c r="B3580" s="57" t="s">
        <v>29</v>
      </c>
      <c r="C3580" s="27" t="s">
        <v>168</v>
      </c>
      <c r="D3580" s="25" t="s">
        <v>315</v>
      </c>
      <c r="E3580" s="26" t="s">
        <v>313</v>
      </c>
      <c r="F3580" s="27" t="str">
        <f>VLOOKUP(표1[[#This Row],[품번]],[1]!품번구분[#Data],2,0)</f>
        <v>G</v>
      </c>
      <c r="G3580" s="26">
        <v>14</v>
      </c>
      <c r="H3580" s="28">
        <v>72</v>
      </c>
      <c r="I3580" s="28">
        <v>0</v>
      </c>
      <c r="J3580" s="29">
        <f>표1[[#This Row],[C/V]]*표1[[#This Row],[판수]]-표1[[#This Row],[불량수량]]</f>
        <v>1008</v>
      </c>
      <c r="K3580" s="28" t="s">
        <v>319</v>
      </c>
      <c r="L3580" s="28" t="s">
        <v>34</v>
      </c>
      <c r="M3580" s="44" t="s">
        <v>230</v>
      </c>
      <c r="N3580" s="55" t="s">
        <v>231</v>
      </c>
      <c r="O3580" s="25">
        <f t="shared" si="286"/>
        <v>540</v>
      </c>
      <c r="P3580" s="31">
        <v>0</v>
      </c>
      <c r="Q3580" s="32"/>
      <c r="R3580" s="33">
        <f t="shared" si="288"/>
        <v>8</v>
      </c>
      <c r="S3580" s="34">
        <f t="shared" si="287"/>
        <v>170</v>
      </c>
      <c r="T3580" s="35">
        <f>IF(L3580="비가동",0,VLOOKUP(E3580,[1]단가!$D$4:$G$1048576,4,0))</f>
        <v>408.6</v>
      </c>
      <c r="U3580" s="35">
        <f t="shared" si="289"/>
        <v>411868.80000000005</v>
      </c>
      <c r="V3580" s="36" t="str">
        <f>IF($L3580="비가동",0,IF($B3580="in",VLOOKUP($E3580,[1]투입량!$M:$T,3,FALSE),VLOOKUP($E3580,[1]투입량!$D:$I,3,FALSE)))</f>
        <v>E5005-1</v>
      </c>
      <c r="W3580" s="35">
        <f>IF($L3580="비가동",0,IF($B3580="in",VLOOKUP($E3580,[1]투입량!$M:$T,6,FALSE),VLOOKUP($E3580,[1]투입량!$D:$I,5,FALSE)))</f>
        <v>0</v>
      </c>
      <c r="X3580" s="35">
        <f t="shared" si="291"/>
        <v>0</v>
      </c>
      <c r="Y3580" s="37">
        <f>IF(V3580=0,0,VLOOKUP(V3580,[1]원재료!C:H,3,0)*0.001)</f>
        <v>3.25</v>
      </c>
      <c r="Z3580" s="35">
        <f t="shared" si="290"/>
        <v>0</v>
      </c>
      <c r="AA3580" s="49"/>
      <c r="AB3580" s="39" t="s">
        <v>232</v>
      </c>
      <c r="AC3580" s="40"/>
    </row>
    <row r="3581" spans="1:29" ht="19.5" customHeight="1" x14ac:dyDescent="0.45">
      <c r="A3581" s="58">
        <v>46165</v>
      </c>
      <c r="B3581" s="57" t="s">
        <v>29</v>
      </c>
      <c r="C3581" s="27" t="s">
        <v>168</v>
      </c>
      <c r="D3581" s="25" t="s">
        <v>317</v>
      </c>
      <c r="E3581" s="26" t="s">
        <v>318</v>
      </c>
      <c r="F3581" s="27" t="str">
        <f>VLOOKUP(표1[[#This Row],[품번]],[1]!품번구분[#Data],2,0)</f>
        <v>G</v>
      </c>
      <c r="G3581" s="26">
        <v>70</v>
      </c>
      <c r="H3581" s="28">
        <v>48</v>
      </c>
      <c r="I3581" s="28">
        <v>0</v>
      </c>
      <c r="J3581" s="29">
        <f>표1[[#This Row],[C/V]]*표1[[#This Row],[판수]]-표1[[#This Row],[불량수량]]</f>
        <v>3360</v>
      </c>
      <c r="K3581" s="28" t="s">
        <v>319</v>
      </c>
      <c r="L3581" s="28" t="s">
        <v>34</v>
      </c>
      <c r="M3581" s="44" t="s">
        <v>230</v>
      </c>
      <c r="N3581" s="55" t="s">
        <v>231</v>
      </c>
      <c r="O3581" s="25">
        <f t="shared" si="286"/>
        <v>540</v>
      </c>
      <c r="P3581" s="31">
        <v>0</v>
      </c>
      <c r="Q3581" s="32"/>
      <c r="R3581" s="33">
        <f t="shared" si="288"/>
        <v>5.3333333333333339</v>
      </c>
      <c r="S3581" s="34">
        <f t="shared" si="287"/>
        <v>113</v>
      </c>
      <c r="T3581" s="35">
        <f>IF(L3581="비가동",0,VLOOKUP(E3581,[1]단가!$D$4:$G$1048576,4,0))</f>
        <v>172</v>
      </c>
      <c r="U3581" s="35">
        <f t="shared" si="289"/>
        <v>577920</v>
      </c>
      <c r="V3581" s="36" t="str">
        <f>IF($L3581="비가동",0,IF($B3581="in",VLOOKUP($E3581,[1]투입량!$M:$T,3,FALSE),VLOOKUP($E3581,[1]투입량!$D:$I,3,FALSE)))</f>
        <v>E6005</v>
      </c>
      <c r="W3581" s="35">
        <f>IF($L3581="비가동",0,IF($B3581="in",VLOOKUP($E3581,[1]투입량!$M:$T,6,FALSE),VLOOKUP($E3581,[1]투입량!$D:$I,5,FALSE)))</f>
        <v>0</v>
      </c>
      <c r="X3581" s="35">
        <f t="shared" si="291"/>
        <v>0</v>
      </c>
      <c r="Y3581" s="37">
        <f>IF(V3581=0,0,VLOOKUP(V3581,'[1]원재료 (2)'!C:H,3,0)*0.001)</f>
        <v>4.62</v>
      </c>
      <c r="Z3581" s="35">
        <f t="shared" si="290"/>
        <v>0</v>
      </c>
      <c r="AA3581" s="49"/>
      <c r="AB3581" s="39" t="s">
        <v>232</v>
      </c>
      <c r="AC3581" s="40"/>
    </row>
    <row r="3582" spans="1:29" ht="19.5" customHeight="1" x14ac:dyDescent="0.45">
      <c r="A3582" s="58">
        <v>46165</v>
      </c>
      <c r="B3582" s="57" t="s">
        <v>29</v>
      </c>
      <c r="C3582" s="27" t="s">
        <v>168</v>
      </c>
      <c r="D3582" s="25" t="s">
        <v>312</v>
      </c>
      <c r="E3582" s="26" t="s">
        <v>313</v>
      </c>
      <c r="F3582" s="27" t="str">
        <f>VLOOKUP(표1[[#This Row],[품번]],[1]!품번구분[#Data],2,0)</f>
        <v>G</v>
      </c>
      <c r="G3582" s="26">
        <v>6</v>
      </c>
      <c r="H3582" s="28">
        <v>98</v>
      </c>
      <c r="I3582" s="28">
        <v>0</v>
      </c>
      <c r="J3582" s="29">
        <f>표1[[#This Row],[C/V]]*표1[[#This Row],[판수]]-표1[[#This Row],[불량수량]]</f>
        <v>588</v>
      </c>
      <c r="K3582" s="28" t="s">
        <v>314</v>
      </c>
      <c r="L3582" s="28" t="s">
        <v>117</v>
      </c>
      <c r="M3582" s="44" t="s">
        <v>231</v>
      </c>
      <c r="N3582" s="55" t="s">
        <v>230</v>
      </c>
      <c r="O3582" s="25">
        <f t="shared" si="286"/>
        <v>750</v>
      </c>
      <c r="P3582" s="31">
        <v>0</v>
      </c>
      <c r="Q3582" s="32"/>
      <c r="R3582" s="33">
        <f t="shared" si="288"/>
        <v>7.839999999999999</v>
      </c>
      <c r="S3582" s="34">
        <f t="shared" si="287"/>
        <v>170</v>
      </c>
      <c r="T3582" s="35">
        <f>IF(L3582="비가동",0,VLOOKUP(E3582,[1]단가!$D$4:$G$1048576,4,0))</f>
        <v>408.6</v>
      </c>
      <c r="U3582" s="35">
        <f t="shared" si="289"/>
        <v>240256.80000000002</v>
      </c>
      <c r="V3582" s="36" t="str">
        <f>IF($L3582="비가동",0,IF($B3582="in",VLOOKUP($E3582,[1]투입량!$M:$T,3,FALSE),VLOOKUP($E3582,[1]투입량!$D:$I,3,FALSE)))</f>
        <v>E5005-1</v>
      </c>
      <c r="W3582" s="35">
        <f>IF($L3582="비가동",0,IF($B3582="in",VLOOKUP($E3582,[1]투입량!$M:$T,6,FALSE),VLOOKUP($E3582,[1]투입량!$D:$I,5,FALSE)))</f>
        <v>0</v>
      </c>
      <c r="X3582" s="35">
        <f t="shared" si="291"/>
        <v>0</v>
      </c>
      <c r="Y3582" s="37">
        <f>IF(V3582=0,0,VLOOKUP(V3582,'[1]원재료 (2)'!C:H,3,0)*0.001)</f>
        <v>3.25</v>
      </c>
      <c r="Z3582" s="35">
        <f t="shared" si="290"/>
        <v>0</v>
      </c>
      <c r="AA3582" s="49"/>
      <c r="AB3582" s="39" t="s">
        <v>232</v>
      </c>
      <c r="AC3582" s="40"/>
    </row>
    <row r="3583" spans="1:29" ht="19.5" customHeight="1" x14ac:dyDescent="0.45">
      <c r="A3583" s="58">
        <v>46165</v>
      </c>
      <c r="B3583" s="57" t="s">
        <v>29</v>
      </c>
      <c r="C3583" s="27" t="s">
        <v>168</v>
      </c>
      <c r="D3583" s="25" t="s">
        <v>315</v>
      </c>
      <c r="E3583" s="26" t="s">
        <v>313</v>
      </c>
      <c r="F3583" s="27" t="str">
        <f>VLOOKUP(표1[[#This Row],[품번]],[1]!품번구분[#Data],2,0)</f>
        <v>G</v>
      </c>
      <c r="G3583" s="26">
        <v>14</v>
      </c>
      <c r="H3583" s="28">
        <v>98</v>
      </c>
      <c r="I3583" s="28">
        <v>0</v>
      </c>
      <c r="J3583" s="29">
        <f>표1[[#This Row],[C/V]]*표1[[#This Row],[판수]]-표1[[#This Row],[불량수량]]</f>
        <v>1372</v>
      </c>
      <c r="K3583" s="28" t="s">
        <v>314</v>
      </c>
      <c r="L3583" s="28" t="s">
        <v>117</v>
      </c>
      <c r="M3583" s="30" t="s">
        <v>231</v>
      </c>
      <c r="N3583" s="56" t="s">
        <v>230</v>
      </c>
      <c r="O3583" s="25">
        <f t="shared" si="286"/>
        <v>750</v>
      </c>
      <c r="P3583" s="31">
        <v>0</v>
      </c>
      <c r="Q3583" s="32"/>
      <c r="R3583" s="33">
        <f t="shared" si="288"/>
        <v>7.839999999999999</v>
      </c>
      <c r="S3583" s="34">
        <f t="shared" si="287"/>
        <v>170</v>
      </c>
      <c r="T3583" s="35">
        <f>IF(L3583="비가동",0,VLOOKUP(E3583,[1]단가!$D$4:$G$1048576,4,0))</f>
        <v>408.6</v>
      </c>
      <c r="U3583" s="35">
        <f t="shared" si="289"/>
        <v>560599.20000000007</v>
      </c>
      <c r="V3583" s="36" t="str">
        <f>IF($L3583="비가동",0,IF($B3583="in",VLOOKUP($E3583,[1]투입량!$M:$T,3,FALSE),VLOOKUP($E3583,[1]투입량!$D:$I,3,FALSE)))</f>
        <v>E5005-1</v>
      </c>
      <c r="W3583" s="35">
        <f>IF($L3583="비가동",0,IF($B3583="in",VLOOKUP($E3583,[1]투입량!$M:$T,6,FALSE),VLOOKUP($E3583,[1]투입량!$D:$I,5,FALSE)))</f>
        <v>0</v>
      </c>
      <c r="X3583" s="35">
        <f t="shared" si="291"/>
        <v>0</v>
      </c>
      <c r="Y3583" s="37">
        <f>IF(V3583=0,0,VLOOKUP(V3583,'[1]원재료 (2)'!C:H,3,0)*0.001)</f>
        <v>3.25</v>
      </c>
      <c r="Z3583" s="35">
        <f t="shared" si="290"/>
        <v>0</v>
      </c>
      <c r="AA3583" s="49"/>
      <c r="AB3583" s="39" t="s">
        <v>232</v>
      </c>
      <c r="AC3583" s="40"/>
    </row>
    <row r="3584" spans="1:29" ht="19.5" customHeight="1" x14ac:dyDescent="0.45">
      <c r="A3584" s="58">
        <v>46165</v>
      </c>
      <c r="B3584" s="57" t="s">
        <v>29</v>
      </c>
      <c r="C3584" s="27" t="s">
        <v>168</v>
      </c>
      <c r="D3584" s="25" t="s">
        <v>317</v>
      </c>
      <c r="E3584" s="26" t="s">
        <v>318</v>
      </c>
      <c r="F3584" s="27" t="str">
        <f>VLOOKUP(표1[[#This Row],[품번]],[1]!품번구분[#Data],2,0)</f>
        <v>G</v>
      </c>
      <c r="G3584" s="26">
        <v>70</v>
      </c>
      <c r="H3584" s="28">
        <v>65</v>
      </c>
      <c r="I3584" s="28">
        <v>0</v>
      </c>
      <c r="J3584" s="29">
        <f>표1[[#This Row],[C/V]]*표1[[#This Row],[판수]]-표1[[#This Row],[불량수량]]</f>
        <v>4550</v>
      </c>
      <c r="K3584" s="28" t="s">
        <v>314</v>
      </c>
      <c r="L3584" s="28" t="s">
        <v>117</v>
      </c>
      <c r="M3584" s="30" t="s">
        <v>231</v>
      </c>
      <c r="N3584" s="56" t="s">
        <v>230</v>
      </c>
      <c r="O3584" s="25">
        <f t="shared" si="286"/>
        <v>750</v>
      </c>
      <c r="P3584" s="31">
        <v>0</v>
      </c>
      <c r="Q3584" s="32"/>
      <c r="R3584" s="33">
        <f t="shared" si="288"/>
        <v>5.2</v>
      </c>
      <c r="S3584" s="34">
        <f t="shared" si="287"/>
        <v>113</v>
      </c>
      <c r="T3584" s="35">
        <f>IF(L3584="비가동",0,VLOOKUP(E3584,[1]단가!$D$4:$G$1048576,4,0))</f>
        <v>172</v>
      </c>
      <c r="U3584" s="35">
        <f t="shared" si="289"/>
        <v>782600</v>
      </c>
      <c r="V3584" s="36" t="str">
        <f>IF($L3584="비가동",0,IF($B3584="in",VLOOKUP($E3584,[1]투입량!$M:$T,3,FALSE),VLOOKUP($E3584,[1]투입량!$D:$I,3,FALSE)))</f>
        <v>E6005</v>
      </c>
      <c r="W3584" s="35">
        <f>IF($L3584="비가동",0,IF($B3584="in",VLOOKUP($E3584,[1]투입량!$M:$T,6,FALSE),VLOOKUP($E3584,[1]투입량!$D:$I,5,FALSE)))</f>
        <v>0</v>
      </c>
      <c r="X3584" s="35">
        <f t="shared" si="291"/>
        <v>0</v>
      </c>
      <c r="Y3584" s="37">
        <f>IF(V3584=0,0,VLOOKUP(V3584,'[1]원재료 (2)'!C:H,3,0)*0.001)</f>
        <v>4.62</v>
      </c>
      <c r="Z3584" s="35">
        <f t="shared" si="290"/>
        <v>0</v>
      </c>
      <c r="AA3584" s="49"/>
      <c r="AB3584" s="39" t="s">
        <v>232</v>
      </c>
      <c r="AC3584" s="40"/>
    </row>
    <row r="3585" spans="1:29" ht="19.5" customHeight="1" x14ac:dyDescent="0.45">
      <c r="A3585" s="58">
        <v>46165</v>
      </c>
      <c r="B3585" s="57" t="s">
        <v>29</v>
      </c>
      <c r="C3585" s="27" t="s">
        <v>168</v>
      </c>
      <c r="D3585" s="25" t="s">
        <v>365</v>
      </c>
      <c r="E3585" s="26" t="s">
        <v>349</v>
      </c>
      <c r="F3585" s="27" t="str">
        <f>VLOOKUP(표1[[#This Row],[품번]],[1]!품번구분[#Data],2,0)</f>
        <v>G</v>
      </c>
      <c r="G3585" s="26">
        <v>6</v>
      </c>
      <c r="H3585" s="28">
        <v>75</v>
      </c>
      <c r="I3585" s="28">
        <v>0</v>
      </c>
      <c r="J3585" s="29">
        <f>표1[[#This Row],[C/V]]*표1[[#This Row],[판수]]-표1[[#This Row],[불량수량]]</f>
        <v>450</v>
      </c>
      <c r="K3585" s="28" t="s">
        <v>298</v>
      </c>
      <c r="L3585" s="28" t="s">
        <v>34</v>
      </c>
      <c r="M3585" s="30" t="s">
        <v>230</v>
      </c>
      <c r="N3585" s="56" t="s">
        <v>231</v>
      </c>
      <c r="O3585" s="25">
        <f t="shared" si="286"/>
        <v>540</v>
      </c>
      <c r="P3585" s="31">
        <v>0</v>
      </c>
      <c r="Q3585" s="32"/>
      <c r="R3585" s="33">
        <f t="shared" si="288"/>
        <v>8.3333333333333339</v>
      </c>
      <c r="S3585" s="34">
        <f t="shared" si="287"/>
        <v>100</v>
      </c>
      <c r="T3585" s="35">
        <f>IF(L3585="비가동",0,VLOOKUP(E3585,[1]단가!$D$4:$G$1048576,4,0))</f>
        <v>987.7</v>
      </c>
      <c r="U3585" s="35">
        <f t="shared" si="289"/>
        <v>444465</v>
      </c>
      <c r="V3585" s="36" t="str">
        <f>IF($L3585="비가동",0,IF($B3585="in",VLOOKUP($E3585,[1]투입량!$M:$T,3,FALSE),VLOOKUP($E3585,[1]투입량!$D:$I,3,FALSE)))</f>
        <v>E5007</v>
      </c>
      <c r="W3585" s="35">
        <f>IF($L3585="비가동",0,IF($B3585="in",VLOOKUP($E3585,[1]투입량!$M:$T,6,FALSE),VLOOKUP($E3585,[1]투입량!$D:$I,5,FALSE)))</f>
        <v>320</v>
      </c>
      <c r="X3585" s="35">
        <f t="shared" si="291"/>
        <v>26400</v>
      </c>
      <c r="Y3585" s="37">
        <f>IF(V3585=0,0,VLOOKUP(V3585,'[1]원재료 (2)'!C:H,3,0)*0.001)</f>
        <v>4.45</v>
      </c>
      <c r="Z3585" s="35">
        <f t="shared" si="290"/>
        <v>117480</v>
      </c>
      <c r="AA3585" s="49"/>
      <c r="AB3585" s="39" t="s">
        <v>232</v>
      </c>
      <c r="AC3585" s="40"/>
    </row>
    <row r="3586" spans="1:29" ht="19.5" customHeight="1" x14ac:dyDescent="0.45">
      <c r="A3586" s="58">
        <v>46165</v>
      </c>
      <c r="B3586" s="57" t="s">
        <v>29</v>
      </c>
      <c r="C3586" s="27" t="s">
        <v>168</v>
      </c>
      <c r="D3586" s="25" t="s">
        <v>367</v>
      </c>
      <c r="E3586" s="26" t="s">
        <v>295</v>
      </c>
      <c r="F3586" s="27" t="str">
        <f>VLOOKUP(표1[[#This Row],[품번]],[1]!품번구분[#Data],2,0)</f>
        <v>G</v>
      </c>
      <c r="G3586" s="26">
        <v>9</v>
      </c>
      <c r="H3586" s="28">
        <v>75</v>
      </c>
      <c r="I3586" s="28">
        <v>0</v>
      </c>
      <c r="J3586" s="29">
        <f>표1[[#This Row],[C/V]]*표1[[#This Row],[판수]]-표1[[#This Row],[불량수량]]</f>
        <v>675</v>
      </c>
      <c r="K3586" s="28" t="s">
        <v>298</v>
      </c>
      <c r="L3586" s="28" t="s">
        <v>34</v>
      </c>
      <c r="M3586" s="30" t="s">
        <v>230</v>
      </c>
      <c r="N3586" s="56" t="s">
        <v>231</v>
      </c>
      <c r="O3586" s="25">
        <f t="shared" ref="O3586:O3649" si="292">IF(OR($M3586="",$N3586="",$M3586=$N3586),0,MAX(0,IF(AND(WEEKDAY($A3586,2)&lt;=5,$L3586="주간"),MIN(ROUND(MOD($N3586-$M3586,1)*1440-IF(AND($M3586&lt;TIME(13,0,0),IF($N3586&lt;=$M3586,$N3586+1,$N3586)&gt;TIME(12,0,0)),(MIN(IF($N3586&lt;=$M3586,$N3586+1,$N3586),TIME(13,0,0))-MAX($M3586,TIME(12,0,0)))*1440,0)-IF(AND($M3586&lt;TIME(17,40,0),IF($N3586&lt;=$M3586,$N3586+1,$N3586)&gt;TIME(17,0,0)),(MIN(IF($N3586&lt;=$M3586,$N3586+1,$N3586),TIME(17,40,0))-MAX($M3586,TIME(17,0,0)))*1440,0),0),620),IF(AND(WEEKDAY($A3586,2)&lt;=5,$L3586="야간"),MIN(ROUND(MOD($N3586-$M3586,1)*1440-IF(AND(IF($M3586&lt;0.5,$M3586+1,$M3586)&lt;TIME(3,30,0)+1,IF($N3586&lt;0.5,$N3586+1,$N3586)&gt;TIME(2,30,0)+1),(MIN(IF($N3586&lt;0.5,$N3586+1,$N3586),TIME(3,30,0)+1)-MAX(IF($M3586&lt;0.5,$M3586+1,$M3586),TIME(2,30,0)+1))*1440,0),0),660),IF(AND(WEEKDAY($A3586,2)&gt;5,$L3586="주간"),MIN(ROUND(MOD($N3586-$M3586,1)*1440-IF(AND($M3586&lt;TIME(13,0,0),IF($N3586&lt;=$M3586,$N3586+1,$N3586)&gt;TIME(12,0,0)),(MIN(IF($N3586&lt;=$M3586,$N3586+1,$N3586),TIME(13,0,0))-MAX($M3586,TIME(12,0,0)))*1440,0),0),540),IF(AND(WEEKDAY($A3586,2)&gt;5,$L3586="야간"),MIN(ROUND(MOD($N3586-$M3586,1)*1440-IF(AND(IF($M3586&lt;0.5,$M3586+1,$M3586)&lt;TIME(3,30,0)+1,IF($N3586&lt;0.5,$N3586+1,$N3586)&gt;TIME(2,0,0)+1),(MIN(IF($N3586&lt;0.5,$N3586+1,$N3586),TIME(3,30,0)+1)-MAX(IF($M3586&lt;0.5,$M3586+1,$M3586),TIME(2,0,0)+1))*1440,0),0),750),0))))-$P3586))</f>
        <v>540</v>
      </c>
      <c r="P3586" s="31">
        <v>0</v>
      </c>
      <c r="Q3586" s="32"/>
      <c r="R3586" s="33">
        <f t="shared" si="288"/>
        <v>8.3333333333333339</v>
      </c>
      <c r="S3586" s="34">
        <f t="shared" si="287"/>
        <v>200</v>
      </c>
      <c r="T3586" s="35">
        <f>IF(L3586="비가동",0,VLOOKUP(E3586,[1]단가!$D$4:$G$1048576,4,0))</f>
        <v>250</v>
      </c>
      <c r="U3586" s="35">
        <f t="shared" si="289"/>
        <v>168750</v>
      </c>
      <c r="V3586" s="36" t="str">
        <f>IF($L3586="비가동",0,IF($B3586="in",VLOOKUP($E3586,[1]투입량!$M:$T,3,FALSE),VLOOKUP($E3586,[1]투입량!$D:$I,3,FALSE)))</f>
        <v>E5005-1</v>
      </c>
      <c r="W3586" s="35">
        <f>IF($L3586="비가동",0,IF($B3586="in",VLOOKUP($E3586,[1]투입량!$M:$T,6,FALSE),VLOOKUP($E3586,[1]투입량!$D:$I,5,FALSE)))</f>
        <v>302</v>
      </c>
      <c r="X3586" s="35">
        <f t="shared" si="291"/>
        <v>24915.000000000004</v>
      </c>
      <c r="Y3586" s="37">
        <f>IF(V3586=0,0,VLOOKUP(V3586,'[1]원재료 (2)'!C:H,3,0)*0.001)</f>
        <v>3.25</v>
      </c>
      <c r="Z3586" s="35">
        <f t="shared" si="290"/>
        <v>80973.750000000015</v>
      </c>
      <c r="AA3586" s="49"/>
      <c r="AB3586" s="39" t="s">
        <v>232</v>
      </c>
      <c r="AC3586" s="40"/>
    </row>
    <row r="3587" spans="1:29" ht="19.5" customHeight="1" x14ac:dyDescent="0.45">
      <c r="A3587" s="58">
        <v>46165</v>
      </c>
      <c r="B3587" s="57" t="s">
        <v>29</v>
      </c>
      <c r="C3587" s="27" t="s">
        <v>168</v>
      </c>
      <c r="D3587" s="25" t="s">
        <v>368</v>
      </c>
      <c r="E3587" s="26" t="s">
        <v>449</v>
      </c>
      <c r="F3587" s="27" t="str">
        <f>VLOOKUP(표1[[#This Row],[품번]],[1]!품번구분[#Data],2,0)</f>
        <v>G</v>
      </c>
      <c r="G3587" s="26">
        <v>168</v>
      </c>
      <c r="H3587" s="28">
        <v>40</v>
      </c>
      <c r="I3587" s="28">
        <v>0</v>
      </c>
      <c r="J3587" s="29">
        <f>표1[[#This Row],[C/V]]*표1[[#This Row],[판수]]-표1[[#This Row],[불량수량]]</f>
        <v>6720</v>
      </c>
      <c r="K3587" s="28" t="s">
        <v>298</v>
      </c>
      <c r="L3587" s="28" t="s">
        <v>34</v>
      </c>
      <c r="M3587" s="30" t="s">
        <v>230</v>
      </c>
      <c r="N3587" s="56" t="s">
        <v>231</v>
      </c>
      <c r="O3587" s="25">
        <f t="shared" si="292"/>
        <v>540</v>
      </c>
      <c r="P3587" s="31">
        <v>0</v>
      </c>
      <c r="Q3587" s="32"/>
      <c r="R3587" s="33">
        <f t="shared" si="288"/>
        <v>4.4444444444444446</v>
      </c>
      <c r="S3587" s="34">
        <f t="shared" ref="S3587:S3650" si="293">SUMIFS(H:H,$A:$A,A3587,$D:$D,D3587,$E:$E,E3587)</f>
        <v>107</v>
      </c>
      <c r="T3587" s="35">
        <f>IF(L3587="비가동",0,VLOOKUP(E3587,[1]단가!$D$4:$G$1048576,4,0))</f>
        <v>56</v>
      </c>
      <c r="U3587" s="35">
        <f t="shared" si="289"/>
        <v>376320</v>
      </c>
      <c r="V3587" s="36" t="str">
        <f>IF($L3587="비가동",0,IF($B3587="in",VLOOKUP($E3587,[1]투입량!$M:$T,3,FALSE),VLOOKUP($E3587,[1]투입량!$D:$I,3,FALSE)))</f>
        <v>E6501</v>
      </c>
      <c r="W3587" s="35">
        <f>IF($L3587="비가동",0,IF($B3587="in",VLOOKUP($E3587,[1]투입량!$M:$T,6,FALSE),VLOOKUP($E3587,[1]투입량!$D:$I,5,FALSE)))</f>
        <v>40</v>
      </c>
      <c r="X3587" s="35">
        <f t="shared" si="291"/>
        <v>1760</v>
      </c>
      <c r="Y3587" s="37">
        <f>IF(V3587=0,0,VLOOKUP(V3587,[1]원재료!C:H,3,0)*0.001)</f>
        <v>4.7300000000000004</v>
      </c>
      <c r="Z3587" s="35">
        <f t="shared" si="290"/>
        <v>8324.8000000000011</v>
      </c>
      <c r="AA3587" s="49"/>
      <c r="AB3587" s="39" t="s">
        <v>232</v>
      </c>
      <c r="AC3587" s="40"/>
    </row>
    <row r="3588" spans="1:29" ht="19.5" hidden="1" customHeight="1" x14ac:dyDescent="0.45">
      <c r="A3588" s="58">
        <v>46165</v>
      </c>
      <c r="B3588" s="57" t="s">
        <v>29</v>
      </c>
      <c r="C3588" s="27" t="s">
        <v>168</v>
      </c>
      <c r="D3588" s="25" t="s">
        <v>365</v>
      </c>
      <c r="E3588" s="26" t="s">
        <v>349</v>
      </c>
      <c r="F3588" s="27" t="str">
        <f>VLOOKUP(표1[[#This Row],[품번]],[1]!품번구분[#Data],2,0)</f>
        <v>G</v>
      </c>
      <c r="G3588" s="26">
        <v>6</v>
      </c>
      <c r="H3588" s="28">
        <v>25</v>
      </c>
      <c r="I3588" s="28">
        <v>0</v>
      </c>
      <c r="J3588" s="29">
        <f>표1[[#This Row],[C/V]]*표1[[#This Row],[판수]]-표1[[#This Row],[불량수량]]</f>
        <v>150</v>
      </c>
      <c r="K3588" s="28" t="s">
        <v>293</v>
      </c>
      <c r="L3588" s="28" t="s">
        <v>117</v>
      </c>
      <c r="M3588" s="30" t="s">
        <v>231</v>
      </c>
      <c r="N3588" s="56" t="s">
        <v>230</v>
      </c>
      <c r="O3588" s="25">
        <f t="shared" si="292"/>
        <v>150</v>
      </c>
      <c r="P3588" s="31">
        <v>600</v>
      </c>
      <c r="Q3588" s="32" t="s">
        <v>209</v>
      </c>
      <c r="R3588" s="33">
        <f t="shared" si="288"/>
        <v>10</v>
      </c>
      <c r="S3588" s="34">
        <f t="shared" si="293"/>
        <v>100</v>
      </c>
      <c r="T3588" s="35">
        <f>IF(L3588="비가동",0,VLOOKUP(E3588,[1]단가!$D$4:$G$1048576,4,0))</f>
        <v>987.7</v>
      </c>
      <c r="U3588" s="35">
        <f t="shared" si="289"/>
        <v>148155</v>
      </c>
      <c r="V3588" s="36" t="str">
        <f>IF($L3588="비가동",0,IF($B3588="in",VLOOKUP($E3588,[1]투입량!$M:$T,3,FALSE),VLOOKUP($E3588,[1]투입량!$D:$I,3,FALSE)))</f>
        <v>E5007</v>
      </c>
      <c r="W3588" s="35">
        <f>IF($L3588="비가동",0,IF($B3588="in",VLOOKUP($E3588,[1]투입량!$M:$T,6,FALSE),VLOOKUP($E3588,[1]투입량!$D:$I,5,FALSE)))</f>
        <v>320</v>
      </c>
      <c r="X3588" s="35">
        <f t="shared" si="291"/>
        <v>8800</v>
      </c>
      <c r="Y3588" s="37">
        <f>IF(V3588=0,0,VLOOKUP(V3588,[1]원재료!C:H,3,0)*0.001)</f>
        <v>4.55</v>
      </c>
      <c r="Z3588" s="35">
        <f t="shared" si="290"/>
        <v>40040</v>
      </c>
      <c r="AA3588" s="49" t="s">
        <v>359</v>
      </c>
      <c r="AB3588" s="39" t="s">
        <v>232</v>
      </c>
      <c r="AC3588" s="40"/>
    </row>
    <row r="3589" spans="1:29" ht="19.5" customHeight="1" x14ac:dyDescent="0.45">
      <c r="A3589" s="58">
        <v>46165</v>
      </c>
      <c r="B3589" s="57" t="s">
        <v>29</v>
      </c>
      <c r="C3589" s="27" t="s">
        <v>168</v>
      </c>
      <c r="D3589" s="25" t="s">
        <v>367</v>
      </c>
      <c r="E3589" s="26" t="s">
        <v>295</v>
      </c>
      <c r="F3589" s="27" t="str">
        <f>VLOOKUP(표1[[#This Row],[품번]],[1]!품번구분[#Data],2,0)</f>
        <v>G</v>
      </c>
      <c r="G3589" s="26">
        <v>9</v>
      </c>
      <c r="H3589" s="28">
        <v>125</v>
      </c>
      <c r="I3589" s="28">
        <v>0</v>
      </c>
      <c r="J3589" s="29">
        <f>표1[[#This Row],[C/V]]*표1[[#This Row],[판수]]-표1[[#This Row],[불량수량]]</f>
        <v>1125</v>
      </c>
      <c r="K3589" s="28" t="s">
        <v>293</v>
      </c>
      <c r="L3589" s="28" t="s">
        <v>117</v>
      </c>
      <c r="M3589" s="30" t="s">
        <v>231</v>
      </c>
      <c r="N3589" s="56" t="s">
        <v>230</v>
      </c>
      <c r="O3589" s="25">
        <f t="shared" si="292"/>
        <v>750</v>
      </c>
      <c r="P3589" s="31">
        <v>0</v>
      </c>
      <c r="Q3589" s="32"/>
      <c r="R3589" s="33">
        <f t="shared" si="288"/>
        <v>10</v>
      </c>
      <c r="S3589" s="34">
        <f t="shared" si="293"/>
        <v>200</v>
      </c>
      <c r="T3589" s="35">
        <f>IF(L3589="비가동",0,VLOOKUP(E3589,[1]단가!$D$4:$G$1048576,4,0))</f>
        <v>250</v>
      </c>
      <c r="U3589" s="35">
        <f t="shared" si="289"/>
        <v>281250</v>
      </c>
      <c r="V3589" s="36" t="str">
        <f>IF($L3589="비가동",0,IF($B3589="in",VLOOKUP($E3589,[1]투입량!$M:$T,3,FALSE),VLOOKUP($E3589,[1]투입량!$D:$I,3,FALSE)))</f>
        <v>E5005-1</v>
      </c>
      <c r="W3589" s="35">
        <f>IF($L3589="비가동",0,IF($B3589="in",VLOOKUP($E3589,[1]투입량!$M:$T,6,FALSE),VLOOKUP($E3589,[1]투입량!$D:$I,5,FALSE)))</f>
        <v>302</v>
      </c>
      <c r="X3589" s="35">
        <f t="shared" si="291"/>
        <v>41525.000000000007</v>
      </c>
      <c r="Y3589" s="37">
        <f>IF(V3589=0,0,VLOOKUP(V3589,'[1]원재료 (2)'!C:H,3,0)*0.001)</f>
        <v>3.25</v>
      </c>
      <c r="Z3589" s="35">
        <f t="shared" si="290"/>
        <v>134956.25000000003</v>
      </c>
      <c r="AA3589" s="49"/>
      <c r="AB3589" s="39" t="s">
        <v>232</v>
      </c>
      <c r="AC3589" s="40"/>
    </row>
    <row r="3590" spans="1:29" ht="19.5" customHeight="1" x14ac:dyDescent="0.45">
      <c r="A3590" s="58">
        <v>46165</v>
      </c>
      <c r="B3590" s="57" t="s">
        <v>29</v>
      </c>
      <c r="C3590" s="27" t="s">
        <v>168</v>
      </c>
      <c r="D3590" s="25" t="s">
        <v>368</v>
      </c>
      <c r="E3590" s="26" t="s">
        <v>449</v>
      </c>
      <c r="F3590" s="27" t="str">
        <f>VLOOKUP(표1[[#This Row],[품번]],[1]!품번구분[#Data],2,0)</f>
        <v>G</v>
      </c>
      <c r="G3590" s="26">
        <v>168</v>
      </c>
      <c r="H3590" s="28">
        <v>67</v>
      </c>
      <c r="I3590" s="28">
        <v>0</v>
      </c>
      <c r="J3590" s="29">
        <f>표1[[#This Row],[C/V]]*표1[[#This Row],[판수]]-표1[[#This Row],[불량수량]]</f>
        <v>11256</v>
      </c>
      <c r="K3590" s="28" t="s">
        <v>293</v>
      </c>
      <c r="L3590" s="28" t="s">
        <v>117</v>
      </c>
      <c r="M3590" s="30" t="s">
        <v>231</v>
      </c>
      <c r="N3590" s="56" t="s">
        <v>230</v>
      </c>
      <c r="O3590" s="25">
        <f t="shared" si="292"/>
        <v>750</v>
      </c>
      <c r="P3590" s="31">
        <v>0</v>
      </c>
      <c r="Q3590" s="32"/>
      <c r="R3590" s="33">
        <f t="shared" ref="R3590:R3653" si="294">IF(H3590=0,"",H3590/O3590*60)</f>
        <v>5.36</v>
      </c>
      <c r="S3590" s="34">
        <f t="shared" si="293"/>
        <v>107</v>
      </c>
      <c r="T3590" s="35">
        <f>IF(L3590="비가동",0,VLOOKUP(E3590,[1]단가!$D$4:$G$1048576,4,0))</f>
        <v>56</v>
      </c>
      <c r="U3590" s="35">
        <f t="shared" si="289"/>
        <v>630336</v>
      </c>
      <c r="V3590" s="36" t="str">
        <f>IF($L3590="비가동",0,IF($B3590="in",VLOOKUP($E3590,[1]투입량!$M:$T,3,FALSE),VLOOKUP($E3590,[1]투입량!$D:$I,3,FALSE)))</f>
        <v>E6501</v>
      </c>
      <c r="W3590" s="35">
        <f>IF($L3590="비가동",0,IF($B3590="in",VLOOKUP($E3590,[1]투입량!$M:$T,6,FALSE),VLOOKUP($E3590,[1]투입량!$D:$I,5,FALSE)))</f>
        <v>40</v>
      </c>
      <c r="X3590" s="35">
        <f t="shared" si="291"/>
        <v>2948</v>
      </c>
      <c r="Y3590" s="37">
        <f>IF(V3590=0,0,VLOOKUP(V3590,'[1]원재료 (2)'!C:H,3,0)*0.001)</f>
        <v>4.7300000000000004</v>
      </c>
      <c r="Z3590" s="35">
        <f t="shared" si="290"/>
        <v>13944.04</v>
      </c>
      <c r="AA3590" s="49"/>
      <c r="AB3590" s="39" t="s">
        <v>232</v>
      </c>
      <c r="AC3590" s="40"/>
    </row>
    <row r="3591" spans="1:29" ht="19.5" customHeight="1" x14ac:dyDescent="0.45">
      <c r="A3591" s="58">
        <v>46165</v>
      </c>
      <c r="B3591" s="57" t="s">
        <v>29</v>
      </c>
      <c r="C3591" s="27" t="s">
        <v>168</v>
      </c>
      <c r="D3591" s="25" t="s">
        <v>320</v>
      </c>
      <c r="E3591" s="26" t="s">
        <v>482</v>
      </c>
      <c r="F3591" s="27" t="str">
        <f>VLOOKUP(표1[[#This Row],[품번]],[1]!품번구분[#Data],2,0)</f>
        <v>G</v>
      </c>
      <c r="G3591" s="26">
        <v>2</v>
      </c>
      <c r="H3591" s="28">
        <v>12</v>
      </c>
      <c r="I3591" s="28">
        <v>0</v>
      </c>
      <c r="J3591" s="29">
        <f>표1[[#This Row],[C/V]]*표1[[#This Row],[판수]]-표1[[#This Row],[불량수량]]</f>
        <v>24</v>
      </c>
      <c r="K3591" s="28" t="s">
        <v>322</v>
      </c>
      <c r="L3591" s="28" t="s">
        <v>34</v>
      </c>
      <c r="M3591" s="30" t="s">
        <v>230</v>
      </c>
      <c r="N3591" s="30">
        <v>0.375</v>
      </c>
      <c r="O3591" s="25">
        <f t="shared" si="292"/>
        <v>60</v>
      </c>
      <c r="P3591" s="31">
        <v>0</v>
      </c>
      <c r="Q3591" s="32"/>
      <c r="R3591" s="33">
        <f t="shared" si="294"/>
        <v>12</v>
      </c>
      <c r="S3591" s="34">
        <f t="shared" si="293"/>
        <v>12</v>
      </c>
      <c r="T3591" s="35">
        <f>IF(L3591="비가동",0,VLOOKUP(E3591,[1]단가!$D$4:$G$1048576,4,0))</f>
        <v>0</v>
      </c>
      <c r="U3591" s="35">
        <f t="shared" si="289"/>
        <v>0</v>
      </c>
      <c r="V3591" s="36" t="str">
        <f>IF($L3591="비가동",0,IF($B3591="in",VLOOKUP($E3591,[1]투입량!$M:$T,3,FALSE),VLOOKUP($E3591,[1]투입량!$D:$I,3,FALSE)))</f>
        <v>E5005-1</v>
      </c>
      <c r="W3591" s="35">
        <f>IF($L3591="비가동",0,IF($B3591="in",VLOOKUP($E3591,[1]투입량!$M:$T,6,FALSE),VLOOKUP($E3591,[1]투입량!$D:$I,5,FALSE)))</f>
        <v>0</v>
      </c>
      <c r="X3591" s="35">
        <f t="shared" si="291"/>
        <v>0</v>
      </c>
      <c r="Y3591" s="37">
        <f>IF(V3591=0,0,VLOOKUP(V3591,'[1]원재료 (2)'!C:H,3,0)*0.001)</f>
        <v>3.25</v>
      </c>
      <c r="Z3591" s="35">
        <f t="shared" si="290"/>
        <v>0</v>
      </c>
      <c r="AA3591" s="49"/>
      <c r="AB3591" s="39" t="s">
        <v>232</v>
      </c>
      <c r="AC3591" s="40"/>
    </row>
    <row r="3592" spans="1:29" ht="19.5" hidden="1" customHeight="1" x14ac:dyDescent="0.45">
      <c r="A3592" s="58">
        <v>46165</v>
      </c>
      <c r="B3592" s="57" t="s">
        <v>29</v>
      </c>
      <c r="C3592" s="27" t="s">
        <v>168</v>
      </c>
      <c r="D3592" s="25" t="s">
        <v>320</v>
      </c>
      <c r="E3592" s="26" t="s">
        <v>456</v>
      </c>
      <c r="F3592" s="27" t="str">
        <f>VLOOKUP(표1[[#This Row],[품번]],[1]!품번구분[#Data],2,0)</f>
        <v>G</v>
      </c>
      <c r="G3592" s="26">
        <v>8</v>
      </c>
      <c r="H3592" s="28">
        <v>38</v>
      </c>
      <c r="I3592" s="28">
        <v>0</v>
      </c>
      <c r="J3592" s="29">
        <f>표1[[#This Row],[C/V]]*표1[[#This Row],[판수]]-표1[[#This Row],[불량수량]]</f>
        <v>304</v>
      </c>
      <c r="K3592" s="28" t="s">
        <v>322</v>
      </c>
      <c r="L3592" s="28" t="s">
        <v>34</v>
      </c>
      <c r="M3592" s="30">
        <v>0.375</v>
      </c>
      <c r="N3592" s="56" t="s">
        <v>231</v>
      </c>
      <c r="O3592" s="25">
        <f t="shared" si="292"/>
        <v>380</v>
      </c>
      <c r="P3592" s="31">
        <v>100</v>
      </c>
      <c r="Q3592" s="32" t="s">
        <v>178</v>
      </c>
      <c r="R3592" s="33">
        <f t="shared" si="294"/>
        <v>6</v>
      </c>
      <c r="S3592" s="34">
        <f t="shared" si="293"/>
        <v>123</v>
      </c>
      <c r="T3592" s="35">
        <f>IF(L3592="비가동",0,VLOOKUP(E3592,[1]단가!$D$4:$G$1048576,4,0))</f>
        <v>672.6</v>
      </c>
      <c r="U3592" s="35">
        <f t="shared" si="289"/>
        <v>204470.39999999999</v>
      </c>
      <c r="V3592" s="36" t="str">
        <f>IF($L3592="비가동",0,IF($B3592="in",VLOOKUP($E3592,[1]투입량!$M:$T,3,FALSE),VLOOKUP($E3592,[1]투입량!$D:$I,3,FALSE)))</f>
        <v>E5005-1</v>
      </c>
      <c r="W3592" s="35">
        <f>IF($L3592="비가동",0,IF($B3592="in",VLOOKUP($E3592,[1]투입량!$M:$T,6,FALSE),VLOOKUP($E3592,[1]투입량!$D:$I,5,FALSE)))</f>
        <v>840</v>
      </c>
      <c r="X3592" s="35">
        <f t="shared" si="291"/>
        <v>35112.000000000007</v>
      </c>
      <c r="Y3592" s="37">
        <f>IF(V3592=0,0,VLOOKUP(V3592,[1]원재료!C:H,3,0)*0.001)</f>
        <v>3.25</v>
      </c>
      <c r="Z3592" s="35">
        <f t="shared" si="290"/>
        <v>114114.00000000003</v>
      </c>
      <c r="AA3592" s="49"/>
      <c r="AB3592" s="39" t="s">
        <v>232</v>
      </c>
      <c r="AC3592" s="40"/>
    </row>
    <row r="3593" spans="1:29" ht="19.5" customHeight="1" x14ac:dyDescent="0.45">
      <c r="A3593" s="58">
        <v>46165</v>
      </c>
      <c r="B3593" s="57" t="s">
        <v>29</v>
      </c>
      <c r="C3593" s="27" t="s">
        <v>168</v>
      </c>
      <c r="D3593" s="25" t="s">
        <v>323</v>
      </c>
      <c r="E3593" s="26" t="s">
        <v>324</v>
      </c>
      <c r="F3593" s="27" t="str">
        <f>VLOOKUP(표1[[#This Row],[품번]],[1]!품번구분[#Data],2,0)</f>
        <v>G</v>
      </c>
      <c r="G3593" s="26">
        <v>40</v>
      </c>
      <c r="H3593" s="28">
        <v>73</v>
      </c>
      <c r="I3593" s="28">
        <v>0</v>
      </c>
      <c r="J3593" s="29">
        <f>표1[[#This Row],[C/V]]*표1[[#This Row],[판수]]-표1[[#This Row],[불량수량]]</f>
        <v>2920</v>
      </c>
      <c r="K3593" s="28" t="s">
        <v>322</v>
      </c>
      <c r="L3593" s="28" t="s">
        <v>34</v>
      </c>
      <c r="M3593" s="30" t="s">
        <v>230</v>
      </c>
      <c r="N3593" s="56" t="s">
        <v>231</v>
      </c>
      <c r="O3593" s="25">
        <f t="shared" si="292"/>
        <v>540</v>
      </c>
      <c r="P3593" s="31">
        <v>0</v>
      </c>
      <c r="Q3593" s="32"/>
      <c r="R3593" s="33">
        <f t="shared" si="294"/>
        <v>8.1111111111111107</v>
      </c>
      <c r="S3593" s="34">
        <f t="shared" si="293"/>
        <v>158</v>
      </c>
      <c r="T3593" s="35">
        <f>IF(L3593="비가동",0,VLOOKUP(E3593,[1]단가!$D$4:$G$1048576,4,0))</f>
        <v>65</v>
      </c>
      <c r="U3593" s="35">
        <f t="shared" si="289"/>
        <v>189800</v>
      </c>
      <c r="V3593" s="36" t="str">
        <f>IF($L3593="비가동",0,IF($B3593="in",VLOOKUP($E3593,[1]투입량!$M:$T,3,FALSE),VLOOKUP($E3593,[1]투입량!$D:$I,3,FALSE)))</f>
        <v>E4005</v>
      </c>
      <c r="W3593" s="35">
        <f>IF($L3593="비가동",0,IF($B3593="in",VLOOKUP($E3593,[1]투입량!$M:$T,6,FALSE),VLOOKUP($E3593,[1]투입량!$D:$I,5,FALSE)))</f>
        <v>252</v>
      </c>
      <c r="X3593" s="35">
        <f t="shared" si="291"/>
        <v>20235.600000000002</v>
      </c>
      <c r="Y3593" s="37">
        <f>IF(V3593=0,0,VLOOKUP(V3593,[1]원재료!C:H,3,0)*0.001)</f>
        <v>3.22</v>
      </c>
      <c r="Z3593" s="35">
        <f t="shared" si="290"/>
        <v>65158.632000000012</v>
      </c>
      <c r="AA3593" s="49"/>
      <c r="AB3593" s="39" t="s">
        <v>232</v>
      </c>
      <c r="AC3593" s="40"/>
    </row>
    <row r="3594" spans="1:29" ht="19.5" customHeight="1" x14ac:dyDescent="0.45">
      <c r="A3594" s="58">
        <v>46165</v>
      </c>
      <c r="B3594" s="57" t="s">
        <v>29</v>
      </c>
      <c r="C3594" s="27" t="s">
        <v>168</v>
      </c>
      <c r="D3594" s="25" t="s">
        <v>325</v>
      </c>
      <c r="E3594" s="26" t="s">
        <v>394</v>
      </c>
      <c r="F3594" s="27" t="str">
        <f>VLOOKUP(표1[[#This Row],[품번]],[1]!품번구분[#Data],2,0)</f>
        <v>G</v>
      </c>
      <c r="G3594" s="26">
        <v>4</v>
      </c>
      <c r="H3594" s="28">
        <v>73</v>
      </c>
      <c r="I3594" s="28">
        <v>0</v>
      </c>
      <c r="J3594" s="29">
        <f>표1[[#This Row],[C/V]]*표1[[#This Row],[판수]]-표1[[#This Row],[불량수량]]</f>
        <v>292</v>
      </c>
      <c r="K3594" s="28" t="s">
        <v>322</v>
      </c>
      <c r="L3594" s="28" t="s">
        <v>34</v>
      </c>
      <c r="M3594" s="30" t="s">
        <v>230</v>
      </c>
      <c r="N3594" s="56" t="s">
        <v>231</v>
      </c>
      <c r="O3594" s="25">
        <f t="shared" si="292"/>
        <v>540</v>
      </c>
      <c r="P3594" s="31">
        <v>0</v>
      </c>
      <c r="Q3594" s="32"/>
      <c r="R3594" s="33">
        <f t="shared" si="294"/>
        <v>8.1111111111111107</v>
      </c>
      <c r="S3594" s="34">
        <f t="shared" si="293"/>
        <v>158</v>
      </c>
      <c r="T3594" s="35">
        <f>IF(L3594="비가동",0,VLOOKUP(E3594,[1]단가!$D$4:$G$1048576,4,0))</f>
        <v>760</v>
      </c>
      <c r="U3594" s="35">
        <f t="shared" si="289"/>
        <v>221920</v>
      </c>
      <c r="V3594" s="36" t="str">
        <f>IF($L3594="비가동",0,IF($B3594="in",VLOOKUP($E3594,[1]투입량!$M:$T,3,FALSE),VLOOKUP($E3594,[1]투입량!$D:$I,3,FALSE)))</f>
        <v>E4701</v>
      </c>
      <c r="W3594" s="35">
        <f>IF($L3594="비가동",0,IF($B3594="in",VLOOKUP($E3594,[1]투입량!$M:$T,6,FALSE),VLOOKUP($E3594,[1]투입량!$D:$I,5,FALSE)))</f>
        <v>297</v>
      </c>
      <c r="X3594" s="35">
        <f t="shared" si="291"/>
        <v>23849.100000000002</v>
      </c>
      <c r="Y3594" s="37">
        <f>IF(V3594=0,0,VLOOKUP(V3594,'[1]원재료 (2)'!C:H,3,0)*0.001)</f>
        <v>3.13</v>
      </c>
      <c r="Z3594" s="35">
        <f t="shared" si="290"/>
        <v>74647.683000000005</v>
      </c>
      <c r="AA3594" s="49"/>
      <c r="AB3594" s="39" t="s">
        <v>232</v>
      </c>
      <c r="AC3594" s="40"/>
    </row>
    <row r="3595" spans="1:29" ht="19.5" customHeight="1" x14ac:dyDescent="0.45">
      <c r="A3595" s="58">
        <v>46165</v>
      </c>
      <c r="B3595" s="57" t="s">
        <v>29</v>
      </c>
      <c r="C3595" s="27" t="s">
        <v>168</v>
      </c>
      <c r="D3595" s="25" t="s">
        <v>320</v>
      </c>
      <c r="E3595" s="26" t="s">
        <v>456</v>
      </c>
      <c r="F3595" s="27" t="str">
        <f>VLOOKUP(표1[[#This Row],[품번]],[1]!품번구분[#Data],2,0)</f>
        <v>G</v>
      </c>
      <c r="G3595" s="26">
        <v>8</v>
      </c>
      <c r="H3595" s="28">
        <v>85</v>
      </c>
      <c r="I3595" s="28">
        <v>0</v>
      </c>
      <c r="J3595" s="29">
        <f>표1[[#This Row],[C/V]]*표1[[#This Row],[판수]]-표1[[#This Row],[불량수량]]</f>
        <v>680</v>
      </c>
      <c r="K3595" s="28" t="s">
        <v>327</v>
      </c>
      <c r="L3595" s="28" t="s">
        <v>117</v>
      </c>
      <c r="M3595" s="30" t="s">
        <v>231</v>
      </c>
      <c r="N3595" s="56" t="s">
        <v>230</v>
      </c>
      <c r="O3595" s="25">
        <f t="shared" si="292"/>
        <v>750</v>
      </c>
      <c r="P3595" s="31">
        <v>0</v>
      </c>
      <c r="Q3595" s="32"/>
      <c r="R3595" s="33">
        <f t="shared" si="294"/>
        <v>6.8</v>
      </c>
      <c r="S3595" s="34">
        <f t="shared" si="293"/>
        <v>123</v>
      </c>
      <c r="T3595" s="35">
        <f>IF(L3595="비가동",0,VLOOKUP(E3595,[1]단가!$D$4:$G$1048576,4,0))</f>
        <v>672.6</v>
      </c>
      <c r="U3595" s="35">
        <f t="shared" si="289"/>
        <v>457368</v>
      </c>
      <c r="V3595" s="36" t="str">
        <f>IF($L3595="비가동",0,IF($B3595="in",VLOOKUP($E3595,[1]투입량!$M:$T,3,FALSE),VLOOKUP($E3595,[1]투입량!$D:$I,3,FALSE)))</f>
        <v>E5005-1</v>
      </c>
      <c r="W3595" s="35">
        <f>IF($L3595="비가동",0,IF($B3595="in",VLOOKUP($E3595,[1]투입량!$M:$T,6,FALSE),VLOOKUP($E3595,[1]투입량!$D:$I,5,FALSE)))</f>
        <v>840</v>
      </c>
      <c r="X3595" s="35">
        <f t="shared" si="291"/>
        <v>78540.000000000015</v>
      </c>
      <c r="Y3595" s="37">
        <f>IF(V3595=0,0,VLOOKUP(V3595,'[1]원재료 (2)'!C:H,3,0)*0.001)</f>
        <v>3.25</v>
      </c>
      <c r="Z3595" s="35">
        <f t="shared" si="290"/>
        <v>255255.00000000006</v>
      </c>
      <c r="AA3595" s="49"/>
      <c r="AB3595" s="39" t="s">
        <v>232</v>
      </c>
      <c r="AC3595" s="40"/>
    </row>
    <row r="3596" spans="1:29" ht="19.5" customHeight="1" x14ac:dyDescent="0.45">
      <c r="A3596" s="58">
        <v>46165</v>
      </c>
      <c r="B3596" s="57" t="s">
        <v>29</v>
      </c>
      <c r="C3596" s="27" t="s">
        <v>168</v>
      </c>
      <c r="D3596" s="25" t="s">
        <v>323</v>
      </c>
      <c r="E3596" s="26" t="s">
        <v>324</v>
      </c>
      <c r="F3596" s="27" t="str">
        <f>VLOOKUP(표1[[#This Row],[품번]],[1]!품번구분[#Data],2,0)</f>
        <v>G</v>
      </c>
      <c r="G3596" s="26">
        <v>40</v>
      </c>
      <c r="H3596" s="28">
        <v>85</v>
      </c>
      <c r="I3596" s="28">
        <v>0</v>
      </c>
      <c r="J3596" s="29">
        <f>표1[[#This Row],[C/V]]*표1[[#This Row],[판수]]-표1[[#This Row],[불량수량]]</f>
        <v>3400</v>
      </c>
      <c r="K3596" s="28" t="s">
        <v>327</v>
      </c>
      <c r="L3596" s="28" t="s">
        <v>117</v>
      </c>
      <c r="M3596" s="30" t="s">
        <v>231</v>
      </c>
      <c r="N3596" s="56" t="s">
        <v>230</v>
      </c>
      <c r="O3596" s="25">
        <f t="shared" si="292"/>
        <v>750</v>
      </c>
      <c r="P3596" s="31">
        <v>0</v>
      </c>
      <c r="Q3596" s="32"/>
      <c r="R3596" s="33">
        <f t="shared" si="294"/>
        <v>6.8</v>
      </c>
      <c r="S3596" s="34">
        <f t="shared" si="293"/>
        <v>158</v>
      </c>
      <c r="T3596" s="35">
        <f>IF(L3596="비가동",0,VLOOKUP(E3596,[1]단가!$D$4:$G$1048576,4,0))</f>
        <v>65</v>
      </c>
      <c r="U3596" s="35">
        <f t="shared" si="289"/>
        <v>221000</v>
      </c>
      <c r="V3596" s="36" t="str">
        <f>IF($L3596="비가동",0,IF($B3596="in",VLOOKUP($E3596,[1]투입량!$M:$T,3,FALSE),VLOOKUP($E3596,[1]투입량!$D:$I,3,FALSE)))</f>
        <v>E4005</v>
      </c>
      <c r="W3596" s="35">
        <f>IF($L3596="비가동",0,IF($B3596="in",VLOOKUP($E3596,[1]투입량!$M:$T,6,FALSE),VLOOKUP($E3596,[1]투입량!$D:$I,5,FALSE)))</f>
        <v>252</v>
      </c>
      <c r="X3596" s="35">
        <f t="shared" si="291"/>
        <v>23562.000000000004</v>
      </c>
      <c r="Y3596" s="37">
        <f>IF(V3596=0,0,VLOOKUP(V3596,'[1]원재료 (2)'!C:H,3,0)*0.001)</f>
        <v>3.22</v>
      </c>
      <c r="Z3596" s="35">
        <f t="shared" si="290"/>
        <v>75869.640000000014</v>
      </c>
      <c r="AA3596" s="49"/>
      <c r="AB3596" s="39" t="s">
        <v>232</v>
      </c>
      <c r="AC3596" s="40"/>
    </row>
    <row r="3597" spans="1:29" ht="19.5" customHeight="1" x14ac:dyDescent="0.45">
      <c r="A3597" s="58">
        <v>46165</v>
      </c>
      <c r="B3597" s="57" t="s">
        <v>29</v>
      </c>
      <c r="C3597" s="27" t="s">
        <v>168</v>
      </c>
      <c r="D3597" s="25" t="s">
        <v>325</v>
      </c>
      <c r="E3597" s="26" t="s">
        <v>394</v>
      </c>
      <c r="F3597" s="27" t="str">
        <f>VLOOKUP(표1[[#This Row],[품번]],[1]!품번구분[#Data],2,0)</f>
        <v>G</v>
      </c>
      <c r="G3597" s="26">
        <v>4</v>
      </c>
      <c r="H3597" s="28">
        <v>85</v>
      </c>
      <c r="I3597" s="28">
        <v>0</v>
      </c>
      <c r="J3597" s="29">
        <f>표1[[#This Row],[C/V]]*표1[[#This Row],[판수]]-표1[[#This Row],[불량수량]]</f>
        <v>340</v>
      </c>
      <c r="K3597" s="28" t="s">
        <v>327</v>
      </c>
      <c r="L3597" s="28" t="s">
        <v>117</v>
      </c>
      <c r="M3597" s="30" t="s">
        <v>231</v>
      </c>
      <c r="N3597" s="56" t="s">
        <v>230</v>
      </c>
      <c r="O3597" s="25">
        <f t="shared" si="292"/>
        <v>750</v>
      </c>
      <c r="P3597" s="31">
        <v>0</v>
      </c>
      <c r="Q3597" s="32"/>
      <c r="R3597" s="33">
        <f t="shared" si="294"/>
        <v>6.8</v>
      </c>
      <c r="S3597" s="34">
        <f t="shared" si="293"/>
        <v>158</v>
      </c>
      <c r="T3597" s="35">
        <f>IF(L3597="비가동",0,VLOOKUP(E3597,[1]단가!$D$4:$G$1048576,4,0))</f>
        <v>760</v>
      </c>
      <c r="U3597" s="35">
        <f t="shared" si="289"/>
        <v>258400</v>
      </c>
      <c r="V3597" s="36" t="str">
        <f>IF($L3597="비가동",0,IF($B3597="in",VLOOKUP($E3597,[1]투입량!$M:$T,3,FALSE),VLOOKUP($E3597,[1]투입량!$D:$I,3,FALSE)))</f>
        <v>E4701</v>
      </c>
      <c r="W3597" s="35">
        <f>IF($L3597="비가동",0,IF($B3597="in",VLOOKUP($E3597,[1]투입량!$M:$T,6,FALSE),VLOOKUP($E3597,[1]투입량!$D:$I,5,FALSE)))</f>
        <v>297</v>
      </c>
      <c r="X3597" s="35">
        <f t="shared" si="291"/>
        <v>27769.500000000004</v>
      </c>
      <c r="Y3597" s="37">
        <f>IF(V3597=0,0,VLOOKUP(V3597,[1]원재료!C:H,3,0)*0.001)</f>
        <v>3.13</v>
      </c>
      <c r="Z3597" s="35">
        <f t="shared" si="290"/>
        <v>86918.535000000003</v>
      </c>
      <c r="AA3597" s="49"/>
      <c r="AB3597" s="39" t="s">
        <v>232</v>
      </c>
      <c r="AC3597" s="40"/>
    </row>
    <row r="3598" spans="1:29" ht="19.5" customHeight="1" x14ac:dyDescent="0.45">
      <c r="A3598" s="58">
        <v>46165</v>
      </c>
      <c r="B3598" s="57" t="s">
        <v>29</v>
      </c>
      <c r="C3598" s="27" t="s">
        <v>168</v>
      </c>
      <c r="D3598" s="25" t="s">
        <v>328</v>
      </c>
      <c r="E3598" s="26" t="s">
        <v>236</v>
      </c>
      <c r="F3598" s="27" t="str">
        <f>VLOOKUP(표1[[#This Row],[품번]],[1]!품번구분[#Data],2,0)</f>
        <v>G</v>
      </c>
      <c r="G3598" s="26">
        <v>9</v>
      </c>
      <c r="H3598" s="28">
        <v>52</v>
      </c>
      <c r="I3598" s="28">
        <v>0</v>
      </c>
      <c r="J3598" s="29">
        <f>표1[[#This Row],[C/V]]*표1[[#This Row],[판수]]-표1[[#This Row],[불량수량]]</f>
        <v>468</v>
      </c>
      <c r="K3598" s="28" t="s">
        <v>334</v>
      </c>
      <c r="L3598" s="28" t="s">
        <v>34</v>
      </c>
      <c r="M3598" s="30" t="s">
        <v>230</v>
      </c>
      <c r="N3598" s="56" t="s">
        <v>231</v>
      </c>
      <c r="O3598" s="25">
        <f t="shared" si="292"/>
        <v>540</v>
      </c>
      <c r="P3598" s="31">
        <v>0</v>
      </c>
      <c r="Q3598" s="32"/>
      <c r="R3598" s="33">
        <f t="shared" si="294"/>
        <v>5.7777777777777777</v>
      </c>
      <c r="S3598" s="34">
        <f t="shared" si="293"/>
        <v>125</v>
      </c>
      <c r="T3598" s="35">
        <f>IF(L3598="비가동",0,VLOOKUP(E3598,[1]단가!$D$4:$G$1048576,4,0))</f>
        <v>1541.9</v>
      </c>
      <c r="U3598" s="35">
        <f t="shared" si="289"/>
        <v>721609.20000000007</v>
      </c>
      <c r="V3598" s="36" t="str">
        <f>IF($L3598="비가동",0,IF($B3598="in",VLOOKUP($E3598,[1]투입량!$M:$T,3,FALSE),VLOOKUP($E3598,[1]투입량!$D:$I,3,FALSE)))</f>
        <v>E5005-1</v>
      </c>
      <c r="W3598" s="35">
        <f>IF($L3598="비가동",0,IF($B3598="in",VLOOKUP($E3598,[1]투입량!$M:$T,6,FALSE),VLOOKUP($E3598,[1]투입량!$D:$I,5,FALSE)))</f>
        <v>1638</v>
      </c>
      <c r="X3598" s="35">
        <f t="shared" si="291"/>
        <v>93693.6</v>
      </c>
      <c r="Y3598" s="37">
        <f>IF(V3598=0,0,VLOOKUP(V3598,[1]원재료!C:H,3,0)*0.001)</f>
        <v>3.25</v>
      </c>
      <c r="Z3598" s="35">
        <f t="shared" si="290"/>
        <v>304504.2</v>
      </c>
      <c r="AA3598" s="49"/>
      <c r="AB3598" s="39" t="s">
        <v>232</v>
      </c>
      <c r="AC3598" s="40"/>
    </row>
    <row r="3599" spans="1:29" ht="19.5" customHeight="1" x14ac:dyDescent="0.45">
      <c r="A3599" s="58">
        <v>46165</v>
      </c>
      <c r="B3599" s="57" t="s">
        <v>29</v>
      </c>
      <c r="C3599" s="27" t="s">
        <v>168</v>
      </c>
      <c r="D3599" s="25" t="s">
        <v>331</v>
      </c>
      <c r="E3599" s="26" t="s">
        <v>332</v>
      </c>
      <c r="F3599" s="27" t="str">
        <f>VLOOKUP(표1[[#This Row],[품번]],[1]!품번구분[#Data],2,0)</f>
        <v>G</v>
      </c>
      <c r="G3599" s="26">
        <v>16</v>
      </c>
      <c r="H3599" s="28">
        <v>52</v>
      </c>
      <c r="I3599" s="28">
        <v>0</v>
      </c>
      <c r="J3599" s="29">
        <f>표1[[#This Row],[C/V]]*표1[[#This Row],[판수]]-표1[[#This Row],[불량수량]]</f>
        <v>832</v>
      </c>
      <c r="K3599" s="28" t="s">
        <v>334</v>
      </c>
      <c r="L3599" s="28" t="s">
        <v>34</v>
      </c>
      <c r="M3599" s="30" t="s">
        <v>230</v>
      </c>
      <c r="N3599" s="56" t="s">
        <v>231</v>
      </c>
      <c r="O3599" s="25">
        <f t="shared" si="292"/>
        <v>540</v>
      </c>
      <c r="P3599" s="31">
        <v>0</v>
      </c>
      <c r="Q3599" s="32"/>
      <c r="R3599" s="33">
        <f t="shared" si="294"/>
        <v>5.7777777777777777</v>
      </c>
      <c r="S3599" s="34">
        <f t="shared" si="293"/>
        <v>125</v>
      </c>
      <c r="T3599" s="35">
        <f>IF(L3599="비가동",0,VLOOKUP(E3599,[1]단가!$D$4:$G$1048576,4,0))</f>
        <v>820.4</v>
      </c>
      <c r="U3599" s="35">
        <f t="shared" si="289"/>
        <v>682572.79999999993</v>
      </c>
      <c r="V3599" s="36" t="str">
        <f>IF($L3599="비가동",0,IF($B3599="in",VLOOKUP($E3599,[1]투입량!$M:$T,3,FALSE),VLOOKUP($E3599,[1]투입량!$D:$I,3,FALSE)))</f>
        <v>E5005-1</v>
      </c>
      <c r="W3599" s="35">
        <f>IF($L3599="비가동",0,IF($B3599="in",VLOOKUP($E3599,[1]투입량!$M:$T,6,FALSE),VLOOKUP($E3599,[1]투입량!$D:$I,5,FALSE)))</f>
        <v>360</v>
      </c>
      <c r="X3599" s="35">
        <f t="shared" si="291"/>
        <v>20592.000000000004</v>
      </c>
      <c r="Y3599" s="37">
        <f>IF(V3599=0,0,VLOOKUP(V3599,'[1]원재료 (2)'!C:H,3,0)*0.001)</f>
        <v>3.25</v>
      </c>
      <c r="Z3599" s="35">
        <f t="shared" si="290"/>
        <v>66924.000000000015</v>
      </c>
      <c r="AA3599" s="49"/>
      <c r="AB3599" s="39" t="s">
        <v>232</v>
      </c>
      <c r="AC3599" s="40"/>
    </row>
    <row r="3600" spans="1:29" ht="19.5" customHeight="1" x14ac:dyDescent="0.45">
      <c r="A3600" s="58">
        <v>46165</v>
      </c>
      <c r="B3600" s="57" t="s">
        <v>29</v>
      </c>
      <c r="C3600" s="27" t="s">
        <v>168</v>
      </c>
      <c r="D3600" s="25" t="s">
        <v>333</v>
      </c>
      <c r="E3600" s="26" t="s">
        <v>332</v>
      </c>
      <c r="F3600" s="27" t="str">
        <f>VLOOKUP(표1[[#This Row],[품번]],[1]!품번구분[#Data],2,0)</f>
        <v>G</v>
      </c>
      <c r="G3600" s="26">
        <v>16</v>
      </c>
      <c r="H3600" s="28">
        <v>52</v>
      </c>
      <c r="I3600" s="28">
        <v>0</v>
      </c>
      <c r="J3600" s="29">
        <f>표1[[#This Row],[C/V]]*표1[[#This Row],[판수]]-표1[[#This Row],[불량수량]]</f>
        <v>832</v>
      </c>
      <c r="K3600" s="28" t="s">
        <v>334</v>
      </c>
      <c r="L3600" s="28" t="s">
        <v>34</v>
      </c>
      <c r="M3600" s="30" t="s">
        <v>230</v>
      </c>
      <c r="N3600" s="56" t="s">
        <v>231</v>
      </c>
      <c r="O3600" s="25">
        <f t="shared" si="292"/>
        <v>540</v>
      </c>
      <c r="P3600" s="31">
        <v>0</v>
      </c>
      <c r="Q3600" s="32"/>
      <c r="R3600" s="33">
        <f t="shared" si="294"/>
        <v>5.7777777777777777</v>
      </c>
      <c r="S3600" s="34">
        <f t="shared" si="293"/>
        <v>125</v>
      </c>
      <c r="T3600" s="35">
        <f>IF(L3600="비가동",0,VLOOKUP(E3600,[1]단가!$D$4:$G$1048576,4,0))</f>
        <v>820.4</v>
      </c>
      <c r="U3600" s="35">
        <f t="shared" si="289"/>
        <v>682572.79999999993</v>
      </c>
      <c r="V3600" s="36" t="str">
        <f>IF($L3600="비가동",0,IF($B3600="in",VLOOKUP($E3600,[1]투입량!$M:$T,3,FALSE),VLOOKUP($E3600,[1]투입량!$D:$I,3,FALSE)))</f>
        <v>E5005-1</v>
      </c>
      <c r="W3600" s="35">
        <f>IF($L3600="비가동",0,IF($B3600="in",VLOOKUP($E3600,[1]투입량!$M:$T,6,FALSE),VLOOKUP($E3600,[1]투입량!$D:$I,5,FALSE)))</f>
        <v>360</v>
      </c>
      <c r="X3600" s="35">
        <f t="shared" si="291"/>
        <v>20592.000000000004</v>
      </c>
      <c r="Y3600" s="37">
        <f>IF(V3600=0,0,VLOOKUP(V3600,'[1]원재료 (2)'!C:H,3,0)*0.001)</f>
        <v>3.25</v>
      </c>
      <c r="Z3600" s="35">
        <f t="shared" si="290"/>
        <v>66924.000000000015</v>
      </c>
      <c r="AA3600" s="49"/>
      <c r="AB3600" s="39" t="s">
        <v>232</v>
      </c>
      <c r="AC3600" s="40"/>
    </row>
    <row r="3601" spans="1:29" ht="19.5" customHeight="1" x14ac:dyDescent="0.45">
      <c r="A3601" s="58">
        <v>46165</v>
      </c>
      <c r="B3601" s="57" t="s">
        <v>29</v>
      </c>
      <c r="C3601" s="27" t="s">
        <v>168</v>
      </c>
      <c r="D3601" s="25" t="s">
        <v>328</v>
      </c>
      <c r="E3601" s="26" t="s">
        <v>236</v>
      </c>
      <c r="F3601" s="27" t="str">
        <f>VLOOKUP(표1[[#This Row],[품번]],[1]!품번구분[#Data],2,0)</f>
        <v>G</v>
      </c>
      <c r="G3601" s="26">
        <v>9</v>
      </c>
      <c r="H3601" s="28">
        <v>73</v>
      </c>
      <c r="I3601" s="28">
        <v>0</v>
      </c>
      <c r="J3601" s="29">
        <f>표1[[#This Row],[C/V]]*표1[[#This Row],[판수]]-표1[[#This Row],[불량수량]]</f>
        <v>657</v>
      </c>
      <c r="K3601" s="28" t="s">
        <v>330</v>
      </c>
      <c r="L3601" s="28" t="s">
        <v>117</v>
      </c>
      <c r="M3601" s="30" t="s">
        <v>231</v>
      </c>
      <c r="N3601" s="56" t="s">
        <v>230</v>
      </c>
      <c r="O3601" s="25">
        <f t="shared" si="292"/>
        <v>750</v>
      </c>
      <c r="P3601" s="31">
        <v>0</v>
      </c>
      <c r="Q3601" s="32"/>
      <c r="R3601" s="33">
        <f t="shared" si="294"/>
        <v>5.84</v>
      </c>
      <c r="S3601" s="34">
        <f t="shared" si="293"/>
        <v>125</v>
      </c>
      <c r="T3601" s="35">
        <f>IF(L3601="비가동",0,VLOOKUP(E3601,[1]단가!$D$4:$G$1048576,4,0))</f>
        <v>1541.9</v>
      </c>
      <c r="U3601" s="35">
        <f t="shared" si="289"/>
        <v>1013028.3</v>
      </c>
      <c r="V3601" s="36" t="str">
        <f>IF($L3601="비가동",0,IF($B3601="in",VLOOKUP($E3601,[1]투입량!$M:$T,3,FALSE),VLOOKUP($E3601,[1]투입량!$D:$I,3,FALSE)))</f>
        <v>E5005-1</v>
      </c>
      <c r="W3601" s="35">
        <f>IF($L3601="비가동",0,IF($B3601="in",VLOOKUP($E3601,[1]투입량!$M:$T,6,FALSE),VLOOKUP($E3601,[1]투입량!$D:$I,5,FALSE)))</f>
        <v>1638</v>
      </c>
      <c r="X3601" s="35">
        <f t="shared" si="291"/>
        <v>131531.40000000002</v>
      </c>
      <c r="Y3601" s="37">
        <f>IF(V3601=0,0,VLOOKUP(V3601,'[1]원재료 (2)'!C:H,3,0)*0.001)</f>
        <v>3.25</v>
      </c>
      <c r="Z3601" s="35">
        <f t="shared" si="290"/>
        <v>427477.05000000005</v>
      </c>
      <c r="AA3601" s="49"/>
      <c r="AB3601" s="39" t="s">
        <v>232</v>
      </c>
      <c r="AC3601" s="40"/>
    </row>
    <row r="3602" spans="1:29" ht="19.5" customHeight="1" x14ac:dyDescent="0.45">
      <c r="A3602" s="58">
        <v>46165</v>
      </c>
      <c r="B3602" s="57" t="s">
        <v>29</v>
      </c>
      <c r="C3602" s="27" t="s">
        <v>168</v>
      </c>
      <c r="D3602" s="25" t="s">
        <v>331</v>
      </c>
      <c r="E3602" s="26" t="s">
        <v>332</v>
      </c>
      <c r="F3602" s="27" t="str">
        <f>VLOOKUP(표1[[#This Row],[품번]],[1]!품번구분[#Data],2,0)</f>
        <v>G</v>
      </c>
      <c r="G3602" s="26">
        <v>16</v>
      </c>
      <c r="H3602" s="28">
        <v>73</v>
      </c>
      <c r="I3602" s="28">
        <v>0</v>
      </c>
      <c r="J3602" s="29">
        <f>표1[[#This Row],[C/V]]*표1[[#This Row],[판수]]-표1[[#This Row],[불량수량]]</f>
        <v>1168</v>
      </c>
      <c r="K3602" s="28" t="s">
        <v>330</v>
      </c>
      <c r="L3602" s="28" t="s">
        <v>117</v>
      </c>
      <c r="M3602" s="30" t="s">
        <v>231</v>
      </c>
      <c r="N3602" s="56" t="s">
        <v>230</v>
      </c>
      <c r="O3602" s="25">
        <f t="shared" si="292"/>
        <v>750</v>
      </c>
      <c r="P3602" s="31">
        <v>0</v>
      </c>
      <c r="Q3602" s="32"/>
      <c r="R3602" s="33">
        <f t="shared" si="294"/>
        <v>5.84</v>
      </c>
      <c r="S3602" s="34">
        <f t="shared" si="293"/>
        <v>125</v>
      </c>
      <c r="T3602" s="35">
        <f>IF(L3602="비가동",0,VLOOKUP(E3602,[1]단가!$D$4:$G$1048576,4,0))</f>
        <v>820.4</v>
      </c>
      <c r="U3602" s="35">
        <f t="shared" si="289"/>
        <v>958227.2</v>
      </c>
      <c r="V3602" s="36" t="str">
        <f>IF($L3602="비가동",0,IF($B3602="in",VLOOKUP($E3602,[1]투입량!$M:$T,3,FALSE),VLOOKUP($E3602,[1]투입량!$D:$I,3,FALSE)))</f>
        <v>E5005-1</v>
      </c>
      <c r="W3602" s="35">
        <f>IF($L3602="비가동",0,IF($B3602="in",VLOOKUP($E3602,[1]투입량!$M:$T,6,FALSE),VLOOKUP($E3602,[1]투입량!$D:$I,5,FALSE)))</f>
        <v>360</v>
      </c>
      <c r="X3602" s="35">
        <f t="shared" si="291"/>
        <v>28908.000000000004</v>
      </c>
      <c r="Y3602" s="37">
        <f>IF(V3602=0,0,VLOOKUP(V3602,'[1]원재료 (2)'!C:H,3,0)*0.001)</f>
        <v>3.25</v>
      </c>
      <c r="Z3602" s="35">
        <f t="shared" si="290"/>
        <v>93951.000000000015</v>
      </c>
      <c r="AA3602" s="49"/>
      <c r="AB3602" s="39" t="s">
        <v>232</v>
      </c>
      <c r="AC3602" s="40"/>
    </row>
    <row r="3603" spans="1:29" ht="19.5" customHeight="1" x14ac:dyDescent="0.45">
      <c r="A3603" s="58">
        <v>46165</v>
      </c>
      <c r="B3603" s="57" t="s">
        <v>29</v>
      </c>
      <c r="C3603" s="27" t="s">
        <v>168</v>
      </c>
      <c r="D3603" s="25" t="s">
        <v>333</v>
      </c>
      <c r="E3603" s="26" t="s">
        <v>332</v>
      </c>
      <c r="F3603" s="27" t="str">
        <f>VLOOKUP(표1[[#This Row],[품번]],[1]!품번구분[#Data],2,0)</f>
        <v>G</v>
      </c>
      <c r="G3603" s="26">
        <v>16</v>
      </c>
      <c r="H3603" s="28">
        <v>73</v>
      </c>
      <c r="I3603" s="28">
        <v>0</v>
      </c>
      <c r="J3603" s="29">
        <f>표1[[#This Row],[C/V]]*표1[[#This Row],[판수]]-표1[[#This Row],[불량수량]]</f>
        <v>1168</v>
      </c>
      <c r="K3603" s="28" t="s">
        <v>330</v>
      </c>
      <c r="L3603" s="28" t="s">
        <v>117</v>
      </c>
      <c r="M3603" s="30" t="s">
        <v>231</v>
      </c>
      <c r="N3603" s="56" t="s">
        <v>230</v>
      </c>
      <c r="O3603" s="25">
        <f t="shared" si="292"/>
        <v>750</v>
      </c>
      <c r="P3603" s="31">
        <v>0</v>
      </c>
      <c r="Q3603" s="32"/>
      <c r="R3603" s="33">
        <f t="shared" si="294"/>
        <v>5.84</v>
      </c>
      <c r="S3603" s="34">
        <f t="shared" si="293"/>
        <v>125</v>
      </c>
      <c r="T3603" s="35">
        <f>IF(L3603="비가동",0,VLOOKUP(E3603,[1]단가!$D$4:$G$1048576,4,0))</f>
        <v>820.4</v>
      </c>
      <c r="U3603" s="35">
        <f t="shared" si="289"/>
        <v>958227.2</v>
      </c>
      <c r="V3603" s="36" t="str">
        <f>IF($L3603="비가동",0,IF($B3603="in",VLOOKUP($E3603,[1]투입량!$M:$T,3,FALSE),VLOOKUP($E3603,[1]투입량!$D:$I,3,FALSE)))</f>
        <v>E5005-1</v>
      </c>
      <c r="W3603" s="35">
        <f>IF($L3603="비가동",0,IF($B3603="in",VLOOKUP($E3603,[1]투입량!$M:$T,6,FALSE),VLOOKUP($E3603,[1]투입량!$D:$I,5,FALSE)))</f>
        <v>360</v>
      </c>
      <c r="X3603" s="35">
        <f t="shared" si="291"/>
        <v>28908.000000000004</v>
      </c>
      <c r="Y3603" s="37">
        <f>IF(V3603=0,0,VLOOKUP(V3603,'[1]원재료 (2)'!C:H,3,0)*0.001)</f>
        <v>3.25</v>
      </c>
      <c r="Z3603" s="35">
        <f t="shared" si="290"/>
        <v>93951.000000000015</v>
      </c>
      <c r="AA3603" s="49"/>
      <c r="AB3603" s="39" t="s">
        <v>232</v>
      </c>
      <c r="AC3603" s="40"/>
    </row>
    <row r="3604" spans="1:29" ht="19.5" customHeight="1" x14ac:dyDescent="0.45">
      <c r="A3604" s="58">
        <v>46165</v>
      </c>
      <c r="B3604" s="57" t="s">
        <v>29</v>
      </c>
      <c r="C3604" s="27" t="s">
        <v>168</v>
      </c>
      <c r="D3604" s="25" t="s">
        <v>335</v>
      </c>
      <c r="E3604" s="26" t="s">
        <v>336</v>
      </c>
      <c r="F3604" s="27" t="str">
        <f>VLOOKUP(표1[[#This Row],[품번]],[1]!품번구분[#Data],2,0)</f>
        <v>G</v>
      </c>
      <c r="G3604" s="26">
        <v>12</v>
      </c>
      <c r="H3604" s="28">
        <v>67</v>
      </c>
      <c r="I3604" s="28">
        <v>0</v>
      </c>
      <c r="J3604" s="29">
        <f>표1[[#This Row],[C/V]]*표1[[#This Row],[판수]]-표1[[#This Row],[불량수량]]</f>
        <v>804</v>
      </c>
      <c r="K3604" s="28" t="s">
        <v>342</v>
      </c>
      <c r="L3604" s="28" t="s">
        <v>34</v>
      </c>
      <c r="M3604" s="30" t="s">
        <v>230</v>
      </c>
      <c r="N3604" s="56" t="s">
        <v>231</v>
      </c>
      <c r="O3604" s="25">
        <f t="shared" si="292"/>
        <v>540</v>
      </c>
      <c r="P3604" s="31">
        <v>0</v>
      </c>
      <c r="Q3604" s="32"/>
      <c r="R3604" s="33">
        <f t="shared" si="294"/>
        <v>7.4444444444444446</v>
      </c>
      <c r="S3604" s="34">
        <f t="shared" si="293"/>
        <v>157</v>
      </c>
      <c r="T3604" s="35">
        <f>IF(L3604="비가동",0,VLOOKUP(E3604,[1]단가!$D$4:$G$1048576,4,0))</f>
        <v>382.8</v>
      </c>
      <c r="U3604" s="35">
        <f t="shared" si="289"/>
        <v>307771.2</v>
      </c>
      <c r="V3604" s="36" t="str">
        <f>IF($L3604="비가동",0,IF($B3604="in",VLOOKUP($E3604,[1]투입량!$M:$T,3,FALSE),VLOOKUP($E3604,[1]투입량!$D:$I,3,FALSE)))</f>
        <v>E5007</v>
      </c>
      <c r="W3604" s="35">
        <f>IF($L3604="비가동",0,IF($B3604="in",VLOOKUP($E3604,[1]투입량!$M:$T,6,FALSE),VLOOKUP($E3604,[1]투입량!$D:$I,5,FALSE)))</f>
        <v>480</v>
      </c>
      <c r="X3604" s="35">
        <f t="shared" si="291"/>
        <v>35376</v>
      </c>
      <c r="Y3604" s="37">
        <f>IF(V3604=0,0,VLOOKUP(V3604,'[1]원재료 (2)'!C:H,3,0)*0.001)</f>
        <v>4.45</v>
      </c>
      <c r="Z3604" s="35">
        <f t="shared" si="290"/>
        <v>157423.20000000001</v>
      </c>
      <c r="AA3604" s="49"/>
      <c r="AB3604" s="39" t="s">
        <v>232</v>
      </c>
      <c r="AC3604" s="40"/>
    </row>
    <row r="3605" spans="1:29" ht="19.5" customHeight="1" x14ac:dyDescent="0.45">
      <c r="A3605" s="58">
        <v>46165</v>
      </c>
      <c r="B3605" s="57" t="s">
        <v>29</v>
      </c>
      <c r="C3605" s="27" t="s">
        <v>168</v>
      </c>
      <c r="D3605" s="25" t="s">
        <v>338</v>
      </c>
      <c r="E3605" s="26" t="s">
        <v>492</v>
      </c>
      <c r="F3605" s="27" t="str">
        <f>VLOOKUP(표1[[#This Row],[품번]],[1]!품번구분[#Data],2,0)</f>
        <v>G</v>
      </c>
      <c r="G3605" s="26">
        <v>6</v>
      </c>
      <c r="H3605" s="28">
        <v>67</v>
      </c>
      <c r="I3605" s="28">
        <v>0</v>
      </c>
      <c r="J3605" s="29">
        <f>표1[[#This Row],[C/V]]*표1[[#This Row],[판수]]-표1[[#This Row],[불량수량]]</f>
        <v>402</v>
      </c>
      <c r="K3605" s="28" t="s">
        <v>342</v>
      </c>
      <c r="L3605" s="28" t="s">
        <v>34</v>
      </c>
      <c r="M3605" s="30" t="s">
        <v>230</v>
      </c>
      <c r="N3605" s="56" t="s">
        <v>231</v>
      </c>
      <c r="O3605" s="25">
        <f t="shared" si="292"/>
        <v>540</v>
      </c>
      <c r="P3605" s="31">
        <v>0</v>
      </c>
      <c r="Q3605" s="32"/>
      <c r="R3605" s="33">
        <f t="shared" si="294"/>
        <v>7.4444444444444446</v>
      </c>
      <c r="S3605" s="34">
        <f t="shared" si="293"/>
        <v>157</v>
      </c>
      <c r="T3605" s="35">
        <f>IF(L3605="비가동",0,VLOOKUP(E3605,[1]단가!$D$4:$G$1048576,4,0))</f>
        <v>680</v>
      </c>
      <c r="U3605" s="35">
        <f t="shared" si="289"/>
        <v>273360</v>
      </c>
      <c r="V3605" s="36" t="str">
        <f>IF($L3605="비가동",0,IF($B3605="in",VLOOKUP($E3605,[1]투입량!$M:$T,3,FALSE),VLOOKUP($E3605,[1]투입량!$D:$I,3,FALSE)))</f>
        <v>E5007</v>
      </c>
      <c r="W3605" s="35">
        <f>IF($L3605="비가동",0,IF($B3605="in",VLOOKUP($E3605,[1]투입량!$M:$T,6,FALSE),VLOOKUP($E3605,[1]투입량!$D:$I,5,FALSE)))</f>
        <v>312</v>
      </c>
      <c r="X3605" s="35">
        <f t="shared" si="291"/>
        <v>22994.400000000001</v>
      </c>
      <c r="Y3605" s="37">
        <f>IF(V3605=0,0,VLOOKUP(V3605,[1]원재료!C:H,3,0)*0.001)</f>
        <v>4.55</v>
      </c>
      <c r="Z3605" s="35">
        <f t="shared" si="290"/>
        <v>104624.52</v>
      </c>
      <c r="AA3605" s="49"/>
      <c r="AB3605" s="39" t="s">
        <v>232</v>
      </c>
      <c r="AC3605" s="40"/>
    </row>
    <row r="3606" spans="1:29" ht="19.5" customHeight="1" x14ac:dyDescent="0.45">
      <c r="A3606" s="58">
        <v>46165</v>
      </c>
      <c r="B3606" s="57" t="s">
        <v>29</v>
      </c>
      <c r="C3606" s="27" t="s">
        <v>168</v>
      </c>
      <c r="D3606" s="25" t="s">
        <v>340</v>
      </c>
      <c r="E3606" s="26" t="s">
        <v>437</v>
      </c>
      <c r="F3606" s="27" t="str">
        <f>VLOOKUP(표1[[#This Row],[품번]],[1]!품번구분[#Data],2,0)</f>
        <v>G</v>
      </c>
      <c r="G3606" s="26">
        <v>6</v>
      </c>
      <c r="H3606" s="28">
        <v>67</v>
      </c>
      <c r="I3606" s="28">
        <v>0</v>
      </c>
      <c r="J3606" s="29">
        <f>표1[[#This Row],[C/V]]*표1[[#This Row],[판수]]-표1[[#This Row],[불량수량]]</f>
        <v>402</v>
      </c>
      <c r="K3606" s="28" t="s">
        <v>342</v>
      </c>
      <c r="L3606" s="28" t="s">
        <v>34</v>
      </c>
      <c r="M3606" s="30" t="s">
        <v>230</v>
      </c>
      <c r="N3606" s="56" t="s">
        <v>231</v>
      </c>
      <c r="O3606" s="25">
        <f t="shared" si="292"/>
        <v>540</v>
      </c>
      <c r="P3606" s="31">
        <v>0</v>
      </c>
      <c r="Q3606" s="32"/>
      <c r="R3606" s="33">
        <f t="shared" si="294"/>
        <v>7.4444444444444446</v>
      </c>
      <c r="S3606" s="34">
        <f t="shared" si="293"/>
        <v>157</v>
      </c>
      <c r="T3606" s="35">
        <f>IF(L3606="비가동",0,VLOOKUP(E3606,[1]단가!$D$4:$G$1048576,4,0))</f>
        <v>1315</v>
      </c>
      <c r="U3606" s="35">
        <f t="shared" si="289"/>
        <v>528630</v>
      </c>
      <c r="V3606" s="36" t="str">
        <f>IF($L3606="비가동",0,IF($B3606="in",VLOOKUP($E3606,[1]투입량!$M:$T,3,FALSE),VLOOKUP($E3606,[1]투입량!$D:$I,3,FALSE)))</f>
        <v>E5005-1</v>
      </c>
      <c r="W3606" s="35">
        <f>IF($L3606="비가동",0,IF($B3606="in",VLOOKUP($E3606,[1]투입량!$M:$T,6,FALSE),VLOOKUP($E3606,[1]투입량!$D:$I,5,FALSE)))</f>
        <v>0</v>
      </c>
      <c r="X3606" s="35">
        <f t="shared" si="291"/>
        <v>0</v>
      </c>
      <c r="Y3606" s="37">
        <f>IF(V3606=0,0,VLOOKUP(V3606,'[1]원재료 (2)'!C:H,3,0)*0.001)</f>
        <v>3.25</v>
      </c>
      <c r="Z3606" s="35">
        <f t="shared" si="290"/>
        <v>0</v>
      </c>
      <c r="AA3606" s="49"/>
      <c r="AB3606" s="39" t="s">
        <v>232</v>
      </c>
      <c r="AC3606" s="40"/>
    </row>
    <row r="3607" spans="1:29" ht="19.5" customHeight="1" x14ac:dyDescent="0.45">
      <c r="A3607" s="58">
        <v>46165</v>
      </c>
      <c r="B3607" s="57" t="s">
        <v>29</v>
      </c>
      <c r="C3607" s="27" t="s">
        <v>168</v>
      </c>
      <c r="D3607" s="25" t="s">
        <v>335</v>
      </c>
      <c r="E3607" s="26" t="s">
        <v>336</v>
      </c>
      <c r="F3607" s="27" t="str">
        <f>VLOOKUP(표1[[#This Row],[품번]],[1]!품번구분[#Data],2,0)</f>
        <v>G</v>
      </c>
      <c r="G3607" s="26">
        <v>12</v>
      </c>
      <c r="H3607" s="28">
        <v>90</v>
      </c>
      <c r="I3607" s="28">
        <v>0</v>
      </c>
      <c r="J3607" s="29">
        <f>표1[[#This Row],[C/V]]*표1[[#This Row],[판수]]-표1[[#This Row],[불량수량]]</f>
        <v>1080</v>
      </c>
      <c r="K3607" s="28" t="s">
        <v>337</v>
      </c>
      <c r="L3607" s="28" t="s">
        <v>117</v>
      </c>
      <c r="M3607" s="30" t="s">
        <v>231</v>
      </c>
      <c r="N3607" s="56" t="s">
        <v>230</v>
      </c>
      <c r="O3607" s="25">
        <f t="shared" si="292"/>
        <v>750</v>
      </c>
      <c r="P3607" s="31">
        <v>0</v>
      </c>
      <c r="Q3607" s="32"/>
      <c r="R3607" s="33">
        <f t="shared" si="294"/>
        <v>7.1999999999999993</v>
      </c>
      <c r="S3607" s="34">
        <f t="shared" si="293"/>
        <v>157</v>
      </c>
      <c r="T3607" s="35">
        <f>IF(L3607="비가동",0,VLOOKUP(E3607,[1]단가!$D$4:$G$1048576,4,0))</f>
        <v>382.8</v>
      </c>
      <c r="U3607" s="35">
        <f t="shared" si="289"/>
        <v>413424</v>
      </c>
      <c r="V3607" s="36" t="str">
        <f>IF($L3607="비가동",0,IF($B3607="in",VLOOKUP($E3607,[1]투입량!$M:$T,3,FALSE),VLOOKUP($E3607,[1]투입량!$D:$I,3,FALSE)))</f>
        <v>E5007</v>
      </c>
      <c r="W3607" s="35">
        <f>IF($L3607="비가동",0,IF($B3607="in",VLOOKUP($E3607,[1]투입량!$M:$T,6,FALSE),VLOOKUP($E3607,[1]투입량!$D:$I,5,FALSE)))</f>
        <v>480</v>
      </c>
      <c r="X3607" s="35">
        <f t="shared" si="291"/>
        <v>47520</v>
      </c>
      <c r="Y3607" s="37">
        <f>IF(V3607=0,0,VLOOKUP(V3607,'[1]원재료 (2)'!C:H,3,0)*0.001)</f>
        <v>4.45</v>
      </c>
      <c r="Z3607" s="35">
        <f t="shared" si="290"/>
        <v>211464</v>
      </c>
      <c r="AA3607" s="49"/>
      <c r="AB3607" s="39" t="s">
        <v>232</v>
      </c>
      <c r="AC3607" s="40"/>
    </row>
    <row r="3608" spans="1:29" ht="19.5" customHeight="1" x14ac:dyDescent="0.45">
      <c r="A3608" s="58">
        <v>46165</v>
      </c>
      <c r="B3608" s="57" t="s">
        <v>29</v>
      </c>
      <c r="C3608" s="27" t="s">
        <v>168</v>
      </c>
      <c r="D3608" s="25" t="s">
        <v>338</v>
      </c>
      <c r="E3608" s="26" t="s">
        <v>492</v>
      </c>
      <c r="F3608" s="27" t="str">
        <f>VLOOKUP(표1[[#This Row],[품번]],[1]!품번구분[#Data],2,0)</f>
        <v>G</v>
      </c>
      <c r="G3608" s="26">
        <v>6</v>
      </c>
      <c r="H3608" s="28">
        <v>90</v>
      </c>
      <c r="I3608" s="28">
        <v>0</v>
      </c>
      <c r="J3608" s="29">
        <f>표1[[#This Row],[C/V]]*표1[[#This Row],[판수]]-표1[[#This Row],[불량수량]]</f>
        <v>540</v>
      </c>
      <c r="K3608" s="28" t="s">
        <v>337</v>
      </c>
      <c r="L3608" s="28" t="s">
        <v>117</v>
      </c>
      <c r="M3608" s="30" t="s">
        <v>231</v>
      </c>
      <c r="N3608" s="56" t="s">
        <v>230</v>
      </c>
      <c r="O3608" s="25">
        <f t="shared" si="292"/>
        <v>750</v>
      </c>
      <c r="P3608" s="31">
        <v>0</v>
      </c>
      <c r="Q3608" s="32"/>
      <c r="R3608" s="33">
        <f t="shared" si="294"/>
        <v>7.1999999999999993</v>
      </c>
      <c r="S3608" s="34">
        <f t="shared" si="293"/>
        <v>157</v>
      </c>
      <c r="T3608" s="35">
        <f>IF(L3608="비가동",0,VLOOKUP(E3608,[1]단가!$D$4:$G$1048576,4,0))</f>
        <v>680</v>
      </c>
      <c r="U3608" s="35">
        <f t="shared" si="289"/>
        <v>367200</v>
      </c>
      <c r="V3608" s="36" t="str">
        <f>IF($L3608="비가동",0,IF($B3608="in",VLOOKUP($E3608,[1]투입량!$M:$T,3,FALSE),VLOOKUP($E3608,[1]투입량!$D:$I,3,FALSE)))</f>
        <v>E5007</v>
      </c>
      <c r="W3608" s="35">
        <f>IF($L3608="비가동",0,IF($B3608="in",VLOOKUP($E3608,[1]투입량!$M:$T,6,FALSE),VLOOKUP($E3608,[1]투입량!$D:$I,5,FALSE)))</f>
        <v>312</v>
      </c>
      <c r="X3608" s="35">
        <f t="shared" si="291"/>
        <v>30888.000000000004</v>
      </c>
      <c r="Y3608" s="37">
        <f>IF(V3608=0,0,VLOOKUP(V3608,'[1]원재료 (2)'!C:H,3,0)*0.001)</f>
        <v>4.45</v>
      </c>
      <c r="Z3608" s="35">
        <f t="shared" si="290"/>
        <v>137451.60000000003</v>
      </c>
      <c r="AA3608" s="49"/>
      <c r="AB3608" s="39" t="s">
        <v>232</v>
      </c>
      <c r="AC3608" s="40"/>
    </row>
    <row r="3609" spans="1:29" ht="19.5" customHeight="1" x14ac:dyDescent="0.45">
      <c r="A3609" s="58">
        <v>46165</v>
      </c>
      <c r="B3609" s="57" t="s">
        <v>29</v>
      </c>
      <c r="C3609" s="27" t="s">
        <v>168</v>
      </c>
      <c r="D3609" s="25" t="s">
        <v>340</v>
      </c>
      <c r="E3609" s="26" t="s">
        <v>437</v>
      </c>
      <c r="F3609" s="27" t="str">
        <f>VLOOKUP(표1[[#This Row],[품번]],[1]!품번구분[#Data],2,0)</f>
        <v>G</v>
      </c>
      <c r="G3609" s="26">
        <v>6</v>
      </c>
      <c r="H3609" s="28">
        <v>90</v>
      </c>
      <c r="I3609" s="28">
        <v>0</v>
      </c>
      <c r="J3609" s="29">
        <f>표1[[#This Row],[C/V]]*표1[[#This Row],[판수]]-표1[[#This Row],[불량수량]]</f>
        <v>540</v>
      </c>
      <c r="K3609" s="28" t="s">
        <v>337</v>
      </c>
      <c r="L3609" s="28" t="s">
        <v>117</v>
      </c>
      <c r="M3609" s="30" t="s">
        <v>231</v>
      </c>
      <c r="N3609" s="56" t="s">
        <v>230</v>
      </c>
      <c r="O3609" s="25">
        <f t="shared" si="292"/>
        <v>750</v>
      </c>
      <c r="P3609" s="31">
        <v>0</v>
      </c>
      <c r="Q3609" s="32"/>
      <c r="R3609" s="33">
        <f t="shared" si="294"/>
        <v>7.1999999999999993</v>
      </c>
      <c r="S3609" s="34">
        <f t="shared" si="293"/>
        <v>157</v>
      </c>
      <c r="T3609" s="35">
        <f>IF(L3609="비가동",0,VLOOKUP(E3609,[1]단가!$D$4:$G$1048576,4,0))</f>
        <v>1315</v>
      </c>
      <c r="U3609" s="35">
        <f t="shared" si="289"/>
        <v>710100</v>
      </c>
      <c r="V3609" s="36" t="str">
        <f>IF($L3609="비가동",0,IF($B3609="in",VLOOKUP($E3609,[1]투입량!$M:$T,3,FALSE),VLOOKUP($E3609,[1]투입량!$D:$I,3,FALSE)))</f>
        <v>E5005-1</v>
      </c>
      <c r="W3609" s="35">
        <f>IF($L3609="비가동",0,IF($B3609="in",VLOOKUP($E3609,[1]투입량!$M:$T,6,FALSE),VLOOKUP($E3609,[1]투입량!$D:$I,5,FALSE)))</f>
        <v>0</v>
      </c>
      <c r="X3609" s="35">
        <f t="shared" si="291"/>
        <v>0</v>
      </c>
      <c r="Y3609" s="37">
        <f>IF(V3609=0,0,VLOOKUP(V3609,'[1]원재료 (2)'!C:H,3,0)*0.001)</f>
        <v>3.25</v>
      </c>
      <c r="Z3609" s="35">
        <f t="shared" si="290"/>
        <v>0</v>
      </c>
      <c r="AA3609" s="49"/>
      <c r="AB3609" s="39" t="s">
        <v>232</v>
      </c>
      <c r="AC3609" s="40"/>
    </row>
    <row r="3610" spans="1:29" ht="19.5" customHeight="1" x14ac:dyDescent="0.45">
      <c r="A3610" s="58">
        <v>46165</v>
      </c>
      <c r="B3610" s="57" t="s">
        <v>29</v>
      </c>
      <c r="C3610" s="27" t="s">
        <v>168</v>
      </c>
      <c r="D3610" s="25" t="s">
        <v>370</v>
      </c>
      <c r="E3610" s="26" t="s">
        <v>366</v>
      </c>
      <c r="F3610" s="27" t="str">
        <f>VLOOKUP(표1[[#This Row],[품번]],[1]!품번구분[#Data],2,0)</f>
        <v>G</v>
      </c>
      <c r="G3610" s="26">
        <v>4</v>
      </c>
      <c r="H3610" s="28">
        <v>69</v>
      </c>
      <c r="I3610" s="28">
        <v>0</v>
      </c>
      <c r="J3610" s="29">
        <f>표1[[#This Row],[C/V]]*표1[[#This Row],[판수]]-표1[[#This Row],[불량수량]]</f>
        <v>276</v>
      </c>
      <c r="K3610" s="28" t="s">
        <v>358</v>
      </c>
      <c r="L3610" s="28" t="s">
        <v>34</v>
      </c>
      <c r="M3610" s="30" t="s">
        <v>230</v>
      </c>
      <c r="N3610" s="56" t="s">
        <v>231</v>
      </c>
      <c r="O3610" s="25">
        <f t="shared" si="292"/>
        <v>540</v>
      </c>
      <c r="P3610" s="31">
        <v>0</v>
      </c>
      <c r="Q3610" s="32"/>
      <c r="R3610" s="33">
        <f t="shared" si="294"/>
        <v>7.6666666666666661</v>
      </c>
      <c r="S3610" s="34">
        <f t="shared" si="293"/>
        <v>169</v>
      </c>
      <c r="T3610" s="35">
        <f>IF(L3610="비가동",0,VLOOKUP(E3610,[1]단가!$D$4:$G$1048576,4,0))</f>
        <v>771.3</v>
      </c>
      <c r="U3610" s="35">
        <f t="shared" si="289"/>
        <v>212878.8</v>
      </c>
      <c r="V3610" s="36" t="str">
        <f>IF($L3610="비가동",0,IF($B3610="in",VLOOKUP($E3610,[1]투입량!$M:$T,3,FALSE),VLOOKUP($E3610,[1]투입량!$D:$I,3,FALSE)))</f>
        <v>E5005-1</v>
      </c>
      <c r="W3610" s="35">
        <f>IF($L3610="비가동",0,IF($B3610="in",VLOOKUP($E3610,[1]투입량!$M:$T,6,FALSE),VLOOKUP($E3610,[1]투입량!$D:$I,5,FALSE)))</f>
        <v>371</v>
      </c>
      <c r="X3610" s="35">
        <f t="shared" si="291"/>
        <v>28158.9</v>
      </c>
      <c r="Y3610" s="37">
        <f>IF(V3610=0,0,VLOOKUP(V3610,[1]원재료!C:H,3,0)*0.001)</f>
        <v>3.25</v>
      </c>
      <c r="Z3610" s="35">
        <f t="shared" si="290"/>
        <v>91516.425000000003</v>
      </c>
      <c r="AA3610" s="49"/>
      <c r="AB3610" s="39" t="s">
        <v>232</v>
      </c>
      <c r="AC3610" s="40"/>
    </row>
    <row r="3611" spans="1:29" ht="19.5" customHeight="1" x14ac:dyDescent="0.45">
      <c r="A3611" s="58">
        <v>46165</v>
      </c>
      <c r="B3611" s="57" t="s">
        <v>29</v>
      </c>
      <c r="C3611" s="27" t="s">
        <v>168</v>
      </c>
      <c r="D3611" s="25" t="s">
        <v>414</v>
      </c>
      <c r="E3611" s="26" t="s">
        <v>355</v>
      </c>
      <c r="F3611" s="27" t="str">
        <f>VLOOKUP(표1[[#This Row],[품번]],[1]!품번구분[#Data],2,0)</f>
        <v>G</v>
      </c>
      <c r="G3611" s="26">
        <v>20</v>
      </c>
      <c r="H3611" s="28">
        <v>69</v>
      </c>
      <c r="I3611" s="28">
        <v>0</v>
      </c>
      <c r="J3611" s="29">
        <f>표1[[#This Row],[C/V]]*표1[[#This Row],[판수]]-표1[[#This Row],[불량수량]]</f>
        <v>1380</v>
      </c>
      <c r="K3611" s="28" t="s">
        <v>358</v>
      </c>
      <c r="L3611" s="28" t="s">
        <v>34</v>
      </c>
      <c r="M3611" s="30" t="s">
        <v>230</v>
      </c>
      <c r="N3611" s="56" t="s">
        <v>231</v>
      </c>
      <c r="O3611" s="25">
        <f t="shared" si="292"/>
        <v>540</v>
      </c>
      <c r="P3611" s="31">
        <v>0</v>
      </c>
      <c r="Q3611" s="32"/>
      <c r="R3611" s="33">
        <f t="shared" si="294"/>
        <v>7.6666666666666661</v>
      </c>
      <c r="S3611" s="34">
        <f t="shared" si="293"/>
        <v>169</v>
      </c>
      <c r="T3611" s="35">
        <f>IF(L3611="비가동",0,VLOOKUP(E3611,[1]단가!$D$4:$G$1048576,4,0))</f>
        <v>380</v>
      </c>
      <c r="U3611" s="35">
        <f t="shared" si="289"/>
        <v>524400</v>
      </c>
      <c r="V3611" s="36" t="str">
        <f>IF($L3611="비가동",0,IF($B3611="in",VLOOKUP($E3611,[1]투입량!$M:$T,3,FALSE),VLOOKUP($E3611,[1]투입량!$D:$I,3,FALSE)))</f>
        <v>H-N7001</v>
      </c>
      <c r="W3611" s="35">
        <f>IF($L3611="비가동",0,IF($B3611="in",VLOOKUP($E3611,[1]투입량!$M:$T,6,FALSE),VLOOKUP($E3611,[1]투입량!$D:$I,5,FALSE)))</f>
        <v>84</v>
      </c>
      <c r="X3611" s="35">
        <f t="shared" si="291"/>
        <v>6375.6</v>
      </c>
      <c r="Y3611" s="37">
        <f>IF(V3611=0,0,VLOOKUP(V3611,[1]원재료!C:H,3,0)*0.001)</f>
        <v>22.900000000000002</v>
      </c>
      <c r="Z3611" s="35">
        <f t="shared" si="290"/>
        <v>146001.24000000002</v>
      </c>
      <c r="AA3611" s="49"/>
      <c r="AB3611" s="39" t="s">
        <v>232</v>
      </c>
      <c r="AC3611" s="40"/>
    </row>
    <row r="3612" spans="1:29" ht="19.5" customHeight="1" x14ac:dyDescent="0.45">
      <c r="A3612" s="58">
        <v>46165</v>
      </c>
      <c r="B3612" s="57" t="s">
        <v>29</v>
      </c>
      <c r="C3612" s="27" t="s">
        <v>168</v>
      </c>
      <c r="D3612" s="25" t="s">
        <v>416</v>
      </c>
      <c r="E3612" s="26" t="s">
        <v>417</v>
      </c>
      <c r="F3612" s="27" t="str">
        <f>VLOOKUP(표1[[#This Row],[품번]],[1]!품번구분[#Data],2,0)</f>
        <v>G</v>
      </c>
      <c r="G3612" s="26">
        <v>160</v>
      </c>
      <c r="H3612" s="28">
        <v>48</v>
      </c>
      <c r="I3612" s="28">
        <v>0</v>
      </c>
      <c r="J3612" s="29">
        <f>표1[[#This Row],[C/V]]*표1[[#This Row],[판수]]-표1[[#This Row],[불량수량]]</f>
        <v>7680</v>
      </c>
      <c r="K3612" s="28" t="s">
        <v>358</v>
      </c>
      <c r="L3612" s="28" t="s">
        <v>34</v>
      </c>
      <c r="M3612" s="30" t="s">
        <v>230</v>
      </c>
      <c r="N3612" s="56" t="s">
        <v>231</v>
      </c>
      <c r="O3612" s="25">
        <f t="shared" si="292"/>
        <v>540</v>
      </c>
      <c r="P3612" s="31">
        <v>0</v>
      </c>
      <c r="Q3612" s="32"/>
      <c r="R3612" s="33">
        <f t="shared" si="294"/>
        <v>5.3333333333333339</v>
      </c>
      <c r="S3612" s="34">
        <f t="shared" si="293"/>
        <v>116</v>
      </c>
      <c r="T3612" s="35">
        <f>IF(L3612="비가동",0,VLOOKUP(E3612,[1]단가!$D$4:$G$1048576,4,0))</f>
        <v>58</v>
      </c>
      <c r="U3612" s="35">
        <f t="shared" si="289"/>
        <v>445440</v>
      </c>
      <c r="V3612" s="36" t="str">
        <f>IF($L3612="비가동",0,IF($B3612="in",VLOOKUP($E3612,[1]투입량!$M:$T,3,FALSE),VLOOKUP($E3612,[1]투입량!$D:$I,3,FALSE)))</f>
        <v>E7003</v>
      </c>
      <c r="W3612" s="35">
        <f>IF($L3612="비가동",0,IF($B3612="in",VLOOKUP($E3612,[1]투입량!$M:$T,6,FALSE),VLOOKUP($E3612,[1]투입량!$D:$I,5,FALSE)))</f>
        <v>80</v>
      </c>
      <c r="X3612" s="35">
        <f t="shared" si="291"/>
        <v>4224</v>
      </c>
      <c r="Y3612" s="37">
        <f>IF(V3612=0,0,VLOOKUP(V3612,[1]원재료!C:H,3,0)*0.001)</f>
        <v>4.95</v>
      </c>
      <c r="Z3612" s="35">
        <f t="shared" si="290"/>
        <v>20908.8</v>
      </c>
      <c r="AA3612" s="49"/>
      <c r="AB3612" s="39" t="s">
        <v>232</v>
      </c>
      <c r="AC3612" s="40"/>
    </row>
    <row r="3613" spans="1:29" ht="19.5" customHeight="1" x14ac:dyDescent="0.45">
      <c r="A3613" s="58">
        <v>46165</v>
      </c>
      <c r="B3613" s="57" t="s">
        <v>29</v>
      </c>
      <c r="C3613" s="27" t="s">
        <v>168</v>
      </c>
      <c r="D3613" s="25" t="s">
        <v>370</v>
      </c>
      <c r="E3613" s="26" t="s">
        <v>366</v>
      </c>
      <c r="F3613" s="27" t="str">
        <f>VLOOKUP(표1[[#This Row],[품번]],[1]!품번구분[#Data],2,0)</f>
        <v>G</v>
      </c>
      <c r="G3613" s="26">
        <v>4</v>
      </c>
      <c r="H3613" s="28">
        <v>100</v>
      </c>
      <c r="I3613" s="28">
        <v>0</v>
      </c>
      <c r="J3613" s="29">
        <f>표1[[#This Row],[C/V]]*표1[[#This Row],[판수]]-표1[[#This Row],[불량수량]]</f>
        <v>400</v>
      </c>
      <c r="K3613" s="28" t="s">
        <v>301</v>
      </c>
      <c r="L3613" s="28" t="s">
        <v>117</v>
      </c>
      <c r="M3613" s="30" t="s">
        <v>231</v>
      </c>
      <c r="N3613" s="56" t="s">
        <v>230</v>
      </c>
      <c r="O3613" s="25">
        <f t="shared" si="292"/>
        <v>750</v>
      </c>
      <c r="P3613" s="31">
        <v>0</v>
      </c>
      <c r="Q3613" s="32"/>
      <c r="R3613" s="33">
        <f t="shared" si="294"/>
        <v>8</v>
      </c>
      <c r="S3613" s="34">
        <f t="shared" si="293"/>
        <v>169</v>
      </c>
      <c r="T3613" s="35">
        <f>IF(L3613="비가동",0,VLOOKUP(E3613,[1]단가!$D$4:$G$1048576,4,0))</f>
        <v>771.3</v>
      </c>
      <c r="U3613" s="35">
        <f t="shared" si="289"/>
        <v>308520</v>
      </c>
      <c r="V3613" s="36" t="str">
        <f>IF($L3613="비가동",0,IF($B3613="in",VLOOKUP($E3613,[1]투입량!$M:$T,3,FALSE),VLOOKUP($E3613,[1]투입량!$D:$I,3,FALSE)))</f>
        <v>E5005-1</v>
      </c>
      <c r="W3613" s="35">
        <f>IF($L3613="비가동",0,IF($B3613="in",VLOOKUP($E3613,[1]투입량!$M:$T,6,FALSE),VLOOKUP($E3613,[1]투입량!$D:$I,5,FALSE)))</f>
        <v>371</v>
      </c>
      <c r="X3613" s="35">
        <f t="shared" si="291"/>
        <v>40810</v>
      </c>
      <c r="Y3613" s="37">
        <f>IF(V3613=0,0,VLOOKUP(V3613,[1]원재료!C:H,3,0)*0.001)</f>
        <v>3.25</v>
      </c>
      <c r="Z3613" s="35">
        <f t="shared" si="290"/>
        <v>132632.5</v>
      </c>
      <c r="AA3613" s="49"/>
      <c r="AB3613" s="39" t="s">
        <v>232</v>
      </c>
      <c r="AC3613" s="40"/>
    </row>
    <row r="3614" spans="1:29" ht="19.5" customHeight="1" x14ac:dyDescent="0.45">
      <c r="A3614" s="58">
        <v>46165</v>
      </c>
      <c r="B3614" s="57" t="s">
        <v>29</v>
      </c>
      <c r="C3614" s="27" t="s">
        <v>168</v>
      </c>
      <c r="D3614" s="25" t="s">
        <v>414</v>
      </c>
      <c r="E3614" s="26" t="s">
        <v>355</v>
      </c>
      <c r="F3614" s="27" t="str">
        <f>VLOOKUP(표1[[#This Row],[품번]],[1]!품번구분[#Data],2,0)</f>
        <v>G</v>
      </c>
      <c r="G3614" s="26">
        <v>20</v>
      </c>
      <c r="H3614" s="28">
        <v>100</v>
      </c>
      <c r="I3614" s="28">
        <v>0</v>
      </c>
      <c r="J3614" s="29">
        <f>표1[[#This Row],[C/V]]*표1[[#This Row],[판수]]-표1[[#This Row],[불량수량]]</f>
        <v>2000</v>
      </c>
      <c r="K3614" s="28" t="s">
        <v>301</v>
      </c>
      <c r="L3614" s="28" t="s">
        <v>117</v>
      </c>
      <c r="M3614" s="30" t="s">
        <v>231</v>
      </c>
      <c r="N3614" s="56" t="s">
        <v>230</v>
      </c>
      <c r="O3614" s="25">
        <f t="shared" si="292"/>
        <v>750</v>
      </c>
      <c r="P3614" s="31">
        <v>0</v>
      </c>
      <c r="Q3614" s="32"/>
      <c r="R3614" s="33">
        <f t="shared" si="294"/>
        <v>8</v>
      </c>
      <c r="S3614" s="34">
        <f t="shared" si="293"/>
        <v>169</v>
      </c>
      <c r="T3614" s="35">
        <f>IF(L3614="비가동",0,VLOOKUP(E3614,[1]단가!$D$4:$G$1048576,4,0))</f>
        <v>380</v>
      </c>
      <c r="U3614" s="35">
        <f t="shared" si="289"/>
        <v>760000</v>
      </c>
      <c r="V3614" s="36" t="str">
        <f>IF($L3614="비가동",0,IF($B3614="in",VLOOKUP($E3614,[1]투입량!$M:$T,3,FALSE),VLOOKUP($E3614,[1]투입량!$D:$I,3,FALSE)))</f>
        <v>H-N7001</v>
      </c>
      <c r="W3614" s="35">
        <f>IF($L3614="비가동",0,IF($B3614="in",VLOOKUP($E3614,[1]투입량!$M:$T,6,FALSE),VLOOKUP($E3614,[1]투입량!$D:$I,5,FALSE)))</f>
        <v>84</v>
      </c>
      <c r="X3614" s="35">
        <f t="shared" si="291"/>
        <v>9240</v>
      </c>
      <c r="Y3614" s="37">
        <f>IF(V3614=0,0,VLOOKUP(V3614,[1]원재료!C:H,3,0)*0.001)</f>
        <v>22.900000000000002</v>
      </c>
      <c r="Z3614" s="35">
        <f t="shared" si="290"/>
        <v>211596.00000000003</v>
      </c>
      <c r="AA3614" s="49"/>
      <c r="AB3614" s="39" t="s">
        <v>232</v>
      </c>
      <c r="AC3614" s="40"/>
    </row>
    <row r="3615" spans="1:29" ht="19.5" customHeight="1" x14ac:dyDescent="0.45">
      <c r="A3615" s="58">
        <v>46165</v>
      </c>
      <c r="B3615" s="57" t="s">
        <v>29</v>
      </c>
      <c r="C3615" s="27" t="s">
        <v>168</v>
      </c>
      <c r="D3615" s="25" t="s">
        <v>416</v>
      </c>
      <c r="E3615" s="26" t="s">
        <v>417</v>
      </c>
      <c r="F3615" s="27" t="str">
        <f>VLOOKUP(표1[[#This Row],[품번]],[1]!품번구분[#Data],2,0)</f>
        <v>G</v>
      </c>
      <c r="G3615" s="26">
        <v>160</v>
      </c>
      <c r="H3615" s="28">
        <v>68</v>
      </c>
      <c r="I3615" s="28">
        <v>0</v>
      </c>
      <c r="J3615" s="29">
        <f>표1[[#This Row],[C/V]]*표1[[#This Row],[판수]]-표1[[#This Row],[불량수량]]</f>
        <v>10880</v>
      </c>
      <c r="K3615" s="28" t="s">
        <v>301</v>
      </c>
      <c r="L3615" s="28" t="s">
        <v>117</v>
      </c>
      <c r="M3615" s="30" t="s">
        <v>231</v>
      </c>
      <c r="N3615" s="56" t="s">
        <v>230</v>
      </c>
      <c r="O3615" s="25">
        <f t="shared" si="292"/>
        <v>750</v>
      </c>
      <c r="P3615" s="31">
        <v>0</v>
      </c>
      <c r="Q3615" s="32"/>
      <c r="R3615" s="33">
        <f t="shared" si="294"/>
        <v>5.44</v>
      </c>
      <c r="S3615" s="34">
        <f t="shared" si="293"/>
        <v>116</v>
      </c>
      <c r="T3615" s="35">
        <f>IF(L3615="비가동",0,VLOOKUP(E3615,[1]단가!$D$4:$G$1048576,4,0))</f>
        <v>58</v>
      </c>
      <c r="U3615" s="35">
        <f t="shared" si="289"/>
        <v>631040</v>
      </c>
      <c r="V3615" s="36" t="str">
        <f>IF($L3615="비가동",0,IF($B3615="in",VLOOKUP($E3615,[1]투입량!$M:$T,3,FALSE),VLOOKUP($E3615,[1]투입량!$D:$I,3,FALSE)))</f>
        <v>E7003</v>
      </c>
      <c r="W3615" s="35">
        <f>IF($L3615="비가동",0,IF($B3615="in",VLOOKUP($E3615,[1]투입량!$M:$T,6,FALSE),VLOOKUP($E3615,[1]투입량!$D:$I,5,FALSE)))</f>
        <v>80</v>
      </c>
      <c r="X3615" s="35">
        <f t="shared" si="291"/>
        <v>5984</v>
      </c>
      <c r="Y3615" s="37">
        <f>IF(V3615=0,0,VLOOKUP(V3615,[1]원재료!C:H,3,0)*0.001)</f>
        <v>4.95</v>
      </c>
      <c r="Z3615" s="35">
        <f t="shared" si="290"/>
        <v>29620.799999999999</v>
      </c>
      <c r="AA3615" s="49"/>
      <c r="AB3615" s="39" t="s">
        <v>232</v>
      </c>
      <c r="AC3615" s="40"/>
    </row>
    <row r="3616" spans="1:29" ht="19.5" customHeight="1" x14ac:dyDescent="0.45">
      <c r="A3616" s="58">
        <v>46165</v>
      </c>
      <c r="B3616" s="57" t="s">
        <v>29</v>
      </c>
      <c r="C3616" s="27" t="s">
        <v>168</v>
      </c>
      <c r="D3616" s="25" t="s">
        <v>345</v>
      </c>
      <c r="E3616" s="26" t="s">
        <v>346</v>
      </c>
      <c r="F3616" s="27" t="str">
        <f>VLOOKUP(표1[[#This Row],[품번]],[1]!품번구분[#Data],2,0)</f>
        <v>G</v>
      </c>
      <c r="G3616" s="26">
        <v>4</v>
      </c>
      <c r="H3616" s="28">
        <v>84</v>
      </c>
      <c r="I3616" s="28">
        <v>0</v>
      </c>
      <c r="J3616" s="29">
        <f>표1[[#This Row],[C/V]]*표1[[#This Row],[판수]]-표1[[#This Row],[불량수량]]</f>
        <v>336</v>
      </c>
      <c r="K3616" s="28" t="s">
        <v>352</v>
      </c>
      <c r="L3616" s="28" t="s">
        <v>34</v>
      </c>
      <c r="M3616" s="30" t="s">
        <v>230</v>
      </c>
      <c r="N3616" s="56" t="s">
        <v>231</v>
      </c>
      <c r="O3616" s="25">
        <f t="shared" si="292"/>
        <v>540</v>
      </c>
      <c r="P3616" s="31">
        <v>0</v>
      </c>
      <c r="Q3616" s="32"/>
      <c r="R3616" s="33">
        <f t="shared" si="294"/>
        <v>9.3333333333333339</v>
      </c>
      <c r="S3616" s="34">
        <f t="shared" si="293"/>
        <v>199</v>
      </c>
      <c r="T3616" s="35">
        <f>IF(L3616="비가동",0,VLOOKUP(E3616,[1]단가!$D$4:$G$1048576,4,0))</f>
        <v>894.6</v>
      </c>
      <c r="U3616" s="35">
        <f t="shared" si="289"/>
        <v>300585.60000000003</v>
      </c>
      <c r="V3616" s="36" t="str">
        <f>IF($L3616="비가동",0,IF($B3616="in",VLOOKUP($E3616,[1]투입량!$M:$T,3,FALSE),VLOOKUP($E3616,[1]투입량!$D:$I,3,FALSE)))</f>
        <v>E5007</v>
      </c>
      <c r="W3616" s="35">
        <f>IF($L3616="비가동",0,IF($B3616="in",VLOOKUP($E3616,[1]투입량!$M:$T,6,FALSE),VLOOKUP($E3616,[1]투입량!$D:$I,5,FALSE)))</f>
        <v>448</v>
      </c>
      <c r="X3616" s="35">
        <f t="shared" si="291"/>
        <v>41395.200000000004</v>
      </c>
      <c r="Y3616" s="37">
        <f>IF(V3616=0,0,VLOOKUP(V3616,[1]원재료!C:H,3,0)*0.001)</f>
        <v>4.55</v>
      </c>
      <c r="Z3616" s="35">
        <f t="shared" si="290"/>
        <v>188348.16</v>
      </c>
      <c r="AA3616" s="49"/>
      <c r="AB3616" s="39" t="s">
        <v>232</v>
      </c>
      <c r="AC3616" s="40"/>
    </row>
    <row r="3617" spans="1:29" ht="19.5" customHeight="1" x14ac:dyDescent="0.45">
      <c r="A3617" s="58">
        <v>46165</v>
      </c>
      <c r="B3617" s="57" t="s">
        <v>29</v>
      </c>
      <c r="C3617" s="27" t="s">
        <v>168</v>
      </c>
      <c r="D3617" s="25" t="s">
        <v>348</v>
      </c>
      <c r="E3617" s="26">
        <v>480218</v>
      </c>
      <c r="F3617" s="27" t="str">
        <f>VLOOKUP(표1[[#This Row],[품번]],[1]!품번구분[#Data],2,0)</f>
        <v>G</v>
      </c>
      <c r="G3617" s="26">
        <v>6</v>
      </c>
      <c r="H3617" s="28">
        <v>85</v>
      </c>
      <c r="I3617" s="28">
        <v>0</v>
      </c>
      <c r="J3617" s="29">
        <f>표1[[#This Row],[C/V]]*표1[[#This Row],[판수]]-표1[[#This Row],[불량수량]]</f>
        <v>510</v>
      </c>
      <c r="K3617" s="28" t="s">
        <v>352</v>
      </c>
      <c r="L3617" s="28" t="s">
        <v>34</v>
      </c>
      <c r="M3617" s="30" t="s">
        <v>230</v>
      </c>
      <c r="N3617" s="56" t="s">
        <v>231</v>
      </c>
      <c r="O3617" s="25">
        <f t="shared" si="292"/>
        <v>540</v>
      </c>
      <c r="P3617" s="31">
        <v>0</v>
      </c>
      <c r="Q3617" s="32"/>
      <c r="R3617" s="33">
        <f t="shared" si="294"/>
        <v>9.4444444444444446</v>
      </c>
      <c r="S3617" s="34">
        <f t="shared" si="293"/>
        <v>200</v>
      </c>
      <c r="T3617" s="35">
        <f>IF(L3617="비가동",0,VLOOKUP(E3617,[1]단가!$D$4:$G$1048576,4,0))</f>
        <v>724</v>
      </c>
      <c r="U3617" s="35">
        <f t="shared" si="289"/>
        <v>369240</v>
      </c>
      <c r="V3617" s="36" t="str">
        <f>IF($L3617="비가동",0,IF($B3617="in",VLOOKUP($E3617,[1]투입량!$M:$T,3,FALSE),VLOOKUP($E3617,[1]투입량!$D:$I,3,FALSE)))</f>
        <v>E5007</v>
      </c>
      <c r="W3617" s="35">
        <f>IF($L3617="비가동",0,IF($B3617="in",VLOOKUP($E3617,[1]투입량!$M:$T,6,FALSE),VLOOKUP($E3617,[1]투입량!$D:$I,5,FALSE)))</f>
        <v>300</v>
      </c>
      <c r="X3617" s="35">
        <f t="shared" si="291"/>
        <v>28050</v>
      </c>
      <c r="Y3617" s="37">
        <f>IF(V3617=0,0,VLOOKUP(V3617,'[1]원재료 (2)'!C:H,3,0)*0.001)</f>
        <v>4.45</v>
      </c>
      <c r="Z3617" s="35">
        <f t="shared" si="290"/>
        <v>124822.5</v>
      </c>
      <c r="AA3617" s="49"/>
      <c r="AB3617" s="39" t="s">
        <v>232</v>
      </c>
      <c r="AC3617" s="40"/>
    </row>
    <row r="3618" spans="1:29" ht="19.5" customHeight="1" x14ac:dyDescent="0.45">
      <c r="A3618" s="58">
        <v>46165</v>
      </c>
      <c r="B3618" s="57" t="s">
        <v>29</v>
      </c>
      <c r="C3618" s="27" t="s">
        <v>168</v>
      </c>
      <c r="D3618" s="25" t="s">
        <v>350</v>
      </c>
      <c r="E3618" s="26" t="s">
        <v>351</v>
      </c>
      <c r="F3618" s="27" t="str">
        <f>VLOOKUP(표1[[#This Row],[품번]],[1]!품번구분[#Data],2,0)</f>
        <v>G</v>
      </c>
      <c r="G3618" s="26">
        <v>4</v>
      </c>
      <c r="H3618" s="28">
        <v>51</v>
      </c>
      <c r="I3618" s="28">
        <v>0</v>
      </c>
      <c r="J3618" s="29">
        <f>표1[[#This Row],[C/V]]*표1[[#This Row],[판수]]-표1[[#This Row],[불량수량]]</f>
        <v>204</v>
      </c>
      <c r="K3618" s="28" t="s">
        <v>352</v>
      </c>
      <c r="L3618" s="28" t="s">
        <v>34</v>
      </c>
      <c r="M3618" s="30" t="s">
        <v>230</v>
      </c>
      <c r="N3618" s="56" t="s">
        <v>231</v>
      </c>
      <c r="O3618" s="25">
        <f t="shared" si="292"/>
        <v>540</v>
      </c>
      <c r="P3618" s="31">
        <v>0</v>
      </c>
      <c r="Q3618" s="32"/>
      <c r="R3618" s="33">
        <f t="shared" si="294"/>
        <v>5.6666666666666661</v>
      </c>
      <c r="S3618" s="34">
        <f t="shared" si="293"/>
        <v>128</v>
      </c>
      <c r="T3618" s="35">
        <f>IF(L3618="비가동",0,VLOOKUP(E3618,[1]단가!$D$4:$G$1048576,4,0))</f>
        <v>1328.9</v>
      </c>
      <c r="U3618" s="35">
        <f t="shared" si="289"/>
        <v>271095.60000000003</v>
      </c>
      <c r="V3618" s="36" t="str">
        <f>IF($L3618="비가동",0,IF($B3618="in",VLOOKUP($E3618,[1]투입량!$M:$T,3,FALSE),VLOOKUP($E3618,[1]투입량!$D:$I,3,FALSE)))</f>
        <v>E5007</v>
      </c>
      <c r="W3618" s="35">
        <f>IF($L3618="비가동",0,IF($B3618="in",VLOOKUP($E3618,[1]투입량!$M:$T,6,FALSE),VLOOKUP($E3618,[1]투입량!$D:$I,5,FALSE)))</f>
        <v>644</v>
      </c>
      <c r="X3618" s="35">
        <f t="shared" si="291"/>
        <v>36128.400000000001</v>
      </c>
      <c r="Y3618" s="37">
        <f>IF(V3618=0,0,VLOOKUP(V3618,'[1]원재료 (2)'!C:H,3,0)*0.001)</f>
        <v>4.45</v>
      </c>
      <c r="Z3618" s="35">
        <f t="shared" si="290"/>
        <v>160771.38</v>
      </c>
      <c r="AA3618" s="49"/>
      <c r="AB3618" s="39" t="s">
        <v>232</v>
      </c>
      <c r="AC3618" s="40"/>
    </row>
    <row r="3619" spans="1:29" ht="19.5" customHeight="1" x14ac:dyDescent="0.45">
      <c r="A3619" s="58">
        <v>46165</v>
      </c>
      <c r="B3619" s="57" t="s">
        <v>29</v>
      </c>
      <c r="C3619" s="27" t="s">
        <v>168</v>
      </c>
      <c r="D3619" s="25" t="s">
        <v>345</v>
      </c>
      <c r="E3619" s="26" t="s">
        <v>346</v>
      </c>
      <c r="F3619" s="27" t="str">
        <f>VLOOKUP(표1[[#This Row],[품번]],[1]!품번구분[#Data],2,0)</f>
        <v>G</v>
      </c>
      <c r="G3619" s="26">
        <v>4</v>
      </c>
      <c r="H3619" s="28">
        <v>115</v>
      </c>
      <c r="I3619" s="28">
        <v>0</v>
      </c>
      <c r="J3619" s="29">
        <f>표1[[#This Row],[C/V]]*표1[[#This Row],[판수]]-표1[[#This Row],[불량수량]]</f>
        <v>460</v>
      </c>
      <c r="K3619" s="28" t="s">
        <v>347</v>
      </c>
      <c r="L3619" s="28" t="s">
        <v>117</v>
      </c>
      <c r="M3619" s="30" t="s">
        <v>231</v>
      </c>
      <c r="N3619" s="56" t="s">
        <v>230</v>
      </c>
      <c r="O3619" s="25">
        <f t="shared" si="292"/>
        <v>750</v>
      </c>
      <c r="P3619" s="31">
        <v>0</v>
      </c>
      <c r="Q3619" s="32"/>
      <c r="R3619" s="33">
        <f t="shared" si="294"/>
        <v>9.1999999999999993</v>
      </c>
      <c r="S3619" s="34">
        <f t="shared" si="293"/>
        <v>199</v>
      </c>
      <c r="T3619" s="35">
        <f>IF(L3619="비가동",0,VLOOKUP(E3619,[1]단가!$D$4:$G$1048576,4,0))</f>
        <v>894.6</v>
      </c>
      <c r="U3619" s="35">
        <f t="shared" si="289"/>
        <v>411516</v>
      </c>
      <c r="V3619" s="36" t="str">
        <f>IF($L3619="비가동",0,IF($B3619="in",VLOOKUP($E3619,[1]투입량!$M:$T,3,FALSE),VLOOKUP($E3619,[1]투입량!$D:$I,3,FALSE)))</f>
        <v>E5007</v>
      </c>
      <c r="W3619" s="35">
        <f>IF($L3619="비가동",0,IF($B3619="in",VLOOKUP($E3619,[1]투입량!$M:$T,6,FALSE),VLOOKUP($E3619,[1]투입량!$D:$I,5,FALSE)))</f>
        <v>448</v>
      </c>
      <c r="X3619" s="35">
        <f t="shared" si="291"/>
        <v>56672.000000000007</v>
      </c>
      <c r="Y3619" s="37">
        <f>IF(V3619=0,0,VLOOKUP(V3619,[1]원재료!C:H,3,0)*0.001)</f>
        <v>4.55</v>
      </c>
      <c r="Z3619" s="35">
        <f t="shared" si="290"/>
        <v>257857.60000000003</v>
      </c>
      <c r="AA3619" s="49"/>
      <c r="AB3619" s="39" t="s">
        <v>232</v>
      </c>
      <c r="AC3619" s="40"/>
    </row>
    <row r="3620" spans="1:29" ht="19.5" customHeight="1" x14ac:dyDescent="0.45">
      <c r="A3620" s="58">
        <v>46165</v>
      </c>
      <c r="B3620" s="57" t="s">
        <v>29</v>
      </c>
      <c r="C3620" s="27" t="s">
        <v>168</v>
      </c>
      <c r="D3620" s="25" t="s">
        <v>348</v>
      </c>
      <c r="E3620" s="26">
        <v>480218</v>
      </c>
      <c r="F3620" s="27" t="str">
        <f>VLOOKUP(표1[[#This Row],[품번]],[1]!품번구분[#Data],2,0)</f>
        <v>G</v>
      </c>
      <c r="G3620" s="26">
        <v>6</v>
      </c>
      <c r="H3620" s="28">
        <v>115</v>
      </c>
      <c r="I3620" s="28">
        <v>0</v>
      </c>
      <c r="J3620" s="29">
        <f>표1[[#This Row],[C/V]]*표1[[#This Row],[판수]]-표1[[#This Row],[불량수량]]</f>
        <v>690</v>
      </c>
      <c r="K3620" s="28" t="s">
        <v>347</v>
      </c>
      <c r="L3620" s="28" t="s">
        <v>117</v>
      </c>
      <c r="M3620" s="30" t="s">
        <v>231</v>
      </c>
      <c r="N3620" s="56" t="s">
        <v>230</v>
      </c>
      <c r="O3620" s="25">
        <f t="shared" si="292"/>
        <v>750</v>
      </c>
      <c r="P3620" s="31">
        <v>0</v>
      </c>
      <c r="Q3620" s="32"/>
      <c r="R3620" s="33">
        <f t="shared" si="294"/>
        <v>9.1999999999999993</v>
      </c>
      <c r="S3620" s="34">
        <f t="shared" si="293"/>
        <v>200</v>
      </c>
      <c r="T3620" s="35">
        <f>IF(L3620="비가동",0,VLOOKUP(E3620,[1]단가!$D$4:$G$1048576,4,0))</f>
        <v>724</v>
      </c>
      <c r="U3620" s="35">
        <f t="shared" si="289"/>
        <v>499560</v>
      </c>
      <c r="V3620" s="36" t="str">
        <f>IF($L3620="비가동",0,IF($B3620="in",VLOOKUP($E3620,[1]투입량!$M:$T,3,FALSE),VLOOKUP($E3620,[1]투입량!$D:$I,3,FALSE)))</f>
        <v>E5007</v>
      </c>
      <c r="W3620" s="35">
        <f>IF($L3620="비가동",0,IF($B3620="in",VLOOKUP($E3620,[1]투입량!$M:$T,6,FALSE),VLOOKUP($E3620,[1]투입량!$D:$I,5,FALSE)))</f>
        <v>300</v>
      </c>
      <c r="X3620" s="35">
        <f t="shared" si="291"/>
        <v>37950</v>
      </c>
      <c r="Y3620" s="37">
        <f>IF(V3620=0,0,VLOOKUP(V3620,'[1]원재료 (2)'!C:H,3,0)*0.001)</f>
        <v>4.45</v>
      </c>
      <c r="Z3620" s="35">
        <f t="shared" si="290"/>
        <v>168877.5</v>
      </c>
      <c r="AA3620" s="49"/>
      <c r="AB3620" s="39" t="s">
        <v>232</v>
      </c>
      <c r="AC3620" s="40"/>
    </row>
    <row r="3621" spans="1:29" ht="19.5" customHeight="1" x14ac:dyDescent="0.45">
      <c r="A3621" s="58">
        <v>46165</v>
      </c>
      <c r="B3621" s="57" t="s">
        <v>29</v>
      </c>
      <c r="C3621" s="27" t="s">
        <v>168</v>
      </c>
      <c r="D3621" s="25" t="s">
        <v>350</v>
      </c>
      <c r="E3621" s="26" t="s">
        <v>351</v>
      </c>
      <c r="F3621" s="27" t="str">
        <f>VLOOKUP(표1[[#This Row],[품번]],[1]!품번구분[#Data],2,0)</f>
        <v>G</v>
      </c>
      <c r="G3621" s="26">
        <v>4</v>
      </c>
      <c r="H3621" s="28">
        <v>77</v>
      </c>
      <c r="I3621" s="28">
        <v>0</v>
      </c>
      <c r="J3621" s="29">
        <f>표1[[#This Row],[C/V]]*표1[[#This Row],[판수]]-표1[[#This Row],[불량수량]]</f>
        <v>308</v>
      </c>
      <c r="K3621" s="28" t="s">
        <v>347</v>
      </c>
      <c r="L3621" s="28" t="s">
        <v>117</v>
      </c>
      <c r="M3621" s="30" t="s">
        <v>231</v>
      </c>
      <c r="N3621" s="56" t="s">
        <v>230</v>
      </c>
      <c r="O3621" s="25">
        <f t="shared" si="292"/>
        <v>750</v>
      </c>
      <c r="P3621" s="31">
        <v>0</v>
      </c>
      <c r="Q3621" s="32"/>
      <c r="R3621" s="33">
        <f t="shared" si="294"/>
        <v>6.16</v>
      </c>
      <c r="S3621" s="34">
        <f t="shared" si="293"/>
        <v>128</v>
      </c>
      <c r="T3621" s="35">
        <f>IF(L3621="비가동",0,VLOOKUP(E3621,[1]단가!$D$4:$G$1048576,4,0))</f>
        <v>1328.9</v>
      </c>
      <c r="U3621" s="35">
        <f t="shared" si="289"/>
        <v>409301.2</v>
      </c>
      <c r="V3621" s="36" t="str">
        <f>IF($L3621="비가동",0,IF($B3621="in",VLOOKUP($E3621,[1]투입량!$M:$T,3,FALSE),VLOOKUP($E3621,[1]투입량!$D:$I,3,FALSE)))</f>
        <v>E5007</v>
      </c>
      <c r="W3621" s="35">
        <f>IF($L3621="비가동",0,IF($B3621="in",VLOOKUP($E3621,[1]투입량!$M:$T,6,FALSE),VLOOKUP($E3621,[1]투입량!$D:$I,5,FALSE)))</f>
        <v>644</v>
      </c>
      <c r="X3621" s="35">
        <f t="shared" si="291"/>
        <v>54546.80000000001</v>
      </c>
      <c r="Y3621" s="37">
        <f>IF(V3621=0,0,VLOOKUP(V3621,'[1]원재료 (2)'!C:H,3,0)*0.001)</f>
        <v>4.45</v>
      </c>
      <c r="Z3621" s="35">
        <f t="shared" si="290"/>
        <v>242733.26000000007</v>
      </c>
      <c r="AA3621" s="49"/>
      <c r="AB3621" s="39" t="s">
        <v>232</v>
      </c>
      <c r="AC3621" s="40"/>
    </row>
    <row r="3622" spans="1:29" ht="19.5" hidden="1" customHeight="1" x14ac:dyDescent="0.45">
      <c r="A3622" s="58">
        <v>46167</v>
      </c>
      <c r="B3622" s="57" t="s">
        <v>226</v>
      </c>
      <c r="C3622" s="27" t="s">
        <v>168</v>
      </c>
      <c r="D3622" s="25" t="s">
        <v>227</v>
      </c>
      <c r="E3622" s="26" t="s">
        <v>228</v>
      </c>
      <c r="F3622" s="27" t="str">
        <f>VLOOKUP(표1[[#This Row],[품번]],[1]!품번구분[#Data],2,0)</f>
        <v>G</v>
      </c>
      <c r="G3622" s="26">
        <v>12</v>
      </c>
      <c r="H3622" s="28">
        <v>50</v>
      </c>
      <c r="I3622" s="28">
        <v>0</v>
      </c>
      <c r="J3622" s="29">
        <f>표1[[#This Row],[C/V]]*표1[[#This Row],[판수]]-표1[[#This Row],[불량수량]]</f>
        <v>600</v>
      </c>
      <c r="K3622" s="28" t="s">
        <v>229</v>
      </c>
      <c r="L3622" s="28" t="s">
        <v>34</v>
      </c>
      <c r="M3622" s="30" t="s">
        <v>230</v>
      </c>
      <c r="N3622" s="56" t="s">
        <v>353</v>
      </c>
      <c r="O3622" s="25">
        <f t="shared" si="292"/>
        <v>380</v>
      </c>
      <c r="P3622" s="31">
        <v>240</v>
      </c>
      <c r="Q3622" s="32" t="s">
        <v>343</v>
      </c>
      <c r="R3622" s="33">
        <f t="shared" si="294"/>
        <v>7.8947368421052628</v>
      </c>
      <c r="S3622" s="34">
        <f t="shared" si="293"/>
        <v>145</v>
      </c>
      <c r="T3622" s="35">
        <f>IF(L3622="비가동",0,VLOOKUP(E3622,[1]단가!$D$4:$G$1048576,4,0))</f>
        <v>389.7</v>
      </c>
      <c r="U3622" s="35">
        <f t="shared" si="289"/>
        <v>233820</v>
      </c>
      <c r="V3622" s="36" t="str">
        <f>IF($L3622="비가동",0,IF($B3622="in",VLOOKUP($E3622,[1]투입량!$M:$T,3,FALSE),VLOOKUP($E3622,[1]투입량!$D:$I,3,FALSE)))</f>
        <v>E5008</v>
      </c>
      <c r="W3622" s="35">
        <f>IF($L3622="비가동",0,IF($B3622="in",VLOOKUP($E3622,[1]투입량!$M:$T,6,FALSE),VLOOKUP($E3622,[1]투입량!$D:$I,5,FALSE)))</f>
        <v>537</v>
      </c>
      <c r="X3622" s="35">
        <f t="shared" si="291"/>
        <v>29535.000000000004</v>
      </c>
      <c r="Y3622" s="37">
        <f>IF(V3622=0,0,VLOOKUP(V3622,'[1]원재료 (2)'!C:H,3,0)*0.001)</f>
        <v>4.5600000000000005</v>
      </c>
      <c r="Z3622" s="35">
        <f t="shared" si="290"/>
        <v>134679.60000000003</v>
      </c>
      <c r="AA3622" s="49"/>
      <c r="AB3622" s="39" t="s">
        <v>232</v>
      </c>
      <c r="AC3622" s="40"/>
    </row>
    <row r="3623" spans="1:29" ht="19.5" hidden="1" customHeight="1" x14ac:dyDescent="0.45">
      <c r="A3623" s="58">
        <v>46167</v>
      </c>
      <c r="B3623" s="57" t="s">
        <v>226</v>
      </c>
      <c r="C3623" s="27" t="s">
        <v>168</v>
      </c>
      <c r="D3623" s="25" t="s">
        <v>233</v>
      </c>
      <c r="E3623" s="26" t="s">
        <v>234</v>
      </c>
      <c r="F3623" s="27" t="str">
        <f>VLOOKUP(표1[[#This Row],[품번]],[1]!품번구분[#Data],2,0)</f>
        <v>G</v>
      </c>
      <c r="G3623" s="26">
        <v>12</v>
      </c>
      <c r="H3623" s="28">
        <v>50</v>
      </c>
      <c r="I3623" s="28">
        <v>0</v>
      </c>
      <c r="J3623" s="29">
        <f>표1[[#This Row],[C/V]]*표1[[#This Row],[판수]]-표1[[#This Row],[불량수량]]</f>
        <v>600</v>
      </c>
      <c r="K3623" s="28" t="s">
        <v>229</v>
      </c>
      <c r="L3623" s="28" t="s">
        <v>34</v>
      </c>
      <c r="M3623" s="30" t="s">
        <v>230</v>
      </c>
      <c r="N3623" s="56" t="s">
        <v>353</v>
      </c>
      <c r="O3623" s="25">
        <f t="shared" si="292"/>
        <v>380</v>
      </c>
      <c r="P3623" s="31">
        <v>240</v>
      </c>
      <c r="Q3623" s="32" t="s">
        <v>343</v>
      </c>
      <c r="R3623" s="33">
        <f t="shared" si="294"/>
        <v>7.8947368421052628</v>
      </c>
      <c r="S3623" s="34">
        <f t="shared" si="293"/>
        <v>145</v>
      </c>
      <c r="T3623" s="35">
        <f>IF(L3623="비가동",0,VLOOKUP(E3623,[1]단가!$D$4:$G$1048576,4,0))</f>
        <v>760.3</v>
      </c>
      <c r="U3623" s="35">
        <f t="shared" si="289"/>
        <v>456180</v>
      </c>
      <c r="V3623" s="36" t="str">
        <f>IF($L3623="비가동",0,IF($B3623="in",VLOOKUP($E3623,[1]투입량!$M:$T,3,FALSE),VLOOKUP($E3623,[1]투입량!$D:$I,3,FALSE)))</f>
        <v>E5007</v>
      </c>
      <c r="W3623" s="35">
        <f>IF($L3623="비가동",0,IF($B3623="in",VLOOKUP($E3623,[1]투입량!$M:$T,6,FALSE),VLOOKUP($E3623,[1]투입량!$D:$I,5,FALSE)))</f>
        <v>531</v>
      </c>
      <c r="X3623" s="35">
        <f t="shared" si="291"/>
        <v>29205</v>
      </c>
      <c r="Y3623" s="37">
        <f>IF(V3623=0,0,VLOOKUP(V3623,[1]원재료!C:H,3,0)*0.001)</f>
        <v>4.55</v>
      </c>
      <c r="Z3623" s="35">
        <f t="shared" si="290"/>
        <v>132882.75</v>
      </c>
      <c r="AA3623" s="49"/>
      <c r="AB3623" s="39" t="s">
        <v>232</v>
      </c>
      <c r="AC3623" s="40"/>
    </row>
    <row r="3624" spans="1:29" ht="19.5" customHeight="1" x14ac:dyDescent="0.45">
      <c r="A3624" s="58">
        <v>46167</v>
      </c>
      <c r="B3624" s="57" t="s">
        <v>226</v>
      </c>
      <c r="C3624" s="27" t="s">
        <v>168</v>
      </c>
      <c r="D3624" s="25" t="s">
        <v>235</v>
      </c>
      <c r="E3624" s="26" t="s">
        <v>236</v>
      </c>
      <c r="F3624" s="27" t="str">
        <f>VLOOKUP(표1[[#This Row],[품번]],[1]!품번구분[#Data],2,0)</f>
        <v>G</v>
      </c>
      <c r="G3624" s="26">
        <v>16</v>
      </c>
      <c r="H3624" s="28">
        <v>59</v>
      </c>
      <c r="I3624" s="28">
        <v>0</v>
      </c>
      <c r="J3624" s="29">
        <f>표1[[#This Row],[C/V]]*표1[[#This Row],[판수]]-표1[[#This Row],[불량수량]]</f>
        <v>944</v>
      </c>
      <c r="K3624" s="28" t="s">
        <v>445</v>
      </c>
      <c r="L3624" s="28" t="s">
        <v>34</v>
      </c>
      <c r="M3624" s="30" t="s">
        <v>230</v>
      </c>
      <c r="N3624" s="56" t="s">
        <v>353</v>
      </c>
      <c r="O3624" s="25">
        <f t="shared" si="292"/>
        <v>620</v>
      </c>
      <c r="P3624" s="31">
        <v>0</v>
      </c>
      <c r="Q3624" s="32"/>
      <c r="R3624" s="33">
        <f t="shared" si="294"/>
        <v>5.7096774193548381</v>
      </c>
      <c r="S3624" s="34">
        <f t="shared" si="293"/>
        <v>138</v>
      </c>
      <c r="T3624" s="35">
        <f>IF(L3624="비가동",0,VLOOKUP(E3624,[1]단가!$D$4:$G$1048576,4,0))</f>
        <v>1541.9</v>
      </c>
      <c r="U3624" s="35">
        <f t="shared" si="289"/>
        <v>1455553.6</v>
      </c>
      <c r="V3624" s="36" t="str">
        <f>IF($L3624="비가동",0,IF($B3624="in",VLOOKUP($E3624,[1]투입량!$M:$T,3,FALSE),VLOOKUP($E3624,[1]투입량!$D:$I,3,FALSE)))</f>
        <v>E5005-1</v>
      </c>
      <c r="W3624" s="35">
        <f>IF($L3624="비가동",0,IF($B3624="in",VLOOKUP($E3624,[1]투입량!$M:$T,6,FALSE),VLOOKUP($E3624,[1]투입량!$D:$I,5,FALSE)))</f>
        <v>3102</v>
      </c>
      <c r="X3624" s="35">
        <f t="shared" si="291"/>
        <v>201319.80000000002</v>
      </c>
      <c r="Y3624" s="37">
        <f>IF(V3624=0,0,VLOOKUP(V3624,[1]원재료!C:H,3,0)*0.001)</f>
        <v>3.25</v>
      </c>
      <c r="Z3624" s="35">
        <f t="shared" si="290"/>
        <v>654289.35000000009</v>
      </c>
      <c r="AA3624" s="49"/>
      <c r="AB3624" s="39" t="s">
        <v>232</v>
      </c>
      <c r="AC3624" s="40"/>
    </row>
    <row r="3625" spans="1:29" ht="19.5" customHeight="1" x14ac:dyDescent="0.45">
      <c r="A3625" s="58">
        <v>46167</v>
      </c>
      <c r="B3625" s="57" t="s">
        <v>226</v>
      </c>
      <c r="C3625" s="27" t="s">
        <v>168</v>
      </c>
      <c r="D3625" s="25" t="s">
        <v>259</v>
      </c>
      <c r="E3625" s="26" t="s">
        <v>260</v>
      </c>
      <c r="F3625" s="27" t="str">
        <f>VLOOKUP(표1[[#This Row],[품번]],[1]!품번구분[#Data],2,0)</f>
        <v>G</v>
      </c>
      <c r="G3625" s="26">
        <v>24</v>
      </c>
      <c r="H3625" s="28">
        <v>49</v>
      </c>
      <c r="I3625" s="28">
        <v>0</v>
      </c>
      <c r="J3625" s="29">
        <f>표1[[#This Row],[C/V]]*표1[[#This Row],[판수]]-표1[[#This Row],[불량수량]]</f>
        <v>1176</v>
      </c>
      <c r="K3625" s="28" t="s">
        <v>445</v>
      </c>
      <c r="L3625" s="28" t="s">
        <v>34</v>
      </c>
      <c r="M3625" s="30" t="s">
        <v>230</v>
      </c>
      <c r="N3625" s="56" t="s">
        <v>353</v>
      </c>
      <c r="O3625" s="25">
        <f t="shared" si="292"/>
        <v>620</v>
      </c>
      <c r="P3625" s="31">
        <v>0</v>
      </c>
      <c r="Q3625" s="32"/>
      <c r="R3625" s="33">
        <f t="shared" si="294"/>
        <v>4.7419354838709671</v>
      </c>
      <c r="S3625" s="34">
        <f t="shared" si="293"/>
        <v>128</v>
      </c>
      <c r="T3625" s="35">
        <f>IF(L3625="비가동",0,VLOOKUP(E3625,[1]단가!$D$4:$G$1048576,4,0))</f>
        <v>790</v>
      </c>
      <c r="U3625" s="35">
        <f t="shared" si="289"/>
        <v>929040</v>
      </c>
      <c r="V3625" s="36" t="str">
        <f>IF($L3625="비가동",0,IF($B3625="in",VLOOKUP($E3625,[1]투입량!$M:$T,3,FALSE),VLOOKUP($E3625,[1]투입량!$D:$I,3,FALSE)))</f>
        <v>E5005-1(리본)</v>
      </c>
      <c r="W3625" s="35">
        <f>IF($L3625="비가동",0,IF($B3625="in",VLOOKUP($E3625,[1]투입량!$M:$T,6,FALSE),VLOOKUP($E3625,[1]투입량!$D:$I,5,FALSE)))</f>
        <v>2152.6499999999996</v>
      </c>
      <c r="X3625" s="35">
        <f t="shared" si="291"/>
        <v>116027.83499999999</v>
      </c>
      <c r="Y3625" s="37">
        <f>IF(V3625=0,0,VLOOKUP(V3625,[1]원재료!C:H,3,0)*0.001)</f>
        <v>3.35</v>
      </c>
      <c r="Z3625" s="35">
        <f t="shared" si="290"/>
        <v>388693.24724999996</v>
      </c>
      <c r="AA3625" s="49"/>
      <c r="AB3625" s="39" t="s">
        <v>232</v>
      </c>
      <c r="AC3625" s="40"/>
    </row>
    <row r="3626" spans="1:29" ht="19.5" customHeight="1" x14ac:dyDescent="0.45">
      <c r="A3626" s="58">
        <v>46167</v>
      </c>
      <c r="B3626" s="57" t="s">
        <v>226</v>
      </c>
      <c r="C3626" s="27" t="s">
        <v>168</v>
      </c>
      <c r="D3626" s="25" t="s">
        <v>239</v>
      </c>
      <c r="E3626" s="26" t="s">
        <v>240</v>
      </c>
      <c r="F3626" s="27" t="str">
        <f>VLOOKUP(표1[[#This Row],[품번]],[1]!품번구분[#Data],2,0)</f>
        <v>G</v>
      </c>
      <c r="G3626" s="26">
        <v>16</v>
      </c>
      <c r="H3626" s="28">
        <v>63</v>
      </c>
      <c r="I3626" s="28">
        <v>0</v>
      </c>
      <c r="J3626" s="29">
        <f>표1[[#This Row],[C/V]]*표1[[#This Row],[판수]]-표1[[#This Row],[불량수량]]</f>
        <v>1008</v>
      </c>
      <c r="K3626" s="28" t="s">
        <v>237</v>
      </c>
      <c r="L3626" s="28" t="s">
        <v>34</v>
      </c>
      <c r="M3626" s="30" t="s">
        <v>230</v>
      </c>
      <c r="N3626" s="56" t="s">
        <v>353</v>
      </c>
      <c r="O3626" s="25">
        <f t="shared" si="292"/>
        <v>620</v>
      </c>
      <c r="P3626" s="31">
        <v>0</v>
      </c>
      <c r="Q3626" s="32"/>
      <c r="R3626" s="33">
        <f t="shared" si="294"/>
        <v>6.096774193548387</v>
      </c>
      <c r="S3626" s="34">
        <f t="shared" si="293"/>
        <v>138</v>
      </c>
      <c r="T3626" s="35">
        <f>IF(L3626="비가동",0,VLOOKUP(E3626,[1]단가!$D$4:$G$1048576,4,0))</f>
        <v>333.6</v>
      </c>
      <c r="U3626" s="35">
        <f t="shared" si="289"/>
        <v>336268.80000000005</v>
      </c>
      <c r="V3626" s="36" t="str">
        <f>IF($L3626="비가동",0,IF($B3626="in",VLOOKUP($E3626,[1]투입량!$M:$T,3,FALSE),VLOOKUP($E3626,[1]투입량!$D:$I,3,FALSE)))</f>
        <v>E5005-1(리본)</v>
      </c>
      <c r="W3626" s="35">
        <f>IF($L3626="비가동",0,IF($B3626="in",VLOOKUP($E3626,[1]투입량!$M:$T,6,FALSE),VLOOKUP($E3626,[1]투입량!$D:$I,5,FALSE)))</f>
        <v>0</v>
      </c>
      <c r="X3626" s="35">
        <f t="shared" si="291"/>
        <v>0</v>
      </c>
      <c r="Y3626" s="37">
        <f>IF(V3626=0,0,VLOOKUP(V3626,'[1]원재료 (2)'!C:H,3,0)*0.001)</f>
        <v>3.35</v>
      </c>
      <c r="Z3626" s="35">
        <f t="shared" si="290"/>
        <v>0</v>
      </c>
      <c r="AA3626" s="49"/>
      <c r="AB3626" s="39" t="s">
        <v>232</v>
      </c>
      <c r="AC3626" s="40"/>
    </row>
    <row r="3627" spans="1:29" ht="19.5" hidden="1" customHeight="1" x14ac:dyDescent="0.45">
      <c r="A3627" s="58">
        <v>46167</v>
      </c>
      <c r="B3627" s="57" t="s">
        <v>226</v>
      </c>
      <c r="C3627" s="27" t="s">
        <v>168</v>
      </c>
      <c r="D3627" s="25" t="s">
        <v>264</v>
      </c>
      <c r="E3627" s="26" t="s">
        <v>265</v>
      </c>
      <c r="F3627" s="27" t="str">
        <f>VLOOKUP(표1[[#This Row],[품번]],[1]!품번구분[#Data],2,0)</f>
        <v>G</v>
      </c>
      <c r="G3627" s="26">
        <v>24</v>
      </c>
      <c r="H3627" s="28">
        <v>50</v>
      </c>
      <c r="I3627" s="28">
        <v>0</v>
      </c>
      <c r="J3627" s="29">
        <f>표1[[#This Row],[C/V]]*표1[[#This Row],[판수]]-표1[[#This Row],[불량수량]]</f>
        <v>1200</v>
      </c>
      <c r="K3627" s="28" t="s">
        <v>237</v>
      </c>
      <c r="L3627" s="28" t="s">
        <v>34</v>
      </c>
      <c r="M3627" s="30" t="s">
        <v>230</v>
      </c>
      <c r="N3627" s="56" t="s">
        <v>353</v>
      </c>
      <c r="O3627" s="25">
        <f t="shared" si="292"/>
        <v>500</v>
      </c>
      <c r="P3627" s="31">
        <v>120</v>
      </c>
      <c r="Q3627" s="32" t="s">
        <v>209</v>
      </c>
      <c r="R3627" s="33">
        <f t="shared" si="294"/>
        <v>6</v>
      </c>
      <c r="S3627" s="34">
        <f t="shared" si="293"/>
        <v>125</v>
      </c>
      <c r="T3627" s="35">
        <f>IF(L3627="비가동",0,VLOOKUP(E3627,[1]단가!$D$4:$G$1048576,4,0))</f>
        <v>473</v>
      </c>
      <c r="U3627" s="35">
        <f t="shared" si="289"/>
        <v>567600</v>
      </c>
      <c r="V3627" s="36" t="str">
        <f>IF($L3627="비가동",0,IF($B3627="in",VLOOKUP($E3627,[1]투입량!$M:$T,3,FALSE),VLOOKUP($E3627,[1]투입량!$D:$I,3,FALSE)))</f>
        <v>E5005-1</v>
      </c>
      <c r="W3627" s="35">
        <f>IF($L3627="비가동",0,IF($B3627="in",VLOOKUP($E3627,[1]투입량!$M:$T,6,FALSE),VLOOKUP($E3627,[1]투입량!$D:$I,5,FALSE)))</f>
        <v>1770</v>
      </c>
      <c r="X3627" s="35">
        <f t="shared" si="291"/>
        <v>97350.000000000015</v>
      </c>
      <c r="Y3627" s="37">
        <f>IF(V3627=0,0,VLOOKUP(V3627,'[1]원재료 (2)'!C:H,3,0)*0.001)</f>
        <v>3.25</v>
      </c>
      <c r="Z3627" s="35">
        <f t="shared" si="290"/>
        <v>316387.50000000006</v>
      </c>
      <c r="AA3627" s="49" t="s">
        <v>493</v>
      </c>
      <c r="AB3627" s="39" t="s">
        <v>232</v>
      </c>
      <c r="AC3627" s="40"/>
    </row>
    <row r="3628" spans="1:29" ht="19.5" customHeight="1" x14ac:dyDescent="0.45">
      <c r="A3628" s="58">
        <v>46167</v>
      </c>
      <c r="B3628" s="57" t="s">
        <v>226</v>
      </c>
      <c r="C3628" s="27" t="s">
        <v>168</v>
      </c>
      <c r="D3628" s="25" t="s">
        <v>241</v>
      </c>
      <c r="E3628" s="26" t="s">
        <v>242</v>
      </c>
      <c r="F3628" s="27" t="str">
        <f>VLOOKUP(표1[[#This Row],[품번]],[1]!품번구분[#Data],2,0)</f>
        <v>G</v>
      </c>
      <c r="G3628" s="26">
        <v>16</v>
      </c>
      <c r="H3628" s="28">
        <v>81</v>
      </c>
      <c r="I3628" s="28">
        <v>0</v>
      </c>
      <c r="J3628" s="29">
        <f>표1[[#This Row],[C/V]]*표1[[#This Row],[판수]]-표1[[#This Row],[불량수량]]</f>
        <v>1296</v>
      </c>
      <c r="K3628" s="28" t="s">
        <v>243</v>
      </c>
      <c r="L3628" s="28" t="s">
        <v>34</v>
      </c>
      <c r="M3628" s="30" t="s">
        <v>230</v>
      </c>
      <c r="N3628" s="56" t="s">
        <v>353</v>
      </c>
      <c r="O3628" s="25">
        <f t="shared" si="292"/>
        <v>620</v>
      </c>
      <c r="P3628" s="31">
        <v>0</v>
      </c>
      <c r="Q3628" s="32"/>
      <c r="R3628" s="33">
        <f t="shared" si="294"/>
        <v>7.838709677419355</v>
      </c>
      <c r="S3628" s="34">
        <f t="shared" si="293"/>
        <v>171</v>
      </c>
      <c r="T3628" s="35">
        <f>IF(L3628="비가동",0,VLOOKUP(E3628,[1]단가!$D$4:$G$1048576,4,0))</f>
        <v>774</v>
      </c>
      <c r="U3628" s="35">
        <f t="shared" si="289"/>
        <v>1003104</v>
      </c>
      <c r="V3628" s="36" t="str">
        <f>IF($L3628="비가동",0,IF($B3628="in",VLOOKUP($E3628,[1]투입량!$M:$T,3,FALSE),VLOOKUP($E3628,[1]투입량!$D:$I,3,FALSE)))</f>
        <v>E4701(리본)</v>
      </c>
      <c r="W3628" s="35">
        <f>IF($L3628="비가동",0,IF($B3628="in",VLOOKUP($E3628,[1]투입량!$M:$T,6,FALSE),VLOOKUP($E3628,[1]투입량!$D:$I,5,FALSE)))</f>
        <v>2022.6999999999998</v>
      </c>
      <c r="X3628" s="35">
        <f t="shared" si="291"/>
        <v>180222.56999999998</v>
      </c>
      <c r="Y3628" s="37">
        <f>IF(V3628=0,0,VLOOKUP(V3628,[1]원재료!C:H,3,0)*0.001)</f>
        <v>3.41</v>
      </c>
      <c r="Z3628" s="35">
        <f t="shared" si="290"/>
        <v>614558.96369999996</v>
      </c>
      <c r="AA3628" s="49"/>
      <c r="AB3628" s="39" t="s">
        <v>232</v>
      </c>
      <c r="AC3628" s="40"/>
    </row>
    <row r="3629" spans="1:29" ht="19.5" customHeight="1" x14ac:dyDescent="0.45">
      <c r="A3629" s="58">
        <v>46167</v>
      </c>
      <c r="B3629" s="57" t="s">
        <v>226</v>
      </c>
      <c r="C3629" s="27" t="s">
        <v>168</v>
      </c>
      <c r="D3629" s="25" t="s">
        <v>244</v>
      </c>
      <c r="E3629" s="26" t="s">
        <v>245</v>
      </c>
      <c r="F3629" s="27" t="str">
        <f>VLOOKUP(표1[[#This Row],[품번]],[1]!품번구분[#Data],2,0)</f>
        <v>G</v>
      </c>
      <c r="G3629" s="26">
        <v>20</v>
      </c>
      <c r="H3629" s="28">
        <v>81</v>
      </c>
      <c r="I3629" s="28">
        <v>0</v>
      </c>
      <c r="J3629" s="29">
        <f>표1[[#This Row],[C/V]]*표1[[#This Row],[판수]]-표1[[#This Row],[불량수량]]</f>
        <v>1620</v>
      </c>
      <c r="K3629" s="28" t="s">
        <v>243</v>
      </c>
      <c r="L3629" s="28" t="s">
        <v>34</v>
      </c>
      <c r="M3629" s="30" t="s">
        <v>230</v>
      </c>
      <c r="N3629" s="56" t="s">
        <v>353</v>
      </c>
      <c r="O3629" s="25">
        <f t="shared" si="292"/>
        <v>620</v>
      </c>
      <c r="P3629" s="31">
        <v>0</v>
      </c>
      <c r="Q3629" s="32"/>
      <c r="R3629" s="33">
        <f t="shared" si="294"/>
        <v>7.838709677419355</v>
      </c>
      <c r="S3629" s="34">
        <f t="shared" si="293"/>
        <v>171</v>
      </c>
      <c r="T3629" s="35">
        <f>IF(L3629="비가동",0,VLOOKUP(E3629,[1]단가!$D$4:$G$1048576,4,0))</f>
        <v>350</v>
      </c>
      <c r="U3629" s="35">
        <f t="shared" si="289"/>
        <v>567000</v>
      </c>
      <c r="V3629" s="36" t="str">
        <f>IF($L3629="비가동",0,IF($B3629="in",VLOOKUP($E3629,[1]투입량!$M:$T,3,FALSE),VLOOKUP($E3629,[1]투입량!$D:$I,3,FALSE)))</f>
        <v>E5005-1</v>
      </c>
      <c r="W3629" s="35">
        <f>IF($L3629="비가동",0,IF($B3629="in",VLOOKUP($E3629,[1]투입량!$M:$T,6,FALSE),VLOOKUP($E3629,[1]투입량!$D:$I,5,FALSE)))</f>
        <v>1147</v>
      </c>
      <c r="X3629" s="35">
        <f t="shared" si="291"/>
        <v>102197.7</v>
      </c>
      <c r="Y3629" s="37">
        <f>IF(V3629=0,0,VLOOKUP(V3629,[1]원재료!C:H,3,0)*0.001)</f>
        <v>3.25</v>
      </c>
      <c r="Z3629" s="35">
        <f t="shared" si="290"/>
        <v>332142.52499999997</v>
      </c>
      <c r="AA3629" s="49"/>
      <c r="AB3629" s="39" t="s">
        <v>232</v>
      </c>
      <c r="AC3629" s="40"/>
    </row>
    <row r="3630" spans="1:29" ht="19.5" customHeight="1" x14ac:dyDescent="0.45">
      <c r="A3630" s="58">
        <v>46167</v>
      </c>
      <c r="B3630" s="57" t="s">
        <v>226</v>
      </c>
      <c r="C3630" s="27" t="s">
        <v>168</v>
      </c>
      <c r="D3630" s="25" t="s">
        <v>246</v>
      </c>
      <c r="E3630" s="26" t="s">
        <v>451</v>
      </c>
      <c r="F3630" s="27" t="str">
        <f>VLOOKUP(표1[[#This Row],[품번]],[1]!품번구분[#Data],2,0)</f>
        <v>G</v>
      </c>
      <c r="G3630" s="26">
        <v>24</v>
      </c>
      <c r="H3630" s="28">
        <v>81</v>
      </c>
      <c r="I3630" s="28">
        <v>0</v>
      </c>
      <c r="J3630" s="29">
        <f>표1[[#This Row],[C/V]]*표1[[#This Row],[판수]]-표1[[#This Row],[불량수량]]</f>
        <v>1944</v>
      </c>
      <c r="K3630" s="28" t="s">
        <v>243</v>
      </c>
      <c r="L3630" s="28" t="s">
        <v>34</v>
      </c>
      <c r="M3630" s="30" t="s">
        <v>230</v>
      </c>
      <c r="N3630" s="56" t="s">
        <v>353</v>
      </c>
      <c r="O3630" s="25">
        <f t="shared" si="292"/>
        <v>620</v>
      </c>
      <c r="P3630" s="31">
        <v>0</v>
      </c>
      <c r="Q3630" s="32"/>
      <c r="R3630" s="33">
        <f t="shared" si="294"/>
        <v>7.838709677419355</v>
      </c>
      <c r="S3630" s="34">
        <f t="shared" si="293"/>
        <v>171</v>
      </c>
      <c r="T3630" s="35">
        <f>IF(L3630="비가동",0,VLOOKUP(E3630,[1]단가!$D$4:$G$1048576,4,0))</f>
        <v>320</v>
      </c>
      <c r="U3630" s="35">
        <f t="shared" si="289"/>
        <v>622080</v>
      </c>
      <c r="V3630" s="36" t="str">
        <f>IF($L3630="비가동",0,IF($B3630="in",VLOOKUP($E3630,[1]투입량!$M:$T,3,FALSE),VLOOKUP($E3630,[1]투입량!$D:$I,3,FALSE)))</f>
        <v>E5005-1</v>
      </c>
      <c r="W3630" s="35">
        <f>IF($L3630="비가동",0,IF($B3630="in",VLOOKUP($E3630,[1]투입량!$M:$T,6,FALSE),VLOOKUP($E3630,[1]투입량!$D:$I,5,FALSE)))</f>
        <v>0</v>
      </c>
      <c r="X3630" s="35">
        <f t="shared" si="291"/>
        <v>0</v>
      </c>
      <c r="Y3630" s="37">
        <f>IF(V3630=0,0,VLOOKUP(V3630,[1]원재료!C:H,3,0)*0.001)</f>
        <v>3.25</v>
      </c>
      <c r="Z3630" s="35">
        <f t="shared" si="290"/>
        <v>0</v>
      </c>
      <c r="AA3630" s="49"/>
      <c r="AB3630" s="39" t="s">
        <v>232</v>
      </c>
      <c r="AC3630" s="40"/>
    </row>
    <row r="3631" spans="1:29" ht="19.5" customHeight="1" x14ac:dyDescent="0.45">
      <c r="A3631" s="58">
        <v>46167</v>
      </c>
      <c r="B3631" s="57" t="s">
        <v>226</v>
      </c>
      <c r="C3631" s="27" t="s">
        <v>168</v>
      </c>
      <c r="D3631" s="25" t="s">
        <v>227</v>
      </c>
      <c r="E3631" s="26" t="s">
        <v>228</v>
      </c>
      <c r="F3631" s="27" t="str">
        <f>VLOOKUP(표1[[#This Row],[품번]],[1]!품번구분[#Data],2,0)</f>
        <v>G</v>
      </c>
      <c r="G3631" s="26">
        <v>12</v>
      </c>
      <c r="H3631" s="28">
        <v>95</v>
      </c>
      <c r="I3631" s="28">
        <v>0</v>
      </c>
      <c r="J3631" s="29">
        <f>표1[[#This Row],[C/V]]*표1[[#This Row],[판수]]-표1[[#This Row],[불량수량]]</f>
        <v>1140</v>
      </c>
      <c r="K3631" s="28" t="s">
        <v>258</v>
      </c>
      <c r="L3631" s="28" t="s">
        <v>117</v>
      </c>
      <c r="M3631" s="44" t="s">
        <v>353</v>
      </c>
      <c r="N3631" s="55" t="s">
        <v>230</v>
      </c>
      <c r="O3631" s="25">
        <f t="shared" si="292"/>
        <v>660</v>
      </c>
      <c r="P3631" s="31">
        <v>0</v>
      </c>
      <c r="Q3631" s="32"/>
      <c r="R3631" s="33">
        <f t="shared" si="294"/>
        <v>8.6363636363636367</v>
      </c>
      <c r="S3631" s="34">
        <f t="shared" si="293"/>
        <v>145</v>
      </c>
      <c r="T3631" s="35">
        <f>IF(L3631="비가동",0,VLOOKUP(E3631,[1]단가!$D$4:$G$1048576,4,0))</f>
        <v>389.7</v>
      </c>
      <c r="U3631" s="35">
        <f t="shared" si="289"/>
        <v>444258</v>
      </c>
      <c r="V3631" s="36" t="str">
        <f>IF($L3631="비가동",0,IF($B3631="in",VLOOKUP($E3631,[1]투입량!$M:$T,3,FALSE),VLOOKUP($E3631,[1]투입량!$D:$I,3,FALSE)))</f>
        <v>E5008</v>
      </c>
      <c r="W3631" s="35">
        <f>IF($L3631="비가동",0,IF($B3631="in",VLOOKUP($E3631,[1]투입량!$M:$T,6,FALSE),VLOOKUP($E3631,[1]투입량!$D:$I,5,FALSE)))</f>
        <v>537</v>
      </c>
      <c r="X3631" s="35">
        <f t="shared" si="291"/>
        <v>56116.500000000007</v>
      </c>
      <c r="Y3631" s="37">
        <f>IF(V3631=0,0,VLOOKUP(V3631,[1]원재료!C:H,3,0)*0.001)</f>
        <v>4.5600000000000005</v>
      </c>
      <c r="Z3631" s="35">
        <f t="shared" si="290"/>
        <v>255891.24000000005</v>
      </c>
      <c r="AA3631" s="49"/>
      <c r="AB3631" s="39" t="s">
        <v>232</v>
      </c>
      <c r="AC3631" s="40"/>
    </row>
    <row r="3632" spans="1:29" ht="19.5" customHeight="1" x14ac:dyDescent="0.45">
      <c r="A3632" s="58">
        <v>46167</v>
      </c>
      <c r="B3632" s="57" t="s">
        <v>226</v>
      </c>
      <c r="C3632" s="27" t="s">
        <v>168</v>
      </c>
      <c r="D3632" s="25" t="s">
        <v>233</v>
      </c>
      <c r="E3632" s="26" t="s">
        <v>234</v>
      </c>
      <c r="F3632" s="27" t="str">
        <f>VLOOKUP(표1[[#This Row],[품번]],[1]!품번구분[#Data],2,0)</f>
        <v>G</v>
      </c>
      <c r="G3632" s="26">
        <v>12</v>
      </c>
      <c r="H3632" s="28">
        <v>95</v>
      </c>
      <c r="I3632" s="28">
        <v>0</v>
      </c>
      <c r="J3632" s="29">
        <f>표1[[#This Row],[C/V]]*표1[[#This Row],[판수]]-표1[[#This Row],[불량수량]]</f>
        <v>1140</v>
      </c>
      <c r="K3632" s="28" t="s">
        <v>258</v>
      </c>
      <c r="L3632" s="28" t="s">
        <v>117</v>
      </c>
      <c r="M3632" s="44" t="s">
        <v>353</v>
      </c>
      <c r="N3632" s="55" t="s">
        <v>230</v>
      </c>
      <c r="O3632" s="25">
        <f t="shared" si="292"/>
        <v>660</v>
      </c>
      <c r="P3632" s="31">
        <v>0</v>
      </c>
      <c r="Q3632" s="32"/>
      <c r="R3632" s="33">
        <f t="shared" si="294"/>
        <v>8.6363636363636367</v>
      </c>
      <c r="S3632" s="34">
        <f t="shared" si="293"/>
        <v>145</v>
      </c>
      <c r="T3632" s="35">
        <f>IF(L3632="비가동",0,VLOOKUP(E3632,[1]단가!$D$4:$G$1048576,4,0))</f>
        <v>760.3</v>
      </c>
      <c r="U3632" s="35">
        <f t="shared" si="289"/>
        <v>866742</v>
      </c>
      <c r="V3632" s="36" t="str">
        <f>IF($L3632="비가동",0,IF($B3632="in",VLOOKUP($E3632,[1]투입량!$M:$T,3,FALSE),VLOOKUP($E3632,[1]투입량!$D:$I,3,FALSE)))</f>
        <v>E5007</v>
      </c>
      <c r="W3632" s="35">
        <f>IF($L3632="비가동",0,IF($B3632="in",VLOOKUP($E3632,[1]투입량!$M:$T,6,FALSE),VLOOKUP($E3632,[1]투입량!$D:$I,5,FALSE)))</f>
        <v>531</v>
      </c>
      <c r="X3632" s="35">
        <f t="shared" si="291"/>
        <v>55489.5</v>
      </c>
      <c r="Y3632" s="37">
        <f>IF(V3632=0,0,VLOOKUP(V3632,'[1]원재료 (2)'!C:H,3,0)*0.001)</f>
        <v>4.45</v>
      </c>
      <c r="Z3632" s="35">
        <f t="shared" si="290"/>
        <v>246928.27500000002</v>
      </c>
      <c r="AA3632" s="49"/>
      <c r="AB3632" s="39" t="s">
        <v>232</v>
      </c>
      <c r="AC3632" s="40"/>
    </row>
    <row r="3633" spans="1:29" ht="19.5" customHeight="1" x14ac:dyDescent="0.45">
      <c r="A3633" s="58">
        <v>46167</v>
      </c>
      <c r="B3633" s="57" t="s">
        <v>226</v>
      </c>
      <c r="C3633" s="27" t="s">
        <v>168</v>
      </c>
      <c r="D3633" s="25" t="s">
        <v>235</v>
      </c>
      <c r="E3633" s="26" t="s">
        <v>236</v>
      </c>
      <c r="F3633" s="27" t="str">
        <f>VLOOKUP(표1[[#This Row],[품번]],[1]!품번구분[#Data],2,0)</f>
        <v>G</v>
      </c>
      <c r="G3633" s="26">
        <v>16</v>
      </c>
      <c r="H3633" s="28">
        <v>79</v>
      </c>
      <c r="I3633" s="28">
        <v>0</v>
      </c>
      <c r="J3633" s="29">
        <f>표1[[#This Row],[C/V]]*표1[[#This Row],[판수]]-표1[[#This Row],[불량수량]]</f>
        <v>1264</v>
      </c>
      <c r="K3633" s="28" t="s">
        <v>399</v>
      </c>
      <c r="L3633" s="28" t="s">
        <v>117</v>
      </c>
      <c r="M3633" s="44" t="s">
        <v>494</v>
      </c>
      <c r="N3633" s="55" t="s">
        <v>230</v>
      </c>
      <c r="O3633" s="25">
        <f t="shared" si="292"/>
        <v>660</v>
      </c>
      <c r="P3633" s="31">
        <v>0</v>
      </c>
      <c r="Q3633" s="32"/>
      <c r="R3633" s="33">
        <f t="shared" si="294"/>
        <v>7.1818181818181817</v>
      </c>
      <c r="S3633" s="34">
        <f t="shared" si="293"/>
        <v>138</v>
      </c>
      <c r="T3633" s="35">
        <f>IF(L3633="비가동",0,VLOOKUP(E3633,[1]단가!$D$4:$G$1048576,4,0))</f>
        <v>1541.9</v>
      </c>
      <c r="U3633" s="35">
        <f t="shared" si="289"/>
        <v>1948961.6</v>
      </c>
      <c r="V3633" s="36" t="str">
        <f>IF($L3633="비가동",0,IF($B3633="in",VLOOKUP($E3633,[1]투입량!$M:$T,3,FALSE),VLOOKUP($E3633,[1]투입량!$D:$I,3,FALSE)))</f>
        <v>E5005-1</v>
      </c>
      <c r="W3633" s="35">
        <f>IF($L3633="비가동",0,IF($B3633="in",VLOOKUP($E3633,[1]투입량!$M:$T,6,FALSE),VLOOKUP($E3633,[1]투입량!$D:$I,5,FALSE)))</f>
        <v>3102</v>
      </c>
      <c r="X3633" s="35">
        <f t="shared" si="291"/>
        <v>269563.80000000005</v>
      </c>
      <c r="Y3633" s="37">
        <f>IF(V3633=0,0,VLOOKUP(V3633,'[1]원재료 (2)'!C:H,3,0)*0.001)</f>
        <v>3.25</v>
      </c>
      <c r="Z3633" s="35">
        <f t="shared" si="290"/>
        <v>876082.35000000009</v>
      </c>
      <c r="AA3633" s="49"/>
      <c r="AB3633" s="39" t="s">
        <v>232</v>
      </c>
      <c r="AC3633" s="40"/>
    </row>
    <row r="3634" spans="1:29" ht="19.5" customHeight="1" x14ac:dyDescent="0.45">
      <c r="A3634" s="58">
        <v>46167</v>
      </c>
      <c r="B3634" s="57" t="s">
        <v>226</v>
      </c>
      <c r="C3634" s="27" t="s">
        <v>168</v>
      </c>
      <c r="D3634" s="25" t="s">
        <v>259</v>
      </c>
      <c r="E3634" s="26" t="s">
        <v>260</v>
      </c>
      <c r="F3634" s="27" t="str">
        <f>VLOOKUP(표1[[#This Row],[품번]],[1]!품번구분[#Data],2,0)</f>
        <v>G</v>
      </c>
      <c r="G3634" s="26">
        <v>24</v>
      </c>
      <c r="H3634" s="28">
        <v>79</v>
      </c>
      <c r="I3634" s="28">
        <v>0</v>
      </c>
      <c r="J3634" s="29">
        <f>표1[[#This Row],[C/V]]*표1[[#This Row],[판수]]-표1[[#This Row],[불량수량]]</f>
        <v>1896</v>
      </c>
      <c r="K3634" s="28" t="s">
        <v>399</v>
      </c>
      <c r="L3634" s="28" t="s">
        <v>117</v>
      </c>
      <c r="M3634" s="44" t="s">
        <v>353</v>
      </c>
      <c r="N3634" s="55" t="s">
        <v>230</v>
      </c>
      <c r="O3634" s="25">
        <f t="shared" si="292"/>
        <v>660</v>
      </c>
      <c r="P3634" s="31">
        <v>0</v>
      </c>
      <c r="Q3634" s="32"/>
      <c r="R3634" s="33">
        <f t="shared" si="294"/>
        <v>7.1818181818181817</v>
      </c>
      <c r="S3634" s="34">
        <f t="shared" si="293"/>
        <v>128</v>
      </c>
      <c r="T3634" s="35">
        <f>IF(L3634="비가동",0,VLOOKUP(E3634,[1]단가!$D$4:$G$1048576,4,0))</f>
        <v>790</v>
      </c>
      <c r="U3634" s="35">
        <f t="shared" si="289"/>
        <v>1497840</v>
      </c>
      <c r="V3634" s="36" t="str">
        <f>IF($L3634="비가동",0,IF($B3634="in",VLOOKUP($E3634,[1]투입량!$M:$T,3,FALSE),VLOOKUP($E3634,[1]투입량!$D:$I,3,FALSE)))</f>
        <v>E5005-1(리본)</v>
      </c>
      <c r="W3634" s="35">
        <f>IF($L3634="비가동",0,IF($B3634="in",VLOOKUP($E3634,[1]투입량!$M:$T,6,FALSE),VLOOKUP($E3634,[1]투입량!$D:$I,5,FALSE)))</f>
        <v>2152.6499999999996</v>
      </c>
      <c r="X3634" s="35">
        <f t="shared" si="291"/>
        <v>187065.285</v>
      </c>
      <c r="Y3634" s="37">
        <f>IF(V3634=0,0,VLOOKUP(V3634,'[1]원재료 (2)'!C:H,3,0)*0.001)</f>
        <v>3.35</v>
      </c>
      <c r="Z3634" s="35">
        <f t="shared" si="290"/>
        <v>626668.70475000003</v>
      </c>
      <c r="AA3634" s="49"/>
      <c r="AB3634" s="39" t="s">
        <v>232</v>
      </c>
      <c r="AC3634" s="40"/>
    </row>
    <row r="3635" spans="1:29" ht="19.5" customHeight="1" x14ac:dyDescent="0.45">
      <c r="A3635" s="58">
        <v>46167</v>
      </c>
      <c r="B3635" s="57" t="s">
        <v>226</v>
      </c>
      <c r="C3635" s="27" t="s">
        <v>168</v>
      </c>
      <c r="D3635" s="25" t="s">
        <v>239</v>
      </c>
      <c r="E3635" s="26" t="s">
        <v>240</v>
      </c>
      <c r="F3635" s="27" t="str">
        <f>VLOOKUP(표1[[#This Row],[품번]],[1]!품번구분[#Data],2,0)</f>
        <v>G</v>
      </c>
      <c r="G3635" s="26">
        <v>16</v>
      </c>
      <c r="H3635" s="28">
        <v>75</v>
      </c>
      <c r="I3635" s="28">
        <v>0</v>
      </c>
      <c r="J3635" s="29">
        <f>표1[[#This Row],[C/V]]*표1[[#This Row],[판수]]-표1[[#This Row],[불량수량]]</f>
        <v>1200</v>
      </c>
      <c r="K3635" s="28" t="s">
        <v>263</v>
      </c>
      <c r="L3635" s="28" t="s">
        <v>117</v>
      </c>
      <c r="M3635" s="30" t="s">
        <v>353</v>
      </c>
      <c r="N3635" s="56" t="s">
        <v>230</v>
      </c>
      <c r="O3635" s="25">
        <f t="shared" si="292"/>
        <v>660</v>
      </c>
      <c r="P3635" s="31">
        <v>0</v>
      </c>
      <c r="Q3635" s="32"/>
      <c r="R3635" s="33">
        <f t="shared" si="294"/>
        <v>6.8181818181818183</v>
      </c>
      <c r="S3635" s="34">
        <f t="shared" si="293"/>
        <v>138</v>
      </c>
      <c r="T3635" s="35">
        <f>IF(L3635="비가동",0,VLOOKUP(E3635,[1]단가!$D$4:$G$1048576,4,0))</f>
        <v>333.6</v>
      </c>
      <c r="U3635" s="35">
        <f t="shared" ref="U3635:U3698" si="295">IF(L3635="비가동",0,T3635*J3635)</f>
        <v>400320</v>
      </c>
      <c r="V3635" s="36" t="str">
        <f>IF($L3635="비가동",0,IF($B3635="in",VLOOKUP($E3635,[1]투입량!$M:$T,3,FALSE),VLOOKUP($E3635,[1]투입량!$D:$I,3,FALSE)))</f>
        <v>E5005-1(리본)</v>
      </c>
      <c r="W3635" s="35">
        <f>IF($L3635="비가동",0,IF($B3635="in",VLOOKUP($E3635,[1]투입량!$M:$T,6,FALSE),VLOOKUP($E3635,[1]투입량!$D:$I,5,FALSE)))</f>
        <v>0</v>
      </c>
      <c r="X3635" s="35">
        <f t="shared" si="291"/>
        <v>0</v>
      </c>
      <c r="Y3635" s="37">
        <f>IF(V3635=0,0,VLOOKUP(V3635,'[1]원재료 (2)'!C:H,3,0)*0.001)</f>
        <v>3.35</v>
      </c>
      <c r="Z3635" s="35">
        <f t="shared" ref="Z3635:Z3698" si="296">Y3635*X3635</f>
        <v>0</v>
      </c>
      <c r="AA3635" s="49"/>
      <c r="AB3635" s="39" t="s">
        <v>232</v>
      </c>
      <c r="AC3635" s="40"/>
    </row>
    <row r="3636" spans="1:29" ht="19.5" customHeight="1" x14ac:dyDescent="0.45">
      <c r="A3636" s="58">
        <v>46167</v>
      </c>
      <c r="B3636" s="57" t="s">
        <v>226</v>
      </c>
      <c r="C3636" s="27" t="s">
        <v>168</v>
      </c>
      <c r="D3636" s="25" t="s">
        <v>264</v>
      </c>
      <c r="E3636" s="26" t="s">
        <v>265</v>
      </c>
      <c r="F3636" s="27" t="str">
        <f>VLOOKUP(표1[[#This Row],[품번]],[1]!품번구분[#Data],2,0)</f>
        <v>G</v>
      </c>
      <c r="G3636" s="26">
        <v>24</v>
      </c>
      <c r="H3636" s="28">
        <v>75</v>
      </c>
      <c r="I3636" s="28">
        <v>0</v>
      </c>
      <c r="J3636" s="29">
        <f>표1[[#This Row],[C/V]]*표1[[#This Row],[판수]]-표1[[#This Row],[불량수량]]</f>
        <v>1800</v>
      </c>
      <c r="K3636" s="28" t="s">
        <v>263</v>
      </c>
      <c r="L3636" s="28" t="s">
        <v>117</v>
      </c>
      <c r="M3636" s="30" t="s">
        <v>353</v>
      </c>
      <c r="N3636" s="56" t="s">
        <v>230</v>
      </c>
      <c r="O3636" s="25">
        <f t="shared" si="292"/>
        <v>660</v>
      </c>
      <c r="P3636" s="31">
        <v>0</v>
      </c>
      <c r="Q3636" s="32"/>
      <c r="R3636" s="33">
        <f t="shared" si="294"/>
        <v>6.8181818181818183</v>
      </c>
      <c r="S3636" s="34">
        <f t="shared" si="293"/>
        <v>125</v>
      </c>
      <c r="T3636" s="35">
        <f>IF(L3636="비가동",0,VLOOKUP(E3636,[1]단가!$D$4:$G$1048576,4,0))</f>
        <v>473</v>
      </c>
      <c r="U3636" s="35">
        <f t="shared" si="295"/>
        <v>851400</v>
      </c>
      <c r="V3636" s="36" t="str">
        <f>IF($L3636="비가동",0,IF($B3636="in",VLOOKUP($E3636,[1]투입량!$M:$T,3,FALSE),VLOOKUP($E3636,[1]투입량!$D:$I,3,FALSE)))</f>
        <v>E5005-1</v>
      </c>
      <c r="W3636" s="35">
        <f>IF($L3636="비가동",0,IF($B3636="in",VLOOKUP($E3636,[1]투입량!$M:$T,6,FALSE),VLOOKUP($E3636,[1]투입량!$D:$I,5,FALSE)))</f>
        <v>1770</v>
      </c>
      <c r="X3636" s="35">
        <f t="shared" ref="X3636:X3699" si="297">IF(L3636="비가동",0,(W3636*1.1)*H3636)</f>
        <v>146025.00000000003</v>
      </c>
      <c r="Y3636" s="37">
        <f>IF(V3636=0,0,VLOOKUP(V3636,'[1]원재료 (2)'!C:H,3,0)*0.001)</f>
        <v>3.25</v>
      </c>
      <c r="Z3636" s="35">
        <f t="shared" si="296"/>
        <v>474581.25000000012</v>
      </c>
      <c r="AA3636" s="49"/>
      <c r="AB3636" s="39" t="s">
        <v>232</v>
      </c>
      <c r="AC3636" s="40"/>
    </row>
    <row r="3637" spans="1:29" ht="19.5" customHeight="1" x14ac:dyDescent="0.45">
      <c r="A3637" s="58">
        <v>46167</v>
      </c>
      <c r="B3637" s="57" t="s">
        <v>226</v>
      </c>
      <c r="C3637" s="27" t="s">
        <v>168</v>
      </c>
      <c r="D3637" s="25" t="s">
        <v>241</v>
      </c>
      <c r="E3637" s="26" t="s">
        <v>242</v>
      </c>
      <c r="F3637" s="27" t="str">
        <f>VLOOKUP(표1[[#This Row],[품번]],[1]!품번구분[#Data],2,0)</f>
        <v>G</v>
      </c>
      <c r="G3637" s="26">
        <v>16</v>
      </c>
      <c r="H3637" s="28">
        <v>90</v>
      </c>
      <c r="I3637" s="28">
        <v>0</v>
      </c>
      <c r="J3637" s="29">
        <f>표1[[#This Row],[C/V]]*표1[[#This Row],[판수]]-표1[[#This Row],[불량수량]]</f>
        <v>1440</v>
      </c>
      <c r="K3637" s="28" t="s">
        <v>266</v>
      </c>
      <c r="L3637" s="28" t="s">
        <v>117</v>
      </c>
      <c r="M3637" s="30" t="s">
        <v>353</v>
      </c>
      <c r="N3637" s="56" t="s">
        <v>230</v>
      </c>
      <c r="O3637" s="25">
        <f t="shared" si="292"/>
        <v>660</v>
      </c>
      <c r="P3637" s="31">
        <v>0</v>
      </c>
      <c r="Q3637" s="32"/>
      <c r="R3637" s="33">
        <f t="shared" si="294"/>
        <v>8.1818181818181817</v>
      </c>
      <c r="S3637" s="34">
        <f t="shared" si="293"/>
        <v>171</v>
      </c>
      <c r="T3637" s="35">
        <f>IF(L3637="비가동",0,VLOOKUP(E3637,[1]단가!$D$4:$G$1048576,4,0))</f>
        <v>774</v>
      </c>
      <c r="U3637" s="35">
        <f t="shared" si="295"/>
        <v>1114560</v>
      </c>
      <c r="V3637" s="36" t="str">
        <f>IF($L3637="비가동",0,IF($B3637="in",VLOOKUP($E3637,[1]투입량!$M:$T,3,FALSE),VLOOKUP($E3637,[1]투입량!$D:$I,3,FALSE)))</f>
        <v>E4701(리본)</v>
      </c>
      <c r="W3637" s="35">
        <f>IF($L3637="비가동",0,IF($B3637="in",VLOOKUP($E3637,[1]투입량!$M:$T,6,FALSE),VLOOKUP($E3637,[1]투입량!$D:$I,5,FALSE)))</f>
        <v>2022.6999999999998</v>
      </c>
      <c r="X3637" s="35">
        <f t="shared" si="297"/>
        <v>200247.3</v>
      </c>
      <c r="Y3637" s="37">
        <f>IF(V3637=0,0,VLOOKUP(V3637,'[1]원재료 (2)'!C:H,3,0)*0.001)</f>
        <v>3.41</v>
      </c>
      <c r="Z3637" s="35">
        <f t="shared" si="296"/>
        <v>682843.29299999995</v>
      </c>
      <c r="AA3637" s="49"/>
      <c r="AB3637" s="39" t="s">
        <v>232</v>
      </c>
      <c r="AC3637" s="40"/>
    </row>
    <row r="3638" spans="1:29" ht="19.5" customHeight="1" x14ac:dyDescent="0.45">
      <c r="A3638" s="58">
        <v>46167</v>
      </c>
      <c r="B3638" s="57" t="s">
        <v>226</v>
      </c>
      <c r="C3638" s="27" t="s">
        <v>168</v>
      </c>
      <c r="D3638" s="25" t="s">
        <v>244</v>
      </c>
      <c r="E3638" s="26" t="s">
        <v>245</v>
      </c>
      <c r="F3638" s="27" t="str">
        <f>VLOOKUP(표1[[#This Row],[품번]],[1]!품번구분[#Data],2,0)</f>
        <v>G</v>
      </c>
      <c r="G3638" s="26">
        <v>20</v>
      </c>
      <c r="H3638" s="28">
        <v>90</v>
      </c>
      <c r="I3638" s="28">
        <v>0</v>
      </c>
      <c r="J3638" s="29">
        <f>표1[[#This Row],[C/V]]*표1[[#This Row],[판수]]-표1[[#This Row],[불량수량]]</f>
        <v>1800</v>
      </c>
      <c r="K3638" s="28" t="s">
        <v>266</v>
      </c>
      <c r="L3638" s="28" t="s">
        <v>117</v>
      </c>
      <c r="M3638" s="30" t="s">
        <v>353</v>
      </c>
      <c r="N3638" s="56" t="s">
        <v>230</v>
      </c>
      <c r="O3638" s="25">
        <f t="shared" si="292"/>
        <v>660</v>
      </c>
      <c r="P3638" s="31">
        <v>0</v>
      </c>
      <c r="Q3638" s="32"/>
      <c r="R3638" s="33">
        <f t="shared" si="294"/>
        <v>8.1818181818181817</v>
      </c>
      <c r="S3638" s="34">
        <f t="shared" si="293"/>
        <v>171</v>
      </c>
      <c r="T3638" s="35">
        <f>IF(L3638="비가동",0,VLOOKUP(E3638,[1]단가!$D$4:$G$1048576,4,0))</f>
        <v>350</v>
      </c>
      <c r="U3638" s="35">
        <f t="shared" si="295"/>
        <v>630000</v>
      </c>
      <c r="V3638" s="36" t="str">
        <f>IF($L3638="비가동",0,IF($B3638="in",VLOOKUP($E3638,[1]투입량!$M:$T,3,FALSE),VLOOKUP($E3638,[1]투입량!$D:$I,3,FALSE)))</f>
        <v>E5005-1</v>
      </c>
      <c r="W3638" s="35">
        <f>IF($L3638="비가동",0,IF($B3638="in",VLOOKUP($E3638,[1]투입량!$M:$T,6,FALSE),VLOOKUP($E3638,[1]투입량!$D:$I,5,FALSE)))</f>
        <v>1147</v>
      </c>
      <c r="X3638" s="35">
        <f t="shared" si="297"/>
        <v>113553</v>
      </c>
      <c r="Y3638" s="37">
        <f>IF(V3638=0,0,VLOOKUP(V3638,'[1]원재료 (2)'!C:H,3,0)*0.001)</f>
        <v>3.25</v>
      </c>
      <c r="Z3638" s="35">
        <f t="shared" si="296"/>
        <v>369047.25</v>
      </c>
      <c r="AA3638" s="49"/>
      <c r="AB3638" s="39" t="s">
        <v>232</v>
      </c>
      <c r="AC3638" s="40"/>
    </row>
    <row r="3639" spans="1:29" ht="19.5" customHeight="1" x14ac:dyDescent="0.45">
      <c r="A3639" s="58">
        <v>46167</v>
      </c>
      <c r="B3639" s="57" t="s">
        <v>226</v>
      </c>
      <c r="C3639" s="27" t="s">
        <v>168</v>
      </c>
      <c r="D3639" s="25" t="s">
        <v>246</v>
      </c>
      <c r="E3639" s="26" t="s">
        <v>451</v>
      </c>
      <c r="F3639" s="27" t="str">
        <f>VLOOKUP(표1[[#This Row],[품번]],[1]!품번구분[#Data],2,0)</f>
        <v>G</v>
      </c>
      <c r="G3639" s="26">
        <v>24</v>
      </c>
      <c r="H3639" s="28">
        <v>90</v>
      </c>
      <c r="I3639" s="28">
        <v>0</v>
      </c>
      <c r="J3639" s="29">
        <f>표1[[#This Row],[C/V]]*표1[[#This Row],[판수]]-표1[[#This Row],[불량수량]]</f>
        <v>2160</v>
      </c>
      <c r="K3639" s="28" t="s">
        <v>266</v>
      </c>
      <c r="L3639" s="28" t="s">
        <v>117</v>
      </c>
      <c r="M3639" s="30" t="s">
        <v>353</v>
      </c>
      <c r="N3639" s="56" t="s">
        <v>230</v>
      </c>
      <c r="O3639" s="25">
        <f t="shared" si="292"/>
        <v>660</v>
      </c>
      <c r="P3639" s="31">
        <v>0</v>
      </c>
      <c r="Q3639" s="32"/>
      <c r="R3639" s="33">
        <f t="shared" si="294"/>
        <v>8.1818181818181817</v>
      </c>
      <c r="S3639" s="34">
        <f t="shared" si="293"/>
        <v>171</v>
      </c>
      <c r="T3639" s="35">
        <f>IF(L3639="비가동",0,VLOOKUP(E3639,[1]단가!$D$4:$G$1048576,4,0))</f>
        <v>320</v>
      </c>
      <c r="U3639" s="35">
        <f t="shared" si="295"/>
        <v>691200</v>
      </c>
      <c r="V3639" s="36" t="str">
        <f>IF($L3639="비가동",0,IF($B3639="in",VLOOKUP($E3639,[1]투입량!$M:$T,3,FALSE),VLOOKUP($E3639,[1]투입량!$D:$I,3,FALSE)))</f>
        <v>E5005-1</v>
      </c>
      <c r="W3639" s="35">
        <f>IF($L3639="비가동",0,IF($B3639="in",VLOOKUP($E3639,[1]투입량!$M:$T,6,FALSE),VLOOKUP($E3639,[1]투입량!$D:$I,5,FALSE)))</f>
        <v>0</v>
      </c>
      <c r="X3639" s="35">
        <f t="shared" si="297"/>
        <v>0</v>
      </c>
      <c r="Y3639" s="37">
        <f>IF(V3639=0,0,VLOOKUP(V3639,'[1]원재료 (2)'!C:H,3,0)*0.001)</f>
        <v>3.25</v>
      </c>
      <c r="Z3639" s="35">
        <f t="shared" si="296"/>
        <v>0</v>
      </c>
      <c r="AA3639" s="49"/>
      <c r="AB3639" s="39" t="s">
        <v>232</v>
      </c>
      <c r="AC3639" s="40"/>
    </row>
    <row r="3640" spans="1:29" ht="19.5" customHeight="1" x14ac:dyDescent="0.45">
      <c r="A3640" s="58">
        <v>46167</v>
      </c>
      <c r="B3640" s="57" t="s">
        <v>29</v>
      </c>
      <c r="C3640" s="27" t="s">
        <v>168</v>
      </c>
      <c r="D3640" s="25" t="s">
        <v>267</v>
      </c>
      <c r="E3640" s="26" t="s">
        <v>487</v>
      </c>
      <c r="F3640" s="27" t="str">
        <f>VLOOKUP(표1[[#This Row],[품번]],[1]!품번구분[#Data],2,0)</f>
        <v>G</v>
      </c>
      <c r="G3640" s="26">
        <v>2</v>
      </c>
      <c r="H3640" s="28">
        <v>22</v>
      </c>
      <c r="I3640" s="28">
        <v>0</v>
      </c>
      <c r="J3640" s="29">
        <f>표1[[#This Row],[C/V]]*표1[[#This Row],[판수]]-표1[[#This Row],[불량수량]]</f>
        <v>44</v>
      </c>
      <c r="K3640" s="28" t="s">
        <v>269</v>
      </c>
      <c r="L3640" s="28" t="s">
        <v>34</v>
      </c>
      <c r="M3640" s="30" t="s">
        <v>230</v>
      </c>
      <c r="N3640" s="56" t="s">
        <v>495</v>
      </c>
      <c r="O3640" s="25">
        <f t="shared" si="292"/>
        <v>150</v>
      </c>
      <c r="P3640" s="31">
        <v>0</v>
      </c>
      <c r="Q3640" s="32"/>
      <c r="R3640" s="33">
        <f t="shared" si="294"/>
        <v>8.8000000000000007</v>
      </c>
      <c r="S3640" s="34">
        <f t="shared" si="293"/>
        <v>22</v>
      </c>
      <c r="T3640" s="35">
        <f>IF(L3640="비가동",0,VLOOKUP(E3640,[1]단가!$D$4:$G$1048576,4,0))</f>
        <v>0</v>
      </c>
      <c r="U3640" s="35">
        <f t="shared" si="295"/>
        <v>0</v>
      </c>
      <c r="V3640" s="36" t="str">
        <f>IF($L3640="비가동",0,IF($B3640="in",VLOOKUP($E3640,[1]투입량!$M:$T,3,FALSE),VLOOKUP($E3640,[1]투입량!$D:$I,3,FALSE)))</f>
        <v>E5005-1</v>
      </c>
      <c r="W3640" s="35">
        <f>IF($L3640="비가동",0,IF($B3640="in",VLOOKUP($E3640,[1]투입량!$M:$T,6,FALSE),VLOOKUP($E3640,[1]투입량!$D:$I,5,FALSE)))</f>
        <v>0</v>
      </c>
      <c r="X3640" s="35">
        <f t="shared" si="297"/>
        <v>0</v>
      </c>
      <c r="Y3640" s="37">
        <f>IF(V3640=0,0,VLOOKUP(V3640,'[1]원재료 (2)'!C:H,3,0)*0.001)</f>
        <v>3.25</v>
      </c>
      <c r="Z3640" s="35">
        <f t="shared" si="296"/>
        <v>0</v>
      </c>
      <c r="AA3640" s="49"/>
      <c r="AB3640" s="39" t="s">
        <v>232</v>
      </c>
      <c r="AC3640" s="40"/>
    </row>
    <row r="3641" spans="1:29" ht="19.5" hidden="1" customHeight="1" x14ac:dyDescent="0.45">
      <c r="A3641" s="58">
        <v>46167</v>
      </c>
      <c r="B3641" s="57" t="s">
        <v>29</v>
      </c>
      <c r="C3641" s="27" t="s">
        <v>168</v>
      </c>
      <c r="D3641" s="25" t="s">
        <v>267</v>
      </c>
      <c r="E3641" s="26" t="s">
        <v>339</v>
      </c>
      <c r="F3641" s="27" t="str">
        <f>VLOOKUP(표1[[#This Row],[품번]],[1]!품번구분[#Data],2,0)</f>
        <v>G</v>
      </c>
      <c r="G3641" s="26">
        <v>8</v>
      </c>
      <c r="H3641" s="28">
        <v>42</v>
      </c>
      <c r="I3641" s="28">
        <v>0</v>
      </c>
      <c r="J3641" s="29">
        <f>표1[[#This Row],[C/V]]*표1[[#This Row],[판수]]-표1[[#This Row],[불량수량]]</f>
        <v>336</v>
      </c>
      <c r="K3641" s="28" t="s">
        <v>269</v>
      </c>
      <c r="L3641" s="28" t="s">
        <v>34</v>
      </c>
      <c r="M3641" s="30">
        <v>0.54166666666666663</v>
      </c>
      <c r="N3641" s="56" t="s">
        <v>353</v>
      </c>
      <c r="O3641" s="25">
        <f t="shared" si="292"/>
        <v>290</v>
      </c>
      <c r="P3641" s="31">
        <v>90</v>
      </c>
      <c r="Q3641" s="54" t="s">
        <v>178</v>
      </c>
      <c r="R3641" s="33">
        <f t="shared" si="294"/>
        <v>8.6896551724137936</v>
      </c>
      <c r="S3641" s="34">
        <f t="shared" si="293"/>
        <v>127</v>
      </c>
      <c r="T3641" s="35">
        <f>IF(L3641="비가동",0,VLOOKUP(E3641,[1]단가!$D$4:$G$1048576,4,0))</f>
        <v>621.20000000000005</v>
      </c>
      <c r="U3641" s="35">
        <f t="shared" si="295"/>
        <v>208723.20000000001</v>
      </c>
      <c r="V3641" s="36" t="str">
        <f>IF($L3641="비가동",0,IF($B3641="in",VLOOKUP($E3641,[1]투입량!$M:$T,3,FALSE),VLOOKUP($E3641,[1]투입량!$D:$I,3,FALSE)))</f>
        <v>E5005-1</v>
      </c>
      <c r="W3641" s="35">
        <f>IF($L3641="비가동",0,IF($B3641="in",VLOOKUP($E3641,[1]투입량!$M:$T,6,FALSE),VLOOKUP($E3641,[1]투입량!$D:$I,5,FALSE)))</f>
        <v>252</v>
      </c>
      <c r="X3641" s="35">
        <f t="shared" si="297"/>
        <v>11642.400000000001</v>
      </c>
      <c r="Y3641" s="37">
        <f>IF(V3641=0,0,VLOOKUP(V3641,'[1]원재료 (2)'!C:H,3,0)*0.001)</f>
        <v>3.25</v>
      </c>
      <c r="Z3641" s="35">
        <f t="shared" si="296"/>
        <v>37837.800000000003</v>
      </c>
      <c r="AA3641" s="49"/>
      <c r="AB3641" s="39" t="s">
        <v>232</v>
      </c>
      <c r="AC3641" s="40"/>
    </row>
    <row r="3642" spans="1:29" ht="19.5" hidden="1" customHeight="1" x14ac:dyDescent="0.45">
      <c r="A3642" s="58">
        <v>46167</v>
      </c>
      <c r="B3642" s="57" t="s">
        <v>29</v>
      </c>
      <c r="C3642" s="27" t="s">
        <v>168</v>
      </c>
      <c r="D3642" s="25" t="s">
        <v>270</v>
      </c>
      <c r="E3642" s="26" t="s">
        <v>474</v>
      </c>
      <c r="F3642" s="27" t="str">
        <f>VLOOKUP(표1[[#This Row],[품번]],[1]!품번구분[#Data],2,0)</f>
        <v>G</v>
      </c>
      <c r="G3642" s="26">
        <v>4</v>
      </c>
      <c r="H3642" s="28">
        <v>68</v>
      </c>
      <c r="I3642" s="28">
        <v>0</v>
      </c>
      <c r="J3642" s="29">
        <f>표1[[#This Row],[C/V]]*표1[[#This Row],[판수]]-표1[[#This Row],[불량수량]]</f>
        <v>272</v>
      </c>
      <c r="K3642" s="28" t="s">
        <v>269</v>
      </c>
      <c r="L3642" s="28" t="s">
        <v>34</v>
      </c>
      <c r="M3642" s="30" t="s">
        <v>230</v>
      </c>
      <c r="N3642" s="56" t="s">
        <v>353</v>
      </c>
      <c r="O3642" s="25">
        <f t="shared" si="292"/>
        <v>520</v>
      </c>
      <c r="P3642" s="31">
        <v>100</v>
      </c>
      <c r="Q3642" s="32" t="s">
        <v>37</v>
      </c>
      <c r="R3642" s="33">
        <f t="shared" si="294"/>
        <v>7.8461538461538467</v>
      </c>
      <c r="S3642" s="34">
        <f t="shared" si="293"/>
        <v>153</v>
      </c>
      <c r="T3642" s="35">
        <f>IF(L3642="비가동",0,VLOOKUP(E3642,[1]단가!$D$4:$G$1048576,4,0))</f>
        <v>601.4</v>
      </c>
      <c r="U3642" s="35">
        <f t="shared" si="295"/>
        <v>163580.79999999999</v>
      </c>
      <c r="V3642" s="36" t="str">
        <f>IF($L3642="비가동",0,IF($B3642="in",VLOOKUP($E3642,[1]투입량!$M:$T,3,FALSE),VLOOKUP($E3642,[1]투입량!$D:$I,3,FALSE)))</f>
        <v>E5005-1</v>
      </c>
      <c r="W3642" s="35">
        <f>IF($L3642="비가동",0,IF($B3642="in",VLOOKUP($E3642,[1]투입량!$M:$T,6,FALSE),VLOOKUP($E3642,[1]투입량!$D:$I,5,FALSE)))</f>
        <v>248</v>
      </c>
      <c r="X3642" s="35">
        <f t="shared" si="297"/>
        <v>18550.400000000001</v>
      </c>
      <c r="Y3642" s="37">
        <f>IF(V3642=0,0,VLOOKUP(V3642,'[1]원재료 (2)'!C:H,3,0)*0.001)</f>
        <v>3.25</v>
      </c>
      <c r="Z3642" s="35">
        <f t="shared" si="296"/>
        <v>60288.800000000003</v>
      </c>
      <c r="AA3642" s="49" t="s">
        <v>496</v>
      </c>
      <c r="AB3642" s="39" t="s">
        <v>232</v>
      </c>
      <c r="AC3642" s="40"/>
    </row>
    <row r="3643" spans="1:29" ht="19.5" customHeight="1" x14ac:dyDescent="0.45">
      <c r="A3643" s="58">
        <v>46167</v>
      </c>
      <c r="B3643" s="57" t="s">
        <v>29</v>
      </c>
      <c r="C3643" s="27" t="s">
        <v>168</v>
      </c>
      <c r="D3643" s="25" t="s">
        <v>273</v>
      </c>
      <c r="E3643" s="26" t="s">
        <v>475</v>
      </c>
      <c r="F3643" s="27" t="str">
        <f>VLOOKUP(표1[[#This Row],[품번]],[1]!품번구분[#Data],2,0)</f>
        <v>G</v>
      </c>
      <c r="G3643" s="26">
        <v>4</v>
      </c>
      <c r="H3643" s="28">
        <v>80</v>
      </c>
      <c r="I3643" s="28">
        <v>0</v>
      </c>
      <c r="J3643" s="29">
        <f>표1[[#This Row],[C/V]]*표1[[#This Row],[판수]]-표1[[#This Row],[불량수량]]</f>
        <v>320</v>
      </c>
      <c r="K3643" s="28" t="s">
        <v>269</v>
      </c>
      <c r="L3643" s="28" t="s">
        <v>34</v>
      </c>
      <c r="M3643" s="30" t="s">
        <v>230</v>
      </c>
      <c r="N3643" s="56" t="s">
        <v>353</v>
      </c>
      <c r="O3643" s="25">
        <f t="shared" si="292"/>
        <v>620</v>
      </c>
      <c r="P3643" s="31">
        <v>0</v>
      </c>
      <c r="Q3643" s="32"/>
      <c r="R3643" s="33">
        <f t="shared" si="294"/>
        <v>7.741935483870968</v>
      </c>
      <c r="S3643" s="34">
        <f t="shared" si="293"/>
        <v>164</v>
      </c>
      <c r="T3643" s="35">
        <f>IF(L3643="비가동",0,VLOOKUP(E3643,[1]단가!$D$4:$G$1048576,4,0))</f>
        <v>550</v>
      </c>
      <c r="U3643" s="35">
        <f t="shared" si="295"/>
        <v>176000</v>
      </c>
      <c r="V3643" s="36" t="str">
        <f>IF($L3643="비가동",0,IF($B3643="in",VLOOKUP($E3643,[1]투입량!$M:$T,3,FALSE),VLOOKUP($E3643,[1]투입량!$D:$I,3,FALSE)))</f>
        <v>E5005-1</v>
      </c>
      <c r="W3643" s="35">
        <f>IF($L3643="비가동",0,IF($B3643="in",VLOOKUP($E3643,[1]투입량!$M:$T,6,FALSE),VLOOKUP($E3643,[1]투입량!$D:$I,5,FALSE)))</f>
        <v>480</v>
      </c>
      <c r="X3643" s="35">
        <f t="shared" si="297"/>
        <v>42240</v>
      </c>
      <c r="Y3643" s="37">
        <f>IF(V3643=0,0,VLOOKUP(V3643,'[1]원재료 (2)'!C:H,3,0)*0.001)</f>
        <v>3.25</v>
      </c>
      <c r="Z3643" s="35">
        <f t="shared" si="296"/>
        <v>137280</v>
      </c>
      <c r="AA3643" s="49"/>
      <c r="AB3643" s="39" t="s">
        <v>232</v>
      </c>
      <c r="AC3643" s="40"/>
    </row>
    <row r="3644" spans="1:29" ht="19.5" hidden="1" customHeight="1" x14ac:dyDescent="0.45">
      <c r="A3644" s="58">
        <v>46167</v>
      </c>
      <c r="B3644" s="57" t="s">
        <v>29</v>
      </c>
      <c r="C3644" s="27" t="s">
        <v>168</v>
      </c>
      <c r="D3644" s="25" t="s">
        <v>267</v>
      </c>
      <c r="E3644" s="26" t="s">
        <v>339</v>
      </c>
      <c r="F3644" s="27" t="str">
        <f>VLOOKUP(표1[[#This Row],[품번]],[1]!품번구분[#Data],2,0)</f>
        <v>G</v>
      </c>
      <c r="G3644" s="26">
        <v>8</v>
      </c>
      <c r="H3644" s="28">
        <v>85</v>
      </c>
      <c r="I3644" s="28">
        <v>0</v>
      </c>
      <c r="J3644" s="29">
        <f>표1[[#This Row],[C/V]]*표1[[#This Row],[판수]]-표1[[#This Row],[불량수량]]</f>
        <v>680</v>
      </c>
      <c r="K3644" s="28" t="s">
        <v>275</v>
      </c>
      <c r="L3644" s="28" t="s">
        <v>117</v>
      </c>
      <c r="M3644" s="30" t="s">
        <v>353</v>
      </c>
      <c r="N3644" s="56" t="s">
        <v>230</v>
      </c>
      <c r="O3644" s="25">
        <f t="shared" si="292"/>
        <v>650</v>
      </c>
      <c r="P3644" s="31">
        <v>10</v>
      </c>
      <c r="Q3644" s="32" t="s">
        <v>209</v>
      </c>
      <c r="R3644" s="33">
        <f t="shared" si="294"/>
        <v>7.8461538461538467</v>
      </c>
      <c r="S3644" s="34">
        <f t="shared" si="293"/>
        <v>127</v>
      </c>
      <c r="T3644" s="35">
        <f>IF(L3644="비가동",0,VLOOKUP(E3644,[1]단가!$D$4:$G$1048576,4,0))</f>
        <v>621.20000000000005</v>
      </c>
      <c r="U3644" s="35">
        <f t="shared" si="295"/>
        <v>422416.00000000006</v>
      </c>
      <c r="V3644" s="36" t="str">
        <f>IF($L3644="비가동",0,IF($B3644="in",VLOOKUP($E3644,[1]투입량!$M:$T,3,FALSE),VLOOKUP($E3644,[1]투입량!$D:$I,3,FALSE)))</f>
        <v>E5005-1</v>
      </c>
      <c r="W3644" s="35">
        <f>IF($L3644="비가동",0,IF($B3644="in",VLOOKUP($E3644,[1]투입량!$M:$T,6,FALSE),VLOOKUP($E3644,[1]투입량!$D:$I,5,FALSE)))</f>
        <v>252</v>
      </c>
      <c r="X3644" s="35">
        <f t="shared" si="297"/>
        <v>23562.000000000004</v>
      </c>
      <c r="Y3644" s="37">
        <f>IF(V3644=0,0,VLOOKUP(V3644,'[1]원재료 (2)'!C:H,3,0)*0.001)</f>
        <v>3.25</v>
      </c>
      <c r="Z3644" s="35">
        <f t="shared" si="296"/>
        <v>76576.500000000015</v>
      </c>
      <c r="AA3644" s="49" t="s">
        <v>497</v>
      </c>
      <c r="AB3644" s="39" t="s">
        <v>232</v>
      </c>
      <c r="AC3644" s="40"/>
    </row>
    <row r="3645" spans="1:29" ht="19.5" hidden="1" customHeight="1" x14ac:dyDescent="0.45">
      <c r="A3645" s="58">
        <v>46167</v>
      </c>
      <c r="B3645" s="57" t="s">
        <v>29</v>
      </c>
      <c r="C3645" s="27" t="s">
        <v>168</v>
      </c>
      <c r="D3645" s="25" t="s">
        <v>270</v>
      </c>
      <c r="E3645" s="26" t="s">
        <v>474</v>
      </c>
      <c r="F3645" s="27" t="str">
        <f>VLOOKUP(표1[[#This Row],[품번]],[1]!품번구분[#Data],2,0)</f>
        <v>G</v>
      </c>
      <c r="G3645" s="26">
        <v>4</v>
      </c>
      <c r="H3645" s="28">
        <v>85</v>
      </c>
      <c r="I3645" s="28">
        <v>0</v>
      </c>
      <c r="J3645" s="29">
        <f>표1[[#This Row],[C/V]]*표1[[#This Row],[판수]]-표1[[#This Row],[불량수량]]</f>
        <v>340</v>
      </c>
      <c r="K3645" s="28" t="s">
        <v>275</v>
      </c>
      <c r="L3645" s="28" t="s">
        <v>117</v>
      </c>
      <c r="M3645" s="30" t="s">
        <v>353</v>
      </c>
      <c r="N3645" s="56" t="s">
        <v>230</v>
      </c>
      <c r="O3645" s="25">
        <f t="shared" si="292"/>
        <v>650</v>
      </c>
      <c r="P3645" s="31">
        <v>10</v>
      </c>
      <c r="Q3645" s="32" t="s">
        <v>209</v>
      </c>
      <c r="R3645" s="33">
        <f t="shared" si="294"/>
        <v>7.8461538461538467</v>
      </c>
      <c r="S3645" s="34">
        <f t="shared" si="293"/>
        <v>153</v>
      </c>
      <c r="T3645" s="35">
        <f>IF(L3645="비가동",0,VLOOKUP(E3645,[1]단가!$D$4:$G$1048576,4,0))</f>
        <v>601.4</v>
      </c>
      <c r="U3645" s="35">
        <f t="shared" si="295"/>
        <v>204476</v>
      </c>
      <c r="V3645" s="36" t="str">
        <f>IF($L3645="비가동",0,IF($B3645="in",VLOOKUP($E3645,[1]투입량!$M:$T,3,FALSE),VLOOKUP($E3645,[1]투입량!$D:$I,3,FALSE)))</f>
        <v>E5005-1</v>
      </c>
      <c r="W3645" s="35">
        <f>IF($L3645="비가동",0,IF($B3645="in",VLOOKUP($E3645,[1]투입량!$M:$T,6,FALSE),VLOOKUP($E3645,[1]투입량!$D:$I,5,FALSE)))</f>
        <v>248</v>
      </c>
      <c r="X3645" s="35">
        <f t="shared" si="297"/>
        <v>23188</v>
      </c>
      <c r="Y3645" s="37">
        <f>IF(V3645=0,0,VLOOKUP(V3645,'[1]원재료 (2)'!C:H,3,0)*0.001)</f>
        <v>3.25</v>
      </c>
      <c r="Z3645" s="35">
        <f t="shared" si="296"/>
        <v>75361</v>
      </c>
      <c r="AA3645" s="49" t="s">
        <v>497</v>
      </c>
      <c r="AB3645" s="39" t="s">
        <v>232</v>
      </c>
      <c r="AC3645" s="40"/>
    </row>
    <row r="3646" spans="1:29" ht="19.5" hidden="1" customHeight="1" x14ac:dyDescent="0.45">
      <c r="A3646" s="58">
        <v>46167</v>
      </c>
      <c r="B3646" s="57" t="s">
        <v>29</v>
      </c>
      <c r="C3646" s="27" t="s">
        <v>168</v>
      </c>
      <c r="D3646" s="25" t="s">
        <v>273</v>
      </c>
      <c r="E3646" s="26" t="s">
        <v>475</v>
      </c>
      <c r="F3646" s="27" t="str">
        <f>VLOOKUP(표1[[#This Row],[품번]],[1]!품번구분[#Data],2,0)</f>
        <v>G</v>
      </c>
      <c r="G3646" s="26">
        <v>4</v>
      </c>
      <c r="H3646" s="28">
        <v>84</v>
      </c>
      <c r="I3646" s="28">
        <v>0</v>
      </c>
      <c r="J3646" s="29">
        <f>표1[[#This Row],[C/V]]*표1[[#This Row],[판수]]-표1[[#This Row],[불량수량]]</f>
        <v>336</v>
      </c>
      <c r="K3646" s="28" t="s">
        <v>275</v>
      </c>
      <c r="L3646" s="28" t="s">
        <v>117</v>
      </c>
      <c r="M3646" s="30" t="s">
        <v>353</v>
      </c>
      <c r="N3646" s="56" t="s">
        <v>230</v>
      </c>
      <c r="O3646" s="25">
        <f t="shared" si="292"/>
        <v>650</v>
      </c>
      <c r="P3646" s="31">
        <v>10</v>
      </c>
      <c r="Q3646" s="32" t="s">
        <v>209</v>
      </c>
      <c r="R3646" s="33">
        <f t="shared" si="294"/>
        <v>7.7538461538461538</v>
      </c>
      <c r="S3646" s="34">
        <f t="shared" si="293"/>
        <v>164</v>
      </c>
      <c r="T3646" s="35">
        <f>IF(L3646="비가동",0,VLOOKUP(E3646,[1]단가!$D$4:$G$1048576,4,0))</f>
        <v>550</v>
      </c>
      <c r="U3646" s="35">
        <f t="shared" si="295"/>
        <v>184800</v>
      </c>
      <c r="V3646" s="36" t="str">
        <f>IF($L3646="비가동",0,IF($B3646="in",VLOOKUP($E3646,[1]투입량!$M:$T,3,FALSE),VLOOKUP($E3646,[1]투입량!$D:$I,3,FALSE)))</f>
        <v>E5005-1</v>
      </c>
      <c r="W3646" s="35">
        <f>IF($L3646="비가동",0,IF($B3646="in",VLOOKUP($E3646,[1]투입량!$M:$T,6,FALSE),VLOOKUP($E3646,[1]투입량!$D:$I,5,FALSE)))</f>
        <v>480</v>
      </c>
      <c r="X3646" s="35">
        <f t="shared" si="297"/>
        <v>44352</v>
      </c>
      <c r="Y3646" s="37">
        <f>IF(V3646=0,0,VLOOKUP(V3646,'[1]원재료 (2)'!C:H,3,0)*0.001)</f>
        <v>3.25</v>
      </c>
      <c r="Z3646" s="35">
        <f t="shared" si="296"/>
        <v>144144</v>
      </c>
      <c r="AA3646" s="49" t="s">
        <v>497</v>
      </c>
      <c r="AB3646" s="39" t="s">
        <v>232</v>
      </c>
      <c r="AC3646" s="40"/>
    </row>
    <row r="3647" spans="1:29" ht="19.5" customHeight="1" x14ac:dyDescent="0.45">
      <c r="A3647" s="58">
        <v>46167</v>
      </c>
      <c r="B3647" s="57" t="s">
        <v>29</v>
      </c>
      <c r="C3647" s="27" t="s">
        <v>168</v>
      </c>
      <c r="D3647" s="25" t="s">
        <v>276</v>
      </c>
      <c r="E3647" s="26" t="s">
        <v>277</v>
      </c>
      <c r="F3647" s="27" t="str">
        <f>VLOOKUP(표1[[#This Row],[품번]],[1]!품번구분[#Data],2,0)</f>
        <v>G</v>
      </c>
      <c r="G3647" s="26">
        <v>4</v>
      </c>
      <c r="H3647" s="28">
        <v>76</v>
      </c>
      <c r="I3647" s="28">
        <v>0</v>
      </c>
      <c r="J3647" s="29">
        <f>표1[[#This Row],[C/V]]*표1[[#This Row],[판수]]-표1[[#This Row],[불량수량]]</f>
        <v>304</v>
      </c>
      <c r="K3647" s="28" t="s">
        <v>481</v>
      </c>
      <c r="L3647" s="28" t="s">
        <v>34</v>
      </c>
      <c r="M3647" s="30" t="s">
        <v>230</v>
      </c>
      <c r="N3647" s="56" t="s">
        <v>353</v>
      </c>
      <c r="O3647" s="25">
        <f t="shared" si="292"/>
        <v>620</v>
      </c>
      <c r="P3647" s="31">
        <v>0</v>
      </c>
      <c r="Q3647" s="32"/>
      <c r="R3647" s="33">
        <f t="shared" si="294"/>
        <v>7.354838709677419</v>
      </c>
      <c r="S3647" s="34">
        <f t="shared" si="293"/>
        <v>176</v>
      </c>
      <c r="T3647" s="35">
        <f>IF(L3647="비가동",0,VLOOKUP(E3647,[1]단가!$D$4:$G$1048576,4,0))</f>
        <v>832.6</v>
      </c>
      <c r="U3647" s="35">
        <f t="shared" si="295"/>
        <v>253110.39999999999</v>
      </c>
      <c r="V3647" s="36" t="str">
        <f>IF($L3647="비가동",0,IF($B3647="in",VLOOKUP($E3647,[1]투입량!$M:$T,3,FALSE),VLOOKUP($E3647,[1]투입량!$D:$I,3,FALSE)))</f>
        <v>E5005-1</v>
      </c>
      <c r="W3647" s="35">
        <f>IF($L3647="비가동",0,IF($B3647="in",VLOOKUP($E3647,[1]투입량!$M:$T,6,FALSE),VLOOKUP($E3647,[1]투입량!$D:$I,5,FALSE)))</f>
        <v>0</v>
      </c>
      <c r="X3647" s="35">
        <f t="shared" si="297"/>
        <v>0</v>
      </c>
      <c r="Y3647" s="37">
        <f>IF(V3647=0,0,VLOOKUP(V3647,[1]원재료!C:H,3,0)*0.001)</f>
        <v>3.25</v>
      </c>
      <c r="Z3647" s="35">
        <f t="shared" si="296"/>
        <v>0</v>
      </c>
      <c r="AA3647" s="49"/>
      <c r="AB3647" s="39" t="s">
        <v>232</v>
      </c>
      <c r="AC3647" s="40"/>
    </row>
    <row r="3648" spans="1:29" ht="19.5" customHeight="1" x14ac:dyDescent="0.45">
      <c r="A3648" s="58">
        <v>46167</v>
      </c>
      <c r="B3648" s="57" t="s">
        <v>29</v>
      </c>
      <c r="C3648" s="27" t="s">
        <v>168</v>
      </c>
      <c r="D3648" s="25" t="s">
        <v>279</v>
      </c>
      <c r="E3648" s="26" t="s">
        <v>392</v>
      </c>
      <c r="F3648" s="27" t="str">
        <f>VLOOKUP(표1[[#This Row],[품번]],[1]!품번구분[#Data],2,0)</f>
        <v>G</v>
      </c>
      <c r="G3648" s="26">
        <v>70</v>
      </c>
      <c r="H3648" s="28">
        <v>71</v>
      </c>
      <c r="I3648" s="28">
        <v>0</v>
      </c>
      <c r="J3648" s="29">
        <f>표1[[#This Row],[C/V]]*표1[[#This Row],[판수]]-표1[[#This Row],[불량수량]]</f>
        <v>4970</v>
      </c>
      <c r="K3648" s="28" t="s">
        <v>481</v>
      </c>
      <c r="L3648" s="28" t="s">
        <v>34</v>
      </c>
      <c r="M3648" s="30" t="s">
        <v>230</v>
      </c>
      <c r="N3648" s="56" t="s">
        <v>353</v>
      </c>
      <c r="O3648" s="25">
        <f t="shared" si="292"/>
        <v>620</v>
      </c>
      <c r="P3648" s="31">
        <v>0</v>
      </c>
      <c r="Q3648" s="32"/>
      <c r="R3648" s="33">
        <f t="shared" si="294"/>
        <v>6.870967741935484</v>
      </c>
      <c r="S3648" s="34">
        <f t="shared" si="293"/>
        <v>178</v>
      </c>
      <c r="T3648" s="35">
        <f>IF(L3648="비가동",0,VLOOKUP(E3648,[1]단가!$D$4:$G$1048576,4,0))</f>
        <v>321.89999999999998</v>
      </c>
      <c r="U3648" s="35">
        <f t="shared" si="295"/>
        <v>1599843</v>
      </c>
      <c r="V3648" s="36" t="str">
        <f>IF($L3648="비가동",0,IF($B3648="in",VLOOKUP($E3648,[1]투입량!$M:$T,3,FALSE),VLOOKUP($E3648,[1]투입량!$D:$I,3,FALSE)))</f>
        <v>E5802</v>
      </c>
      <c r="W3648" s="35">
        <f>IF($L3648="비가동",0,IF($B3648="in",VLOOKUP($E3648,[1]투입량!$M:$T,6,FALSE),VLOOKUP($E3648,[1]투입량!$D:$I,5,FALSE)))</f>
        <v>68</v>
      </c>
      <c r="X3648" s="35">
        <f t="shared" si="297"/>
        <v>5310.8000000000011</v>
      </c>
      <c r="Y3648" s="37">
        <f>IF(V3648=0,0,VLOOKUP(V3648,[1]원재료!C:H,3,0)*0.001)</f>
        <v>5.83</v>
      </c>
      <c r="Z3648" s="35">
        <f t="shared" si="296"/>
        <v>30961.964000000007</v>
      </c>
      <c r="AA3648" s="49"/>
      <c r="AB3648" s="39" t="s">
        <v>232</v>
      </c>
      <c r="AC3648" s="40"/>
    </row>
    <row r="3649" spans="1:29" ht="19.5" customHeight="1" x14ac:dyDescent="0.45">
      <c r="A3649" s="58">
        <v>46167</v>
      </c>
      <c r="B3649" s="57" t="s">
        <v>29</v>
      </c>
      <c r="C3649" s="27" t="s">
        <v>168</v>
      </c>
      <c r="D3649" s="25" t="s">
        <v>281</v>
      </c>
      <c r="E3649" s="26" t="s">
        <v>282</v>
      </c>
      <c r="F3649" s="27" t="str">
        <f>VLOOKUP(표1[[#This Row],[품번]],[1]!품번구분[#Data],2,0)</f>
        <v>G</v>
      </c>
      <c r="G3649" s="26">
        <v>4</v>
      </c>
      <c r="H3649" s="28">
        <v>72</v>
      </c>
      <c r="I3649" s="28">
        <v>0</v>
      </c>
      <c r="J3649" s="29">
        <f>표1[[#This Row],[C/V]]*표1[[#This Row],[판수]]-표1[[#This Row],[불량수량]]</f>
        <v>288</v>
      </c>
      <c r="K3649" s="28" t="s">
        <v>481</v>
      </c>
      <c r="L3649" s="28" t="s">
        <v>34</v>
      </c>
      <c r="M3649" s="30" t="s">
        <v>230</v>
      </c>
      <c r="N3649" s="56" t="s">
        <v>353</v>
      </c>
      <c r="O3649" s="25">
        <f t="shared" si="292"/>
        <v>620</v>
      </c>
      <c r="P3649" s="31">
        <v>0</v>
      </c>
      <c r="Q3649" s="32"/>
      <c r="R3649" s="33">
        <f t="shared" si="294"/>
        <v>6.967741935483871</v>
      </c>
      <c r="S3649" s="34">
        <f t="shared" si="293"/>
        <v>177</v>
      </c>
      <c r="T3649" s="35">
        <f>IF(L3649="비가동",0,VLOOKUP(E3649,[1]단가!$D$4:$G$1048576,4,0))</f>
        <v>0</v>
      </c>
      <c r="U3649" s="35">
        <f t="shared" si="295"/>
        <v>0</v>
      </c>
      <c r="V3649" s="36" t="str">
        <f>IF($L3649="비가동",0,IF($B3649="in",VLOOKUP($E3649,[1]투입량!$M:$T,3,FALSE),VLOOKUP($E3649,[1]투입량!$D:$I,3,FALSE)))</f>
        <v>E5005-1</v>
      </c>
      <c r="W3649" s="35">
        <f>IF($L3649="비가동",0,IF($B3649="in",VLOOKUP($E3649,[1]투입량!$M:$T,6,FALSE),VLOOKUP($E3649,[1]투입량!$D:$I,5,FALSE)))</f>
        <v>0</v>
      </c>
      <c r="X3649" s="35">
        <f t="shared" si="297"/>
        <v>0</v>
      </c>
      <c r="Y3649" s="37">
        <f>IF(V3649=0,0,VLOOKUP(V3649,[1]원재료!C:H,3,0)*0.001)</f>
        <v>3.25</v>
      </c>
      <c r="Z3649" s="35">
        <f t="shared" si="296"/>
        <v>0</v>
      </c>
      <c r="AA3649" s="49"/>
      <c r="AB3649" s="39" t="s">
        <v>232</v>
      </c>
      <c r="AC3649" s="40"/>
    </row>
    <row r="3650" spans="1:29" ht="19.5" customHeight="1" x14ac:dyDescent="0.45">
      <c r="A3650" s="58">
        <v>46167</v>
      </c>
      <c r="B3650" s="57" t="s">
        <v>29</v>
      </c>
      <c r="C3650" s="27" t="s">
        <v>168</v>
      </c>
      <c r="D3650" s="25" t="s">
        <v>276</v>
      </c>
      <c r="E3650" s="26" t="s">
        <v>277</v>
      </c>
      <c r="F3650" s="27" t="str">
        <f>VLOOKUP(표1[[#This Row],[품번]],[1]!품번구분[#Data],2,0)</f>
        <v>G</v>
      </c>
      <c r="G3650" s="26">
        <v>4</v>
      </c>
      <c r="H3650" s="28">
        <v>100</v>
      </c>
      <c r="I3650" s="28">
        <v>0</v>
      </c>
      <c r="J3650" s="29">
        <f>표1[[#This Row],[C/V]]*표1[[#This Row],[판수]]-표1[[#This Row],[불량수량]]</f>
        <v>400</v>
      </c>
      <c r="K3650" s="28" t="s">
        <v>278</v>
      </c>
      <c r="L3650" s="28" t="s">
        <v>117</v>
      </c>
      <c r="M3650" s="30" t="s">
        <v>353</v>
      </c>
      <c r="N3650" s="56" t="s">
        <v>230</v>
      </c>
      <c r="O3650" s="25">
        <f t="shared" ref="O3650:O3713" si="298">IF(OR($M3650="",$N3650="",$M3650=$N3650),0,MAX(0,IF(AND(WEEKDAY($A3650,2)&lt;=5,$L3650="주간"),MIN(ROUND(MOD($N3650-$M3650,1)*1440-IF(AND($M3650&lt;TIME(13,0,0),IF($N3650&lt;=$M3650,$N3650+1,$N3650)&gt;TIME(12,0,0)),(MIN(IF($N3650&lt;=$M3650,$N3650+1,$N3650),TIME(13,0,0))-MAX($M3650,TIME(12,0,0)))*1440,0)-IF(AND($M3650&lt;TIME(17,40,0),IF($N3650&lt;=$M3650,$N3650+1,$N3650)&gt;TIME(17,0,0)),(MIN(IF($N3650&lt;=$M3650,$N3650+1,$N3650),TIME(17,40,0))-MAX($M3650,TIME(17,0,0)))*1440,0),0),620),IF(AND(WEEKDAY($A3650,2)&lt;=5,$L3650="야간"),MIN(ROUND(MOD($N3650-$M3650,1)*1440-IF(AND(IF($M3650&lt;0.5,$M3650+1,$M3650)&lt;TIME(3,30,0)+1,IF($N3650&lt;0.5,$N3650+1,$N3650)&gt;TIME(2,30,0)+1),(MIN(IF($N3650&lt;0.5,$N3650+1,$N3650),TIME(3,30,0)+1)-MAX(IF($M3650&lt;0.5,$M3650+1,$M3650),TIME(2,30,0)+1))*1440,0),0),660),IF(AND(WEEKDAY($A3650,2)&gt;5,$L3650="주간"),MIN(ROUND(MOD($N3650-$M3650,1)*1440-IF(AND($M3650&lt;TIME(13,0,0),IF($N3650&lt;=$M3650,$N3650+1,$N3650)&gt;TIME(12,0,0)),(MIN(IF($N3650&lt;=$M3650,$N3650+1,$N3650),TIME(13,0,0))-MAX($M3650,TIME(12,0,0)))*1440,0),0),540),IF(AND(WEEKDAY($A3650,2)&gt;5,$L3650="야간"),MIN(ROUND(MOD($N3650-$M3650,1)*1440-IF(AND(IF($M3650&lt;0.5,$M3650+1,$M3650)&lt;TIME(3,30,0)+1,IF($N3650&lt;0.5,$N3650+1,$N3650)&gt;TIME(2,0,0)+1),(MIN(IF($N3650&lt;0.5,$N3650+1,$N3650),TIME(3,30,0)+1)-MAX(IF($M3650&lt;0.5,$M3650+1,$M3650),TIME(2,0,0)+1))*1440,0),0),750),0))))-$P3650))</f>
        <v>660</v>
      </c>
      <c r="P3650" s="31">
        <v>0</v>
      </c>
      <c r="Q3650" s="32"/>
      <c r="R3650" s="33">
        <f t="shared" si="294"/>
        <v>9.0909090909090917</v>
      </c>
      <c r="S3650" s="34">
        <f t="shared" si="293"/>
        <v>176</v>
      </c>
      <c r="T3650" s="35">
        <f>IF(L3650="비가동",0,VLOOKUP(E3650,[1]단가!$D$4:$G$1048576,4,0))</f>
        <v>832.6</v>
      </c>
      <c r="U3650" s="35">
        <f t="shared" si="295"/>
        <v>333040</v>
      </c>
      <c r="V3650" s="36" t="str">
        <f>IF($L3650="비가동",0,IF($B3650="in",VLOOKUP($E3650,[1]투입량!$M:$T,3,FALSE),VLOOKUP($E3650,[1]투입량!$D:$I,3,FALSE)))</f>
        <v>E5005-1</v>
      </c>
      <c r="W3650" s="35">
        <f>IF($L3650="비가동",0,IF($B3650="in",VLOOKUP($E3650,[1]투입량!$M:$T,6,FALSE),VLOOKUP($E3650,[1]투입량!$D:$I,5,FALSE)))</f>
        <v>0</v>
      </c>
      <c r="X3650" s="35">
        <f t="shared" si="297"/>
        <v>0</v>
      </c>
      <c r="Y3650" s="37">
        <f>IF(V3650=0,0,VLOOKUP(V3650,[1]원재료!C:H,3,0)*0.001)</f>
        <v>3.25</v>
      </c>
      <c r="Z3650" s="35">
        <f t="shared" si="296"/>
        <v>0</v>
      </c>
      <c r="AA3650" s="49"/>
      <c r="AB3650" s="39" t="s">
        <v>232</v>
      </c>
      <c r="AC3650" s="40"/>
    </row>
    <row r="3651" spans="1:29" ht="19.5" customHeight="1" x14ac:dyDescent="0.45">
      <c r="A3651" s="58">
        <v>46167</v>
      </c>
      <c r="B3651" s="57" t="s">
        <v>29</v>
      </c>
      <c r="C3651" s="27" t="s">
        <v>168</v>
      </c>
      <c r="D3651" s="25" t="s">
        <v>279</v>
      </c>
      <c r="E3651" s="26" t="s">
        <v>392</v>
      </c>
      <c r="F3651" s="27" t="str">
        <f>VLOOKUP(표1[[#This Row],[품번]],[1]!품번구분[#Data],2,0)</f>
        <v>G</v>
      </c>
      <c r="G3651" s="26">
        <v>70</v>
      </c>
      <c r="H3651" s="28">
        <v>107</v>
      </c>
      <c r="I3651" s="28">
        <v>0</v>
      </c>
      <c r="J3651" s="29">
        <f>표1[[#This Row],[C/V]]*표1[[#This Row],[판수]]-표1[[#This Row],[불량수량]]</f>
        <v>7490</v>
      </c>
      <c r="K3651" s="28" t="s">
        <v>278</v>
      </c>
      <c r="L3651" s="28" t="s">
        <v>117</v>
      </c>
      <c r="M3651" s="30" t="s">
        <v>353</v>
      </c>
      <c r="N3651" s="56" t="s">
        <v>230</v>
      </c>
      <c r="O3651" s="25">
        <f t="shared" si="298"/>
        <v>660</v>
      </c>
      <c r="P3651" s="31">
        <v>0</v>
      </c>
      <c r="Q3651" s="32"/>
      <c r="R3651" s="33">
        <f t="shared" si="294"/>
        <v>9.7272727272727266</v>
      </c>
      <c r="S3651" s="34">
        <f t="shared" ref="S3651:S3714" si="299">SUMIFS(H:H,$A:$A,A3651,$D:$D,D3651,$E:$E,E3651)</f>
        <v>178</v>
      </c>
      <c r="T3651" s="35">
        <f>IF(L3651="비가동",0,VLOOKUP(E3651,[1]단가!$D$4:$G$1048576,4,0))</f>
        <v>321.89999999999998</v>
      </c>
      <c r="U3651" s="35">
        <f t="shared" si="295"/>
        <v>2411031</v>
      </c>
      <c r="V3651" s="36" t="str">
        <f>IF($L3651="비가동",0,IF($B3651="in",VLOOKUP($E3651,[1]투입량!$M:$T,3,FALSE),VLOOKUP($E3651,[1]투입량!$D:$I,3,FALSE)))</f>
        <v>E5802</v>
      </c>
      <c r="W3651" s="35">
        <f>IF($L3651="비가동",0,IF($B3651="in",VLOOKUP($E3651,[1]투입량!$M:$T,6,FALSE),VLOOKUP($E3651,[1]투입량!$D:$I,5,FALSE)))</f>
        <v>68</v>
      </c>
      <c r="X3651" s="35">
        <f t="shared" si="297"/>
        <v>8003.6000000000013</v>
      </c>
      <c r="Y3651" s="37">
        <f>IF(V3651=0,0,VLOOKUP(V3651,[1]원재료!C:H,3,0)*0.001)</f>
        <v>5.83</v>
      </c>
      <c r="Z3651" s="35">
        <f t="shared" si="296"/>
        <v>46660.988000000005</v>
      </c>
      <c r="AA3651" s="49"/>
      <c r="AB3651" s="39" t="s">
        <v>232</v>
      </c>
      <c r="AC3651" s="40"/>
    </row>
    <row r="3652" spans="1:29" ht="19.5" customHeight="1" x14ac:dyDescent="0.45">
      <c r="A3652" s="58">
        <v>46167</v>
      </c>
      <c r="B3652" s="57" t="s">
        <v>29</v>
      </c>
      <c r="C3652" s="27" t="s">
        <v>168</v>
      </c>
      <c r="D3652" s="25" t="s">
        <v>281</v>
      </c>
      <c r="E3652" s="26" t="s">
        <v>282</v>
      </c>
      <c r="F3652" s="27" t="str">
        <f>VLOOKUP(표1[[#This Row],[품번]],[1]!품번구분[#Data],2,0)</f>
        <v>G</v>
      </c>
      <c r="G3652" s="26">
        <v>4</v>
      </c>
      <c r="H3652" s="28">
        <v>105</v>
      </c>
      <c r="I3652" s="28">
        <v>0</v>
      </c>
      <c r="J3652" s="29">
        <f>표1[[#This Row],[C/V]]*표1[[#This Row],[판수]]-표1[[#This Row],[불량수량]]</f>
        <v>420</v>
      </c>
      <c r="K3652" s="28" t="s">
        <v>278</v>
      </c>
      <c r="L3652" s="28" t="s">
        <v>117</v>
      </c>
      <c r="M3652" s="30" t="s">
        <v>353</v>
      </c>
      <c r="N3652" s="56" t="s">
        <v>230</v>
      </c>
      <c r="O3652" s="25">
        <f t="shared" si="298"/>
        <v>660</v>
      </c>
      <c r="P3652" s="31">
        <v>0</v>
      </c>
      <c r="Q3652" s="32"/>
      <c r="R3652" s="33">
        <f t="shared" si="294"/>
        <v>9.545454545454545</v>
      </c>
      <c r="S3652" s="34">
        <f t="shared" si="299"/>
        <v>177</v>
      </c>
      <c r="T3652" s="35">
        <f>IF(L3652="비가동",0,VLOOKUP(E3652,[1]단가!$D$4:$G$1048576,4,0))</f>
        <v>0</v>
      </c>
      <c r="U3652" s="35">
        <f t="shared" si="295"/>
        <v>0</v>
      </c>
      <c r="V3652" s="36" t="str">
        <f>IF($L3652="비가동",0,IF($B3652="in",VLOOKUP($E3652,[1]투입량!$M:$T,3,FALSE),VLOOKUP($E3652,[1]투입량!$D:$I,3,FALSE)))</f>
        <v>E5005-1</v>
      </c>
      <c r="W3652" s="35">
        <f>IF($L3652="비가동",0,IF($B3652="in",VLOOKUP($E3652,[1]투입량!$M:$T,6,FALSE),VLOOKUP($E3652,[1]투입량!$D:$I,5,FALSE)))</f>
        <v>0</v>
      </c>
      <c r="X3652" s="35">
        <f t="shared" si="297"/>
        <v>0</v>
      </c>
      <c r="Y3652" s="37">
        <f>IF(V3652=0,0,VLOOKUP(V3652,[1]원재료!C:H,3,0)*0.001)</f>
        <v>3.25</v>
      </c>
      <c r="Z3652" s="35">
        <f t="shared" si="296"/>
        <v>0</v>
      </c>
      <c r="AA3652" s="49"/>
      <c r="AB3652" s="39" t="s">
        <v>232</v>
      </c>
      <c r="AC3652" s="40"/>
    </row>
    <row r="3653" spans="1:29" ht="19.5" customHeight="1" x14ac:dyDescent="0.45">
      <c r="A3653" s="58">
        <v>46167</v>
      </c>
      <c r="B3653" s="57" t="s">
        <v>29</v>
      </c>
      <c r="C3653" s="27" t="s">
        <v>168</v>
      </c>
      <c r="D3653" s="25" t="s">
        <v>284</v>
      </c>
      <c r="E3653" s="26" t="s">
        <v>405</v>
      </c>
      <c r="F3653" s="27" t="str">
        <f>VLOOKUP(표1[[#This Row],[품번]],[1]!품번구분[#Data],2,0)</f>
        <v>G</v>
      </c>
      <c r="G3653" s="26">
        <v>4</v>
      </c>
      <c r="H3653" s="28">
        <v>100</v>
      </c>
      <c r="I3653" s="28">
        <v>0</v>
      </c>
      <c r="J3653" s="29">
        <f>표1[[#This Row],[C/V]]*표1[[#This Row],[판수]]-표1[[#This Row],[불량수량]]</f>
        <v>400</v>
      </c>
      <c r="K3653" s="28" t="s">
        <v>261</v>
      </c>
      <c r="L3653" s="28" t="s">
        <v>117</v>
      </c>
      <c r="M3653" s="30" t="s">
        <v>353</v>
      </c>
      <c r="N3653" s="56" t="s">
        <v>230</v>
      </c>
      <c r="O3653" s="25">
        <f t="shared" si="298"/>
        <v>660</v>
      </c>
      <c r="P3653" s="31">
        <v>0</v>
      </c>
      <c r="Q3653" s="32"/>
      <c r="R3653" s="33">
        <f t="shared" si="294"/>
        <v>9.0909090909090917</v>
      </c>
      <c r="S3653" s="34">
        <f t="shared" si="299"/>
        <v>100</v>
      </c>
      <c r="T3653" s="35">
        <f>IF(L3653="비가동",0,VLOOKUP(E3653,[1]단가!$D$4:$G$1048576,4,0))</f>
        <v>412.51</v>
      </c>
      <c r="U3653" s="35">
        <f t="shared" si="295"/>
        <v>165004</v>
      </c>
      <c r="V3653" s="36" t="str">
        <f>IF($L3653="비가동",0,IF($B3653="in",VLOOKUP($E3653,[1]투입량!$M:$T,3,FALSE),VLOOKUP($E3653,[1]투입량!$D:$I,3,FALSE)))</f>
        <v>E6004</v>
      </c>
      <c r="W3653" s="35">
        <f>IF($L3653="비가동",0,IF($B3653="in",VLOOKUP($E3653,[1]투입량!$M:$T,6,FALSE),VLOOKUP($E3653,[1]투입량!$D:$I,5,FALSE)))</f>
        <v>0</v>
      </c>
      <c r="X3653" s="35">
        <f t="shared" si="297"/>
        <v>0</v>
      </c>
      <c r="Y3653" s="37">
        <f>IF(V3653=0,0,VLOOKUP(V3653,'[1]원재료 (2)'!C:H,3,0)*0.001)</f>
        <v>3.35</v>
      </c>
      <c r="Z3653" s="35">
        <f t="shared" si="296"/>
        <v>0</v>
      </c>
      <c r="AA3653" s="49"/>
      <c r="AB3653" s="39" t="s">
        <v>232</v>
      </c>
      <c r="AC3653" s="40"/>
    </row>
    <row r="3654" spans="1:29" ht="19.5" customHeight="1" x14ac:dyDescent="0.45">
      <c r="A3654" s="58">
        <v>46167</v>
      </c>
      <c r="B3654" s="57" t="s">
        <v>29</v>
      </c>
      <c r="C3654" s="27" t="s">
        <v>168</v>
      </c>
      <c r="D3654" s="25" t="s">
        <v>287</v>
      </c>
      <c r="E3654" s="26" t="s">
        <v>377</v>
      </c>
      <c r="F3654" s="27" t="str">
        <f>VLOOKUP(표1[[#This Row],[품번]],[1]!품번구분[#Data],2,0)</f>
        <v>G</v>
      </c>
      <c r="G3654" s="26">
        <v>32</v>
      </c>
      <c r="H3654" s="28">
        <v>100</v>
      </c>
      <c r="I3654" s="28">
        <v>0</v>
      </c>
      <c r="J3654" s="29">
        <f>표1[[#This Row],[C/V]]*표1[[#This Row],[판수]]-표1[[#This Row],[불량수량]]</f>
        <v>3200</v>
      </c>
      <c r="K3654" s="28" t="s">
        <v>261</v>
      </c>
      <c r="L3654" s="28" t="s">
        <v>117</v>
      </c>
      <c r="M3654" s="30" t="s">
        <v>353</v>
      </c>
      <c r="N3654" s="56" t="s">
        <v>230</v>
      </c>
      <c r="O3654" s="25">
        <f t="shared" si="298"/>
        <v>660</v>
      </c>
      <c r="P3654" s="31">
        <v>0</v>
      </c>
      <c r="Q3654" s="32"/>
      <c r="R3654" s="33">
        <f t="shared" ref="R3654:R3717" si="300">IF(H3654=0,"",H3654/O3654*60)</f>
        <v>9.0909090909090917</v>
      </c>
      <c r="S3654" s="34">
        <f t="shared" si="299"/>
        <v>100</v>
      </c>
      <c r="T3654" s="35">
        <f>IF(L3654="비가동",0,VLOOKUP(E3654,[1]단가!$D$4:$G$1048576,4,0))</f>
        <v>0</v>
      </c>
      <c r="U3654" s="35">
        <f t="shared" si="295"/>
        <v>0</v>
      </c>
      <c r="V3654" s="36" t="str">
        <f>IF($L3654="비가동",0,IF($B3654="in",VLOOKUP($E3654,[1]투입량!$M:$T,3,FALSE),VLOOKUP($E3654,[1]투입량!$D:$I,3,FALSE)))</f>
        <v>E4005-1</v>
      </c>
      <c r="W3654" s="35">
        <f>IF($L3654="비가동",0,IF($B3654="in",VLOOKUP($E3654,[1]투입량!$M:$T,6,FALSE),VLOOKUP($E3654,[1]투입량!$D:$I,5,FALSE)))</f>
        <v>104</v>
      </c>
      <c r="X3654" s="35">
        <f t="shared" si="297"/>
        <v>11440</v>
      </c>
      <c r="Y3654" s="37">
        <f>IF(V3654=0,0,VLOOKUP(V3654,'[1]원재료 (2)'!C:H,3,0)*0.001)</f>
        <v>3.24</v>
      </c>
      <c r="Z3654" s="35">
        <f t="shared" si="296"/>
        <v>37065.600000000006</v>
      </c>
      <c r="AA3654" s="49"/>
      <c r="AB3654" s="39" t="s">
        <v>232</v>
      </c>
      <c r="AC3654" s="40"/>
    </row>
    <row r="3655" spans="1:29" ht="19.5" customHeight="1" x14ac:dyDescent="0.45">
      <c r="A3655" s="58">
        <v>46167</v>
      </c>
      <c r="B3655" s="57" t="s">
        <v>29</v>
      </c>
      <c r="C3655" s="27" t="s">
        <v>168</v>
      </c>
      <c r="D3655" s="25" t="s">
        <v>289</v>
      </c>
      <c r="E3655" s="26" t="s">
        <v>280</v>
      </c>
      <c r="F3655" s="27" t="str">
        <f>VLOOKUP(표1[[#This Row],[품번]],[1]!품번구분[#Data],2,0)</f>
        <v>G</v>
      </c>
      <c r="G3655" s="26">
        <v>12</v>
      </c>
      <c r="H3655" s="28">
        <v>100</v>
      </c>
      <c r="I3655" s="28">
        <v>0</v>
      </c>
      <c r="J3655" s="29">
        <f>표1[[#This Row],[C/V]]*표1[[#This Row],[판수]]-표1[[#This Row],[불량수량]]</f>
        <v>1200</v>
      </c>
      <c r="K3655" s="28" t="s">
        <v>261</v>
      </c>
      <c r="L3655" s="28" t="s">
        <v>117</v>
      </c>
      <c r="M3655" s="30" t="s">
        <v>353</v>
      </c>
      <c r="N3655" s="56" t="s">
        <v>230</v>
      </c>
      <c r="O3655" s="25">
        <f t="shared" si="298"/>
        <v>660</v>
      </c>
      <c r="P3655" s="31">
        <v>0</v>
      </c>
      <c r="Q3655" s="32"/>
      <c r="R3655" s="33">
        <f t="shared" si="300"/>
        <v>9.0909090909090917</v>
      </c>
      <c r="S3655" s="34">
        <f t="shared" si="299"/>
        <v>100</v>
      </c>
      <c r="T3655" s="35">
        <f>IF(L3655="비가동",0,VLOOKUP(E3655,[1]단가!$D$4:$G$1048576,4,0))</f>
        <v>0</v>
      </c>
      <c r="U3655" s="35">
        <f t="shared" si="295"/>
        <v>0</v>
      </c>
      <c r="V3655" s="36" t="str">
        <f>IF($L3655="비가동",0,IF($B3655="in",VLOOKUP($E3655,[1]투입량!$M:$T,3,FALSE),VLOOKUP($E3655,[1]투입량!$D:$I,3,FALSE)))</f>
        <v>E4005-1</v>
      </c>
      <c r="W3655" s="35">
        <f>IF($L3655="비가동",0,IF($B3655="in",VLOOKUP($E3655,[1]투입량!$M:$T,6,FALSE),VLOOKUP($E3655,[1]투입량!$D:$I,5,FALSE)))</f>
        <v>300</v>
      </c>
      <c r="X3655" s="35">
        <f t="shared" si="297"/>
        <v>33000</v>
      </c>
      <c r="Y3655" s="37">
        <f>IF(V3655=0,0,VLOOKUP(V3655,'[1]원재료 (2)'!C:H,3,0)*0.001)</f>
        <v>3.24</v>
      </c>
      <c r="Z3655" s="35">
        <f t="shared" si="296"/>
        <v>106920</v>
      </c>
      <c r="AA3655" s="49"/>
      <c r="AB3655" s="39" t="s">
        <v>232</v>
      </c>
      <c r="AC3655" s="40"/>
    </row>
    <row r="3656" spans="1:29" ht="19.5" customHeight="1" x14ac:dyDescent="0.45">
      <c r="A3656" s="58">
        <v>46167</v>
      </c>
      <c r="B3656" s="57" t="s">
        <v>29</v>
      </c>
      <c r="C3656" s="27" t="s">
        <v>168</v>
      </c>
      <c r="D3656" s="25" t="s">
        <v>304</v>
      </c>
      <c r="E3656" s="26" t="s">
        <v>305</v>
      </c>
      <c r="F3656" s="27" t="str">
        <f>VLOOKUP(표1[[#This Row],[품번]],[1]!품번구분[#Data],2,0)</f>
        <v>G</v>
      </c>
      <c r="G3656" s="26">
        <v>40</v>
      </c>
      <c r="H3656" s="28">
        <v>78</v>
      </c>
      <c r="I3656" s="28">
        <v>0</v>
      </c>
      <c r="J3656" s="29">
        <f>표1[[#This Row],[C/V]]*표1[[#This Row],[판수]]-표1[[#This Row],[불량수량]]</f>
        <v>3120</v>
      </c>
      <c r="K3656" s="28" t="s">
        <v>306</v>
      </c>
      <c r="L3656" s="28" t="s">
        <v>34</v>
      </c>
      <c r="M3656" s="30" t="s">
        <v>230</v>
      </c>
      <c r="N3656" s="56" t="s">
        <v>353</v>
      </c>
      <c r="O3656" s="25">
        <f t="shared" si="298"/>
        <v>620</v>
      </c>
      <c r="P3656" s="31">
        <v>0</v>
      </c>
      <c r="Q3656" s="32"/>
      <c r="R3656" s="33">
        <f t="shared" si="300"/>
        <v>7.5483870967741931</v>
      </c>
      <c r="S3656" s="34">
        <f t="shared" si="299"/>
        <v>158</v>
      </c>
      <c r="T3656" s="35">
        <f>IF(L3656="비가동",0,VLOOKUP(E3656,[1]단가!$D$4:$G$1048576,4,0))</f>
        <v>95</v>
      </c>
      <c r="U3656" s="35">
        <f t="shared" si="295"/>
        <v>296400</v>
      </c>
      <c r="V3656" s="36" t="str">
        <f>IF($L3656="비가동",0,IF($B3656="in",VLOOKUP($E3656,[1]투입량!$M:$T,3,FALSE),VLOOKUP($E3656,[1]투입량!$D:$I,3,FALSE)))</f>
        <v>E4005-1</v>
      </c>
      <c r="W3656" s="35">
        <f>IF($L3656="비가동",0,IF($B3656="in",VLOOKUP($E3656,[1]투입량!$M:$T,6,FALSE),VLOOKUP($E3656,[1]투입량!$D:$I,5,FALSE)))</f>
        <v>272</v>
      </c>
      <c r="X3656" s="35">
        <f t="shared" si="297"/>
        <v>23337.600000000002</v>
      </c>
      <c r="Y3656" s="37">
        <f>IF(V3656=0,0,VLOOKUP(V3656,'[1]원재료 (2)'!C:H,3,0)*0.001)</f>
        <v>3.24</v>
      </c>
      <c r="Z3656" s="35">
        <f t="shared" si="296"/>
        <v>75613.824000000008</v>
      </c>
      <c r="AA3656" s="49"/>
      <c r="AB3656" s="39" t="s">
        <v>232</v>
      </c>
      <c r="AC3656" s="40"/>
    </row>
    <row r="3657" spans="1:29" ht="19.5" customHeight="1" x14ac:dyDescent="0.45">
      <c r="A3657" s="58">
        <v>46167</v>
      </c>
      <c r="B3657" s="57" t="s">
        <v>29</v>
      </c>
      <c r="C3657" s="27" t="s">
        <v>168</v>
      </c>
      <c r="D3657" s="25" t="s">
        <v>307</v>
      </c>
      <c r="E3657" s="26" t="s">
        <v>489</v>
      </c>
      <c r="F3657" s="27" t="str">
        <f>VLOOKUP(표1[[#This Row],[품번]],[1]!품번구분[#Data],2,0)</f>
        <v>G</v>
      </c>
      <c r="G3657" s="26">
        <v>16</v>
      </c>
      <c r="H3657" s="60">
        <v>78</v>
      </c>
      <c r="I3657" s="28">
        <v>0</v>
      </c>
      <c r="J3657" s="29">
        <f>표1[[#This Row],[C/V]]*표1[[#This Row],[판수]]-표1[[#This Row],[불량수량]]</f>
        <v>1248</v>
      </c>
      <c r="K3657" s="28" t="s">
        <v>306</v>
      </c>
      <c r="L3657" s="28" t="s">
        <v>34</v>
      </c>
      <c r="M3657" s="30" t="s">
        <v>230</v>
      </c>
      <c r="N3657" s="56" t="s">
        <v>353</v>
      </c>
      <c r="O3657" s="25">
        <f t="shared" si="298"/>
        <v>620</v>
      </c>
      <c r="P3657" s="31">
        <v>0</v>
      </c>
      <c r="Q3657" s="32"/>
      <c r="R3657" s="33">
        <f t="shared" si="300"/>
        <v>7.5483870967741931</v>
      </c>
      <c r="S3657" s="34">
        <f t="shared" si="299"/>
        <v>158</v>
      </c>
      <c r="T3657" s="35">
        <f>IF(L3657="비가동",0,VLOOKUP(E3657,[1]단가!$D$4:$G$1048576,4,0))</f>
        <v>130</v>
      </c>
      <c r="U3657" s="35">
        <f t="shared" si="295"/>
        <v>162240</v>
      </c>
      <c r="V3657" s="36">
        <f>IF($L3657="비가동",0,IF($B3657="in",VLOOKUP($E3657,[1]투입량!$M:$T,3,FALSE),VLOOKUP($E3657,[1]투입량!$D:$I,3,FALSE)))</f>
        <v>0</v>
      </c>
      <c r="W3657" s="35">
        <f>IF($L3657="비가동",0,IF($B3657="in",VLOOKUP($E3657,[1]투입량!$M:$T,6,FALSE),VLOOKUP($E3657,[1]투입량!$D:$I,5,FALSE)))</f>
        <v>0</v>
      </c>
      <c r="X3657" s="35">
        <f t="shared" si="297"/>
        <v>0</v>
      </c>
      <c r="Y3657" s="37">
        <f>IF(V3657=0,0,VLOOKUP(V3657,'[1]원재료 (2)'!C:H,3,0)*0.001)</f>
        <v>0</v>
      </c>
      <c r="Z3657" s="35">
        <f t="shared" si="296"/>
        <v>0</v>
      </c>
      <c r="AA3657" s="49"/>
      <c r="AB3657" s="39" t="s">
        <v>232</v>
      </c>
      <c r="AC3657" s="40"/>
    </row>
    <row r="3658" spans="1:29" ht="19.5" customHeight="1" x14ac:dyDescent="0.45">
      <c r="A3658" s="58">
        <v>46167</v>
      </c>
      <c r="B3658" s="57" t="s">
        <v>29</v>
      </c>
      <c r="C3658" s="27" t="s">
        <v>168</v>
      </c>
      <c r="D3658" s="25" t="s">
        <v>309</v>
      </c>
      <c r="E3658" s="26" t="s">
        <v>491</v>
      </c>
      <c r="F3658" s="27" t="str">
        <f>VLOOKUP(표1[[#This Row],[품번]],[1]!품번구분[#Data],2,0)</f>
        <v>G</v>
      </c>
      <c r="G3658" s="26">
        <v>72</v>
      </c>
      <c r="H3658" s="60">
        <v>78</v>
      </c>
      <c r="I3658" s="28">
        <v>0</v>
      </c>
      <c r="J3658" s="29">
        <f>표1[[#This Row],[C/V]]*표1[[#This Row],[판수]]-표1[[#This Row],[불량수량]]</f>
        <v>5616</v>
      </c>
      <c r="K3658" s="28" t="s">
        <v>306</v>
      </c>
      <c r="L3658" s="28" t="s">
        <v>34</v>
      </c>
      <c r="M3658" s="30" t="s">
        <v>230</v>
      </c>
      <c r="N3658" s="56" t="s">
        <v>353</v>
      </c>
      <c r="O3658" s="25">
        <f t="shared" si="298"/>
        <v>620</v>
      </c>
      <c r="P3658" s="31">
        <v>0</v>
      </c>
      <c r="Q3658" s="32"/>
      <c r="R3658" s="33">
        <f t="shared" si="300"/>
        <v>7.5483870967741931</v>
      </c>
      <c r="S3658" s="34">
        <f t="shared" si="299"/>
        <v>158</v>
      </c>
      <c r="T3658" s="35">
        <f>IF(L3658="비가동",0,VLOOKUP(E3658,[1]단가!$D$4:$G$1048576,4,0))</f>
        <v>120</v>
      </c>
      <c r="U3658" s="35">
        <f t="shared" si="295"/>
        <v>673920</v>
      </c>
      <c r="V3658" s="36" t="str">
        <f>IF($L3658="비가동",0,IF($B3658="in",VLOOKUP($E3658,[1]투입량!$M:$T,3,FALSE),VLOOKUP($E3658,[1]투입량!$D:$I,3,FALSE)))</f>
        <v>Q5007</v>
      </c>
      <c r="W3658" s="35">
        <f>IF($L3658="비가동",0,IF($B3658="in",VLOOKUP($E3658,[1]투입량!$M:$T,6,FALSE),VLOOKUP($E3658,[1]투입량!$D:$I,5,FALSE)))</f>
        <v>26</v>
      </c>
      <c r="X3658" s="35">
        <f t="shared" si="297"/>
        <v>2230.8000000000002</v>
      </c>
      <c r="Y3658" s="37">
        <f>IF(V3658=0,0,VLOOKUP(V3658,'[1]원재료 (2)'!C:H,3,0)*0.001)</f>
        <v>6.9</v>
      </c>
      <c r="Z3658" s="35">
        <f t="shared" si="296"/>
        <v>15392.520000000002</v>
      </c>
      <c r="AA3658" s="49"/>
      <c r="AB3658" s="39" t="s">
        <v>232</v>
      </c>
      <c r="AC3658" s="40"/>
    </row>
    <row r="3659" spans="1:29" ht="19.5" customHeight="1" x14ac:dyDescent="0.45">
      <c r="A3659" s="58">
        <v>46167</v>
      </c>
      <c r="B3659" s="57" t="s">
        <v>29</v>
      </c>
      <c r="C3659" s="27" t="s">
        <v>168</v>
      </c>
      <c r="D3659" s="25" t="s">
        <v>304</v>
      </c>
      <c r="E3659" s="26" t="s">
        <v>305</v>
      </c>
      <c r="F3659" s="27" t="str">
        <f>VLOOKUP(표1[[#This Row],[품번]],[1]!품번구분[#Data],2,0)</f>
        <v>G</v>
      </c>
      <c r="G3659" s="26">
        <v>40</v>
      </c>
      <c r="H3659" s="60">
        <v>80</v>
      </c>
      <c r="I3659" s="28">
        <v>0</v>
      </c>
      <c r="J3659" s="29">
        <f>표1[[#This Row],[C/V]]*표1[[#This Row],[판수]]-표1[[#This Row],[불량수량]]</f>
        <v>3200</v>
      </c>
      <c r="K3659" s="28" t="s">
        <v>311</v>
      </c>
      <c r="L3659" s="28" t="s">
        <v>117</v>
      </c>
      <c r="M3659" s="30" t="s">
        <v>353</v>
      </c>
      <c r="N3659" s="56" t="s">
        <v>230</v>
      </c>
      <c r="O3659" s="25">
        <f t="shared" si="298"/>
        <v>660</v>
      </c>
      <c r="P3659" s="31">
        <v>0</v>
      </c>
      <c r="Q3659" s="32"/>
      <c r="R3659" s="33">
        <f t="shared" si="300"/>
        <v>7.2727272727272734</v>
      </c>
      <c r="S3659" s="34">
        <f t="shared" si="299"/>
        <v>158</v>
      </c>
      <c r="T3659" s="35">
        <f>IF(L3659="비가동",0,VLOOKUP(E3659,[1]단가!$D$4:$G$1048576,4,0))</f>
        <v>95</v>
      </c>
      <c r="U3659" s="35">
        <f t="shared" si="295"/>
        <v>304000</v>
      </c>
      <c r="V3659" s="36" t="str">
        <f>IF($L3659="비가동",0,IF($B3659="in",VLOOKUP($E3659,[1]투입량!$M:$T,3,FALSE),VLOOKUP($E3659,[1]투입량!$D:$I,3,FALSE)))</f>
        <v>E4005-1</v>
      </c>
      <c r="W3659" s="35">
        <f>IF($L3659="비가동",0,IF($B3659="in",VLOOKUP($E3659,[1]투입량!$M:$T,6,FALSE),VLOOKUP($E3659,[1]투입량!$D:$I,5,FALSE)))</f>
        <v>272</v>
      </c>
      <c r="X3659" s="35">
        <f t="shared" si="297"/>
        <v>23936.000000000004</v>
      </c>
      <c r="Y3659" s="37">
        <f>IF(V3659=0,0,VLOOKUP(V3659,'[1]원재료 (2)'!C:H,3,0)*0.001)</f>
        <v>3.24</v>
      </c>
      <c r="Z3659" s="35">
        <f t="shared" si="296"/>
        <v>77552.640000000014</v>
      </c>
      <c r="AA3659" s="49"/>
      <c r="AB3659" s="39" t="s">
        <v>232</v>
      </c>
      <c r="AC3659" s="40"/>
    </row>
    <row r="3660" spans="1:29" ht="19.5" customHeight="1" x14ac:dyDescent="0.45">
      <c r="A3660" s="58">
        <v>46167</v>
      </c>
      <c r="B3660" s="57" t="s">
        <v>29</v>
      </c>
      <c r="C3660" s="27" t="s">
        <v>168</v>
      </c>
      <c r="D3660" s="25" t="s">
        <v>307</v>
      </c>
      <c r="E3660" s="26" t="s">
        <v>489</v>
      </c>
      <c r="F3660" s="27" t="str">
        <f>VLOOKUP(표1[[#This Row],[품번]],[1]!품번구분[#Data],2,0)</f>
        <v>G</v>
      </c>
      <c r="G3660" s="26">
        <v>16</v>
      </c>
      <c r="H3660" s="28">
        <v>80</v>
      </c>
      <c r="I3660" s="28">
        <v>0</v>
      </c>
      <c r="J3660" s="29">
        <f>표1[[#This Row],[C/V]]*표1[[#This Row],[판수]]-표1[[#This Row],[불량수량]]</f>
        <v>1280</v>
      </c>
      <c r="K3660" s="28" t="s">
        <v>311</v>
      </c>
      <c r="L3660" s="28" t="s">
        <v>117</v>
      </c>
      <c r="M3660" s="30" t="s">
        <v>353</v>
      </c>
      <c r="N3660" s="56" t="s">
        <v>230</v>
      </c>
      <c r="O3660" s="25">
        <f t="shared" si="298"/>
        <v>660</v>
      </c>
      <c r="P3660" s="31">
        <v>0</v>
      </c>
      <c r="Q3660" s="32"/>
      <c r="R3660" s="33">
        <f t="shared" si="300"/>
        <v>7.2727272727272734</v>
      </c>
      <c r="S3660" s="34">
        <f t="shared" si="299"/>
        <v>158</v>
      </c>
      <c r="T3660" s="35">
        <f>IF(L3660="비가동",0,VLOOKUP(E3660,[1]단가!$D$4:$G$1048576,4,0))</f>
        <v>130</v>
      </c>
      <c r="U3660" s="35">
        <f t="shared" si="295"/>
        <v>166400</v>
      </c>
      <c r="V3660" s="36">
        <f>IF($L3660="비가동",0,IF($B3660="in",VLOOKUP($E3660,[1]투입량!$M:$T,3,FALSE),VLOOKUP($E3660,[1]투입량!$D:$I,3,FALSE)))</f>
        <v>0</v>
      </c>
      <c r="W3660" s="35">
        <f>IF($L3660="비가동",0,IF($B3660="in",VLOOKUP($E3660,[1]투입량!$M:$T,6,FALSE),VLOOKUP($E3660,[1]투입량!$D:$I,5,FALSE)))</f>
        <v>0</v>
      </c>
      <c r="X3660" s="35">
        <f t="shared" si="297"/>
        <v>0</v>
      </c>
      <c r="Y3660" s="37">
        <f>IF(V3660=0,0,VLOOKUP(V3660,'[1]원재료 (2)'!C:H,3,0)*0.001)</f>
        <v>0</v>
      </c>
      <c r="Z3660" s="35">
        <f t="shared" si="296"/>
        <v>0</v>
      </c>
      <c r="AA3660" s="49"/>
      <c r="AB3660" s="39" t="s">
        <v>232</v>
      </c>
      <c r="AC3660" s="40"/>
    </row>
    <row r="3661" spans="1:29" ht="19.5" customHeight="1" x14ac:dyDescent="0.45">
      <c r="A3661" s="58">
        <v>46167</v>
      </c>
      <c r="B3661" s="57" t="s">
        <v>29</v>
      </c>
      <c r="C3661" s="27" t="s">
        <v>168</v>
      </c>
      <c r="D3661" s="25" t="s">
        <v>309</v>
      </c>
      <c r="E3661" s="26" t="s">
        <v>491</v>
      </c>
      <c r="F3661" s="27" t="str">
        <f>VLOOKUP(표1[[#This Row],[품번]],[1]!품번구분[#Data],2,0)</f>
        <v>G</v>
      </c>
      <c r="G3661" s="26">
        <v>72</v>
      </c>
      <c r="H3661" s="28">
        <v>80</v>
      </c>
      <c r="I3661" s="28">
        <v>0</v>
      </c>
      <c r="J3661" s="29">
        <f>표1[[#This Row],[C/V]]*표1[[#This Row],[판수]]-표1[[#This Row],[불량수량]]</f>
        <v>5760</v>
      </c>
      <c r="K3661" s="28" t="s">
        <v>311</v>
      </c>
      <c r="L3661" s="28" t="s">
        <v>117</v>
      </c>
      <c r="M3661" s="30" t="s">
        <v>353</v>
      </c>
      <c r="N3661" s="56" t="s">
        <v>230</v>
      </c>
      <c r="O3661" s="25">
        <f t="shared" si="298"/>
        <v>660</v>
      </c>
      <c r="P3661" s="31">
        <v>0</v>
      </c>
      <c r="Q3661" s="32"/>
      <c r="R3661" s="33">
        <f t="shared" si="300"/>
        <v>7.2727272727272734</v>
      </c>
      <c r="S3661" s="34">
        <f t="shared" si="299"/>
        <v>158</v>
      </c>
      <c r="T3661" s="35">
        <f>IF(L3661="비가동",0,VLOOKUP(E3661,[1]단가!$D$4:$G$1048576,4,0))</f>
        <v>120</v>
      </c>
      <c r="U3661" s="35">
        <f t="shared" si="295"/>
        <v>691200</v>
      </c>
      <c r="V3661" s="36" t="str">
        <f>IF($L3661="비가동",0,IF($B3661="in",VLOOKUP($E3661,[1]투입량!$M:$T,3,FALSE),VLOOKUP($E3661,[1]투입량!$D:$I,3,FALSE)))</f>
        <v>Q5007</v>
      </c>
      <c r="W3661" s="35">
        <f>IF($L3661="비가동",0,IF($B3661="in",VLOOKUP($E3661,[1]투입량!$M:$T,6,FALSE),VLOOKUP($E3661,[1]투입량!$D:$I,5,FALSE)))</f>
        <v>26</v>
      </c>
      <c r="X3661" s="35">
        <f t="shared" si="297"/>
        <v>2288</v>
      </c>
      <c r="Y3661" s="37">
        <f>IF(V3661=0,0,VLOOKUP(V3661,[1]원재료!C:H,3,0)*0.001)</f>
        <v>8.24</v>
      </c>
      <c r="Z3661" s="35">
        <f t="shared" si="296"/>
        <v>18853.12</v>
      </c>
      <c r="AA3661" s="49"/>
      <c r="AB3661" s="39" t="s">
        <v>232</v>
      </c>
      <c r="AC3661" s="40"/>
    </row>
    <row r="3662" spans="1:29" ht="19.5" customHeight="1" x14ac:dyDescent="0.45">
      <c r="A3662" s="58">
        <v>46167</v>
      </c>
      <c r="B3662" s="57" t="s">
        <v>29</v>
      </c>
      <c r="C3662" s="27" t="s">
        <v>168</v>
      </c>
      <c r="D3662" s="25" t="s">
        <v>312</v>
      </c>
      <c r="E3662" s="26" t="s">
        <v>313</v>
      </c>
      <c r="F3662" s="27" t="str">
        <f>VLOOKUP(표1[[#This Row],[품번]],[1]!품번구분[#Data],2,0)</f>
        <v>G</v>
      </c>
      <c r="G3662" s="26">
        <v>6</v>
      </c>
      <c r="H3662" s="28">
        <v>68</v>
      </c>
      <c r="I3662" s="28">
        <v>0</v>
      </c>
      <c r="J3662" s="29">
        <f>표1[[#This Row],[C/V]]*표1[[#This Row],[판수]]-표1[[#This Row],[불량수량]]</f>
        <v>408</v>
      </c>
      <c r="K3662" s="28" t="s">
        <v>314</v>
      </c>
      <c r="L3662" s="28" t="s">
        <v>34</v>
      </c>
      <c r="M3662" s="30" t="s">
        <v>230</v>
      </c>
      <c r="N3662" s="56" t="s">
        <v>353</v>
      </c>
      <c r="O3662" s="25">
        <f t="shared" si="298"/>
        <v>620</v>
      </c>
      <c r="P3662" s="31">
        <v>0</v>
      </c>
      <c r="Q3662" s="32"/>
      <c r="R3662" s="33">
        <f t="shared" si="300"/>
        <v>6.580645161290323</v>
      </c>
      <c r="S3662" s="34">
        <f t="shared" si="299"/>
        <v>154</v>
      </c>
      <c r="T3662" s="35">
        <f>IF(L3662="비가동",0,VLOOKUP(E3662,[1]단가!$D$4:$G$1048576,4,0))</f>
        <v>408.6</v>
      </c>
      <c r="U3662" s="35">
        <f t="shared" si="295"/>
        <v>166708.80000000002</v>
      </c>
      <c r="V3662" s="36" t="str">
        <f>IF($L3662="비가동",0,IF($B3662="in",VLOOKUP($E3662,[1]투입량!$M:$T,3,FALSE),VLOOKUP($E3662,[1]투입량!$D:$I,3,FALSE)))</f>
        <v>E5005-1</v>
      </c>
      <c r="W3662" s="35">
        <f>IF($L3662="비가동",0,IF($B3662="in",VLOOKUP($E3662,[1]투입량!$M:$T,6,FALSE),VLOOKUP($E3662,[1]투입량!$D:$I,5,FALSE)))</f>
        <v>0</v>
      </c>
      <c r="X3662" s="35">
        <f t="shared" si="297"/>
        <v>0</v>
      </c>
      <c r="Y3662" s="37">
        <f>IF(V3662=0,0,VLOOKUP(V3662,'[1]원재료 (2)'!C:H,3,0)*0.001)</f>
        <v>3.25</v>
      </c>
      <c r="Z3662" s="35">
        <f t="shared" si="296"/>
        <v>0</v>
      </c>
      <c r="AA3662" s="49"/>
      <c r="AB3662" s="39" t="s">
        <v>232</v>
      </c>
      <c r="AC3662" s="40"/>
    </row>
    <row r="3663" spans="1:29" ht="19.5" customHeight="1" x14ac:dyDescent="0.45">
      <c r="A3663" s="58">
        <v>46167</v>
      </c>
      <c r="B3663" s="57" t="s">
        <v>29</v>
      </c>
      <c r="C3663" s="27" t="s">
        <v>168</v>
      </c>
      <c r="D3663" s="25" t="s">
        <v>315</v>
      </c>
      <c r="E3663" s="26" t="s">
        <v>313</v>
      </c>
      <c r="F3663" s="27" t="str">
        <f>VLOOKUP(표1[[#This Row],[품번]],[1]!품번구분[#Data],2,0)</f>
        <v>G</v>
      </c>
      <c r="G3663" s="26">
        <v>14</v>
      </c>
      <c r="H3663" s="28">
        <v>65</v>
      </c>
      <c r="I3663" s="28">
        <v>0</v>
      </c>
      <c r="J3663" s="29">
        <f>표1[[#This Row],[C/V]]*표1[[#This Row],[판수]]-표1[[#This Row],[불량수량]]</f>
        <v>910</v>
      </c>
      <c r="K3663" s="28" t="s">
        <v>314</v>
      </c>
      <c r="L3663" s="28" t="s">
        <v>34</v>
      </c>
      <c r="M3663" s="30" t="s">
        <v>230</v>
      </c>
      <c r="N3663" s="56" t="s">
        <v>353</v>
      </c>
      <c r="O3663" s="25">
        <f t="shared" si="298"/>
        <v>620</v>
      </c>
      <c r="P3663" s="31">
        <v>0</v>
      </c>
      <c r="Q3663" s="32"/>
      <c r="R3663" s="33">
        <f t="shared" si="300"/>
        <v>6.2903225806451619</v>
      </c>
      <c r="S3663" s="34">
        <f t="shared" si="299"/>
        <v>151</v>
      </c>
      <c r="T3663" s="35">
        <f>IF(L3663="비가동",0,VLOOKUP(E3663,[1]단가!$D$4:$G$1048576,4,0))</f>
        <v>408.6</v>
      </c>
      <c r="U3663" s="35">
        <f t="shared" si="295"/>
        <v>371826</v>
      </c>
      <c r="V3663" s="36" t="str">
        <f>IF($L3663="비가동",0,IF($B3663="in",VLOOKUP($E3663,[1]투입량!$M:$T,3,FALSE),VLOOKUP($E3663,[1]투입량!$D:$I,3,FALSE)))</f>
        <v>E5005-1</v>
      </c>
      <c r="W3663" s="35">
        <f>IF($L3663="비가동",0,IF($B3663="in",VLOOKUP($E3663,[1]투입량!$M:$T,6,FALSE),VLOOKUP($E3663,[1]투입량!$D:$I,5,FALSE)))</f>
        <v>0</v>
      </c>
      <c r="X3663" s="35">
        <f t="shared" si="297"/>
        <v>0</v>
      </c>
      <c r="Y3663" s="37">
        <f>IF(V3663=0,0,VLOOKUP(V3663,'[1]원재료 (2)'!C:H,3,0)*0.001)</f>
        <v>3.25</v>
      </c>
      <c r="Z3663" s="35">
        <f t="shared" si="296"/>
        <v>0</v>
      </c>
      <c r="AA3663" s="49"/>
      <c r="AB3663" s="39" t="s">
        <v>232</v>
      </c>
      <c r="AC3663" s="40"/>
    </row>
    <row r="3664" spans="1:29" ht="19.5" customHeight="1" x14ac:dyDescent="0.45">
      <c r="A3664" s="58">
        <v>46167</v>
      </c>
      <c r="B3664" s="57" t="s">
        <v>29</v>
      </c>
      <c r="C3664" s="27" t="s">
        <v>168</v>
      </c>
      <c r="D3664" s="25" t="s">
        <v>317</v>
      </c>
      <c r="E3664" s="26" t="s">
        <v>318</v>
      </c>
      <c r="F3664" s="27" t="str">
        <f>VLOOKUP(표1[[#This Row],[품번]],[1]!품번구분[#Data],2,0)</f>
        <v>G</v>
      </c>
      <c r="G3664" s="26">
        <v>70</v>
      </c>
      <c r="H3664" s="28">
        <v>51</v>
      </c>
      <c r="I3664" s="28">
        <v>0</v>
      </c>
      <c r="J3664" s="29">
        <f>표1[[#This Row],[C/V]]*표1[[#This Row],[판수]]-표1[[#This Row],[불량수량]]</f>
        <v>3570</v>
      </c>
      <c r="K3664" s="28" t="s">
        <v>314</v>
      </c>
      <c r="L3664" s="28" t="s">
        <v>34</v>
      </c>
      <c r="M3664" s="30" t="s">
        <v>230</v>
      </c>
      <c r="N3664" s="56" t="s">
        <v>353</v>
      </c>
      <c r="O3664" s="25">
        <f t="shared" si="298"/>
        <v>620</v>
      </c>
      <c r="P3664" s="31">
        <v>0</v>
      </c>
      <c r="Q3664" s="32"/>
      <c r="R3664" s="33">
        <f t="shared" si="300"/>
        <v>4.935483870967742</v>
      </c>
      <c r="S3664" s="34">
        <f t="shared" si="299"/>
        <v>108</v>
      </c>
      <c r="T3664" s="35">
        <f>IF(L3664="비가동",0,VLOOKUP(E3664,[1]단가!$D$4:$G$1048576,4,0))</f>
        <v>172</v>
      </c>
      <c r="U3664" s="35">
        <f t="shared" si="295"/>
        <v>614040</v>
      </c>
      <c r="V3664" s="36" t="str">
        <f>IF($L3664="비가동",0,IF($B3664="in",VLOOKUP($E3664,[1]투입량!$M:$T,3,FALSE),VLOOKUP($E3664,[1]투입량!$D:$I,3,FALSE)))</f>
        <v>E6005</v>
      </c>
      <c r="W3664" s="35">
        <f>IF($L3664="비가동",0,IF($B3664="in",VLOOKUP($E3664,[1]투입량!$M:$T,6,FALSE),VLOOKUP($E3664,[1]투입량!$D:$I,5,FALSE)))</f>
        <v>0</v>
      </c>
      <c r="X3664" s="35">
        <f t="shared" si="297"/>
        <v>0</v>
      </c>
      <c r="Y3664" s="37">
        <f>IF(V3664=0,0,VLOOKUP(V3664,[1]원재료!C:H,3,0)*0.001)</f>
        <v>4.62</v>
      </c>
      <c r="Z3664" s="35">
        <f t="shared" si="296"/>
        <v>0</v>
      </c>
      <c r="AA3664" s="49"/>
      <c r="AB3664" s="39" t="s">
        <v>232</v>
      </c>
      <c r="AC3664" s="40"/>
    </row>
    <row r="3665" spans="1:29" ht="19.5" customHeight="1" x14ac:dyDescent="0.45">
      <c r="A3665" s="58">
        <v>46167</v>
      </c>
      <c r="B3665" s="57" t="s">
        <v>29</v>
      </c>
      <c r="C3665" s="27" t="s">
        <v>168</v>
      </c>
      <c r="D3665" s="25" t="s">
        <v>312</v>
      </c>
      <c r="E3665" s="26" t="s">
        <v>313</v>
      </c>
      <c r="F3665" s="27" t="str">
        <f>VLOOKUP(표1[[#This Row],[품번]],[1]!품번구분[#Data],2,0)</f>
        <v>G</v>
      </c>
      <c r="G3665" s="26">
        <v>6</v>
      </c>
      <c r="H3665" s="28">
        <v>86</v>
      </c>
      <c r="I3665" s="28">
        <v>0</v>
      </c>
      <c r="J3665" s="29">
        <f>표1[[#This Row],[C/V]]*표1[[#This Row],[판수]]-표1[[#This Row],[불량수량]]</f>
        <v>516</v>
      </c>
      <c r="K3665" s="28" t="s">
        <v>319</v>
      </c>
      <c r="L3665" s="28" t="s">
        <v>117</v>
      </c>
      <c r="M3665" s="30" t="s">
        <v>353</v>
      </c>
      <c r="N3665" s="56" t="s">
        <v>230</v>
      </c>
      <c r="O3665" s="25">
        <f t="shared" si="298"/>
        <v>660</v>
      </c>
      <c r="P3665" s="31">
        <v>0</v>
      </c>
      <c r="Q3665" s="32"/>
      <c r="R3665" s="33">
        <f t="shared" si="300"/>
        <v>7.8181818181818183</v>
      </c>
      <c r="S3665" s="34">
        <f t="shared" si="299"/>
        <v>154</v>
      </c>
      <c r="T3665" s="35">
        <f>IF(L3665="비가동",0,VLOOKUP(E3665,[1]단가!$D$4:$G$1048576,4,0))</f>
        <v>408.6</v>
      </c>
      <c r="U3665" s="35">
        <f t="shared" si="295"/>
        <v>210837.6</v>
      </c>
      <c r="V3665" s="36" t="str">
        <f>IF($L3665="비가동",0,IF($B3665="in",VLOOKUP($E3665,[1]투입량!$M:$T,3,FALSE),VLOOKUP($E3665,[1]투입량!$D:$I,3,FALSE)))</f>
        <v>E5005-1</v>
      </c>
      <c r="W3665" s="35">
        <f>IF($L3665="비가동",0,IF($B3665="in",VLOOKUP($E3665,[1]투입량!$M:$T,6,FALSE),VLOOKUP($E3665,[1]투입량!$D:$I,5,FALSE)))</f>
        <v>0</v>
      </c>
      <c r="X3665" s="35">
        <f t="shared" si="297"/>
        <v>0</v>
      </c>
      <c r="Y3665" s="37">
        <f>IF(V3665=0,0,VLOOKUP(V3665,'[1]원재료 (2)'!C:H,3,0)*0.001)</f>
        <v>3.25</v>
      </c>
      <c r="Z3665" s="35">
        <f t="shared" si="296"/>
        <v>0</v>
      </c>
      <c r="AA3665" s="49"/>
      <c r="AB3665" s="39" t="s">
        <v>232</v>
      </c>
      <c r="AC3665" s="40"/>
    </row>
    <row r="3666" spans="1:29" ht="19.5" customHeight="1" x14ac:dyDescent="0.45">
      <c r="A3666" s="58">
        <v>46167</v>
      </c>
      <c r="B3666" s="57" t="s">
        <v>29</v>
      </c>
      <c r="C3666" s="27" t="s">
        <v>168</v>
      </c>
      <c r="D3666" s="25" t="s">
        <v>315</v>
      </c>
      <c r="E3666" s="26" t="s">
        <v>313</v>
      </c>
      <c r="F3666" s="27" t="str">
        <f>VLOOKUP(표1[[#This Row],[품번]],[1]!품번구분[#Data],2,0)</f>
        <v>G</v>
      </c>
      <c r="G3666" s="26">
        <v>14</v>
      </c>
      <c r="H3666" s="28">
        <v>86</v>
      </c>
      <c r="I3666" s="28">
        <v>0</v>
      </c>
      <c r="J3666" s="29">
        <f>표1[[#This Row],[C/V]]*표1[[#This Row],[판수]]-표1[[#This Row],[불량수량]]</f>
        <v>1204</v>
      </c>
      <c r="K3666" s="28" t="s">
        <v>319</v>
      </c>
      <c r="L3666" s="28" t="s">
        <v>117</v>
      </c>
      <c r="M3666" s="30" t="s">
        <v>353</v>
      </c>
      <c r="N3666" s="56" t="s">
        <v>230</v>
      </c>
      <c r="O3666" s="25">
        <f t="shared" si="298"/>
        <v>660</v>
      </c>
      <c r="P3666" s="31">
        <v>0</v>
      </c>
      <c r="Q3666" s="32"/>
      <c r="R3666" s="33">
        <f t="shared" si="300"/>
        <v>7.8181818181818183</v>
      </c>
      <c r="S3666" s="34">
        <f t="shared" si="299"/>
        <v>151</v>
      </c>
      <c r="T3666" s="35">
        <f>IF(L3666="비가동",0,VLOOKUP(E3666,[1]단가!$D$4:$G$1048576,4,0))</f>
        <v>408.6</v>
      </c>
      <c r="U3666" s="35">
        <f t="shared" si="295"/>
        <v>491954.4</v>
      </c>
      <c r="V3666" s="36" t="str">
        <f>IF($L3666="비가동",0,IF($B3666="in",VLOOKUP($E3666,[1]투입량!$M:$T,3,FALSE),VLOOKUP($E3666,[1]투입량!$D:$I,3,FALSE)))</f>
        <v>E5005-1</v>
      </c>
      <c r="W3666" s="35">
        <f>IF($L3666="비가동",0,IF($B3666="in",VLOOKUP($E3666,[1]투입량!$M:$T,6,FALSE),VLOOKUP($E3666,[1]투입량!$D:$I,5,FALSE)))</f>
        <v>0</v>
      </c>
      <c r="X3666" s="35">
        <f t="shared" si="297"/>
        <v>0</v>
      </c>
      <c r="Y3666" s="37">
        <f>IF(V3666=0,0,VLOOKUP(V3666,'[1]원재료 (2)'!C:H,3,0)*0.001)</f>
        <v>3.25</v>
      </c>
      <c r="Z3666" s="35">
        <f t="shared" si="296"/>
        <v>0</v>
      </c>
      <c r="AA3666" s="49"/>
      <c r="AB3666" s="39" t="s">
        <v>232</v>
      </c>
      <c r="AC3666" s="40"/>
    </row>
    <row r="3667" spans="1:29" ht="19.5" customHeight="1" x14ac:dyDescent="0.45">
      <c r="A3667" s="58">
        <v>46167</v>
      </c>
      <c r="B3667" s="57" t="s">
        <v>29</v>
      </c>
      <c r="C3667" s="27" t="s">
        <v>168</v>
      </c>
      <c r="D3667" s="25" t="s">
        <v>317</v>
      </c>
      <c r="E3667" s="26" t="s">
        <v>318</v>
      </c>
      <c r="F3667" s="27" t="str">
        <f>VLOOKUP(표1[[#This Row],[품번]],[1]!품번구분[#Data],2,0)</f>
        <v>G</v>
      </c>
      <c r="G3667" s="26">
        <v>70</v>
      </c>
      <c r="H3667" s="28">
        <v>57</v>
      </c>
      <c r="I3667" s="28">
        <v>0</v>
      </c>
      <c r="J3667" s="29">
        <f>표1[[#This Row],[C/V]]*표1[[#This Row],[판수]]-표1[[#This Row],[불량수량]]</f>
        <v>3990</v>
      </c>
      <c r="K3667" s="28" t="s">
        <v>319</v>
      </c>
      <c r="L3667" s="28" t="s">
        <v>117</v>
      </c>
      <c r="M3667" s="30" t="s">
        <v>353</v>
      </c>
      <c r="N3667" s="56" t="s">
        <v>230</v>
      </c>
      <c r="O3667" s="25">
        <f t="shared" si="298"/>
        <v>660</v>
      </c>
      <c r="P3667" s="31">
        <v>0</v>
      </c>
      <c r="Q3667" s="32"/>
      <c r="R3667" s="33">
        <f t="shared" si="300"/>
        <v>5.1818181818181817</v>
      </c>
      <c r="S3667" s="34">
        <f t="shared" si="299"/>
        <v>108</v>
      </c>
      <c r="T3667" s="35">
        <f>IF(L3667="비가동",0,VLOOKUP(E3667,[1]단가!$D$4:$G$1048576,4,0))</f>
        <v>172</v>
      </c>
      <c r="U3667" s="35">
        <f t="shared" si="295"/>
        <v>686280</v>
      </c>
      <c r="V3667" s="36" t="str">
        <f>IF($L3667="비가동",0,IF($B3667="in",VLOOKUP($E3667,[1]투입량!$M:$T,3,FALSE),VLOOKUP($E3667,[1]투입량!$D:$I,3,FALSE)))</f>
        <v>E6005</v>
      </c>
      <c r="W3667" s="35">
        <f>IF($L3667="비가동",0,IF($B3667="in",VLOOKUP($E3667,[1]투입량!$M:$T,6,FALSE),VLOOKUP($E3667,[1]투입량!$D:$I,5,FALSE)))</f>
        <v>0</v>
      </c>
      <c r="X3667" s="35">
        <f t="shared" si="297"/>
        <v>0</v>
      </c>
      <c r="Y3667" s="37">
        <f>IF(V3667=0,0,VLOOKUP(V3667,'[1]원재료 (2)'!C:H,3,0)*0.001)</f>
        <v>4.62</v>
      </c>
      <c r="Z3667" s="35">
        <f t="shared" si="296"/>
        <v>0</v>
      </c>
      <c r="AA3667" s="49"/>
      <c r="AB3667" s="39" t="s">
        <v>232</v>
      </c>
      <c r="AC3667" s="40"/>
    </row>
    <row r="3668" spans="1:29" ht="19.5" hidden="1" customHeight="1" x14ac:dyDescent="0.45">
      <c r="A3668" s="58">
        <v>46167</v>
      </c>
      <c r="B3668" s="57" t="s">
        <v>29</v>
      </c>
      <c r="C3668" s="27" t="s">
        <v>168</v>
      </c>
      <c r="D3668" s="25" t="s">
        <v>365</v>
      </c>
      <c r="E3668" s="26" t="s">
        <v>349</v>
      </c>
      <c r="F3668" s="27" t="str">
        <f>VLOOKUP(표1[[#This Row],[품번]],[1]!품번구분[#Data],2,0)</f>
        <v>G</v>
      </c>
      <c r="G3668" s="26">
        <v>6</v>
      </c>
      <c r="H3668" s="28">
        <v>18</v>
      </c>
      <c r="I3668" s="28">
        <v>0</v>
      </c>
      <c r="J3668" s="29">
        <f>표1[[#This Row],[C/V]]*표1[[#This Row],[판수]]-표1[[#This Row],[불량수량]]</f>
        <v>108</v>
      </c>
      <c r="K3668" s="28" t="s">
        <v>293</v>
      </c>
      <c r="L3668" s="28" t="s">
        <v>34</v>
      </c>
      <c r="M3668" s="30" t="s">
        <v>230</v>
      </c>
      <c r="N3668" s="56" t="s">
        <v>353</v>
      </c>
      <c r="O3668" s="25">
        <f t="shared" si="298"/>
        <v>20</v>
      </c>
      <c r="P3668" s="31">
        <v>600</v>
      </c>
      <c r="Q3668" s="32" t="s">
        <v>209</v>
      </c>
      <c r="R3668" s="33">
        <f t="shared" si="300"/>
        <v>54</v>
      </c>
      <c r="S3668" s="34">
        <f t="shared" si="299"/>
        <v>108</v>
      </c>
      <c r="T3668" s="35">
        <f>IF(L3668="비가동",0,VLOOKUP(E3668,[1]단가!$D$4:$G$1048576,4,0))</f>
        <v>987.7</v>
      </c>
      <c r="U3668" s="35">
        <f t="shared" si="295"/>
        <v>106671.6</v>
      </c>
      <c r="V3668" s="36" t="str">
        <f>IF($L3668="비가동",0,IF($B3668="in",VLOOKUP($E3668,[1]투입량!$M:$T,3,FALSE),VLOOKUP($E3668,[1]투입량!$D:$I,3,FALSE)))</f>
        <v>E5007</v>
      </c>
      <c r="W3668" s="35">
        <f>IF($L3668="비가동",0,IF($B3668="in",VLOOKUP($E3668,[1]투입량!$M:$T,6,FALSE),VLOOKUP($E3668,[1]투입량!$D:$I,5,FALSE)))</f>
        <v>320</v>
      </c>
      <c r="X3668" s="35">
        <f t="shared" si="297"/>
        <v>6336</v>
      </c>
      <c r="Y3668" s="37">
        <f>IF(V3668=0,0,VLOOKUP(V3668,'[1]원재료 (2)'!C:H,3,0)*0.001)</f>
        <v>4.45</v>
      </c>
      <c r="Z3668" s="35">
        <f t="shared" si="296"/>
        <v>28195.200000000001</v>
      </c>
      <c r="AA3668" s="49" t="s">
        <v>498</v>
      </c>
      <c r="AB3668" s="39" t="s">
        <v>232</v>
      </c>
      <c r="AC3668" s="40"/>
    </row>
    <row r="3669" spans="1:29" ht="19.5" customHeight="1" x14ac:dyDescent="0.45">
      <c r="A3669" s="58">
        <v>46167</v>
      </c>
      <c r="B3669" s="57" t="s">
        <v>29</v>
      </c>
      <c r="C3669" s="27" t="s">
        <v>168</v>
      </c>
      <c r="D3669" s="25" t="s">
        <v>367</v>
      </c>
      <c r="E3669" s="26" t="s">
        <v>295</v>
      </c>
      <c r="F3669" s="27" t="str">
        <f>VLOOKUP(표1[[#This Row],[품번]],[1]!품번구분[#Data],2,0)</f>
        <v>G</v>
      </c>
      <c r="G3669" s="26">
        <v>9</v>
      </c>
      <c r="H3669" s="28">
        <v>90</v>
      </c>
      <c r="I3669" s="28">
        <v>0</v>
      </c>
      <c r="J3669" s="29">
        <f>표1[[#This Row],[C/V]]*표1[[#This Row],[판수]]-표1[[#This Row],[불량수량]]</f>
        <v>810</v>
      </c>
      <c r="K3669" s="28" t="s">
        <v>293</v>
      </c>
      <c r="L3669" s="28" t="s">
        <v>34</v>
      </c>
      <c r="M3669" s="30" t="s">
        <v>230</v>
      </c>
      <c r="N3669" s="56" t="s">
        <v>353</v>
      </c>
      <c r="O3669" s="25">
        <f t="shared" si="298"/>
        <v>620</v>
      </c>
      <c r="P3669" s="31">
        <v>0</v>
      </c>
      <c r="Q3669" s="32"/>
      <c r="R3669" s="33">
        <f t="shared" si="300"/>
        <v>8.7096774193548399</v>
      </c>
      <c r="S3669" s="34">
        <f t="shared" si="299"/>
        <v>180</v>
      </c>
      <c r="T3669" s="35">
        <f>IF(L3669="비가동",0,VLOOKUP(E3669,[1]단가!$D$4:$G$1048576,4,0))</f>
        <v>250</v>
      </c>
      <c r="U3669" s="35">
        <f t="shared" si="295"/>
        <v>202500</v>
      </c>
      <c r="V3669" s="36" t="str">
        <f>IF($L3669="비가동",0,IF($B3669="in",VLOOKUP($E3669,[1]투입량!$M:$T,3,FALSE),VLOOKUP($E3669,[1]투입량!$D:$I,3,FALSE)))</f>
        <v>E5005-1</v>
      </c>
      <c r="W3669" s="35">
        <f>IF($L3669="비가동",0,IF($B3669="in",VLOOKUP($E3669,[1]투입량!$M:$T,6,FALSE),VLOOKUP($E3669,[1]투입량!$D:$I,5,FALSE)))</f>
        <v>302</v>
      </c>
      <c r="X3669" s="35">
        <f t="shared" si="297"/>
        <v>29898.000000000004</v>
      </c>
      <c r="Y3669" s="37">
        <f>IF(V3669=0,0,VLOOKUP(V3669,[1]원재료!C:H,3,0)*0.001)</f>
        <v>3.25</v>
      </c>
      <c r="Z3669" s="35">
        <f t="shared" si="296"/>
        <v>97168.500000000015</v>
      </c>
      <c r="AA3669" s="49"/>
      <c r="AB3669" s="39" t="s">
        <v>232</v>
      </c>
      <c r="AC3669" s="40"/>
    </row>
    <row r="3670" spans="1:29" ht="19.5" hidden="1" customHeight="1" x14ac:dyDescent="0.45">
      <c r="A3670" s="58">
        <v>46167</v>
      </c>
      <c r="B3670" s="57" t="s">
        <v>29</v>
      </c>
      <c r="C3670" s="27" t="s">
        <v>168</v>
      </c>
      <c r="D3670" s="25" t="s">
        <v>368</v>
      </c>
      <c r="E3670" s="26" t="s">
        <v>449</v>
      </c>
      <c r="F3670" s="27" t="str">
        <f>VLOOKUP(표1[[#This Row],[품번]],[1]!품번구분[#Data],2,0)</f>
        <v>G</v>
      </c>
      <c r="G3670" s="26">
        <v>168</v>
      </c>
      <c r="H3670" s="28">
        <v>36</v>
      </c>
      <c r="I3670" s="28">
        <v>0</v>
      </c>
      <c r="J3670" s="29">
        <f>표1[[#This Row],[C/V]]*표1[[#This Row],[판수]]-표1[[#This Row],[불량수량]]</f>
        <v>6048</v>
      </c>
      <c r="K3670" s="28" t="s">
        <v>293</v>
      </c>
      <c r="L3670" s="28" t="s">
        <v>34</v>
      </c>
      <c r="M3670" s="30" t="s">
        <v>230</v>
      </c>
      <c r="N3670" s="56" t="s">
        <v>353</v>
      </c>
      <c r="O3670" s="25">
        <f t="shared" si="298"/>
        <v>460</v>
      </c>
      <c r="P3670" s="31">
        <v>160</v>
      </c>
      <c r="Q3670" s="32" t="s">
        <v>398</v>
      </c>
      <c r="R3670" s="33">
        <f t="shared" si="300"/>
        <v>4.6956521739130439</v>
      </c>
      <c r="S3670" s="34">
        <f t="shared" si="299"/>
        <v>96</v>
      </c>
      <c r="T3670" s="35">
        <f>IF(L3670="비가동",0,VLOOKUP(E3670,[1]단가!$D$4:$G$1048576,4,0))</f>
        <v>56</v>
      </c>
      <c r="U3670" s="35">
        <f t="shared" si="295"/>
        <v>338688</v>
      </c>
      <c r="V3670" s="36" t="str">
        <f>IF($L3670="비가동",0,IF($B3670="in",VLOOKUP($E3670,[1]투입량!$M:$T,3,FALSE),VLOOKUP($E3670,[1]투입량!$D:$I,3,FALSE)))</f>
        <v>E6501</v>
      </c>
      <c r="W3670" s="35">
        <f>IF($L3670="비가동",0,IF($B3670="in",VLOOKUP($E3670,[1]투입량!$M:$T,6,FALSE),VLOOKUP($E3670,[1]투입량!$D:$I,5,FALSE)))</f>
        <v>40</v>
      </c>
      <c r="X3670" s="35">
        <f t="shared" si="297"/>
        <v>1584</v>
      </c>
      <c r="Y3670" s="37">
        <f>IF(V3670=0,0,VLOOKUP(V3670,'[1]원재료 (2)'!C:H,3,0)*0.001)</f>
        <v>4.7300000000000004</v>
      </c>
      <c r="Z3670" s="35">
        <f t="shared" si="296"/>
        <v>7492.3200000000006</v>
      </c>
      <c r="AA3670" s="49"/>
      <c r="AB3670" s="39" t="s">
        <v>232</v>
      </c>
      <c r="AC3670" s="40"/>
    </row>
    <row r="3671" spans="1:29" ht="19.5" customHeight="1" x14ac:dyDescent="0.45">
      <c r="A3671" s="58">
        <v>46167</v>
      </c>
      <c r="B3671" s="57" t="s">
        <v>29</v>
      </c>
      <c r="C3671" s="27" t="s">
        <v>168</v>
      </c>
      <c r="D3671" s="25" t="s">
        <v>365</v>
      </c>
      <c r="E3671" s="26" t="s">
        <v>349</v>
      </c>
      <c r="F3671" s="27" t="str">
        <f>VLOOKUP(표1[[#This Row],[품번]],[1]!품번구분[#Data],2,0)</f>
        <v>G</v>
      </c>
      <c r="G3671" s="26">
        <v>6</v>
      </c>
      <c r="H3671" s="28">
        <v>90</v>
      </c>
      <c r="I3671" s="28">
        <v>0</v>
      </c>
      <c r="J3671" s="29">
        <f>표1[[#This Row],[C/V]]*표1[[#This Row],[판수]]-표1[[#This Row],[불량수량]]</f>
        <v>540</v>
      </c>
      <c r="K3671" s="28" t="s">
        <v>298</v>
      </c>
      <c r="L3671" s="28" t="s">
        <v>117</v>
      </c>
      <c r="M3671" s="30" t="s">
        <v>353</v>
      </c>
      <c r="N3671" s="56" t="s">
        <v>230</v>
      </c>
      <c r="O3671" s="25">
        <f t="shared" si="298"/>
        <v>660</v>
      </c>
      <c r="P3671" s="31">
        <v>0</v>
      </c>
      <c r="Q3671" s="32"/>
      <c r="R3671" s="33">
        <f t="shared" si="300"/>
        <v>8.1818181818181817</v>
      </c>
      <c r="S3671" s="34">
        <f t="shared" si="299"/>
        <v>108</v>
      </c>
      <c r="T3671" s="35">
        <f>IF(L3671="비가동",0,VLOOKUP(E3671,[1]단가!$D$4:$G$1048576,4,0))</f>
        <v>987.7</v>
      </c>
      <c r="U3671" s="35">
        <f t="shared" si="295"/>
        <v>533358</v>
      </c>
      <c r="V3671" s="36" t="str">
        <f>IF($L3671="비가동",0,IF($B3671="in",VLOOKUP($E3671,[1]투입량!$M:$T,3,FALSE),VLOOKUP($E3671,[1]투입량!$D:$I,3,FALSE)))</f>
        <v>E5007</v>
      </c>
      <c r="W3671" s="35">
        <f>IF($L3671="비가동",0,IF($B3671="in",VLOOKUP($E3671,[1]투입량!$M:$T,6,FALSE),VLOOKUP($E3671,[1]투입량!$D:$I,5,FALSE)))</f>
        <v>320</v>
      </c>
      <c r="X3671" s="35">
        <f t="shared" si="297"/>
        <v>31680</v>
      </c>
      <c r="Y3671" s="37">
        <f>IF(V3671=0,0,VLOOKUP(V3671,'[1]원재료 (2)'!C:H,3,0)*0.001)</f>
        <v>4.45</v>
      </c>
      <c r="Z3671" s="35">
        <f t="shared" si="296"/>
        <v>140976</v>
      </c>
      <c r="AA3671" s="49"/>
      <c r="AB3671" s="39" t="s">
        <v>232</v>
      </c>
      <c r="AC3671" s="40"/>
    </row>
    <row r="3672" spans="1:29" ht="19.5" customHeight="1" x14ac:dyDescent="0.45">
      <c r="A3672" s="58">
        <v>46167</v>
      </c>
      <c r="B3672" s="57" t="s">
        <v>29</v>
      </c>
      <c r="C3672" s="27" t="s">
        <v>168</v>
      </c>
      <c r="D3672" s="25" t="s">
        <v>367</v>
      </c>
      <c r="E3672" s="26" t="s">
        <v>295</v>
      </c>
      <c r="F3672" s="27" t="str">
        <f>VLOOKUP(표1[[#This Row],[품번]],[1]!품번구분[#Data],2,0)</f>
        <v>G</v>
      </c>
      <c r="G3672" s="26">
        <v>9</v>
      </c>
      <c r="H3672" s="28">
        <v>90</v>
      </c>
      <c r="I3672" s="28">
        <v>0</v>
      </c>
      <c r="J3672" s="29">
        <f>표1[[#This Row],[C/V]]*표1[[#This Row],[판수]]-표1[[#This Row],[불량수량]]</f>
        <v>810</v>
      </c>
      <c r="K3672" s="28" t="s">
        <v>298</v>
      </c>
      <c r="L3672" s="28" t="s">
        <v>117</v>
      </c>
      <c r="M3672" s="30" t="s">
        <v>353</v>
      </c>
      <c r="N3672" s="56" t="s">
        <v>230</v>
      </c>
      <c r="O3672" s="25">
        <f t="shared" si="298"/>
        <v>660</v>
      </c>
      <c r="P3672" s="31">
        <v>0</v>
      </c>
      <c r="Q3672" s="32"/>
      <c r="R3672" s="33">
        <f t="shared" si="300"/>
        <v>8.1818181818181817</v>
      </c>
      <c r="S3672" s="34">
        <f t="shared" si="299"/>
        <v>180</v>
      </c>
      <c r="T3672" s="35">
        <f>IF(L3672="비가동",0,VLOOKUP(E3672,[1]단가!$D$4:$G$1048576,4,0))</f>
        <v>250</v>
      </c>
      <c r="U3672" s="35">
        <f t="shared" si="295"/>
        <v>202500</v>
      </c>
      <c r="V3672" s="36" t="str">
        <f>IF($L3672="비가동",0,IF($B3672="in",VLOOKUP($E3672,[1]투입량!$M:$T,3,FALSE),VLOOKUP($E3672,[1]투입량!$D:$I,3,FALSE)))</f>
        <v>E5005-1</v>
      </c>
      <c r="W3672" s="35">
        <f>IF($L3672="비가동",0,IF($B3672="in",VLOOKUP($E3672,[1]투입량!$M:$T,6,FALSE),VLOOKUP($E3672,[1]투입량!$D:$I,5,FALSE)))</f>
        <v>302</v>
      </c>
      <c r="X3672" s="35">
        <f t="shared" si="297"/>
        <v>29898.000000000004</v>
      </c>
      <c r="Y3672" s="37">
        <f>IF(V3672=0,0,VLOOKUP(V3672,[1]원재료!C:H,3,0)*0.001)</f>
        <v>3.25</v>
      </c>
      <c r="Z3672" s="35">
        <f t="shared" si="296"/>
        <v>97168.500000000015</v>
      </c>
      <c r="AA3672" s="49"/>
      <c r="AB3672" s="39" t="s">
        <v>232</v>
      </c>
      <c r="AC3672" s="40"/>
    </row>
    <row r="3673" spans="1:29" ht="19.5" customHeight="1" x14ac:dyDescent="0.45">
      <c r="A3673" s="58">
        <v>46167</v>
      </c>
      <c r="B3673" s="57" t="s">
        <v>29</v>
      </c>
      <c r="C3673" s="27" t="s">
        <v>168</v>
      </c>
      <c r="D3673" s="25" t="s">
        <v>368</v>
      </c>
      <c r="E3673" s="26" t="s">
        <v>449</v>
      </c>
      <c r="F3673" s="27" t="str">
        <f>VLOOKUP(표1[[#This Row],[품번]],[1]!품번구분[#Data],2,0)</f>
        <v>G</v>
      </c>
      <c r="G3673" s="26">
        <v>168</v>
      </c>
      <c r="H3673" s="28">
        <v>60</v>
      </c>
      <c r="I3673" s="28">
        <v>0</v>
      </c>
      <c r="J3673" s="29">
        <f>표1[[#This Row],[C/V]]*표1[[#This Row],[판수]]-표1[[#This Row],[불량수량]]</f>
        <v>10080</v>
      </c>
      <c r="K3673" s="28" t="s">
        <v>298</v>
      </c>
      <c r="L3673" s="28" t="s">
        <v>117</v>
      </c>
      <c r="M3673" s="30" t="s">
        <v>353</v>
      </c>
      <c r="N3673" s="56" t="s">
        <v>230</v>
      </c>
      <c r="O3673" s="25">
        <f t="shared" si="298"/>
        <v>660</v>
      </c>
      <c r="P3673" s="31">
        <v>0</v>
      </c>
      <c r="Q3673" s="32"/>
      <c r="R3673" s="33">
        <f t="shared" si="300"/>
        <v>5.454545454545455</v>
      </c>
      <c r="S3673" s="34">
        <f t="shared" si="299"/>
        <v>96</v>
      </c>
      <c r="T3673" s="35">
        <f>IF(L3673="비가동",0,VLOOKUP(E3673,[1]단가!$D$4:$G$1048576,4,0))</f>
        <v>56</v>
      </c>
      <c r="U3673" s="35">
        <f t="shared" si="295"/>
        <v>564480</v>
      </c>
      <c r="V3673" s="36" t="str">
        <f>IF($L3673="비가동",0,IF($B3673="in",VLOOKUP($E3673,[1]투입량!$M:$T,3,FALSE),VLOOKUP($E3673,[1]투입량!$D:$I,3,FALSE)))</f>
        <v>E6501</v>
      </c>
      <c r="W3673" s="35">
        <f>IF($L3673="비가동",0,IF($B3673="in",VLOOKUP($E3673,[1]투입량!$M:$T,6,FALSE),VLOOKUP($E3673,[1]투입량!$D:$I,5,FALSE)))</f>
        <v>40</v>
      </c>
      <c r="X3673" s="35">
        <f t="shared" si="297"/>
        <v>2640</v>
      </c>
      <c r="Y3673" s="37">
        <f>IF(V3673=0,0,VLOOKUP(V3673,[1]원재료!C:H,3,0)*0.001)</f>
        <v>4.7300000000000004</v>
      </c>
      <c r="Z3673" s="35">
        <f t="shared" si="296"/>
        <v>12487.2</v>
      </c>
      <c r="AA3673" s="49"/>
      <c r="AB3673" s="39" t="s">
        <v>232</v>
      </c>
      <c r="AC3673" s="40"/>
    </row>
    <row r="3674" spans="1:29" ht="19.5" customHeight="1" x14ac:dyDescent="0.45">
      <c r="A3674" s="58">
        <v>46167</v>
      </c>
      <c r="B3674" s="57" t="s">
        <v>29</v>
      </c>
      <c r="C3674" s="27" t="s">
        <v>168</v>
      </c>
      <c r="D3674" s="25" t="s">
        <v>320</v>
      </c>
      <c r="E3674" s="26" t="s">
        <v>456</v>
      </c>
      <c r="F3674" s="27" t="str">
        <f>VLOOKUP(표1[[#This Row],[품번]],[1]!품번구분[#Data],2,0)</f>
        <v>G</v>
      </c>
      <c r="G3674" s="26">
        <v>8</v>
      </c>
      <c r="H3674" s="28">
        <v>21</v>
      </c>
      <c r="I3674" s="28">
        <v>0</v>
      </c>
      <c r="J3674" s="29">
        <f>표1[[#This Row],[C/V]]*표1[[#This Row],[판수]]-표1[[#This Row],[불량수량]]</f>
        <v>168</v>
      </c>
      <c r="K3674" s="28" t="s">
        <v>327</v>
      </c>
      <c r="L3674" s="28" t="s">
        <v>34</v>
      </c>
      <c r="M3674" s="30" t="s">
        <v>230</v>
      </c>
      <c r="N3674" s="30">
        <v>0.46180555555555558</v>
      </c>
      <c r="O3674" s="25">
        <f t="shared" si="298"/>
        <v>185</v>
      </c>
      <c r="P3674" s="31">
        <v>0</v>
      </c>
      <c r="Q3674" s="32"/>
      <c r="R3674" s="33">
        <f t="shared" si="300"/>
        <v>6.8108108108108114</v>
      </c>
      <c r="S3674" s="34">
        <f t="shared" si="299"/>
        <v>21</v>
      </c>
      <c r="T3674" s="35">
        <f>IF(L3674="비가동",0,VLOOKUP(E3674,[1]단가!$D$4:$G$1048576,4,0))</f>
        <v>672.6</v>
      </c>
      <c r="U3674" s="35">
        <f t="shared" si="295"/>
        <v>112996.8</v>
      </c>
      <c r="V3674" s="36" t="str">
        <f>IF($L3674="비가동",0,IF($B3674="in",VLOOKUP($E3674,[1]투입량!$M:$T,3,FALSE),VLOOKUP($E3674,[1]투입량!$D:$I,3,FALSE)))</f>
        <v>E5005-1</v>
      </c>
      <c r="W3674" s="35">
        <f>IF($L3674="비가동",0,IF($B3674="in",VLOOKUP($E3674,[1]투입량!$M:$T,6,FALSE),VLOOKUP($E3674,[1]투입량!$D:$I,5,FALSE)))</f>
        <v>840</v>
      </c>
      <c r="X3674" s="35">
        <f t="shared" si="297"/>
        <v>19404.000000000004</v>
      </c>
      <c r="Y3674" s="37">
        <f>IF(V3674=0,0,VLOOKUP(V3674,[1]원재료!C:H,3,0)*0.001)</f>
        <v>3.25</v>
      </c>
      <c r="Z3674" s="35">
        <f t="shared" si="296"/>
        <v>63063.000000000015</v>
      </c>
      <c r="AA3674" s="49"/>
      <c r="AB3674" s="39" t="s">
        <v>232</v>
      </c>
      <c r="AC3674" s="40"/>
    </row>
    <row r="3675" spans="1:29" ht="19.5" hidden="1" customHeight="1" x14ac:dyDescent="0.45">
      <c r="A3675" s="58">
        <v>46167</v>
      </c>
      <c r="B3675" s="57" t="s">
        <v>29</v>
      </c>
      <c r="C3675" s="27" t="s">
        <v>168</v>
      </c>
      <c r="D3675" s="25" t="s">
        <v>320</v>
      </c>
      <c r="E3675" s="26" t="s">
        <v>499</v>
      </c>
      <c r="F3675" s="27" t="str">
        <f>VLOOKUP(표1[[#This Row],[품번]],[1]!품번구분[#Data],2,0)</f>
        <v>G</v>
      </c>
      <c r="G3675" s="26">
        <v>1</v>
      </c>
      <c r="H3675" s="28">
        <v>48</v>
      </c>
      <c r="I3675" s="28">
        <v>0</v>
      </c>
      <c r="J3675" s="29">
        <f>표1[[#This Row],[C/V]]*표1[[#This Row],[판수]]-표1[[#This Row],[불량수량]]</f>
        <v>48</v>
      </c>
      <c r="K3675" s="28" t="s">
        <v>327</v>
      </c>
      <c r="L3675" s="28" t="s">
        <v>34</v>
      </c>
      <c r="M3675" s="30">
        <v>0.46180555555555558</v>
      </c>
      <c r="N3675" s="56" t="s">
        <v>353</v>
      </c>
      <c r="O3675" s="25">
        <f t="shared" si="298"/>
        <v>365</v>
      </c>
      <c r="P3675" s="31">
        <v>70</v>
      </c>
      <c r="Q3675" s="32" t="s">
        <v>178</v>
      </c>
      <c r="R3675" s="33">
        <f t="shared" si="300"/>
        <v>7.8904109589041092</v>
      </c>
      <c r="S3675" s="34">
        <f t="shared" si="299"/>
        <v>142</v>
      </c>
      <c r="T3675" s="35">
        <f>IF(L3675="비가동",0,VLOOKUP(E3675,[1]단가!$D$4:$G$1048576,4,0))</f>
        <v>2072</v>
      </c>
      <c r="U3675" s="35">
        <f t="shared" si="295"/>
        <v>99456</v>
      </c>
      <c r="V3675" s="36">
        <f>IF($L3675="비가동",0,IF($B3675="in",VLOOKUP($E3675,[1]투입량!$M:$T,3,FALSE),VLOOKUP($E3675,[1]투입량!$D:$I,3,FALSE)))</f>
        <v>0</v>
      </c>
      <c r="W3675" s="35">
        <f>IF($L3675="비가동",0,IF($B3675="in",VLOOKUP($E3675,[1]투입량!$M:$T,6,FALSE),VLOOKUP($E3675,[1]투입량!$D:$I,5,FALSE)))</f>
        <v>0</v>
      </c>
      <c r="X3675" s="35">
        <f t="shared" si="297"/>
        <v>0</v>
      </c>
      <c r="Y3675" s="37">
        <f>IF(V3675=0,0,VLOOKUP(V3675,[1]원재료!C:H,3,0)*0.001)</f>
        <v>0</v>
      </c>
      <c r="Z3675" s="35">
        <f t="shared" si="296"/>
        <v>0</v>
      </c>
      <c r="AA3675" s="49"/>
      <c r="AB3675" s="39" t="s">
        <v>232</v>
      </c>
      <c r="AC3675" s="40"/>
    </row>
    <row r="3676" spans="1:29" ht="19.5" customHeight="1" x14ac:dyDescent="0.45">
      <c r="A3676" s="58">
        <v>46167</v>
      </c>
      <c r="B3676" s="57" t="s">
        <v>29</v>
      </c>
      <c r="C3676" s="27" t="s">
        <v>168</v>
      </c>
      <c r="D3676" s="25" t="s">
        <v>323</v>
      </c>
      <c r="E3676" s="26" t="s">
        <v>324</v>
      </c>
      <c r="F3676" s="27" t="str">
        <f>VLOOKUP(표1[[#This Row],[품번]],[1]!품번구분[#Data],2,0)</f>
        <v>G</v>
      </c>
      <c r="G3676" s="26">
        <v>40</v>
      </c>
      <c r="H3676" s="28">
        <v>79</v>
      </c>
      <c r="I3676" s="28">
        <v>0</v>
      </c>
      <c r="J3676" s="29">
        <f>표1[[#This Row],[C/V]]*표1[[#This Row],[판수]]-표1[[#This Row],[불량수량]]</f>
        <v>3160</v>
      </c>
      <c r="K3676" s="28" t="s">
        <v>327</v>
      </c>
      <c r="L3676" s="28" t="s">
        <v>34</v>
      </c>
      <c r="M3676" s="30" t="s">
        <v>230</v>
      </c>
      <c r="N3676" s="56" t="s">
        <v>353</v>
      </c>
      <c r="O3676" s="25">
        <f t="shared" si="298"/>
        <v>620</v>
      </c>
      <c r="P3676" s="31">
        <v>0</v>
      </c>
      <c r="Q3676" s="32"/>
      <c r="R3676" s="33">
        <f t="shared" si="300"/>
        <v>7.6451612903225801</v>
      </c>
      <c r="S3676" s="34">
        <f t="shared" si="299"/>
        <v>173</v>
      </c>
      <c r="T3676" s="35">
        <f>IF(L3676="비가동",0,VLOOKUP(E3676,[1]단가!$D$4:$G$1048576,4,0))</f>
        <v>65</v>
      </c>
      <c r="U3676" s="35">
        <f t="shared" si="295"/>
        <v>205400</v>
      </c>
      <c r="V3676" s="36" t="str">
        <f>IF($L3676="비가동",0,IF($B3676="in",VLOOKUP($E3676,[1]투입량!$M:$T,3,FALSE),VLOOKUP($E3676,[1]투입량!$D:$I,3,FALSE)))</f>
        <v>E4005</v>
      </c>
      <c r="W3676" s="35">
        <f>IF($L3676="비가동",0,IF($B3676="in",VLOOKUP($E3676,[1]투입량!$M:$T,6,FALSE),VLOOKUP($E3676,[1]투입량!$D:$I,5,FALSE)))</f>
        <v>252</v>
      </c>
      <c r="X3676" s="35">
        <f t="shared" si="297"/>
        <v>21898.800000000003</v>
      </c>
      <c r="Y3676" s="37">
        <f>IF(V3676=0,0,VLOOKUP(V3676,[1]원재료!C:H,3,0)*0.001)</f>
        <v>3.22</v>
      </c>
      <c r="Z3676" s="35">
        <f t="shared" si="296"/>
        <v>70514.136000000013</v>
      </c>
      <c r="AA3676" s="49"/>
      <c r="AB3676" s="39" t="s">
        <v>232</v>
      </c>
      <c r="AC3676" s="40"/>
    </row>
    <row r="3677" spans="1:29" ht="19.5" customHeight="1" x14ac:dyDescent="0.45">
      <c r="A3677" s="58">
        <v>46167</v>
      </c>
      <c r="B3677" s="57" t="s">
        <v>29</v>
      </c>
      <c r="C3677" s="27" t="s">
        <v>168</v>
      </c>
      <c r="D3677" s="25" t="s">
        <v>325</v>
      </c>
      <c r="E3677" s="26" t="s">
        <v>394</v>
      </c>
      <c r="F3677" s="27" t="str">
        <f>VLOOKUP(표1[[#This Row],[품번]],[1]!품번구분[#Data],2,0)</f>
        <v>G</v>
      </c>
      <c r="G3677" s="26">
        <v>4</v>
      </c>
      <c r="H3677" s="28">
        <v>79</v>
      </c>
      <c r="I3677" s="28">
        <v>0</v>
      </c>
      <c r="J3677" s="29">
        <f>표1[[#This Row],[C/V]]*표1[[#This Row],[판수]]-표1[[#This Row],[불량수량]]</f>
        <v>316</v>
      </c>
      <c r="K3677" s="28" t="s">
        <v>327</v>
      </c>
      <c r="L3677" s="28" t="s">
        <v>34</v>
      </c>
      <c r="M3677" s="30" t="s">
        <v>353</v>
      </c>
      <c r="N3677" s="56" t="s">
        <v>230</v>
      </c>
      <c r="O3677" s="25">
        <f t="shared" si="298"/>
        <v>620</v>
      </c>
      <c r="P3677" s="31">
        <v>0</v>
      </c>
      <c r="Q3677" s="32"/>
      <c r="R3677" s="33">
        <f t="shared" si="300"/>
        <v>7.6451612903225801</v>
      </c>
      <c r="S3677" s="34">
        <f t="shared" si="299"/>
        <v>173</v>
      </c>
      <c r="T3677" s="35">
        <f>IF(L3677="비가동",0,VLOOKUP(E3677,[1]단가!$D$4:$G$1048576,4,0))</f>
        <v>760</v>
      </c>
      <c r="U3677" s="35">
        <f t="shared" si="295"/>
        <v>240160</v>
      </c>
      <c r="V3677" s="36" t="str">
        <f>IF($L3677="비가동",0,IF($B3677="in",VLOOKUP($E3677,[1]투입량!$M:$T,3,FALSE),VLOOKUP($E3677,[1]투입량!$D:$I,3,FALSE)))</f>
        <v>E4701</v>
      </c>
      <c r="W3677" s="35">
        <f>IF($L3677="비가동",0,IF($B3677="in",VLOOKUP($E3677,[1]투입량!$M:$T,6,FALSE),VLOOKUP($E3677,[1]투입량!$D:$I,5,FALSE)))</f>
        <v>297</v>
      </c>
      <c r="X3677" s="35">
        <f t="shared" si="297"/>
        <v>25809.300000000003</v>
      </c>
      <c r="Y3677" s="37">
        <f>IF(V3677=0,0,VLOOKUP(V3677,'[1]원재료 (2)'!C:H,3,0)*0.001)</f>
        <v>3.13</v>
      </c>
      <c r="Z3677" s="35">
        <f t="shared" si="296"/>
        <v>80783.109000000011</v>
      </c>
      <c r="AA3677" s="49"/>
      <c r="AB3677" s="39" t="s">
        <v>232</v>
      </c>
      <c r="AC3677" s="40"/>
    </row>
    <row r="3678" spans="1:29" ht="19.5" customHeight="1" x14ac:dyDescent="0.45">
      <c r="A3678" s="58">
        <v>46167</v>
      </c>
      <c r="B3678" s="57" t="s">
        <v>29</v>
      </c>
      <c r="C3678" s="27" t="s">
        <v>168</v>
      </c>
      <c r="D3678" s="25" t="s">
        <v>320</v>
      </c>
      <c r="E3678" s="26" t="s">
        <v>499</v>
      </c>
      <c r="F3678" s="27" t="str">
        <f>VLOOKUP(표1[[#This Row],[품번]],[1]!품번구분[#Data],2,0)</f>
        <v>G</v>
      </c>
      <c r="G3678" s="26">
        <v>1</v>
      </c>
      <c r="H3678" s="28">
        <v>94</v>
      </c>
      <c r="I3678" s="28">
        <v>0</v>
      </c>
      <c r="J3678" s="29">
        <f>표1[[#This Row],[C/V]]*표1[[#This Row],[판수]]-표1[[#This Row],[불량수량]]</f>
        <v>94</v>
      </c>
      <c r="K3678" s="28" t="s">
        <v>322</v>
      </c>
      <c r="L3678" s="28" t="s">
        <v>117</v>
      </c>
      <c r="M3678" s="30" t="s">
        <v>353</v>
      </c>
      <c r="N3678" s="56" t="s">
        <v>230</v>
      </c>
      <c r="O3678" s="25">
        <f t="shared" si="298"/>
        <v>660</v>
      </c>
      <c r="P3678" s="31">
        <v>0</v>
      </c>
      <c r="Q3678" s="32"/>
      <c r="R3678" s="33">
        <f t="shared" si="300"/>
        <v>8.545454545454545</v>
      </c>
      <c r="S3678" s="34">
        <f t="shared" si="299"/>
        <v>142</v>
      </c>
      <c r="T3678" s="35">
        <f>IF(L3678="비가동",0,VLOOKUP(E3678,[1]단가!$D$4:$G$1048576,4,0))</f>
        <v>2072</v>
      </c>
      <c r="U3678" s="35">
        <f t="shared" si="295"/>
        <v>194768</v>
      </c>
      <c r="V3678" s="36">
        <f>IF($L3678="비가동",0,IF($B3678="in",VLOOKUP($E3678,[1]투입량!$M:$T,3,FALSE),VLOOKUP($E3678,[1]투입량!$D:$I,3,FALSE)))</f>
        <v>0</v>
      </c>
      <c r="W3678" s="35">
        <f>IF($L3678="비가동",0,IF($B3678="in",VLOOKUP($E3678,[1]투입량!$M:$T,6,FALSE),VLOOKUP($E3678,[1]투입량!$D:$I,5,FALSE)))</f>
        <v>0</v>
      </c>
      <c r="X3678" s="35">
        <f t="shared" si="297"/>
        <v>0</v>
      </c>
      <c r="Y3678" s="37">
        <f>IF(V3678=0,0,VLOOKUP(V3678,'[1]원재료 (2)'!C:H,3,0)*0.001)</f>
        <v>0</v>
      </c>
      <c r="Z3678" s="35">
        <f t="shared" si="296"/>
        <v>0</v>
      </c>
      <c r="AA3678" s="49"/>
      <c r="AB3678" s="39" t="s">
        <v>232</v>
      </c>
      <c r="AC3678" s="40"/>
    </row>
    <row r="3679" spans="1:29" ht="19.5" customHeight="1" x14ac:dyDescent="0.45">
      <c r="A3679" s="58">
        <v>46167</v>
      </c>
      <c r="B3679" s="57" t="s">
        <v>29</v>
      </c>
      <c r="C3679" s="27" t="s">
        <v>168</v>
      </c>
      <c r="D3679" s="25" t="s">
        <v>323</v>
      </c>
      <c r="E3679" s="26" t="s">
        <v>324</v>
      </c>
      <c r="F3679" s="27" t="str">
        <f>VLOOKUP(표1[[#This Row],[품번]],[1]!품번구분[#Data],2,0)</f>
        <v>G</v>
      </c>
      <c r="G3679" s="26">
        <v>40</v>
      </c>
      <c r="H3679" s="28">
        <v>94</v>
      </c>
      <c r="I3679" s="28">
        <v>0</v>
      </c>
      <c r="J3679" s="29">
        <f>표1[[#This Row],[C/V]]*표1[[#This Row],[판수]]-표1[[#This Row],[불량수량]]</f>
        <v>3760</v>
      </c>
      <c r="K3679" s="28" t="s">
        <v>322</v>
      </c>
      <c r="L3679" s="28" t="s">
        <v>117</v>
      </c>
      <c r="M3679" s="30" t="s">
        <v>353</v>
      </c>
      <c r="N3679" s="56" t="s">
        <v>230</v>
      </c>
      <c r="O3679" s="25">
        <f t="shared" si="298"/>
        <v>660</v>
      </c>
      <c r="P3679" s="31">
        <v>0</v>
      </c>
      <c r="Q3679" s="32"/>
      <c r="R3679" s="33">
        <f t="shared" si="300"/>
        <v>8.545454545454545</v>
      </c>
      <c r="S3679" s="34">
        <f t="shared" si="299"/>
        <v>173</v>
      </c>
      <c r="T3679" s="35">
        <f>IF(L3679="비가동",0,VLOOKUP(E3679,[1]단가!$D$4:$G$1048576,4,0))</f>
        <v>65</v>
      </c>
      <c r="U3679" s="35">
        <f t="shared" si="295"/>
        <v>244400</v>
      </c>
      <c r="V3679" s="36" t="str">
        <f>IF($L3679="비가동",0,IF($B3679="in",VLOOKUP($E3679,[1]투입량!$M:$T,3,FALSE),VLOOKUP($E3679,[1]투입량!$D:$I,3,FALSE)))</f>
        <v>E4005</v>
      </c>
      <c r="W3679" s="35">
        <f>IF($L3679="비가동",0,IF($B3679="in",VLOOKUP($E3679,[1]투입량!$M:$T,6,FALSE),VLOOKUP($E3679,[1]투입량!$D:$I,5,FALSE)))</f>
        <v>252</v>
      </c>
      <c r="X3679" s="35">
        <f t="shared" si="297"/>
        <v>26056.800000000003</v>
      </c>
      <c r="Y3679" s="37">
        <f>IF(V3679=0,0,VLOOKUP(V3679,[1]원재료!C:H,3,0)*0.001)</f>
        <v>3.22</v>
      </c>
      <c r="Z3679" s="35">
        <f t="shared" si="296"/>
        <v>83902.896000000008</v>
      </c>
      <c r="AA3679" s="49"/>
      <c r="AB3679" s="39" t="s">
        <v>232</v>
      </c>
      <c r="AC3679" s="40"/>
    </row>
    <row r="3680" spans="1:29" ht="19.5" customHeight="1" x14ac:dyDescent="0.45">
      <c r="A3680" s="58">
        <v>46167</v>
      </c>
      <c r="B3680" s="57" t="s">
        <v>29</v>
      </c>
      <c r="C3680" s="27" t="s">
        <v>168</v>
      </c>
      <c r="D3680" s="25" t="s">
        <v>325</v>
      </c>
      <c r="E3680" s="26" t="s">
        <v>394</v>
      </c>
      <c r="F3680" s="27" t="str">
        <f>VLOOKUP(표1[[#This Row],[품번]],[1]!품번구분[#Data],2,0)</f>
        <v>G</v>
      </c>
      <c r="G3680" s="26">
        <v>4</v>
      </c>
      <c r="H3680" s="28">
        <v>94</v>
      </c>
      <c r="I3680" s="28">
        <v>0</v>
      </c>
      <c r="J3680" s="29">
        <f>표1[[#This Row],[C/V]]*표1[[#This Row],[판수]]-표1[[#This Row],[불량수량]]</f>
        <v>376</v>
      </c>
      <c r="K3680" s="28" t="s">
        <v>322</v>
      </c>
      <c r="L3680" s="28" t="s">
        <v>117</v>
      </c>
      <c r="M3680" s="30" t="s">
        <v>353</v>
      </c>
      <c r="N3680" s="56" t="s">
        <v>230</v>
      </c>
      <c r="O3680" s="25">
        <f t="shared" si="298"/>
        <v>660</v>
      </c>
      <c r="P3680" s="31">
        <v>0</v>
      </c>
      <c r="Q3680" s="32"/>
      <c r="R3680" s="33">
        <f t="shared" si="300"/>
        <v>8.545454545454545</v>
      </c>
      <c r="S3680" s="34">
        <f t="shared" si="299"/>
        <v>173</v>
      </c>
      <c r="T3680" s="35">
        <f>IF(L3680="비가동",0,VLOOKUP(E3680,[1]단가!$D$4:$G$1048576,4,0))</f>
        <v>760</v>
      </c>
      <c r="U3680" s="35">
        <f t="shared" si="295"/>
        <v>285760</v>
      </c>
      <c r="V3680" s="36" t="str">
        <f>IF($L3680="비가동",0,IF($B3680="in",VLOOKUP($E3680,[1]투입량!$M:$T,3,FALSE),VLOOKUP($E3680,[1]투입량!$D:$I,3,FALSE)))</f>
        <v>E4701</v>
      </c>
      <c r="W3680" s="35">
        <f>IF($L3680="비가동",0,IF($B3680="in",VLOOKUP($E3680,[1]투입량!$M:$T,6,FALSE),VLOOKUP($E3680,[1]투입량!$D:$I,5,FALSE)))</f>
        <v>297</v>
      </c>
      <c r="X3680" s="35">
        <f t="shared" si="297"/>
        <v>30709.800000000003</v>
      </c>
      <c r="Y3680" s="37">
        <f>IF(V3680=0,0,VLOOKUP(V3680,'[1]원재료 (2)'!C:H,3,0)*0.001)</f>
        <v>3.13</v>
      </c>
      <c r="Z3680" s="35">
        <f t="shared" si="296"/>
        <v>96121.673999999999</v>
      </c>
      <c r="AA3680" s="49"/>
      <c r="AB3680" s="39" t="s">
        <v>232</v>
      </c>
      <c r="AC3680" s="40"/>
    </row>
    <row r="3681" spans="1:29" ht="19.5" hidden="1" customHeight="1" x14ac:dyDescent="0.45">
      <c r="A3681" s="58">
        <v>46167</v>
      </c>
      <c r="B3681" s="57" t="s">
        <v>29</v>
      </c>
      <c r="C3681" s="27" t="s">
        <v>168</v>
      </c>
      <c r="D3681" s="25" t="s">
        <v>328</v>
      </c>
      <c r="E3681" s="26" t="s">
        <v>236</v>
      </c>
      <c r="F3681" s="27" t="str">
        <f>VLOOKUP(표1[[#This Row],[품번]],[1]!품번구분[#Data],2,0)</f>
        <v>G</v>
      </c>
      <c r="G3681" s="26">
        <v>9</v>
      </c>
      <c r="H3681" s="28">
        <v>58</v>
      </c>
      <c r="I3681" s="28">
        <v>0</v>
      </c>
      <c r="J3681" s="29">
        <f>표1[[#This Row],[C/V]]*표1[[#This Row],[판수]]-표1[[#This Row],[불량수량]]</f>
        <v>522</v>
      </c>
      <c r="K3681" s="28" t="s">
        <v>330</v>
      </c>
      <c r="L3681" s="28" t="s">
        <v>34</v>
      </c>
      <c r="M3681" s="30" t="s">
        <v>230</v>
      </c>
      <c r="N3681" s="56" t="s">
        <v>353</v>
      </c>
      <c r="O3681" s="25">
        <f t="shared" si="298"/>
        <v>530</v>
      </c>
      <c r="P3681" s="31">
        <v>90</v>
      </c>
      <c r="Q3681" s="32" t="s">
        <v>209</v>
      </c>
      <c r="R3681" s="33">
        <f t="shared" si="300"/>
        <v>6.5660377358490569</v>
      </c>
      <c r="S3681" s="34">
        <f t="shared" si="299"/>
        <v>120</v>
      </c>
      <c r="T3681" s="35">
        <f>IF(L3681="비가동",0,VLOOKUP(E3681,[1]단가!$D$4:$G$1048576,4,0))</f>
        <v>1541.9</v>
      </c>
      <c r="U3681" s="35">
        <f t="shared" si="295"/>
        <v>804871.8</v>
      </c>
      <c r="V3681" s="36" t="str">
        <f>IF($L3681="비가동",0,IF($B3681="in",VLOOKUP($E3681,[1]투입량!$M:$T,3,FALSE),VLOOKUP($E3681,[1]투입량!$D:$I,3,FALSE)))</f>
        <v>E5005-1</v>
      </c>
      <c r="W3681" s="35">
        <f>IF($L3681="비가동",0,IF($B3681="in",VLOOKUP($E3681,[1]투입량!$M:$T,6,FALSE),VLOOKUP($E3681,[1]투입량!$D:$I,5,FALSE)))</f>
        <v>1638</v>
      </c>
      <c r="X3681" s="35">
        <f t="shared" si="297"/>
        <v>104504.40000000001</v>
      </c>
      <c r="Y3681" s="37">
        <f>IF(V3681=0,0,VLOOKUP(V3681,'[1]원재료 (2)'!C:H,3,0)*0.001)</f>
        <v>3.25</v>
      </c>
      <c r="Z3681" s="35">
        <f t="shared" si="296"/>
        <v>339639.30000000005</v>
      </c>
      <c r="AA3681" s="49" t="s">
        <v>498</v>
      </c>
      <c r="AB3681" s="39" t="s">
        <v>232</v>
      </c>
      <c r="AC3681" s="40"/>
    </row>
    <row r="3682" spans="1:29" ht="19.5" customHeight="1" x14ac:dyDescent="0.45">
      <c r="A3682" s="58">
        <v>46167</v>
      </c>
      <c r="B3682" s="57" t="s">
        <v>29</v>
      </c>
      <c r="C3682" s="27" t="s">
        <v>168</v>
      </c>
      <c r="D3682" s="25" t="s">
        <v>331</v>
      </c>
      <c r="E3682" s="26" t="s">
        <v>332</v>
      </c>
      <c r="F3682" s="27" t="str">
        <f>VLOOKUP(표1[[#This Row],[품번]],[1]!품번구분[#Data],2,0)</f>
        <v>G</v>
      </c>
      <c r="G3682" s="26">
        <v>16</v>
      </c>
      <c r="H3682" s="28">
        <v>58</v>
      </c>
      <c r="I3682" s="28">
        <v>0</v>
      </c>
      <c r="J3682" s="29">
        <f>표1[[#This Row],[C/V]]*표1[[#This Row],[판수]]-표1[[#This Row],[불량수량]]</f>
        <v>928</v>
      </c>
      <c r="K3682" s="28" t="s">
        <v>330</v>
      </c>
      <c r="L3682" s="28" t="s">
        <v>34</v>
      </c>
      <c r="M3682" s="30" t="s">
        <v>230</v>
      </c>
      <c r="N3682" s="56" t="s">
        <v>353</v>
      </c>
      <c r="O3682" s="25">
        <f t="shared" si="298"/>
        <v>620</v>
      </c>
      <c r="P3682" s="31">
        <v>0</v>
      </c>
      <c r="Q3682" s="32"/>
      <c r="R3682" s="33">
        <f t="shared" si="300"/>
        <v>5.612903225806452</v>
      </c>
      <c r="S3682" s="34">
        <f t="shared" si="299"/>
        <v>120</v>
      </c>
      <c r="T3682" s="35">
        <f>IF(L3682="비가동",0,VLOOKUP(E3682,[1]단가!$D$4:$G$1048576,4,0))</f>
        <v>820.4</v>
      </c>
      <c r="U3682" s="35">
        <f t="shared" si="295"/>
        <v>761331.19999999995</v>
      </c>
      <c r="V3682" s="36" t="str">
        <f>IF($L3682="비가동",0,IF($B3682="in",VLOOKUP($E3682,[1]투입량!$M:$T,3,FALSE),VLOOKUP($E3682,[1]투입량!$D:$I,3,FALSE)))</f>
        <v>E5005-1</v>
      </c>
      <c r="W3682" s="35">
        <f>IF($L3682="비가동",0,IF($B3682="in",VLOOKUP($E3682,[1]투입량!$M:$T,6,FALSE),VLOOKUP($E3682,[1]투입량!$D:$I,5,FALSE)))</f>
        <v>360</v>
      </c>
      <c r="X3682" s="35">
        <f t="shared" si="297"/>
        <v>22968.000000000004</v>
      </c>
      <c r="Y3682" s="37">
        <f>IF(V3682=0,0,VLOOKUP(V3682,[1]원재료!C:H,3,0)*0.001)</f>
        <v>3.25</v>
      </c>
      <c r="Z3682" s="35">
        <f t="shared" si="296"/>
        <v>74646.000000000015</v>
      </c>
      <c r="AA3682" s="49"/>
      <c r="AB3682" s="39" t="s">
        <v>232</v>
      </c>
      <c r="AC3682" s="40"/>
    </row>
    <row r="3683" spans="1:29" ht="19.5" customHeight="1" x14ac:dyDescent="0.45">
      <c r="A3683" s="58">
        <v>46167</v>
      </c>
      <c r="B3683" s="57" t="s">
        <v>29</v>
      </c>
      <c r="C3683" s="27" t="s">
        <v>168</v>
      </c>
      <c r="D3683" s="25" t="s">
        <v>333</v>
      </c>
      <c r="E3683" s="26" t="s">
        <v>332</v>
      </c>
      <c r="F3683" s="27" t="str">
        <f>VLOOKUP(표1[[#This Row],[품번]],[1]!품번구분[#Data],2,0)</f>
        <v>G</v>
      </c>
      <c r="G3683" s="26">
        <v>16</v>
      </c>
      <c r="H3683" s="28">
        <v>50</v>
      </c>
      <c r="I3683" s="28">
        <v>0</v>
      </c>
      <c r="J3683" s="29">
        <f>표1[[#This Row],[C/V]]*표1[[#This Row],[판수]]-표1[[#This Row],[불량수량]]</f>
        <v>800</v>
      </c>
      <c r="K3683" s="28" t="s">
        <v>330</v>
      </c>
      <c r="L3683" s="28" t="s">
        <v>34</v>
      </c>
      <c r="M3683" s="30" t="s">
        <v>230</v>
      </c>
      <c r="N3683" s="56" t="s">
        <v>353</v>
      </c>
      <c r="O3683" s="25">
        <f t="shared" si="298"/>
        <v>620</v>
      </c>
      <c r="P3683" s="31">
        <v>0</v>
      </c>
      <c r="Q3683" s="32"/>
      <c r="R3683" s="33">
        <f t="shared" si="300"/>
        <v>4.838709677419355</v>
      </c>
      <c r="S3683" s="34">
        <f t="shared" si="299"/>
        <v>112</v>
      </c>
      <c r="T3683" s="35">
        <f>IF(L3683="비가동",0,VLOOKUP(E3683,[1]단가!$D$4:$G$1048576,4,0))</f>
        <v>820.4</v>
      </c>
      <c r="U3683" s="35">
        <f t="shared" si="295"/>
        <v>656320</v>
      </c>
      <c r="V3683" s="36" t="str">
        <f>IF($L3683="비가동",0,IF($B3683="in",VLOOKUP($E3683,[1]투입량!$M:$T,3,FALSE),VLOOKUP($E3683,[1]투입량!$D:$I,3,FALSE)))</f>
        <v>E5005-1</v>
      </c>
      <c r="W3683" s="35">
        <f>IF($L3683="비가동",0,IF($B3683="in",VLOOKUP($E3683,[1]투입량!$M:$T,6,FALSE),VLOOKUP($E3683,[1]투입량!$D:$I,5,FALSE)))</f>
        <v>360</v>
      </c>
      <c r="X3683" s="35">
        <f t="shared" si="297"/>
        <v>19800.000000000004</v>
      </c>
      <c r="Y3683" s="37">
        <f>IF(V3683=0,0,VLOOKUP(V3683,'[1]원재료 (2)'!C:H,3,0)*0.001)</f>
        <v>3.25</v>
      </c>
      <c r="Z3683" s="35">
        <f t="shared" si="296"/>
        <v>64350.000000000015</v>
      </c>
      <c r="AA3683" s="49"/>
      <c r="AB3683" s="39" t="s">
        <v>232</v>
      </c>
      <c r="AC3683" s="40"/>
    </row>
    <row r="3684" spans="1:29" ht="19.5" customHeight="1" x14ac:dyDescent="0.45">
      <c r="A3684" s="58">
        <v>46167</v>
      </c>
      <c r="B3684" s="57" t="s">
        <v>29</v>
      </c>
      <c r="C3684" s="27" t="s">
        <v>168</v>
      </c>
      <c r="D3684" s="25" t="s">
        <v>328</v>
      </c>
      <c r="E3684" s="26" t="s">
        <v>236</v>
      </c>
      <c r="F3684" s="27" t="str">
        <f>VLOOKUP(표1[[#This Row],[품번]],[1]!품번구분[#Data],2,0)</f>
        <v>G</v>
      </c>
      <c r="G3684" s="26">
        <v>9</v>
      </c>
      <c r="H3684" s="28">
        <v>62</v>
      </c>
      <c r="I3684" s="28">
        <v>0</v>
      </c>
      <c r="J3684" s="29">
        <f>표1[[#This Row],[C/V]]*표1[[#This Row],[판수]]-표1[[#This Row],[불량수량]]</f>
        <v>558</v>
      </c>
      <c r="K3684" s="28" t="s">
        <v>334</v>
      </c>
      <c r="L3684" s="28" t="s">
        <v>117</v>
      </c>
      <c r="M3684" s="30" t="s">
        <v>353</v>
      </c>
      <c r="N3684" s="56" t="s">
        <v>230</v>
      </c>
      <c r="O3684" s="25">
        <f t="shared" si="298"/>
        <v>660</v>
      </c>
      <c r="P3684" s="31">
        <v>0</v>
      </c>
      <c r="Q3684" s="32"/>
      <c r="R3684" s="33">
        <f t="shared" si="300"/>
        <v>5.6363636363636358</v>
      </c>
      <c r="S3684" s="34">
        <f t="shared" si="299"/>
        <v>120</v>
      </c>
      <c r="T3684" s="35">
        <f>IF(L3684="비가동",0,VLOOKUP(E3684,[1]단가!$D$4:$G$1048576,4,0))</f>
        <v>1541.9</v>
      </c>
      <c r="U3684" s="35">
        <f t="shared" si="295"/>
        <v>860380.20000000007</v>
      </c>
      <c r="V3684" s="36" t="str">
        <f>IF($L3684="비가동",0,IF($B3684="in",VLOOKUP($E3684,[1]투입량!$M:$T,3,FALSE),VLOOKUP($E3684,[1]투입량!$D:$I,3,FALSE)))</f>
        <v>E5005-1</v>
      </c>
      <c r="W3684" s="35">
        <f>IF($L3684="비가동",0,IF($B3684="in",VLOOKUP($E3684,[1]투입량!$M:$T,6,FALSE),VLOOKUP($E3684,[1]투입량!$D:$I,5,FALSE)))</f>
        <v>1638</v>
      </c>
      <c r="X3684" s="35">
        <f t="shared" si="297"/>
        <v>111711.6</v>
      </c>
      <c r="Y3684" s="37">
        <f>IF(V3684=0,0,VLOOKUP(V3684,[1]원재료!C:H,3,0)*0.001)</f>
        <v>3.25</v>
      </c>
      <c r="Z3684" s="35">
        <f t="shared" si="296"/>
        <v>363062.7</v>
      </c>
      <c r="AA3684" s="49"/>
      <c r="AB3684" s="39" t="s">
        <v>232</v>
      </c>
      <c r="AC3684" s="40"/>
    </row>
    <row r="3685" spans="1:29" ht="19.5" customHeight="1" x14ac:dyDescent="0.45">
      <c r="A3685" s="58">
        <v>46167</v>
      </c>
      <c r="B3685" s="57" t="s">
        <v>29</v>
      </c>
      <c r="C3685" s="27" t="s">
        <v>168</v>
      </c>
      <c r="D3685" s="25" t="s">
        <v>331</v>
      </c>
      <c r="E3685" s="26" t="s">
        <v>332</v>
      </c>
      <c r="F3685" s="27" t="str">
        <f>VLOOKUP(표1[[#This Row],[품번]],[1]!품번구분[#Data],2,0)</f>
        <v>G</v>
      </c>
      <c r="G3685" s="26">
        <v>16</v>
      </c>
      <c r="H3685" s="28">
        <v>62</v>
      </c>
      <c r="I3685" s="28">
        <v>0</v>
      </c>
      <c r="J3685" s="29">
        <f>표1[[#This Row],[C/V]]*표1[[#This Row],[판수]]-표1[[#This Row],[불량수량]]</f>
        <v>992</v>
      </c>
      <c r="K3685" s="28" t="s">
        <v>334</v>
      </c>
      <c r="L3685" s="28" t="s">
        <v>117</v>
      </c>
      <c r="M3685" s="30" t="s">
        <v>353</v>
      </c>
      <c r="N3685" s="56" t="s">
        <v>230</v>
      </c>
      <c r="O3685" s="25">
        <f t="shared" si="298"/>
        <v>660</v>
      </c>
      <c r="P3685" s="31">
        <v>0</v>
      </c>
      <c r="Q3685" s="32"/>
      <c r="R3685" s="33">
        <f t="shared" si="300"/>
        <v>5.6363636363636358</v>
      </c>
      <c r="S3685" s="34">
        <f t="shared" si="299"/>
        <v>120</v>
      </c>
      <c r="T3685" s="35">
        <f>IF(L3685="비가동",0,VLOOKUP(E3685,[1]단가!$D$4:$G$1048576,4,0))</f>
        <v>820.4</v>
      </c>
      <c r="U3685" s="35">
        <f t="shared" si="295"/>
        <v>813836.79999999993</v>
      </c>
      <c r="V3685" s="36" t="str">
        <f>IF($L3685="비가동",0,IF($B3685="in",VLOOKUP($E3685,[1]투입량!$M:$T,3,FALSE),VLOOKUP($E3685,[1]투입량!$D:$I,3,FALSE)))</f>
        <v>E5005-1</v>
      </c>
      <c r="W3685" s="35">
        <f>IF($L3685="비가동",0,IF($B3685="in",VLOOKUP($E3685,[1]투입량!$M:$T,6,FALSE),VLOOKUP($E3685,[1]투입량!$D:$I,5,FALSE)))</f>
        <v>360</v>
      </c>
      <c r="X3685" s="35">
        <f t="shared" si="297"/>
        <v>24552.000000000004</v>
      </c>
      <c r="Y3685" s="37">
        <f>IF(V3685=0,0,VLOOKUP(V3685,'[1]원재료 (2)'!C:H,3,0)*0.001)</f>
        <v>3.25</v>
      </c>
      <c r="Z3685" s="35">
        <f t="shared" si="296"/>
        <v>79794.000000000015</v>
      </c>
      <c r="AA3685" s="49"/>
      <c r="AB3685" s="39" t="s">
        <v>232</v>
      </c>
      <c r="AC3685" s="40"/>
    </row>
    <row r="3686" spans="1:29" ht="19.5" customHeight="1" x14ac:dyDescent="0.45">
      <c r="A3686" s="58">
        <v>46167</v>
      </c>
      <c r="B3686" s="57" t="s">
        <v>29</v>
      </c>
      <c r="C3686" s="27" t="s">
        <v>168</v>
      </c>
      <c r="D3686" s="25" t="s">
        <v>333</v>
      </c>
      <c r="E3686" s="26" t="s">
        <v>332</v>
      </c>
      <c r="F3686" s="27" t="str">
        <f>VLOOKUP(표1[[#This Row],[품번]],[1]!품번구분[#Data],2,0)</f>
        <v>G</v>
      </c>
      <c r="G3686" s="26">
        <v>16</v>
      </c>
      <c r="H3686" s="28">
        <v>62</v>
      </c>
      <c r="I3686" s="28">
        <v>0</v>
      </c>
      <c r="J3686" s="29">
        <f>표1[[#This Row],[C/V]]*표1[[#This Row],[판수]]-표1[[#This Row],[불량수량]]</f>
        <v>992</v>
      </c>
      <c r="K3686" s="28" t="s">
        <v>334</v>
      </c>
      <c r="L3686" s="28" t="s">
        <v>117</v>
      </c>
      <c r="M3686" s="30" t="s">
        <v>353</v>
      </c>
      <c r="N3686" s="56" t="s">
        <v>230</v>
      </c>
      <c r="O3686" s="25">
        <f t="shared" si="298"/>
        <v>660</v>
      </c>
      <c r="P3686" s="31">
        <v>0</v>
      </c>
      <c r="Q3686" s="32"/>
      <c r="R3686" s="33">
        <f t="shared" si="300"/>
        <v>5.6363636363636358</v>
      </c>
      <c r="S3686" s="34">
        <f t="shared" si="299"/>
        <v>112</v>
      </c>
      <c r="T3686" s="35">
        <f>IF(L3686="비가동",0,VLOOKUP(E3686,[1]단가!$D$4:$G$1048576,4,0))</f>
        <v>820.4</v>
      </c>
      <c r="U3686" s="35">
        <f t="shared" si="295"/>
        <v>813836.79999999993</v>
      </c>
      <c r="V3686" s="36" t="str">
        <f>IF($L3686="비가동",0,IF($B3686="in",VLOOKUP($E3686,[1]투입량!$M:$T,3,FALSE),VLOOKUP($E3686,[1]투입량!$D:$I,3,FALSE)))</f>
        <v>E5005-1</v>
      </c>
      <c r="W3686" s="35">
        <f>IF($L3686="비가동",0,IF($B3686="in",VLOOKUP($E3686,[1]투입량!$M:$T,6,FALSE),VLOOKUP($E3686,[1]투입량!$D:$I,5,FALSE)))</f>
        <v>360</v>
      </c>
      <c r="X3686" s="35">
        <f t="shared" si="297"/>
        <v>24552.000000000004</v>
      </c>
      <c r="Y3686" s="37">
        <f>IF(V3686=0,0,VLOOKUP(V3686,[1]원재료!C:H,3,0)*0.001)</f>
        <v>3.25</v>
      </c>
      <c r="Z3686" s="35">
        <f t="shared" si="296"/>
        <v>79794.000000000015</v>
      </c>
      <c r="AA3686" s="49"/>
      <c r="AB3686" s="39" t="s">
        <v>232</v>
      </c>
      <c r="AC3686" s="40"/>
    </row>
    <row r="3687" spans="1:29" ht="19.5" customHeight="1" x14ac:dyDescent="0.45">
      <c r="A3687" s="58">
        <v>46167</v>
      </c>
      <c r="B3687" s="57" t="s">
        <v>29</v>
      </c>
      <c r="C3687" s="27" t="s">
        <v>168</v>
      </c>
      <c r="D3687" s="25" t="s">
        <v>335</v>
      </c>
      <c r="E3687" s="26" t="s">
        <v>336</v>
      </c>
      <c r="F3687" s="27" t="str">
        <f>VLOOKUP(표1[[#This Row],[품번]],[1]!품번구분[#Data],2,0)</f>
        <v>G</v>
      </c>
      <c r="G3687" s="26">
        <v>12</v>
      </c>
      <c r="H3687" s="28">
        <v>72</v>
      </c>
      <c r="I3687" s="28">
        <v>0</v>
      </c>
      <c r="J3687" s="29">
        <f>표1[[#This Row],[C/V]]*표1[[#This Row],[판수]]-표1[[#This Row],[불량수량]]</f>
        <v>864</v>
      </c>
      <c r="K3687" s="28" t="s">
        <v>337</v>
      </c>
      <c r="L3687" s="28" t="s">
        <v>34</v>
      </c>
      <c r="M3687" s="30" t="s">
        <v>230</v>
      </c>
      <c r="N3687" s="56" t="s">
        <v>353</v>
      </c>
      <c r="O3687" s="25">
        <f t="shared" si="298"/>
        <v>620</v>
      </c>
      <c r="P3687" s="31">
        <v>0</v>
      </c>
      <c r="Q3687" s="54"/>
      <c r="R3687" s="33">
        <f t="shared" si="300"/>
        <v>6.967741935483871</v>
      </c>
      <c r="S3687" s="34">
        <f t="shared" si="299"/>
        <v>153</v>
      </c>
      <c r="T3687" s="35">
        <f>IF(L3687="비가동",0,VLOOKUP(E3687,[1]단가!$D$4:$G$1048576,4,0))</f>
        <v>382.8</v>
      </c>
      <c r="U3687" s="35">
        <f t="shared" si="295"/>
        <v>330739.20000000001</v>
      </c>
      <c r="V3687" s="36" t="str">
        <f>IF($L3687="비가동",0,IF($B3687="in",VLOOKUP($E3687,[1]투입량!$M:$T,3,FALSE),VLOOKUP($E3687,[1]투입량!$D:$I,3,FALSE)))</f>
        <v>E5007</v>
      </c>
      <c r="W3687" s="35">
        <f>IF($L3687="비가동",0,IF($B3687="in",VLOOKUP($E3687,[1]투입량!$M:$T,6,FALSE),VLOOKUP($E3687,[1]투입량!$D:$I,5,FALSE)))</f>
        <v>480</v>
      </c>
      <c r="X3687" s="35">
        <f t="shared" si="297"/>
        <v>38016</v>
      </c>
      <c r="Y3687" s="37">
        <f>IF(V3687=0,0,VLOOKUP(V3687,[1]원재료!C:H,3,0)*0.001)</f>
        <v>4.55</v>
      </c>
      <c r="Z3687" s="35">
        <f t="shared" si="296"/>
        <v>172972.79999999999</v>
      </c>
      <c r="AA3687" s="49"/>
      <c r="AB3687" s="39" t="s">
        <v>232</v>
      </c>
      <c r="AC3687" s="40"/>
    </row>
    <row r="3688" spans="1:29" ht="19.5" customHeight="1" x14ac:dyDescent="0.45">
      <c r="A3688" s="58">
        <v>46167</v>
      </c>
      <c r="B3688" s="57" t="s">
        <v>29</v>
      </c>
      <c r="C3688" s="27" t="s">
        <v>168</v>
      </c>
      <c r="D3688" s="25" t="s">
        <v>338</v>
      </c>
      <c r="E3688" s="26" t="s">
        <v>492</v>
      </c>
      <c r="F3688" s="27" t="str">
        <f>VLOOKUP(표1[[#This Row],[품번]],[1]!품번구분[#Data],2,0)</f>
        <v>G</v>
      </c>
      <c r="G3688" s="26">
        <v>6</v>
      </c>
      <c r="H3688" s="28">
        <v>72</v>
      </c>
      <c r="I3688" s="28">
        <v>0</v>
      </c>
      <c r="J3688" s="29">
        <f>표1[[#This Row],[C/V]]*표1[[#This Row],[판수]]-표1[[#This Row],[불량수량]]</f>
        <v>432</v>
      </c>
      <c r="K3688" s="28" t="s">
        <v>337</v>
      </c>
      <c r="L3688" s="28" t="s">
        <v>34</v>
      </c>
      <c r="M3688" s="30" t="s">
        <v>230</v>
      </c>
      <c r="N3688" s="56" t="s">
        <v>353</v>
      </c>
      <c r="O3688" s="25">
        <f t="shared" si="298"/>
        <v>620</v>
      </c>
      <c r="P3688" s="31">
        <v>0</v>
      </c>
      <c r="Q3688" s="32"/>
      <c r="R3688" s="33">
        <f t="shared" si="300"/>
        <v>6.967741935483871</v>
      </c>
      <c r="S3688" s="34">
        <f t="shared" si="299"/>
        <v>153</v>
      </c>
      <c r="T3688" s="35">
        <f>IF(L3688="비가동",0,VLOOKUP(E3688,[1]단가!$D$4:$G$1048576,4,0))</f>
        <v>680</v>
      </c>
      <c r="U3688" s="35">
        <f t="shared" si="295"/>
        <v>293760</v>
      </c>
      <c r="V3688" s="36" t="str">
        <f>IF($L3688="비가동",0,IF($B3688="in",VLOOKUP($E3688,[1]투입량!$M:$T,3,FALSE),VLOOKUP($E3688,[1]투입량!$D:$I,3,FALSE)))</f>
        <v>E5007</v>
      </c>
      <c r="W3688" s="35">
        <f>IF($L3688="비가동",0,IF($B3688="in",VLOOKUP($E3688,[1]투입량!$M:$T,6,FALSE),VLOOKUP($E3688,[1]투입량!$D:$I,5,FALSE)))</f>
        <v>312</v>
      </c>
      <c r="X3688" s="35">
        <f t="shared" si="297"/>
        <v>24710.400000000001</v>
      </c>
      <c r="Y3688" s="37">
        <f>IF(V3688=0,0,VLOOKUP(V3688,[1]원재료!C:H,3,0)*0.001)</f>
        <v>4.55</v>
      </c>
      <c r="Z3688" s="35">
        <f t="shared" si="296"/>
        <v>112432.32000000001</v>
      </c>
      <c r="AA3688" s="49"/>
      <c r="AB3688" s="39" t="s">
        <v>232</v>
      </c>
      <c r="AC3688" s="40"/>
    </row>
    <row r="3689" spans="1:29" ht="19.5" hidden="1" customHeight="1" x14ac:dyDescent="0.45">
      <c r="A3689" s="58">
        <v>46167</v>
      </c>
      <c r="B3689" s="57" t="s">
        <v>29</v>
      </c>
      <c r="C3689" s="27" t="s">
        <v>168</v>
      </c>
      <c r="D3689" s="25" t="s">
        <v>340</v>
      </c>
      <c r="E3689" s="26" t="s">
        <v>437</v>
      </c>
      <c r="F3689" s="27" t="str">
        <f>VLOOKUP(표1[[#This Row],[품번]],[1]!품번구분[#Data],2,0)</f>
        <v>G</v>
      </c>
      <c r="G3689" s="26">
        <v>6</v>
      </c>
      <c r="H3689" s="28">
        <v>69</v>
      </c>
      <c r="I3689" s="28">
        <v>0</v>
      </c>
      <c r="J3689" s="29">
        <f>표1[[#This Row],[C/V]]*표1[[#This Row],[판수]]-표1[[#This Row],[불량수량]]</f>
        <v>414</v>
      </c>
      <c r="K3689" s="28" t="s">
        <v>337</v>
      </c>
      <c r="L3689" s="28" t="s">
        <v>34</v>
      </c>
      <c r="M3689" s="30" t="s">
        <v>230</v>
      </c>
      <c r="N3689" s="56" t="s">
        <v>353</v>
      </c>
      <c r="O3689" s="25">
        <f t="shared" si="298"/>
        <v>590</v>
      </c>
      <c r="P3689" s="31">
        <v>30</v>
      </c>
      <c r="Q3689" s="32" t="s">
        <v>178</v>
      </c>
      <c r="R3689" s="33">
        <f t="shared" si="300"/>
        <v>7.0169491525423728</v>
      </c>
      <c r="S3689" s="34">
        <f t="shared" si="299"/>
        <v>150</v>
      </c>
      <c r="T3689" s="35">
        <f>IF(L3689="비가동",0,VLOOKUP(E3689,[1]단가!$D$4:$G$1048576,4,0))</f>
        <v>1315</v>
      </c>
      <c r="U3689" s="35">
        <f t="shared" si="295"/>
        <v>544410</v>
      </c>
      <c r="V3689" s="36" t="str">
        <f>IF($L3689="비가동",0,IF($B3689="in",VLOOKUP($E3689,[1]투입량!$M:$T,3,FALSE),VLOOKUP($E3689,[1]투입량!$D:$I,3,FALSE)))</f>
        <v>E5005-1</v>
      </c>
      <c r="W3689" s="35">
        <f>IF($L3689="비가동",0,IF($B3689="in",VLOOKUP($E3689,[1]투입량!$M:$T,6,FALSE),VLOOKUP($E3689,[1]투입량!$D:$I,5,FALSE)))</f>
        <v>0</v>
      </c>
      <c r="X3689" s="35">
        <f t="shared" si="297"/>
        <v>0</v>
      </c>
      <c r="Y3689" s="37">
        <f>IF(V3689=0,0,VLOOKUP(V3689,'[1]원재료 (2)'!C:H,3,0)*0.001)</f>
        <v>3.25</v>
      </c>
      <c r="Z3689" s="35">
        <f t="shared" si="296"/>
        <v>0</v>
      </c>
      <c r="AA3689" s="49"/>
      <c r="AB3689" s="39" t="s">
        <v>232</v>
      </c>
      <c r="AC3689" s="40"/>
    </row>
    <row r="3690" spans="1:29" ht="19.5" customHeight="1" x14ac:dyDescent="0.45">
      <c r="A3690" s="58">
        <v>46167</v>
      </c>
      <c r="B3690" s="57" t="s">
        <v>29</v>
      </c>
      <c r="C3690" s="27" t="s">
        <v>168</v>
      </c>
      <c r="D3690" s="25" t="s">
        <v>335</v>
      </c>
      <c r="E3690" s="26" t="s">
        <v>336</v>
      </c>
      <c r="F3690" s="27" t="str">
        <f>VLOOKUP(표1[[#This Row],[품번]],[1]!품번구분[#Data],2,0)</f>
        <v>G</v>
      </c>
      <c r="G3690" s="26">
        <v>12</v>
      </c>
      <c r="H3690" s="28">
        <v>81</v>
      </c>
      <c r="I3690" s="28">
        <v>0</v>
      </c>
      <c r="J3690" s="29">
        <f>표1[[#This Row],[C/V]]*표1[[#This Row],[판수]]-표1[[#This Row],[불량수량]]</f>
        <v>972</v>
      </c>
      <c r="K3690" s="28" t="s">
        <v>342</v>
      </c>
      <c r="L3690" s="28" t="s">
        <v>117</v>
      </c>
      <c r="M3690" s="30" t="s">
        <v>353</v>
      </c>
      <c r="N3690" s="56" t="s">
        <v>230</v>
      </c>
      <c r="O3690" s="25">
        <f t="shared" si="298"/>
        <v>660</v>
      </c>
      <c r="P3690" s="31">
        <v>0</v>
      </c>
      <c r="Q3690" s="54"/>
      <c r="R3690" s="33">
        <f t="shared" si="300"/>
        <v>7.3636363636363633</v>
      </c>
      <c r="S3690" s="34">
        <f t="shared" si="299"/>
        <v>153</v>
      </c>
      <c r="T3690" s="35">
        <f>IF(L3690="비가동",0,VLOOKUP(E3690,[1]단가!$D$4:$G$1048576,4,0))</f>
        <v>382.8</v>
      </c>
      <c r="U3690" s="35">
        <f t="shared" si="295"/>
        <v>372081.60000000003</v>
      </c>
      <c r="V3690" s="36" t="str">
        <f>IF($L3690="비가동",0,IF($B3690="in",VLOOKUP($E3690,[1]투입량!$M:$T,3,FALSE),VLOOKUP($E3690,[1]투입량!$D:$I,3,FALSE)))</f>
        <v>E5007</v>
      </c>
      <c r="W3690" s="35">
        <f>IF($L3690="비가동",0,IF($B3690="in",VLOOKUP($E3690,[1]투입량!$M:$T,6,FALSE),VLOOKUP($E3690,[1]투입량!$D:$I,5,FALSE)))</f>
        <v>480</v>
      </c>
      <c r="X3690" s="35">
        <f t="shared" si="297"/>
        <v>42768</v>
      </c>
      <c r="Y3690" s="37">
        <f>IF(V3690=0,0,VLOOKUP(V3690,'[1]원재료 (2)'!C:H,3,0)*0.001)</f>
        <v>4.45</v>
      </c>
      <c r="Z3690" s="35">
        <f t="shared" si="296"/>
        <v>190317.6</v>
      </c>
      <c r="AA3690" s="49"/>
      <c r="AB3690" s="39" t="s">
        <v>232</v>
      </c>
      <c r="AC3690" s="40"/>
    </row>
    <row r="3691" spans="1:29" ht="19.5" customHeight="1" x14ac:dyDescent="0.45">
      <c r="A3691" s="58">
        <v>46167</v>
      </c>
      <c r="B3691" s="57" t="s">
        <v>29</v>
      </c>
      <c r="C3691" s="27" t="s">
        <v>168</v>
      </c>
      <c r="D3691" s="25" t="s">
        <v>338</v>
      </c>
      <c r="E3691" s="26" t="s">
        <v>492</v>
      </c>
      <c r="F3691" s="27" t="str">
        <f>VLOOKUP(표1[[#This Row],[품번]],[1]!품번구분[#Data],2,0)</f>
        <v>G</v>
      </c>
      <c r="G3691" s="26">
        <v>6</v>
      </c>
      <c r="H3691" s="28">
        <v>81</v>
      </c>
      <c r="I3691" s="28">
        <v>0</v>
      </c>
      <c r="J3691" s="29">
        <f>표1[[#This Row],[C/V]]*표1[[#This Row],[판수]]-표1[[#This Row],[불량수량]]</f>
        <v>486</v>
      </c>
      <c r="K3691" s="28" t="s">
        <v>342</v>
      </c>
      <c r="L3691" s="28" t="s">
        <v>117</v>
      </c>
      <c r="M3691" s="30" t="s">
        <v>353</v>
      </c>
      <c r="N3691" s="56" t="s">
        <v>230</v>
      </c>
      <c r="O3691" s="25">
        <f t="shared" si="298"/>
        <v>660</v>
      </c>
      <c r="P3691" s="31">
        <v>0</v>
      </c>
      <c r="Q3691" s="32"/>
      <c r="R3691" s="33">
        <f t="shared" si="300"/>
        <v>7.3636363636363633</v>
      </c>
      <c r="S3691" s="34">
        <f t="shared" si="299"/>
        <v>153</v>
      </c>
      <c r="T3691" s="35">
        <f>IF(L3691="비가동",0,VLOOKUP(E3691,[1]단가!$D$4:$G$1048576,4,0))</f>
        <v>680</v>
      </c>
      <c r="U3691" s="35">
        <f t="shared" si="295"/>
        <v>330480</v>
      </c>
      <c r="V3691" s="36" t="str">
        <f>IF($L3691="비가동",0,IF($B3691="in",VLOOKUP($E3691,[1]투입량!$M:$T,3,FALSE),VLOOKUP($E3691,[1]투입량!$D:$I,3,FALSE)))</f>
        <v>E5007</v>
      </c>
      <c r="W3691" s="35">
        <f>IF($L3691="비가동",0,IF($B3691="in",VLOOKUP($E3691,[1]투입량!$M:$T,6,FALSE),VLOOKUP($E3691,[1]투입량!$D:$I,5,FALSE)))</f>
        <v>312</v>
      </c>
      <c r="X3691" s="35">
        <f t="shared" si="297"/>
        <v>27799.200000000004</v>
      </c>
      <c r="Y3691" s="37">
        <f>IF(V3691=0,0,VLOOKUP(V3691,'[1]원재료 (2)'!C:H,3,0)*0.001)</f>
        <v>4.45</v>
      </c>
      <c r="Z3691" s="35">
        <f t="shared" si="296"/>
        <v>123706.44000000003</v>
      </c>
      <c r="AA3691" s="49"/>
      <c r="AB3691" s="39" t="s">
        <v>232</v>
      </c>
      <c r="AC3691" s="40"/>
    </row>
    <row r="3692" spans="1:29" ht="19.5" customHeight="1" x14ac:dyDescent="0.45">
      <c r="A3692" s="58">
        <v>46167</v>
      </c>
      <c r="B3692" s="57" t="s">
        <v>29</v>
      </c>
      <c r="C3692" s="27" t="s">
        <v>168</v>
      </c>
      <c r="D3692" s="25" t="s">
        <v>340</v>
      </c>
      <c r="E3692" s="26" t="s">
        <v>437</v>
      </c>
      <c r="F3692" s="27" t="str">
        <f>VLOOKUP(표1[[#This Row],[품번]],[1]!품번구분[#Data],2,0)</f>
        <v>G</v>
      </c>
      <c r="G3692" s="26">
        <v>6</v>
      </c>
      <c r="H3692" s="28">
        <v>81</v>
      </c>
      <c r="I3692" s="28">
        <v>0</v>
      </c>
      <c r="J3692" s="29">
        <f>표1[[#This Row],[C/V]]*표1[[#This Row],[판수]]-표1[[#This Row],[불량수량]]</f>
        <v>486</v>
      </c>
      <c r="K3692" s="28" t="s">
        <v>342</v>
      </c>
      <c r="L3692" s="28" t="s">
        <v>117</v>
      </c>
      <c r="M3692" s="30" t="s">
        <v>353</v>
      </c>
      <c r="N3692" s="56" t="s">
        <v>230</v>
      </c>
      <c r="O3692" s="25">
        <f t="shared" si="298"/>
        <v>660</v>
      </c>
      <c r="P3692" s="31">
        <v>0</v>
      </c>
      <c r="Q3692" s="32"/>
      <c r="R3692" s="33">
        <f t="shared" si="300"/>
        <v>7.3636363636363633</v>
      </c>
      <c r="S3692" s="34">
        <f t="shared" si="299"/>
        <v>150</v>
      </c>
      <c r="T3692" s="35">
        <f>IF(L3692="비가동",0,VLOOKUP(E3692,[1]단가!$D$4:$G$1048576,4,0))</f>
        <v>1315</v>
      </c>
      <c r="U3692" s="35">
        <f t="shared" si="295"/>
        <v>639090</v>
      </c>
      <c r="V3692" s="36" t="str">
        <f>IF($L3692="비가동",0,IF($B3692="in",VLOOKUP($E3692,[1]투입량!$M:$T,3,FALSE),VLOOKUP($E3692,[1]투입량!$D:$I,3,FALSE)))</f>
        <v>E5005-1</v>
      </c>
      <c r="W3692" s="35">
        <f>IF($L3692="비가동",0,IF($B3692="in",VLOOKUP($E3692,[1]투입량!$M:$T,6,FALSE),VLOOKUP($E3692,[1]투입량!$D:$I,5,FALSE)))</f>
        <v>0</v>
      </c>
      <c r="X3692" s="35">
        <f t="shared" si="297"/>
        <v>0</v>
      </c>
      <c r="Y3692" s="37">
        <f>IF(V3692=0,0,VLOOKUP(V3692,[1]원재료!C:H,3,0)*0.001)</f>
        <v>3.25</v>
      </c>
      <c r="Z3692" s="35">
        <f t="shared" si="296"/>
        <v>0</v>
      </c>
      <c r="AA3692" s="49"/>
      <c r="AB3692" s="39" t="s">
        <v>232</v>
      </c>
      <c r="AC3692" s="40"/>
    </row>
    <row r="3693" spans="1:29" ht="19.5" hidden="1" customHeight="1" x14ac:dyDescent="0.45">
      <c r="A3693" s="58">
        <v>46167</v>
      </c>
      <c r="B3693" s="57" t="s">
        <v>29</v>
      </c>
      <c r="C3693" s="27" t="s">
        <v>168</v>
      </c>
      <c r="D3693" s="25" t="s">
        <v>370</v>
      </c>
      <c r="E3693" s="26" t="s">
        <v>366</v>
      </c>
      <c r="F3693" s="27" t="str">
        <f>VLOOKUP(표1[[#This Row],[품번]],[1]!품번구분[#Data],2,0)</f>
        <v>G</v>
      </c>
      <c r="G3693" s="26">
        <v>4</v>
      </c>
      <c r="H3693" s="28">
        <v>75</v>
      </c>
      <c r="I3693" s="28">
        <v>0</v>
      </c>
      <c r="J3693" s="29">
        <f>표1[[#This Row],[C/V]]*표1[[#This Row],[판수]]-표1[[#This Row],[불량수량]]</f>
        <v>300</v>
      </c>
      <c r="K3693" s="28" t="s">
        <v>301</v>
      </c>
      <c r="L3693" s="28" t="s">
        <v>34</v>
      </c>
      <c r="M3693" s="30" t="s">
        <v>230</v>
      </c>
      <c r="N3693" s="56" t="s">
        <v>353</v>
      </c>
      <c r="O3693" s="25">
        <f t="shared" si="298"/>
        <v>570</v>
      </c>
      <c r="P3693" s="31">
        <v>50</v>
      </c>
      <c r="Q3693" s="32" t="s">
        <v>209</v>
      </c>
      <c r="R3693" s="33">
        <f t="shared" si="300"/>
        <v>7.8947368421052628</v>
      </c>
      <c r="S3693" s="34">
        <f t="shared" si="299"/>
        <v>165</v>
      </c>
      <c r="T3693" s="35">
        <f>IF(L3693="비가동",0,VLOOKUP(E3693,[1]단가!$D$4:$G$1048576,4,0))</f>
        <v>771.3</v>
      </c>
      <c r="U3693" s="35">
        <f t="shared" si="295"/>
        <v>231390</v>
      </c>
      <c r="V3693" s="36" t="str">
        <f>IF($L3693="비가동",0,IF($B3693="in",VLOOKUP($E3693,[1]투입량!$M:$T,3,FALSE),VLOOKUP($E3693,[1]투입량!$D:$I,3,FALSE)))</f>
        <v>E5005-1</v>
      </c>
      <c r="W3693" s="35">
        <f>IF($L3693="비가동",0,IF($B3693="in",VLOOKUP($E3693,[1]투입량!$M:$T,6,FALSE),VLOOKUP($E3693,[1]투입량!$D:$I,5,FALSE)))</f>
        <v>371</v>
      </c>
      <c r="X3693" s="35">
        <f t="shared" si="297"/>
        <v>30607.5</v>
      </c>
      <c r="Y3693" s="37">
        <f>IF(V3693=0,0,VLOOKUP(V3693,[1]원재료!C:H,3,0)*0.001)</f>
        <v>3.25</v>
      </c>
      <c r="Z3693" s="35">
        <f t="shared" si="296"/>
        <v>99474.375</v>
      </c>
      <c r="AA3693" s="49" t="s">
        <v>500</v>
      </c>
      <c r="AB3693" s="39" t="s">
        <v>232</v>
      </c>
      <c r="AC3693" s="40"/>
    </row>
    <row r="3694" spans="1:29" ht="19.5" customHeight="1" x14ac:dyDescent="0.45">
      <c r="A3694" s="58">
        <v>46167</v>
      </c>
      <c r="B3694" s="57" t="s">
        <v>29</v>
      </c>
      <c r="C3694" s="27" t="s">
        <v>168</v>
      </c>
      <c r="D3694" s="25" t="s">
        <v>414</v>
      </c>
      <c r="E3694" s="26" t="s">
        <v>355</v>
      </c>
      <c r="F3694" s="27" t="str">
        <f>VLOOKUP(표1[[#This Row],[품번]],[1]!품번구분[#Data],2,0)</f>
        <v>G</v>
      </c>
      <c r="G3694" s="26">
        <v>20</v>
      </c>
      <c r="H3694" s="28">
        <v>80</v>
      </c>
      <c r="I3694" s="28">
        <v>0</v>
      </c>
      <c r="J3694" s="29">
        <f>표1[[#This Row],[C/V]]*표1[[#This Row],[판수]]-표1[[#This Row],[불량수량]]</f>
        <v>1600</v>
      </c>
      <c r="K3694" s="28" t="s">
        <v>301</v>
      </c>
      <c r="L3694" s="28" t="s">
        <v>34</v>
      </c>
      <c r="M3694" s="30" t="s">
        <v>230</v>
      </c>
      <c r="N3694" s="56" t="s">
        <v>353</v>
      </c>
      <c r="O3694" s="25">
        <f t="shared" si="298"/>
        <v>620</v>
      </c>
      <c r="P3694" s="31">
        <v>0</v>
      </c>
      <c r="Q3694" s="32"/>
      <c r="R3694" s="33">
        <f t="shared" si="300"/>
        <v>7.741935483870968</v>
      </c>
      <c r="S3694" s="34">
        <f t="shared" si="299"/>
        <v>170</v>
      </c>
      <c r="T3694" s="35">
        <f>IF(L3694="비가동",0,VLOOKUP(E3694,[1]단가!$D$4:$G$1048576,4,0))</f>
        <v>380</v>
      </c>
      <c r="U3694" s="35">
        <f t="shared" si="295"/>
        <v>608000</v>
      </c>
      <c r="V3694" s="36" t="str">
        <f>IF($L3694="비가동",0,IF($B3694="in",VLOOKUP($E3694,[1]투입량!$M:$T,3,FALSE),VLOOKUP($E3694,[1]투입량!$D:$I,3,FALSE)))</f>
        <v>H-N7001</v>
      </c>
      <c r="W3694" s="35">
        <f>IF($L3694="비가동",0,IF($B3694="in",VLOOKUP($E3694,[1]투입량!$M:$T,6,FALSE),VLOOKUP($E3694,[1]투입량!$D:$I,5,FALSE)))</f>
        <v>84</v>
      </c>
      <c r="X3694" s="35">
        <f t="shared" si="297"/>
        <v>7392</v>
      </c>
      <c r="Y3694" s="37">
        <f>IF(V3694=0,0,VLOOKUP(V3694,[1]원재료!C:H,3,0)*0.001)</f>
        <v>22.900000000000002</v>
      </c>
      <c r="Z3694" s="35">
        <f t="shared" si="296"/>
        <v>169276.80000000002</v>
      </c>
      <c r="AA3694" s="49"/>
      <c r="AB3694" s="39" t="s">
        <v>232</v>
      </c>
      <c r="AC3694" s="40"/>
    </row>
    <row r="3695" spans="1:29" ht="19.5" customHeight="1" x14ac:dyDescent="0.45">
      <c r="A3695" s="58">
        <v>46167</v>
      </c>
      <c r="B3695" s="57" t="s">
        <v>29</v>
      </c>
      <c r="C3695" s="27" t="s">
        <v>168</v>
      </c>
      <c r="D3695" s="25" t="s">
        <v>416</v>
      </c>
      <c r="E3695" s="26" t="s">
        <v>417</v>
      </c>
      <c r="F3695" s="27" t="str">
        <f>VLOOKUP(표1[[#This Row],[품번]],[1]!품번구분[#Data],2,0)</f>
        <v>G</v>
      </c>
      <c r="G3695" s="26">
        <v>160</v>
      </c>
      <c r="H3695" s="28">
        <v>50</v>
      </c>
      <c r="I3695" s="28">
        <v>0</v>
      </c>
      <c r="J3695" s="29">
        <f>표1[[#This Row],[C/V]]*표1[[#This Row],[판수]]-표1[[#This Row],[불량수량]]</f>
        <v>8000</v>
      </c>
      <c r="K3695" s="28" t="s">
        <v>301</v>
      </c>
      <c r="L3695" s="28" t="s">
        <v>34</v>
      </c>
      <c r="M3695" s="30" t="s">
        <v>230</v>
      </c>
      <c r="N3695" s="56" t="s">
        <v>353</v>
      </c>
      <c r="O3695" s="25">
        <f t="shared" si="298"/>
        <v>620</v>
      </c>
      <c r="P3695" s="31">
        <v>0</v>
      </c>
      <c r="Q3695" s="32"/>
      <c r="R3695" s="33">
        <f t="shared" si="300"/>
        <v>4.838709677419355</v>
      </c>
      <c r="S3695" s="34">
        <f t="shared" si="299"/>
        <v>106</v>
      </c>
      <c r="T3695" s="35">
        <f>IF(L3695="비가동",0,VLOOKUP(E3695,[1]단가!$D$4:$G$1048576,4,0))</f>
        <v>58</v>
      </c>
      <c r="U3695" s="35">
        <f t="shared" si="295"/>
        <v>464000</v>
      </c>
      <c r="V3695" s="36" t="str">
        <f>IF($L3695="비가동",0,IF($B3695="in",VLOOKUP($E3695,[1]투입량!$M:$T,3,FALSE),VLOOKUP($E3695,[1]투입량!$D:$I,3,FALSE)))</f>
        <v>E7003</v>
      </c>
      <c r="W3695" s="35">
        <f>IF($L3695="비가동",0,IF($B3695="in",VLOOKUP($E3695,[1]투입량!$M:$T,6,FALSE),VLOOKUP($E3695,[1]투입량!$D:$I,5,FALSE)))</f>
        <v>80</v>
      </c>
      <c r="X3695" s="35">
        <f t="shared" si="297"/>
        <v>4400</v>
      </c>
      <c r="Y3695" s="37">
        <f>IF(V3695=0,0,VLOOKUP(V3695,[1]원재료!C:H,3,0)*0.001)</f>
        <v>4.95</v>
      </c>
      <c r="Z3695" s="35">
        <f t="shared" si="296"/>
        <v>21780</v>
      </c>
      <c r="AA3695" s="49"/>
      <c r="AB3695" s="39" t="s">
        <v>232</v>
      </c>
      <c r="AC3695" s="40"/>
    </row>
    <row r="3696" spans="1:29" ht="19.5" customHeight="1" x14ac:dyDescent="0.45">
      <c r="A3696" s="58">
        <v>46167</v>
      </c>
      <c r="B3696" s="57" t="s">
        <v>29</v>
      </c>
      <c r="C3696" s="27" t="s">
        <v>168</v>
      </c>
      <c r="D3696" s="25" t="s">
        <v>370</v>
      </c>
      <c r="E3696" s="26" t="s">
        <v>366</v>
      </c>
      <c r="F3696" s="27" t="str">
        <f>VLOOKUP(표1[[#This Row],[품번]],[1]!품번구분[#Data],2,0)</f>
        <v>G</v>
      </c>
      <c r="G3696" s="26">
        <v>4</v>
      </c>
      <c r="H3696" s="28">
        <v>90</v>
      </c>
      <c r="I3696" s="28">
        <v>0</v>
      </c>
      <c r="J3696" s="29">
        <f>표1[[#This Row],[C/V]]*표1[[#This Row],[판수]]-표1[[#This Row],[불량수량]]</f>
        <v>360</v>
      </c>
      <c r="K3696" s="28" t="s">
        <v>358</v>
      </c>
      <c r="L3696" s="28" t="s">
        <v>117</v>
      </c>
      <c r="M3696" s="30" t="s">
        <v>353</v>
      </c>
      <c r="N3696" s="56" t="s">
        <v>230</v>
      </c>
      <c r="O3696" s="25">
        <f t="shared" si="298"/>
        <v>660</v>
      </c>
      <c r="P3696" s="31">
        <v>0</v>
      </c>
      <c r="Q3696" s="32"/>
      <c r="R3696" s="33">
        <f t="shared" si="300"/>
        <v>8.1818181818181817</v>
      </c>
      <c r="S3696" s="34">
        <f t="shared" si="299"/>
        <v>165</v>
      </c>
      <c r="T3696" s="35">
        <f>IF(L3696="비가동",0,VLOOKUP(E3696,[1]단가!$D$4:$G$1048576,4,0))</f>
        <v>771.3</v>
      </c>
      <c r="U3696" s="35">
        <f t="shared" si="295"/>
        <v>277668</v>
      </c>
      <c r="V3696" s="36" t="str">
        <f>IF($L3696="비가동",0,IF($B3696="in",VLOOKUP($E3696,[1]투입량!$M:$T,3,FALSE),VLOOKUP($E3696,[1]투입량!$D:$I,3,FALSE)))</f>
        <v>E5005-1</v>
      </c>
      <c r="W3696" s="35">
        <f>IF($L3696="비가동",0,IF($B3696="in",VLOOKUP($E3696,[1]투입량!$M:$T,6,FALSE),VLOOKUP($E3696,[1]투입량!$D:$I,5,FALSE)))</f>
        <v>371</v>
      </c>
      <c r="X3696" s="35">
        <f t="shared" si="297"/>
        <v>36729</v>
      </c>
      <c r="Y3696" s="37">
        <f>IF(V3696=0,0,VLOOKUP(V3696,[1]원재료!C:H,3,0)*0.001)</f>
        <v>3.25</v>
      </c>
      <c r="Z3696" s="35">
        <f t="shared" si="296"/>
        <v>119369.25</v>
      </c>
      <c r="AA3696" s="49"/>
      <c r="AB3696" s="39" t="s">
        <v>232</v>
      </c>
      <c r="AC3696" s="40"/>
    </row>
    <row r="3697" spans="1:29" ht="19.5" customHeight="1" x14ac:dyDescent="0.45">
      <c r="A3697" s="58">
        <v>46167</v>
      </c>
      <c r="B3697" s="57" t="s">
        <v>29</v>
      </c>
      <c r="C3697" s="27" t="s">
        <v>168</v>
      </c>
      <c r="D3697" s="25" t="s">
        <v>414</v>
      </c>
      <c r="E3697" s="26" t="s">
        <v>355</v>
      </c>
      <c r="F3697" s="27" t="str">
        <f>VLOOKUP(표1[[#This Row],[품번]],[1]!품번구분[#Data],2,0)</f>
        <v>G</v>
      </c>
      <c r="G3697" s="26">
        <v>20</v>
      </c>
      <c r="H3697" s="28">
        <v>90</v>
      </c>
      <c r="I3697" s="28">
        <v>0</v>
      </c>
      <c r="J3697" s="29">
        <f>표1[[#This Row],[C/V]]*표1[[#This Row],[판수]]-표1[[#This Row],[불량수량]]</f>
        <v>1800</v>
      </c>
      <c r="K3697" s="28" t="s">
        <v>358</v>
      </c>
      <c r="L3697" s="28" t="s">
        <v>117</v>
      </c>
      <c r="M3697" s="30" t="s">
        <v>353</v>
      </c>
      <c r="N3697" s="56" t="s">
        <v>230</v>
      </c>
      <c r="O3697" s="25">
        <f t="shared" si="298"/>
        <v>660</v>
      </c>
      <c r="P3697" s="31">
        <v>0</v>
      </c>
      <c r="Q3697" s="32"/>
      <c r="R3697" s="33">
        <f t="shared" si="300"/>
        <v>8.1818181818181817</v>
      </c>
      <c r="S3697" s="34">
        <f t="shared" si="299"/>
        <v>170</v>
      </c>
      <c r="T3697" s="35">
        <f>IF(L3697="비가동",0,VLOOKUP(E3697,[1]단가!$D$4:$G$1048576,4,0))</f>
        <v>380</v>
      </c>
      <c r="U3697" s="35">
        <f t="shared" si="295"/>
        <v>684000</v>
      </c>
      <c r="V3697" s="36" t="str">
        <f>IF($L3697="비가동",0,IF($B3697="in",VLOOKUP($E3697,[1]투입량!$M:$T,3,FALSE),VLOOKUP($E3697,[1]투입량!$D:$I,3,FALSE)))</f>
        <v>H-N7001</v>
      </c>
      <c r="W3697" s="35">
        <f>IF($L3697="비가동",0,IF($B3697="in",VLOOKUP($E3697,[1]투입량!$M:$T,6,FALSE),VLOOKUP($E3697,[1]투입량!$D:$I,5,FALSE)))</f>
        <v>84</v>
      </c>
      <c r="X3697" s="35">
        <f t="shared" si="297"/>
        <v>8316</v>
      </c>
      <c r="Y3697" s="37">
        <f>IF(V3697=0,0,VLOOKUP(V3697,[1]원재료!C:H,3,0)*0.001)</f>
        <v>22.900000000000002</v>
      </c>
      <c r="Z3697" s="35">
        <f t="shared" si="296"/>
        <v>190436.40000000002</v>
      </c>
      <c r="AA3697" s="49"/>
      <c r="AB3697" s="39" t="s">
        <v>232</v>
      </c>
      <c r="AC3697" s="40"/>
    </row>
    <row r="3698" spans="1:29" ht="19.5" customHeight="1" x14ac:dyDescent="0.45">
      <c r="A3698" s="58">
        <v>46167</v>
      </c>
      <c r="B3698" s="57" t="s">
        <v>29</v>
      </c>
      <c r="C3698" s="27" t="s">
        <v>168</v>
      </c>
      <c r="D3698" s="25" t="s">
        <v>416</v>
      </c>
      <c r="E3698" s="26" t="s">
        <v>417</v>
      </c>
      <c r="F3698" s="27" t="str">
        <f>VLOOKUP(표1[[#This Row],[품번]],[1]!품번구분[#Data],2,0)</f>
        <v>G</v>
      </c>
      <c r="G3698" s="26">
        <v>160</v>
      </c>
      <c r="H3698" s="28">
        <v>56</v>
      </c>
      <c r="I3698" s="28">
        <v>0</v>
      </c>
      <c r="J3698" s="29">
        <f>표1[[#This Row],[C/V]]*표1[[#This Row],[판수]]-표1[[#This Row],[불량수량]]</f>
        <v>8960</v>
      </c>
      <c r="K3698" s="28" t="s">
        <v>358</v>
      </c>
      <c r="L3698" s="28" t="s">
        <v>117</v>
      </c>
      <c r="M3698" s="30" t="s">
        <v>353</v>
      </c>
      <c r="N3698" s="56" t="s">
        <v>230</v>
      </c>
      <c r="O3698" s="25">
        <f t="shared" si="298"/>
        <v>660</v>
      </c>
      <c r="P3698" s="31">
        <v>0</v>
      </c>
      <c r="Q3698" s="32"/>
      <c r="R3698" s="33">
        <f t="shared" si="300"/>
        <v>5.0909090909090908</v>
      </c>
      <c r="S3698" s="34">
        <f t="shared" si="299"/>
        <v>106</v>
      </c>
      <c r="T3698" s="35">
        <f>IF(L3698="비가동",0,VLOOKUP(E3698,[1]단가!$D$4:$G$1048576,4,0))</f>
        <v>58</v>
      </c>
      <c r="U3698" s="35">
        <f t="shared" si="295"/>
        <v>519680</v>
      </c>
      <c r="V3698" s="36" t="str">
        <f>IF($L3698="비가동",0,IF($B3698="in",VLOOKUP($E3698,[1]투입량!$M:$T,3,FALSE),VLOOKUP($E3698,[1]투입량!$D:$I,3,FALSE)))</f>
        <v>E7003</v>
      </c>
      <c r="W3698" s="35">
        <f>IF($L3698="비가동",0,IF($B3698="in",VLOOKUP($E3698,[1]투입량!$M:$T,6,FALSE),VLOOKUP($E3698,[1]투입량!$D:$I,5,FALSE)))</f>
        <v>80</v>
      </c>
      <c r="X3698" s="35">
        <f t="shared" si="297"/>
        <v>4928</v>
      </c>
      <c r="Y3698" s="37">
        <f>IF(V3698=0,0,VLOOKUP(V3698,[1]원재료!C:H,3,0)*0.001)</f>
        <v>4.95</v>
      </c>
      <c r="Z3698" s="35">
        <f t="shared" si="296"/>
        <v>24393.600000000002</v>
      </c>
      <c r="AA3698" s="49"/>
      <c r="AB3698" s="39" t="s">
        <v>232</v>
      </c>
      <c r="AC3698" s="40"/>
    </row>
    <row r="3699" spans="1:29" ht="19.5" customHeight="1" x14ac:dyDescent="0.45">
      <c r="A3699" s="58">
        <v>46167</v>
      </c>
      <c r="B3699" s="57" t="s">
        <v>29</v>
      </c>
      <c r="C3699" s="27" t="s">
        <v>168</v>
      </c>
      <c r="D3699" s="25" t="s">
        <v>345</v>
      </c>
      <c r="E3699" s="26" t="s">
        <v>346</v>
      </c>
      <c r="F3699" s="27" t="str">
        <f>VLOOKUP(표1[[#This Row],[품번]],[1]!품번구분[#Data],2,0)</f>
        <v>G</v>
      </c>
      <c r="G3699" s="26">
        <v>4</v>
      </c>
      <c r="H3699" s="28">
        <v>93</v>
      </c>
      <c r="I3699" s="28">
        <v>0</v>
      </c>
      <c r="J3699" s="29">
        <f>표1[[#This Row],[C/V]]*표1[[#This Row],[판수]]-표1[[#This Row],[불량수량]]</f>
        <v>372</v>
      </c>
      <c r="K3699" s="28" t="s">
        <v>347</v>
      </c>
      <c r="L3699" s="28" t="s">
        <v>34</v>
      </c>
      <c r="M3699" s="30" t="s">
        <v>230</v>
      </c>
      <c r="N3699" s="56" t="s">
        <v>353</v>
      </c>
      <c r="O3699" s="25">
        <f t="shared" si="298"/>
        <v>620</v>
      </c>
      <c r="P3699" s="31">
        <v>0</v>
      </c>
      <c r="Q3699" s="32"/>
      <c r="R3699" s="33">
        <f t="shared" si="300"/>
        <v>9</v>
      </c>
      <c r="S3699" s="34">
        <f t="shared" si="299"/>
        <v>193</v>
      </c>
      <c r="T3699" s="35">
        <f>IF(L3699="비가동",0,VLOOKUP(E3699,[1]단가!$D$4:$G$1048576,4,0))</f>
        <v>894.6</v>
      </c>
      <c r="U3699" s="35">
        <f t="shared" ref="U3699:U3762" si="301">IF(L3699="비가동",0,T3699*J3699)</f>
        <v>332791.2</v>
      </c>
      <c r="V3699" s="36" t="str">
        <f>IF($L3699="비가동",0,IF($B3699="in",VLOOKUP($E3699,[1]투입량!$M:$T,3,FALSE),VLOOKUP($E3699,[1]투입량!$D:$I,3,FALSE)))</f>
        <v>E5007</v>
      </c>
      <c r="W3699" s="35">
        <f>IF($L3699="비가동",0,IF($B3699="in",VLOOKUP($E3699,[1]투입량!$M:$T,6,FALSE),VLOOKUP($E3699,[1]투입량!$D:$I,5,FALSE)))</f>
        <v>448</v>
      </c>
      <c r="X3699" s="35">
        <f t="shared" si="297"/>
        <v>45830.400000000009</v>
      </c>
      <c r="Y3699" s="37">
        <f>IF(V3699=0,0,VLOOKUP(V3699,'[1]원재료 (2)'!C:H,3,0)*0.001)</f>
        <v>4.45</v>
      </c>
      <c r="Z3699" s="35">
        <f t="shared" ref="Z3699:Z3762" si="302">Y3699*X3699</f>
        <v>203945.28000000006</v>
      </c>
      <c r="AA3699" s="49"/>
      <c r="AB3699" s="39" t="s">
        <v>232</v>
      </c>
      <c r="AC3699" s="40"/>
    </row>
    <row r="3700" spans="1:29" ht="19.5" customHeight="1" x14ac:dyDescent="0.45">
      <c r="A3700" s="58">
        <v>46167</v>
      </c>
      <c r="B3700" s="57" t="s">
        <v>29</v>
      </c>
      <c r="C3700" s="27" t="s">
        <v>168</v>
      </c>
      <c r="D3700" s="25" t="s">
        <v>348</v>
      </c>
      <c r="E3700" s="26">
        <v>480218</v>
      </c>
      <c r="F3700" s="27" t="str">
        <f>VLOOKUP(표1[[#This Row],[품번]],[1]!품번구분[#Data],2,0)</f>
        <v>G</v>
      </c>
      <c r="G3700" s="26">
        <v>6</v>
      </c>
      <c r="H3700" s="28">
        <v>95</v>
      </c>
      <c r="I3700" s="28">
        <v>0</v>
      </c>
      <c r="J3700" s="29">
        <f>표1[[#This Row],[C/V]]*표1[[#This Row],[판수]]-표1[[#This Row],[불량수량]]</f>
        <v>570</v>
      </c>
      <c r="K3700" s="28" t="s">
        <v>347</v>
      </c>
      <c r="L3700" s="28" t="s">
        <v>34</v>
      </c>
      <c r="M3700" s="30" t="s">
        <v>230</v>
      </c>
      <c r="N3700" s="56" t="s">
        <v>353</v>
      </c>
      <c r="O3700" s="25">
        <f t="shared" si="298"/>
        <v>620</v>
      </c>
      <c r="P3700" s="31">
        <v>0</v>
      </c>
      <c r="Q3700" s="32"/>
      <c r="R3700" s="33">
        <f t="shared" si="300"/>
        <v>9.193548387096774</v>
      </c>
      <c r="S3700" s="34">
        <f t="shared" si="299"/>
        <v>195</v>
      </c>
      <c r="T3700" s="35">
        <f>IF(L3700="비가동",0,VLOOKUP(E3700,[1]단가!$D$4:$G$1048576,4,0))</f>
        <v>724</v>
      </c>
      <c r="U3700" s="35">
        <f t="shared" si="301"/>
        <v>412680</v>
      </c>
      <c r="V3700" s="36" t="str">
        <f>IF($L3700="비가동",0,IF($B3700="in",VLOOKUP($E3700,[1]투입량!$M:$T,3,FALSE),VLOOKUP($E3700,[1]투입량!$D:$I,3,FALSE)))</f>
        <v>E5007</v>
      </c>
      <c r="W3700" s="35">
        <f>IF($L3700="비가동",0,IF($B3700="in",VLOOKUP($E3700,[1]투입량!$M:$T,6,FALSE),VLOOKUP($E3700,[1]투입량!$D:$I,5,FALSE)))</f>
        <v>300</v>
      </c>
      <c r="X3700" s="35">
        <f t="shared" ref="X3700:X3763" si="303">IF(L3700="비가동",0,(W3700*1.1)*H3700)</f>
        <v>31350</v>
      </c>
      <c r="Y3700" s="37">
        <f>IF(V3700=0,0,VLOOKUP(V3700,'[1]원재료 (2)'!C:H,3,0)*0.001)</f>
        <v>4.45</v>
      </c>
      <c r="Z3700" s="35">
        <f t="shared" si="302"/>
        <v>139507.5</v>
      </c>
      <c r="AA3700" s="49"/>
      <c r="AB3700" s="39" t="s">
        <v>232</v>
      </c>
      <c r="AC3700" s="40"/>
    </row>
    <row r="3701" spans="1:29" ht="19.5" customHeight="1" x14ac:dyDescent="0.45">
      <c r="A3701" s="58">
        <v>46167</v>
      </c>
      <c r="B3701" s="57" t="s">
        <v>29</v>
      </c>
      <c r="C3701" s="27" t="s">
        <v>168</v>
      </c>
      <c r="D3701" s="25" t="s">
        <v>350</v>
      </c>
      <c r="E3701" s="26" t="s">
        <v>351</v>
      </c>
      <c r="F3701" s="27" t="str">
        <f>VLOOKUP(표1[[#This Row],[품번]],[1]!품번구분[#Data],2,0)</f>
        <v>G</v>
      </c>
      <c r="G3701" s="26">
        <v>4</v>
      </c>
      <c r="H3701" s="28">
        <v>61</v>
      </c>
      <c r="I3701" s="28">
        <v>0</v>
      </c>
      <c r="J3701" s="29">
        <f>표1[[#This Row],[C/V]]*표1[[#This Row],[판수]]-표1[[#This Row],[불량수량]]</f>
        <v>244</v>
      </c>
      <c r="K3701" s="28" t="s">
        <v>347</v>
      </c>
      <c r="L3701" s="28" t="s">
        <v>34</v>
      </c>
      <c r="M3701" s="30" t="s">
        <v>230</v>
      </c>
      <c r="N3701" s="56" t="s">
        <v>353</v>
      </c>
      <c r="O3701" s="25">
        <f t="shared" si="298"/>
        <v>620</v>
      </c>
      <c r="P3701" s="31">
        <v>0</v>
      </c>
      <c r="Q3701" s="32"/>
      <c r="R3701" s="33">
        <f t="shared" si="300"/>
        <v>5.903225806451613</v>
      </c>
      <c r="S3701" s="34">
        <f t="shared" si="299"/>
        <v>127</v>
      </c>
      <c r="T3701" s="35">
        <f>IF(L3701="비가동",0,VLOOKUP(E3701,[1]단가!$D$4:$G$1048576,4,0))</f>
        <v>1328.9</v>
      </c>
      <c r="U3701" s="35">
        <f t="shared" si="301"/>
        <v>324251.60000000003</v>
      </c>
      <c r="V3701" s="36" t="str">
        <f>IF($L3701="비가동",0,IF($B3701="in",VLOOKUP($E3701,[1]투입량!$M:$T,3,FALSE),VLOOKUP($E3701,[1]투입량!$D:$I,3,FALSE)))</f>
        <v>E5007</v>
      </c>
      <c r="W3701" s="35">
        <f>IF($L3701="비가동",0,IF($B3701="in",VLOOKUP($E3701,[1]투입량!$M:$T,6,FALSE),VLOOKUP($E3701,[1]투입량!$D:$I,5,FALSE)))</f>
        <v>644</v>
      </c>
      <c r="X3701" s="35">
        <f t="shared" si="303"/>
        <v>43212.400000000009</v>
      </c>
      <c r="Y3701" s="37">
        <f>IF(V3701=0,0,VLOOKUP(V3701,[1]원재료!C:H,3,0)*0.001)</f>
        <v>4.55</v>
      </c>
      <c r="Z3701" s="35">
        <f t="shared" si="302"/>
        <v>196616.42000000004</v>
      </c>
      <c r="AA3701" s="49"/>
      <c r="AB3701" s="39" t="s">
        <v>232</v>
      </c>
      <c r="AC3701" s="40"/>
    </row>
    <row r="3702" spans="1:29" ht="19.5" customHeight="1" x14ac:dyDescent="0.45">
      <c r="A3702" s="58">
        <v>46167</v>
      </c>
      <c r="B3702" s="57" t="s">
        <v>29</v>
      </c>
      <c r="C3702" s="27" t="s">
        <v>168</v>
      </c>
      <c r="D3702" s="25" t="s">
        <v>345</v>
      </c>
      <c r="E3702" s="26" t="s">
        <v>346</v>
      </c>
      <c r="F3702" s="27" t="str">
        <f>VLOOKUP(표1[[#This Row],[품번]],[1]!품번구분[#Data],2,0)</f>
        <v>G</v>
      </c>
      <c r="G3702" s="26">
        <v>4</v>
      </c>
      <c r="H3702" s="28">
        <v>100</v>
      </c>
      <c r="I3702" s="28">
        <v>0</v>
      </c>
      <c r="J3702" s="29">
        <f>표1[[#This Row],[C/V]]*표1[[#This Row],[판수]]-표1[[#This Row],[불량수량]]</f>
        <v>400</v>
      </c>
      <c r="K3702" s="28" t="s">
        <v>352</v>
      </c>
      <c r="L3702" s="28" t="s">
        <v>117</v>
      </c>
      <c r="M3702" s="30" t="s">
        <v>353</v>
      </c>
      <c r="N3702" s="56" t="s">
        <v>230</v>
      </c>
      <c r="O3702" s="25">
        <f t="shared" si="298"/>
        <v>660</v>
      </c>
      <c r="P3702" s="31">
        <v>0</v>
      </c>
      <c r="Q3702" s="32"/>
      <c r="R3702" s="33">
        <f t="shared" si="300"/>
        <v>9.0909090909090917</v>
      </c>
      <c r="S3702" s="34">
        <f t="shared" si="299"/>
        <v>193</v>
      </c>
      <c r="T3702" s="35">
        <f>IF(L3702="비가동",0,VLOOKUP(E3702,[1]단가!$D$4:$G$1048576,4,0))</f>
        <v>894.6</v>
      </c>
      <c r="U3702" s="35">
        <f t="shared" si="301"/>
        <v>357840</v>
      </c>
      <c r="V3702" s="36" t="str">
        <f>IF($L3702="비가동",0,IF($B3702="in",VLOOKUP($E3702,[1]투입량!$M:$T,3,FALSE),VLOOKUP($E3702,[1]투입량!$D:$I,3,FALSE)))</f>
        <v>E5007</v>
      </c>
      <c r="W3702" s="35">
        <f>IF($L3702="비가동",0,IF($B3702="in",VLOOKUP($E3702,[1]투입량!$M:$T,6,FALSE),VLOOKUP($E3702,[1]투입량!$D:$I,5,FALSE)))</f>
        <v>448</v>
      </c>
      <c r="X3702" s="35">
        <f t="shared" si="303"/>
        <v>49280.000000000007</v>
      </c>
      <c r="Y3702" s="37">
        <f>IF(V3702=0,0,VLOOKUP(V3702,[1]원재료!C:H,3,0)*0.001)</f>
        <v>4.55</v>
      </c>
      <c r="Z3702" s="35">
        <f t="shared" si="302"/>
        <v>224224.00000000003</v>
      </c>
      <c r="AA3702" s="49"/>
      <c r="AB3702" s="39" t="s">
        <v>232</v>
      </c>
      <c r="AC3702" s="40"/>
    </row>
    <row r="3703" spans="1:29" ht="19.5" customHeight="1" x14ac:dyDescent="0.45">
      <c r="A3703" s="58">
        <v>46167</v>
      </c>
      <c r="B3703" s="57" t="s">
        <v>29</v>
      </c>
      <c r="C3703" s="27" t="s">
        <v>168</v>
      </c>
      <c r="D3703" s="25" t="s">
        <v>348</v>
      </c>
      <c r="E3703" s="26">
        <v>480218</v>
      </c>
      <c r="F3703" s="27" t="str">
        <f>VLOOKUP(표1[[#This Row],[품번]],[1]!품번구분[#Data],2,0)</f>
        <v>G</v>
      </c>
      <c r="G3703" s="26">
        <v>6</v>
      </c>
      <c r="H3703" s="28">
        <v>100</v>
      </c>
      <c r="I3703" s="28">
        <v>0</v>
      </c>
      <c r="J3703" s="29">
        <f>표1[[#This Row],[C/V]]*표1[[#This Row],[판수]]-표1[[#This Row],[불량수량]]</f>
        <v>600</v>
      </c>
      <c r="K3703" s="28" t="s">
        <v>352</v>
      </c>
      <c r="L3703" s="28" t="s">
        <v>117</v>
      </c>
      <c r="M3703" s="30" t="s">
        <v>353</v>
      </c>
      <c r="N3703" s="56" t="s">
        <v>230</v>
      </c>
      <c r="O3703" s="25">
        <f t="shared" si="298"/>
        <v>660</v>
      </c>
      <c r="P3703" s="31">
        <v>0</v>
      </c>
      <c r="Q3703" s="32"/>
      <c r="R3703" s="33">
        <f t="shared" si="300"/>
        <v>9.0909090909090917</v>
      </c>
      <c r="S3703" s="34">
        <f t="shared" si="299"/>
        <v>195</v>
      </c>
      <c r="T3703" s="35">
        <f>IF(L3703="비가동",0,VLOOKUP(E3703,[1]단가!$D$4:$G$1048576,4,0))</f>
        <v>724</v>
      </c>
      <c r="U3703" s="35">
        <f t="shared" si="301"/>
        <v>434400</v>
      </c>
      <c r="V3703" s="36" t="str">
        <f>IF($L3703="비가동",0,IF($B3703="in",VLOOKUP($E3703,[1]투입량!$M:$T,3,FALSE),VLOOKUP($E3703,[1]투입량!$D:$I,3,FALSE)))</f>
        <v>E5007</v>
      </c>
      <c r="W3703" s="35">
        <f>IF($L3703="비가동",0,IF($B3703="in",VLOOKUP($E3703,[1]투입량!$M:$T,6,FALSE),VLOOKUP($E3703,[1]투입량!$D:$I,5,FALSE)))</f>
        <v>300</v>
      </c>
      <c r="X3703" s="35">
        <f t="shared" si="303"/>
        <v>33000</v>
      </c>
      <c r="Y3703" s="37">
        <f>IF(V3703=0,0,VLOOKUP(V3703,'[1]원재료 (2)'!C:H,3,0)*0.001)</f>
        <v>4.45</v>
      </c>
      <c r="Z3703" s="35">
        <f t="shared" si="302"/>
        <v>146850</v>
      </c>
      <c r="AA3703" s="49"/>
      <c r="AB3703" s="39" t="s">
        <v>232</v>
      </c>
      <c r="AC3703" s="40"/>
    </row>
    <row r="3704" spans="1:29" ht="19.5" customHeight="1" x14ac:dyDescent="0.45">
      <c r="A3704" s="58">
        <v>46167</v>
      </c>
      <c r="B3704" s="57" t="s">
        <v>29</v>
      </c>
      <c r="C3704" s="27" t="s">
        <v>168</v>
      </c>
      <c r="D3704" s="25" t="s">
        <v>350</v>
      </c>
      <c r="E3704" s="26" t="s">
        <v>351</v>
      </c>
      <c r="F3704" s="27" t="str">
        <f>VLOOKUP(표1[[#This Row],[품번]],[1]!품번구분[#Data],2,0)</f>
        <v>G</v>
      </c>
      <c r="G3704" s="26">
        <v>4</v>
      </c>
      <c r="H3704" s="28">
        <v>66</v>
      </c>
      <c r="I3704" s="28">
        <v>0</v>
      </c>
      <c r="J3704" s="29">
        <f>표1[[#This Row],[C/V]]*표1[[#This Row],[판수]]-표1[[#This Row],[불량수량]]</f>
        <v>264</v>
      </c>
      <c r="K3704" s="28" t="s">
        <v>352</v>
      </c>
      <c r="L3704" s="28" t="s">
        <v>117</v>
      </c>
      <c r="M3704" s="30" t="s">
        <v>353</v>
      </c>
      <c r="N3704" s="56" t="s">
        <v>230</v>
      </c>
      <c r="O3704" s="25">
        <f t="shared" si="298"/>
        <v>660</v>
      </c>
      <c r="P3704" s="31">
        <v>0</v>
      </c>
      <c r="Q3704" s="32"/>
      <c r="R3704" s="33">
        <f t="shared" si="300"/>
        <v>6</v>
      </c>
      <c r="S3704" s="34">
        <f t="shared" si="299"/>
        <v>127</v>
      </c>
      <c r="T3704" s="35">
        <f>IF(L3704="비가동",0,VLOOKUP(E3704,[1]단가!$D$4:$G$1048576,4,0))</f>
        <v>1328.9</v>
      </c>
      <c r="U3704" s="35">
        <f t="shared" si="301"/>
        <v>350829.60000000003</v>
      </c>
      <c r="V3704" s="36" t="str">
        <f>IF($L3704="비가동",0,IF($B3704="in",VLOOKUP($E3704,[1]투입량!$M:$T,3,FALSE),VLOOKUP($E3704,[1]투입량!$D:$I,3,FALSE)))</f>
        <v>E5007</v>
      </c>
      <c r="W3704" s="35">
        <f>IF($L3704="비가동",0,IF($B3704="in",VLOOKUP($E3704,[1]투입량!$M:$T,6,FALSE),VLOOKUP($E3704,[1]투입량!$D:$I,5,FALSE)))</f>
        <v>644</v>
      </c>
      <c r="X3704" s="35">
        <f t="shared" si="303"/>
        <v>46754.400000000009</v>
      </c>
      <c r="Y3704" s="37">
        <f>IF(V3704=0,0,VLOOKUP(V3704,[1]원재료!C:H,3,0)*0.001)</f>
        <v>4.55</v>
      </c>
      <c r="Z3704" s="35">
        <f t="shared" si="302"/>
        <v>212732.52000000002</v>
      </c>
      <c r="AA3704" s="49"/>
      <c r="AB3704" s="39" t="s">
        <v>232</v>
      </c>
      <c r="AC3704" s="40"/>
    </row>
    <row r="3705" spans="1:29" ht="19.5" customHeight="1" x14ac:dyDescent="0.45">
      <c r="A3705" s="58">
        <v>46168</v>
      </c>
      <c r="B3705" s="57" t="s">
        <v>226</v>
      </c>
      <c r="C3705" s="27" t="s">
        <v>168</v>
      </c>
      <c r="D3705" s="25" t="s">
        <v>227</v>
      </c>
      <c r="E3705" s="26" t="s">
        <v>228</v>
      </c>
      <c r="F3705" s="27" t="str">
        <f>VLOOKUP(표1[[#This Row],[품번]],[1]!품번구분[#Data],2,0)</f>
        <v>G</v>
      </c>
      <c r="G3705" s="26">
        <v>12</v>
      </c>
      <c r="H3705" s="28">
        <v>90</v>
      </c>
      <c r="I3705" s="28">
        <v>0</v>
      </c>
      <c r="J3705" s="29">
        <f>표1[[#This Row],[C/V]]*표1[[#This Row],[판수]]-표1[[#This Row],[불량수량]]</f>
        <v>1080</v>
      </c>
      <c r="K3705" s="28" t="s">
        <v>229</v>
      </c>
      <c r="L3705" s="28" t="s">
        <v>34</v>
      </c>
      <c r="M3705" s="30" t="s">
        <v>230</v>
      </c>
      <c r="N3705" s="56" t="s">
        <v>353</v>
      </c>
      <c r="O3705" s="25">
        <f t="shared" si="298"/>
        <v>620</v>
      </c>
      <c r="P3705" s="31">
        <v>0</v>
      </c>
      <c r="Q3705" s="32"/>
      <c r="R3705" s="33">
        <f t="shared" si="300"/>
        <v>8.7096774193548399</v>
      </c>
      <c r="S3705" s="34">
        <f t="shared" si="299"/>
        <v>185</v>
      </c>
      <c r="T3705" s="35">
        <f>IF(L3705="비가동",0,VLOOKUP(E3705,[1]단가!$D$4:$G$1048576,4,0))</f>
        <v>389.7</v>
      </c>
      <c r="U3705" s="35">
        <f t="shared" si="301"/>
        <v>420876</v>
      </c>
      <c r="V3705" s="36" t="str">
        <f>IF($L3705="비가동",0,IF($B3705="in",VLOOKUP($E3705,[1]투입량!$M:$T,3,FALSE),VLOOKUP($E3705,[1]투입량!$D:$I,3,FALSE)))</f>
        <v>E5008</v>
      </c>
      <c r="W3705" s="35">
        <f>IF($L3705="비가동",0,IF($B3705="in",VLOOKUP($E3705,[1]투입량!$M:$T,6,FALSE),VLOOKUP($E3705,[1]투입량!$D:$I,5,FALSE)))</f>
        <v>537</v>
      </c>
      <c r="X3705" s="35">
        <f t="shared" si="303"/>
        <v>53163.000000000007</v>
      </c>
      <c r="Y3705" s="37">
        <f>IF(V3705=0,0,VLOOKUP(V3705,'[1]원재료 (2)'!C:H,3,0)*0.001)</f>
        <v>4.5600000000000005</v>
      </c>
      <c r="Z3705" s="35">
        <f t="shared" si="302"/>
        <v>242423.28000000006</v>
      </c>
      <c r="AA3705" s="49"/>
      <c r="AB3705" s="39" t="s">
        <v>232</v>
      </c>
      <c r="AC3705" s="40"/>
    </row>
    <row r="3706" spans="1:29" ht="19.5" customHeight="1" x14ac:dyDescent="0.45">
      <c r="A3706" s="58">
        <v>46168</v>
      </c>
      <c r="B3706" s="57" t="s">
        <v>226</v>
      </c>
      <c r="C3706" s="27" t="s">
        <v>168</v>
      </c>
      <c r="D3706" s="25" t="s">
        <v>233</v>
      </c>
      <c r="E3706" s="26" t="s">
        <v>234</v>
      </c>
      <c r="F3706" s="27" t="str">
        <f>VLOOKUP(표1[[#This Row],[품번]],[1]!품번구분[#Data],2,0)</f>
        <v>G</v>
      </c>
      <c r="G3706" s="26">
        <v>12</v>
      </c>
      <c r="H3706" s="28">
        <v>90</v>
      </c>
      <c r="I3706" s="28">
        <v>0</v>
      </c>
      <c r="J3706" s="29">
        <f>표1[[#This Row],[C/V]]*표1[[#This Row],[판수]]-표1[[#This Row],[불량수량]]</f>
        <v>1080</v>
      </c>
      <c r="K3706" s="28" t="s">
        <v>229</v>
      </c>
      <c r="L3706" s="28" t="s">
        <v>34</v>
      </c>
      <c r="M3706" s="30" t="s">
        <v>230</v>
      </c>
      <c r="N3706" s="56" t="s">
        <v>353</v>
      </c>
      <c r="O3706" s="25">
        <f t="shared" si="298"/>
        <v>620</v>
      </c>
      <c r="P3706" s="31">
        <v>0</v>
      </c>
      <c r="Q3706" s="32"/>
      <c r="R3706" s="33">
        <f t="shared" si="300"/>
        <v>8.7096774193548399</v>
      </c>
      <c r="S3706" s="34">
        <f t="shared" si="299"/>
        <v>185</v>
      </c>
      <c r="T3706" s="35">
        <f>IF(L3706="비가동",0,VLOOKUP(E3706,[1]단가!$D$4:$G$1048576,4,0))</f>
        <v>760.3</v>
      </c>
      <c r="U3706" s="35">
        <f t="shared" si="301"/>
        <v>821124</v>
      </c>
      <c r="V3706" s="36" t="str">
        <f>IF($L3706="비가동",0,IF($B3706="in",VLOOKUP($E3706,[1]투입량!$M:$T,3,FALSE),VLOOKUP($E3706,[1]투입량!$D:$I,3,FALSE)))</f>
        <v>E5007</v>
      </c>
      <c r="W3706" s="35">
        <f>IF($L3706="비가동",0,IF($B3706="in",VLOOKUP($E3706,[1]투입량!$M:$T,6,FALSE),VLOOKUP($E3706,[1]투입량!$D:$I,5,FALSE)))</f>
        <v>531</v>
      </c>
      <c r="X3706" s="35">
        <f t="shared" si="303"/>
        <v>52569</v>
      </c>
      <c r="Y3706" s="37">
        <f>IF(V3706=0,0,VLOOKUP(V3706,'[1]원재료 (2)'!C:H,3,0)*0.001)</f>
        <v>4.45</v>
      </c>
      <c r="Z3706" s="35">
        <f t="shared" si="302"/>
        <v>233932.05000000002</v>
      </c>
      <c r="AA3706" s="49"/>
      <c r="AB3706" s="39" t="s">
        <v>232</v>
      </c>
      <c r="AC3706" s="40"/>
    </row>
    <row r="3707" spans="1:29" ht="19.5" customHeight="1" x14ac:dyDescent="0.45">
      <c r="A3707" s="58">
        <v>46168</v>
      </c>
      <c r="B3707" s="57" t="s">
        <v>226</v>
      </c>
      <c r="C3707" s="27" t="s">
        <v>168</v>
      </c>
      <c r="D3707" s="25" t="s">
        <v>235</v>
      </c>
      <c r="E3707" s="26" t="s">
        <v>236</v>
      </c>
      <c r="F3707" s="27" t="str">
        <f>VLOOKUP(표1[[#This Row],[품번]],[1]!품번구분[#Data],2,0)</f>
        <v>G</v>
      </c>
      <c r="G3707" s="26">
        <v>16</v>
      </c>
      <c r="H3707" s="28">
        <v>67</v>
      </c>
      <c r="I3707" s="28">
        <v>0</v>
      </c>
      <c r="J3707" s="29">
        <f>표1[[#This Row],[C/V]]*표1[[#This Row],[판수]]-표1[[#This Row],[불량수량]]</f>
        <v>1072</v>
      </c>
      <c r="K3707" s="28" t="s">
        <v>445</v>
      </c>
      <c r="L3707" s="28" t="s">
        <v>34</v>
      </c>
      <c r="M3707" s="30" t="s">
        <v>230</v>
      </c>
      <c r="N3707" s="56" t="s">
        <v>353</v>
      </c>
      <c r="O3707" s="25">
        <f t="shared" si="298"/>
        <v>620</v>
      </c>
      <c r="P3707" s="31">
        <v>0</v>
      </c>
      <c r="Q3707" s="32"/>
      <c r="R3707" s="33">
        <f t="shared" si="300"/>
        <v>6.4838709677419351</v>
      </c>
      <c r="S3707" s="34">
        <f t="shared" si="299"/>
        <v>146</v>
      </c>
      <c r="T3707" s="35">
        <f>IF(L3707="비가동",0,VLOOKUP(E3707,[1]단가!$D$4:$G$1048576,4,0))</f>
        <v>1541.9</v>
      </c>
      <c r="U3707" s="35">
        <f t="shared" si="301"/>
        <v>1652916.8</v>
      </c>
      <c r="V3707" s="36" t="str">
        <f>IF($L3707="비가동",0,IF($B3707="in",VLOOKUP($E3707,[1]투입량!$M:$T,3,FALSE),VLOOKUP($E3707,[1]투입량!$D:$I,3,FALSE)))</f>
        <v>E5005-1</v>
      </c>
      <c r="W3707" s="35">
        <f>IF($L3707="비가동",0,IF($B3707="in",VLOOKUP($E3707,[1]투입량!$M:$T,6,FALSE),VLOOKUP($E3707,[1]투입량!$D:$I,5,FALSE)))</f>
        <v>3102</v>
      </c>
      <c r="X3707" s="35">
        <f t="shared" si="303"/>
        <v>228617.40000000002</v>
      </c>
      <c r="Y3707" s="37">
        <f>IF(V3707=0,0,VLOOKUP(V3707,'[1]원재료 (2)'!C:H,3,0)*0.001)</f>
        <v>3.25</v>
      </c>
      <c r="Z3707" s="35">
        <f t="shared" si="302"/>
        <v>743006.55</v>
      </c>
      <c r="AA3707" s="49"/>
      <c r="AB3707" s="39" t="s">
        <v>232</v>
      </c>
      <c r="AC3707" s="40"/>
    </row>
    <row r="3708" spans="1:29" ht="19.5" customHeight="1" x14ac:dyDescent="0.45">
      <c r="A3708" s="58">
        <v>46168</v>
      </c>
      <c r="B3708" s="57" t="s">
        <v>226</v>
      </c>
      <c r="C3708" s="27" t="s">
        <v>168</v>
      </c>
      <c r="D3708" s="25" t="s">
        <v>259</v>
      </c>
      <c r="E3708" s="26" t="s">
        <v>260</v>
      </c>
      <c r="F3708" s="27" t="str">
        <f>VLOOKUP(표1[[#This Row],[품번]],[1]!품번구분[#Data],2,0)</f>
        <v>G</v>
      </c>
      <c r="G3708" s="26">
        <v>24</v>
      </c>
      <c r="H3708" s="28">
        <v>67</v>
      </c>
      <c r="I3708" s="28">
        <v>0</v>
      </c>
      <c r="J3708" s="29">
        <f>표1[[#This Row],[C/V]]*표1[[#This Row],[판수]]-표1[[#This Row],[불량수량]]</f>
        <v>1608</v>
      </c>
      <c r="K3708" s="28" t="s">
        <v>445</v>
      </c>
      <c r="L3708" s="28" t="s">
        <v>34</v>
      </c>
      <c r="M3708" s="30" t="s">
        <v>230</v>
      </c>
      <c r="N3708" s="56" t="s">
        <v>353</v>
      </c>
      <c r="O3708" s="25">
        <f t="shared" si="298"/>
        <v>620</v>
      </c>
      <c r="P3708" s="31">
        <v>0</v>
      </c>
      <c r="Q3708" s="32"/>
      <c r="R3708" s="33">
        <f t="shared" si="300"/>
        <v>6.4838709677419351</v>
      </c>
      <c r="S3708" s="34">
        <f t="shared" si="299"/>
        <v>146</v>
      </c>
      <c r="T3708" s="35">
        <f>IF(L3708="비가동",0,VLOOKUP(E3708,[1]단가!$D$4:$G$1048576,4,0))</f>
        <v>790</v>
      </c>
      <c r="U3708" s="35">
        <f t="shared" si="301"/>
        <v>1270320</v>
      </c>
      <c r="V3708" s="36" t="str">
        <f>IF($L3708="비가동",0,IF($B3708="in",VLOOKUP($E3708,[1]투입량!$M:$T,3,FALSE),VLOOKUP($E3708,[1]투입량!$D:$I,3,FALSE)))</f>
        <v>E5005-1(리본)</v>
      </c>
      <c r="W3708" s="35">
        <f>IF($L3708="비가동",0,IF($B3708="in",VLOOKUP($E3708,[1]투입량!$M:$T,6,FALSE),VLOOKUP($E3708,[1]투입량!$D:$I,5,FALSE)))</f>
        <v>2152.6499999999996</v>
      </c>
      <c r="X3708" s="35">
        <f t="shared" si="303"/>
        <v>158650.30499999999</v>
      </c>
      <c r="Y3708" s="37">
        <f>IF(V3708=0,0,VLOOKUP(V3708,[1]원재료!C:H,3,0)*0.001)</f>
        <v>3.35</v>
      </c>
      <c r="Z3708" s="35">
        <f t="shared" si="302"/>
        <v>531478.52174999996</v>
      </c>
      <c r="AA3708" s="49"/>
      <c r="AB3708" s="39" t="s">
        <v>232</v>
      </c>
      <c r="AC3708" s="40"/>
    </row>
    <row r="3709" spans="1:29" ht="19.5" customHeight="1" x14ac:dyDescent="0.45">
      <c r="A3709" s="58">
        <v>46168</v>
      </c>
      <c r="B3709" s="57" t="s">
        <v>226</v>
      </c>
      <c r="C3709" s="27" t="s">
        <v>168</v>
      </c>
      <c r="D3709" s="25" t="s">
        <v>239</v>
      </c>
      <c r="E3709" s="26" t="s">
        <v>240</v>
      </c>
      <c r="F3709" s="27" t="str">
        <f>VLOOKUP(표1[[#This Row],[품번]],[1]!품번구분[#Data],2,0)</f>
        <v>G</v>
      </c>
      <c r="G3709" s="26">
        <v>16</v>
      </c>
      <c r="H3709" s="28">
        <v>70</v>
      </c>
      <c r="I3709" s="28">
        <v>0</v>
      </c>
      <c r="J3709" s="29">
        <f>표1[[#This Row],[C/V]]*표1[[#This Row],[판수]]-표1[[#This Row],[불량수량]]</f>
        <v>1120</v>
      </c>
      <c r="K3709" s="28" t="s">
        <v>237</v>
      </c>
      <c r="L3709" s="28" t="s">
        <v>34</v>
      </c>
      <c r="M3709" s="44" t="s">
        <v>230</v>
      </c>
      <c r="N3709" s="55" t="s">
        <v>353</v>
      </c>
      <c r="O3709" s="25">
        <f t="shared" si="298"/>
        <v>620</v>
      </c>
      <c r="P3709" s="31">
        <v>0</v>
      </c>
      <c r="Q3709" s="32"/>
      <c r="R3709" s="33">
        <f t="shared" si="300"/>
        <v>6.774193548387097</v>
      </c>
      <c r="S3709" s="34">
        <f t="shared" si="299"/>
        <v>153</v>
      </c>
      <c r="T3709" s="35">
        <f>IF(L3709="비가동",0,VLOOKUP(E3709,[1]단가!$D$4:$G$1048576,4,0))</f>
        <v>333.6</v>
      </c>
      <c r="U3709" s="35">
        <f t="shared" si="301"/>
        <v>373632</v>
      </c>
      <c r="V3709" s="36" t="str">
        <f>IF($L3709="비가동",0,IF($B3709="in",VLOOKUP($E3709,[1]투입량!$M:$T,3,FALSE),VLOOKUP($E3709,[1]투입량!$D:$I,3,FALSE)))</f>
        <v>E5005-1(리본)</v>
      </c>
      <c r="W3709" s="35">
        <f>IF($L3709="비가동",0,IF($B3709="in",VLOOKUP($E3709,[1]투입량!$M:$T,6,FALSE),VLOOKUP($E3709,[1]투입량!$D:$I,5,FALSE)))</f>
        <v>0</v>
      </c>
      <c r="X3709" s="35">
        <f t="shared" si="303"/>
        <v>0</v>
      </c>
      <c r="Y3709" s="37">
        <f>IF(V3709=0,0,VLOOKUP(V3709,'[1]원재료 (2)'!C:H,3,0)*0.001)</f>
        <v>3.35</v>
      </c>
      <c r="Z3709" s="35">
        <f t="shared" si="302"/>
        <v>0</v>
      </c>
      <c r="AA3709" s="49"/>
      <c r="AB3709" s="39" t="s">
        <v>232</v>
      </c>
      <c r="AC3709" s="40"/>
    </row>
    <row r="3710" spans="1:29" ht="19.5" customHeight="1" x14ac:dyDescent="0.45">
      <c r="A3710" s="58">
        <v>46168</v>
      </c>
      <c r="B3710" s="57" t="s">
        <v>226</v>
      </c>
      <c r="C3710" s="27" t="s">
        <v>168</v>
      </c>
      <c r="D3710" s="25" t="s">
        <v>264</v>
      </c>
      <c r="E3710" s="26" t="s">
        <v>265</v>
      </c>
      <c r="F3710" s="27" t="str">
        <f>VLOOKUP(표1[[#This Row],[품번]],[1]!품번구분[#Data],2,0)</f>
        <v>G</v>
      </c>
      <c r="G3710" s="26">
        <v>24</v>
      </c>
      <c r="H3710" s="28">
        <v>70</v>
      </c>
      <c r="I3710" s="28">
        <v>0</v>
      </c>
      <c r="J3710" s="29">
        <f>표1[[#This Row],[C/V]]*표1[[#This Row],[판수]]-표1[[#This Row],[불량수량]]</f>
        <v>1680</v>
      </c>
      <c r="K3710" s="28" t="s">
        <v>237</v>
      </c>
      <c r="L3710" s="28" t="s">
        <v>34</v>
      </c>
      <c r="M3710" s="44" t="s">
        <v>230</v>
      </c>
      <c r="N3710" s="55" t="s">
        <v>353</v>
      </c>
      <c r="O3710" s="25">
        <f t="shared" si="298"/>
        <v>620</v>
      </c>
      <c r="P3710" s="31">
        <v>0</v>
      </c>
      <c r="Q3710" s="32"/>
      <c r="R3710" s="33">
        <f t="shared" si="300"/>
        <v>6.774193548387097</v>
      </c>
      <c r="S3710" s="34">
        <f t="shared" si="299"/>
        <v>98</v>
      </c>
      <c r="T3710" s="35">
        <f>IF(L3710="비가동",0,VLOOKUP(E3710,[1]단가!$D$4:$G$1048576,4,0))</f>
        <v>473</v>
      </c>
      <c r="U3710" s="35">
        <f t="shared" si="301"/>
        <v>794640</v>
      </c>
      <c r="V3710" s="36" t="str">
        <f>IF($L3710="비가동",0,IF($B3710="in",VLOOKUP($E3710,[1]투입량!$M:$T,3,FALSE),VLOOKUP($E3710,[1]투입량!$D:$I,3,FALSE)))</f>
        <v>E5005-1</v>
      </c>
      <c r="W3710" s="35">
        <f>IF($L3710="비가동",0,IF($B3710="in",VLOOKUP($E3710,[1]투입량!$M:$T,6,FALSE),VLOOKUP($E3710,[1]투입량!$D:$I,5,FALSE)))</f>
        <v>1770</v>
      </c>
      <c r="X3710" s="35">
        <f t="shared" si="303"/>
        <v>136290.00000000003</v>
      </c>
      <c r="Y3710" s="37">
        <f>IF(V3710=0,0,VLOOKUP(V3710,'[1]원재료 (2)'!C:H,3,0)*0.001)</f>
        <v>3.25</v>
      </c>
      <c r="Z3710" s="35">
        <f t="shared" si="302"/>
        <v>442942.50000000012</v>
      </c>
      <c r="AA3710" s="49"/>
      <c r="AB3710" s="39" t="s">
        <v>232</v>
      </c>
      <c r="AC3710" s="40"/>
    </row>
    <row r="3711" spans="1:29" ht="19.5" customHeight="1" x14ac:dyDescent="0.45">
      <c r="A3711" s="58">
        <v>46168</v>
      </c>
      <c r="B3711" s="57" t="s">
        <v>226</v>
      </c>
      <c r="C3711" s="27" t="s">
        <v>168</v>
      </c>
      <c r="D3711" s="25" t="s">
        <v>241</v>
      </c>
      <c r="E3711" s="26" t="s">
        <v>242</v>
      </c>
      <c r="F3711" s="27" t="str">
        <f>VLOOKUP(표1[[#This Row],[품번]],[1]!품번구분[#Data],2,0)</f>
        <v>G</v>
      </c>
      <c r="G3711" s="26">
        <v>16</v>
      </c>
      <c r="H3711" s="28">
        <v>85</v>
      </c>
      <c r="I3711" s="28">
        <v>0</v>
      </c>
      <c r="J3711" s="29">
        <f>표1[[#This Row],[C/V]]*표1[[#This Row],[판수]]-표1[[#This Row],[불량수량]]</f>
        <v>1360</v>
      </c>
      <c r="K3711" s="28" t="s">
        <v>243</v>
      </c>
      <c r="L3711" s="28" t="s">
        <v>34</v>
      </c>
      <c r="M3711" s="44" t="s">
        <v>230</v>
      </c>
      <c r="N3711" s="55" t="s">
        <v>353</v>
      </c>
      <c r="O3711" s="25">
        <f t="shared" si="298"/>
        <v>620</v>
      </c>
      <c r="P3711" s="31">
        <v>0</v>
      </c>
      <c r="Q3711" s="32"/>
      <c r="R3711" s="33">
        <f t="shared" si="300"/>
        <v>8.2258064516129021</v>
      </c>
      <c r="S3711" s="34">
        <f t="shared" si="299"/>
        <v>175</v>
      </c>
      <c r="T3711" s="35">
        <f>IF(L3711="비가동",0,VLOOKUP(E3711,[1]단가!$D$4:$G$1048576,4,0))</f>
        <v>774</v>
      </c>
      <c r="U3711" s="35">
        <f t="shared" si="301"/>
        <v>1052640</v>
      </c>
      <c r="V3711" s="36" t="str">
        <f>IF($L3711="비가동",0,IF($B3711="in",VLOOKUP($E3711,[1]투입량!$M:$T,3,FALSE),VLOOKUP($E3711,[1]투입량!$D:$I,3,FALSE)))</f>
        <v>E4701(리본)</v>
      </c>
      <c r="W3711" s="35">
        <f>IF($L3711="비가동",0,IF($B3711="in",VLOOKUP($E3711,[1]투입량!$M:$T,6,FALSE),VLOOKUP($E3711,[1]투입량!$D:$I,5,FALSE)))</f>
        <v>2022.6999999999998</v>
      </c>
      <c r="X3711" s="35">
        <f t="shared" si="303"/>
        <v>189122.44999999998</v>
      </c>
      <c r="Y3711" s="37">
        <f>IF(V3711=0,0,VLOOKUP(V3711,'[1]원재료 (2)'!C:H,3,0)*0.001)</f>
        <v>3.41</v>
      </c>
      <c r="Z3711" s="35">
        <f t="shared" si="302"/>
        <v>644907.55449999997</v>
      </c>
      <c r="AA3711" s="49"/>
      <c r="AB3711" s="39" t="s">
        <v>232</v>
      </c>
      <c r="AC3711" s="40"/>
    </row>
    <row r="3712" spans="1:29" ht="19.5" customHeight="1" x14ac:dyDescent="0.45">
      <c r="A3712" s="58">
        <v>46168</v>
      </c>
      <c r="B3712" s="57" t="s">
        <v>226</v>
      </c>
      <c r="C3712" s="27" t="s">
        <v>168</v>
      </c>
      <c r="D3712" s="25" t="s">
        <v>244</v>
      </c>
      <c r="E3712" s="26" t="s">
        <v>245</v>
      </c>
      <c r="F3712" s="27" t="str">
        <f>VLOOKUP(표1[[#This Row],[품번]],[1]!품번구분[#Data],2,0)</f>
        <v>G</v>
      </c>
      <c r="G3712" s="26">
        <v>20</v>
      </c>
      <c r="H3712" s="28">
        <v>85</v>
      </c>
      <c r="I3712" s="28">
        <v>0</v>
      </c>
      <c r="J3712" s="29">
        <f>표1[[#This Row],[C/V]]*표1[[#This Row],[판수]]-표1[[#This Row],[불량수량]]</f>
        <v>1700</v>
      </c>
      <c r="K3712" s="28" t="s">
        <v>243</v>
      </c>
      <c r="L3712" s="28" t="s">
        <v>34</v>
      </c>
      <c r="M3712" s="44" t="s">
        <v>230</v>
      </c>
      <c r="N3712" s="55" t="s">
        <v>353</v>
      </c>
      <c r="O3712" s="25">
        <f t="shared" si="298"/>
        <v>620</v>
      </c>
      <c r="P3712" s="31">
        <v>0</v>
      </c>
      <c r="Q3712" s="32"/>
      <c r="R3712" s="33">
        <f t="shared" si="300"/>
        <v>8.2258064516129021</v>
      </c>
      <c r="S3712" s="34">
        <f t="shared" si="299"/>
        <v>175</v>
      </c>
      <c r="T3712" s="35">
        <f>IF(L3712="비가동",0,VLOOKUP(E3712,[1]단가!$D$4:$G$1048576,4,0))</f>
        <v>350</v>
      </c>
      <c r="U3712" s="35">
        <f t="shared" si="301"/>
        <v>595000</v>
      </c>
      <c r="V3712" s="36" t="str">
        <f>IF($L3712="비가동",0,IF($B3712="in",VLOOKUP($E3712,[1]투입량!$M:$T,3,FALSE),VLOOKUP($E3712,[1]투입량!$D:$I,3,FALSE)))</f>
        <v>E5005-1</v>
      </c>
      <c r="W3712" s="35">
        <f>IF($L3712="비가동",0,IF($B3712="in",VLOOKUP($E3712,[1]투입량!$M:$T,6,FALSE),VLOOKUP($E3712,[1]투입량!$D:$I,5,FALSE)))</f>
        <v>1147</v>
      </c>
      <c r="X3712" s="35">
        <f t="shared" si="303"/>
        <v>107244.5</v>
      </c>
      <c r="Y3712" s="37">
        <f>IF(V3712=0,0,VLOOKUP(V3712,'[1]원재료 (2)'!C:H,3,0)*0.001)</f>
        <v>3.25</v>
      </c>
      <c r="Z3712" s="35">
        <f t="shared" si="302"/>
        <v>348544.625</v>
      </c>
      <c r="AA3712" s="49"/>
      <c r="AB3712" s="39" t="s">
        <v>232</v>
      </c>
      <c r="AC3712" s="40"/>
    </row>
    <row r="3713" spans="1:29" ht="19.5" customHeight="1" x14ac:dyDescent="0.45">
      <c r="A3713" s="58">
        <v>46168</v>
      </c>
      <c r="B3713" s="57" t="s">
        <v>226</v>
      </c>
      <c r="C3713" s="27" t="s">
        <v>168</v>
      </c>
      <c r="D3713" s="25" t="s">
        <v>246</v>
      </c>
      <c r="E3713" s="26" t="s">
        <v>451</v>
      </c>
      <c r="F3713" s="27" t="str">
        <f>VLOOKUP(표1[[#This Row],[품번]],[1]!품번구분[#Data],2,0)</f>
        <v>G</v>
      </c>
      <c r="G3713" s="26">
        <v>24</v>
      </c>
      <c r="H3713" s="28">
        <v>85</v>
      </c>
      <c r="I3713" s="28">
        <v>0</v>
      </c>
      <c r="J3713" s="29">
        <f>표1[[#This Row],[C/V]]*표1[[#This Row],[판수]]-표1[[#This Row],[불량수량]]</f>
        <v>2040</v>
      </c>
      <c r="K3713" s="28" t="s">
        <v>243</v>
      </c>
      <c r="L3713" s="28" t="s">
        <v>34</v>
      </c>
      <c r="M3713" s="44" t="s">
        <v>230</v>
      </c>
      <c r="N3713" s="55" t="s">
        <v>353</v>
      </c>
      <c r="O3713" s="25">
        <f t="shared" si="298"/>
        <v>620</v>
      </c>
      <c r="P3713" s="31">
        <v>0</v>
      </c>
      <c r="Q3713" s="32"/>
      <c r="R3713" s="33">
        <f t="shared" si="300"/>
        <v>8.2258064516129021</v>
      </c>
      <c r="S3713" s="34">
        <f t="shared" si="299"/>
        <v>175</v>
      </c>
      <c r="T3713" s="35">
        <f>IF(L3713="비가동",0,VLOOKUP(E3713,[1]단가!$D$4:$G$1048576,4,0))</f>
        <v>320</v>
      </c>
      <c r="U3713" s="35">
        <f t="shared" si="301"/>
        <v>652800</v>
      </c>
      <c r="V3713" s="36" t="str">
        <f>IF($L3713="비가동",0,IF($B3713="in",VLOOKUP($E3713,[1]투입량!$M:$T,3,FALSE),VLOOKUP($E3713,[1]투입량!$D:$I,3,FALSE)))</f>
        <v>E5005-1</v>
      </c>
      <c r="W3713" s="35">
        <f>IF($L3713="비가동",0,IF($B3713="in",VLOOKUP($E3713,[1]투입량!$M:$T,6,FALSE),VLOOKUP($E3713,[1]투입량!$D:$I,5,FALSE)))</f>
        <v>0</v>
      </c>
      <c r="X3713" s="35">
        <f t="shared" si="303"/>
        <v>0</v>
      </c>
      <c r="Y3713" s="37">
        <f>IF(V3713=0,0,VLOOKUP(V3713,'[1]원재료 (2)'!C:H,3,0)*0.001)</f>
        <v>3.25</v>
      </c>
      <c r="Z3713" s="35">
        <f t="shared" si="302"/>
        <v>0</v>
      </c>
      <c r="AA3713" s="49"/>
      <c r="AB3713" s="39" t="s">
        <v>232</v>
      </c>
      <c r="AC3713" s="40"/>
    </row>
    <row r="3714" spans="1:29" ht="19.5" customHeight="1" x14ac:dyDescent="0.45">
      <c r="A3714" s="58">
        <v>46168</v>
      </c>
      <c r="B3714" s="57" t="s">
        <v>226</v>
      </c>
      <c r="C3714" s="27" t="s">
        <v>168</v>
      </c>
      <c r="D3714" s="25" t="s">
        <v>227</v>
      </c>
      <c r="E3714" s="26" t="s">
        <v>228</v>
      </c>
      <c r="F3714" s="27" t="str">
        <f>VLOOKUP(표1[[#This Row],[품번]],[1]!품번구분[#Data],2,0)</f>
        <v>G</v>
      </c>
      <c r="G3714" s="26">
        <v>12</v>
      </c>
      <c r="H3714" s="28">
        <v>95</v>
      </c>
      <c r="I3714" s="28">
        <v>0</v>
      </c>
      <c r="J3714" s="29">
        <f>표1[[#This Row],[C/V]]*표1[[#This Row],[판수]]-표1[[#This Row],[불량수량]]</f>
        <v>1140</v>
      </c>
      <c r="K3714" s="28" t="s">
        <v>258</v>
      </c>
      <c r="L3714" s="28" t="s">
        <v>117</v>
      </c>
      <c r="M3714" s="30" t="s">
        <v>353</v>
      </c>
      <c r="N3714" s="56" t="s">
        <v>230</v>
      </c>
      <c r="O3714" s="25">
        <f t="shared" ref="O3714:O3777" si="304">IF(OR($M3714="",$N3714="",$M3714=$N3714),0,MAX(0,IF(AND(WEEKDAY($A3714,2)&lt;=5,$L3714="주간"),MIN(ROUND(MOD($N3714-$M3714,1)*1440-IF(AND($M3714&lt;TIME(13,0,0),IF($N3714&lt;=$M3714,$N3714+1,$N3714)&gt;TIME(12,0,0)),(MIN(IF($N3714&lt;=$M3714,$N3714+1,$N3714),TIME(13,0,0))-MAX($M3714,TIME(12,0,0)))*1440,0)-IF(AND($M3714&lt;TIME(17,40,0),IF($N3714&lt;=$M3714,$N3714+1,$N3714)&gt;TIME(17,0,0)),(MIN(IF($N3714&lt;=$M3714,$N3714+1,$N3714),TIME(17,40,0))-MAX($M3714,TIME(17,0,0)))*1440,0),0),620),IF(AND(WEEKDAY($A3714,2)&lt;=5,$L3714="야간"),MIN(ROUND(MOD($N3714-$M3714,1)*1440-IF(AND(IF($M3714&lt;0.5,$M3714+1,$M3714)&lt;TIME(3,30,0)+1,IF($N3714&lt;0.5,$N3714+1,$N3714)&gt;TIME(2,30,0)+1),(MIN(IF($N3714&lt;0.5,$N3714+1,$N3714),TIME(3,30,0)+1)-MAX(IF($M3714&lt;0.5,$M3714+1,$M3714),TIME(2,30,0)+1))*1440,0),0),660),IF(AND(WEEKDAY($A3714,2)&gt;5,$L3714="주간"),MIN(ROUND(MOD($N3714-$M3714,1)*1440-IF(AND($M3714&lt;TIME(13,0,0),IF($N3714&lt;=$M3714,$N3714+1,$N3714)&gt;TIME(12,0,0)),(MIN(IF($N3714&lt;=$M3714,$N3714+1,$N3714),TIME(13,0,0))-MAX($M3714,TIME(12,0,0)))*1440,0),0),540),IF(AND(WEEKDAY($A3714,2)&gt;5,$L3714="야간"),MIN(ROUND(MOD($N3714-$M3714,1)*1440-IF(AND(IF($M3714&lt;0.5,$M3714+1,$M3714)&lt;TIME(3,30,0)+1,IF($N3714&lt;0.5,$N3714+1,$N3714)&gt;TIME(2,0,0)+1),(MIN(IF($N3714&lt;0.5,$N3714+1,$N3714),TIME(3,30,0)+1)-MAX(IF($M3714&lt;0.5,$M3714+1,$M3714),TIME(2,0,0)+1))*1440,0),0),750),0))))-$P3714))</f>
        <v>660</v>
      </c>
      <c r="P3714" s="31">
        <v>0</v>
      </c>
      <c r="Q3714" s="32"/>
      <c r="R3714" s="33">
        <f t="shared" si="300"/>
        <v>8.6363636363636367</v>
      </c>
      <c r="S3714" s="34">
        <f t="shared" si="299"/>
        <v>185</v>
      </c>
      <c r="T3714" s="35">
        <f>IF(L3714="비가동",0,VLOOKUP(E3714,[1]단가!$D$4:$G$1048576,4,0))</f>
        <v>389.7</v>
      </c>
      <c r="U3714" s="35">
        <f t="shared" si="301"/>
        <v>444258</v>
      </c>
      <c r="V3714" s="36" t="str">
        <f>IF($L3714="비가동",0,IF($B3714="in",VLOOKUP($E3714,[1]투입량!$M:$T,3,FALSE),VLOOKUP($E3714,[1]투입량!$D:$I,3,FALSE)))</f>
        <v>E5008</v>
      </c>
      <c r="W3714" s="35">
        <f>IF($L3714="비가동",0,IF($B3714="in",VLOOKUP($E3714,[1]투입량!$M:$T,6,FALSE),VLOOKUP($E3714,[1]투입량!$D:$I,5,FALSE)))</f>
        <v>537</v>
      </c>
      <c r="X3714" s="35">
        <f t="shared" si="303"/>
        <v>56116.500000000007</v>
      </c>
      <c r="Y3714" s="37">
        <f>IF(V3714=0,0,VLOOKUP(V3714,[1]원재료!C:H,3,0)*0.001)</f>
        <v>4.5600000000000005</v>
      </c>
      <c r="Z3714" s="35">
        <f t="shared" si="302"/>
        <v>255891.24000000005</v>
      </c>
      <c r="AA3714" s="49"/>
      <c r="AB3714" s="39" t="s">
        <v>232</v>
      </c>
      <c r="AC3714" s="40"/>
    </row>
    <row r="3715" spans="1:29" ht="19.5" customHeight="1" x14ac:dyDescent="0.45">
      <c r="A3715" s="58">
        <v>46168</v>
      </c>
      <c r="B3715" s="57" t="s">
        <v>226</v>
      </c>
      <c r="C3715" s="27" t="s">
        <v>168</v>
      </c>
      <c r="D3715" s="25" t="s">
        <v>233</v>
      </c>
      <c r="E3715" s="26" t="s">
        <v>234</v>
      </c>
      <c r="F3715" s="27" t="str">
        <f>VLOOKUP(표1[[#This Row],[품번]],[1]!품번구분[#Data],2,0)</f>
        <v>G</v>
      </c>
      <c r="G3715" s="26">
        <v>12</v>
      </c>
      <c r="H3715" s="28">
        <v>95</v>
      </c>
      <c r="I3715" s="28">
        <v>0</v>
      </c>
      <c r="J3715" s="29">
        <f>표1[[#This Row],[C/V]]*표1[[#This Row],[판수]]-표1[[#This Row],[불량수량]]</f>
        <v>1140</v>
      </c>
      <c r="K3715" s="28" t="s">
        <v>258</v>
      </c>
      <c r="L3715" s="28" t="s">
        <v>117</v>
      </c>
      <c r="M3715" s="30" t="s">
        <v>353</v>
      </c>
      <c r="N3715" s="56" t="s">
        <v>230</v>
      </c>
      <c r="O3715" s="25">
        <f t="shared" si="304"/>
        <v>660</v>
      </c>
      <c r="P3715" s="31">
        <v>0</v>
      </c>
      <c r="Q3715" s="32"/>
      <c r="R3715" s="33">
        <f t="shared" si="300"/>
        <v>8.6363636363636367</v>
      </c>
      <c r="S3715" s="34">
        <f t="shared" ref="S3715:S3778" si="305">SUMIFS(H:H,$A:$A,A3715,$D:$D,D3715,$E:$E,E3715)</f>
        <v>185</v>
      </c>
      <c r="T3715" s="35">
        <f>IF(L3715="비가동",0,VLOOKUP(E3715,[1]단가!$D$4:$G$1048576,4,0))</f>
        <v>760.3</v>
      </c>
      <c r="U3715" s="35">
        <f t="shared" si="301"/>
        <v>866742</v>
      </c>
      <c r="V3715" s="36" t="str">
        <f>IF($L3715="비가동",0,IF($B3715="in",VLOOKUP($E3715,[1]투입량!$M:$T,3,FALSE),VLOOKUP($E3715,[1]투입량!$D:$I,3,FALSE)))</f>
        <v>E5007</v>
      </c>
      <c r="W3715" s="35">
        <f>IF($L3715="비가동",0,IF($B3715="in",VLOOKUP($E3715,[1]투입량!$M:$T,6,FALSE),VLOOKUP($E3715,[1]투입량!$D:$I,5,FALSE)))</f>
        <v>531</v>
      </c>
      <c r="X3715" s="35">
        <f t="shared" si="303"/>
        <v>55489.5</v>
      </c>
      <c r="Y3715" s="37">
        <f>IF(V3715=0,0,VLOOKUP(V3715,'[1]원재료 (2)'!C:H,3,0)*0.001)</f>
        <v>4.45</v>
      </c>
      <c r="Z3715" s="35">
        <f t="shared" si="302"/>
        <v>246928.27500000002</v>
      </c>
      <c r="AA3715" s="49"/>
      <c r="AB3715" s="39" t="s">
        <v>232</v>
      </c>
      <c r="AC3715" s="40"/>
    </row>
    <row r="3716" spans="1:29" ht="19.5" customHeight="1" x14ac:dyDescent="0.45">
      <c r="A3716" s="58">
        <v>46168</v>
      </c>
      <c r="B3716" s="57" t="s">
        <v>226</v>
      </c>
      <c r="C3716" s="27" t="s">
        <v>168</v>
      </c>
      <c r="D3716" s="25" t="s">
        <v>235</v>
      </c>
      <c r="E3716" s="26" t="s">
        <v>236</v>
      </c>
      <c r="F3716" s="27" t="str">
        <f>VLOOKUP(표1[[#This Row],[품번]],[1]!품번구분[#Data],2,0)</f>
        <v>G</v>
      </c>
      <c r="G3716" s="26">
        <v>16</v>
      </c>
      <c r="H3716" s="28">
        <v>79</v>
      </c>
      <c r="I3716" s="28">
        <v>0</v>
      </c>
      <c r="J3716" s="29">
        <f>표1[[#This Row],[C/V]]*표1[[#This Row],[판수]]-표1[[#This Row],[불량수량]]</f>
        <v>1264</v>
      </c>
      <c r="K3716" s="28" t="s">
        <v>399</v>
      </c>
      <c r="L3716" s="28" t="s">
        <v>117</v>
      </c>
      <c r="M3716" s="30" t="s">
        <v>353</v>
      </c>
      <c r="N3716" s="56" t="s">
        <v>230</v>
      </c>
      <c r="O3716" s="25">
        <f t="shared" si="304"/>
        <v>660</v>
      </c>
      <c r="P3716" s="31">
        <v>0</v>
      </c>
      <c r="Q3716" s="32"/>
      <c r="R3716" s="33">
        <f t="shared" si="300"/>
        <v>7.1818181818181817</v>
      </c>
      <c r="S3716" s="34">
        <f t="shared" si="305"/>
        <v>146</v>
      </c>
      <c r="T3716" s="35">
        <f>IF(L3716="비가동",0,VLOOKUP(E3716,[1]단가!$D$4:$G$1048576,4,0))</f>
        <v>1541.9</v>
      </c>
      <c r="U3716" s="35">
        <f t="shared" si="301"/>
        <v>1948961.6</v>
      </c>
      <c r="V3716" s="36" t="str">
        <f>IF($L3716="비가동",0,IF($B3716="in",VLOOKUP($E3716,[1]투입량!$M:$T,3,FALSE),VLOOKUP($E3716,[1]투입량!$D:$I,3,FALSE)))</f>
        <v>E5005-1</v>
      </c>
      <c r="W3716" s="35">
        <f>IF($L3716="비가동",0,IF($B3716="in",VLOOKUP($E3716,[1]투입량!$M:$T,6,FALSE),VLOOKUP($E3716,[1]투입량!$D:$I,5,FALSE)))</f>
        <v>3102</v>
      </c>
      <c r="X3716" s="35">
        <f t="shared" si="303"/>
        <v>269563.80000000005</v>
      </c>
      <c r="Y3716" s="37">
        <f>IF(V3716=0,0,VLOOKUP(V3716,[1]원재료!C:H,3,0)*0.001)</f>
        <v>3.25</v>
      </c>
      <c r="Z3716" s="35">
        <f t="shared" si="302"/>
        <v>876082.35000000009</v>
      </c>
      <c r="AA3716" s="49"/>
      <c r="AB3716" s="39" t="s">
        <v>232</v>
      </c>
      <c r="AC3716" s="40"/>
    </row>
    <row r="3717" spans="1:29" ht="19.5" customHeight="1" x14ac:dyDescent="0.45">
      <c r="A3717" s="58">
        <v>46168</v>
      </c>
      <c r="B3717" s="57" t="s">
        <v>226</v>
      </c>
      <c r="C3717" s="27" t="s">
        <v>168</v>
      </c>
      <c r="D3717" s="25" t="s">
        <v>259</v>
      </c>
      <c r="E3717" s="26" t="s">
        <v>260</v>
      </c>
      <c r="F3717" s="27" t="str">
        <f>VLOOKUP(표1[[#This Row],[품번]],[1]!품번구분[#Data],2,0)</f>
        <v>G</v>
      </c>
      <c r="G3717" s="26">
        <v>24</v>
      </c>
      <c r="H3717" s="28">
        <v>79</v>
      </c>
      <c r="I3717" s="28">
        <v>0</v>
      </c>
      <c r="J3717" s="29">
        <f>표1[[#This Row],[C/V]]*표1[[#This Row],[판수]]-표1[[#This Row],[불량수량]]</f>
        <v>1896</v>
      </c>
      <c r="K3717" s="28" t="s">
        <v>399</v>
      </c>
      <c r="L3717" s="28" t="s">
        <v>117</v>
      </c>
      <c r="M3717" s="30" t="s">
        <v>353</v>
      </c>
      <c r="N3717" s="56" t="s">
        <v>230</v>
      </c>
      <c r="O3717" s="25">
        <f t="shared" si="304"/>
        <v>660</v>
      </c>
      <c r="P3717" s="31">
        <v>0</v>
      </c>
      <c r="Q3717" s="32"/>
      <c r="R3717" s="33">
        <f t="shared" si="300"/>
        <v>7.1818181818181817</v>
      </c>
      <c r="S3717" s="34">
        <f t="shared" si="305"/>
        <v>146</v>
      </c>
      <c r="T3717" s="35">
        <f>IF(L3717="비가동",0,VLOOKUP(E3717,[1]단가!$D$4:$G$1048576,4,0))</f>
        <v>790</v>
      </c>
      <c r="U3717" s="35">
        <f t="shared" si="301"/>
        <v>1497840</v>
      </c>
      <c r="V3717" s="36" t="str">
        <f>IF($L3717="비가동",0,IF($B3717="in",VLOOKUP($E3717,[1]투입량!$M:$T,3,FALSE),VLOOKUP($E3717,[1]투입량!$D:$I,3,FALSE)))</f>
        <v>E5005-1(리본)</v>
      </c>
      <c r="W3717" s="35">
        <f>IF($L3717="비가동",0,IF($B3717="in",VLOOKUP($E3717,[1]투입량!$M:$T,6,FALSE),VLOOKUP($E3717,[1]투입량!$D:$I,5,FALSE)))</f>
        <v>2152.6499999999996</v>
      </c>
      <c r="X3717" s="35">
        <f t="shared" si="303"/>
        <v>187065.285</v>
      </c>
      <c r="Y3717" s="37">
        <f>IF(V3717=0,0,VLOOKUP(V3717,'[1]원재료 (2)'!C:H,3,0)*0.001)</f>
        <v>3.35</v>
      </c>
      <c r="Z3717" s="35">
        <f t="shared" si="302"/>
        <v>626668.70475000003</v>
      </c>
      <c r="AA3717" s="49"/>
      <c r="AB3717" s="39" t="s">
        <v>232</v>
      </c>
      <c r="AC3717" s="40"/>
    </row>
    <row r="3718" spans="1:29" ht="19.5" customHeight="1" x14ac:dyDescent="0.45">
      <c r="A3718" s="58">
        <v>46168</v>
      </c>
      <c r="B3718" s="57" t="s">
        <v>226</v>
      </c>
      <c r="C3718" s="27" t="s">
        <v>168</v>
      </c>
      <c r="D3718" s="25" t="s">
        <v>239</v>
      </c>
      <c r="E3718" s="26" t="s">
        <v>240</v>
      </c>
      <c r="F3718" s="27" t="str">
        <f>VLOOKUP(표1[[#This Row],[품번]],[1]!품번구분[#Data],2,0)</f>
        <v>G</v>
      </c>
      <c r="G3718" s="26">
        <v>16</v>
      </c>
      <c r="H3718" s="28">
        <v>83</v>
      </c>
      <c r="I3718" s="28">
        <v>0</v>
      </c>
      <c r="J3718" s="29">
        <f>표1[[#This Row],[C/V]]*표1[[#This Row],[판수]]-표1[[#This Row],[불량수량]]</f>
        <v>1328</v>
      </c>
      <c r="K3718" s="28" t="s">
        <v>263</v>
      </c>
      <c r="L3718" s="28" t="s">
        <v>117</v>
      </c>
      <c r="M3718" s="30" t="s">
        <v>353</v>
      </c>
      <c r="N3718" s="56" t="s">
        <v>230</v>
      </c>
      <c r="O3718" s="25">
        <f t="shared" si="304"/>
        <v>660</v>
      </c>
      <c r="P3718" s="31">
        <v>0</v>
      </c>
      <c r="Q3718" s="32"/>
      <c r="R3718" s="33">
        <f t="shared" ref="R3718:R3781" si="306">IF(H3718=0,"",H3718/O3718*60)</f>
        <v>7.5454545454545459</v>
      </c>
      <c r="S3718" s="34">
        <f t="shared" si="305"/>
        <v>153</v>
      </c>
      <c r="T3718" s="35">
        <f>IF(L3718="비가동",0,VLOOKUP(E3718,[1]단가!$D$4:$G$1048576,4,0))</f>
        <v>333.6</v>
      </c>
      <c r="U3718" s="35">
        <f t="shared" si="301"/>
        <v>443020.80000000005</v>
      </c>
      <c r="V3718" s="36" t="str">
        <f>IF($L3718="비가동",0,IF($B3718="in",VLOOKUP($E3718,[1]투입량!$M:$T,3,FALSE),VLOOKUP($E3718,[1]투입량!$D:$I,3,FALSE)))</f>
        <v>E5005-1(리본)</v>
      </c>
      <c r="W3718" s="35">
        <f>IF($L3718="비가동",0,IF($B3718="in",VLOOKUP($E3718,[1]투입량!$M:$T,6,FALSE),VLOOKUP($E3718,[1]투입량!$D:$I,5,FALSE)))</f>
        <v>0</v>
      </c>
      <c r="X3718" s="35">
        <f t="shared" si="303"/>
        <v>0</v>
      </c>
      <c r="Y3718" s="37">
        <f>IF(V3718=0,0,VLOOKUP(V3718,[1]원재료!C:H,3,0)*0.001)</f>
        <v>3.35</v>
      </c>
      <c r="Z3718" s="35">
        <f t="shared" si="302"/>
        <v>0</v>
      </c>
      <c r="AA3718" s="49"/>
      <c r="AB3718" s="39" t="s">
        <v>232</v>
      </c>
      <c r="AC3718" s="40"/>
    </row>
    <row r="3719" spans="1:29" ht="19.5" hidden="1" customHeight="1" x14ac:dyDescent="0.45">
      <c r="A3719" s="58">
        <v>46168</v>
      </c>
      <c r="B3719" s="57" t="s">
        <v>226</v>
      </c>
      <c r="C3719" s="27" t="s">
        <v>168</v>
      </c>
      <c r="D3719" s="25" t="s">
        <v>501</v>
      </c>
      <c r="E3719" s="26" t="s">
        <v>253</v>
      </c>
      <c r="F3719" s="27" t="str">
        <f>VLOOKUP(표1[[#This Row],[품번]],[1]!품번구분[#Data],2,0)</f>
        <v>G</v>
      </c>
      <c r="G3719" s="26">
        <v>24</v>
      </c>
      <c r="H3719" s="28">
        <v>29</v>
      </c>
      <c r="I3719" s="28">
        <v>0</v>
      </c>
      <c r="J3719" s="29">
        <f>표1[[#This Row],[C/V]]*표1[[#This Row],[판수]]-표1[[#This Row],[불량수량]]</f>
        <v>696</v>
      </c>
      <c r="K3719" s="28" t="s">
        <v>263</v>
      </c>
      <c r="L3719" s="28" t="s">
        <v>117</v>
      </c>
      <c r="M3719" s="30" t="s">
        <v>353</v>
      </c>
      <c r="N3719" s="56" t="s">
        <v>230</v>
      </c>
      <c r="O3719" s="25">
        <f t="shared" si="304"/>
        <v>180</v>
      </c>
      <c r="P3719" s="31">
        <v>480</v>
      </c>
      <c r="Q3719" s="32" t="s">
        <v>343</v>
      </c>
      <c r="R3719" s="33">
        <f t="shared" si="306"/>
        <v>9.6666666666666679</v>
      </c>
      <c r="S3719" s="34">
        <f t="shared" si="305"/>
        <v>29</v>
      </c>
      <c r="T3719" s="35">
        <f>IF(L3719="비가동",0,VLOOKUP(E3719,[1]단가!$D$4:$G$1048576,4,0))</f>
        <v>790</v>
      </c>
      <c r="U3719" s="35">
        <f t="shared" si="301"/>
        <v>549840</v>
      </c>
      <c r="V3719" s="36" t="str">
        <f>IF($L3719="비가동",0,IF($B3719="in",VLOOKUP($E3719,[1]투입량!$M:$T,3,FALSE),VLOOKUP($E3719,[1]투입량!$D:$I,3,FALSE)))</f>
        <v>E5005-1(리본)</v>
      </c>
      <c r="W3719" s="35">
        <f>IF($L3719="비가동",0,IF($B3719="in",VLOOKUP($E3719,[1]투입량!$M:$T,6,FALSE),VLOOKUP($E3719,[1]투입량!$D:$I,5,FALSE)))</f>
        <v>2152.6499999999996</v>
      </c>
      <c r="X3719" s="35">
        <f t="shared" si="303"/>
        <v>68669.535000000003</v>
      </c>
      <c r="Y3719" s="37">
        <f>IF(V3719=0,0,VLOOKUP(V3719,'[1]원재료 (2)'!C:H,3,0)*0.001)</f>
        <v>3.35</v>
      </c>
      <c r="Z3719" s="35">
        <f t="shared" si="302"/>
        <v>230042.94225000002</v>
      </c>
      <c r="AA3719" s="49"/>
      <c r="AB3719" s="39" t="s">
        <v>232</v>
      </c>
      <c r="AC3719" s="40"/>
    </row>
    <row r="3720" spans="1:29" ht="19.5" hidden="1" customHeight="1" x14ac:dyDescent="0.45">
      <c r="A3720" s="58">
        <v>46168</v>
      </c>
      <c r="B3720" s="57" t="s">
        <v>226</v>
      </c>
      <c r="C3720" s="27" t="s">
        <v>168</v>
      </c>
      <c r="D3720" s="25" t="s">
        <v>264</v>
      </c>
      <c r="E3720" s="26" t="s">
        <v>265</v>
      </c>
      <c r="F3720" s="27" t="str">
        <f>VLOOKUP(표1[[#This Row],[품번]],[1]!품번구분[#Data],2,0)</f>
        <v>G</v>
      </c>
      <c r="G3720" s="26">
        <v>24</v>
      </c>
      <c r="H3720" s="28">
        <v>28</v>
      </c>
      <c r="I3720" s="28">
        <v>0</v>
      </c>
      <c r="J3720" s="29">
        <f>표1[[#This Row],[C/V]]*표1[[#This Row],[판수]]-표1[[#This Row],[불량수량]]</f>
        <v>672</v>
      </c>
      <c r="K3720" s="28" t="s">
        <v>263</v>
      </c>
      <c r="L3720" s="28" t="s">
        <v>117</v>
      </c>
      <c r="M3720" s="30" t="s">
        <v>353</v>
      </c>
      <c r="N3720" s="56" t="s">
        <v>230</v>
      </c>
      <c r="O3720" s="25">
        <f t="shared" si="304"/>
        <v>480</v>
      </c>
      <c r="P3720" s="31">
        <v>180</v>
      </c>
      <c r="Q3720" s="32" t="s">
        <v>343</v>
      </c>
      <c r="R3720" s="33">
        <f t="shared" si="306"/>
        <v>3.5</v>
      </c>
      <c r="S3720" s="34">
        <f t="shared" si="305"/>
        <v>98</v>
      </c>
      <c r="T3720" s="35">
        <f>IF(L3720="비가동",0,VLOOKUP(E3720,[1]단가!$D$4:$G$1048576,4,0))</f>
        <v>473</v>
      </c>
      <c r="U3720" s="35">
        <f t="shared" si="301"/>
        <v>317856</v>
      </c>
      <c r="V3720" s="36" t="str">
        <f>IF($L3720="비가동",0,IF($B3720="in",VLOOKUP($E3720,[1]투입량!$M:$T,3,FALSE),VLOOKUP($E3720,[1]투입량!$D:$I,3,FALSE)))</f>
        <v>E5005-1</v>
      </c>
      <c r="W3720" s="35">
        <f>IF($L3720="비가동",0,IF($B3720="in",VLOOKUP($E3720,[1]투입량!$M:$T,6,FALSE),VLOOKUP($E3720,[1]투입량!$D:$I,5,FALSE)))</f>
        <v>1770</v>
      </c>
      <c r="X3720" s="35">
        <f t="shared" si="303"/>
        <v>54516.000000000007</v>
      </c>
      <c r="Y3720" s="37">
        <f>IF(V3720=0,0,VLOOKUP(V3720,'[1]원재료 (2)'!C:H,3,0)*0.001)</f>
        <v>3.25</v>
      </c>
      <c r="Z3720" s="35">
        <f t="shared" si="302"/>
        <v>177177.00000000003</v>
      </c>
      <c r="AA3720" s="49"/>
      <c r="AB3720" s="39" t="s">
        <v>232</v>
      </c>
      <c r="AC3720" s="40"/>
    </row>
    <row r="3721" spans="1:29" ht="19.5" customHeight="1" x14ac:dyDescent="0.45">
      <c r="A3721" s="58">
        <v>46168</v>
      </c>
      <c r="B3721" s="57" t="s">
        <v>226</v>
      </c>
      <c r="C3721" s="27" t="s">
        <v>168</v>
      </c>
      <c r="D3721" s="25" t="s">
        <v>241</v>
      </c>
      <c r="E3721" s="26" t="s">
        <v>242</v>
      </c>
      <c r="F3721" s="27" t="str">
        <f>VLOOKUP(표1[[#This Row],[품번]],[1]!품번구분[#Data],2,0)</f>
        <v>G</v>
      </c>
      <c r="G3721" s="26">
        <v>16</v>
      </c>
      <c r="H3721" s="28">
        <v>90</v>
      </c>
      <c r="I3721" s="28">
        <v>0</v>
      </c>
      <c r="J3721" s="29">
        <f>표1[[#This Row],[C/V]]*표1[[#This Row],[판수]]-표1[[#This Row],[불량수량]]</f>
        <v>1440</v>
      </c>
      <c r="K3721" s="28" t="s">
        <v>266</v>
      </c>
      <c r="L3721" s="28" t="s">
        <v>117</v>
      </c>
      <c r="M3721" s="30" t="s">
        <v>353</v>
      </c>
      <c r="N3721" s="56" t="s">
        <v>230</v>
      </c>
      <c r="O3721" s="25">
        <f t="shared" si="304"/>
        <v>660</v>
      </c>
      <c r="P3721" s="31">
        <v>0</v>
      </c>
      <c r="Q3721" s="32"/>
      <c r="R3721" s="33">
        <f t="shared" si="306"/>
        <v>8.1818181818181817</v>
      </c>
      <c r="S3721" s="34">
        <f t="shared" si="305"/>
        <v>175</v>
      </c>
      <c r="T3721" s="35">
        <f>IF(L3721="비가동",0,VLOOKUP(E3721,[1]단가!$D$4:$G$1048576,4,0))</f>
        <v>774</v>
      </c>
      <c r="U3721" s="35">
        <f t="shared" si="301"/>
        <v>1114560</v>
      </c>
      <c r="V3721" s="36" t="str">
        <f>IF($L3721="비가동",0,IF($B3721="in",VLOOKUP($E3721,[1]투입량!$M:$T,3,FALSE),VLOOKUP($E3721,[1]투입량!$D:$I,3,FALSE)))</f>
        <v>E4701(리본)</v>
      </c>
      <c r="W3721" s="35">
        <f>IF($L3721="비가동",0,IF($B3721="in",VLOOKUP($E3721,[1]투입량!$M:$T,6,FALSE),VLOOKUP($E3721,[1]투입량!$D:$I,5,FALSE)))</f>
        <v>2022.6999999999998</v>
      </c>
      <c r="X3721" s="35">
        <f t="shared" si="303"/>
        <v>200247.3</v>
      </c>
      <c r="Y3721" s="37">
        <f>IF(V3721=0,0,VLOOKUP(V3721,'[1]원재료 (2)'!C:H,3,0)*0.001)</f>
        <v>3.41</v>
      </c>
      <c r="Z3721" s="35">
        <f t="shared" si="302"/>
        <v>682843.29299999995</v>
      </c>
      <c r="AA3721" s="49"/>
      <c r="AB3721" s="39" t="s">
        <v>232</v>
      </c>
      <c r="AC3721" s="40"/>
    </row>
    <row r="3722" spans="1:29" ht="19.5" customHeight="1" x14ac:dyDescent="0.45">
      <c r="A3722" s="58">
        <v>46168</v>
      </c>
      <c r="B3722" s="57" t="s">
        <v>226</v>
      </c>
      <c r="C3722" s="27" t="s">
        <v>168</v>
      </c>
      <c r="D3722" s="25" t="s">
        <v>244</v>
      </c>
      <c r="E3722" s="26" t="s">
        <v>245</v>
      </c>
      <c r="F3722" s="27" t="str">
        <f>VLOOKUP(표1[[#This Row],[품번]],[1]!품번구분[#Data],2,0)</f>
        <v>G</v>
      </c>
      <c r="G3722" s="26">
        <v>20</v>
      </c>
      <c r="H3722" s="28">
        <v>90</v>
      </c>
      <c r="I3722" s="28">
        <v>0</v>
      </c>
      <c r="J3722" s="29">
        <f>표1[[#This Row],[C/V]]*표1[[#This Row],[판수]]-표1[[#This Row],[불량수량]]</f>
        <v>1800</v>
      </c>
      <c r="K3722" s="28" t="s">
        <v>266</v>
      </c>
      <c r="L3722" s="28" t="s">
        <v>117</v>
      </c>
      <c r="M3722" s="30" t="s">
        <v>353</v>
      </c>
      <c r="N3722" s="56" t="s">
        <v>230</v>
      </c>
      <c r="O3722" s="25">
        <f t="shared" si="304"/>
        <v>660</v>
      </c>
      <c r="P3722" s="31">
        <v>0</v>
      </c>
      <c r="Q3722" s="32"/>
      <c r="R3722" s="33">
        <f t="shared" si="306"/>
        <v>8.1818181818181817</v>
      </c>
      <c r="S3722" s="34">
        <f t="shared" si="305"/>
        <v>175</v>
      </c>
      <c r="T3722" s="35">
        <f>IF(L3722="비가동",0,VLOOKUP(E3722,[1]단가!$D$4:$G$1048576,4,0))</f>
        <v>350</v>
      </c>
      <c r="U3722" s="35">
        <f t="shared" si="301"/>
        <v>630000</v>
      </c>
      <c r="V3722" s="36" t="str">
        <f>IF($L3722="비가동",0,IF($B3722="in",VLOOKUP($E3722,[1]투입량!$M:$T,3,FALSE),VLOOKUP($E3722,[1]투입량!$D:$I,3,FALSE)))</f>
        <v>E5005-1</v>
      </c>
      <c r="W3722" s="35">
        <f>IF($L3722="비가동",0,IF($B3722="in",VLOOKUP($E3722,[1]투입량!$M:$T,6,FALSE),VLOOKUP($E3722,[1]투입량!$D:$I,5,FALSE)))</f>
        <v>1147</v>
      </c>
      <c r="X3722" s="35">
        <f t="shared" si="303"/>
        <v>113553</v>
      </c>
      <c r="Y3722" s="37">
        <f>IF(V3722=0,0,VLOOKUP(V3722,[1]원재료!C:H,3,0)*0.001)</f>
        <v>3.25</v>
      </c>
      <c r="Z3722" s="35">
        <f t="shared" si="302"/>
        <v>369047.25</v>
      </c>
      <c r="AA3722" s="49"/>
      <c r="AB3722" s="39" t="s">
        <v>232</v>
      </c>
      <c r="AC3722" s="40"/>
    </row>
    <row r="3723" spans="1:29" ht="19.5" customHeight="1" x14ac:dyDescent="0.45">
      <c r="A3723" s="58">
        <v>46168</v>
      </c>
      <c r="B3723" s="57" t="s">
        <v>226</v>
      </c>
      <c r="C3723" s="27" t="s">
        <v>168</v>
      </c>
      <c r="D3723" s="25" t="s">
        <v>246</v>
      </c>
      <c r="E3723" s="26" t="s">
        <v>451</v>
      </c>
      <c r="F3723" s="27" t="str">
        <f>VLOOKUP(표1[[#This Row],[품번]],[1]!품번구분[#Data],2,0)</f>
        <v>G</v>
      </c>
      <c r="G3723" s="26">
        <v>24</v>
      </c>
      <c r="H3723" s="28">
        <v>90</v>
      </c>
      <c r="I3723" s="28">
        <v>0</v>
      </c>
      <c r="J3723" s="29">
        <f>표1[[#This Row],[C/V]]*표1[[#This Row],[판수]]-표1[[#This Row],[불량수량]]</f>
        <v>2160</v>
      </c>
      <c r="K3723" s="28" t="s">
        <v>266</v>
      </c>
      <c r="L3723" s="28" t="s">
        <v>117</v>
      </c>
      <c r="M3723" s="30" t="s">
        <v>353</v>
      </c>
      <c r="N3723" s="56" t="s">
        <v>230</v>
      </c>
      <c r="O3723" s="25">
        <f t="shared" si="304"/>
        <v>660</v>
      </c>
      <c r="P3723" s="31">
        <v>0</v>
      </c>
      <c r="Q3723" s="32"/>
      <c r="R3723" s="33">
        <f t="shared" si="306"/>
        <v>8.1818181818181817</v>
      </c>
      <c r="S3723" s="34">
        <f t="shared" si="305"/>
        <v>175</v>
      </c>
      <c r="T3723" s="35">
        <f>IF(L3723="비가동",0,VLOOKUP(E3723,[1]단가!$D$4:$G$1048576,4,0))</f>
        <v>320</v>
      </c>
      <c r="U3723" s="35">
        <f t="shared" si="301"/>
        <v>691200</v>
      </c>
      <c r="V3723" s="36" t="str">
        <f>IF($L3723="비가동",0,IF($B3723="in",VLOOKUP($E3723,[1]투입량!$M:$T,3,FALSE),VLOOKUP($E3723,[1]투입량!$D:$I,3,FALSE)))</f>
        <v>E5005-1</v>
      </c>
      <c r="W3723" s="35">
        <f>IF($L3723="비가동",0,IF($B3723="in",VLOOKUP($E3723,[1]투입량!$M:$T,6,FALSE),VLOOKUP($E3723,[1]투입량!$D:$I,5,FALSE)))</f>
        <v>0</v>
      </c>
      <c r="X3723" s="35">
        <f t="shared" si="303"/>
        <v>0</v>
      </c>
      <c r="Y3723" s="37">
        <f>IF(V3723=0,0,VLOOKUP(V3723,'[1]원재료 (2)'!C:H,3,0)*0.001)</f>
        <v>3.25</v>
      </c>
      <c r="Z3723" s="35">
        <f t="shared" si="302"/>
        <v>0</v>
      </c>
      <c r="AA3723" s="49"/>
      <c r="AB3723" s="39" t="s">
        <v>232</v>
      </c>
      <c r="AC3723" s="40"/>
    </row>
    <row r="3724" spans="1:29" ht="19.5" customHeight="1" x14ac:dyDescent="0.45">
      <c r="A3724" s="58">
        <v>46168</v>
      </c>
      <c r="B3724" s="57" t="s">
        <v>29</v>
      </c>
      <c r="C3724" s="27" t="s">
        <v>168</v>
      </c>
      <c r="D3724" s="25" t="s">
        <v>267</v>
      </c>
      <c r="E3724" s="26" t="s">
        <v>339</v>
      </c>
      <c r="F3724" s="27" t="str">
        <f>VLOOKUP(표1[[#This Row],[품번]],[1]!품번구분[#Data],2,0)</f>
        <v>G</v>
      </c>
      <c r="G3724" s="26">
        <v>8</v>
      </c>
      <c r="H3724" s="28">
        <v>83</v>
      </c>
      <c r="I3724" s="28">
        <v>0</v>
      </c>
      <c r="J3724" s="29">
        <f>표1[[#This Row],[C/V]]*표1[[#This Row],[판수]]-표1[[#This Row],[불량수량]]</f>
        <v>664</v>
      </c>
      <c r="K3724" s="28" t="s">
        <v>269</v>
      </c>
      <c r="L3724" s="28" t="s">
        <v>34</v>
      </c>
      <c r="M3724" s="30" t="s">
        <v>230</v>
      </c>
      <c r="N3724" s="56" t="s">
        <v>353</v>
      </c>
      <c r="O3724" s="25">
        <f t="shared" si="304"/>
        <v>620</v>
      </c>
      <c r="P3724" s="31">
        <v>0</v>
      </c>
      <c r="Q3724" s="32"/>
      <c r="R3724" s="33">
        <f t="shared" si="306"/>
        <v>8.0322580645161299</v>
      </c>
      <c r="S3724" s="34">
        <f t="shared" si="305"/>
        <v>171</v>
      </c>
      <c r="T3724" s="35">
        <f>IF(L3724="비가동",0,VLOOKUP(E3724,[1]단가!$D$4:$G$1048576,4,0))</f>
        <v>621.20000000000005</v>
      </c>
      <c r="U3724" s="35">
        <f t="shared" si="301"/>
        <v>412476.80000000005</v>
      </c>
      <c r="V3724" s="36" t="str">
        <f>IF($L3724="비가동",0,IF($B3724="in",VLOOKUP($E3724,[1]투입량!$M:$T,3,FALSE),VLOOKUP($E3724,[1]투입량!$D:$I,3,FALSE)))</f>
        <v>E5005-1</v>
      </c>
      <c r="W3724" s="35">
        <f>IF($L3724="비가동",0,IF($B3724="in",VLOOKUP($E3724,[1]투입량!$M:$T,6,FALSE),VLOOKUP($E3724,[1]투입량!$D:$I,5,FALSE)))</f>
        <v>252</v>
      </c>
      <c r="X3724" s="35">
        <f t="shared" si="303"/>
        <v>23007.600000000002</v>
      </c>
      <c r="Y3724" s="37">
        <f>IF(V3724=0,0,VLOOKUP(V3724,'[1]원재료 (2)'!C:H,3,0)*0.001)</f>
        <v>3.25</v>
      </c>
      <c r="Z3724" s="35">
        <f t="shared" si="302"/>
        <v>74774.700000000012</v>
      </c>
      <c r="AA3724" s="49"/>
      <c r="AB3724" s="39" t="s">
        <v>232</v>
      </c>
      <c r="AC3724" s="40"/>
    </row>
    <row r="3725" spans="1:29" ht="19.5" customHeight="1" x14ac:dyDescent="0.45">
      <c r="A3725" s="58">
        <v>46168</v>
      </c>
      <c r="B3725" s="57" t="s">
        <v>29</v>
      </c>
      <c r="C3725" s="27" t="s">
        <v>168</v>
      </c>
      <c r="D3725" s="25" t="s">
        <v>270</v>
      </c>
      <c r="E3725" s="26" t="s">
        <v>474</v>
      </c>
      <c r="F3725" s="27" t="str">
        <f>VLOOKUP(표1[[#This Row],[품번]],[1]!품번구분[#Data],2,0)</f>
        <v>G</v>
      </c>
      <c r="G3725" s="26">
        <v>4</v>
      </c>
      <c r="H3725" s="28">
        <v>11</v>
      </c>
      <c r="I3725" s="28">
        <v>0</v>
      </c>
      <c r="J3725" s="29">
        <f>표1[[#This Row],[C/V]]*표1[[#This Row],[판수]]-표1[[#This Row],[불량수량]]</f>
        <v>44</v>
      </c>
      <c r="K3725" s="28" t="s">
        <v>269</v>
      </c>
      <c r="L3725" s="28" t="s">
        <v>34</v>
      </c>
      <c r="M3725" s="30" t="s">
        <v>230</v>
      </c>
      <c r="N3725" s="30">
        <v>0.375</v>
      </c>
      <c r="O3725" s="25">
        <f t="shared" si="304"/>
        <v>60</v>
      </c>
      <c r="P3725" s="31">
        <v>0</v>
      </c>
      <c r="Q3725" s="32"/>
      <c r="R3725" s="33">
        <f t="shared" si="306"/>
        <v>11</v>
      </c>
      <c r="S3725" s="34">
        <f t="shared" si="305"/>
        <v>11</v>
      </c>
      <c r="T3725" s="35">
        <f>IF(L3725="비가동",0,VLOOKUP(E3725,[1]단가!$D$4:$G$1048576,4,0))</f>
        <v>601.4</v>
      </c>
      <c r="U3725" s="35">
        <f t="shared" si="301"/>
        <v>26461.599999999999</v>
      </c>
      <c r="V3725" s="36" t="str">
        <f>IF($L3725="비가동",0,IF($B3725="in",VLOOKUP($E3725,[1]투입량!$M:$T,3,FALSE),VLOOKUP($E3725,[1]투입량!$D:$I,3,FALSE)))</f>
        <v>E5005-1</v>
      </c>
      <c r="W3725" s="35">
        <f>IF($L3725="비가동",0,IF($B3725="in",VLOOKUP($E3725,[1]투입량!$M:$T,6,FALSE),VLOOKUP($E3725,[1]투입량!$D:$I,5,FALSE)))</f>
        <v>248</v>
      </c>
      <c r="X3725" s="35">
        <f t="shared" si="303"/>
        <v>3000.8</v>
      </c>
      <c r="Y3725" s="37">
        <f>IF(V3725=0,0,VLOOKUP(V3725,'[1]원재료 (2)'!C:H,3,0)*0.001)</f>
        <v>3.25</v>
      </c>
      <c r="Z3725" s="35">
        <f t="shared" si="302"/>
        <v>9752.6</v>
      </c>
      <c r="AA3725" s="49"/>
      <c r="AB3725" s="39" t="s">
        <v>232</v>
      </c>
      <c r="AC3725" s="40"/>
    </row>
    <row r="3726" spans="1:29" ht="19.5" hidden="1" customHeight="1" x14ac:dyDescent="0.45">
      <c r="A3726" s="58">
        <v>46168</v>
      </c>
      <c r="B3726" s="57" t="s">
        <v>29</v>
      </c>
      <c r="C3726" s="27" t="s">
        <v>168</v>
      </c>
      <c r="D3726" s="25" t="s">
        <v>270</v>
      </c>
      <c r="E3726" s="26" t="s">
        <v>502</v>
      </c>
      <c r="F3726" s="27" t="str">
        <f>VLOOKUP(표1[[#This Row],[품번]],[1]!품번구분[#Data],2,0)</f>
        <v>G</v>
      </c>
      <c r="G3726" s="26">
        <v>140</v>
      </c>
      <c r="H3726" s="28">
        <v>32</v>
      </c>
      <c r="I3726" s="28">
        <v>0</v>
      </c>
      <c r="J3726" s="29">
        <f>표1[[#This Row],[C/V]]*표1[[#This Row],[판수]]-표1[[#This Row],[불량수량]]</f>
        <v>4480</v>
      </c>
      <c r="K3726" s="28" t="s">
        <v>269</v>
      </c>
      <c r="L3726" s="28" t="s">
        <v>34</v>
      </c>
      <c r="M3726" s="30">
        <v>0.375</v>
      </c>
      <c r="N3726" s="56" t="s">
        <v>353</v>
      </c>
      <c r="O3726" s="25">
        <f t="shared" si="304"/>
        <v>440</v>
      </c>
      <c r="P3726" s="31">
        <v>120</v>
      </c>
      <c r="Q3726" s="32" t="s">
        <v>503</v>
      </c>
      <c r="R3726" s="33">
        <f t="shared" si="306"/>
        <v>4.3636363636363633</v>
      </c>
      <c r="S3726" s="34">
        <f t="shared" si="305"/>
        <v>83</v>
      </c>
      <c r="T3726" s="35">
        <f>IF(L3726="비가동",0,VLOOKUP(E3726,[1]단가!$D$4:$G$1048576,4,0))</f>
        <v>57</v>
      </c>
      <c r="U3726" s="35">
        <f t="shared" si="301"/>
        <v>255360</v>
      </c>
      <c r="V3726" s="36" t="str">
        <f>IF($L3726="비가동",0,IF($B3726="in",VLOOKUP($E3726,[1]투입량!$M:$T,3,FALSE),VLOOKUP($E3726,[1]투입량!$D:$I,3,FALSE)))</f>
        <v>E6502</v>
      </c>
      <c r="W3726" s="35">
        <f>IF($L3726="비가동",0,IF($B3726="in",VLOOKUP($E3726,[1]투입량!$M:$T,6,FALSE),VLOOKUP($E3726,[1]투입량!$D:$I,5,FALSE)))</f>
        <v>80</v>
      </c>
      <c r="X3726" s="35">
        <f t="shared" si="303"/>
        <v>2816</v>
      </c>
      <c r="Y3726" s="37">
        <f>IF(V3726=0,0,VLOOKUP(V3726,'[1]원재료 (2)'!C:H,3,0)*0.001)</f>
        <v>4.3</v>
      </c>
      <c r="Z3726" s="35">
        <f t="shared" si="302"/>
        <v>12108.8</v>
      </c>
      <c r="AA3726" s="49"/>
      <c r="AB3726" s="39" t="s">
        <v>232</v>
      </c>
      <c r="AC3726" s="40"/>
    </row>
    <row r="3727" spans="1:29" ht="19.5" customHeight="1" x14ac:dyDescent="0.45">
      <c r="A3727" s="58">
        <v>46168</v>
      </c>
      <c r="B3727" s="57" t="s">
        <v>29</v>
      </c>
      <c r="C3727" s="27" t="s">
        <v>168</v>
      </c>
      <c r="D3727" s="25" t="s">
        <v>273</v>
      </c>
      <c r="E3727" s="26" t="s">
        <v>475</v>
      </c>
      <c r="F3727" s="27" t="str">
        <f>VLOOKUP(표1[[#This Row],[품번]],[1]!품번구분[#Data],2,0)</f>
        <v>G</v>
      </c>
      <c r="G3727" s="26">
        <v>4</v>
      </c>
      <c r="H3727" s="28">
        <v>83</v>
      </c>
      <c r="I3727" s="28">
        <v>0</v>
      </c>
      <c r="J3727" s="29">
        <f>표1[[#This Row],[C/V]]*표1[[#This Row],[판수]]-표1[[#This Row],[불량수량]]</f>
        <v>332</v>
      </c>
      <c r="K3727" s="28" t="s">
        <v>269</v>
      </c>
      <c r="L3727" s="28" t="s">
        <v>34</v>
      </c>
      <c r="M3727" s="30" t="s">
        <v>230</v>
      </c>
      <c r="N3727" s="56" t="s">
        <v>353</v>
      </c>
      <c r="O3727" s="25">
        <f t="shared" si="304"/>
        <v>620</v>
      </c>
      <c r="P3727" s="31">
        <v>0</v>
      </c>
      <c r="Q3727" s="32"/>
      <c r="R3727" s="33">
        <f t="shared" si="306"/>
        <v>8.0322580645161299</v>
      </c>
      <c r="S3727" s="34">
        <f t="shared" si="305"/>
        <v>171</v>
      </c>
      <c r="T3727" s="35">
        <f>IF(L3727="비가동",0,VLOOKUP(E3727,[1]단가!$D$4:$G$1048576,4,0))</f>
        <v>550</v>
      </c>
      <c r="U3727" s="35">
        <f t="shared" si="301"/>
        <v>182600</v>
      </c>
      <c r="V3727" s="36" t="str">
        <f>IF($L3727="비가동",0,IF($B3727="in",VLOOKUP($E3727,[1]투입량!$M:$T,3,FALSE),VLOOKUP($E3727,[1]투입량!$D:$I,3,FALSE)))</f>
        <v>E5005-1</v>
      </c>
      <c r="W3727" s="35">
        <f>IF($L3727="비가동",0,IF($B3727="in",VLOOKUP($E3727,[1]투입량!$M:$T,6,FALSE),VLOOKUP($E3727,[1]투입량!$D:$I,5,FALSE)))</f>
        <v>480</v>
      </c>
      <c r="X3727" s="35">
        <f t="shared" si="303"/>
        <v>43824</v>
      </c>
      <c r="Y3727" s="37">
        <f>IF(V3727=0,0,VLOOKUP(V3727,'[1]원재료 (2)'!C:H,3,0)*0.001)</f>
        <v>3.25</v>
      </c>
      <c r="Z3727" s="35">
        <f t="shared" si="302"/>
        <v>142428</v>
      </c>
      <c r="AA3727" s="49"/>
      <c r="AB3727" s="39" t="s">
        <v>232</v>
      </c>
      <c r="AC3727" s="40"/>
    </row>
    <row r="3728" spans="1:29" ht="19.5" customHeight="1" x14ac:dyDescent="0.45">
      <c r="A3728" s="58">
        <v>46168</v>
      </c>
      <c r="B3728" s="57" t="s">
        <v>29</v>
      </c>
      <c r="C3728" s="27" t="s">
        <v>168</v>
      </c>
      <c r="D3728" s="25" t="s">
        <v>267</v>
      </c>
      <c r="E3728" s="26" t="s">
        <v>339</v>
      </c>
      <c r="F3728" s="27" t="str">
        <f>VLOOKUP(표1[[#This Row],[품번]],[1]!품번구분[#Data],2,0)</f>
        <v>G</v>
      </c>
      <c r="G3728" s="26">
        <v>8</v>
      </c>
      <c r="H3728" s="28">
        <v>88</v>
      </c>
      <c r="I3728" s="28">
        <v>0</v>
      </c>
      <c r="J3728" s="29">
        <f>표1[[#This Row],[C/V]]*표1[[#This Row],[판수]]-표1[[#This Row],[불량수량]]</f>
        <v>704</v>
      </c>
      <c r="K3728" s="28" t="s">
        <v>275</v>
      </c>
      <c r="L3728" s="28" t="s">
        <v>117</v>
      </c>
      <c r="M3728" s="30" t="s">
        <v>353</v>
      </c>
      <c r="N3728" s="56" t="s">
        <v>230</v>
      </c>
      <c r="O3728" s="25">
        <f t="shared" si="304"/>
        <v>660</v>
      </c>
      <c r="P3728" s="31">
        <v>0</v>
      </c>
      <c r="Q3728" s="32"/>
      <c r="R3728" s="33">
        <f t="shared" si="306"/>
        <v>8</v>
      </c>
      <c r="S3728" s="34">
        <f t="shared" si="305"/>
        <v>171</v>
      </c>
      <c r="T3728" s="35">
        <f>IF(L3728="비가동",0,VLOOKUP(E3728,[1]단가!$D$4:$G$1048576,4,0))</f>
        <v>621.20000000000005</v>
      </c>
      <c r="U3728" s="35">
        <f t="shared" si="301"/>
        <v>437324.80000000005</v>
      </c>
      <c r="V3728" s="36" t="str">
        <f>IF($L3728="비가동",0,IF($B3728="in",VLOOKUP($E3728,[1]투입량!$M:$T,3,FALSE),VLOOKUP($E3728,[1]투입량!$D:$I,3,FALSE)))</f>
        <v>E5005-1</v>
      </c>
      <c r="W3728" s="35">
        <f>IF($L3728="비가동",0,IF($B3728="in",VLOOKUP($E3728,[1]투입량!$M:$T,6,FALSE),VLOOKUP($E3728,[1]투입량!$D:$I,5,FALSE)))</f>
        <v>252</v>
      </c>
      <c r="X3728" s="35">
        <f t="shared" si="303"/>
        <v>24393.600000000006</v>
      </c>
      <c r="Y3728" s="37">
        <f>IF(V3728=0,0,VLOOKUP(V3728,'[1]원재료 (2)'!C:H,3,0)*0.001)</f>
        <v>3.25</v>
      </c>
      <c r="Z3728" s="35">
        <f t="shared" si="302"/>
        <v>79279.200000000012</v>
      </c>
      <c r="AA3728" s="49"/>
      <c r="AB3728" s="39" t="s">
        <v>232</v>
      </c>
      <c r="AC3728" s="40"/>
    </row>
    <row r="3729" spans="1:29" ht="19.5" customHeight="1" x14ac:dyDescent="0.45">
      <c r="A3729" s="58">
        <v>46168</v>
      </c>
      <c r="B3729" s="57" t="s">
        <v>29</v>
      </c>
      <c r="C3729" s="27" t="s">
        <v>168</v>
      </c>
      <c r="D3729" s="25" t="s">
        <v>270</v>
      </c>
      <c r="E3729" s="26" t="s">
        <v>502</v>
      </c>
      <c r="F3729" s="27" t="str">
        <f>VLOOKUP(표1[[#This Row],[품번]],[1]!품번구분[#Data],2,0)</f>
        <v>G</v>
      </c>
      <c r="G3729" s="26">
        <v>140</v>
      </c>
      <c r="H3729" s="28">
        <v>51</v>
      </c>
      <c r="I3729" s="28">
        <v>0</v>
      </c>
      <c r="J3729" s="29">
        <f>표1[[#This Row],[C/V]]*표1[[#This Row],[판수]]-표1[[#This Row],[불량수량]]</f>
        <v>7140</v>
      </c>
      <c r="K3729" s="28" t="s">
        <v>275</v>
      </c>
      <c r="L3729" s="28" t="s">
        <v>117</v>
      </c>
      <c r="M3729" s="30" t="s">
        <v>353</v>
      </c>
      <c r="N3729" s="56" t="s">
        <v>230</v>
      </c>
      <c r="O3729" s="25">
        <f t="shared" si="304"/>
        <v>660</v>
      </c>
      <c r="P3729" s="31">
        <v>0</v>
      </c>
      <c r="Q3729" s="32"/>
      <c r="R3729" s="33">
        <f t="shared" si="306"/>
        <v>4.6363636363636367</v>
      </c>
      <c r="S3729" s="34">
        <f t="shared" si="305"/>
        <v>83</v>
      </c>
      <c r="T3729" s="35">
        <f>IF(L3729="비가동",0,VLOOKUP(E3729,[1]단가!$D$4:$G$1048576,4,0))</f>
        <v>57</v>
      </c>
      <c r="U3729" s="35">
        <f t="shared" si="301"/>
        <v>406980</v>
      </c>
      <c r="V3729" s="36" t="str">
        <f>IF($L3729="비가동",0,IF($B3729="in",VLOOKUP($E3729,[1]투입량!$M:$T,3,FALSE),VLOOKUP($E3729,[1]투입량!$D:$I,3,FALSE)))</f>
        <v>E6502</v>
      </c>
      <c r="W3729" s="35">
        <f>IF($L3729="비가동",0,IF($B3729="in",VLOOKUP($E3729,[1]투입량!$M:$T,6,FALSE),VLOOKUP($E3729,[1]투입량!$D:$I,5,FALSE)))</f>
        <v>80</v>
      </c>
      <c r="X3729" s="35">
        <f t="shared" si="303"/>
        <v>4488</v>
      </c>
      <c r="Y3729" s="37">
        <f>IF(V3729=0,0,VLOOKUP(V3729,[1]원재료!C:H,3,0)*0.001)</f>
        <v>4.3</v>
      </c>
      <c r="Z3729" s="35">
        <f t="shared" si="302"/>
        <v>19298.399999999998</v>
      </c>
      <c r="AA3729" s="49"/>
      <c r="AB3729" s="39" t="s">
        <v>232</v>
      </c>
      <c r="AC3729" s="40"/>
    </row>
    <row r="3730" spans="1:29" ht="19.5" customHeight="1" x14ac:dyDescent="0.45">
      <c r="A3730" s="58">
        <v>46168</v>
      </c>
      <c r="B3730" s="57" t="s">
        <v>29</v>
      </c>
      <c r="C3730" s="27" t="s">
        <v>168</v>
      </c>
      <c r="D3730" s="25" t="s">
        <v>273</v>
      </c>
      <c r="E3730" s="26" t="s">
        <v>475</v>
      </c>
      <c r="F3730" s="27" t="str">
        <f>VLOOKUP(표1[[#This Row],[품번]],[1]!품번구분[#Data],2,0)</f>
        <v>G</v>
      </c>
      <c r="G3730" s="26">
        <v>4</v>
      </c>
      <c r="H3730" s="28">
        <v>88</v>
      </c>
      <c r="I3730" s="28">
        <v>0</v>
      </c>
      <c r="J3730" s="29">
        <f>표1[[#This Row],[C/V]]*표1[[#This Row],[판수]]-표1[[#This Row],[불량수량]]</f>
        <v>352</v>
      </c>
      <c r="K3730" s="28" t="s">
        <v>275</v>
      </c>
      <c r="L3730" s="28" t="s">
        <v>117</v>
      </c>
      <c r="M3730" s="30" t="s">
        <v>353</v>
      </c>
      <c r="N3730" s="56" t="s">
        <v>230</v>
      </c>
      <c r="O3730" s="25">
        <f t="shared" si="304"/>
        <v>660</v>
      </c>
      <c r="P3730" s="31">
        <v>0</v>
      </c>
      <c r="Q3730" s="32"/>
      <c r="R3730" s="33">
        <f t="shared" si="306"/>
        <v>8</v>
      </c>
      <c r="S3730" s="34">
        <f t="shared" si="305"/>
        <v>171</v>
      </c>
      <c r="T3730" s="35">
        <f>IF(L3730="비가동",0,VLOOKUP(E3730,[1]단가!$D$4:$G$1048576,4,0))</f>
        <v>550</v>
      </c>
      <c r="U3730" s="35">
        <f t="shared" si="301"/>
        <v>193600</v>
      </c>
      <c r="V3730" s="36" t="str">
        <f>IF($L3730="비가동",0,IF($B3730="in",VLOOKUP($E3730,[1]투입량!$M:$T,3,FALSE),VLOOKUP($E3730,[1]투입량!$D:$I,3,FALSE)))</f>
        <v>E5005-1</v>
      </c>
      <c r="W3730" s="35">
        <f>IF($L3730="비가동",0,IF($B3730="in",VLOOKUP($E3730,[1]투입량!$M:$T,6,FALSE),VLOOKUP($E3730,[1]투입량!$D:$I,5,FALSE)))</f>
        <v>480</v>
      </c>
      <c r="X3730" s="35">
        <f t="shared" si="303"/>
        <v>46464</v>
      </c>
      <c r="Y3730" s="37">
        <f>IF(V3730=0,0,VLOOKUP(V3730,[1]원재료!C:H,3,0)*0.001)</f>
        <v>3.25</v>
      </c>
      <c r="Z3730" s="35">
        <f t="shared" si="302"/>
        <v>151008</v>
      </c>
      <c r="AA3730" s="49"/>
      <c r="AB3730" s="39" t="s">
        <v>232</v>
      </c>
      <c r="AC3730" s="40"/>
    </row>
    <row r="3731" spans="1:29" ht="19.5" customHeight="1" x14ac:dyDescent="0.45">
      <c r="A3731" s="58">
        <v>46168</v>
      </c>
      <c r="B3731" s="57" t="s">
        <v>29</v>
      </c>
      <c r="C3731" s="27" t="s">
        <v>168</v>
      </c>
      <c r="D3731" s="25" t="s">
        <v>276</v>
      </c>
      <c r="E3731" s="26" t="s">
        <v>504</v>
      </c>
      <c r="F3731" s="27" t="str">
        <f>VLOOKUP(표1[[#This Row],[품번]],[1]!품번구분[#Data],2,0)</f>
        <v>G</v>
      </c>
      <c r="G3731" s="26">
        <v>4</v>
      </c>
      <c r="H3731" s="28">
        <v>58</v>
      </c>
      <c r="I3731" s="28">
        <v>0</v>
      </c>
      <c r="J3731" s="29">
        <f>표1[[#This Row],[C/V]]*표1[[#This Row],[판수]]-표1[[#This Row],[불량수량]]</f>
        <v>232</v>
      </c>
      <c r="K3731" s="28" t="s">
        <v>481</v>
      </c>
      <c r="L3731" s="28" t="s">
        <v>34</v>
      </c>
      <c r="M3731" s="30" t="s">
        <v>230</v>
      </c>
      <c r="N3731" s="56" t="s">
        <v>353</v>
      </c>
      <c r="O3731" s="25">
        <f t="shared" si="304"/>
        <v>620</v>
      </c>
      <c r="P3731" s="31">
        <v>0</v>
      </c>
      <c r="Q3731" s="32"/>
      <c r="R3731" s="33">
        <f t="shared" si="306"/>
        <v>5.612903225806452</v>
      </c>
      <c r="S3731" s="34">
        <f t="shared" si="305"/>
        <v>158</v>
      </c>
      <c r="T3731" s="35">
        <f>IF(L3731="비가동",0,VLOOKUP(E3731,[1]단가!$D$4:$G$1048576,4,0))</f>
        <v>455.8</v>
      </c>
      <c r="U3731" s="35">
        <f t="shared" si="301"/>
        <v>105745.60000000001</v>
      </c>
      <c r="V3731" s="36" t="str">
        <f>IF($L3731="비가동",0,IF($B3731="in",VLOOKUP($E3731,[1]투입량!$M:$T,3,FALSE),VLOOKUP($E3731,[1]투입량!$D:$I,3,FALSE)))</f>
        <v>E5005-1</v>
      </c>
      <c r="W3731" s="35">
        <f>IF($L3731="비가동",0,IF($B3731="in",VLOOKUP($E3731,[1]투입량!$M:$T,6,FALSE),VLOOKUP($E3731,[1]투입량!$D:$I,5,FALSE)))</f>
        <v>680</v>
      </c>
      <c r="X3731" s="35">
        <f t="shared" si="303"/>
        <v>43384.000000000007</v>
      </c>
      <c r="Y3731" s="37">
        <f>IF(V3731=0,0,VLOOKUP(V3731,[1]원재료!C:H,3,0)*0.001)</f>
        <v>3.25</v>
      </c>
      <c r="Z3731" s="35">
        <f t="shared" si="302"/>
        <v>140998.00000000003</v>
      </c>
      <c r="AA3731" s="49"/>
      <c r="AB3731" s="39" t="s">
        <v>232</v>
      </c>
      <c r="AC3731" s="40"/>
    </row>
    <row r="3732" spans="1:29" ht="19.5" customHeight="1" x14ac:dyDescent="0.45">
      <c r="A3732" s="58">
        <v>46168</v>
      </c>
      <c r="B3732" s="57" t="s">
        <v>29</v>
      </c>
      <c r="C3732" s="27" t="s">
        <v>168</v>
      </c>
      <c r="D3732" s="25" t="s">
        <v>279</v>
      </c>
      <c r="E3732" s="26" t="s">
        <v>392</v>
      </c>
      <c r="F3732" s="27" t="str">
        <f>VLOOKUP(표1[[#This Row],[품번]],[1]!품번구분[#Data],2,0)</f>
        <v>G</v>
      </c>
      <c r="G3732" s="26">
        <v>70</v>
      </c>
      <c r="H3732" s="28">
        <v>83</v>
      </c>
      <c r="I3732" s="28">
        <v>0</v>
      </c>
      <c r="J3732" s="29">
        <f>표1[[#This Row],[C/V]]*표1[[#This Row],[판수]]-표1[[#This Row],[불량수량]]</f>
        <v>5810</v>
      </c>
      <c r="K3732" s="28" t="s">
        <v>481</v>
      </c>
      <c r="L3732" s="28" t="s">
        <v>34</v>
      </c>
      <c r="M3732" s="30" t="s">
        <v>230</v>
      </c>
      <c r="N3732" s="56" t="s">
        <v>353</v>
      </c>
      <c r="O3732" s="25">
        <f t="shared" si="304"/>
        <v>620</v>
      </c>
      <c r="P3732" s="31">
        <v>0</v>
      </c>
      <c r="Q3732" s="32"/>
      <c r="R3732" s="33">
        <f t="shared" si="306"/>
        <v>8.0322580645161299</v>
      </c>
      <c r="S3732" s="34">
        <f t="shared" si="305"/>
        <v>183</v>
      </c>
      <c r="T3732" s="35">
        <f>IF(L3732="비가동",0,VLOOKUP(E3732,[1]단가!$D$4:$G$1048576,4,0))</f>
        <v>321.89999999999998</v>
      </c>
      <c r="U3732" s="35">
        <f t="shared" si="301"/>
        <v>1870238.9999999998</v>
      </c>
      <c r="V3732" s="36" t="str">
        <f>IF($L3732="비가동",0,IF($B3732="in",VLOOKUP($E3732,[1]투입량!$M:$T,3,FALSE),VLOOKUP($E3732,[1]투입량!$D:$I,3,FALSE)))</f>
        <v>E5802</v>
      </c>
      <c r="W3732" s="35">
        <f>IF($L3732="비가동",0,IF($B3732="in",VLOOKUP($E3732,[1]투입량!$M:$T,6,FALSE),VLOOKUP($E3732,[1]투입량!$D:$I,5,FALSE)))</f>
        <v>68</v>
      </c>
      <c r="X3732" s="35">
        <f t="shared" si="303"/>
        <v>6208.4000000000005</v>
      </c>
      <c r="Y3732" s="37">
        <f>IF(V3732=0,0,VLOOKUP(V3732,[1]원재료!C:H,3,0)*0.001)</f>
        <v>5.83</v>
      </c>
      <c r="Z3732" s="35">
        <f t="shared" si="302"/>
        <v>36194.972000000002</v>
      </c>
      <c r="AA3732" s="49"/>
      <c r="AB3732" s="39" t="s">
        <v>232</v>
      </c>
      <c r="AC3732" s="40"/>
    </row>
    <row r="3733" spans="1:29" ht="19.5" customHeight="1" x14ac:dyDescent="0.45">
      <c r="A3733" s="58">
        <v>46168</v>
      </c>
      <c r="B3733" s="57" t="s">
        <v>29</v>
      </c>
      <c r="C3733" s="27" t="s">
        <v>168</v>
      </c>
      <c r="D3733" s="25" t="s">
        <v>281</v>
      </c>
      <c r="E3733" s="26" t="s">
        <v>282</v>
      </c>
      <c r="F3733" s="27" t="str">
        <f>VLOOKUP(표1[[#This Row],[품번]],[1]!품번구분[#Data],2,0)</f>
        <v>G</v>
      </c>
      <c r="G3733" s="26">
        <v>4</v>
      </c>
      <c r="H3733" s="28">
        <v>85</v>
      </c>
      <c r="I3733" s="28">
        <v>0</v>
      </c>
      <c r="J3733" s="29">
        <f>표1[[#This Row],[C/V]]*표1[[#This Row],[판수]]-표1[[#This Row],[불량수량]]</f>
        <v>340</v>
      </c>
      <c r="K3733" s="28" t="s">
        <v>481</v>
      </c>
      <c r="L3733" s="28" t="s">
        <v>34</v>
      </c>
      <c r="M3733" s="30" t="s">
        <v>230</v>
      </c>
      <c r="N3733" s="56" t="s">
        <v>353</v>
      </c>
      <c r="O3733" s="25">
        <f t="shared" si="304"/>
        <v>620</v>
      </c>
      <c r="P3733" s="31">
        <v>0</v>
      </c>
      <c r="Q3733" s="32"/>
      <c r="R3733" s="33">
        <f t="shared" si="306"/>
        <v>8.2258064516129021</v>
      </c>
      <c r="S3733" s="34">
        <f t="shared" si="305"/>
        <v>185</v>
      </c>
      <c r="T3733" s="35">
        <f>IF(L3733="비가동",0,VLOOKUP(E3733,[1]단가!$D$4:$G$1048576,4,0))</f>
        <v>0</v>
      </c>
      <c r="U3733" s="35">
        <f t="shared" si="301"/>
        <v>0</v>
      </c>
      <c r="V3733" s="36" t="str">
        <f>IF($L3733="비가동",0,IF($B3733="in",VLOOKUP($E3733,[1]투입량!$M:$T,3,FALSE),VLOOKUP($E3733,[1]투입량!$D:$I,3,FALSE)))</f>
        <v>E5005-1</v>
      </c>
      <c r="W3733" s="35">
        <f>IF($L3733="비가동",0,IF($B3733="in",VLOOKUP($E3733,[1]투입량!$M:$T,6,FALSE),VLOOKUP($E3733,[1]투입량!$D:$I,5,FALSE)))</f>
        <v>0</v>
      </c>
      <c r="X3733" s="35">
        <f t="shared" si="303"/>
        <v>0</v>
      </c>
      <c r="Y3733" s="37">
        <f>IF(V3733=0,0,VLOOKUP(V3733,[1]원재료!C:H,3,0)*0.001)</f>
        <v>3.25</v>
      </c>
      <c r="Z3733" s="35">
        <f t="shared" si="302"/>
        <v>0</v>
      </c>
      <c r="AA3733" s="49"/>
      <c r="AB3733" s="39" t="s">
        <v>232</v>
      </c>
      <c r="AC3733" s="40"/>
    </row>
    <row r="3734" spans="1:29" ht="19.5" customHeight="1" x14ac:dyDescent="0.45">
      <c r="A3734" s="58">
        <v>46168</v>
      </c>
      <c r="B3734" s="57" t="s">
        <v>29</v>
      </c>
      <c r="C3734" s="27" t="s">
        <v>168</v>
      </c>
      <c r="D3734" s="25" t="s">
        <v>276</v>
      </c>
      <c r="E3734" s="26" t="s">
        <v>504</v>
      </c>
      <c r="F3734" s="27" t="str">
        <f>VLOOKUP(표1[[#This Row],[품번]],[1]!품번구분[#Data],2,0)</f>
        <v>G</v>
      </c>
      <c r="G3734" s="26">
        <v>4</v>
      </c>
      <c r="H3734" s="28">
        <v>100</v>
      </c>
      <c r="I3734" s="28">
        <v>0</v>
      </c>
      <c r="J3734" s="29">
        <f>표1[[#This Row],[C/V]]*표1[[#This Row],[판수]]-표1[[#This Row],[불량수량]]</f>
        <v>400</v>
      </c>
      <c r="K3734" s="28" t="s">
        <v>278</v>
      </c>
      <c r="L3734" s="28" t="s">
        <v>117</v>
      </c>
      <c r="M3734" s="30" t="s">
        <v>353</v>
      </c>
      <c r="N3734" s="56" t="s">
        <v>230</v>
      </c>
      <c r="O3734" s="25">
        <f t="shared" si="304"/>
        <v>660</v>
      </c>
      <c r="P3734" s="31">
        <v>0</v>
      </c>
      <c r="Q3734" s="32"/>
      <c r="R3734" s="33">
        <f t="shared" si="306"/>
        <v>9.0909090909090917</v>
      </c>
      <c r="S3734" s="34">
        <f t="shared" si="305"/>
        <v>158</v>
      </c>
      <c r="T3734" s="35">
        <f>IF(L3734="비가동",0,VLOOKUP(E3734,[1]단가!$D$4:$G$1048576,4,0))</f>
        <v>455.8</v>
      </c>
      <c r="U3734" s="35">
        <f t="shared" si="301"/>
        <v>182320</v>
      </c>
      <c r="V3734" s="36" t="str">
        <f>IF($L3734="비가동",0,IF($B3734="in",VLOOKUP($E3734,[1]투입량!$M:$T,3,FALSE),VLOOKUP($E3734,[1]투입량!$D:$I,3,FALSE)))</f>
        <v>E5005-1</v>
      </c>
      <c r="W3734" s="35">
        <f>IF($L3734="비가동",0,IF($B3734="in",VLOOKUP($E3734,[1]투입량!$M:$T,6,FALSE),VLOOKUP($E3734,[1]투입량!$D:$I,5,FALSE)))</f>
        <v>680</v>
      </c>
      <c r="X3734" s="35">
        <f t="shared" si="303"/>
        <v>74800.000000000015</v>
      </c>
      <c r="Y3734" s="37">
        <f>IF(V3734=0,0,VLOOKUP(V3734,[1]원재료!C:H,3,0)*0.001)</f>
        <v>3.25</v>
      </c>
      <c r="Z3734" s="35">
        <f t="shared" si="302"/>
        <v>243100.00000000006</v>
      </c>
      <c r="AA3734" s="49"/>
      <c r="AB3734" s="39" t="s">
        <v>232</v>
      </c>
      <c r="AC3734" s="40"/>
    </row>
    <row r="3735" spans="1:29" ht="19.5" customHeight="1" x14ac:dyDescent="0.45">
      <c r="A3735" s="58">
        <v>46168</v>
      </c>
      <c r="B3735" s="57" t="s">
        <v>29</v>
      </c>
      <c r="C3735" s="27" t="s">
        <v>168</v>
      </c>
      <c r="D3735" s="25" t="s">
        <v>279</v>
      </c>
      <c r="E3735" s="26" t="s">
        <v>392</v>
      </c>
      <c r="F3735" s="27" t="str">
        <f>VLOOKUP(표1[[#This Row],[품번]],[1]!품번구분[#Data],2,0)</f>
        <v>G</v>
      </c>
      <c r="G3735" s="26">
        <v>70</v>
      </c>
      <c r="H3735" s="28">
        <v>100</v>
      </c>
      <c r="I3735" s="28">
        <v>0</v>
      </c>
      <c r="J3735" s="29">
        <f>표1[[#This Row],[C/V]]*표1[[#This Row],[판수]]-표1[[#This Row],[불량수량]]</f>
        <v>7000</v>
      </c>
      <c r="K3735" s="28" t="s">
        <v>278</v>
      </c>
      <c r="L3735" s="28" t="s">
        <v>117</v>
      </c>
      <c r="M3735" s="30" t="s">
        <v>353</v>
      </c>
      <c r="N3735" s="56" t="s">
        <v>230</v>
      </c>
      <c r="O3735" s="25">
        <f t="shared" si="304"/>
        <v>660</v>
      </c>
      <c r="P3735" s="31">
        <v>0</v>
      </c>
      <c r="Q3735" s="32"/>
      <c r="R3735" s="33">
        <f t="shared" si="306"/>
        <v>9.0909090909090917</v>
      </c>
      <c r="S3735" s="34">
        <f t="shared" si="305"/>
        <v>183</v>
      </c>
      <c r="T3735" s="35">
        <f>IF(L3735="비가동",0,VLOOKUP(E3735,[1]단가!$D$4:$G$1048576,4,0))</f>
        <v>321.89999999999998</v>
      </c>
      <c r="U3735" s="35">
        <f t="shared" si="301"/>
        <v>2253300</v>
      </c>
      <c r="V3735" s="36" t="str">
        <f>IF($L3735="비가동",0,IF($B3735="in",VLOOKUP($E3735,[1]투입량!$M:$T,3,FALSE),VLOOKUP($E3735,[1]투입량!$D:$I,3,FALSE)))</f>
        <v>E5802</v>
      </c>
      <c r="W3735" s="35">
        <f>IF($L3735="비가동",0,IF($B3735="in",VLOOKUP($E3735,[1]투입량!$M:$T,6,FALSE),VLOOKUP($E3735,[1]투입량!$D:$I,5,FALSE)))</f>
        <v>68</v>
      </c>
      <c r="X3735" s="35">
        <f t="shared" si="303"/>
        <v>7480.0000000000009</v>
      </c>
      <c r="Y3735" s="37">
        <f>IF(V3735=0,0,VLOOKUP(V3735,[1]원재료!C:H,3,0)*0.001)</f>
        <v>5.83</v>
      </c>
      <c r="Z3735" s="35">
        <f t="shared" si="302"/>
        <v>43608.400000000009</v>
      </c>
      <c r="AA3735" s="49"/>
      <c r="AB3735" s="39" t="s">
        <v>232</v>
      </c>
      <c r="AC3735" s="40"/>
    </row>
    <row r="3736" spans="1:29" ht="19.5" customHeight="1" x14ac:dyDescent="0.45">
      <c r="A3736" s="58">
        <v>46168</v>
      </c>
      <c r="B3736" s="57" t="s">
        <v>29</v>
      </c>
      <c r="C3736" s="27" t="s">
        <v>168</v>
      </c>
      <c r="D3736" s="25" t="s">
        <v>281</v>
      </c>
      <c r="E3736" s="26" t="s">
        <v>282</v>
      </c>
      <c r="F3736" s="27" t="str">
        <f>VLOOKUP(표1[[#This Row],[품번]],[1]!품번구분[#Data],2,0)</f>
        <v>G</v>
      </c>
      <c r="G3736" s="26">
        <v>4</v>
      </c>
      <c r="H3736" s="28">
        <v>100</v>
      </c>
      <c r="I3736" s="28">
        <v>0</v>
      </c>
      <c r="J3736" s="29">
        <f>표1[[#This Row],[C/V]]*표1[[#This Row],[판수]]-표1[[#This Row],[불량수량]]</f>
        <v>400</v>
      </c>
      <c r="K3736" s="28" t="s">
        <v>278</v>
      </c>
      <c r="L3736" s="28" t="s">
        <v>117</v>
      </c>
      <c r="M3736" s="30" t="s">
        <v>353</v>
      </c>
      <c r="N3736" s="56" t="s">
        <v>230</v>
      </c>
      <c r="O3736" s="25">
        <f t="shared" si="304"/>
        <v>660</v>
      </c>
      <c r="P3736" s="31">
        <v>0</v>
      </c>
      <c r="Q3736" s="32"/>
      <c r="R3736" s="33">
        <f t="shared" si="306"/>
        <v>9.0909090909090917</v>
      </c>
      <c r="S3736" s="34">
        <f t="shared" si="305"/>
        <v>185</v>
      </c>
      <c r="T3736" s="35">
        <f>IF(L3736="비가동",0,VLOOKUP(E3736,[1]단가!$D$4:$G$1048576,4,0))</f>
        <v>0</v>
      </c>
      <c r="U3736" s="35">
        <f t="shared" si="301"/>
        <v>0</v>
      </c>
      <c r="V3736" s="36" t="str">
        <f>IF($L3736="비가동",0,IF($B3736="in",VLOOKUP($E3736,[1]투입량!$M:$T,3,FALSE),VLOOKUP($E3736,[1]투입량!$D:$I,3,FALSE)))</f>
        <v>E5005-1</v>
      </c>
      <c r="W3736" s="35">
        <f>IF($L3736="비가동",0,IF($B3736="in",VLOOKUP($E3736,[1]투입량!$M:$T,6,FALSE),VLOOKUP($E3736,[1]투입량!$D:$I,5,FALSE)))</f>
        <v>0</v>
      </c>
      <c r="X3736" s="35">
        <f t="shared" si="303"/>
        <v>0</v>
      </c>
      <c r="Y3736" s="37">
        <f>IF(V3736=0,0,VLOOKUP(V3736,[1]원재료!C:H,3,0)*0.001)</f>
        <v>3.25</v>
      </c>
      <c r="Z3736" s="35">
        <f t="shared" si="302"/>
        <v>0</v>
      </c>
      <c r="AA3736" s="49"/>
      <c r="AB3736" s="39" t="s">
        <v>232</v>
      </c>
      <c r="AC3736" s="40"/>
    </row>
    <row r="3737" spans="1:29" ht="19.5" hidden="1" customHeight="1" x14ac:dyDescent="0.45">
      <c r="A3737" s="58">
        <v>46168</v>
      </c>
      <c r="B3737" s="57" t="s">
        <v>29</v>
      </c>
      <c r="C3737" s="27" t="s">
        <v>168</v>
      </c>
      <c r="D3737" s="25" t="s">
        <v>284</v>
      </c>
      <c r="E3737" s="26" t="s">
        <v>405</v>
      </c>
      <c r="F3737" s="27" t="str">
        <f>VLOOKUP(표1[[#This Row],[품번]],[1]!품번구분[#Data],2,0)</f>
        <v>G</v>
      </c>
      <c r="G3737" s="26">
        <v>4</v>
      </c>
      <c r="H3737" s="28">
        <v>72</v>
      </c>
      <c r="I3737" s="28">
        <v>0</v>
      </c>
      <c r="J3737" s="29">
        <f>표1[[#This Row],[C/V]]*표1[[#This Row],[판수]]-표1[[#This Row],[불량수량]]</f>
        <v>288</v>
      </c>
      <c r="K3737" s="28" t="s">
        <v>372</v>
      </c>
      <c r="L3737" s="28" t="s">
        <v>34</v>
      </c>
      <c r="M3737" s="30" t="s">
        <v>230</v>
      </c>
      <c r="N3737" s="56" t="s">
        <v>353</v>
      </c>
      <c r="O3737" s="25">
        <f t="shared" si="304"/>
        <v>530</v>
      </c>
      <c r="P3737" s="31">
        <v>90</v>
      </c>
      <c r="Q3737" s="32" t="s">
        <v>343</v>
      </c>
      <c r="R3737" s="33">
        <f t="shared" si="306"/>
        <v>8.1509433962264151</v>
      </c>
      <c r="S3737" s="34">
        <f t="shared" si="305"/>
        <v>192</v>
      </c>
      <c r="T3737" s="35">
        <f>IF(L3737="비가동",0,VLOOKUP(E3737,[1]단가!$D$4:$G$1048576,4,0))</f>
        <v>412.51</v>
      </c>
      <c r="U3737" s="35">
        <f t="shared" si="301"/>
        <v>118802.88</v>
      </c>
      <c r="V3737" s="36" t="str">
        <f>IF($L3737="비가동",0,IF($B3737="in",VLOOKUP($E3737,[1]투입량!$M:$T,3,FALSE),VLOOKUP($E3737,[1]투입량!$D:$I,3,FALSE)))</f>
        <v>E6004</v>
      </c>
      <c r="W3737" s="35">
        <f>IF($L3737="비가동",0,IF($B3737="in",VLOOKUP($E3737,[1]투입량!$M:$T,6,FALSE),VLOOKUP($E3737,[1]투입량!$D:$I,5,FALSE)))</f>
        <v>0</v>
      </c>
      <c r="X3737" s="35">
        <f t="shared" si="303"/>
        <v>0</v>
      </c>
      <c r="Y3737" s="37">
        <f>IF(V3737=0,0,VLOOKUP(V3737,[1]원재료!C:H,3,0)*0.001)</f>
        <v>3.35</v>
      </c>
      <c r="Z3737" s="35">
        <f t="shared" si="302"/>
        <v>0</v>
      </c>
      <c r="AA3737" s="49"/>
      <c r="AB3737" s="39" t="s">
        <v>232</v>
      </c>
      <c r="AC3737" s="40"/>
    </row>
    <row r="3738" spans="1:29" ht="19.5" hidden="1" customHeight="1" x14ac:dyDescent="0.45">
      <c r="A3738" s="58">
        <v>46168</v>
      </c>
      <c r="B3738" s="57" t="s">
        <v>29</v>
      </c>
      <c r="C3738" s="27" t="s">
        <v>168</v>
      </c>
      <c r="D3738" s="25" t="s">
        <v>287</v>
      </c>
      <c r="E3738" s="26" t="s">
        <v>377</v>
      </c>
      <c r="F3738" s="27" t="str">
        <f>VLOOKUP(표1[[#This Row],[품번]],[1]!품번구분[#Data],2,0)</f>
        <v>G</v>
      </c>
      <c r="G3738" s="26">
        <v>32</v>
      </c>
      <c r="H3738" s="28">
        <v>75</v>
      </c>
      <c r="I3738" s="28">
        <v>0</v>
      </c>
      <c r="J3738" s="29">
        <f>표1[[#This Row],[C/V]]*표1[[#This Row],[판수]]-표1[[#This Row],[불량수량]]</f>
        <v>2400</v>
      </c>
      <c r="K3738" s="28" t="s">
        <v>372</v>
      </c>
      <c r="L3738" s="28" t="s">
        <v>34</v>
      </c>
      <c r="M3738" s="30" t="s">
        <v>230</v>
      </c>
      <c r="N3738" s="56" t="s">
        <v>353</v>
      </c>
      <c r="O3738" s="25">
        <f t="shared" si="304"/>
        <v>530</v>
      </c>
      <c r="P3738" s="31">
        <v>90</v>
      </c>
      <c r="Q3738" s="32" t="s">
        <v>343</v>
      </c>
      <c r="R3738" s="33">
        <f t="shared" si="306"/>
        <v>8.4905660377358494</v>
      </c>
      <c r="S3738" s="34">
        <f t="shared" si="305"/>
        <v>195</v>
      </c>
      <c r="T3738" s="35">
        <f>IF(L3738="비가동",0,VLOOKUP(E3738,[1]단가!$D$4:$G$1048576,4,0))</f>
        <v>0</v>
      </c>
      <c r="U3738" s="35">
        <f t="shared" si="301"/>
        <v>0</v>
      </c>
      <c r="V3738" s="36" t="str">
        <f>IF($L3738="비가동",0,IF($B3738="in",VLOOKUP($E3738,[1]투입량!$M:$T,3,FALSE),VLOOKUP($E3738,[1]투입량!$D:$I,3,FALSE)))</f>
        <v>E4005-1</v>
      </c>
      <c r="W3738" s="35">
        <f>IF($L3738="비가동",0,IF($B3738="in",VLOOKUP($E3738,[1]투입량!$M:$T,6,FALSE),VLOOKUP($E3738,[1]투입량!$D:$I,5,FALSE)))</f>
        <v>104</v>
      </c>
      <c r="X3738" s="35">
        <f t="shared" si="303"/>
        <v>8580</v>
      </c>
      <c r="Y3738" s="37">
        <f>IF(V3738=0,0,VLOOKUP(V3738,[1]원재료!C:H,3,0)*0.001)</f>
        <v>3.24</v>
      </c>
      <c r="Z3738" s="35">
        <f t="shared" si="302"/>
        <v>27799.200000000001</v>
      </c>
      <c r="AA3738" s="49"/>
      <c r="AB3738" s="39" t="s">
        <v>232</v>
      </c>
      <c r="AC3738" s="40"/>
    </row>
    <row r="3739" spans="1:29" ht="19.5" hidden="1" customHeight="1" x14ac:dyDescent="0.45">
      <c r="A3739" s="58">
        <v>46168</v>
      </c>
      <c r="B3739" s="57" t="s">
        <v>29</v>
      </c>
      <c r="C3739" s="27" t="s">
        <v>168</v>
      </c>
      <c r="D3739" s="25" t="s">
        <v>289</v>
      </c>
      <c r="E3739" s="26" t="s">
        <v>505</v>
      </c>
      <c r="F3739" s="27" t="str">
        <f>VLOOKUP(표1[[#This Row],[품번]],[1]!품번구분[#Data],2,0)</f>
        <v>G</v>
      </c>
      <c r="G3739" s="26">
        <v>40</v>
      </c>
      <c r="H3739" s="28">
        <v>16</v>
      </c>
      <c r="I3739" s="28">
        <v>0</v>
      </c>
      <c r="J3739" s="29">
        <f>표1[[#This Row],[C/V]]*표1[[#This Row],[판수]]-표1[[#This Row],[불량수량]]</f>
        <v>640</v>
      </c>
      <c r="K3739" s="28" t="s">
        <v>372</v>
      </c>
      <c r="L3739" s="28" t="s">
        <v>34</v>
      </c>
      <c r="M3739" s="30" t="s">
        <v>230</v>
      </c>
      <c r="N3739" s="56" t="s">
        <v>353</v>
      </c>
      <c r="O3739" s="25">
        <f t="shared" si="304"/>
        <v>240</v>
      </c>
      <c r="P3739" s="31">
        <v>380</v>
      </c>
      <c r="Q3739" s="32" t="s">
        <v>343</v>
      </c>
      <c r="R3739" s="33">
        <f t="shared" si="306"/>
        <v>4</v>
      </c>
      <c r="S3739" s="34">
        <f t="shared" si="305"/>
        <v>16</v>
      </c>
      <c r="T3739" s="35">
        <f>IF(L3739="비가동",0,VLOOKUP(E3739,[1]단가!$D$4:$G$1048576,4,0))</f>
        <v>88</v>
      </c>
      <c r="U3739" s="35">
        <f t="shared" si="301"/>
        <v>56320</v>
      </c>
      <c r="V3739" s="36" t="str">
        <f>IF($L3739="비가동",0,IF($B3739="in",VLOOKUP($E3739,[1]투입량!$M:$T,3,FALSE),VLOOKUP($E3739,[1]투입량!$D:$I,3,FALSE)))</f>
        <v>CE5001</v>
      </c>
      <c r="W3739" s="35">
        <f>IF($L3739="비가동",0,IF($B3739="in",VLOOKUP($E3739,[1]투입량!$M:$T,6,FALSE),VLOOKUP($E3739,[1]투입량!$D:$I,5,FALSE)))</f>
        <v>270</v>
      </c>
      <c r="X3739" s="35">
        <f t="shared" si="303"/>
        <v>4752</v>
      </c>
      <c r="Y3739" s="37">
        <f>IF(V3739=0,0,VLOOKUP(V3739,[1]원재료!C:H,3,0)*0.001)</f>
        <v>3.0500000000000003</v>
      </c>
      <c r="Z3739" s="35">
        <f t="shared" si="302"/>
        <v>14493.6</v>
      </c>
      <c r="AA3739" s="49"/>
      <c r="AB3739" s="39" t="s">
        <v>232</v>
      </c>
      <c r="AC3739" s="40"/>
    </row>
    <row r="3740" spans="1:29" ht="19.5" customHeight="1" x14ac:dyDescent="0.45">
      <c r="A3740" s="58">
        <v>46168</v>
      </c>
      <c r="B3740" s="57" t="s">
        <v>29</v>
      </c>
      <c r="C3740" s="27" t="s">
        <v>168</v>
      </c>
      <c r="D3740" s="25" t="s">
        <v>284</v>
      </c>
      <c r="E3740" s="26" t="s">
        <v>405</v>
      </c>
      <c r="F3740" s="27" t="str">
        <f>VLOOKUP(표1[[#This Row],[품번]],[1]!품번구분[#Data],2,0)</f>
        <v>G</v>
      </c>
      <c r="G3740" s="26">
        <v>4</v>
      </c>
      <c r="H3740" s="28">
        <v>120</v>
      </c>
      <c r="I3740" s="28">
        <v>0</v>
      </c>
      <c r="J3740" s="29">
        <f>표1[[#This Row],[C/V]]*표1[[#This Row],[판수]]-표1[[#This Row],[불량수량]]</f>
        <v>480</v>
      </c>
      <c r="K3740" s="28" t="s">
        <v>261</v>
      </c>
      <c r="L3740" s="28" t="s">
        <v>117</v>
      </c>
      <c r="M3740" s="30" t="s">
        <v>353</v>
      </c>
      <c r="N3740" s="56" t="s">
        <v>230</v>
      </c>
      <c r="O3740" s="25">
        <f t="shared" si="304"/>
        <v>660</v>
      </c>
      <c r="P3740" s="31">
        <v>0</v>
      </c>
      <c r="Q3740" s="32"/>
      <c r="R3740" s="33">
        <f t="shared" si="306"/>
        <v>10.90909090909091</v>
      </c>
      <c r="S3740" s="34">
        <f t="shared" si="305"/>
        <v>192</v>
      </c>
      <c r="T3740" s="35">
        <f>IF(L3740="비가동",0,VLOOKUP(E3740,[1]단가!$D$4:$G$1048576,4,0))</f>
        <v>412.51</v>
      </c>
      <c r="U3740" s="35">
        <f t="shared" si="301"/>
        <v>198004.8</v>
      </c>
      <c r="V3740" s="36" t="str">
        <f>IF($L3740="비가동",0,IF($B3740="in",VLOOKUP($E3740,[1]투입량!$M:$T,3,FALSE),VLOOKUP($E3740,[1]투입량!$D:$I,3,FALSE)))</f>
        <v>E6004</v>
      </c>
      <c r="W3740" s="35">
        <f>IF($L3740="비가동",0,IF($B3740="in",VLOOKUP($E3740,[1]투입량!$M:$T,6,FALSE),VLOOKUP($E3740,[1]투입량!$D:$I,5,FALSE)))</f>
        <v>0</v>
      </c>
      <c r="X3740" s="35">
        <f t="shared" si="303"/>
        <v>0</v>
      </c>
      <c r="Y3740" s="37">
        <f>IF(V3740=0,0,VLOOKUP(V3740,'[1]원재료 (2)'!C:H,3,0)*0.001)</f>
        <v>3.35</v>
      </c>
      <c r="Z3740" s="35">
        <f t="shared" si="302"/>
        <v>0</v>
      </c>
      <c r="AA3740" s="49"/>
      <c r="AB3740" s="39" t="s">
        <v>232</v>
      </c>
      <c r="AC3740" s="40"/>
    </row>
    <row r="3741" spans="1:29" ht="19.5" customHeight="1" x14ac:dyDescent="0.45">
      <c r="A3741" s="58">
        <v>46168</v>
      </c>
      <c r="B3741" s="57" t="s">
        <v>29</v>
      </c>
      <c r="C3741" s="27" t="s">
        <v>168</v>
      </c>
      <c r="D3741" s="25" t="s">
        <v>287</v>
      </c>
      <c r="E3741" s="26" t="s">
        <v>377</v>
      </c>
      <c r="F3741" s="27" t="str">
        <f>VLOOKUP(표1[[#This Row],[품번]],[1]!품번구분[#Data],2,0)</f>
        <v>G</v>
      </c>
      <c r="G3741" s="26">
        <v>32</v>
      </c>
      <c r="H3741" s="60">
        <v>120</v>
      </c>
      <c r="I3741" s="28">
        <v>0</v>
      </c>
      <c r="J3741" s="29">
        <f>표1[[#This Row],[C/V]]*표1[[#This Row],[판수]]-표1[[#This Row],[불량수량]]</f>
        <v>3840</v>
      </c>
      <c r="K3741" s="28" t="s">
        <v>261</v>
      </c>
      <c r="L3741" s="28" t="s">
        <v>117</v>
      </c>
      <c r="M3741" s="30" t="s">
        <v>353</v>
      </c>
      <c r="N3741" s="56" t="s">
        <v>230</v>
      </c>
      <c r="O3741" s="25">
        <f t="shared" si="304"/>
        <v>660</v>
      </c>
      <c r="P3741" s="31">
        <v>0</v>
      </c>
      <c r="Q3741" s="32"/>
      <c r="R3741" s="33">
        <f t="shared" si="306"/>
        <v>10.90909090909091</v>
      </c>
      <c r="S3741" s="34">
        <f t="shared" si="305"/>
        <v>195</v>
      </c>
      <c r="T3741" s="35">
        <f>IF(L3741="비가동",0,VLOOKUP(E3741,[1]단가!$D$4:$G$1048576,4,0))</f>
        <v>0</v>
      </c>
      <c r="U3741" s="35">
        <f t="shared" si="301"/>
        <v>0</v>
      </c>
      <c r="V3741" s="36" t="str">
        <f>IF($L3741="비가동",0,IF($B3741="in",VLOOKUP($E3741,[1]투입량!$M:$T,3,FALSE),VLOOKUP($E3741,[1]투입량!$D:$I,3,FALSE)))</f>
        <v>E4005-1</v>
      </c>
      <c r="W3741" s="35">
        <f>IF($L3741="비가동",0,IF($B3741="in",VLOOKUP($E3741,[1]투입량!$M:$T,6,FALSE),VLOOKUP($E3741,[1]투입량!$D:$I,5,FALSE)))</f>
        <v>104</v>
      </c>
      <c r="X3741" s="35">
        <f t="shared" si="303"/>
        <v>13728</v>
      </c>
      <c r="Y3741" s="37">
        <f>IF(V3741=0,0,VLOOKUP(V3741,[1]원재료!C:H,3,0)*0.001)</f>
        <v>3.24</v>
      </c>
      <c r="Z3741" s="35">
        <f t="shared" si="302"/>
        <v>44478.720000000001</v>
      </c>
      <c r="AA3741" s="49"/>
      <c r="AB3741" s="39" t="s">
        <v>232</v>
      </c>
      <c r="AC3741" s="40"/>
    </row>
    <row r="3742" spans="1:29" ht="19.5" customHeight="1" x14ac:dyDescent="0.45">
      <c r="A3742" s="58">
        <v>46168</v>
      </c>
      <c r="B3742" s="57" t="s">
        <v>29</v>
      </c>
      <c r="C3742" s="27" t="s">
        <v>168</v>
      </c>
      <c r="D3742" s="25" t="s">
        <v>304</v>
      </c>
      <c r="E3742" s="26" t="s">
        <v>305</v>
      </c>
      <c r="F3742" s="27" t="str">
        <f>VLOOKUP(표1[[#This Row],[품번]],[1]!품번구분[#Data],2,0)</f>
        <v>G</v>
      </c>
      <c r="G3742" s="26">
        <v>40</v>
      </c>
      <c r="H3742" s="60">
        <v>84</v>
      </c>
      <c r="I3742" s="28">
        <v>0</v>
      </c>
      <c r="J3742" s="29">
        <f>표1[[#This Row],[C/V]]*표1[[#This Row],[판수]]-표1[[#This Row],[불량수량]]</f>
        <v>3360</v>
      </c>
      <c r="K3742" s="28" t="s">
        <v>306</v>
      </c>
      <c r="L3742" s="28" t="s">
        <v>34</v>
      </c>
      <c r="M3742" s="30" t="s">
        <v>230</v>
      </c>
      <c r="N3742" s="56" t="s">
        <v>353</v>
      </c>
      <c r="O3742" s="25">
        <f t="shared" si="304"/>
        <v>620</v>
      </c>
      <c r="P3742" s="31">
        <v>0</v>
      </c>
      <c r="Q3742" s="32"/>
      <c r="R3742" s="33">
        <f t="shared" si="306"/>
        <v>8.129032258064516</v>
      </c>
      <c r="S3742" s="34">
        <f t="shared" si="305"/>
        <v>175</v>
      </c>
      <c r="T3742" s="35">
        <f>IF(L3742="비가동",0,VLOOKUP(E3742,[1]단가!$D$4:$G$1048576,4,0))</f>
        <v>95</v>
      </c>
      <c r="U3742" s="35">
        <f t="shared" si="301"/>
        <v>319200</v>
      </c>
      <c r="V3742" s="36" t="str">
        <f>IF($L3742="비가동",0,IF($B3742="in",VLOOKUP($E3742,[1]투입량!$M:$T,3,FALSE),VLOOKUP($E3742,[1]투입량!$D:$I,3,FALSE)))</f>
        <v>E4005-1</v>
      </c>
      <c r="W3742" s="35">
        <f>IF($L3742="비가동",0,IF($B3742="in",VLOOKUP($E3742,[1]투입량!$M:$T,6,FALSE),VLOOKUP($E3742,[1]투입량!$D:$I,5,FALSE)))</f>
        <v>272</v>
      </c>
      <c r="X3742" s="35">
        <f t="shared" si="303"/>
        <v>25132.800000000003</v>
      </c>
      <c r="Y3742" s="37">
        <f>IF(V3742=0,0,VLOOKUP(V3742,[1]원재료!C:H,3,0)*0.001)</f>
        <v>3.24</v>
      </c>
      <c r="Z3742" s="35">
        <f t="shared" si="302"/>
        <v>81430.272000000012</v>
      </c>
      <c r="AA3742" s="49"/>
      <c r="AB3742" s="39" t="s">
        <v>232</v>
      </c>
      <c r="AC3742" s="40"/>
    </row>
    <row r="3743" spans="1:29" ht="19.5" customHeight="1" x14ac:dyDescent="0.45">
      <c r="A3743" s="58">
        <v>46168</v>
      </c>
      <c r="B3743" s="57" t="s">
        <v>29</v>
      </c>
      <c r="C3743" s="27" t="s">
        <v>168</v>
      </c>
      <c r="D3743" s="25" t="s">
        <v>307</v>
      </c>
      <c r="E3743" s="26" t="s">
        <v>489</v>
      </c>
      <c r="F3743" s="27" t="str">
        <f>VLOOKUP(표1[[#This Row],[품번]],[1]!품번구분[#Data],2,0)</f>
        <v>G</v>
      </c>
      <c r="G3743" s="26">
        <v>16</v>
      </c>
      <c r="H3743" s="60">
        <v>84</v>
      </c>
      <c r="I3743" s="28">
        <v>0</v>
      </c>
      <c r="J3743" s="29">
        <f>표1[[#This Row],[C/V]]*표1[[#This Row],[판수]]-표1[[#This Row],[불량수량]]</f>
        <v>1344</v>
      </c>
      <c r="K3743" s="28" t="s">
        <v>306</v>
      </c>
      <c r="L3743" s="28" t="s">
        <v>34</v>
      </c>
      <c r="M3743" s="30" t="s">
        <v>230</v>
      </c>
      <c r="N3743" s="56" t="s">
        <v>353</v>
      </c>
      <c r="O3743" s="25">
        <f t="shared" si="304"/>
        <v>620</v>
      </c>
      <c r="P3743" s="31">
        <v>0</v>
      </c>
      <c r="Q3743" s="32"/>
      <c r="R3743" s="33">
        <f t="shared" si="306"/>
        <v>8.129032258064516</v>
      </c>
      <c r="S3743" s="34">
        <f t="shared" si="305"/>
        <v>175</v>
      </c>
      <c r="T3743" s="35">
        <f>IF(L3743="비가동",0,VLOOKUP(E3743,[1]단가!$D$4:$G$1048576,4,0))</f>
        <v>130</v>
      </c>
      <c r="U3743" s="35">
        <f t="shared" si="301"/>
        <v>174720</v>
      </c>
      <c r="V3743" s="36">
        <f>IF($L3743="비가동",0,IF($B3743="in",VLOOKUP($E3743,[1]투입량!$M:$T,3,FALSE),VLOOKUP($E3743,[1]투입량!$D:$I,3,FALSE)))</f>
        <v>0</v>
      </c>
      <c r="W3743" s="35">
        <f>IF($L3743="비가동",0,IF($B3743="in",VLOOKUP($E3743,[1]투입량!$M:$T,6,FALSE),VLOOKUP($E3743,[1]투입량!$D:$I,5,FALSE)))</f>
        <v>0</v>
      </c>
      <c r="X3743" s="35">
        <f t="shared" si="303"/>
        <v>0</v>
      </c>
      <c r="Y3743" s="37">
        <f>IF(V3743=0,0,VLOOKUP(V3743,'[1]원재료 (2)'!C:H,3,0)*0.001)</f>
        <v>0</v>
      </c>
      <c r="Z3743" s="35">
        <f t="shared" si="302"/>
        <v>0</v>
      </c>
      <c r="AA3743" s="49"/>
      <c r="AB3743" s="39" t="s">
        <v>232</v>
      </c>
      <c r="AC3743" s="40"/>
    </row>
    <row r="3744" spans="1:29" ht="19.5" customHeight="1" x14ac:dyDescent="0.45">
      <c r="A3744" s="58">
        <v>46168</v>
      </c>
      <c r="B3744" s="57" t="s">
        <v>29</v>
      </c>
      <c r="C3744" s="27" t="s">
        <v>168</v>
      </c>
      <c r="D3744" s="25" t="s">
        <v>309</v>
      </c>
      <c r="E3744" s="26" t="s">
        <v>491</v>
      </c>
      <c r="F3744" s="27" t="str">
        <f>VLOOKUP(표1[[#This Row],[품번]],[1]!품번구분[#Data],2,0)</f>
        <v>G</v>
      </c>
      <c r="G3744" s="26">
        <v>72</v>
      </c>
      <c r="H3744" s="28">
        <v>24</v>
      </c>
      <c r="I3744" s="28">
        <v>0</v>
      </c>
      <c r="J3744" s="29">
        <f>표1[[#This Row],[C/V]]*표1[[#This Row],[판수]]-표1[[#This Row],[불량수량]]</f>
        <v>1728</v>
      </c>
      <c r="K3744" s="28" t="s">
        <v>306</v>
      </c>
      <c r="L3744" s="28" t="s">
        <v>34</v>
      </c>
      <c r="M3744" s="30" t="s">
        <v>230</v>
      </c>
      <c r="N3744" s="30">
        <v>0.4375</v>
      </c>
      <c r="O3744" s="25">
        <f t="shared" si="304"/>
        <v>150</v>
      </c>
      <c r="P3744" s="31">
        <v>0</v>
      </c>
      <c r="Q3744" s="54"/>
      <c r="R3744" s="33">
        <f t="shared" si="306"/>
        <v>9.6</v>
      </c>
      <c r="S3744" s="34">
        <f t="shared" si="305"/>
        <v>24</v>
      </c>
      <c r="T3744" s="35">
        <f>IF(L3744="비가동",0,VLOOKUP(E3744,[1]단가!$D$4:$G$1048576,4,0))</f>
        <v>120</v>
      </c>
      <c r="U3744" s="35">
        <f t="shared" si="301"/>
        <v>207360</v>
      </c>
      <c r="V3744" s="36" t="str">
        <f>IF($L3744="비가동",0,IF($B3744="in",VLOOKUP($E3744,[1]투입량!$M:$T,3,FALSE),VLOOKUP($E3744,[1]투입량!$D:$I,3,FALSE)))</f>
        <v>Q5007</v>
      </c>
      <c r="W3744" s="35">
        <f>IF($L3744="비가동",0,IF($B3744="in",VLOOKUP($E3744,[1]투입량!$M:$T,6,FALSE),VLOOKUP($E3744,[1]투입량!$D:$I,5,FALSE)))</f>
        <v>26</v>
      </c>
      <c r="X3744" s="35">
        <f t="shared" si="303"/>
        <v>686.40000000000009</v>
      </c>
      <c r="Y3744" s="37">
        <f>IF(V3744=0,0,VLOOKUP(V3744,[1]원재료!C:H,3,0)*0.001)</f>
        <v>8.24</v>
      </c>
      <c r="Z3744" s="35">
        <f t="shared" si="302"/>
        <v>5655.9360000000006</v>
      </c>
      <c r="AA3744" s="49"/>
      <c r="AB3744" s="39" t="s">
        <v>232</v>
      </c>
      <c r="AC3744" s="40"/>
    </row>
    <row r="3745" spans="1:29" ht="19.5" hidden="1" customHeight="1" x14ac:dyDescent="0.45">
      <c r="A3745" s="58">
        <v>46168</v>
      </c>
      <c r="B3745" s="57" t="s">
        <v>29</v>
      </c>
      <c r="C3745" s="27" t="s">
        <v>168</v>
      </c>
      <c r="D3745" s="25" t="s">
        <v>309</v>
      </c>
      <c r="E3745" s="26" t="s">
        <v>310</v>
      </c>
      <c r="F3745" s="27" t="str">
        <f>VLOOKUP(표1[[#This Row],[품번]],[1]!품번구분[#Data],2,0)</f>
        <v>G</v>
      </c>
      <c r="G3745" s="26">
        <v>8</v>
      </c>
      <c r="H3745" s="28">
        <v>46</v>
      </c>
      <c r="I3745" s="28">
        <v>0</v>
      </c>
      <c r="J3745" s="29">
        <f>표1[[#This Row],[C/V]]*표1[[#This Row],[판수]]-표1[[#This Row],[불량수량]]</f>
        <v>368</v>
      </c>
      <c r="K3745" s="28" t="s">
        <v>306</v>
      </c>
      <c r="L3745" s="28" t="s">
        <v>34</v>
      </c>
      <c r="M3745" s="30">
        <v>0.4375</v>
      </c>
      <c r="N3745" s="56" t="s">
        <v>353</v>
      </c>
      <c r="O3745" s="25">
        <f t="shared" si="304"/>
        <v>350</v>
      </c>
      <c r="P3745" s="31">
        <v>120</v>
      </c>
      <c r="Q3745" s="32" t="s">
        <v>178</v>
      </c>
      <c r="R3745" s="33">
        <f t="shared" si="306"/>
        <v>7.8857142857142852</v>
      </c>
      <c r="S3745" s="34">
        <f t="shared" si="305"/>
        <v>137</v>
      </c>
      <c r="T3745" s="35">
        <f>IF(L3745="비가동",0,VLOOKUP(E3745,[1]단가!$D$4:$G$1048576,4,0))</f>
        <v>672.3</v>
      </c>
      <c r="U3745" s="35">
        <f t="shared" si="301"/>
        <v>247406.4</v>
      </c>
      <c r="V3745" s="36" t="str">
        <f>IF($L3745="비가동",0,IF($B3745="in",VLOOKUP($E3745,[1]투입량!$M:$T,3,FALSE),VLOOKUP($E3745,[1]투입량!$D:$I,3,FALSE)))</f>
        <v>E5005-1</v>
      </c>
      <c r="W3745" s="35">
        <f>IF($L3745="비가동",0,IF($B3745="in",VLOOKUP($E3745,[1]투입량!$M:$T,6,FALSE),VLOOKUP($E3745,[1]투입량!$D:$I,5,FALSE)))</f>
        <v>366</v>
      </c>
      <c r="X3745" s="35">
        <f t="shared" si="303"/>
        <v>18519.600000000002</v>
      </c>
      <c r="Y3745" s="37">
        <f>IF(V3745=0,0,VLOOKUP(V3745,'[1]원재료 (2)'!C:H,3,0)*0.001)</f>
        <v>3.25</v>
      </c>
      <c r="Z3745" s="35">
        <f t="shared" si="302"/>
        <v>60188.700000000004</v>
      </c>
      <c r="AA3745" s="49"/>
      <c r="AB3745" s="39" t="s">
        <v>232</v>
      </c>
      <c r="AC3745" s="40"/>
    </row>
    <row r="3746" spans="1:29" ht="19.5" customHeight="1" x14ac:dyDescent="0.45">
      <c r="A3746" s="58">
        <v>46168</v>
      </c>
      <c r="B3746" s="57" t="s">
        <v>29</v>
      </c>
      <c r="C3746" s="27" t="s">
        <v>168</v>
      </c>
      <c r="D3746" s="25" t="s">
        <v>304</v>
      </c>
      <c r="E3746" s="26" t="s">
        <v>305</v>
      </c>
      <c r="F3746" s="27" t="str">
        <f>VLOOKUP(표1[[#This Row],[품번]],[1]!품번구분[#Data],2,0)</f>
        <v>G</v>
      </c>
      <c r="G3746" s="26">
        <v>40</v>
      </c>
      <c r="H3746" s="28">
        <v>91</v>
      </c>
      <c r="I3746" s="28">
        <v>0</v>
      </c>
      <c r="J3746" s="29">
        <f>표1[[#This Row],[C/V]]*표1[[#This Row],[판수]]-표1[[#This Row],[불량수량]]</f>
        <v>3640</v>
      </c>
      <c r="K3746" s="28" t="s">
        <v>311</v>
      </c>
      <c r="L3746" s="28" t="s">
        <v>117</v>
      </c>
      <c r="M3746" s="30" t="s">
        <v>353</v>
      </c>
      <c r="N3746" s="56" t="s">
        <v>230</v>
      </c>
      <c r="O3746" s="25">
        <f t="shared" si="304"/>
        <v>660</v>
      </c>
      <c r="P3746" s="31">
        <v>0</v>
      </c>
      <c r="Q3746" s="32"/>
      <c r="R3746" s="33">
        <f t="shared" si="306"/>
        <v>8.2727272727272734</v>
      </c>
      <c r="S3746" s="34">
        <f t="shared" si="305"/>
        <v>175</v>
      </c>
      <c r="T3746" s="35">
        <f>IF(L3746="비가동",0,VLOOKUP(E3746,[1]단가!$D$4:$G$1048576,4,0))</f>
        <v>95</v>
      </c>
      <c r="U3746" s="35">
        <f t="shared" si="301"/>
        <v>345800</v>
      </c>
      <c r="V3746" s="36" t="str">
        <f>IF($L3746="비가동",0,IF($B3746="in",VLOOKUP($E3746,[1]투입량!$M:$T,3,FALSE),VLOOKUP($E3746,[1]투입량!$D:$I,3,FALSE)))</f>
        <v>E4005-1</v>
      </c>
      <c r="W3746" s="35">
        <f>IF($L3746="비가동",0,IF($B3746="in",VLOOKUP($E3746,[1]투입량!$M:$T,6,FALSE),VLOOKUP($E3746,[1]투입량!$D:$I,5,FALSE)))</f>
        <v>272</v>
      </c>
      <c r="X3746" s="35">
        <f t="shared" si="303"/>
        <v>27227.200000000004</v>
      </c>
      <c r="Y3746" s="37">
        <f>IF(V3746=0,0,VLOOKUP(V3746,[1]원재료!C:H,3,0)*0.001)</f>
        <v>3.24</v>
      </c>
      <c r="Z3746" s="35">
        <f t="shared" si="302"/>
        <v>88216.128000000026</v>
      </c>
      <c r="AA3746" s="49"/>
      <c r="AB3746" s="39" t="s">
        <v>232</v>
      </c>
      <c r="AC3746" s="40"/>
    </row>
    <row r="3747" spans="1:29" ht="19.5" customHeight="1" x14ac:dyDescent="0.45">
      <c r="A3747" s="58">
        <v>46168</v>
      </c>
      <c r="B3747" s="57" t="s">
        <v>29</v>
      </c>
      <c r="C3747" s="27" t="s">
        <v>168</v>
      </c>
      <c r="D3747" s="25" t="s">
        <v>307</v>
      </c>
      <c r="E3747" s="26" t="s">
        <v>489</v>
      </c>
      <c r="F3747" s="27" t="str">
        <f>VLOOKUP(표1[[#This Row],[품번]],[1]!품번구분[#Data],2,0)</f>
        <v>G</v>
      </c>
      <c r="G3747" s="26">
        <v>16</v>
      </c>
      <c r="H3747" s="28">
        <v>91</v>
      </c>
      <c r="I3747" s="28">
        <v>0</v>
      </c>
      <c r="J3747" s="29">
        <f>표1[[#This Row],[C/V]]*표1[[#This Row],[판수]]-표1[[#This Row],[불량수량]]</f>
        <v>1456</v>
      </c>
      <c r="K3747" s="28" t="s">
        <v>311</v>
      </c>
      <c r="L3747" s="28" t="s">
        <v>117</v>
      </c>
      <c r="M3747" s="30" t="s">
        <v>353</v>
      </c>
      <c r="N3747" s="56" t="s">
        <v>230</v>
      </c>
      <c r="O3747" s="25">
        <f t="shared" si="304"/>
        <v>660</v>
      </c>
      <c r="P3747" s="31">
        <v>0</v>
      </c>
      <c r="Q3747" s="32"/>
      <c r="R3747" s="33">
        <f t="shared" si="306"/>
        <v>8.2727272727272734</v>
      </c>
      <c r="S3747" s="34">
        <f t="shared" si="305"/>
        <v>175</v>
      </c>
      <c r="T3747" s="35">
        <f>IF(L3747="비가동",0,VLOOKUP(E3747,[1]단가!$D$4:$G$1048576,4,0))</f>
        <v>130</v>
      </c>
      <c r="U3747" s="35">
        <f t="shared" si="301"/>
        <v>189280</v>
      </c>
      <c r="V3747" s="36">
        <f>IF($L3747="비가동",0,IF($B3747="in",VLOOKUP($E3747,[1]투입량!$M:$T,3,FALSE),VLOOKUP($E3747,[1]투입량!$D:$I,3,FALSE)))</f>
        <v>0</v>
      </c>
      <c r="W3747" s="35">
        <f>IF($L3747="비가동",0,IF($B3747="in",VLOOKUP($E3747,[1]투입량!$M:$T,6,FALSE),VLOOKUP($E3747,[1]투입량!$D:$I,5,FALSE)))</f>
        <v>0</v>
      </c>
      <c r="X3747" s="35">
        <f t="shared" si="303"/>
        <v>0</v>
      </c>
      <c r="Y3747" s="37">
        <f>IF(V3747=0,0,VLOOKUP(V3747,'[1]원재료 (2)'!C:H,3,0)*0.001)</f>
        <v>0</v>
      </c>
      <c r="Z3747" s="35">
        <f t="shared" si="302"/>
        <v>0</v>
      </c>
      <c r="AA3747" s="49"/>
      <c r="AB3747" s="39" t="s">
        <v>232</v>
      </c>
      <c r="AC3747" s="40"/>
    </row>
    <row r="3748" spans="1:29" ht="19.5" customHeight="1" x14ac:dyDescent="0.45">
      <c r="A3748" s="58">
        <v>46168</v>
      </c>
      <c r="B3748" s="57" t="s">
        <v>29</v>
      </c>
      <c r="C3748" s="27" t="s">
        <v>168</v>
      </c>
      <c r="D3748" s="25" t="s">
        <v>309</v>
      </c>
      <c r="E3748" s="26" t="s">
        <v>310</v>
      </c>
      <c r="F3748" s="27" t="str">
        <f>VLOOKUP(표1[[#This Row],[품번]],[1]!품번구분[#Data],2,0)</f>
        <v>G</v>
      </c>
      <c r="G3748" s="26">
        <v>8</v>
      </c>
      <c r="H3748" s="28">
        <v>91</v>
      </c>
      <c r="I3748" s="28">
        <v>0</v>
      </c>
      <c r="J3748" s="29">
        <f>표1[[#This Row],[C/V]]*표1[[#This Row],[판수]]-표1[[#This Row],[불량수량]]</f>
        <v>728</v>
      </c>
      <c r="K3748" s="28" t="s">
        <v>311</v>
      </c>
      <c r="L3748" s="28" t="s">
        <v>117</v>
      </c>
      <c r="M3748" s="30" t="s">
        <v>230</v>
      </c>
      <c r="N3748" s="56" t="s">
        <v>353</v>
      </c>
      <c r="O3748" s="25">
        <f t="shared" si="304"/>
        <v>660</v>
      </c>
      <c r="P3748" s="31">
        <v>0</v>
      </c>
      <c r="Q3748" s="32"/>
      <c r="R3748" s="33">
        <f t="shared" si="306"/>
        <v>8.2727272727272734</v>
      </c>
      <c r="S3748" s="34">
        <f t="shared" si="305"/>
        <v>137</v>
      </c>
      <c r="T3748" s="35">
        <f>IF(L3748="비가동",0,VLOOKUP(E3748,[1]단가!$D$4:$G$1048576,4,0))</f>
        <v>672.3</v>
      </c>
      <c r="U3748" s="35">
        <f t="shared" si="301"/>
        <v>489434.39999999997</v>
      </c>
      <c r="V3748" s="36" t="str">
        <f>IF($L3748="비가동",0,IF($B3748="in",VLOOKUP($E3748,[1]투입량!$M:$T,3,FALSE),VLOOKUP($E3748,[1]투입량!$D:$I,3,FALSE)))</f>
        <v>E5005-1</v>
      </c>
      <c r="W3748" s="35">
        <f>IF($L3748="비가동",0,IF($B3748="in",VLOOKUP($E3748,[1]투입량!$M:$T,6,FALSE),VLOOKUP($E3748,[1]투입량!$D:$I,5,FALSE)))</f>
        <v>366</v>
      </c>
      <c r="X3748" s="35">
        <f t="shared" si="303"/>
        <v>36636.6</v>
      </c>
      <c r="Y3748" s="37">
        <f>IF(V3748=0,0,VLOOKUP(V3748,[1]원재료!C:H,3,0)*0.001)</f>
        <v>3.25</v>
      </c>
      <c r="Z3748" s="35">
        <f t="shared" si="302"/>
        <v>119068.95</v>
      </c>
      <c r="AA3748" s="49"/>
      <c r="AB3748" s="39" t="s">
        <v>232</v>
      </c>
      <c r="AC3748" s="40"/>
    </row>
    <row r="3749" spans="1:29" ht="19.5" customHeight="1" x14ac:dyDescent="0.45">
      <c r="A3749" s="58">
        <v>46168</v>
      </c>
      <c r="B3749" s="57" t="s">
        <v>29</v>
      </c>
      <c r="C3749" s="27" t="s">
        <v>168</v>
      </c>
      <c r="D3749" s="25" t="s">
        <v>312</v>
      </c>
      <c r="E3749" s="26" t="s">
        <v>313</v>
      </c>
      <c r="F3749" s="27" t="str">
        <f>VLOOKUP(표1[[#This Row],[품번]],[1]!품번구분[#Data],2,0)</f>
        <v>G</v>
      </c>
      <c r="G3749" s="26">
        <v>6</v>
      </c>
      <c r="H3749" s="28">
        <v>72</v>
      </c>
      <c r="I3749" s="28">
        <v>0</v>
      </c>
      <c r="J3749" s="29">
        <f>표1[[#This Row],[C/V]]*표1[[#This Row],[판수]]-표1[[#This Row],[불량수량]]</f>
        <v>432</v>
      </c>
      <c r="K3749" s="28" t="s">
        <v>314</v>
      </c>
      <c r="L3749" s="28" t="s">
        <v>34</v>
      </c>
      <c r="M3749" s="30" t="s">
        <v>230</v>
      </c>
      <c r="N3749" s="56" t="s">
        <v>353</v>
      </c>
      <c r="O3749" s="25">
        <f t="shared" si="304"/>
        <v>620</v>
      </c>
      <c r="P3749" s="31">
        <v>0</v>
      </c>
      <c r="Q3749" s="32"/>
      <c r="R3749" s="33">
        <f t="shared" si="306"/>
        <v>6.967741935483871</v>
      </c>
      <c r="S3749" s="34">
        <f t="shared" si="305"/>
        <v>157</v>
      </c>
      <c r="T3749" s="35">
        <f>IF(L3749="비가동",0,VLOOKUP(E3749,[1]단가!$D$4:$G$1048576,4,0))</f>
        <v>408.6</v>
      </c>
      <c r="U3749" s="35">
        <f t="shared" si="301"/>
        <v>176515.20000000001</v>
      </c>
      <c r="V3749" s="36" t="str">
        <f>IF($L3749="비가동",0,IF($B3749="in",VLOOKUP($E3749,[1]투입량!$M:$T,3,FALSE),VLOOKUP($E3749,[1]투입량!$D:$I,3,FALSE)))</f>
        <v>E5005-1</v>
      </c>
      <c r="W3749" s="35">
        <f>IF($L3749="비가동",0,IF($B3749="in",VLOOKUP($E3749,[1]투입량!$M:$T,6,FALSE),VLOOKUP($E3749,[1]투입량!$D:$I,5,FALSE)))</f>
        <v>0</v>
      </c>
      <c r="X3749" s="35">
        <f t="shared" si="303"/>
        <v>0</v>
      </c>
      <c r="Y3749" s="37">
        <f>IF(V3749=0,0,VLOOKUP(V3749,'[1]원재료 (2)'!C:H,3,0)*0.001)</f>
        <v>3.25</v>
      </c>
      <c r="Z3749" s="35">
        <f t="shared" si="302"/>
        <v>0</v>
      </c>
      <c r="AA3749" s="49"/>
      <c r="AB3749" s="39" t="s">
        <v>232</v>
      </c>
      <c r="AC3749" s="40"/>
    </row>
    <row r="3750" spans="1:29" ht="19.5" customHeight="1" x14ac:dyDescent="0.45">
      <c r="A3750" s="58">
        <v>46168</v>
      </c>
      <c r="B3750" s="57" t="s">
        <v>29</v>
      </c>
      <c r="C3750" s="27" t="s">
        <v>168</v>
      </c>
      <c r="D3750" s="25" t="s">
        <v>315</v>
      </c>
      <c r="E3750" s="26" t="s">
        <v>313</v>
      </c>
      <c r="F3750" s="27" t="str">
        <f>VLOOKUP(표1[[#This Row],[품번]],[1]!품번구분[#Data],2,0)</f>
        <v>G</v>
      </c>
      <c r="G3750" s="26">
        <v>14</v>
      </c>
      <c r="H3750" s="28">
        <v>73</v>
      </c>
      <c r="I3750" s="28">
        <v>0</v>
      </c>
      <c r="J3750" s="29">
        <f>표1[[#This Row],[C/V]]*표1[[#This Row],[판수]]-표1[[#This Row],[불량수량]]</f>
        <v>1022</v>
      </c>
      <c r="K3750" s="28" t="s">
        <v>314</v>
      </c>
      <c r="L3750" s="28" t="s">
        <v>34</v>
      </c>
      <c r="M3750" s="30" t="s">
        <v>230</v>
      </c>
      <c r="N3750" s="56" t="s">
        <v>353</v>
      </c>
      <c r="O3750" s="25">
        <f t="shared" si="304"/>
        <v>620</v>
      </c>
      <c r="P3750" s="31">
        <v>0</v>
      </c>
      <c r="Q3750" s="32"/>
      <c r="R3750" s="33">
        <f t="shared" si="306"/>
        <v>7.064516129032258</v>
      </c>
      <c r="S3750" s="34">
        <f t="shared" si="305"/>
        <v>158</v>
      </c>
      <c r="T3750" s="35">
        <f>IF(L3750="비가동",0,VLOOKUP(E3750,[1]단가!$D$4:$G$1048576,4,0))</f>
        <v>408.6</v>
      </c>
      <c r="U3750" s="35">
        <f t="shared" si="301"/>
        <v>417589.2</v>
      </c>
      <c r="V3750" s="36" t="str">
        <f>IF($L3750="비가동",0,IF($B3750="in",VLOOKUP($E3750,[1]투입량!$M:$T,3,FALSE),VLOOKUP($E3750,[1]투입량!$D:$I,3,FALSE)))</f>
        <v>E5005-1</v>
      </c>
      <c r="W3750" s="35">
        <f>IF($L3750="비가동",0,IF($B3750="in",VLOOKUP($E3750,[1]투입량!$M:$T,6,FALSE),VLOOKUP($E3750,[1]투입량!$D:$I,5,FALSE)))</f>
        <v>0</v>
      </c>
      <c r="X3750" s="35">
        <f t="shared" si="303"/>
        <v>0</v>
      </c>
      <c r="Y3750" s="37">
        <f>IF(V3750=0,0,VLOOKUP(V3750,[1]원재료!C:H,3,0)*0.001)</f>
        <v>3.25</v>
      </c>
      <c r="Z3750" s="35">
        <f t="shared" si="302"/>
        <v>0</v>
      </c>
      <c r="AA3750" s="49"/>
      <c r="AB3750" s="39" t="s">
        <v>232</v>
      </c>
      <c r="AC3750" s="40"/>
    </row>
    <row r="3751" spans="1:29" ht="19.5" customHeight="1" x14ac:dyDescent="0.45">
      <c r="A3751" s="58">
        <v>46168</v>
      </c>
      <c r="B3751" s="57" t="s">
        <v>29</v>
      </c>
      <c r="C3751" s="27" t="s">
        <v>168</v>
      </c>
      <c r="D3751" s="25" t="s">
        <v>317</v>
      </c>
      <c r="E3751" s="26" t="s">
        <v>318</v>
      </c>
      <c r="F3751" s="27" t="str">
        <f>VLOOKUP(표1[[#This Row],[품번]],[1]!품번구분[#Data],2,0)</f>
        <v>G</v>
      </c>
      <c r="G3751" s="26">
        <v>70</v>
      </c>
      <c r="H3751" s="28">
        <v>54</v>
      </c>
      <c r="I3751" s="28">
        <v>0</v>
      </c>
      <c r="J3751" s="29">
        <f>표1[[#This Row],[C/V]]*표1[[#This Row],[판수]]-표1[[#This Row],[불량수량]]</f>
        <v>3780</v>
      </c>
      <c r="K3751" s="28" t="s">
        <v>314</v>
      </c>
      <c r="L3751" s="28" t="s">
        <v>34</v>
      </c>
      <c r="M3751" s="30" t="s">
        <v>230</v>
      </c>
      <c r="N3751" s="56" t="s">
        <v>353</v>
      </c>
      <c r="O3751" s="25">
        <f t="shared" si="304"/>
        <v>620</v>
      </c>
      <c r="P3751" s="31">
        <v>0</v>
      </c>
      <c r="Q3751" s="32"/>
      <c r="R3751" s="33">
        <f t="shared" si="306"/>
        <v>5.225806451612903</v>
      </c>
      <c r="S3751" s="34">
        <f t="shared" si="305"/>
        <v>110</v>
      </c>
      <c r="T3751" s="35">
        <f>IF(L3751="비가동",0,VLOOKUP(E3751,[1]단가!$D$4:$G$1048576,4,0))</f>
        <v>172</v>
      </c>
      <c r="U3751" s="35">
        <f t="shared" si="301"/>
        <v>650160</v>
      </c>
      <c r="V3751" s="36" t="str">
        <f>IF($L3751="비가동",0,IF($B3751="in",VLOOKUP($E3751,[1]투입량!$M:$T,3,FALSE),VLOOKUP($E3751,[1]투입량!$D:$I,3,FALSE)))</f>
        <v>E6005</v>
      </c>
      <c r="W3751" s="35">
        <f>IF($L3751="비가동",0,IF($B3751="in",VLOOKUP($E3751,[1]투입량!$M:$T,6,FALSE),VLOOKUP($E3751,[1]투입량!$D:$I,5,FALSE)))</f>
        <v>0</v>
      </c>
      <c r="X3751" s="35">
        <f t="shared" si="303"/>
        <v>0</v>
      </c>
      <c r="Y3751" s="37">
        <f>IF(V3751=0,0,VLOOKUP(V3751,[1]원재료!C:H,3,0)*0.001)</f>
        <v>4.62</v>
      </c>
      <c r="Z3751" s="35">
        <f t="shared" si="302"/>
        <v>0</v>
      </c>
      <c r="AA3751" s="49"/>
      <c r="AB3751" s="39" t="s">
        <v>232</v>
      </c>
      <c r="AC3751" s="40"/>
    </row>
    <row r="3752" spans="1:29" ht="19.5" customHeight="1" x14ac:dyDescent="0.45">
      <c r="A3752" s="58">
        <v>46168</v>
      </c>
      <c r="B3752" s="57" t="s">
        <v>29</v>
      </c>
      <c r="C3752" s="27" t="s">
        <v>168</v>
      </c>
      <c r="D3752" s="25" t="s">
        <v>312</v>
      </c>
      <c r="E3752" s="26" t="s">
        <v>313</v>
      </c>
      <c r="F3752" s="27" t="str">
        <f>VLOOKUP(표1[[#This Row],[품번]],[1]!품번구분[#Data],2,0)</f>
        <v>G</v>
      </c>
      <c r="G3752" s="26">
        <v>6</v>
      </c>
      <c r="H3752" s="28">
        <v>85</v>
      </c>
      <c r="I3752" s="28">
        <v>0</v>
      </c>
      <c r="J3752" s="29">
        <f>표1[[#This Row],[C/V]]*표1[[#This Row],[판수]]-표1[[#This Row],[불량수량]]</f>
        <v>510</v>
      </c>
      <c r="K3752" s="28" t="s">
        <v>319</v>
      </c>
      <c r="L3752" s="28" t="s">
        <v>117</v>
      </c>
      <c r="M3752" s="30" t="s">
        <v>353</v>
      </c>
      <c r="N3752" s="56" t="s">
        <v>230</v>
      </c>
      <c r="O3752" s="25">
        <f t="shared" si="304"/>
        <v>660</v>
      </c>
      <c r="P3752" s="31">
        <v>0</v>
      </c>
      <c r="Q3752" s="32"/>
      <c r="R3752" s="33">
        <f t="shared" si="306"/>
        <v>7.7272727272727266</v>
      </c>
      <c r="S3752" s="34">
        <f t="shared" si="305"/>
        <v>157</v>
      </c>
      <c r="T3752" s="35">
        <f>IF(L3752="비가동",0,VLOOKUP(E3752,[1]단가!$D$4:$G$1048576,4,0))</f>
        <v>408.6</v>
      </c>
      <c r="U3752" s="35">
        <f t="shared" si="301"/>
        <v>208386</v>
      </c>
      <c r="V3752" s="36" t="str">
        <f>IF($L3752="비가동",0,IF($B3752="in",VLOOKUP($E3752,[1]투입량!$M:$T,3,FALSE),VLOOKUP($E3752,[1]투입량!$D:$I,3,FALSE)))</f>
        <v>E5005-1</v>
      </c>
      <c r="W3752" s="35">
        <f>IF($L3752="비가동",0,IF($B3752="in",VLOOKUP($E3752,[1]투입량!$M:$T,6,FALSE),VLOOKUP($E3752,[1]투입량!$D:$I,5,FALSE)))</f>
        <v>0</v>
      </c>
      <c r="X3752" s="35">
        <f t="shared" si="303"/>
        <v>0</v>
      </c>
      <c r="Y3752" s="37">
        <f>IF(V3752=0,0,VLOOKUP(V3752,[1]원재료!C:H,3,0)*0.001)</f>
        <v>3.25</v>
      </c>
      <c r="Z3752" s="35">
        <f t="shared" si="302"/>
        <v>0</v>
      </c>
      <c r="AA3752" s="49"/>
      <c r="AB3752" s="39" t="s">
        <v>232</v>
      </c>
      <c r="AC3752" s="40"/>
    </row>
    <row r="3753" spans="1:29" ht="19.5" customHeight="1" x14ac:dyDescent="0.45">
      <c r="A3753" s="58">
        <v>46168</v>
      </c>
      <c r="B3753" s="57" t="s">
        <v>29</v>
      </c>
      <c r="C3753" s="27" t="s">
        <v>168</v>
      </c>
      <c r="D3753" s="25" t="s">
        <v>315</v>
      </c>
      <c r="E3753" s="26" t="s">
        <v>313</v>
      </c>
      <c r="F3753" s="27" t="str">
        <f>VLOOKUP(표1[[#This Row],[품번]],[1]!품번구분[#Data],2,0)</f>
        <v>G</v>
      </c>
      <c r="G3753" s="26">
        <v>14</v>
      </c>
      <c r="H3753" s="28">
        <v>85</v>
      </c>
      <c r="I3753" s="28">
        <v>0</v>
      </c>
      <c r="J3753" s="29">
        <f>표1[[#This Row],[C/V]]*표1[[#This Row],[판수]]-표1[[#This Row],[불량수량]]</f>
        <v>1190</v>
      </c>
      <c r="K3753" s="28" t="s">
        <v>319</v>
      </c>
      <c r="L3753" s="28" t="s">
        <v>117</v>
      </c>
      <c r="M3753" s="30" t="s">
        <v>353</v>
      </c>
      <c r="N3753" s="56" t="s">
        <v>230</v>
      </c>
      <c r="O3753" s="25">
        <f t="shared" si="304"/>
        <v>660</v>
      </c>
      <c r="P3753" s="31">
        <v>0</v>
      </c>
      <c r="Q3753" s="32"/>
      <c r="R3753" s="33">
        <f t="shared" si="306"/>
        <v>7.7272727272727266</v>
      </c>
      <c r="S3753" s="34">
        <f t="shared" si="305"/>
        <v>158</v>
      </c>
      <c r="T3753" s="35">
        <f>IF(L3753="비가동",0,VLOOKUP(E3753,[1]단가!$D$4:$G$1048576,4,0))</f>
        <v>408.6</v>
      </c>
      <c r="U3753" s="35">
        <f t="shared" si="301"/>
        <v>486234</v>
      </c>
      <c r="V3753" s="36" t="str">
        <f>IF($L3753="비가동",0,IF($B3753="in",VLOOKUP($E3753,[1]투입량!$M:$T,3,FALSE),VLOOKUP($E3753,[1]투입량!$D:$I,3,FALSE)))</f>
        <v>E5005-1</v>
      </c>
      <c r="W3753" s="35">
        <f>IF($L3753="비가동",0,IF($B3753="in",VLOOKUP($E3753,[1]투입량!$M:$T,6,FALSE),VLOOKUP($E3753,[1]투입량!$D:$I,5,FALSE)))</f>
        <v>0</v>
      </c>
      <c r="X3753" s="35">
        <f t="shared" si="303"/>
        <v>0</v>
      </c>
      <c r="Y3753" s="37">
        <f>IF(V3753=0,0,VLOOKUP(V3753,[1]원재료!C:H,3,0)*0.001)</f>
        <v>3.25</v>
      </c>
      <c r="Z3753" s="35">
        <f t="shared" si="302"/>
        <v>0</v>
      </c>
      <c r="AA3753" s="49"/>
      <c r="AB3753" s="39" t="s">
        <v>232</v>
      </c>
      <c r="AC3753" s="40"/>
    </row>
    <row r="3754" spans="1:29" ht="19.5" customHeight="1" x14ac:dyDescent="0.45">
      <c r="A3754" s="58">
        <v>46168</v>
      </c>
      <c r="B3754" s="57" t="s">
        <v>29</v>
      </c>
      <c r="C3754" s="27" t="s">
        <v>168</v>
      </c>
      <c r="D3754" s="25" t="s">
        <v>317</v>
      </c>
      <c r="E3754" s="26" t="s">
        <v>318</v>
      </c>
      <c r="F3754" s="27" t="str">
        <f>VLOOKUP(표1[[#This Row],[품번]],[1]!품번구분[#Data],2,0)</f>
        <v>G</v>
      </c>
      <c r="G3754" s="26">
        <v>70</v>
      </c>
      <c r="H3754" s="28">
        <v>56</v>
      </c>
      <c r="I3754" s="28">
        <v>0</v>
      </c>
      <c r="J3754" s="29">
        <f>표1[[#This Row],[C/V]]*표1[[#This Row],[판수]]-표1[[#This Row],[불량수량]]</f>
        <v>3920</v>
      </c>
      <c r="K3754" s="28" t="s">
        <v>319</v>
      </c>
      <c r="L3754" s="28" t="s">
        <v>117</v>
      </c>
      <c r="M3754" s="30" t="s">
        <v>353</v>
      </c>
      <c r="N3754" s="56" t="s">
        <v>230</v>
      </c>
      <c r="O3754" s="25">
        <f t="shared" si="304"/>
        <v>660</v>
      </c>
      <c r="P3754" s="31">
        <v>0</v>
      </c>
      <c r="Q3754" s="32"/>
      <c r="R3754" s="33">
        <f t="shared" si="306"/>
        <v>5.0909090909090908</v>
      </c>
      <c r="S3754" s="34">
        <f t="shared" si="305"/>
        <v>110</v>
      </c>
      <c r="T3754" s="35">
        <f>IF(L3754="비가동",0,VLOOKUP(E3754,[1]단가!$D$4:$G$1048576,4,0))</f>
        <v>172</v>
      </c>
      <c r="U3754" s="35">
        <f t="shared" si="301"/>
        <v>674240</v>
      </c>
      <c r="V3754" s="36" t="str">
        <f>IF($L3754="비가동",0,IF($B3754="in",VLOOKUP($E3754,[1]투입량!$M:$T,3,FALSE),VLOOKUP($E3754,[1]투입량!$D:$I,3,FALSE)))</f>
        <v>E6005</v>
      </c>
      <c r="W3754" s="35">
        <f>IF($L3754="비가동",0,IF($B3754="in",VLOOKUP($E3754,[1]투입량!$M:$T,6,FALSE),VLOOKUP($E3754,[1]투입량!$D:$I,5,FALSE)))</f>
        <v>0</v>
      </c>
      <c r="X3754" s="35">
        <f t="shared" si="303"/>
        <v>0</v>
      </c>
      <c r="Y3754" s="37">
        <f>IF(V3754=0,0,VLOOKUP(V3754,'[1]원재료 (2)'!C:H,3,0)*0.001)</f>
        <v>4.62</v>
      </c>
      <c r="Z3754" s="35">
        <f t="shared" si="302"/>
        <v>0</v>
      </c>
      <c r="AA3754" s="49"/>
      <c r="AB3754" s="39" t="s">
        <v>232</v>
      </c>
      <c r="AC3754" s="40"/>
    </row>
    <row r="3755" spans="1:29" ht="19.5" hidden="1" customHeight="1" x14ac:dyDescent="0.45">
      <c r="A3755" s="58">
        <v>46168</v>
      </c>
      <c r="B3755" s="57" t="s">
        <v>29</v>
      </c>
      <c r="C3755" s="27" t="s">
        <v>168</v>
      </c>
      <c r="D3755" s="25" t="s">
        <v>365</v>
      </c>
      <c r="E3755" s="26" t="s">
        <v>349</v>
      </c>
      <c r="F3755" s="27" t="str">
        <f>VLOOKUP(표1[[#This Row],[품번]],[1]!품번구분[#Data],2,0)</f>
        <v>G</v>
      </c>
      <c r="G3755" s="26">
        <v>6</v>
      </c>
      <c r="H3755" s="28">
        <v>75</v>
      </c>
      <c r="I3755" s="28">
        <v>0</v>
      </c>
      <c r="J3755" s="29">
        <f>표1[[#This Row],[C/V]]*표1[[#This Row],[판수]]-표1[[#This Row],[불량수량]]</f>
        <v>450</v>
      </c>
      <c r="K3755" s="28" t="s">
        <v>293</v>
      </c>
      <c r="L3755" s="28" t="s">
        <v>34</v>
      </c>
      <c r="M3755" s="30" t="s">
        <v>230</v>
      </c>
      <c r="N3755" s="56" t="s">
        <v>353</v>
      </c>
      <c r="O3755" s="25">
        <f t="shared" si="304"/>
        <v>500</v>
      </c>
      <c r="P3755" s="31">
        <v>120</v>
      </c>
      <c r="Q3755" s="32" t="s">
        <v>209</v>
      </c>
      <c r="R3755" s="33">
        <f t="shared" si="306"/>
        <v>9</v>
      </c>
      <c r="S3755" s="34">
        <f t="shared" si="305"/>
        <v>75</v>
      </c>
      <c r="T3755" s="35">
        <f>IF(L3755="비가동",0,VLOOKUP(E3755,[1]단가!$D$4:$G$1048576,4,0))</f>
        <v>987.7</v>
      </c>
      <c r="U3755" s="35">
        <f t="shared" si="301"/>
        <v>444465</v>
      </c>
      <c r="V3755" s="36" t="str">
        <f>IF($L3755="비가동",0,IF($B3755="in",VLOOKUP($E3755,[1]투입량!$M:$T,3,FALSE),VLOOKUP($E3755,[1]투입량!$D:$I,3,FALSE)))</f>
        <v>E5007</v>
      </c>
      <c r="W3755" s="35">
        <f>IF($L3755="비가동",0,IF($B3755="in",VLOOKUP($E3755,[1]투입량!$M:$T,6,FALSE),VLOOKUP($E3755,[1]투입량!$D:$I,5,FALSE)))</f>
        <v>320</v>
      </c>
      <c r="X3755" s="35">
        <f t="shared" si="303"/>
        <v>26400</v>
      </c>
      <c r="Y3755" s="37">
        <f>IF(V3755=0,0,VLOOKUP(V3755,[1]원재료!C:H,3,0)*0.001)</f>
        <v>4.55</v>
      </c>
      <c r="Z3755" s="35">
        <f t="shared" si="302"/>
        <v>120120</v>
      </c>
      <c r="AA3755" s="49" t="s">
        <v>498</v>
      </c>
      <c r="AB3755" s="39" t="s">
        <v>232</v>
      </c>
      <c r="AC3755" s="40"/>
    </row>
    <row r="3756" spans="1:29" ht="19.5" customHeight="1" x14ac:dyDescent="0.45">
      <c r="A3756" s="58">
        <v>46168</v>
      </c>
      <c r="B3756" s="57" t="s">
        <v>29</v>
      </c>
      <c r="C3756" s="27" t="s">
        <v>168</v>
      </c>
      <c r="D3756" s="25" t="s">
        <v>367</v>
      </c>
      <c r="E3756" s="26" t="s">
        <v>295</v>
      </c>
      <c r="F3756" s="27" t="str">
        <f>VLOOKUP(표1[[#This Row],[품번]],[1]!품번구분[#Data],2,0)</f>
        <v>G</v>
      </c>
      <c r="G3756" s="26">
        <v>9</v>
      </c>
      <c r="H3756" s="28">
        <v>90</v>
      </c>
      <c r="I3756" s="28">
        <v>0</v>
      </c>
      <c r="J3756" s="29">
        <f>표1[[#This Row],[C/V]]*표1[[#This Row],[판수]]-표1[[#This Row],[불량수량]]</f>
        <v>810</v>
      </c>
      <c r="K3756" s="28" t="s">
        <v>293</v>
      </c>
      <c r="L3756" s="28" t="s">
        <v>34</v>
      </c>
      <c r="M3756" s="30" t="s">
        <v>230</v>
      </c>
      <c r="N3756" s="56" t="s">
        <v>353</v>
      </c>
      <c r="O3756" s="25">
        <f t="shared" si="304"/>
        <v>620</v>
      </c>
      <c r="P3756" s="31">
        <v>0</v>
      </c>
      <c r="Q3756" s="32"/>
      <c r="R3756" s="33">
        <f t="shared" si="306"/>
        <v>8.7096774193548399</v>
      </c>
      <c r="S3756" s="34">
        <f t="shared" si="305"/>
        <v>196</v>
      </c>
      <c r="T3756" s="35">
        <f>IF(L3756="비가동",0,VLOOKUP(E3756,[1]단가!$D$4:$G$1048576,4,0))</f>
        <v>250</v>
      </c>
      <c r="U3756" s="35">
        <f t="shared" si="301"/>
        <v>202500</v>
      </c>
      <c r="V3756" s="36" t="str">
        <f>IF($L3756="비가동",0,IF($B3756="in",VLOOKUP($E3756,[1]투입량!$M:$T,3,FALSE),VLOOKUP($E3756,[1]투입량!$D:$I,3,FALSE)))</f>
        <v>E5005-1</v>
      </c>
      <c r="W3756" s="35">
        <f>IF($L3756="비가동",0,IF($B3756="in",VLOOKUP($E3756,[1]투입량!$M:$T,6,FALSE),VLOOKUP($E3756,[1]투입량!$D:$I,5,FALSE)))</f>
        <v>302</v>
      </c>
      <c r="X3756" s="35">
        <f t="shared" si="303"/>
        <v>29898.000000000004</v>
      </c>
      <c r="Y3756" s="37">
        <f>IF(V3756=0,0,VLOOKUP(V3756,'[1]원재료 (2)'!C:H,3,0)*0.001)</f>
        <v>3.25</v>
      </c>
      <c r="Z3756" s="35">
        <f t="shared" si="302"/>
        <v>97168.500000000015</v>
      </c>
      <c r="AA3756" s="49"/>
      <c r="AB3756" s="39" t="s">
        <v>232</v>
      </c>
      <c r="AC3756" s="40"/>
    </row>
    <row r="3757" spans="1:29" ht="19.5" customHeight="1" x14ac:dyDescent="0.45">
      <c r="A3757" s="58">
        <v>46168</v>
      </c>
      <c r="B3757" s="57" t="s">
        <v>29</v>
      </c>
      <c r="C3757" s="27" t="s">
        <v>168</v>
      </c>
      <c r="D3757" s="25" t="s">
        <v>368</v>
      </c>
      <c r="E3757" s="26" t="s">
        <v>449</v>
      </c>
      <c r="F3757" s="27" t="str">
        <f>VLOOKUP(표1[[#This Row],[품번]],[1]!품번구분[#Data],2,0)</f>
        <v>G</v>
      </c>
      <c r="G3757" s="26">
        <v>168</v>
      </c>
      <c r="H3757" s="28">
        <v>55</v>
      </c>
      <c r="I3757" s="28">
        <v>0</v>
      </c>
      <c r="J3757" s="29">
        <f>표1[[#This Row],[C/V]]*표1[[#This Row],[판수]]-표1[[#This Row],[불량수량]]</f>
        <v>9240</v>
      </c>
      <c r="K3757" s="28" t="s">
        <v>293</v>
      </c>
      <c r="L3757" s="28" t="s">
        <v>34</v>
      </c>
      <c r="M3757" s="30" t="s">
        <v>230</v>
      </c>
      <c r="N3757" s="56" t="s">
        <v>353</v>
      </c>
      <c r="O3757" s="25">
        <f t="shared" si="304"/>
        <v>620</v>
      </c>
      <c r="P3757" s="31">
        <v>0</v>
      </c>
      <c r="Q3757" s="32"/>
      <c r="R3757" s="33">
        <f t="shared" si="306"/>
        <v>5.3225806451612909</v>
      </c>
      <c r="S3757" s="34">
        <f t="shared" si="305"/>
        <v>116</v>
      </c>
      <c r="T3757" s="35">
        <f>IF(L3757="비가동",0,VLOOKUP(E3757,[1]단가!$D$4:$G$1048576,4,0))</f>
        <v>56</v>
      </c>
      <c r="U3757" s="35">
        <f t="shared" si="301"/>
        <v>517440</v>
      </c>
      <c r="V3757" s="36" t="str">
        <f>IF($L3757="비가동",0,IF($B3757="in",VLOOKUP($E3757,[1]투입량!$M:$T,3,FALSE),VLOOKUP($E3757,[1]투입량!$D:$I,3,FALSE)))</f>
        <v>E6501</v>
      </c>
      <c r="W3757" s="35">
        <f>IF($L3757="비가동",0,IF($B3757="in",VLOOKUP($E3757,[1]투입량!$M:$T,6,FALSE),VLOOKUP($E3757,[1]투입량!$D:$I,5,FALSE)))</f>
        <v>40</v>
      </c>
      <c r="X3757" s="35">
        <f t="shared" si="303"/>
        <v>2420</v>
      </c>
      <c r="Y3757" s="37">
        <f>IF(V3757=0,0,VLOOKUP(V3757,[1]원재료!C:H,3,0)*0.001)</f>
        <v>4.7300000000000004</v>
      </c>
      <c r="Z3757" s="35">
        <f t="shared" si="302"/>
        <v>11446.6</v>
      </c>
      <c r="AA3757" s="49"/>
      <c r="AB3757" s="39" t="s">
        <v>232</v>
      </c>
      <c r="AC3757" s="40"/>
    </row>
    <row r="3758" spans="1:29" ht="19.5" customHeight="1" x14ac:dyDescent="0.45">
      <c r="A3758" s="58">
        <v>46168</v>
      </c>
      <c r="B3758" s="57" t="s">
        <v>29</v>
      </c>
      <c r="C3758" s="27" t="s">
        <v>168</v>
      </c>
      <c r="D3758" s="25" t="s">
        <v>367</v>
      </c>
      <c r="E3758" s="26" t="s">
        <v>295</v>
      </c>
      <c r="F3758" s="27" t="str">
        <f>VLOOKUP(표1[[#This Row],[품번]],[1]!품번구분[#Data],2,0)</f>
        <v>G</v>
      </c>
      <c r="G3758" s="26">
        <v>9</v>
      </c>
      <c r="H3758" s="28">
        <v>106</v>
      </c>
      <c r="I3758" s="28">
        <v>0</v>
      </c>
      <c r="J3758" s="29">
        <f>표1[[#This Row],[C/V]]*표1[[#This Row],[판수]]-표1[[#This Row],[불량수량]]</f>
        <v>954</v>
      </c>
      <c r="K3758" s="28" t="s">
        <v>298</v>
      </c>
      <c r="L3758" s="28" t="s">
        <v>117</v>
      </c>
      <c r="M3758" s="30" t="s">
        <v>353</v>
      </c>
      <c r="N3758" s="56" t="s">
        <v>230</v>
      </c>
      <c r="O3758" s="25">
        <f t="shared" si="304"/>
        <v>660</v>
      </c>
      <c r="P3758" s="31">
        <v>0</v>
      </c>
      <c r="Q3758" s="32"/>
      <c r="R3758" s="33">
        <f t="shared" si="306"/>
        <v>9.6363636363636367</v>
      </c>
      <c r="S3758" s="34">
        <f t="shared" si="305"/>
        <v>196</v>
      </c>
      <c r="T3758" s="35">
        <f>IF(L3758="비가동",0,VLOOKUP(E3758,[1]단가!$D$4:$G$1048576,4,0))</f>
        <v>250</v>
      </c>
      <c r="U3758" s="35">
        <f t="shared" si="301"/>
        <v>238500</v>
      </c>
      <c r="V3758" s="36" t="str">
        <f>IF($L3758="비가동",0,IF($B3758="in",VLOOKUP($E3758,[1]투입량!$M:$T,3,FALSE),VLOOKUP($E3758,[1]투입량!$D:$I,3,FALSE)))</f>
        <v>E5005-1</v>
      </c>
      <c r="W3758" s="35">
        <f>IF($L3758="비가동",0,IF($B3758="in",VLOOKUP($E3758,[1]투입량!$M:$T,6,FALSE),VLOOKUP($E3758,[1]투입량!$D:$I,5,FALSE)))</f>
        <v>302</v>
      </c>
      <c r="X3758" s="35">
        <f t="shared" si="303"/>
        <v>35213.200000000004</v>
      </c>
      <c r="Y3758" s="37">
        <f>IF(V3758=0,0,VLOOKUP(V3758,'[1]원재료 (2)'!C:H,3,0)*0.001)</f>
        <v>3.25</v>
      </c>
      <c r="Z3758" s="35">
        <f t="shared" si="302"/>
        <v>114442.90000000001</v>
      </c>
      <c r="AA3758" s="49"/>
      <c r="AB3758" s="39" t="s">
        <v>232</v>
      </c>
      <c r="AC3758" s="40"/>
    </row>
    <row r="3759" spans="1:29" ht="19.5" customHeight="1" x14ac:dyDescent="0.45">
      <c r="A3759" s="58">
        <v>46168</v>
      </c>
      <c r="B3759" s="57" t="s">
        <v>29</v>
      </c>
      <c r="C3759" s="27" t="s">
        <v>168</v>
      </c>
      <c r="D3759" s="25" t="s">
        <v>368</v>
      </c>
      <c r="E3759" s="26" t="s">
        <v>449</v>
      </c>
      <c r="F3759" s="27" t="str">
        <f>VLOOKUP(표1[[#This Row],[품번]],[1]!품번구분[#Data],2,0)</f>
        <v>G</v>
      </c>
      <c r="G3759" s="26">
        <v>168</v>
      </c>
      <c r="H3759" s="28">
        <v>61</v>
      </c>
      <c r="I3759" s="28">
        <v>0</v>
      </c>
      <c r="J3759" s="29">
        <f>표1[[#This Row],[C/V]]*표1[[#This Row],[판수]]-표1[[#This Row],[불량수량]]</f>
        <v>10248</v>
      </c>
      <c r="K3759" s="28" t="s">
        <v>298</v>
      </c>
      <c r="L3759" s="28" t="s">
        <v>117</v>
      </c>
      <c r="M3759" s="30" t="s">
        <v>353</v>
      </c>
      <c r="N3759" s="56" t="s">
        <v>230</v>
      </c>
      <c r="O3759" s="25">
        <f t="shared" si="304"/>
        <v>660</v>
      </c>
      <c r="P3759" s="31">
        <v>0</v>
      </c>
      <c r="Q3759" s="32"/>
      <c r="R3759" s="33">
        <f t="shared" si="306"/>
        <v>5.545454545454545</v>
      </c>
      <c r="S3759" s="34">
        <f t="shared" si="305"/>
        <v>116</v>
      </c>
      <c r="T3759" s="35">
        <f>IF(L3759="비가동",0,VLOOKUP(E3759,[1]단가!$D$4:$G$1048576,4,0))</f>
        <v>56</v>
      </c>
      <c r="U3759" s="35">
        <f t="shared" si="301"/>
        <v>573888</v>
      </c>
      <c r="V3759" s="36" t="str">
        <f>IF($L3759="비가동",0,IF($B3759="in",VLOOKUP($E3759,[1]투입량!$M:$T,3,FALSE),VLOOKUP($E3759,[1]투입량!$D:$I,3,FALSE)))</f>
        <v>E6501</v>
      </c>
      <c r="W3759" s="35">
        <f>IF($L3759="비가동",0,IF($B3759="in",VLOOKUP($E3759,[1]투입량!$M:$T,6,FALSE),VLOOKUP($E3759,[1]투입량!$D:$I,5,FALSE)))</f>
        <v>40</v>
      </c>
      <c r="X3759" s="35">
        <f t="shared" si="303"/>
        <v>2684</v>
      </c>
      <c r="Y3759" s="37">
        <f>IF(V3759=0,0,VLOOKUP(V3759,'[1]원재료 (2)'!C:H,3,0)*0.001)</f>
        <v>4.7300000000000004</v>
      </c>
      <c r="Z3759" s="35">
        <f t="shared" si="302"/>
        <v>12695.320000000002</v>
      </c>
      <c r="AA3759" s="49"/>
      <c r="AB3759" s="39" t="s">
        <v>232</v>
      </c>
      <c r="AC3759" s="40"/>
    </row>
    <row r="3760" spans="1:29" ht="19.5" customHeight="1" x14ac:dyDescent="0.45">
      <c r="A3760" s="58">
        <v>46168</v>
      </c>
      <c r="B3760" s="57" t="s">
        <v>29</v>
      </c>
      <c r="C3760" s="27" t="s">
        <v>168</v>
      </c>
      <c r="D3760" s="25" t="s">
        <v>320</v>
      </c>
      <c r="E3760" s="26" t="s">
        <v>499</v>
      </c>
      <c r="F3760" s="27" t="str">
        <f>VLOOKUP(표1[[#This Row],[품번]],[1]!품번구분[#Data],2,0)</f>
        <v>G</v>
      </c>
      <c r="G3760" s="26">
        <v>1</v>
      </c>
      <c r="H3760" s="28">
        <v>89</v>
      </c>
      <c r="I3760" s="28">
        <v>0</v>
      </c>
      <c r="J3760" s="29">
        <f>표1[[#This Row],[C/V]]*표1[[#This Row],[판수]]-표1[[#This Row],[불량수량]]</f>
        <v>89</v>
      </c>
      <c r="K3760" s="28" t="s">
        <v>327</v>
      </c>
      <c r="L3760" s="28" t="s">
        <v>34</v>
      </c>
      <c r="M3760" s="30" t="s">
        <v>230</v>
      </c>
      <c r="N3760" s="56" t="s">
        <v>353</v>
      </c>
      <c r="O3760" s="25">
        <f t="shared" si="304"/>
        <v>620</v>
      </c>
      <c r="P3760" s="31">
        <v>0</v>
      </c>
      <c r="Q3760" s="32"/>
      <c r="R3760" s="33">
        <f t="shared" si="306"/>
        <v>8.612903225806452</v>
      </c>
      <c r="S3760" s="34">
        <f t="shared" si="305"/>
        <v>183</v>
      </c>
      <c r="T3760" s="35">
        <f>IF(L3760="비가동",0,VLOOKUP(E3760,[1]단가!$D$4:$G$1048576,4,0))</f>
        <v>2072</v>
      </c>
      <c r="U3760" s="35">
        <f t="shared" si="301"/>
        <v>184408</v>
      </c>
      <c r="V3760" s="36">
        <f>IF($L3760="비가동",0,IF($B3760="in",VLOOKUP($E3760,[1]투입량!$M:$T,3,FALSE),VLOOKUP($E3760,[1]투입량!$D:$I,3,FALSE)))</f>
        <v>0</v>
      </c>
      <c r="W3760" s="35">
        <f>IF($L3760="비가동",0,IF($B3760="in",VLOOKUP($E3760,[1]투입량!$M:$T,6,FALSE),VLOOKUP($E3760,[1]투입량!$D:$I,5,FALSE)))</f>
        <v>0</v>
      </c>
      <c r="X3760" s="35">
        <f t="shared" si="303"/>
        <v>0</v>
      </c>
      <c r="Y3760" s="37">
        <f>IF(V3760=0,0,VLOOKUP(V3760,'[1]원재료 (2)'!C:H,3,0)*0.001)</f>
        <v>0</v>
      </c>
      <c r="Z3760" s="35">
        <f t="shared" si="302"/>
        <v>0</v>
      </c>
      <c r="AA3760" s="49"/>
      <c r="AB3760" s="39" t="s">
        <v>232</v>
      </c>
      <c r="AC3760" s="40"/>
    </row>
    <row r="3761" spans="1:29" ht="19.5" customHeight="1" x14ac:dyDescent="0.45">
      <c r="A3761" s="58">
        <v>46168</v>
      </c>
      <c r="B3761" s="57" t="s">
        <v>29</v>
      </c>
      <c r="C3761" s="27" t="s">
        <v>168</v>
      </c>
      <c r="D3761" s="25" t="s">
        <v>323</v>
      </c>
      <c r="E3761" s="26" t="s">
        <v>324</v>
      </c>
      <c r="F3761" s="27" t="str">
        <f>VLOOKUP(표1[[#This Row],[품번]],[1]!품번구분[#Data],2,0)</f>
        <v>G</v>
      </c>
      <c r="G3761" s="26">
        <v>40</v>
      </c>
      <c r="H3761" s="28">
        <v>89</v>
      </c>
      <c r="I3761" s="28">
        <v>0</v>
      </c>
      <c r="J3761" s="29">
        <f>표1[[#This Row],[C/V]]*표1[[#This Row],[판수]]-표1[[#This Row],[불량수량]]</f>
        <v>3560</v>
      </c>
      <c r="K3761" s="28" t="s">
        <v>327</v>
      </c>
      <c r="L3761" s="28" t="s">
        <v>34</v>
      </c>
      <c r="M3761" s="30" t="s">
        <v>230</v>
      </c>
      <c r="N3761" s="56" t="s">
        <v>353</v>
      </c>
      <c r="O3761" s="25">
        <f t="shared" si="304"/>
        <v>620</v>
      </c>
      <c r="P3761" s="31">
        <v>0</v>
      </c>
      <c r="Q3761" s="32"/>
      <c r="R3761" s="33">
        <f t="shared" si="306"/>
        <v>8.612903225806452</v>
      </c>
      <c r="S3761" s="34">
        <f t="shared" si="305"/>
        <v>183</v>
      </c>
      <c r="T3761" s="35">
        <f>IF(L3761="비가동",0,VLOOKUP(E3761,[1]단가!$D$4:$G$1048576,4,0))</f>
        <v>65</v>
      </c>
      <c r="U3761" s="35">
        <f t="shared" si="301"/>
        <v>231400</v>
      </c>
      <c r="V3761" s="36" t="str">
        <f>IF($L3761="비가동",0,IF($B3761="in",VLOOKUP($E3761,[1]투입량!$M:$T,3,FALSE),VLOOKUP($E3761,[1]투입량!$D:$I,3,FALSE)))</f>
        <v>E4005</v>
      </c>
      <c r="W3761" s="35">
        <f>IF($L3761="비가동",0,IF($B3761="in",VLOOKUP($E3761,[1]투입량!$M:$T,6,FALSE),VLOOKUP($E3761,[1]투입량!$D:$I,5,FALSE)))</f>
        <v>252</v>
      </c>
      <c r="X3761" s="35">
        <f t="shared" si="303"/>
        <v>24670.800000000003</v>
      </c>
      <c r="Y3761" s="37">
        <f>IF(V3761=0,0,VLOOKUP(V3761,'[1]원재료 (2)'!C:H,3,0)*0.001)</f>
        <v>3.22</v>
      </c>
      <c r="Z3761" s="35">
        <f t="shared" si="302"/>
        <v>79439.97600000001</v>
      </c>
      <c r="AA3761" s="49"/>
      <c r="AB3761" s="39" t="s">
        <v>232</v>
      </c>
      <c r="AC3761" s="40"/>
    </row>
    <row r="3762" spans="1:29" ht="19.5" customHeight="1" x14ac:dyDescent="0.45">
      <c r="A3762" s="58">
        <v>46168</v>
      </c>
      <c r="B3762" s="57" t="s">
        <v>29</v>
      </c>
      <c r="C3762" s="27" t="s">
        <v>168</v>
      </c>
      <c r="D3762" s="25" t="s">
        <v>325</v>
      </c>
      <c r="E3762" s="26" t="s">
        <v>394</v>
      </c>
      <c r="F3762" s="27" t="str">
        <f>VLOOKUP(표1[[#This Row],[품번]],[1]!품번구분[#Data],2,0)</f>
        <v>G</v>
      </c>
      <c r="G3762" s="26">
        <v>4</v>
      </c>
      <c r="H3762" s="28">
        <v>89</v>
      </c>
      <c r="I3762" s="28">
        <v>0</v>
      </c>
      <c r="J3762" s="29">
        <f>표1[[#This Row],[C/V]]*표1[[#This Row],[판수]]-표1[[#This Row],[불량수량]]</f>
        <v>356</v>
      </c>
      <c r="K3762" s="28" t="s">
        <v>327</v>
      </c>
      <c r="L3762" s="28" t="s">
        <v>34</v>
      </c>
      <c r="M3762" s="30" t="s">
        <v>230</v>
      </c>
      <c r="N3762" s="56" t="s">
        <v>353</v>
      </c>
      <c r="O3762" s="25">
        <f t="shared" si="304"/>
        <v>620</v>
      </c>
      <c r="P3762" s="31">
        <v>0</v>
      </c>
      <c r="Q3762" s="32"/>
      <c r="R3762" s="33">
        <f t="shared" si="306"/>
        <v>8.612903225806452</v>
      </c>
      <c r="S3762" s="34">
        <f t="shared" si="305"/>
        <v>183</v>
      </c>
      <c r="T3762" s="35">
        <f>IF(L3762="비가동",0,VLOOKUP(E3762,[1]단가!$D$4:$G$1048576,4,0))</f>
        <v>760</v>
      </c>
      <c r="U3762" s="35">
        <f t="shared" si="301"/>
        <v>270560</v>
      </c>
      <c r="V3762" s="36" t="str">
        <f>IF($L3762="비가동",0,IF($B3762="in",VLOOKUP($E3762,[1]투입량!$M:$T,3,FALSE),VLOOKUP($E3762,[1]투입량!$D:$I,3,FALSE)))</f>
        <v>E4701</v>
      </c>
      <c r="W3762" s="35">
        <f>IF($L3762="비가동",0,IF($B3762="in",VLOOKUP($E3762,[1]투입량!$M:$T,6,FALSE),VLOOKUP($E3762,[1]투입량!$D:$I,5,FALSE)))</f>
        <v>297</v>
      </c>
      <c r="X3762" s="35">
        <f t="shared" si="303"/>
        <v>29076.300000000003</v>
      </c>
      <c r="Y3762" s="37">
        <f>IF(V3762=0,0,VLOOKUP(V3762,'[1]원재료 (2)'!C:H,3,0)*0.001)</f>
        <v>3.13</v>
      </c>
      <c r="Z3762" s="35">
        <f t="shared" si="302"/>
        <v>91008.819000000003</v>
      </c>
      <c r="AA3762" s="49"/>
      <c r="AB3762" s="39" t="s">
        <v>232</v>
      </c>
      <c r="AC3762" s="40"/>
    </row>
    <row r="3763" spans="1:29" ht="19.5" customHeight="1" x14ac:dyDescent="0.45">
      <c r="A3763" s="58">
        <v>46168</v>
      </c>
      <c r="B3763" s="57" t="s">
        <v>29</v>
      </c>
      <c r="C3763" s="27" t="s">
        <v>168</v>
      </c>
      <c r="D3763" s="25" t="s">
        <v>320</v>
      </c>
      <c r="E3763" s="26" t="s">
        <v>499</v>
      </c>
      <c r="F3763" s="27" t="str">
        <f>VLOOKUP(표1[[#This Row],[품번]],[1]!품번구분[#Data],2,0)</f>
        <v>G</v>
      </c>
      <c r="G3763" s="26">
        <v>1</v>
      </c>
      <c r="H3763" s="28">
        <v>94</v>
      </c>
      <c r="I3763" s="28">
        <v>0</v>
      </c>
      <c r="J3763" s="29">
        <f>표1[[#This Row],[C/V]]*표1[[#This Row],[판수]]-표1[[#This Row],[불량수량]]</f>
        <v>94</v>
      </c>
      <c r="K3763" s="28" t="s">
        <v>322</v>
      </c>
      <c r="L3763" s="28" t="s">
        <v>117</v>
      </c>
      <c r="M3763" s="30" t="s">
        <v>353</v>
      </c>
      <c r="N3763" s="56" t="s">
        <v>230</v>
      </c>
      <c r="O3763" s="25">
        <f t="shared" si="304"/>
        <v>660</v>
      </c>
      <c r="P3763" s="31">
        <v>0</v>
      </c>
      <c r="Q3763" s="32"/>
      <c r="R3763" s="33">
        <f t="shared" si="306"/>
        <v>8.545454545454545</v>
      </c>
      <c r="S3763" s="34">
        <f t="shared" si="305"/>
        <v>183</v>
      </c>
      <c r="T3763" s="35">
        <f>IF(L3763="비가동",0,VLOOKUP(E3763,[1]단가!$D$4:$G$1048576,4,0))</f>
        <v>2072</v>
      </c>
      <c r="U3763" s="35">
        <f t="shared" ref="U3763:U3826" si="307">IF(L3763="비가동",0,T3763*J3763)</f>
        <v>194768</v>
      </c>
      <c r="V3763" s="36">
        <f>IF($L3763="비가동",0,IF($B3763="in",VLOOKUP($E3763,[1]투입량!$M:$T,3,FALSE),VLOOKUP($E3763,[1]투입량!$D:$I,3,FALSE)))</f>
        <v>0</v>
      </c>
      <c r="W3763" s="35">
        <f>IF($L3763="비가동",0,IF($B3763="in",VLOOKUP($E3763,[1]투입량!$M:$T,6,FALSE),VLOOKUP($E3763,[1]투입량!$D:$I,5,FALSE)))</f>
        <v>0</v>
      </c>
      <c r="X3763" s="35">
        <f t="shared" si="303"/>
        <v>0</v>
      </c>
      <c r="Y3763" s="37">
        <f>IF(V3763=0,0,VLOOKUP(V3763,'[1]원재료 (2)'!C:H,3,0)*0.001)</f>
        <v>0</v>
      </c>
      <c r="Z3763" s="35">
        <f t="shared" ref="Z3763:Z3826" si="308">Y3763*X3763</f>
        <v>0</v>
      </c>
      <c r="AA3763" s="49"/>
      <c r="AB3763" s="39" t="s">
        <v>232</v>
      </c>
      <c r="AC3763" s="40"/>
    </row>
    <row r="3764" spans="1:29" ht="19.5" customHeight="1" x14ac:dyDescent="0.45">
      <c r="A3764" s="58">
        <v>46168</v>
      </c>
      <c r="B3764" s="57" t="s">
        <v>29</v>
      </c>
      <c r="C3764" s="27" t="s">
        <v>168</v>
      </c>
      <c r="D3764" s="25" t="s">
        <v>323</v>
      </c>
      <c r="E3764" s="26" t="s">
        <v>324</v>
      </c>
      <c r="F3764" s="27" t="str">
        <f>VLOOKUP(표1[[#This Row],[품번]],[1]!품번구분[#Data],2,0)</f>
        <v>G</v>
      </c>
      <c r="G3764" s="26">
        <v>40</v>
      </c>
      <c r="H3764" s="28">
        <v>94</v>
      </c>
      <c r="I3764" s="28">
        <v>0</v>
      </c>
      <c r="J3764" s="29">
        <f>표1[[#This Row],[C/V]]*표1[[#This Row],[판수]]-표1[[#This Row],[불량수량]]</f>
        <v>3760</v>
      </c>
      <c r="K3764" s="28" t="s">
        <v>322</v>
      </c>
      <c r="L3764" s="28" t="s">
        <v>117</v>
      </c>
      <c r="M3764" s="30" t="s">
        <v>353</v>
      </c>
      <c r="N3764" s="56" t="s">
        <v>230</v>
      </c>
      <c r="O3764" s="25">
        <f t="shared" si="304"/>
        <v>660</v>
      </c>
      <c r="P3764" s="31">
        <v>0</v>
      </c>
      <c r="Q3764" s="32"/>
      <c r="R3764" s="33">
        <f t="shared" si="306"/>
        <v>8.545454545454545</v>
      </c>
      <c r="S3764" s="34">
        <f t="shared" si="305"/>
        <v>183</v>
      </c>
      <c r="T3764" s="35">
        <f>IF(L3764="비가동",0,VLOOKUP(E3764,[1]단가!$D$4:$G$1048576,4,0))</f>
        <v>65</v>
      </c>
      <c r="U3764" s="35">
        <f t="shared" si="307"/>
        <v>244400</v>
      </c>
      <c r="V3764" s="36" t="str">
        <f>IF($L3764="비가동",0,IF($B3764="in",VLOOKUP($E3764,[1]투입량!$M:$T,3,FALSE),VLOOKUP($E3764,[1]투입량!$D:$I,3,FALSE)))</f>
        <v>E4005</v>
      </c>
      <c r="W3764" s="35">
        <f>IF($L3764="비가동",0,IF($B3764="in",VLOOKUP($E3764,[1]투입량!$M:$T,6,FALSE),VLOOKUP($E3764,[1]투입량!$D:$I,5,FALSE)))</f>
        <v>252</v>
      </c>
      <c r="X3764" s="35">
        <f t="shared" ref="X3764:X3827" si="309">IF(L3764="비가동",0,(W3764*1.1)*H3764)</f>
        <v>26056.800000000003</v>
      </c>
      <c r="Y3764" s="37">
        <f>IF(V3764=0,0,VLOOKUP(V3764,[1]원재료!C:H,3,0)*0.001)</f>
        <v>3.22</v>
      </c>
      <c r="Z3764" s="35">
        <f t="shared" si="308"/>
        <v>83902.896000000008</v>
      </c>
      <c r="AA3764" s="49"/>
      <c r="AB3764" s="39" t="s">
        <v>232</v>
      </c>
      <c r="AC3764" s="40"/>
    </row>
    <row r="3765" spans="1:29" ht="19.5" customHeight="1" x14ac:dyDescent="0.45">
      <c r="A3765" s="58">
        <v>46168</v>
      </c>
      <c r="B3765" s="57" t="s">
        <v>29</v>
      </c>
      <c r="C3765" s="27" t="s">
        <v>168</v>
      </c>
      <c r="D3765" s="25" t="s">
        <v>325</v>
      </c>
      <c r="E3765" s="26" t="s">
        <v>394</v>
      </c>
      <c r="F3765" s="27" t="str">
        <f>VLOOKUP(표1[[#This Row],[품번]],[1]!품번구분[#Data],2,0)</f>
        <v>G</v>
      </c>
      <c r="G3765" s="26">
        <v>4</v>
      </c>
      <c r="H3765" s="28">
        <v>94</v>
      </c>
      <c r="I3765" s="28">
        <v>0</v>
      </c>
      <c r="J3765" s="29">
        <f>표1[[#This Row],[C/V]]*표1[[#This Row],[판수]]-표1[[#This Row],[불량수량]]</f>
        <v>376</v>
      </c>
      <c r="K3765" s="28" t="s">
        <v>322</v>
      </c>
      <c r="L3765" s="28" t="s">
        <v>117</v>
      </c>
      <c r="M3765" s="30" t="s">
        <v>353</v>
      </c>
      <c r="N3765" s="56" t="s">
        <v>230</v>
      </c>
      <c r="O3765" s="25">
        <f t="shared" si="304"/>
        <v>660</v>
      </c>
      <c r="P3765" s="31">
        <v>0</v>
      </c>
      <c r="Q3765" s="32"/>
      <c r="R3765" s="33">
        <f t="shared" si="306"/>
        <v>8.545454545454545</v>
      </c>
      <c r="S3765" s="34">
        <f t="shared" si="305"/>
        <v>183</v>
      </c>
      <c r="T3765" s="35">
        <f>IF(L3765="비가동",0,VLOOKUP(E3765,[1]단가!$D$4:$G$1048576,4,0))</f>
        <v>760</v>
      </c>
      <c r="U3765" s="35">
        <f t="shared" si="307"/>
        <v>285760</v>
      </c>
      <c r="V3765" s="36" t="str">
        <f>IF($L3765="비가동",0,IF($B3765="in",VLOOKUP($E3765,[1]투입량!$M:$T,3,FALSE),VLOOKUP($E3765,[1]투입량!$D:$I,3,FALSE)))</f>
        <v>E4701</v>
      </c>
      <c r="W3765" s="35">
        <f>IF($L3765="비가동",0,IF($B3765="in",VLOOKUP($E3765,[1]투입량!$M:$T,6,FALSE),VLOOKUP($E3765,[1]투입량!$D:$I,5,FALSE)))</f>
        <v>297</v>
      </c>
      <c r="X3765" s="35">
        <f t="shared" si="309"/>
        <v>30709.800000000003</v>
      </c>
      <c r="Y3765" s="37">
        <f>IF(V3765=0,0,VLOOKUP(V3765,'[1]원재료 (2)'!C:H,3,0)*0.001)</f>
        <v>3.13</v>
      </c>
      <c r="Z3765" s="35">
        <f t="shared" si="308"/>
        <v>96121.673999999999</v>
      </c>
      <c r="AA3765" s="49"/>
      <c r="AB3765" s="39" t="s">
        <v>232</v>
      </c>
      <c r="AC3765" s="40"/>
    </row>
    <row r="3766" spans="1:29" ht="19.5" customHeight="1" x14ac:dyDescent="0.45">
      <c r="A3766" s="58">
        <v>46168</v>
      </c>
      <c r="B3766" s="57" t="s">
        <v>29</v>
      </c>
      <c r="C3766" s="27" t="s">
        <v>168</v>
      </c>
      <c r="D3766" s="25" t="s">
        <v>328</v>
      </c>
      <c r="E3766" s="26" t="s">
        <v>236</v>
      </c>
      <c r="F3766" s="27" t="str">
        <f>VLOOKUP(표1[[#This Row],[품번]],[1]!품번구분[#Data],2,0)</f>
        <v>G</v>
      </c>
      <c r="G3766" s="26">
        <v>9</v>
      </c>
      <c r="H3766" s="28">
        <v>58</v>
      </c>
      <c r="I3766" s="28">
        <v>0</v>
      </c>
      <c r="J3766" s="29">
        <f>표1[[#This Row],[C/V]]*표1[[#This Row],[판수]]-표1[[#This Row],[불량수량]]</f>
        <v>522</v>
      </c>
      <c r="K3766" s="28" t="s">
        <v>330</v>
      </c>
      <c r="L3766" s="28" t="s">
        <v>34</v>
      </c>
      <c r="M3766" s="30" t="s">
        <v>230</v>
      </c>
      <c r="N3766" s="56" t="s">
        <v>353</v>
      </c>
      <c r="O3766" s="25">
        <f t="shared" si="304"/>
        <v>620</v>
      </c>
      <c r="P3766" s="31">
        <v>0</v>
      </c>
      <c r="Q3766" s="32"/>
      <c r="R3766" s="33">
        <f t="shared" si="306"/>
        <v>5.612903225806452</v>
      </c>
      <c r="S3766" s="34">
        <f t="shared" si="305"/>
        <v>120</v>
      </c>
      <c r="T3766" s="35">
        <f>IF(L3766="비가동",0,VLOOKUP(E3766,[1]단가!$D$4:$G$1048576,4,0))</f>
        <v>1541.9</v>
      </c>
      <c r="U3766" s="35">
        <f t="shared" si="307"/>
        <v>804871.8</v>
      </c>
      <c r="V3766" s="36" t="str">
        <f>IF($L3766="비가동",0,IF($B3766="in",VLOOKUP($E3766,[1]투입량!$M:$T,3,FALSE),VLOOKUP($E3766,[1]투입량!$D:$I,3,FALSE)))</f>
        <v>E5005-1</v>
      </c>
      <c r="W3766" s="35">
        <f>IF($L3766="비가동",0,IF($B3766="in",VLOOKUP($E3766,[1]투입량!$M:$T,6,FALSE),VLOOKUP($E3766,[1]투입량!$D:$I,5,FALSE)))</f>
        <v>1638</v>
      </c>
      <c r="X3766" s="35">
        <f t="shared" si="309"/>
        <v>104504.40000000001</v>
      </c>
      <c r="Y3766" s="37">
        <f>IF(V3766=0,0,VLOOKUP(V3766,'[1]원재료 (2)'!C:H,3,0)*0.001)</f>
        <v>3.25</v>
      </c>
      <c r="Z3766" s="35">
        <f t="shared" si="308"/>
        <v>339639.30000000005</v>
      </c>
      <c r="AA3766" s="49"/>
      <c r="AB3766" s="39" t="s">
        <v>232</v>
      </c>
      <c r="AC3766" s="40"/>
    </row>
    <row r="3767" spans="1:29" ht="19.5" customHeight="1" x14ac:dyDescent="0.45">
      <c r="A3767" s="58">
        <v>46168</v>
      </c>
      <c r="B3767" s="57" t="s">
        <v>29</v>
      </c>
      <c r="C3767" s="27" t="s">
        <v>168</v>
      </c>
      <c r="D3767" s="25" t="s">
        <v>331</v>
      </c>
      <c r="E3767" s="26" t="s">
        <v>332</v>
      </c>
      <c r="F3767" s="27" t="str">
        <f>VLOOKUP(표1[[#This Row],[품번]],[1]!품번구분[#Data],2,0)</f>
        <v>G</v>
      </c>
      <c r="G3767" s="26">
        <v>16</v>
      </c>
      <c r="H3767" s="28">
        <v>58</v>
      </c>
      <c r="I3767" s="28">
        <v>0</v>
      </c>
      <c r="J3767" s="29">
        <f>표1[[#This Row],[C/V]]*표1[[#This Row],[판수]]-표1[[#This Row],[불량수량]]</f>
        <v>928</v>
      </c>
      <c r="K3767" s="28" t="s">
        <v>330</v>
      </c>
      <c r="L3767" s="28" t="s">
        <v>34</v>
      </c>
      <c r="M3767" s="30" t="s">
        <v>230</v>
      </c>
      <c r="N3767" s="56" t="s">
        <v>353</v>
      </c>
      <c r="O3767" s="25">
        <f t="shared" si="304"/>
        <v>620</v>
      </c>
      <c r="P3767" s="31">
        <v>0</v>
      </c>
      <c r="Q3767" s="32"/>
      <c r="R3767" s="33">
        <f t="shared" si="306"/>
        <v>5.612903225806452</v>
      </c>
      <c r="S3767" s="34">
        <f t="shared" si="305"/>
        <v>120</v>
      </c>
      <c r="T3767" s="35">
        <f>IF(L3767="비가동",0,VLOOKUP(E3767,[1]단가!$D$4:$G$1048576,4,0))</f>
        <v>820.4</v>
      </c>
      <c r="U3767" s="35">
        <f t="shared" si="307"/>
        <v>761331.19999999995</v>
      </c>
      <c r="V3767" s="36" t="str">
        <f>IF($L3767="비가동",0,IF($B3767="in",VLOOKUP($E3767,[1]투입량!$M:$T,3,FALSE),VLOOKUP($E3767,[1]투입량!$D:$I,3,FALSE)))</f>
        <v>E5005-1</v>
      </c>
      <c r="W3767" s="35">
        <f>IF($L3767="비가동",0,IF($B3767="in",VLOOKUP($E3767,[1]투입량!$M:$T,6,FALSE),VLOOKUP($E3767,[1]투입량!$D:$I,5,FALSE)))</f>
        <v>360</v>
      </c>
      <c r="X3767" s="35">
        <f t="shared" si="309"/>
        <v>22968.000000000004</v>
      </c>
      <c r="Y3767" s="37">
        <f>IF(V3767=0,0,VLOOKUP(V3767,'[1]원재료 (2)'!C:H,3,0)*0.001)</f>
        <v>3.25</v>
      </c>
      <c r="Z3767" s="35">
        <f t="shared" si="308"/>
        <v>74646.000000000015</v>
      </c>
      <c r="AA3767" s="49"/>
      <c r="AB3767" s="39" t="s">
        <v>232</v>
      </c>
      <c r="AC3767" s="40"/>
    </row>
    <row r="3768" spans="1:29" ht="19.5" customHeight="1" x14ac:dyDescent="0.45">
      <c r="A3768" s="58">
        <v>46168</v>
      </c>
      <c r="B3768" s="57" t="s">
        <v>29</v>
      </c>
      <c r="C3768" s="27" t="s">
        <v>168</v>
      </c>
      <c r="D3768" s="25" t="s">
        <v>333</v>
      </c>
      <c r="E3768" s="26" t="s">
        <v>332</v>
      </c>
      <c r="F3768" s="27" t="str">
        <f>VLOOKUP(표1[[#This Row],[품번]],[1]!품번구분[#Data],2,0)</f>
        <v>G</v>
      </c>
      <c r="G3768" s="26">
        <v>16</v>
      </c>
      <c r="H3768" s="28">
        <v>58</v>
      </c>
      <c r="I3768" s="28">
        <v>0</v>
      </c>
      <c r="J3768" s="29">
        <f>표1[[#This Row],[C/V]]*표1[[#This Row],[판수]]-표1[[#This Row],[불량수량]]</f>
        <v>928</v>
      </c>
      <c r="K3768" s="28" t="s">
        <v>330</v>
      </c>
      <c r="L3768" s="28" t="s">
        <v>34</v>
      </c>
      <c r="M3768" s="30" t="s">
        <v>230</v>
      </c>
      <c r="N3768" s="56" t="s">
        <v>353</v>
      </c>
      <c r="O3768" s="25">
        <f t="shared" si="304"/>
        <v>620</v>
      </c>
      <c r="P3768" s="31">
        <v>0</v>
      </c>
      <c r="Q3768" s="32"/>
      <c r="R3768" s="33">
        <f t="shared" si="306"/>
        <v>5.612903225806452</v>
      </c>
      <c r="S3768" s="34">
        <f t="shared" si="305"/>
        <v>120</v>
      </c>
      <c r="T3768" s="35">
        <f>IF(L3768="비가동",0,VLOOKUP(E3768,[1]단가!$D$4:$G$1048576,4,0))</f>
        <v>820.4</v>
      </c>
      <c r="U3768" s="35">
        <f t="shared" si="307"/>
        <v>761331.19999999995</v>
      </c>
      <c r="V3768" s="36" t="str">
        <f>IF($L3768="비가동",0,IF($B3768="in",VLOOKUP($E3768,[1]투입량!$M:$T,3,FALSE),VLOOKUP($E3768,[1]투입량!$D:$I,3,FALSE)))</f>
        <v>E5005-1</v>
      </c>
      <c r="W3768" s="35">
        <f>IF($L3768="비가동",0,IF($B3768="in",VLOOKUP($E3768,[1]투입량!$M:$T,6,FALSE),VLOOKUP($E3768,[1]투입량!$D:$I,5,FALSE)))</f>
        <v>360</v>
      </c>
      <c r="X3768" s="35">
        <f t="shared" si="309"/>
        <v>22968.000000000004</v>
      </c>
      <c r="Y3768" s="37">
        <f>IF(V3768=0,0,VLOOKUP(V3768,[1]원재료!C:H,3,0)*0.001)</f>
        <v>3.25</v>
      </c>
      <c r="Z3768" s="35">
        <f t="shared" si="308"/>
        <v>74646.000000000015</v>
      </c>
      <c r="AA3768" s="49"/>
      <c r="AB3768" s="39" t="s">
        <v>232</v>
      </c>
      <c r="AC3768" s="40"/>
    </row>
    <row r="3769" spans="1:29" ht="19.5" customHeight="1" x14ac:dyDescent="0.45">
      <c r="A3769" s="58">
        <v>46168</v>
      </c>
      <c r="B3769" s="57" t="s">
        <v>29</v>
      </c>
      <c r="C3769" s="27" t="s">
        <v>168</v>
      </c>
      <c r="D3769" s="25" t="s">
        <v>328</v>
      </c>
      <c r="E3769" s="26" t="s">
        <v>236</v>
      </c>
      <c r="F3769" s="27" t="str">
        <f>VLOOKUP(표1[[#This Row],[품번]],[1]!품번구분[#Data],2,0)</f>
        <v>G</v>
      </c>
      <c r="G3769" s="26">
        <v>9</v>
      </c>
      <c r="H3769" s="28">
        <v>62</v>
      </c>
      <c r="I3769" s="28">
        <v>0</v>
      </c>
      <c r="J3769" s="29">
        <f>표1[[#This Row],[C/V]]*표1[[#This Row],[판수]]-표1[[#This Row],[불량수량]]</f>
        <v>558</v>
      </c>
      <c r="K3769" s="28" t="s">
        <v>334</v>
      </c>
      <c r="L3769" s="28" t="s">
        <v>117</v>
      </c>
      <c r="M3769" s="30" t="s">
        <v>353</v>
      </c>
      <c r="N3769" s="56" t="s">
        <v>230</v>
      </c>
      <c r="O3769" s="25">
        <f t="shared" si="304"/>
        <v>660</v>
      </c>
      <c r="P3769" s="31">
        <v>0</v>
      </c>
      <c r="Q3769" s="32"/>
      <c r="R3769" s="33">
        <f t="shared" si="306"/>
        <v>5.6363636363636358</v>
      </c>
      <c r="S3769" s="34">
        <f t="shared" si="305"/>
        <v>120</v>
      </c>
      <c r="T3769" s="35">
        <f>IF(L3769="비가동",0,VLOOKUP(E3769,[1]단가!$D$4:$G$1048576,4,0))</f>
        <v>1541.9</v>
      </c>
      <c r="U3769" s="35">
        <f t="shared" si="307"/>
        <v>860380.20000000007</v>
      </c>
      <c r="V3769" s="36" t="str">
        <f>IF($L3769="비가동",0,IF($B3769="in",VLOOKUP($E3769,[1]투입량!$M:$T,3,FALSE),VLOOKUP($E3769,[1]투입량!$D:$I,3,FALSE)))</f>
        <v>E5005-1</v>
      </c>
      <c r="W3769" s="35">
        <f>IF($L3769="비가동",0,IF($B3769="in",VLOOKUP($E3769,[1]투입량!$M:$T,6,FALSE),VLOOKUP($E3769,[1]투입량!$D:$I,5,FALSE)))</f>
        <v>1638</v>
      </c>
      <c r="X3769" s="35">
        <f t="shared" si="309"/>
        <v>111711.6</v>
      </c>
      <c r="Y3769" s="37">
        <f>IF(V3769=0,0,VLOOKUP(V3769,'[1]원재료 (2)'!C:H,3,0)*0.001)</f>
        <v>3.25</v>
      </c>
      <c r="Z3769" s="35">
        <f t="shared" si="308"/>
        <v>363062.7</v>
      </c>
      <c r="AA3769" s="49"/>
      <c r="AB3769" s="39" t="s">
        <v>232</v>
      </c>
      <c r="AC3769" s="40"/>
    </row>
    <row r="3770" spans="1:29" ht="19.5" customHeight="1" x14ac:dyDescent="0.45">
      <c r="A3770" s="58">
        <v>46168</v>
      </c>
      <c r="B3770" s="57" t="s">
        <v>29</v>
      </c>
      <c r="C3770" s="27" t="s">
        <v>168</v>
      </c>
      <c r="D3770" s="25" t="s">
        <v>331</v>
      </c>
      <c r="E3770" s="26" t="s">
        <v>332</v>
      </c>
      <c r="F3770" s="27" t="str">
        <f>VLOOKUP(표1[[#This Row],[품번]],[1]!품번구분[#Data],2,0)</f>
        <v>G</v>
      </c>
      <c r="G3770" s="26">
        <v>16</v>
      </c>
      <c r="H3770" s="28">
        <v>62</v>
      </c>
      <c r="I3770" s="28">
        <v>0</v>
      </c>
      <c r="J3770" s="29">
        <f>표1[[#This Row],[C/V]]*표1[[#This Row],[판수]]-표1[[#This Row],[불량수량]]</f>
        <v>992</v>
      </c>
      <c r="K3770" s="28" t="s">
        <v>334</v>
      </c>
      <c r="L3770" s="28" t="s">
        <v>117</v>
      </c>
      <c r="M3770" s="30" t="s">
        <v>353</v>
      </c>
      <c r="N3770" s="56" t="s">
        <v>230</v>
      </c>
      <c r="O3770" s="25">
        <f t="shared" si="304"/>
        <v>660</v>
      </c>
      <c r="P3770" s="31">
        <v>0</v>
      </c>
      <c r="Q3770" s="32"/>
      <c r="R3770" s="33">
        <f t="shared" si="306"/>
        <v>5.6363636363636358</v>
      </c>
      <c r="S3770" s="34">
        <f t="shared" si="305"/>
        <v>120</v>
      </c>
      <c r="T3770" s="35">
        <f>IF(L3770="비가동",0,VLOOKUP(E3770,[1]단가!$D$4:$G$1048576,4,0))</f>
        <v>820.4</v>
      </c>
      <c r="U3770" s="35">
        <f t="shared" si="307"/>
        <v>813836.79999999993</v>
      </c>
      <c r="V3770" s="36" t="str">
        <f>IF($L3770="비가동",0,IF($B3770="in",VLOOKUP($E3770,[1]투입량!$M:$T,3,FALSE),VLOOKUP($E3770,[1]투입량!$D:$I,3,FALSE)))</f>
        <v>E5005-1</v>
      </c>
      <c r="W3770" s="35">
        <f>IF($L3770="비가동",0,IF($B3770="in",VLOOKUP($E3770,[1]투입량!$M:$T,6,FALSE),VLOOKUP($E3770,[1]투입량!$D:$I,5,FALSE)))</f>
        <v>360</v>
      </c>
      <c r="X3770" s="35">
        <f t="shared" si="309"/>
        <v>24552.000000000004</v>
      </c>
      <c r="Y3770" s="37">
        <f>IF(V3770=0,0,VLOOKUP(V3770,[1]원재료!C:H,3,0)*0.001)</f>
        <v>3.25</v>
      </c>
      <c r="Z3770" s="35">
        <f t="shared" si="308"/>
        <v>79794.000000000015</v>
      </c>
      <c r="AA3770" s="49"/>
      <c r="AB3770" s="39" t="s">
        <v>232</v>
      </c>
      <c r="AC3770" s="40"/>
    </row>
    <row r="3771" spans="1:29" ht="19.5" customHeight="1" x14ac:dyDescent="0.45">
      <c r="A3771" s="58">
        <v>46168</v>
      </c>
      <c r="B3771" s="57" t="s">
        <v>29</v>
      </c>
      <c r="C3771" s="27" t="s">
        <v>168</v>
      </c>
      <c r="D3771" s="25" t="s">
        <v>333</v>
      </c>
      <c r="E3771" s="26" t="s">
        <v>332</v>
      </c>
      <c r="F3771" s="27" t="str">
        <f>VLOOKUP(표1[[#This Row],[품번]],[1]!품번구분[#Data],2,0)</f>
        <v>G</v>
      </c>
      <c r="G3771" s="26">
        <v>16</v>
      </c>
      <c r="H3771" s="28">
        <v>62</v>
      </c>
      <c r="I3771" s="28">
        <v>0</v>
      </c>
      <c r="J3771" s="29">
        <f>표1[[#This Row],[C/V]]*표1[[#This Row],[판수]]-표1[[#This Row],[불량수량]]</f>
        <v>992</v>
      </c>
      <c r="K3771" s="28" t="s">
        <v>334</v>
      </c>
      <c r="L3771" s="28" t="s">
        <v>117</v>
      </c>
      <c r="M3771" s="30" t="s">
        <v>353</v>
      </c>
      <c r="N3771" s="56" t="s">
        <v>230</v>
      </c>
      <c r="O3771" s="25">
        <f t="shared" si="304"/>
        <v>660</v>
      </c>
      <c r="P3771" s="31">
        <v>0</v>
      </c>
      <c r="Q3771" s="32"/>
      <c r="R3771" s="33">
        <f t="shared" si="306"/>
        <v>5.6363636363636358</v>
      </c>
      <c r="S3771" s="34">
        <f t="shared" si="305"/>
        <v>120</v>
      </c>
      <c r="T3771" s="35">
        <f>IF(L3771="비가동",0,VLOOKUP(E3771,[1]단가!$D$4:$G$1048576,4,0))</f>
        <v>820.4</v>
      </c>
      <c r="U3771" s="35">
        <f t="shared" si="307"/>
        <v>813836.79999999993</v>
      </c>
      <c r="V3771" s="36" t="str">
        <f>IF($L3771="비가동",0,IF($B3771="in",VLOOKUP($E3771,[1]투입량!$M:$T,3,FALSE),VLOOKUP($E3771,[1]투입량!$D:$I,3,FALSE)))</f>
        <v>E5005-1</v>
      </c>
      <c r="W3771" s="35">
        <f>IF($L3771="비가동",0,IF($B3771="in",VLOOKUP($E3771,[1]투입량!$M:$T,6,FALSE),VLOOKUP($E3771,[1]투입량!$D:$I,5,FALSE)))</f>
        <v>360</v>
      </c>
      <c r="X3771" s="35">
        <f t="shared" si="309"/>
        <v>24552.000000000004</v>
      </c>
      <c r="Y3771" s="37">
        <f>IF(V3771=0,0,VLOOKUP(V3771,'[1]원재료 (2)'!C:H,3,0)*0.001)</f>
        <v>3.25</v>
      </c>
      <c r="Z3771" s="35">
        <f t="shared" si="308"/>
        <v>79794.000000000015</v>
      </c>
      <c r="AA3771" s="49"/>
      <c r="AB3771" s="39" t="s">
        <v>232</v>
      </c>
      <c r="AC3771" s="40"/>
    </row>
    <row r="3772" spans="1:29" ht="19.5" customHeight="1" x14ac:dyDescent="0.45">
      <c r="A3772" s="58">
        <v>46168</v>
      </c>
      <c r="B3772" s="57" t="s">
        <v>29</v>
      </c>
      <c r="C3772" s="27" t="s">
        <v>168</v>
      </c>
      <c r="D3772" s="25" t="s">
        <v>335</v>
      </c>
      <c r="E3772" s="26" t="s">
        <v>336</v>
      </c>
      <c r="F3772" s="27" t="str">
        <f>VLOOKUP(표1[[#This Row],[품번]],[1]!품번구분[#Data],2,0)</f>
        <v>G</v>
      </c>
      <c r="G3772" s="26">
        <v>12</v>
      </c>
      <c r="H3772" s="28">
        <v>72</v>
      </c>
      <c r="I3772" s="28">
        <v>0</v>
      </c>
      <c r="J3772" s="29">
        <f>표1[[#This Row],[C/V]]*표1[[#This Row],[판수]]-표1[[#This Row],[불량수량]]</f>
        <v>864</v>
      </c>
      <c r="K3772" s="28" t="s">
        <v>337</v>
      </c>
      <c r="L3772" s="28" t="s">
        <v>34</v>
      </c>
      <c r="M3772" s="30" t="s">
        <v>230</v>
      </c>
      <c r="N3772" s="56" t="s">
        <v>353</v>
      </c>
      <c r="O3772" s="25">
        <f t="shared" si="304"/>
        <v>620</v>
      </c>
      <c r="P3772" s="31">
        <v>0</v>
      </c>
      <c r="Q3772" s="32"/>
      <c r="R3772" s="33">
        <f t="shared" si="306"/>
        <v>6.967741935483871</v>
      </c>
      <c r="S3772" s="34">
        <f t="shared" si="305"/>
        <v>153</v>
      </c>
      <c r="T3772" s="35">
        <f>IF(L3772="비가동",0,VLOOKUP(E3772,[1]단가!$D$4:$G$1048576,4,0))</f>
        <v>382.8</v>
      </c>
      <c r="U3772" s="35">
        <f t="shared" si="307"/>
        <v>330739.20000000001</v>
      </c>
      <c r="V3772" s="36" t="str">
        <f>IF($L3772="비가동",0,IF($B3772="in",VLOOKUP($E3772,[1]투입량!$M:$T,3,FALSE),VLOOKUP($E3772,[1]투입량!$D:$I,3,FALSE)))</f>
        <v>E5007</v>
      </c>
      <c r="W3772" s="35">
        <f>IF($L3772="비가동",0,IF($B3772="in",VLOOKUP($E3772,[1]투입량!$M:$T,6,FALSE),VLOOKUP($E3772,[1]투입량!$D:$I,5,FALSE)))</f>
        <v>480</v>
      </c>
      <c r="X3772" s="35">
        <f t="shared" si="309"/>
        <v>38016</v>
      </c>
      <c r="Y3772" s="37">
        <f>IF(V3772=0,0,VLOOKUP(V3772,[1]원재료!C:H,3,0)*0.001)</f>
        <v>4.55</v>
      </c>
      <c r="Z3772" s="35">
        <f t="shared" si="308"/>
        <v>172972.79999999999</v>
      </c>
      <c r="AA3772" s="49"/>
      <c r="AB3772" s="39" t="s">
        <v>232</v>
      </c>
      <c r="AC3772" s="40"/>
    </row>
    <row r="3773" spans="1:29" ht="19.5" customHeight="1" x14ac:dyDescent="0.45">
      <c r="A3773" s="58">
        <v>46168</v>
      </c>
      <c r="B3773" s="57" t="s">
        <v>29</v>
      </c>
      <c r="C3773" s="27" t="s">
        <v>168</v>
      </c>
      <c r="D3773" s="25" t="s">
        <v>338</v>
      </c>
      <c r="E3773" s="26" t="s">
        <v>492</v>
      </c>
      <c r="F3773" s="27" t="str">
        <f>VLOOKUP(표1[[#This Row],[품번]],[1]!품번구분[#Data],2,0)</f>
        <v>G</v>
      </c>
      <c r="G3773" s="26">
        <v>6</v>
      </c>
      <c r="H3773" s="28">
        <v>16</v>
      </c>
      <c r="I3773" s="28">
        <v>0</v>
      </c>
      <c r="J3773" s="29">
        <f>표1[[#This Row],[C/V]]*표1[[#This Row],[판수]]-표1[[#This Row],[불량수량]]</f>
        <v>96</v>
      </c>
      <c r="K3773" s="28" t="s">
        <v>337</v>
      </c>
      <c r="L3773" s="28" t="s">
        <v>34</v>
      </c>
      <c r="M3773" s="30" t="s">
        <v>230</v>
      </c>
      <c r="N3773" s="30">
        <v>0.40277777777777773</v>
      </c>
      <c r="O3773" s="25">
        <f t="shared" si="304"/>
        <v>100</v>
      </c>
      <c r="P3773" s="31">
        <v>0</v>
      </c>
      <c r="Q3773" s="32"/>
      <c r="R3773" s="33">
        <f t="shared" si="306"/>
        <v>9.6</v>
      </c>
      <c r="S3773" s="34">
        <f t="shared" si="305"/>
        <v>16</v>
      </c>
      <c r="T3773" s="35">
        <f>IF(L3773="비가동",0,VLOOKUP(E3773,[1]단가!$D$4:$G$1048576,4,0))</f>
        <v>680</v>
      </c>
      <c r="U3773" s="35">
        <f t="shared" si="307"/>
        <v>65280</v>
      </c>
      <c r="V3773" s="36" t="str">
        <f>IF($L3773="비가동",0,IF($B3773="in",VLOOKUP($E3773,[1]투입량!$M:$T,3,FALSE),VLOOKUP($E3773,[1]투입량!$D:$I,3,FALSE)))</f>
        <v>E5007</v>
      </c>
      <c r="W3773" s="35">
        <f>IF($L3773="비가동",0,IF($B3773="in",VLOOKUP($E3773,[1]투입량!$M:$T,6,FALSE),VLOOKUP($E3773,[1]투입량!$D:$I,5,FALSE)))</f>
        <v>312</v>
      </c>
      <c r="X3773" s="35">
        <f t="shared" si="309"/>
        <v>5491.2000000000007</v>
      </c>
      <c r="Y3773" s="37">
        <f>IF(V3773=0,0,VLOOKUP(V3773,'[1]원재료 (2)'!C:H,3,0)*0.001)</f>
        <v>4.45</v>
      </c>
      <c r="Z3773" s="35">
        <f t="shared" si="308"/>
        <v>24435.840000000004</v>
      </c>
      <c r="AA3773" s="49"/>
      <c r="AB3773" s="39" t="s">
        <v>232</v>
      </c>
      <c r="AC3773" s="40"/>
    </row>
    <row r="3774" spans="1:29" ht="19.5" hidden="1" customHeight="1" x14ac:dyDescent="0.45">
      <c r="A3774" s="58">
        <v>46168</v>
      </c>
      <c r="B3774" s="57" t="s">
        <v>29</v>
      </c>
      <c r="C3774" s="27" t="s">
        <v>168</v>
      </c>
      <c r="D3774" s="25" t="s">
        <v>338</v>
      </c>
      <c r="E3774" s="26" t="s">
        <v>506</v>
      </c>
      <c r="F3774" s="27" t="str">
        <f>VLOOKUP(표1[[#This Row],[품번]],[1]!품번구분[#Data],2,0)</f>
        <v>G</v>
      </c>
      <c r="G3774" s="26">
        <v>8</v>
      </c>
      <c r="H3774" s="28">
        <v>28</v>
      </c>
      <c r="I3774" s="28">
        <v>0</v>
      </c>
      <c r="J3774" s="29">
        <f>표1[[#This Row],[C/V]]*표1[[#This Row],[판수]]-표1[[#This Row],[불량수량]]</f>
        <v>224</v>
      </c>
      <c r="K3774" s="28" t="s">
        <v>337</v>
      </c>
      <c r="L3774" s="28" t="s">
        <v>34</v>
      </c>
      <c r="M3774" s="30">
        <v>0.40277777777777773</v>
      </c>
      <c r="N3774" s="56" t="s">
        <v>353</v>
      </c>
      <c r="O3774" s="25">
        <f t="shared" si="304"/>
        <v>380</v>
      </c>
      <c r="P3774" s="31">
        <v>140</v>
      </c>
      <c r="Q3774" s="32" t="s">
        <v>178</v>
      </c>
      <c r="R3774" s="33">
        <f t="shared" si="306"/>
        <v>4.4210526315789469</v>
      </c>
      <c r="S3774" s="34">
        <f t="shared" si="305"/>
        <v>84</v>
      </c>
      <c r="T3774" s="35">
        <f>IF(L3774="비가동",0,VLOOKUP(E3774,[1]단가!$D$4:$G$1048576,4,0))</f>
        <v>580</v>
      </c>
      <c r="U3774" s="35">
        <f t="shared" si="307"/>
        <v>129920</v>
      </c>
      <c r="V3774" s="36" t="str">
        <f>IF($L3774="비가동",0,IF($B3774="in",VLOOKUP($E3774,[1]투입량!$M:$T,3,FALSE),VLOOKUP($E3774,[1]투입량!$D:$I,3,FALSE)))</f>
        <v>E5007</v>
      </c>
      <c r="W3774" s="35">
        <f>IF($L3774="비가동",0,IF($B3774="in",VLOOKUP($E3774,[1]투입량!$M:$T,6,FALSE),VLOOKUP($E3774,[1]투입량!$D:$I,5,FALSE)))</f>
        <v>0</v>
      </c>
      <c r="X3774" s="35">
        <f t="shared" si="309"/>
        <v>0</v>
      </c>
      <c r="Y3774" s="37">
        <f>IF(V3774=0,0,VLOOKUP(V3774,'[1]원재료 (2)'!C:H,3,0)*0.001)</f>
        <v>4.45</v>
      </c>
      <c r="Z3774" s="35">
        <f t="shared" si="308"/>
        <v>0</v>
      </c>
      <c r="AA3774" s="49"/>
      <c r="AB3774" s="39" t="s">
        <v>232</v>
      </c>
      <c r="AC3774" s="40"/>
    </row>
    <row r="3775" spans="1:29" ht="19.5" customHeight="1" x14ac:dyDescent="0.45">
      <c r="A3775" s="58">
        <v>46168</v>
      </c>
      <c r="B3775" s="57" t="s">
        <v>29</v>
      </c>
      <c r="C3775" s="27" t="s">
        <v>168</v>
      </c>
      <c r="D3775" s="25" t="s">
        <v>340</v>
      </c>
      <c r="E3775" s="26" t="s">
        <v>437</v>
      </c>
      <c r="F3775" s="27" t="str">
        <f>VLOOKUP(표1[[#This Row],[품번]],[1]!품번구분[#Data],2,0)</f>
        <v>G</v>
      </c>
      <c r="G3775" s="26">
        <v>6</v>
      </c>
      <c r="H3775" s="28">
        <v>43</v>
      </c>
      <c r="I3775" s="28">
        <v>0</v>
      </c>
      <c r="J3775" s="29">
        <f>표1[[#This Row],[C/V]]*표1[[#This Row],[판수]]-표1[[#This Row],[불량수량]]</f>
        <v>258</v>
      </c>
      <c r="K3775" s="28" t="s">
        <v>337</v>
      </c>
      <c r="L3775" s="28" t="s">
        <v>34</v>
      </c>
      <c r="M3775" s="30" t="s">
        <v>230</v>
      </c>
      <c r="N3775" s="56" t="s">
        <v>353</v>
      </c>
      <c r="O3775" s="25">
        <f t="shared" si="304"/>
        <v>620</v>
      </c>
      <c r="P3775" s="31">
        <v>0</v>
      </c>
      <c r="Q3775" s="32"/>
      <c r="R3775" s="33">
        <f t="shared" si="306"/>
        <v>4.161290322580645</v>
      </c>
      <c r="S3775" s="34">
        <f t="shared" si="305"/>
        <v>153</v>
      </c>
      <c r="T3775" s="35">
        <f>IF(L3775="비가동",0,VLOOKUP(E3775,[1]단가!$D$4:$G$1048576,4,0))</f>
        <v>1315</v>
      </c>
      <c r="U3775" s="35">
        <f t="shared" si="307"/>
        <v>339270</v>
      </c>
      <c r="V3775" s="36" t="str">
        <f>IF($L3775="비가동",0,IF($B3775="in",VLOOKUP($E3775,[1]투입량!$M:$T,3,FALSE),VLOOKUP($E3775,[1]투입량!$D:$I,3,FALSE)))</f>
        <v>E5005-1</v>
      </c>
      <c r="W3775" s="35">
        <f>IF($L3775="비가동",0,IF($B3775="in",VLOOKUP($E3775,[1]투입량!$M:$T,6,FALSE),VLOOKUP($E3775,[1]투입량!$D:$I,5,FALSE)))</f>
        <v>0</v>
      </c>
      <c r="X3775" s="35">
        <f t="shared" si="309"/>
        <v>0</v>
      </c>
      <c r="Y3775" s="37">
        <f>IF(V3775=0,0,VLOOKUP(V3775,[1]원재료!C:H,3,0)*0.001)</f>
        <v>3.25</v>
      </c>
      <c r="Z3775" s="35">
        <f t="shared" si="308"/>
        <v>0</v>
      </c>
      <c r="AA3775" s="49"/>
      <c r="AB3775" s="39" t="s">
        <v>232</v>
      </c>
      <c r="AC3775" s="40"/>
    </row>
    <row r="3776" spans="1:29" ht="19.5" customHeight="1" x14ac:dyDescent="0.45">
      <c r="A3776" s="58">
        <v>46168</v>
      </c>
      <c r="B3776" s="57" t="s">
        <v>29</v>
      </c>
      <c r="C3776" s="27" t="s">
        <v>168</v>
      </c>
      <c r="D3776" s="25" t="s">
        <v>340</v>
      </c>
      <c r="E3776" s="26" t="s">
        <v>437</v>
      </c>
      <c r="F3776" s="27" t="str">
        <f>VLOOKUP(표1[[#This Row],[품번]],[1]!품번구분[#Data],2,0)</f>
        <v>G</v>
      </c>
      <c r="G3776" s="26">
        <v>6</v>
      </c>
      <c r="H3776" s="28">
        <v>29</v>
      </c>
      <c r="I3776" s="28">
        <v>0</v>
      </c>
      <c r="J3776" s="29">
        <f>표1[[#This Row],[C/V]]*표1[[#This Row],[판수]]-표1[[#This Row],[불량수량]]</f>
        <v>174</v>
      </c>
      <c r="K3776" s="28" t="s">
        <v>337</v>
      </c>
      <c r="L3776" s="28" t="s">
        <v>34</v>
      </c>
      <c r="M3776" s="30" t="s">
        <v>230</v>
      </c>
      <c r="N3776" s="56" t="s">
        <v>353</v>
      </c>
      <c r="O3776" s="25">
        <f t="shared" si="304"/>
        <v>620</v>
      </c>
      <c r="P3776" s="31">
        <v>0</v>
      </c>
      <c r="Q3776" s="32"/>
      <c r="R3776" s="33">
        <f t="shared" si="306"/>
        <v>2.806451612903226</v>
      </c>
      <c r="S3776" s="34">
        <f t="shared" si="305"/>
        <v>153</v>
      </c>
      <c r="T3776" s="35">
        <f>IF(L3776="비가동",0,VLOOKUP(E3776,[1]단가!$D$4:$G$1048576,4,0))</f>
        <v>1315</v>
      </c>
      <c r="U3776" s="35">
        <f t="shared" si="307"/>
        <v>228810</v>
      </c>
      <c r="V3776" s="36" t="str">
        <f>IF($L3776="비가동",0,IF($B3776="in",VLOOKUP($E3776,[1]투입량!$M:$T,3,FALSE),VLOOKUP($E3776,[1]투입량!$D:$I,3,FALSE)))</f>
        <v>E5005-1</v>
      </c>
      <c r="W3776" s="35">
        <f>IF($L3776="비가동",0,IF($B3776="in",VLOOKUP($E3776,[1]투입량!$M:$T,6,FALSE),VLOOKUP($E3776,[1]투입량!$D:$I,5,FALSE)))</f>
        <v>0</v>
      </c>
      <c r="X3776" s="35">
        <f t="shared" si="309"/>
        <v>0</v>
      </c>
      <c r="Y3776" s="37">
        <f>IF(V3776=0,0,VLOOKUP(V3776,'[1]원재료 (2)'!C:H,3,0)*0.001)</f>
        <v>3.25</v>
      </c>
      <c r="Z3776" s="35">
        <f t="shared" si="308"/>
        <v>0</v>
      </c>
      <c r="AA3776" s="49"/>
      <c r="AB3776" s="39" t="s">
        <v>232</v>
      </c>
      <c r="AC3776" s="40"/>
    </row>
    <row r="3777" spans="1:29" ht="19.5" customHeight="1" x14ac:dyDescent="0.45">
      <c r="A3777" s="58">
        <v>46168</v>
      </c>
      <c r="B3777" s="57" t="s">
        <v>29</v>
      </c>
      <c r="C3777" s="27" t="s">
        <v>168</v>
      </c>
      <c r="D3777" s="25" t="s">
        <v>335</v>
      </c>
      <c r="E3777" s="26" t="s">
        <v>336</v>
      </c>
      <c r="F3777" s="27" t="str">
        <f>VLOOKUP(표1[[#This Row],[품번]],[1]!품번구분[#Data],2,0)</f>
        <v>G</v>
      </c>
      <c r="G3777" s="26">
        <v>12</v>
      </c>
      <c r="H3777" s="28">
        <v>81</v>
      </c>
      <c r="I3777" s="28">
        <v>0</v>
      </c>
      <c r="J3777" s="29">
        <f>표1[[#This Row],[C/V]]*표1[[#This Row],[판수]]-표1[[#This Row],[불량수량]]</f>
        <v>972</v>
      </c>
      <c r="K3777" s="28" t="s">
        <v>342</v>
      </c>
      <c r="L3777" s="28" t="s">
        <v>117</v>
      </c>
      <c r="M3777" s="30" t="s">
        <v>353</v>
      </c>
      <c r="N3777" s="56" t="s">
        <v>230</v>
      </c>
      <c r="O3777" s="25">
        <f t="shared" si="304"/>
        <v>660</v>
      </c>
      <c r="P3777" s="31">
        <v>0</v>
      </c>
      <c r="Q3777" s="32"/>
      <c r="R3777" s="33">
        <f t="shared" si="306"/>
        <v>7.3636363636363633</v>
      </c>
      <c r="S3777" s="34">
        <f t="shared" si="305"/>
        <v>153</v>
      </c>
      <c r="T3777" s="35">
        <f>IF(L3777="비가동",0,VLOOKUP(E3777,[1]단가!$D$4:$G$1048576,4,0))</f>
        <v>382.8</v>
      </c>
      <c r="U3777" s="35">
        <f t="shared" si="307"/>
        <v>372081.60000000003</v>
      </c>
      <c r="V3777" s="36" t="str">
        <f>IF($L3777="비가동",0,IF($B3777="in",VLOOKUP($E3777,[1]투입량!$M:$T,3,FALSE),VLOOKUP($E3777,[1]투입량!$D:$I,3,FALSE)))</f>
        <v>E5007</v>
      </c>
      <c r="W3777" s="35">
        <f>IF($L3777="비가동",0,IF($B3777="in",VLOOKUP($E3777,[1]투입량!$M:$T,6,FALSE),VLOOKUP($E3777,[1]투입량!$D:$I,5,FALSE)))</f>
        <v>480</v>
      </c>
      <c r="X3777" s="35">
        <f t="shared" si="309"/>
        <v>42768</v>
      </c>
      <c r="Y3777" s="37">
        <f>IF(V3777=0,0,VLOOKUP(V3777,'[1]원재료 (2)'!C:H,3,0)*0.001)</f>
        <v>4.45</v>
      </c>
      <c r="Z3777" s="35">
        <f t="shared" si="308"/>
        <v>190317.6</v>
      </c>
      <c r="AA3777" s="49"/>
      <c r="AB3777" s="39" t="s">
        <v>232</v>
      </c>
      <c r="AC3777" s="40"/>
    </row>
    <row r="3778" spans="1:29" ht="19.5" customHeight="1" x14ac:dyDescent="0.45">
      <c r="A3778" s="58">
        <v>46168</v>
      </c>
      <c r="B3778" s="57" t="s">
        <v>29</v>
      </c>
      <c r="C3778" s="27" t="s">
        <v>168</v>
      </c>
      <c r="D3778" s="25" t="s">
        <v>338</v>
      </c>
      <c r="E3778" s="26" t="s">
        <v>506</v>
      </c>
      <c r="F3778" s="27" t="str">
        <f>VLOOKUP(표1[[#This Row],[품번]],[1]!품번구분[#Data],2,0)</f>
        <v>G</v>
      </c>
      <c r="G3778" s="26">
        <v>8</v>
      </c>
      <c r="H3778" s="28">
        <v>56</v>
      </c>
      <c r="I3778" s="28">
        <v>0</v>
      </c>
      <c r="J3778" s="29">
        <f>표1[[#This Row],[C/V]]*표1[[#This Row],[판수]]-표1[[#This Row],[불량수량]]</f>
        <v>448</v>
      </c>
      <c r="K3778" s="28" t="s">
        <v>342</v>
      </c>
      <c r="L3778" s="28" t="s">
        <v>117</v>
      </c>
      <c r="M3778" s="30" t="s">
        <v>353</v>
      </c>
      <c r="N3778" s="56" t="s">
        <v>230</v>
      </c>
      <c r="O3778" s="25">
        <f t="shared" ref="O3778:O3841" si="310">IF(OR($M3778="",$N3778="",$M3778=$N3778),0,MAX(0,IF(AND(WEEKDAY($A3778,2)&lt;=5,$L3778="주간"),MIN(ROUND(MOD($N3778-$M3778,1)*1440-IF(AND($M3778&lt;TIME(13,0,0),IF($N3778&lt;=$M3778,$N3778+1,$N3778)&gt;TIME(12,0,0)),(MIN(IF($N3778&lt;=$M3778,$N3778+1,$N3778),TIME(13,0,0))-MAX($M3778,TIME(12,0,0)))*1440,0)-IF(AND($M3778&lt;TIME(17,40,0),IF($N3778&lt;=$M3778,$N3778+1,$N3778)&gt;TIME(17,0,0)),(MIN(IF($N3778&lt;=$M3778,$N3778+1,$N3778),TIME(17,40,0))-MAX($M3778,TIME(17,0,0)))*1440,0),0),620),IF(AND(WEEKDAY($A3778,2)&lt;=5,$L3778="야간"),MIN(ROUND(MOD($N3778-$M3778,1)*1440-IF(AND(IF($M3778&lt;0.5,$M3778+1,$M3778)&lt;TIME(3,30,0)+1,IF($N3778&lt;0.5,$N3778+1,$N3778)&gt;TIME(2,30,0)+1),(MIN(IF($N3778&lt;0.5,$N3778+1,$N3778),TIME(3,30,0)+1)-MAX(IF($M3778&lt;0.5,$M3778+1,$M3778),TIME(2,30,0)+1))*1440,0),0),660),IF(AND(WEEKDAY($A3778,2)&gt;5,$L3778="주간"),MIN(ROUND(MOD($N3778-$M3778,1)*1440-IF(AND($M3778&lt;TIME(13,0,0),IF($N3778&lt;=$M3778,$N3778+1,$N3778)&gt;TIME(12,0,0)),(MIN(IF($N3778&lt;=$M3778,$N3778+1,$N3778),TIME(13,0,0))-MAX($M3778,TIME(12,0,0)))*1440,0),0),540),IF(AND(WEEKDAY($A3778,2)&gt;5,$L3778="야간"),MIN(ROUND(MOD($N3778-$M3778,1)*1440-IF(AND(IF($M3778&lt;0.5,$M3778+1,$M3778)&lt;TIME(3,30,0)+1,IF($N3778&lt;0.5,$N3778+1,$N3778)&gt;TIME(2,0,0)+1),(MIN(IF($N3778&lt;0.5,$N3778+1,$N3778),TIME(3,30,0)+1)-MAX(IF($M3778&lt;0.5,$M3778+1,$M3778),TIME(2,0,0)+1))*1440,0),0),750),0))))-$P3778))</f>
        <v>660</v>
      </c>
      <c r="P3778" s="31">
        <v>0</v>
      </c>
      <c r="Q3778" s="32"/>
      <c r="R3778" s="33">
        <f t="shared" si="306"/>
        <v>5.0909090909090908</v>
      </c>
      <c r="S3778" s="34">
        <f t="shared" si="305"/>
        <v>84</v>
      </c>
      <c r="T3778" s="35">
        <f>IF(L3778="비가동",0,VLOOKUP(E3778,[1]단가!$D$4:$G$1048576,4,0))</f>
        <v>580</v>
      </c>
      <c r="U3778" s="35">
        <f t="shared" si="307"/>
        <v>259840</v>
      </c>
      <c r="V3778" s="36" t="str">
        <f>IF($L3778="비가동",0,IF($B3778="in",VLOOKUP($E3778,[1]투입량!$M:$T,3,FALSE),VLOOKUP($E3778,[1]투입량!$D:$I,3,FALSE)))</f>
        <v>E5007</v>
      </c>
      <c r="W3778" s="35">
        <f>IF($L3778="비가동",0,IF($B3778="in",VLOOKUP($E3778,[1]투입량!$M:$T,6,FALSE),VLOOKUP($E3778,[1]투입량!$D:$I,5,FALSE)))</f>
        <v>0</v>
      </c>
      <c r="X3778" s="35">
        <f t="shared" si="309"/>
        <v>0</v>
      </c>
      <c r="Y3778" s="37">
        <f>IF(V3778=0,0,VLOOKUP(V3778,'[1]원재료 (2)'!C:H,3,0)*0.001)</f>
        <v>4.45</v>
      </c>
      <c r="Z3778" s="35">
        <f t="shared" si="308"/>
        <v>0</v>
      </c>
      <c r="AA3778" s="49"/>
      <c r="AB3778" s="39" t="s">
        <v>232</v>
      </c>
      <c r="AC3778" s="40"/>
    </row>
    <row r="3779" spans="1:29" ht="19.5" customHeight="1" x14ac:dyDescent="0.45">
      <c r="A3779" s="58">
        <v>46168</v>
      </c>
      <c r="B3779" s="57" t="s">
        <v>29</v>
      </c>
      <c r="C3779" s="27" t="s">
        <v>168</v>
      </c>
      <c r="D3779" s="25" t="s">
        <v>340</v>
      </c>
      <c r="E3779" s="26" t="s">
        <v>437</v>
      </c>
      <c r="F3779" s="27" t="str">
        <f>VLOOKUP(표1[[#This Row],[품번]],[1]!품번구분[#Data],2,0)</f>
        <v>G</v>
      </c>
      <c r="G3779" s="26">
        <v>6</v>
      </c>
      <c r="H3779" s="28">
        <v>81</v>
      </c>
      <c r="I3779" s="28">
        <v>0</v>
      </c>
      <c r="J3779" s="29">
        <f>표1[[#This Row],[C/V]]*표1[[#This Row],[판수]]-표1[[#This Row],[불량수량]]</f>
        <v>486</v>
      </c>
      <c r="K3779" s="28" t="s">
        <v>342</v>
      </c>
      <c r="L3779" s="28" t="s">
        <v>117</v>
      </c>
      <c r="M3779" s="30" t="s">
        <v>353</v>
      </c>
      <c r="N3779" s="56" t="s">
        <v>230</v>
      </c>
      <c r="O3779" s="25">
        <f t="shared" si="310"/>
        <v>660</v>
      </c>
      <c r="P3779" s="31">
        <v>0</v>
      </c>
      <c r="Q3779" s="32"/>
      <c r="R3779" s="33">
        <f t="shared" si="306"/>
        <v>7.3636363636363633</v>
      </c>
      <c r="S3779" s="34">
        <f t="shared" ref="S3779:S3842" si="311">SUMIFS(H:H,$A:$A,A3779,$D:$D,D3779,$E:$E,E3779)</f>
        <v>153</v>
      </c>
      <c r="T3779" s="35">
        <f>IF(L3779="비가동",0,VLOOKUP(E3779,[1]단가!$D$4:$G$1048576,4,0))</f>
        <v>1315</v>
      </c>
      <c r="U3779" s="35">
        <f t="shared" si="307"/>
        <v>639090</v>
      </c>
      <c r="V3779" s="36" t="str">
        <f>IF($L3779="비가동",0,IF($B3779="in",VLOOKUP($E3779,[1]투입량!$M:$T,3,FALSE),VLOOKUP($E3779,[1]투입량!$D:$I,3,FALSE)))</f>
        <v>E5005-1</v>
      </c>
      <c r="W3779" s="35">
        <f>IF($L3779="비가동",0,IF($B3779="in",VLOOKUP($E3779,[1]투입량!$M:$T,6,FALSE),VLOOKUP($E3779,[1]투입량!$D:$I,5,FALSE)))</f>
        <v>0</v>
      </c>
      <c r="X3779" s="35">
        <f t="shared" si="309"/>
        <v>0</v>
      </c>
      <c r="Y3779" s="37">
        <f>IF(V3779=0,0,VLOOKUP(V3779,'[1]원재료 (2)'!C:H,3,0)*0.001)</f>
        <v>3.25</v>
      </c>
      <c r="Z3779" s="35">
        <f t="shared" si="308"/>
        <v>0</v>
      </c>
      <c r="AA3779" s="49"/>
      <c r="AB3779" s="39" t="s">
        <v>232</v>
      </c>
      <c r="AC3779" s="40"/>
    </row>
    <row r="3780" spans="1:29" ht="19.5" hidden="1" customHeight="1" x14ac:dyDescent="0.45">
      <c r="A3780" s="58">
        <v>46168</v>
      </c>
      <c r="B3780" s="57" t="s">
        <v>29</v>
      </c>
      <c r="C3780" s="27" t="s">
        <v>168</v>
      </c>
      <c r="D3780" s="25" t="s">
        <v>384</v>
      </c>
      <c r="E3780" s="26" t="s">
        <v>507</v>
      </c>
      <c r="F3780" s="27" t="str">
        <f>VLOOKUP(표1[[#This Row],[품번]],[1]!품번구분[#Data],2,0)</f>
        <v>G</v>
      </c>
      <c r="G3780" s="26">
        <v>4</v>
      </c>
      <c r="H3780" s="28">
        <v>60</v>
      </c>
      <c r="I3780" s="28">
        <v>0</v>
      </c>
      <c r="J3780" s="29">
        <f>표1[[#This Row],[C/V]]*표1[[#This Row],[판수]]-표1[[#This Row],[불량수량]]</f>
        <v>240</v>
      </c>
      <c r="K3780" s="28" t="s">
        <v>301</v>
      </c>
      <c r="L3780" s="28" t="s">
        <v>34</v>
      </c>
      <c r="M3780" s="44" t="s">
        <v>230</v>
      </c>
      <c r="N3780" s="55" t="s">
        <v>353</v>
      </c>
      <c r="O3780" s="25">
        <f t="shared" si="310"/>
        <v>360</v>
      </c>
      <c r="P3780" s="31">
        <v>260</v>
      </c>
      <c r="Q3780" s="32" t="s">
        <v>343</v>
      </c>
      <c r="R3780" s="33">
        <f t="shared" si="306"/>
        <v>10</v>
      </c>
      <c r="S3780" s="34">
        <f t="shared" si="311"/>
        <v>60</v>
      </c>
      <c r="T3780" s="35">
        <f>IF(L3780="비가동",0,VLOOKUP(E3780,[1]단가!$D$4:$G$1048576,4,0))</f>
        <v>771.3</v>
      </c>
      <c r="U3780" s="35">
        <f t="shared" si="307"/>
        <v>185112</v>
      </c>
      <c r="V3780" s="36" t="str">
        <f>IF($L3780="비가동",0,IF($B3780="in",VLOOKUP($E3780,[1]투입량!$M:$T,3,FALSE),VLOOKUP($E3780,[1]투입량!$D:$I,3,FALSE)))</f>
        <v>E5005-1</v>
      </c>
      <c r="W3780" s="35">
        <f>IF($L3780="비가동",0,IF($B3780="in",VLOOKUP($E3780,[1]투입량!$M:$T,6,FALSE),VLOOKUP($E3780,[1]투입량!$D:$I,5,FALSE)))</f>
        <v>371</v>
      </c>
      <c r="X3780" s="35">
        <f t="shared" si="309"/>
        <v>24486</v>
      </c>
      <c r="Y3780" s="37">
        <f>IF(V3780=0,0,VLOOKUP(V3780,[1]원재료!C:H,3,0)*0.001)</f>
        <v>3.25</v>
      </c>
      <c r="Z3780" s="35">
        <f t="shared" si="308"/>
        <v>79579.5</v>
      </c>
      <c r="AA3780" s="49"/>
      <c r="AB3780" s="39" t="s">
        <v>232</v>
      </c>
      <c r="AC3780" s="40"/>
    </row>
    <row r="3781" spans="1:29" ht="19.5" customHeight="1" x14ac:dyDescent="0.45">
      <c r="A3781" s="58">
        <v>46168</v>
      </c>
      <c r="B3781" s="57" t="s">
        <v>29</v>
      </c>
      <c r="C3781" s="27" t="s">
        <v>168</v>
      </c>
      <c r="D3781" s="25" t="s">
        <v>414</v>
      </c>
      <c r="E3781" s="26" t="s">
        <v>355</v>
      </c>
      <c r="F3781" s="27" t="str">
        <f>VLOOKUP(표1[[#This Row],[품번]],[1]!품번구분[#Data],2,0)</f>
        <v>G</v>
      </c>
      <c r="G3781" s="26">
        <v>20</v>
      </c>
      <c r="H3781" s="28">
        <v>81</v>
      </c>
      <c r="I3781" s="28">
        <v>0</v>
      </c>
      <c r="J3781" s="29">
        <f>표1[[#This Row],[C/V]]*표1[[#This Row],[판수]]-표1[[#This Row],[불량수량]]</f>
        <v>1620</v>
      </c>
      <c r="K3781" s="28" t="s">
        <v>301</v>
      </c>
      <c r="L3781" s="28" t="s">
        <v>34</v>
      </c>
      <c r="M3781" s="44" t="s">
        <v>230</v>
      </c>
      <c r="N3781" s="55" t="s">
        <v>353</v>
      </c>
      <c r="O3781" s="25">
        <f t="shared" si="310"/>
        <v>620</v>
      </c>
      <c r="P3781" s="31">
        <v>0</v>
      </c>
      <c r="Q3781" s="32"/>
      <c r="R3781" s="33">
        <f t="shared" si="306"/>
        <v>7.838709677419355</v>
      </c>
      <c r="S3781" s="34">
        <f t="shared" si="311"/>
        <v>167</v>
      </c>
      <c r="T3781" s="35">
        <f>IF(L3781="비가동",0,VLOOKUP(E3781,[1]단가!$D$4:$G$1048576,4,0))</f>
        <v>380</v>
      </c>
      <c r="U3781" s="35">
        <f t="shared" si="307"/>
        <v>615600</v>
      </c>
      <c r="V3781" s="36" t="str">
        <f>IF($L3781="비가동",0,IF($B3781="in",VLOOKUP($E3781,[1]투입량!$M:$T,3,FALSE),VLOOKUP($E3781,[1]투입량!$D:$I,3,FALSE)))</f>
        <v>H-N7001</v>
      </c>
      <c r="W3781" s="35">
        <f>IF($L3781="비가동",0,IF($B3781="in",VLOOKUP($E3781,[1]투입량!$M:$T,6,FALSE),VLOOKUP($E3781,[1]투입량!$D:$I,5,FALSE)))</f>
        <v>84</v>
      </c>
      <c r="X3781" s="35">
        <f t="shared" si="309"/>
        <v>7484.4000000000005</v>
      </c>
      <c r="Y3781" s="37">
        <f>IF(V3781=0,0,VLOOKUP(V3781,[1]원재료!C:H,3,0)*0.001)</f>
        <v>22.900000000000002</v>
      </c>
      <c r="Z3781" s="35">
        <f t="shared" si="308"/>
        <v>171392.76000000004</v>
      </c>
      <c r="AA3781" s="49"/>
      <c r="AB3781" s="39" t="s">
        <v>232</v>
      </c>
      <c r="AC3781" s="40"/>
    </row>
    <row r="3782" spans="1:29" ht="19.5" customHeight="1" x14ac:dyDescent="0.45">
      <c r="A3782" s="58">
        <v>46168</v>
      </c>
      <c r="B3782" s="57" t="s">
        <v>29</v>
      </c>
      <c r="C3782" s="27" t="s">
        <v>168</v>
      </c>
      <c r="D3782" s="25" t="s">
        <v>416</v>
      </c>
      <c r="E3782" s="26" t="s">
        <v>417</v>
      </c>
      <c r="F3782" s="27" t="str">
        <f>VLOOKUP(표1[[#This Row],[품번]],[1]!품번구분[#Data],2,0)</f>
        <v>G</v>
      </c>
      <c r="G3782" s="26">
        <v>160</v>
      </c>
      <c r="H3782" s="28">
        <v>51</v>
      </c>
      <c r="I3782" s="28">
        <v>0</v>
      </c>
      <c r="J3782" s="29">
        <f>표1[[#This Row],[C/V]]*표1[[#This Row],[판수]]-표1[[#This Row],[불량수량]]</f>
        <v>8160</v>
      </c>
      <c r="K3782" s="28" t="s">
        <v>301</v>
      </c>
      <c r="L3782" s="28" t="s">
        <v>34</v>
      </c>
      <c r="M3782" s="44" t="s">
        <v>230</v>
      </c>
      <c r="N3782" s="55" t="s">
        <v>353</v>
      </c>
      <c r="O3782" s="25">
        <f t="shared" si="310"/>
        <v>620</v>
      </c>
      <c r="P3782" s="31">
        <v>0</v>
      </c>
      <c r="Q3782" s="32"/>
      <c r="R3782" s="33">
        <f t="shared" ref="R3782:R3845" si="312">IF(H3782=0,"",H3782/O3782*60)</f>
        <v>4.935483870967742</v>
      </c>
      <c r="S3782" s="34">
        <f t="shared" si="311"/>
        <v>108</v>
      </c>
      <c r="T3782" s="35">
        <f>IF(L3782="비가동",0,VLOOKUP(E3782,[1]단가!$D$4:$G$1048576,4,0))</f>
        <v>58</v>
      </c>
      <c r="U3782" s="35">
        <f t="shared" si="307"/>
        <v>473280</v>
      </c>
      <c r="V3782" s="36" t="str">
        <f>IF($L3782="비가동",0,IF($B3782="in",VLOOKUP($E3782,[1]투입량!$M:$T,3,FALSE),VLOOKUP($E3782,[1]투입량!$D:$I,3,FALSE)))</f>
        <v>E7003</v>
      </c>
      <c r="W3782" s="35">
        <f>IF($L3782="비가동",0,IF($B3782="in",VLOOKUP($E3782,[1]투입량!$M:$T,6,FALSE),VLOOKUP($E3782,[1]투입량!$D:$I,5,FALSE)))</f>
        <v>80</v>
      </c>
      <c r="X3782" s="35">
        <f t="shared" si="309"/>
        <v>4488</v>
      </c>
      <c r="Y3782" s="37">
        <f>IF(V3782=0,0,VLOOKUP(V3782,[1]원재료!C:H,3,0)*0.001)</f>
        <v>4.95</v>
      </c>
      <c r="Z3782" s="35">
        <f t="shared" si="308"/>
        <v>22215.600000000002</v>
      </c>
      <c r="AA3782" s="49"/>
      <c r="AB3782" s="39" t="s">
        <v>232</v>
      </c>
      <c r="AC3782" s="40"/>
    </row>
    <row r="3783" spans="1:29" ht="19.5" customHeight="1" x14ac:dyDescent="0.45">
      <c r="A3783" s="58">
        <v>46168</v>
      </c>
      <c r="B3783" s="57" t="s">
        <v>29</v>
      </c>
      <c r="C3783" s="27" t="s">
        <v>168</v>
      </c>
      <c r="D3783" s="25" t="s">
        <v>414</v>
      </c>
      <c r="E3783" s="26" t="s">
        <v>355</v>
      </c>
      <c r="F3783" s="27" t="str">
        <f>VLOOKUP(표1[[#This Row],[품번]],[1]!품번구분[#Data],2,0)</f>
        <v>G</v>
      </c>
      <c r="G3783" s="26">
        <v>20</v>
      </c>
      <c r="H3783" s="28">
        <v>86</v>
      </c>
      <c r="I3783" s="28">
        <v>0</v>
      </c>
      <c r="J3783" s="29">
        <f>표1[[#This Row],[C/V]]*표1[[#This Row],[판수]]-표1[[#This Row],[불량수량]]</f>
        <v>1720</v>
      </c>
      <c r="K3783" s="28" t="s">
        <v>358</v>
      </c>
      <c r="L3783" s="28" t="s">
        <v>117</v>
      </c>
      <c r="M3783" s="30" t="s">
        <v>353</v>
      </c>
      <c r="N3783" s="56" t="s">
        <v>230</v>
      </c>
      <c r="O3783" s="25">
        <f t="shared" si="310"/>
        <v>660</v>
      </c>
      <c r="P3783" s="31">
        <v>0</v>
      </c>
      <c r="Q3783" s="32"/>
      <c r="R3783" s="33">
        <f t="shared" si="312"/>
        <v>7.8181818181818183</v>
      </c>
      <c r="S3783" s="34">
        <f t="shared" si="311"/>
        <v>167</v>
      </c>
      <c r="T3783" s="35">
        <f>IF(L3783="비가동",0,VLOOKUP(E3783,[1]단가!$D$4:$G$1048576,4,0))</f>
        <v>380</v>
      </c>
      <c r="U3783" s="35">
        <f t="shared" si="307"/>
        <v>653600</v>
      </c>
      <c r="V3783" s="36" t="str">
        <f>IF($L3783="비가동",0,IF($B3783="in",VLOOKUP($E3783,[1]투입량!$M:$T,3,FALSE),VLOOKUP($E3783,[1]투입량!$D:$I,3,FALSE)))</f>
        <v>H-N7001</v>
      </c>
      <c r="W3783" s="35">
        <f>IF($L3783="비가동",0,IF($B3783="in",VLOOKUP($E3783,[1]투입량!$M:$T,6,FALSE),VLOOKUP($E3783,[1]투입량!$D:$I,5,FALSE)))</f>
        <v>84</v>
      </c>
      <c r="X3783" s="35">
        <f t="shared" si="309"/>
        <v>7946.4000000000005</v>
      </c>
      <c r="Y3783" s="37">
        <f>IF(V3783=0,0,VLOOKUP(V3783,'[1]원재료 (2)'!C:H,3,0)*0.001)</f>
        <v>22.900000000000002</v>
      </c>
      <c r="Z3783" s="35">
        <f t="shared" si="308"/>
        <v>181972.56000000003</v>
      </c>
      <c r="AA3783" s="49"/>
      <c r="AB3783" s="39" t="s">
        <v>232</v>
      </c>
      <c r="AC3783" s="40"/>
    </row>
    <row r="3784" spans="1:29" ht="19.5" customHeight="1" x14ac:dyDescent="0.45">
      <c r="A3784" s="58">
        <v>46168</v>
      </c>
      <c r="B3784" s="57" t="s">
        <v>29</v>
      </c>
      <c r="C3784" s="27" t="s">
        <v>168</v>
      </c>
      <c r="D3784" s="25" t="s">
        <v>416</v>
      </c>
      <c r="E3784" s="26" t="s">
        <v>417</v>
      </c>
      <c r="F3784" s="27" t="str">
        <f>VLOOKUP(표1[[#This Row],[품번]],[1]!품번구분[#Data],2,0)</f>
        <v>G</v>
      </c>
      <c r="G3784" s="26">
        <v>160</v>
      </c>
      <c r="H3784" s="28">
        <v>57</v>
      </c>
      <c r="I3784" s="28">
        <v>0</v>
      </c>
      <c r="J3784" s="29">
        <f>표1[[#This Row],[C/V]]*표1[[#This Row],[판수]]-표1[[#This Row],[불량수량]]</f>
        <v>9120</v>
      </c>
      <c r="K3784" s="28" t="s">
        <v>358</v>
      </c>
      <c r="L3784" s="28" t="s">
        <v>117</v>
      </c>
      <c r="M3784" s="30" t="s">
        <v>353</v>
      </c>
      <c r="N3784" s="56" t="s">
        <v>230</v>
      </c>
      <c r="O3784" s="25">
        <f t="shared" si="310"/>
        <v>660</v>
      </c>
      <c r="P3784" s="31">
        <v>0</v>
      </c>
      <c r="Q3784" s="32"/>
      <c r="R3784" s="33">
        <f t="shared" si="312"/>
        <v>5.1818181818181817</v>
      </c>
      <c r="S3784" s="34">
        <f t="shared" si="311"/>
        <v>108</v>
      </c>
      <c r="T3784" s="35">
        <f>IF(L3784="비가동",0,VLOOKUP(E3784,[1]단가!$D$4:$G$1048576,4,0))</f>
        <v>58</v>
      </c>
      <c r="U3784" s="35">
        <f t="shared" si="307"/>
        <v>528960</v>
      </c>
      <c r="V3784" s="36" t="str">
        <f>IF($L3784="비가동",0,IF($B3784="in",VLOOKUP($E3784,[1]투입량!$M:$T,3,FALSE),VLOOKUP($E3784,[1]투입량!$D:$I,3,FALSE)))</f>
        <v>E7003</v>
      </c>
      <c r="W3784" s="35">
        <f>IF($L3784="비가동",0,IF($B3784="in",VLOOKUP($E3784,[1]투입량!$M:$T,6,FALSE),VLOOKUP($E3784,[1]투입량!$D:$I,5,FALSE)))</f>
        <v>80</v>
      </c>
      <c r="X3784" s="35">
        <f t="shared" si="309"/>
        <v>5016</v>
      </c>
      <c r="Y3784" s="37">
        <f>IF(V3784=0,0,VLOOKUP(V3784,[1]원재료!C:H,3,0)*0.001)</f>
        <v>4.95</v>
      </c>
      <c r="Z3784" s="35">
        <f t="shared" si="308"/>
        <v>24829.200000000001</v>
      </c>
      <c r="AA3784" s="49"/>
      <c r="AB3784" s="39" t="s">
        <v>232</v>
      </c>
      <c r="AC3784" s="40"/>
    </row>
    <row r="3785" spans="1:29" ht="19.5" hidden="1" customHeight="1" x14ac:dyDescent="0.45">
      <c r="A3785" s="58">
        <v>46168</v>
      </c>
      <c r="B3785" s="57" t="s">
        <v>29</v>
      </c>
      <c r="C3785" s="27" t="s">
        <v>168</v>
      </c>
      <c r="D3785" s="25" t="s">
        <v>430</v>
      </c>
      <c r="E3785" s="26" t="s">
        <v>508</v>
      </c>
      <c r="F3785" s="27" t="str">
        <f>VLOOKUP(표1[[#This Row],[품번]],[1]!품번구분[#Data],2,0)</f>
        <v>G</v>
      </c>
      <c r="G3785" s="26">
        <v>4</v>
      </c>
      <c r="H3785" s="28">
        <v>20</v>
      </c>
      <c r="I3785" s="28">
        <v>0</v>
      </c>
      <c r="J3785" s="29">
        <f>표1[[#This Row],[C/V]]*표1[[#This Row],[판수]]-표1[[#This Row],[불량수량]]</f>
        <v>80</v>
      </c>
      <c r="K3785" s="28" t="s">
        <v>301</v>
      </c>
      <c r="L3785" s="28" t="s">
        <v>34</v>
      </c>
      <c r="M3785" s="44" t="s">
        <v>230</v>
      </c>
      <c r="N3785" s="55" t="s">
        <v>353</v>
      </c>
      <c r="O3785" s="25">
        <f t="shared" si="310"/>
        <v>260</v>
      </c>
      <c r="P3785" s="31">
        <v>360</v>
      </c>
      <c r="Q3785" s="32" t="s">
        <v>343</v>
      </c>
      <c r="R3785" s="33">
        <f t="shared" si="312"/>
        <v>4.6153846153846159</v>
      </c>
      <c r="S3785" s="34">
        <f t="shared" si="311"/>
        <v>105</v>
      </c>
      <c r="T3785" s="35">
        <f>IF(L3785="비가동",0,VLOOKUP(E3785,[1]단가!$D$4:$G$1048576,4,0))</f>
        <v>878.2</v>
      </c>
      <c r="U3785" s="35">
        <f t="shared" si="307"/>
        <v>70256</v>
      </c>
      <c r="V3785" s="36" t="str">
        <f>IF($L3785="비가동",0,IF($B3785="in",VLOOKUP($E3785,[1]투입량!$M:$T,3,FALSE),VLOOKUP($E3785,[1]투입량!$D:$I,3,FALSE)))</f>
        <v>E5005-1</v>
      </c>
      <c r="W3785" s="35">
        <f>IF($L3785="비가동",0,IF($B3785="in",VLOOKUP($E3785,[1]투입량!$M:$T,6,FALSE),VLOOKUP($E3785,[1]투입량!$D:$I,5,FALSE)))</f>
        <v>484</v>
      </c>
      <c r="X3785" s="35">
        <f t="shared" si="309"/>
        <v>10648.000000000002</v>
      </c>
      <c r="Y3785" s="37">
        <f>IF(V3785=0,0,VLOOKUP(V3785,[1]원재료!C:H,3,0)*0.001)</f>
        <v>3.25</v>
      </c>
      <c r="Z3785" s="35">
        <f t="shared" si="308"/>
        <v>34606.000000000007</v>
      </c>
      <c r="AA3785" s="49"/>
      <c r="AB3785" s="39" t="s">
        <v>232</v>
      </c>
      <c r="AC3785" s="40"/>
    </row>
    <row r="3786" spans="1:29" ht="19.5" customHeight="1" x14ac:dyDescent="0.45">
      <c r="A3786" s="58">
        <v>46168</v>
      </c>
      <c r="B3786" s="57" t="s">
        <v>29</v>
      </c>
      <c r="C3786" s="27" t="s">
        <v>168</v>
      </c>
      <c r="D3786" s="25" t="s">
        <v>430</v>
      </c>
      <c r="E3786" s="26" t="s">
        <v>508</v>
      </c>
      <c r="F3786" s="27" t="str">
        <f>VLOOKUP(표1[[#This Row],[품번]],[1]!품번구분[#Data],2,0)</f>
        <v>G</v>
      </c>
      <c r="G3786" s="26">
        <v>4</v>
      </c>
      <c r="H3786" s="28">
        <v>85</v>
      </c>
      <c r="I3786" s="28">
        <v>0</v>
      </c>
      <c r="J3786" s="29">
        <f>표1[[#This Row],[C/V]]*표1[[#This Row],[판수]]-표1[[#This Row],[불량수량]]</f>
        <v>340</v>
      </c>
      <c r="K3786" s="28" t="s">
        <v>358</v>
      </c>
      <c r="L3786" s="28" t="s">
        <v>117</v>
      </c>
      <c r="M3786" s="44" t="s">
        <v>353</v>
      </c>
      <c r="N3786" s="55" t="s">
        <v>230</v>
      </c>
      <c r="O3786" s="25">
        <f t="shared" si="310"/>
        <v>660</v>
      </c>
      <c r="P3786" s="31">
        <v>0</v>
      </c>
      <c r="Q3786" s="32"/>
      <c r="R3786" s="33">
        <f t="shared" si="312"/>
        <v>7.7272727272727266</v>
      </c>
      <c r="S3786" s="34">
        <f t="shared" si="311"/>
        <v>105</v>
      </c>
      <c r="T3786" s="35">
        <f>IF(L3786="비가동",0,VLOOKUP(E3786,[1]단가!$D$4:$G$1048576,4,0))</f>
        <v>878.2</v>
      </c>
      <c r="U3786" s="35">
        <f t="shared" si="307"/>
        <v>298588</v>
      </c>
      <c r="V3786" s="36" t="str">
        <f>IF($L3786="비가동",0,IF($B3786="in",VLOOKUP($E3786,[1]투입량!$M:$T,3,FALSE),VLOOKUP($E3786,[1]투입량!$D:$I,3,FALSE)))</f>
        <v>E5005-1</v>
      </c>
      <c r="W3786" s="35">
        <f>IF($L3786="비가동",0,IF($B3786="in",VLOOKUP($E3786,[1]투입량!$M:$T,6,FALSE),VLOOKUP($E3786,[1]투입량!$D:$I,5,FALSE)))</f>
        <v>484</v>
      </c>
      <c r="X3786" s="35">
        <f t="shared" si="309"/>
        <v>45254.000000000007</v>
      </c>
      <c r="Y3786" s="37">
        <f>IF(V3786=0,0,VLOOKUP(V3786,'[1]원재료 (2)'!C:H,3,0)*0.001)</f>
        <v>3.25</v>
      </c>
      <c r="Z3786" s="35">
        <f t="shared" si="308"/>
        <v>147075.50000000003</v>
      </c>
      <c r="AA3786" s="49"/>
      <c r="AB3786" s="39" t="s">
        <v>232</v>
      </c>
      <c r="AC3786" s="40"/>
    </row>
    <row r="3787" spans="1:29" ht="19.5" customHeight="1" x14ac:dyDescent="0.45">
      <c r="A3787" s="58">
        <v>46168</v>
      </c>
      <c r="B3787" s="57" t="s">
        <v>29</v>
      </c>
      <c r="C3787" s="27" t="s">
        <v>168</v>
      </c>
      <c r="D3787" s="25" t="s">
        <v>345</v>
      </c>
      <c r="E3787" s="26" t="s">
        <v>346</v>
      </c>
      <c r="F3787" s="27" t="str">
        <f>VLOOKUP(표1[[#This Row],[품번]],[1]!품번구분[#Data],2,0)</f>
        <v>G</v>
      </c>
      <c r="G3787" s="26">
        <v>4</v>
      </c>
      <c r="H3787" s="28">
        <v>95</v>
      </c>
      <c r="I3787" s="28">
        <v>0</v>
      </c>
      <c r="J3787" s="29">
        <f>표1[[#This Row],[C/V]]*표1[[#This Row],[판수]]-표1[[#This Row],[불량수량]]</f>
        <v>380</v>
      </c>
      <c r="K3787" s="28" t="s">
        <v>347</v>
      </c>
      <c r="L3787" s="28" t="s">
        <v>34</v>
      </c>
      <c r="M3787" s="44" t="s">
        <v>230</v>
      </c>
      <c r="N3787" s="55" t="s">
        <v>353</v>
      </c>
      <c r="O3787" s="25">
        <f t="shared" si="310"/>
        <v>620</v>
      </c>
      <c r="P3787" s="31">
        <v>0</v>
      </c>
      <c r="Q3787" s="32"/>
      <c r="R3787" s="33">
        <f t="shared" si="312"/>
        <v>9.193548387096774</v>
      </c>
      <c r="S3787" s="34">
        <f t="shared" si="311"/>
        <v>195</v>
      </c>
      <c r="T3787" s="35">
        <f>IF(L3787="비가동",0,VLOOKUP(E3787,[1]단가!$D$4:$G$1048576,4,0))</f>
        <v>894.6</v>
      </c>
      <c r="U3787" s="35">
        <f t="shared" si="307"/>
        <v>339948</v>
      </c>
      <c r="V3787" s="36" t="str">
        <f>IF($L3787="비가동",0,IF($B3787="in",VLOOKUP($E3787,[1]투입량!$M:$T,3,FALSE),VLOOKUP($E3787,[1]투입량!$D:$I,3,FALSE)))</f>
        <v>E5007</v>
      </c>
      <c r="W3787" s="35">
        <f>IF($L3787="비가동",0,IF($B3787="in",VLOOKUP($E3787,[1]투입량!$M:$T,6,FALSE),VLOOKUP($E3787,[1]투입량!$D:$I,5,FALSE)))</f>
        <v>448</v>
      </c>
      <c r="X3787" s="35">
        <f t="shared" si="309"/>
        <v>46816.000000000007</v>
      </c>
      <c r="Y3787" s="37">
        <f>IF(V3787=0,0,VLOOKUP(V3787,'[1]원재료 (2)'!C:H,3,0)*0.001)</f>
        <v>4.45</v>
      </c>
      <c r="Z3787" s="35">
        <f t="shared" si="308"/>
        <v>208331.20000000004</v>
      </c>
      <c r="AA3787" s="49"/>
      <c r="AB3787" s="39" t="s">
        <v>232</v>
      </c>
      <c r="AC3787" s="40"/>
    </row>
    <row r="3788" spans="1:29" ht="19.5" customHeight="1" x14ac:dyDescent="0.45">
      <c r="A3788" s="58">
        <v>46168</v>
      </c>
      <c r="B3788" s="57" t="s">
        <v>29</v>
      </c>
      <c r="C3788" s="27" t="s">
        <v>168</v>
      </c>
      <c r="D3788" s="25" t="s">
        <v>348</v>
      </c>
      <c r="E3788" s="26">
        <v>480218</v>
      </c>
      <c r="F3788" s="27" t="str">
        <f>VLOOKUP(표1[[#This Row],[품번]],[1]!품번구분[#Data],2,0)</f>
        <v>G</v>
      </c>
      <c r="G3788" s="26">
        <v>6</v>
      </c>
      <c r="H3788" s="28">
        <v>95</v>
      </c>
      <c r="I3788" s="28">
        <v>0</v>
      </c>
      <c r="J3788" s="29">
        <f>표1[[#This Row],[C/V]]*표1[[#This Row],[판수]]-표1[[#This Row],[불량수량]]</f>
        <v>570</v>
      </c>
      <c r="K3788" s="28" t="s">
        <v>347</v>
      </c>
      <c r="L3788" s="28" t="s">
        <v>34</v>
      </c>
      <c r="M3788" s="44" t="s">
        <v>230</v>
      </c>
      <c r="N3788" s="55" t="s">
        <v>353</v>
      </c>
      <c r="O3788" s="25">
        <f t="shared" si="310"/>
        <v>620</v>
      </c>
      <c r="P3788" s="31">
        <v>0</v>
      </c>
      <c r="Q3788" s="32"/>
      <c r="R3788" s="33">
        <f t="shared" si="312"/>
        <v>9.193548387096774</v>
      </c>
      <c r="S3788" s="34">
        <f t="shared" si="311"/>
        <v>195</v>
      </c>
      <c r="T3788" s="35">
        <f>IF(L3788="비가동",0,VLOOKUP(E3788,[1]단가!$D$4:$G$1048576,4,0))</f>
        <v>724</v>
      </c>
      <c r="U3788" s="35">
        <f t="shared" si="307"/>
        <v>412680</v>
      </c>
      <c r="V3788" s="36" t="str">
        <f>IF($L3788="비가동",0,IF($B3788="in",VLOOKUP($E3788,[1]투입량!$M:$T,3,FALSE),VLOOKUP($E3788,[1]투입량!$D:$I,3,FALSE)))</f>
        <v>E5007</v>
      </c>
      <c r="W3788" s="35">
        <f>IF($L3788="비가동",0,IF($B3788="in",VLOOKUP($E3788,[1]투입량!$M:$T,6,FALSE),VLOOKUP($E3788,[1]투입량!$D:$I,5,FALSE)))</f>
        <v>300</v>
      </c>
      <c r="X3788" s="35">
        <f t="shared" si="309"/>
        <v>31350</v>
      </c>
      <c r="Y3788" s="37">
        <f>IF(V3788=0,0,VLOOKUP(V3788,'[1]원재료 (2)'!C:H,3,0)*0.001)</f>
        <v>4.45</v>
      </c>
      <c r="Z3788" s="35">
        <f t="shared" si="308"/>
        <v>139507.5</v>
      </c>
      <c r="AA3788" s="49"/>
      <c r="AB3788" s="39" t="s">
        <v>232</v>
      </c>
      <c r="AC3788" s="40"/>
    </row>
    <row r="3789" spans="1:29" ht="19.5" customHeight="1" x14ac:dyDescent="0.45">
      <c r="A3789" s="58">
        <v>46168</v>
      </c>
      <c r="B3789" s="57" t="s">
        <v>29</v>
      </c>
      <c r="C3789" s="27" t="s">
        <v>168</v>
      </c>
      <c r="D3789" s="25" t="s">
        <v>350</v>
      </c>
      <c r="E3789" s="26" t="s">
        <v>351</v>
      </c>
      <c r="F3789" s="27" t="str">
        <f>VLOOKUP(표1[[#This Row],[품번]],[1]!품번구분[#Data],2,0)</f>
        <v>G</v>
      </c>
      <c r="G3789" s="26">
        <v>4</v>
      </c>
      <c r="H3789" s="28">
        <v>64</v>
      </c>
      <c r="I3789" s="28">
        <v>0</v>
      </c>
      <c r="J3789" s="29">
        <f>표1[[#This Row],[C/V]]*표1[[#This Row],[판수]]-표1[[#This Row],[불량수량]]</f>
        <v>256</v>
      </c>
      <c r="K3789" s="28" t="s">
        <v>347</v>
      </c>
      <c r="L3789" s="28" t="s">
        <v>34</v>
      </c>
      <c r="M3789" s="44" t="s">
        <v>353</v>
      </c>
      <c r="N3789" s="55" t="s">
        <v>230</v>
      </c>
      <c r="O3789" s="25">
        <f t="shared" si="310"/>
        <v>620</v>
      </c>
      <c r="P3789" s="31">
        <v>0</v>
      </c>
      <c r="Q3789" s="32"/>
      <c r="R3789" s="33">
        <f t="shared" si="312"/>
        <v>6.193548387096774</v>
      </c>
      <c r="S3789" s="34">
        <f t="shared" si="311"/>
        <v>132</v>
      </c>
      <c r="T3789" s="35">
        <f>IF(L3789="비가동",0,VLOOKUP(E3789,[1]단가!$D$4:$G$1048576,4,0))</f>
        <v>1328.9</v>
      </c>
      <c r="U3789" s="35">
        <f t="shared" si="307"/>
        <v>340198.40000000002</v>
      </c>
      <c r="V3789" s="36" t="str">
        <f>IF($L3789="비가동",0,IF($B3789="in",VLOOKUP($E3789,[1]투입량!$M:$T,3,FALSE),VLOOKUP($E3789,[1]투입량!$D:$I,3,FALSE)))</f>
        <v>E5007</v>
      </c>
      <c r="W3789" s="35">
        <f>IF($L3789="비가동",0,IF($B3789="in",VLOOKUP($E3789,[1]투입량!$M:$T,6,FALSE),VLOOKUP($E3789,[1]투입량!$D:$I,5,FALSE)))</f>
        <v>644</v>
      </c>
      <c r="X3789" s="35">
        <f t="shared" si="309"/>
        <v>45337.600000000006</v>
      </c>
      <c r="Y3789" s="37">
        <f>IF(V3789=0,0,VLOOKUP(V3789,'[1]원재료 (2)'!C:H,3,0)*0.001)</f>
        <v>4.45</v>
      </c>
      <c r="Z3789" s="35">
        <f t="shared" si="308"/>
        <v>201752.32000000004</v>
      </c>
      <c r="AA3789" s="49"/>
      <c r="AB3789" s="39" t="s">
        <v>232</v>
      </c>
      <c r="AC3789" s="40"/>
    </row>
    <row r="3790" spans="1:29" ht="19.5" customHeight="1" x14ac:dyDescent="0.45">
      <c r="A3790" s="58">
        <v>46168</v>
      </c>
      <c r="B3790" s="57" t="s">
        <v>29</v>
      </c>
      <c r="C3790" s="27" t="s">
        <v>168</v>
      </c>
      <c r="D3790" s="25" t="s">
        <v>345</v>
      </c>
      <c r="E3790" s="26" t="s">
        <v>346</v>
      </c>
      <c r="F3790" s="27" t="str">
        <f>VLOOKUP(표1[[#This Row],[품번]],[1]!품번구분[#Data],2,0)</f>
        <v>G</v>
      </c>
      <c r="G3790" s="26">
        <v>4</v>
      </c>
      <c r="H3790" s="28">
        <v>100</v>
      </c>
      <c r="I3790" s="28">
        <v>0</v>
      </c>
      <c r="J3790" s="29">
        <f>표1[[#This Row],[C/V]]*표1[[#This Row],[판수]]-표1[[#This Row],[불량수량]]</f>
        <v>400</v>
      </c>
      <c r="K3790" s="28" t="s">
        <v>352</v>
      </c>
      <c r="L3790" s="28" t="s">
        <v>117</v>
      </c>
      <c r="M3790" s="44" t="s">
        <v>353</v>
      </c>
      <c r="N3790" s="55" t="s">
        <v>230</v>
      </c>
      <c r="O3790" s="25">
        <f t="shared" si="310"/>
        <v>660</v>
      </c>
      <c r="P3790" s="31">
        <v>0</v>
      </c>
      <c r="Q3790" s="32"/>
      <c r="R3790" s="33">
        <f t="shared" si="312"/>
        <v>9.0909090909090917</v>
      </c>
      <c r="S3790" s="34">
        <f t="shared" si="311"/>
        <v>195</v>
      </c>
      <c r="T3790" s="35">
        <f>IF(L3790="비가동",0,VLOOKUP(E3790,[1]단가!$D$4:$G$1048576,4,0))</f>
        <v>894.6</v>
      </c>
      <c r="U3790" s="35">
        <f t="shared" si="307"/>
        <v>357840</v>
      </c>
      <c r="V3790" s="36" t="str">
        <f>IF($L3790="비가동",0,IF($B3790="in",VLOOKUP($E3790,[1]투입량!$M:$T,3,FALSE),VLOOKUP($E3790,[1]투입량!$D:$I,3,FALSE)))</f>
        <v>E5007</v>
      </c>
      <c r="W3790" s="35">
        <f>IF($L3790="비가동",0,IF($B3790="in",VLOOKUP($E3790,[1]투입량!$M:$T,6,FALSE),VLOOKUP($E3790,[1]투입량!$D:$I,5,FALSE)))</f>
        <v>448</v>
      </c>
      <c r="X3790" s="35">
        <f t="shared" si="309"/>
        <v>49280.000000000007</v>
      </c>
      <c r="Y3790" s="37">
        <f>IF(V3790=0,0,VLOOKUP(V3790,'[1]원재료 (2)'!C:H,3,0)*0.001)</f>
        <v>4.45</v>
      </c>
      <c r="Z3790" s="35">
        <f t="shared" si="308"/>
        <v>219296.00000000003</v>
      </c>
      <c r="AA3790" s="49"/>
      <c r="AB3790" s="39" t="s">
        <v>232</v>
      </c>
      <c r="AC3790" s="40"/>
    </row>
    <row r="3791" spans="1:29" ht="19.5" customHeight="1" x14ac:dyDescent="0.45">
      <c r="A3791" s="58">
        <v>46168</v>
      </c>
      <c r="B3791" s="57" t="s">
        <v>29</v>
      </c>
      <c r="C3791" s="27" t="s">
        <v>168</v>
      </c>
      <c r="D3791" s="25" t="s">
        <v>348</v>
      </c>
      <c r="E3791" s="26">
        <v>480218</v>
      </c>
      <c r="F3791" s="27" t="str">
        <f>VLOOKUP(표1[[#This Row],[품번]],[1]!품번구분[#Data],2,0)</f>
        <v>G</v>
      </c>
      <c r="G3791" s="26">
        <v>6</v>
      </c>
      <c r="H3791" s="28">
        <v>100</v>
      </c>
      <c r="I3791" s="28">
        <v>0</v>
      </c>
      <c r="J3791" s="29">
        <f>표1[[#This Row],[C/V]]*표1[[#This Row],[판수]]-표1[[#This Row],[불량수량]]</f>
        <v>600</v>
      </c>
      <c r="K3791" s="28" t="s">
        <v>352</v>
      </c>
      <c r="L3791" s="28" t="s">
        <v>117</v>
      </c>
      <c r="M3791" s="44" t="s">
        <v>230</v>
      </c>
      <c r="N3791" s="55" t="s">
        <v>353</v>
      </c>
      <c r="O3791" s="25">
        <f t="shared" si="310"/>
        <v>660</v>
      </c>
      <c r="P3791" s="31">
        <v>0</v>
      </c>
      <c r="Q3791" s="32"/>
      <c r="R3791" s="33">
        <f t="shared" si="312"/>
        <v>9.0909090909090917</v>
      </c>
      <c r="S3791" s="34">
        <f t="shared" si="311"/>
        <v>195</v>
      </c>
      <c r="T3791" s="35">
        <f>IF(L3791="비가동",0,VLOOKUP(E3791,[1]단가!$D$4:$G$1048576,4,0))</f>
        <v>724</v>
      </c>
      <c r="U3791" s="35">
        <f t="shared" si="307"/>
        <v>434400</v>
      </c>
      <c r="V3791" s="36" t="str">
        <f>IF($L3791="비가동",0,IF($B3791="in",VLOOKUP($E3791,[1]투입량!$M:$T,3,FALSE),VLOOKUP($E3791,[1]투입량!$D:$I,3,FALSE)))</f>
        <v>E5007</v>
      </c>
      <c r="W3791" s="35">
        <f>IF($L3791="비가동",0,IF($B3791="in",VLOOKUP($E3791,[1]투입량!$M:$T,6,FALSE),VLOOKUP($E3791,[1]투입량!$D:$I,5,FALSE)))</f>
        <v>300</v>
      </c>
      <c r="X3791" s="35">
        <f t="shared" si="309"/>
        <v>33000</v>
      </c>
      <c r="Y3791" s="37">
        <f>IF(V3791=0,0,VLOOKUP(V3791,'[1]원재료 (2)'!C:H,3,0)*0.001)</f>
        <v>4.45</v>
      </c>
      <c r="Z3791" s="35">
        <f t="shared" si="308"/>
        <v>146850</v>
      </c>
      <c r="AA3791" s="49"/>
      <c r="AB3791" s="39" t="s">
        <v>232</v>
      </c>
      <c r="AC3791" s="40"/>
    </row>
    <row r="3792" spans="1:29" ht="19.5" customHeight="1" x14ac:dyDescent="0.45">
      <c r="A3792" s="58">
        <v>46168</v>
      </c>
      <c r="B3792" s="57" t="s">
        <v>29</v>
      </c>
      <c r="C3792" s="27" t="s">
        <v>168</v>
      </c>
      <c r="D3792" s="25" t="s">
        <v>350</v>
      </c>
      <c r="E3792" s="26" t="s">
        <v>351</v>
      </c>
      <c r="F3792" s="27" t="str">
        <f>VLOOKUP(표1[[#This Row],[품번]],[1]!품번구분[#Data],2,0)</f>
        <v>G</v>
      </c>
      <c r="G3792" s="26">
        <v>4</v>
      </c>
      <c r="H3792" s="28">
        <v>68</v>
      </c>
      <c r="I3792" s="28">
        <v>0</v>
      </c>
      <c r="J3792" s="29">
        <f>표1[[#This Row],[C/V]]*표1[[#This Row],[판수]]-표1[[#This Row],[불량수량]]</f>
        <v>272</v>
      </c>
      <c r="K3792" s="28" t="s">
        <v>352</v>
      </c>
      <c r="L3792" s="28" t="s">
        <v>117</v>
      </c>
      <c r="M3792" s="44" t="s">
        <v>353</v>
      </c>
      <c r="N3792" s="55" t="s">
        <v>230</v>
      </c>
      <c r="O3792" s="25">
        <f t="shared" si="310"/>
        <v>660</v>
      </c>
      <c r="P3792" s="31">
        <v>0</v>
      </c>
      <c r="Q3792" s="32"/>
      <c r="R3792" s="33">
        <f t="shared" si="312"/>
        <v>6.1818181818181817</v>
      </c>
      <c r="S3792" s="34">
        <f t="shared" si="311"/>
        <v>132</v>
      </c>
      <c r="T3792" s="35">
        <f>IF(L3792="비가동",0,VLOOKUP(E3792,[1]단가!$D$4:$G$1048576,4,0))</f>
        <v>1328.9</v>
      </c>
      <c r="U3792" s="35">
        <f t="shared" si="307"/>
        <v>361460.80000000005</v>
      </c>
      <c r="V3792" s="36" t="str">
        <f>IF($L3792="비가동",0,IF($B3792="in",VLOOKUP($E3792,[1]투입량!$M:$T,3,FALSE),VLOOKUP($E3792,[1]투입량!$D:$I,3,FALSE)))</f>
        <v>E5007</v>
      </c>
      <c r="W3792" s="35">
        <f>IF($L3792="비가동",0,IF($B3792="in",VLOOKUP($E3792,[1]투입량!$M:$T,6,FALSE),VLOOKUP($E3792,[1]투입량!$D:$I,5,FALSE)))</f>
        <v>644</v>
      </c>
      <c r="X3792" s="35">
        <f t="shared" si="309"/>
        <v>48171.200000000004</v>
      </c>
      <c r="Y3792" s="37">
        <f>IF(V3792=0,0,VLOOKUP(V3792,'[1]원재료 (2)'!C:H,3,0)*0.001)</f>
        <v>4.45</v>
      </c>
      <c r="Z3792" s="35">
        <f t="shared" si="308"/>
        <v>214361.84000000003</v>
      </c>
      <c r="AA3792" s="49"/>
      <c r="AB3792" s="39" t="s">
        <v>232</v>
      </c>
      <c r="AC3792" s="40"/>
    </row>
    <row r="3793" spans="1:29" ht="19.5" customHeight="1" x14ac:dyDescent="0.45">
      <c r="A3793" s="58">
        <v>46169</v>
      </c>
      <c r="B3793" s="57" t="s">
        <v>226</v>
      </c>
      <c r="C3793" s="27" t="s">
        <v>168</v>
      </c>
      <c r="D3793" s="25" t="s">
        <v>227</v>
      </c>
      <c r="E3793" s="26" t="s">
        <v>228</v>
      </c>
      <c r="F3793" s="27" t="str">
        <f>VLOOKUP(표1[[#This Row],[품번]],[1]!품번구분[#Data],2,0)</f>
        <v>G</v>
      </c>
      <c r="G3793" s="26">
        <v>12</v>
      </c>
      <c r="H3793" s="28">
        <v>90</v>
      </c>
      <c r="I3793" s="28">
        <v>0</v>
      </c>
      <c r="J3793" s="29">
        <f>표1[[#This Row],[C/V]]*표1[[#This Row],[판수]]-표1[[#This Row],[불량수량]]</f>
        <v>1080</v>
      </c>
      <c r="K3793" s="28" t="s">
        <v>229</v>
      </c>
      <c r="L3793" s="28" t="s">
        <v>34</v>
      </c>
      <c r="M3793" s="30" t="s">
        <v>230</v>
      </c>
      <c r="N3793" s="56" t="s">
        <v>353</v>
      </c>
      <c r="O3793" s="25">
        <f t="shared" si="310"/>
        <v>620</v>
      </c>
      <c r="P3793" s="31">
        <v>0</v>
      </c>
      <c r="Q3793" s="32"/>
      <c r="R3793" s="33">
        <f t="shared" si="312"/>
        <v>8.7096774193548399</v>
      </c>
      <c r="S3793" s="34">
        <f t="shared" si="311"/>
        <v>185</v>
      </c>
      <c r="T3793" s="35">
        <f>IF(L3793="비가동",0,VLOOKUP(E3793,[1]단가!$D$4:$G$1048576,4,0))</f>
        <v>389.7</v>
      </c>
      <c r="U3793" s="35">
        <f t="shared" si="307"/>
        <v>420876</v>
      </c>
      <c r="V3793" s="36" t="str">
        <f>IF($L3793="비가동",0,IF($B3793="in",VLOOKUP($E3793,[1]투입량!$M:$T,3,FALSE),VLOOKUP($E3793,[1]투입량!$D:$I,3,FALSE)))</f>
        <v>E5008</v>
      </c>
      <c r="W3793" s="35">
        <f>IF($L3793="비가동",0,IF($B3793="in",VLOOKUP($E3793,[1]투입량!$M:$T,6,FALSE),VLOOKUP($E3793,[1]투입량!$D:$I,5,FALSE)))</f>
        <v>537</v>
      </c>
      <c r="X3793" s="35">
        <f t="shared" si="309"/>
        <v>53163.000000000007</v>
      </c>
      <c r="Y3793" s="37">
        <f>IF(V3793=0,0,VLOOKUP(V3793,[1]원재료!C:H,3,0)*0.001)</f>
        <v>4.5600000000000005</v>
      </c>
      <c r="Z3793" s="35">
        <f t="shared" si="308"/>
        <v>242423.28000000006</v>
      </c>
      <c r="AA3793" s="49"/>
      <c r="AB3793" s="39" t="s">
        <v>232</v>
      </c>
      <c r="AC3793" s="40"/>
    </row>
    <row r="3794" spans="1:29" ht="19.5" customHeight="1" x14ac:dyDescent="0.45">
      <c r="A3794" s="58">
        <v>46169</v>
      </c>
      <c r="B3794" s="57" t="s">
        <v>226</v>
      </c>
      <c r="C3794" s="27" t="s">
        <v>168</v>
      </c>
      <c r="D3794" s="25" t="s">
        <v>233</v>
      </c>
      <c r="E3794" s="26" t="s">
        <v>234</v>
      </c>
      <c r="F3794" s="27" t="str">
        <f>VLOOKUP(표1[[#This Row],[품번]],[1]!품번구분[#Data],2,0)</f>
        <v>G</v>
      </c>
      <c r="G3794" s="26">
        <v>12</v>
      </c>
      <c r="H3794" s="28">
        <v>90</v>
      </c>
      <c r="I3794" s="28">
        <v>0</v>
      </c>
      <c r="J3794" s="29">
        <f>표1[[#This Row],[C/V]]*표1[[#This Row],[판수]]-표1[[#This Row],[불량수량]]</f>
        <v>1080</v>
      </c>
      <c r="K3794" s="28" t="s">
        <v>229</v>
      </c>
      <c r="L3794" s="28" t="s">
        <v>34</v>
      </c>
      <c r="M3794" s="30" t="s">
        <v>230</v>
      </c>
      <c r="N3794" s="56" t="s">
        <v>353</v>
      </c>
      <c r="O3794" s="25">
        <f t="shared" si="310"/>
        <v>620</v>
      </c>
      <c r="P3794" s="31">
        <v>0</v>
      </c>
      <c r="Q3794" s="32"/>
      <c r="R3794" s="33">
        <f t="shared" si="312"/>
        <v>8.7096774193548399</v>
      </c>
      <c r="S3794" s="34">
        <f t="shared" si="311"/>
        <v>185</v>
      </c>
      <c r="T3794" s="35">
        <f>IF(L3794="비가동",0,VLOOKUP(E3794,[1]단가!$D$4:$G$1048576,4,0))</f>
        <v>760.3</v>
      </c>
      <c r="U3794" s="35">
        <f t="shared" si="307"/>
        <v>821124</v>
      </c>
      <c r="V3794" s="36" t="str">
        <f>IF($L3794="비가동",0,IF($B3794="in",VLOOKUP($E3794,[1]투입량!$M:$T,3,FALSE),VLOOKUP($E3794,[1]투입량!$D:$I,3,FALSE)))</f>
        <v>E5007</v>
      </c>
      <c r="W3794" s="35">
        <f>IF($L3794="비가동",0,IF($B3794="in",VLOOKUP($E3794,[1]투입량!$M:$T,6,FALSE),VLOOKUP($E3794,[1]투입량!$D:$I,5,FALSE)))</f>
        <v>531</v>
      </c>
      <c r="X3794" s="35">
        <f t="shared" si="309"/>
        <v>52569</v>
      </c>
      <c r="Y3794" s="37">
        <f>IF(V3794=0,0,VLOOKUP(V3794,[1]원재료!C:H,3,0)*0.001)</f>
        <v>4.55</v>
      </c>
      <c r="Z3794" s="35">
        <f t="shared" si="308"/>
        <v>239188.94999999998</v>
      </c>
      <c r="AA3794" s="49"/>
      <c r="AB3794" s="39" t="s">
        <v>232</v>
      </c>
      <c r="AC3794" s="40"/>
    </row>
    <row r="3795" spans="1:29" ht="19.5" customHeight="1" x14ac:dyDescent="0.45">
      <c r="A3795" s="58">
        <v>46169</v>
      </c>
      <c r="B3795" s="57" t="s">
        <v>226</v>
      </c>
      <c r="C3795" s="27" t="s">
        <v>168</v>
      </c>
      <c r="D3795" s="25" t="s">
        <v>235</v>
      </c>
      <c r="E3795" s="26" t="s">
        <v>236</v>
      </c>
      <c r="F3795" s="27" t="str">
        <f>VLOOKUP(표1[[#This Row],[품번]],[1]!품번구분[#Data],2,0)</f>
        <v>G</v>
      </c>
      <c r="G3795" s="26">
        <v>16</v>
      </c>
      <c r="H3795" s="28">
        <v>69</v>
      </c>
      <c r="I3795" s="28">
        <v>0</v>
      </c>
      <c r="J3795" s="29">
        <f>표1[[#This Row],[C/V]]*표1[[#This Row],[판수]]-표1[[#This Row],[불량수량]]</f>
        <v>1104</v>
      </c>
      <c r="K3795" s="28" t="s">
        <v>445</v>
      </c>
      <c r="L3795" s="28" t="s">
        <v>34</v>
      </c>
      <c r="M3795" s="30" t="s">
        <v>230</v>
      </c>
      <c r="N3795" s="56" t="s">
        <v>353</v>
      </c>
      <c r="O3795" s="25">
        <f t="shared" si="310"/>
        <v>620</v>
      </c>
      <c r="P3795" s="31">
        <v>0</v>
      </c>
      <c r="Q3795" s="32"/>
      <c r="R3795" s="33">
        <f t="shared" si="312"/>
        <v>6.67741935483871</v>
      </c>
      <c r="S3795" s="34">
        <f t="shared" si="311"/>
        <v>148</v>
      </c>
      <c r="T3795" s="35">
        <f>IF(L3795="비가동",0,VLOOKUP(E3795,[1]단가!$D$4:$G$1048576,4,0))</f>
        <v>1541.9</v>
      </c>
      <c r="U3795" s="35">
        <f t="shared" si="307"/>
        <v>1702257.6</v>
      </c>
      <c r="V3795" s="36" t="str">
        <f>IF($L3795="비가동",0,IF($B3795="in",VLOOKUP($E3795,[1]투입량!$M:$T,3,FALSE),VLOOKUP($E3795,[1]투입량!$D:$I,3,FALSE)))</f>
        <v>E5005-1</v>
      </c>
      <c r="W3795" s="35">
        <f>IF($L3795="비가동",0,IF($B3795="in",VLOOKUP($E3795,[1]투입량!$M:$T,6,FALSE),VLOOKUP($E3795,[1]투입량!$D:$I,5,FALSE)))</f>
        <v>3102</v>
      </c>
      <c r="X3795" s="35">
        <f t="shared" si="309"/>
        <v>235441.80000000002</v>
      </c>
      <c r="Y3795" s="37">
        <f>IF(V3795=0,0,VLOOKUP(V3795,[1]원재료!C:H,3,0)*0.001)</f>
        <v>3.25</v>
      </c>
      <c r="Z3795" s="35">
        <f t="shared" si="308"/>
        <v>765185.85000000009</v>
      </c>
      <c r="AA3795" s="49"/>
      <c r="AB3795" s="39" t="s">
        <v>232</v>
      </c>
      <c r="AC3795" s="40"/>
    </row>
    <row r="3796" spans="1:29" ht="19.5" customHeight="1" x14ac:dyDescent="0.45">
      <c r="A3796" s="58">
        <v>46169</v>
      </c>
      <c r="B3796" s="57" t="s">
        <v>226</v>
      </c>
      <c r="C3796" s="27" t="s">
        <v>168</v>
      </c>
      <c r="D3796" s="25" t="s">
        <v>259</v>
      </c>
      <c r="E3796" s="26" t="s">
        <v>260</v>
      </c>
      <c r="F3796" s="27" t="str">
        <f>VLOOKUP(표1[[#This Row],[품번]],[1]!품번구분[#Data],2,0)</f>
        <v>G</v>
      </c>
      <c r="G3796" s="26">
        <v>24</v>
      </c>
      <c r="H3796" s="28">
        <v>69</v>
      </c>
      <c r="I3796" s="28">
        <v>0</v>
      </c>
      <c r="J3796" s="29">
        <f>표1[[#This Row],[C/V]]*표1[[#This Row],[판수]]-표1[[#This Row],[불량수량]]</f>
        <v>1656</v>
      </c>
      <c r="K3796" s="28" t="s">
        <v>445</v>
      </c>
      <c r="L3796" s="28" t="s">
        <v>34</v>
      </c>
      <c r="M3796" s="30" t="s">
        <v>230</v>
      </c>
      <c r="N3796" s="56" t="s">
        <v>353</v>
      </c>
      <c r="O3796" s="25">
        <f t="shared" si="310"/>
        <v>620</v>
      </c>
      <c r="P3796" s="31">
        <v>0</v>
      </c>
      <c r="Q3796" s="32"/>
      <c r="R3796" s="33">
        <f t="shared" si="312"/>
        <v>6.67741935483871</v>
      </c>
      <c r="S3796" s="34">
        <f t="shared" si="311"/>
        <v>148</v>
      </c>
      <c r="T3796" s="35">
        <f>IF(L3796="비가동",0,VLOOKUP(E3796,[1]단가!$D$4:$G$1048576,4,0))</f>
        <v>790</v>
      </c>
      <c r="U3796" s="35">
        <f t="shared" si="307"/>
        <v>1308240</v>
      </c>
      <c r="V3796" s="36" t="str">
        <f>IF($L3796="비가동",0,IF($B3796="in",VLOOKUP($E3796,[1]투입량!$M:$T,3,FALSE),VLOOKUP($E3796,[1]투입량!$D:$I,3,FALSE)))</f>
        <v>E5005-1(리본)</v>
      </c>
      <c r="W3796" s="35">
        <f>IF($L3796="비가동",0,IF($B3796="in",VLOOKUP($E3796,[1]투입량!$M:$T,6,FALSE),VLOOKUP($E3796,[1]투입량!$D:$I,5,FALSE)))</f>
        <v>2152.6499999999996</v>
      </c>
      <c r="X3796" s="35">
        <f t="shared" si="309"/>
        <v>163386.13500000001</v>
      </c>
      <c r="Y3796" s="37">
        <f>IF(V3796=0,0,VLOOKUP(V3796,[1]원재료!C:H,3,0)*0.001)</f>
        <v>3.35</v>
      </c>
      <c r="Z3796" s="35">
        <f t="shared" si="308"/>
        <v>547343.55225000007</v>
      </c>
      <c r="AA3796" s="49"/>
      <c r="AB3796" s="39" t="s">
        <v>232</v>
      </c>
      <c r="AC3796" s="40"/>
    </row>
    <row r="3797" spans="1:29" ht="19.5" customHeight="1" x14ac:dyDescent="0.45">
      <c r="A3797" s="58">
        <v>46169</v>
      </c>
      <c r="B3797" s="57" t="s">
        <v>226</v>
      </c>
      <c r="C3797" s="27" t="s">
        <v>168</v>
      </c>
      <c r="D3797" s="25" t="s">
        <v>239</v>
      </c>
      <c r="E3797" s="26" t="s">
        <v>240</v>
      </c>
      <c r="F3797" s="27" t="str">
        <f>VLOOKUP(표1[[#This Row],[품번]],[1]!품번구분[#Data],2,0)</f>
        <v>G</v>
      </c>
      <c r="G3797" s="26">
        <v>16</v>
      </c>
      <c r="H3797" s="28">
        <v>79</v>
      </c>
      <c r="I3797" s="28">
        <v>0</v>
      </c>
      <c r="J3797" s="29">
        <f>표1[[#This Row],[C/V]]*표1[[#This Row],[판수]]-표1[[#This Row],[불량수량]]</f>
        <v>1264</v>
      </c>
      <c r="K3797" s="28" t="s">
        <v>237</v>
      </c>
      <c r="L3797" s="28" t="s">
        <v>34</v>
      </c>
      <c r="M3797" s="30" t="s">
        <v>230</v>
      </c>
      <c r="N3797" s="56" t="s">
        <v>353</v>
      </c>
      <c r="O3797" s="25">
        <f t="shared" si="310"/>
        <v>620</v>
      </c>
      <c r="P3797" s="31">
        <v>0</v>
      </c>
      <c r="Q3797" s="32"/>
      <c r="R3797" s="33">
        <f t="shared" si="312"/>
        <v>7.6451612903225801</v>
      </c>
      <c r="S3797" s="34">
        <f t="shared" si="311"/>
        <v>154</v>
      </c>
      <c r="T3797" s="35">
        <f>IF(L3797="비가동",0,VLOOKUP(E3797,[1]단가!$D$4:$G$1048576,4,0))</f>
        <v>333.6</v>
      </c>
      <c r="U3797" s="35">
        <f t="shared" si="307"/>
        <v>421670.40000000002</v>
      </c>
      <c r="V3797" s="36" t="str">
        <f>IF($L3797="비가동",0,IF($B3797="in",VLOOKUP($E3797,[1]투입량!$M:$T,3,FALSE),VLOOKUP($E3797,[1]투입량!$D:$I,3,FALSE)))</f>
        <v>E5005-1(리본)</v>
      </c>
      <c r="W3797" s="35">
        <f>IF($L3797="비가동",0,IF($B3797="in",VLOOKUP($E3797,[1]투입량!$M:$T,6,FALSE),VLOOKUP($E3797,[1]투입량!$D:$I,5,FALSE)))</f>
        <v>0</v>
      </c>
      <c r="X3797" s="35">
        <f t="shared" si="309"/>
        <v>0</v>
      </c>
      <c r="Y3797" s="37">
        <f>IF(V3797=0,0,VLOOKUP(V3797,[1]원재료!C:H,3,0)*0.001)</f>
        <v>3.35</v>
      </c>
      <c r="Z3797" s="35">
        <f t="shared" si="308"/>
        <v>0</v>
      </c>
      <c r="AA3797" s="49"/>
      <c r="AB3797" s="39" t="s">
        <v>232</v>
      </c>
      <c r="AC3797" s="40"/>
    </row>
    <row r="3798" spans="1:29" ht="19.5" hidden="1" customHeight="1" x14ac:dyDescent="0.45">
      <c r="A3798" s="58">
        <v>46169</v>
      </c>
      <c r="B3798" s="57" t="s">
        <v>226</v>
      </c>
      <c r="C3798" s="27" t="s">
        <v>168</v>
      </c>
      <c r="D3798" s="25" t="s">
        <v>262</v>
      </c>
      <c r="E3798" s="26" t="s">
        <v>260</v>
      </c>
      <c r="F3798" s="27" t="str">
        <f>VLOOKUP(표1[[#This Row],[품번]],[1]!품번구분[#Data],2,0)</f>
        <v>G</v>
      </c>
      <c r="G3798" s="26">
        <v>24</v>
      </c>
      <c r="H3798" s="28">
        <v>34</v>
      </c>
      <c r="I3798" s="28">
        <v>0</v>
      </c>
      <c r="J3798" s="29">
        <f>표1[[#This Row],[C/V]]*표1[[#This Row],[판수]]-표1[[#This Row],[불량수량]]</f>
        <v>816</v>
      </c>
      <c r="K3798" s="28" t="s">
        <v>237</v>
      </c>
      <c r="L3798" s="28" t="s">
        <v>34</v>
      </c>
      <c r="M3798" s="30" t="s">
        <v>230</v>
      </c>
      <c r="N3798" s="56" t="s">
        <v>353</v>
      </c>
      <c r="O3798" s="25">
        <f t="shared" si="310"/>
        <v>240</v>
      </c>
      <c r="P3798" s="31">
        <v>380</v>
      </c>
      <c r="Q3798" s="32" t="s">
        <v>343</v>
      </c>
      <c r="R3798" s="33">
        <f t="shared" si="312"/>
        <v>8.5</v>
      </c>
      <c r="S3798" s="34">
        <f t="shared" si="311"/>
        <v>34</v>
      </c>
      <c r="T3798" s="35">
        <f>IF(L3798="비가동",0,VLOOKUP(E3798,[1]단가!$D$4:$G$1048576,4,0))</f>
        <v>790</v>
      </c>
      <c r="U3798" s="35">
        <f t="shared" si="307"/>
        <v>644640</v>
      </c>
      <c r="V3798" s="36" t="str">
        <f>IF($L3798="비가동",0,IF($B3798="in",VLOOKUP($E3798,[1]투입량!$M:$T,3,FALSE),VLOOKUP($E3798,[1]투입량!$D:$I,3,FALSE)))</f>
        <v>E5005-1(리본)</v>
      </c>
      <c r="W3798" s="35">
        <f>IF($L3798="비가동",0,IF($B3798="in",VLOOKUP($E3798,[1]투입량!$M:$T,6,FALSE),VLOOKUP($E3798,[1]투입량!$D:$I,5,FALSE)))</f>
        <v>2152.6499999999996</v>
      </c>
      <c r="X3798" s="35">
        <f t="shared" si="309"/>
        <v>80509.11</v>
      </c>
      <c r="Y3798" s="37">
        <f>IF(V3798=0,0,VLOOKUP(V3798,[1]원재료!C:H,3,0)*0.001)</f>
        <v>3.35</v>
      </c>
      <c r="Z3798" s="35">
        <f t="shared" si="308"/>
        <v>269705.51850000001</v>
      </c>
      <c r="AA3798" s="49"/>
      <c r="AB3798" s="39" t="s">
        <v>232</v>
      </c>
      <c r="AC3798" s="40"/>
    </row>
    <row r="3799" spans="1:29" ht="19.5" hidden="1" customHeight="1" x14ac:dyDescent="0.45">
      <c r="A3799" s="58">
        <v>46169</v>
      </c>
      <c r="B3799" s="57" t="s">
        <v>226</v>
      </c>
      <c r="C3799" s="27" t="s">
        <v>168</v>
      </c>
      <c r="D3799" s="25" t="s">
        <v>264</v>
      </c>
      <c r="E3799" s="26" t="s">
        <v>265</v>
      </c>
      <c r="F3799" s="27" t="str">
        <f>VLOOKUP(표1[[#This Row],[품번]],[1]!품번구분[#Data],2,0)</f>
        <v>G</v>
      </c>
      <c r="G3799" s="26">
        <v>24</v>
      </c>
      <c r="H3799" s="28">
        <v>25</v>
      </c>
      <c r="I3799" s="28">
        <v>0</v>
      </c>
      <c r="J3799" s="29">
        <f>표1[[#This Row],[C/V]]*표1[[#This Row],[판수]]-표1[[#This Row],[불량수량]]</f>
        <v>600</v>
      </c>
      <c r="K3799" s="28" t="s">
        <v>237</v>
      </c>
      <c r="L3799" s="28" t="s">
        <v>34</v>
      </c>
      <c r="M3799" s="30" t="s">
        <v>230</v>
      </c>
      <c r="N3799" s="56" t="s">
        <v>353</v>
      </c>
      <c r="O3799" s="25">
        <f t="shared" si="310"/>
        <v>260</v>
      </c>
      <c r="P3799" s="31">
        <v>360</v>
      </c>
      <c r="Q3799" s="32" t="s">
        <v>343</v>
      </c>
      <c r="R3799" s="33">
        <f t="shared" si="312"/>
        <v>5.7692307692307692</v>
      </c>
      <c r="S3799" s="34">
        <f t="shared" si="311"/>
        <v>100</v>
      </c>
      <c r="T3799" s="35">
        <f>IF(L3799="비가동",0,VLOOKUP(E3799,[1]단가!$D$4:$G$1048576,4,0))</f>
        <v>473</v>
      </c>
      <c r="U3799" s="35">
        <f t="shared" si="307"/>
        <v>283800</v>
      </c>
      <c r="V3799" s="36" t="str">
        <f>IF($L3799="비가동",0,IF($B3799="in",VLOOKUP($E3799,[1]투입량!$M:$T,3,FALSE),VLOOKUP($E3799,[1]투입량!$D:$I,3,FALSE)))</f>
        <v>E5005-1</v>
      </c>
      <c r="W3799" s="35">
        <f>IF($L3799="비가동",0,IF($B3799="in",VLOOKUP($E3799,[1]투입량!$M:$T,6,FALSE),VLOOKUP($E3799,[1]투입량!$D:$I,5,FALSE)))</f>
        <v>1770</v>
      </c>
      <c r="X3799" s="35">
        <f t="shared" si="309"/>
        <v>48675.000000000007</v>
      </c>
      <c r="Y3799" s="37">
        <f>IF(V3799=0,0,VLOOKUP(V3799,'[1]원재료 (2)'!C:H,3,0)*0.001)</f>
        <v>3.25</v>
      </c>
      <c r="Z3799" s="35">
        <f t="shared" si="308"/>
        <v>158193.75000000003</v>
      </c>
      <c r="AA3799" s="49"/>
      <c r="AB3799" s="39" t="s">
        <v>232</v>
      </c>
      <c r="AC3799" s="40"/>
    </row>
    <row r="3800" spans="1:29" ht="19.5" customHeight="1" x14ac:dyDescent="0.45">
      <c r="A3800" s="58">
        <v>46169</v>
      </c>
      <c r="B3800" s="57" t="s">
        <v>226</v>
      </c>
      <c r="C3800" s="27" t="s">
        <v>168</v>
      </c>
      <c r="D3800" s="25" t="s">
        <v>241</v>
      </c>
      <c r="E3800" s="26" t="s">
        <v>242</v>
      </c>
      <c r="F3800" s="27" t="str">
        <f>VLOOKUP(표1[[#This Row],[품번]],[1]!품번구분[#Data],2,0)</f>
        <v>G</v>
      </c>
      <c r="G3800" s="26">
        <v>16</v>
      </c>
      <c r="H3800" s="28">
        <v>84</v>
      </c>
      <c r="I3800" s="28">
        <v>0</v>
      </c>
      <c r="J3800" s="29">
        <f>표1[[#This Row],[C/V]]*표1[[#This Row],[판수]]-표1[[#This Row],[불량수량]]</f>
        <v>1344</v>
      </c>
      <c r="K3800" s="28" t="s">
        <v>243</v>
      </c>
      <c r="L3800" s="28" t="s">
        <v>34</v>
      </c>
      <c r="M3800" s="30" t="s">
        <v>230</v>
      </c>
      <c r="N3800" s="56" t="s">
        <v>353</v>
      </c>
      <c r="O3800" s="25">
        <f t="shared" si="310"/>
        <v>620</v>
      </c>
      <c r="P3800" s="31">
        <v>0</v>
      </c>
      <c r="Q3800" s="32"/>
      <c r="R3800" s="33">
        <f t="shared" si="312"/>
        <v>8.129032258064516</v>
      </c>
      <c r="S3800" s="34">
        <f t="shared" si="311"/>
        <v>174</v>
      </c>
      <c r="T3800" s="35">
        <f>IF(L3800="비가동",0,VLOOKUP(E3800,[1]단가!$D$4:$G$1048576,4,0))</f>
        <v>774</v>
      </c>
      <c r="U3800" s="35">
        <f t="shared" si="307"/>
        <v>1040256</v>
      </c>
      <c r="V3800" s="36" t="str">
        <f>IF($L3800="비가동",0,IF($B3800="in",VLOOKUP($E3800,[1]투입량!$M:$T,3,FALSE),VLOOKUP($E3800,[1]투입량!$D:$I,3,FALSE)))</f>
        <v>E4701(리본)</v>
      </c>
      <c r="W3800" s="35">
        <f>IF($L3800="비가동",0,IF($B3800="in",VLOOKUP($E3800,[1]투입량!$M:$T,6,FALSE),VLOOKUP($E3800,[1]투입량!$D:$I,5,FALSE)))</f>
        <v>2022.6999999999998</v>
      </c>
      <c r="X3800" s="35">
        <f t="shared" si="309"/>
        <v>186897.47999999998</v>
      </c>
      <c r="Y3800" s="37">
        <f>IF(V3800=0,0,VLOOKUP(V3800,'[1]원재료 (2)'!C:H,3,0)*0.001)</f>
        <v>3.41</v>
      </c>
      <c r="Z3800" s="35">
        <f t="shared" si="308"/>
        <v>637320.4068</v>
      </c>
      <c r="AA3800" s="49"/>
      <c r="AB3800" s="39" t="s">
        <v>232</v>
      </c>
      <c r="AC3800" s="40"/>
    </row>
    <row r="3801" spans="1:29" ht="19.5" customHeight="1" x14ac:dyDescent="0.45">
      <c r="A3801" s="58">
        <v>46169</v>
      </c>
      <c r="B3801" s="57" t="s">
        <v>226</v>
      </c>
      <c r="C3801" s="27" t="s">
        <v>168</v>
      </c>
      <c r="D3801" s="25" t="s">
        <v>244</v>
      </c>
      <c r="E3801" s="26" t="s">
        <v>245</v>
      </c>
      <c r="F3801" s="27" t="str">
        <f>VLOOKUP(표1[[#This Row],[품번]],[1]!품번구분[#Data],2,0)</f>
        <v>G</v>
      </c>
      <c r="G3801" s="26">
        <v>20</v>
      </c>
      <c r="H3801" s="28">
        <v>84</v>
      </c>
      <c r="I3801" s="28">
        <v>0</v>
      </c>
      <c r="J3801" s="29">
        <f>표1[[#This Row],[C/V]]*표1[[#This Row],[판수]]-표1[[#This Row],[불량수량]]</f>
        <v>1680</v>
      </c>
      <c r="K3801" s="28" t="s">
        <v>243</v>
      </c>
      <c r="L3801" s="28" t="s">
        <v>34</v>
      </c>
      <c r="M3801" s="30" t="s">
        <v>230</v>
      </c>
      <c r="N3801" s="56" t="s">
        <v>353</v>
      </c>
      <c r="O3801" s="25">
        <f t="shared" si="310"/>
        <v>620</v>
      </c>
      <c r="P3801" s="31">
        <v>0</v>
      </c>
      <c r="Q3801" s="32"/>
      <c r="R3801" s="33">
        <f t="shared" si="312"/>
        <v>8.129032258064516</v>
      </c>
      <c r="S3801" s="34">
        <f t="shared" si="311"/>
        <v>174</v>
      </c>
      <c r="T3801" s="35">
        <f>IF(L3801="비가동",0,VLOOKUP(E3801,[1]단가!$D$4:$G$1048576,4,0))</f>
        <v>350</v>
      </c>
      <c r="U3801" s="35">
        <f t="shared" si="307"/>
        <v>588000</v>
      </c>
      <c r="V3801" s="36" t="str">
        <f>IF($L3801="비가동",0,IF($B3801="in",VLOOKUP($E3801,[1]투입량!$M:$T,3,FALSE),VLOOKUP($E3801,[1]투입량!$D:$I,3,FALSE)))</f>
        <v>E5005-1</v>
      </c>
      <c r="W3801" s="35">
        <f>IF($L3801="비가동",0,IF($B3801="in",VLOOKUP($E3801,[1]투입량!$M:$T,6,FALSE),VLOOKUP($E3801,[1]투입량!$D:$I,5,FALSE)))</f>
        <v>1147</v>
      </c>
      <c r="X3801" s="35">
        <f t="shared" si="309"/>
        <v>105982.8</v>
      </c>
      <c r="Y3801" s="37">
        <f>IF(V3801=0,0,VLOOKUP(V3801,'[1]원재료 (2)'!C:H,3,0)*0.001)</f>
        <v>3.25</v>
      </c>
      <c r="Z3801" s="35">
        <f t="shared" si="308"/>
        <v>344444.10000000003</v>
      </c>
      <c r="AA3801" s="49"/>
      <c r="AB3801" s="39" t="s">
        <v>232</v>
      </c>
      <c r="AC3801" s="40"/>
    </row>
    <row r="3802" spans="1:29" ht="19.5" customHeight="1" x14ac:dyDescent="0.45">
      <c r="A3802" s="58">
        <v>46169</v>
      </c>
      <c r="B3802" s="57" t="s">
        <v>226</v>
      </c>
      <c r="C3802" s="27" t="s">
        <v>168</v>
      </c>
      <c r="D3802" s="25" t="s">
        <v>246</v>
      </c>
      <c r="E3802" s="26" t="s">
        <v>451</v>
      </c>
      <c r="F3802" s="27" t="str">
        <f>VLOOKUP(표1[[#This Row],[품번]],[1]!품번구분[#Data],2,0)</f>
        <v>G</v>
      </c>
      <c r="G3802" s="26">
        <v>24</v>
      </c>
      <c r="H3802" s="28">
        <v>83</v>
      </c>
      <c r="I3802" s="28">
        <v>0</v>
      </c>
      <c r="J3802" s="29">
        <f>표1[[#This Row],[C/V]]*표1[[#This Row],[판수]]-표1[[#This Row],[불량수량]]</f>
        <v>1992</v>
      </c>
      <c r="K3802" s="28" t="s">
        <v>243</v>
      </c>
      <c r="L3802" s="28" t="s">
        <v>34</v>
      </c>
      <c r="M3802" s="30" t="s">
        <v>230</v>
      </c>
      <c r="N3802" s="56" t="s">
        <v>353</v>
      </c>
      <c r="O3802" s="25">
        <f t="shared" si="310"/>
        <v>620</v>
      </c>
      <c r="P3802" s="31">
        <v>0</v>
      </c>
      <c r="Q3802" s="32"/>
      <c r="R3802" s="33">
        <f t="shared" si="312"/>
        <v>8.0322580645161299</v>
      </c>
      <c r="S3802" s="34">
        <f t="shared" si="311"/>
        <v>172</v>
      </c>
      <c r="T3802" s="35">
        <f>IF(L3802="비가동",0,VLOOKUP(E3802,[1]단가!$D$4:$G$1048576,4,0))</f>
        <v>320</v>
      </c>
      <c r="U3802" s="35">
        <f t="shared" si="307"/>
        <v>637440</v>
      </c>
      <c r="V3802" s="36" t="str">
        <f>IF($L3802="비가동",0,IF($B3802="in",VLOOKUP($E3802,[1]투입량!$M:$T,3,FALSE),VLOOKUP($E3802,[1]투입량!$D:$I,3,FALSE)))</f>
        <v>E5005-1</v>
      </c>
      <c r="W3802" s="35">
        <f>IF($L3802="비가동",0,IF($B3802="in",VLOOKUP($E3802,[1]투입량!$M:$T,6,FALSE),VLOOKUP($E3802,[1]투입량!$D:$I,5,FALSE)))</f>
        <v>0</v>
      </c>
      <c r="X3802" s="35">
        <f t="shared" si="309"/>
        <v>0</v>
      </c>
      <c r="Y3802" s="37">
        <f>IF(V3802=0,0,VLOOKUP(V3802,'[1]원재료 (2)'!C:H,3,0)*0.001)</f>
        <v>3.25</v>
      </c>
      <c r="Z3802" s="35">
        <f t="shared" si="308"/>
        <v>0</v>
      </c>
      <c r="AA3802" s="49"/>
      <c r="AB3802" s="39" t="s">
        <v>232</v>
      </c>
      <c r="AC3802" s="40"/>
    </row>
    <row r="3803" spans="1:29" ht="19.5" customHeight="1" x14ac:dyDescent="0.45">
      <c r="A3803" s="58">
        <v>46169</v>
      </c>
      <c r="B3803" s="57" t="s">
        <v>226</v>
      </c>
      <c r="C3803" s="27" t="s">
        <v>168</v>
      </c>
      <c r="D3803" s="25" t="s">
        <v>227</v>
      </c>
      <c r="E3803" s="26" t="s">
        <v>228</v>
      </c>
      <c r="F3803" s="27" t="str">
        <f>VLOOKUP(표1[[#This Row],[품번]],[1]!품번구분[#Data],2,0)</f>
        <v>G</v>
      </c>
      <c r="G3803" s="26">
        <v>12</v>
      </c>
      <c r="H3803" s="28">
        <v>95</v>
      </c>
      <c r="I3803" s="28">
        <v>0</v>
      </c>
      <c r="J3803" s="29">
        <f>표1[[#This Row],[C/V]]*표1[[#This Row],[판수]]-표1[[#This Row],[불량수량]]</f>
        <v>1140</v>
      </c>
      <c r="K3803" s="28" t="s">
        <v>258</v>
      </c>
      <c r="L3803" s="28" t="s">
        <v>117</v>
      </c>
      <c r="M3803" s="30" t="s">
        <v>353</v>
      </c>
      <c r="N3803" s="56" t="s">
        <v>230</v>
      </c>
      <c r="O3803" s="25">
        <f t="shared" si="310"/>
        <v>660</v>
      </c>
      <c r="P3803" s="31">
        <v>0</v>
      </c>
      <c r="Q3803" s="32"/>
      <c r="R3803" s="33">
        <f t="shared" si="312"/>
        <v>8.6363636363636367</v>
      </c>
      <c r="S3803" s="34">
        <f t="shared" si="311"/>
        <v>185</v>
      </c>
      <c r="T3803" s="35">
        <f>IF(L3803="비가동",0,VLOOKUP(E3803,[1]단가!$D$4:$G$1048576,4,0))</f>
        <v>389.7</v>
      </c>
      <c r="U3803" s="35">
        <f t="shared" si="307"/>
        <v>444258</v>
      </c>
      <c r="V3803" s="36" t="str">
        <f>IF($L3803="비가동",0,IF($B3803="in",VLOOKUP($E3803,[1]투입량!$M:$T,3,FALSE),VLOOKUP($E3803,[1]투입량!$D:$I,3,FALSE)))</f>
        <v>E5008</v>
      </c>
      <c r="W3803" s="35">
        <f>IF($L3803="비가동",0,IF($B3803="in",VLOOKUP($E3803,[1]투입량!$M:$T,6,FALSE),VLOOKUP($E3803,[1]투입량!$D:$I,5,FALSE)))</f>
        <v>537</v>
      </c>
      <c r="X3803" s="35">
        <f t="shared" si="309"/>
        <v>56116.500000000007</v>
      </c>
      <c r="Y3803" s="37">
        <f>IF(V3803=0,0,VLOOKUP(V3803,[1]원재료!C:H,3,0)*0.001)</f>
        <v>4.5600000000000005</v>
      </c>
      <c r="Z3803" s="35">
        <f t="shared" si="308"/>
        <v>255891.24000000005</v>
      </c>
      <c r="AA3803" s="49"/>
      <c r="AB3803" s="39" t="s">
        <v>232</v>
      </c>
      <c r="AC3803" s="40"/>
    </row>
    <row r="3804" spans="1:29" ht="19.5" customHeight="1" x14ac:dyDescent="0.45">
      <c r="A3804" s="58">
        <v>46169</v>
      </c>
      <c r="B3804" s="57" t="s">
        <v>226</v>
      </c>
      <c r="C3804" s="27" t="s">
        <v>168</v>
      </c>
      <c r="D3804" s="25" t="s">
        <v>233</v>
      </c>
      <c r="E3804" s="26" t="s">
        <v>234</v>
      </c>
      <c r="F3804" s="27" t="str">
        <f>VLOOKUP(표1[[#This Row],[품번]],[1]!품번구분[#Data],2,0)</f>
        <v>G</v>
      </c>
      <c r="G3804" s="26">
        <v>12</v>
      </c>
      <c r="H3804" s="28">
        <v>95</v>
      </c>
      <c r="I3804" s="28">
        <v>0</v>
      </c>
      <c r="J3804" s="29">
        <f>표1[[#This Row],[C/V]]*표1[[#This Row],[판수]]-표1[[#This Row],[불량수량]]</f>
        <v>1140</v>
      </c>
      <c r="K3804" s="28" t="s">
        <v>258</v>
      </c>
      <c r="L3804" s="28" t="s">
        <v>117</v>
      </c>
      <c r="M3804" s="30" t="s">
        <v>353</v>
      </c>
      <c r="N3804" s="56" t="s">
        <v>230</v>
      </c>
      <c r="O3804" s="25">
        <f t="shared" si="310"/>
        <v>660</v>
      </c>
      <c r="P3804" s="31">
        <v>0</v>
      </c>
      <c r="Q3804" s="32"/>
      <c r="R3804" s="33">
        <f t="shared" si="312"/>
        <v>8.6363636363636367</v>
      </c>
      <c r="S3804" s="34">
        <f t="shared" si="311"/>
        <v>185</v>
      </c>
      <c r="T3804" s="35">
        <f>IF(L3804="비가동",0,VLOOKUP(E3804,[1]단가!$D$4:$G$1048576,4,0))</f>
        <v>760.3</v>
      </c>
      <c r="U3804" s="35">
        <f t="shared" si="307"/>
        <v>866742</v>
      </c>
      <c r="V3804" s="36" t="str">
        <f>IF($L3804="비가동",0,IF($B3804="in",VLOOKUP($E3804,[1]투입량!$M:$T,3,FALSE),VLOOKUP($E3804,[1]투입량!$D:$I,3,FALSE)))</f>
        <v>E5007</v>
      </c>
      <c r="W3804" s="35">
        <f>IF($L3804="비가동",0,IF($B3804="in",VLOOKUP($E3804,[1]투입량!$M:$T,6,FALSE),VLOOKUP($E3804,[1]투입량!$D:$I,5,FALSE)))</f>
        <v>531</v>
      </c>
      <c r="X3804" s="35">
        <f t="shared" si="309"/>
        <v>55489.5</v>
      </c>
      <c r="Y3804" s="37">
        <f>IF(V3804=0,0,VLOOKUP(V3804,'[1]원재료 (2)'!C:H,3,0)*0.001)</f>
        <v>4.45</v>
      </c>
      <c r="Z3804" s="35">
        <f t="shared" si="308"/>
        <v>246928.27500000002</v>
      </c>
      <c r="AA3804" s="49"/>
      <c r="AB3804" s="39" t="s">
        <v>232</v>
      </c>
      <c r="AC3804" s="40"/>
    </row>
    <row r="3805" spans="1:29" ht="19.5" customHeight="1" x14ac:dyDescent="0.45">
      <c r="A3805" s="58">
        <v>46169</v>
      </c>
      <c r="B3805" s="57" t="s">
        <v>226</v>
      </c>
      <c r="C3805" s="27" t="s">
        <v>168</v>
      </c>
      <c r="D3805" s="25" t="s">
        <v>235</v>
      </c>
      <c r="E3805" s="26" t="s">
        <v>236</v>
      </c>
      <c r="F3805" s="27" t="str">
        <f>VLOOKUP(표1[[#This Row],[품번]],[1]!품번구분[#Data],2,0)</f>
        <v>G</v>
      </c>
      <c r="G3805" s="26">
        <v>16</v>
      </c>
      <c r="H3805" s="28">
        <v>79</v>
      </c>
      <c r="I3805" s="28">
        <v>0</v>
      </c>
      <c r="J3805" s="29">
        <f>표1[[#This Row],[C/V]]*표1[[#This Row],[판수]]-표1[[#This Row],[불량수량]]</f>
        <v>1264</v>
      </c>
      <c r="K3805" s="28" t="s">
        <v>399</v>
      </c>
      <c r="L3805" s="28" t="s">
        <v>117</v>
      </c>
      <c r="M3805" s="30" t="s">
        <v>353</v>
      </c>
      <c r="N3805" s="56" t="s">
        <v>230</v>
      </c>
      <c r="O3805" s="25">
        <f t="shared" si="310"/>
        <v>660</v>
      </c>
      <c r="P3805" s="31">
        <v>0</v>
      </c>
      <c r="Q3805" s="32"/>
      <c r="R3805" s="33">
        <f t="shared" si="312"/>
        <v>7.1818181818181817</v>
      </c>
      <c r="S3805" s="34">
        <f t="shared" si="311"/>
        <v>148</v>
      </c>
      <c r="T3805" s="35">
        <f>IF(L3805="비가동",0,VLOOKUP(E3805,[1]단가!$D$4:$G$1048576,4,0))</f>
        <v>1541.9</v>
      </c>
      <c r="U3805" s="35">
        <f t="shared" si="307"/>
        <v>1948961.6</v>
      </c>
      <c r="V3805" s="36" t="str">
        <f>IF($L3805="비가동",0,IF($B3805="in",VLOOKUP($E3805,[1]투입량!$M:$T,3,FALSE),VLOOKUP($E3805,[1]투입량!$D:$I,3,FALSE)))</f>
        <v>E5005-1</v>
      </c>
      <c r="W3805" s="35">
        <f>IF($L3805="비가동",0,IF($B3805="in",VLOOKUP($E3805,[1]투입량!$M:$T,6,FALSE),VLOOKUP($E3805,[1]투입량!$D:$I,5,FALSE)))</f>
        <v>3102</v>
      </c>
      <c r="X3805" s="35">
        <f t="shared" si="309"/>
        <v>269563.80000000005</v>
      </c>
      <c r="Y3805" s="37">
        <f>IF(V3805=0,0,VLOOKUP(V3805,'[1]원재료 (2)'!C:H,3,0)*0.001)</f>
        <v>3.25</v>
      </c>
      <c r="Z3805" s="35">
        <f t="shared" si="308"/>
        <v>876082.35000000009</v>
      </c>
      <c r="AA3805" s="49"/>
      <c r="AB3805" s="39" t="s">
        <v>232</v>
      </c>
      <c r="AC3805" s="40"/>
    </row>
    <row r="3806" spans="1:29" ht="19.5" customHeight="1" x14ac:dyDescent="0.45">
      <c r="A3806" s="58">
        <v>46169</v>
      </c>
      <c r="B3806" s="57" t="s">
        <v>226</v>
      </c>
      <c r="C3806" s="27" t="s">
        <v>168</v>
      </c>
      <c r="D3806" s="25" t="s">
        <v>259</v>
      </c>
      <c r="E3806" s="26" t="s">
        <v>260</v>
      </c>
      <c r="F3806" s="27" t="str">
        <f>VLOOKUP(표1[[#This Row],[품번]],[1]!품번구분[#Data],2,0)</f>
        <v>G</v>
      </c>
      <c r="G3806" s="26">
        <v>24</v>
      </c>
      <c r="H3806" s="28">
        <v>79</v>
      </c>
      <c r="I3806" s="28">
        <v>0</v>
      </c>
      <c r="J3806" s="29">
        <f>표1[[#This Row],[C/V]]*표1[[#This Row],[판수]]-표1[[#This Row],[불량수량]]</f>
        <v>1896</v>
      </c>
      <c r="K3806" s="28" t="s">
        <v>399</v>
      </c>
      <c r="L3806" s="28" t="s">
        <v>117</v>
      </c>
      <c r="M3806" s="30" t="s">
        <v>353</v>
      </c>
      <c r="N3806" s="56" t="s">
        <v>230</v>
      </c>
      <c r="O3806" s="25">
        <f t="shared" si="310"/>
        <v>660</v>
      </c>
      <c r="P3806" s="31">
        <v>0</v>
      </c>
      <c r="Q3806" s="32"/>
      <c r="R3806" s="33">
        <f t="shared" si="312"/>
        <v>7.1818181818181817</v>
      </c>
      <c r="S3806" s="34">
        <f t="shared" si="311"/>
        <v>148</v>
      </c>
      <c r="T3806" s="35">
        <f>IF(L3806="비가동",0,VLOOKUP(E3806,[1]단가!$D$4:$G$1048576,4,0))</f>
        <v>790</v>
      </c>
      <c r="U3806" s="35">
        <f t="shared" si="307"/>
        <v>1497840</v>
      </c>
      <c r="V3806" s="36" t="str">
        <f>IF($L3806="비가동",0,IF($B3806="in",VLOOKUP($E3806,[1]투입량!$M:$T,3,FALSE),VLOOKUP($E3806,[1]투입량!$D:$I,3,FALSE)))</f>
        <v>E5005-1(리본)</v>
      </c>
      <c r="W3806" s="35">
        <f>IF($L3806="비가동",0,IF($B3806="in",VLOOKUP($E3806,[1]투입량!$M:$T,6,FALSE),VLOOKUP($E3806,[1]투입량!$D:$I,5,FALSE)))</f>
        <v>2152.6499999999996</v>
      </c>
      <c r="X3806" s="35">
        <f t="shared" si="309"/>
        <v>187065.285</v>
      </c>
      <c r="Y3806" s="37">
        <f>IF(V3806=0,0,VLOOKUP(V3806,'[1]원재료 (2)'!C:H,3,0)*0.001)</f>
        <v>3.35</v>
      </c>
      <c r="Z3806" s="35">
        <f t="shared" si="308"/>
        <v>626668.70475000003</v>
      </c>
      <c r="AA3806" s="49"/>
      <c r="AB3806" s="39" t="s">
        <v>232</v>
      </c>
      <c r="AC3806" s="40"/>
    </row>
    <row r="3807" spans="1:29" ht="19.5" customHeight="1" x14ac:dyDescent="0.45">
      <c r="A3807" s="58">
        <v>46169</v>
      </c>
      <c r="B3807" s="57" t="s">
        <v>226</v>
      </c>
      <c r="C3807" s="27" t="s">
        <v>168</v>
      </c>
      <c r="D3807" s="25" t="s">
        <v>239</v>
      </c>
      <c r="E3807" s="26" t="s">
        <v>240</v>
      </c>
      <c r="F3807" s="27" t="str">
        <f>VLOOKUP(표1[[#This Row],[품번]],[1]!품번구분[#Data],2,0)</f>
        <v>G</v>
      </c>
      <c r="G3807" s="26">
        <v>16</v>
      </c>
      <c r="H3807" s="28">
        <v>75</v>
      </c>
      <c r="I3807" s="28">
        <v>0</v>
      </c>
      <c r="J3807" s="29">
        <f>표1[[#This Row],[C/V]]*표1[[#This Row],[판수]]-표1[[#This Row],[불량수량]]</f>
        <v>1200</v>
      </c>
      <c r="K3807" s="28" t="s">
        <v>263</v>
      </c>
      <c r="L3807" s="28" t="s">
        <v>117</v>
      </c>
      <c r="M3807" s="30" t="s">
        <v>353</v>
      </c>
      <c r="N3807" s="56" t="s">
        <v>230</v>
      </c>
      <c r="O3807" s="25">
        <f t="shared" si="310"/>
        <v>660</v>
      </c>
      <c r="P3807" s="31">
        <v>0</v>
      </c>
      <c r="Q3807" s="32"/>
      <c r="R3807" s="33">
        <f t="shared" si="312"/>
        <v>6.8181818181818183</v>
      </c>
      <c r="S3807" s="34">
        <f t="shared" si="311"/>
        <v>154</v>
      </c>
      <c r="T3807" s="35">
        <f>IF(L3807="비가동",0,VLOOKUP(E3807,[1]단가!$D$4:$G$1048576,4,0))</f>
        <v>333.6</v>
      </c>
      <c r="U3807" s="35">
        <f t="shared" si="307"/>
        <v>400320</v>
      </c>
      <c r="V3807" s="36" t="str">
        <f>IF($L3807="비가동",0,IF($B3807="in",VLOOKUP($E3807,[1]투입량!$M:$T,3,FALSE),VLOOKUP($E3807,[1]투입량!$D:$I,3,FALSE)))</f>
        <v>E5005-1(리본)</v>
      </c>
      <c r="W3807" s="35">
        <f>IF($L3807="비가동",0,IF($B3807="in",VLOOKUP($E3807,[1]투입량!$M:$T,6,FALSE),VLOOKUP($E3807,[1]투입량!$D:$I,5,FALSE)))</f>
        <v>0</v>
      </c>
      <c r="X3807" s="35">
        <f t="shared" si="309"/>
        <v>0</v>
      </c>
      <c r="Y3807" s="37">
        <f>IF(V3807=0,0,VLOOKUP(V3807,'[1]원재료 (2)'!C:H,3,0)*0.001)</f>
        <v>3.35</v>
      </c>
      <c r="Z3807" s="35">
        <f t="shared" si="308"/>
        <v>0</v>
      </c>
      <c r="AA3807" s="49"/>
      <c r="AB3807" s="39" t="s">
        <v>232</v>
      </c>
      <c r="AC3807" s="40"/>
    </row>
    <row r="3808" spans="1:29" ht="19.5" customHeight="1" x14ac:dyDescent="0.45">
      <c r="A3808" s="58">
        <v>46169</v>
      </c>
      <c r="B3808" s="57" t="s">
        <v>226</v>
      </c>
      <c r="C3808" s="27" t="s">
        <v>168</v>
      </c>
      <c r="D3808" s="25" t="s">
        <v>264</v>
      </c>
      <c r="E3808" s="26" t="s">
        <v>265</v>
      </c>
      <c r="F3808" s="27" t="str">
        <f>VLOOKUP(표1[[#This Row],[품번]],[1]!품번구분[#Data],2,0)</f>
        <v>G</v>
      </c>
      <c r="G3808" s="26">
        <v>24</v>
      </c>
      <c r="H3808" s="28">
        <v>75</v>
      </c>
      <c r="I3808" s="28">
        <v>0</v>
      </c>
      <c r="J3808" s="29">
        <f>표1[[#This Row],[C/V]]*표1[[#This Row],[판수]]-표1[[#This Row],[불량수량]]</f>
        <v>1800</v>
      </c>
      <c r="K3808" s="28" t="s">
        <v>263</v>
      </c>
      <c r="L3808" s="28" t="s">
        <v>117</v>
      </c>
      <c r="M3808" s="30" t="s">
        <v>353</v>
      </c>
      <c r="N3808" s="56" t="s">
        <v>230</v>
      </c>
      <c r="O3808" s="25">
        <f t="shared" si="310"/>
        <v>660</v>
      </c>
      <c r="P3808" s="31">
        <v>0</v>
      </c>
      <c r="Q3808" s="32"/>
      <c r="R3808" s="33">
        <f t="shared" si="312"/>
        <v>6.8181818181818183</v>
      </c>
      <c r="S3808" s="34">
        <f t="shared" si="311"/>
        <v>100</v>
      </c>
      <c r="T3808" s="35">
        <f>IF(L3808="비가동",0,VLOOKUP(E3808,[1]단가!$D$4:$G$1048576,4,0))</f>
        <v>473</v>
      </c>
      <c r="U3808" s="35">
        <f t="shared" si="307"/>
        <v>851400</v>
      </c>
      <c r="V3808" s="36" t="str">
        <f>IF($L3808="비가동",0,IF($B3808="in",VLOOKUP($E3808,[1]투입량!$M:$T,3,FALSE),VLOOKUP($E3808,[1]투입량!$D:$I,3,FALSE)))</f>
        <v>E5005-1</v>
      </c>
      <c r="W3808" s="35">
        <f>IF($L3808="비가동",0,IF($B3808="in",VLOOKUP($E3808,[1]투입량!$M:$T,6,FALSE),VLOOKUP($E3808,[1]투입량!$D:$I,5,FALSE)))</f>
        <v>1770</v>
      </c>
      <c r="X3808" s="35">
        <f t="shared" si="309"/>
        <v>146025.00000000003</v>
      </c>
      <c r="Y3808" s="37">
        <f>IF(V3808=0,0,VLOOKUP(V3808,'[1]원재료 (2)'!C:H,3,0)*0.001)</f>
        <v>3.25</v>
      </c>
      <c r="Z3808" s="35">
        <f t="shared" si="308"/>
        <v>474581.25000000012</v>
      </c>
      <c r="AA3808" s="49"/>
      <c r="AB3808" s="39" t="s">
        <v>232</v>
      </c>
      <c r="AC3808" s="40"/>
    </row>
    <row r="3809" spans="1:29" ht="19.5" customHeight="1" x14ac:dyDescent="0.45">
      <c r="A3809" s="58">
        <v>46169</v>
      </c>
      <c r="B3809" s="57" t="s">
        <v>226</v>
      </c>
      <c r="C3809" s="27" t="s">
        <v>168</v>
      </c>
      <c r="D3809" s="25" t="s">
        <v>241</v>
      </c>
      <c r="E3809" s="26" t="s">
        <v>242</v>
      </c>
      <c r="F3809" s="27" t="str">
        <f>VLOOKUP(표1[[#This Row],[품번]],[1]!품번구분[#Data],2,0)</f>
        <v>G</v>
      </c>
      <c r="G3809" s="26">
        <v>16</v>
      </c>
      <c r="H3809" s="28">
        <v>90</v>
      </c>
      <c r="I3809" s="28">
        <v>0</v>
      </c>
      <c r="J3809" s="29">
        <f>표1[[#This Row],[C/V]]*표1[[#This Row],[판수]]-표1[[#This Row],[불량수량]]</f>
        <v>1440</v>
      </c>
      <c r="K3809" s="28" t="s">
        <v>266</v>
      </c>
      <c r="L3809" s="28" t="s">
        <v>117</v>
      </c>
      <c r="M3809" s="30" t="s">
        <v>353</v>
      </c>
      <c r="N3809" s="56" t="s">
        <v>230</v>
      </c>
      <c r="O3809" s="25">
        <f t="shared" si="310"/>
        <v>660</v>
      </c>
      <c r="P3809" s="31">
        <v>0</v>
      </c>
      <c r="Q3809" s="32"/>
      <c r="R3809" s="33">
        <f t="shared" si="312"/>
        <v>8.1818181818181817</v>
      </c>
      <c r="S3809" s="34">
        <f t="shared" si="311"/>
        <v>174</v>
      </c>
      <c r="T3809" s="35">
        <f>IF(L3809="비가동",0,VLOOKUP(E3809,[1]단가!$D$4:$G$1048576,4,0))</f>
        <v>774</v>
      </c>
      <c r="U3809" s="35">
        <f t="shared" si="307"/>
        <v>1114560</v>
      </c>
      <c r="V3809" s="36" t="str">
        <f>IF($L3809="비가동",0,IF($B3809="in",VLOOKUP($E3809,[1]투입량!$M:$T,3,FALSE),VLOOKUP($E3809,[1]투입량!$D:$I,3,FALSE)))</f>
        <v>E4701(리본)</v>
      </c>
      <c r="W3809" s="35">
        <f>IF($L3809="비가동",0,IF($B3809="in",VLOOKUP($E3809,[1]투입량!$M:$T,6,FALSE),VLOOKUP($E3809,[1]투입량!$D:$I,5,FALSE)))</f>
        <v>2022.6999999999998</v>
      </c>
      <c r="X3809" s="35">
        <f t="shared" si="309"/>
        <v>200247.3</v>
      </c>
      <c r="Y3809" s="37">
        <f>IF(V3809=0,0,VLOOKUP(V3809,'[1]원재료 (2)'!C:H,3,0)*0.001)</f>
        <v>3.41</v>
      </c>
      <c r="Z3809" s="35">
        <f t="shared" si="308"/>
        <v>682843.29299999995</v>
      </c>
      <c r="AA3809" s="49"/>
      <c r="AB3809" s="39" t="s">
        <v>232</v>
      </c>
      <c r="AC3809" s="40"/>
    </row>
    <row r="3810" spans="1:29" ht="19.5" customHeight="1" x14ac:dyDescent="0.45">
      <c r="A3810" s="58">
        <v>46169</v>
      </c>
      <c r="B3810" s="57" t="s">
        <v>226</v>
      </c>
      <c r="C3810" s="27" t="s">
        <v>168</v>
      </c>
      <c r="D3810" s="25" t="s">
        <v>244</v>
      </c>
      <c r="E3810" s="26" t="s">
        <v>245</v>
      </c>
      <c r="F3810" s="27" t="str">
        <f>VLOOKUP(표1[[#This Row],[품번]],[1]!품번구분[#Data],2,0)</f>
        <v>G</v>
      </c>
      <c r="G3810" s="26">
        <v>20</v>
      </c>
      <c r="H3810" s="28">
        <v>90</v>
      </c>
      <c r="I3810" s="28">
        <v>0</v>
      </c>
      <c r="J3810" s="29">
        <f>표1[[#This Row],[C/V]]*표1[[#This Row],[판수]]-표1[[#This Row],[불량수량]]</f>
        <v>1800</v>
      </c>
      <c r="K3810" s="28" t="s">
        <v>266</v>
      </c>
      <c r="L3810" s="28" t="s">
        <v>117</v>
      </c>
      <c r="M3810" s="30" t="s">
        <v>353</v>
      </c>
      <c r="N3810" s="56" t="s">
        <v>230</v>
      </c>
      <c r="O3810" s="25">
        <f t="shared" si="310"/>
        <v>660</v>
      </c>
      <c r="P3810" s="31">
        <v>0</v>
      </c>
      <c r="Q3810" s="32"/>
      <c r="R3810" s="33">
        <f t="shared" si="312"/>
        <v>8.1818181818181817</v>
      </c>
      <c r="S3810" s="34">
        <f t="shared" si="311"/>
        <v>174</v>
      </c>
      <c r="T3810" s="35">
        <f>IF(L3810="비가동",0,VLOOKUP(E3810,[1]단가!$D$4:$G$1048576,4,0))</f>
        <v>350</v>
      </c>
      <c r="U3810" s="35">
        <f t="shared" si="307"/>
        <v>630000</v>
      </c>
      <c r="V3810" s="36" t="str">
        <f>IF($L3810="비가동",0,IF($B3810="in",VLOOKUP($E3810,[1]투입량!$M:$T,3,FALSE),VLOOKUP($E3810,[1]투입량!$D:$I,3,FALSE)))</f>
        <v>E5005-1</v>
      </c>
      <c r="W3810" s="35">
        <f>IF($L3810="비가동",0,IF($B3810="in",VLOOKUP($E3810,[1]투입량!$M:$T,6,FALSE),VLOOKUP($E3810,[1]투입량!$D:$I,5,FALSE)))</f>
        <v>1147</v>
      </c>
      <c r="X3810" s="35">
        <f t="shared" si="309"/>
        <v>113553</v>
      </c>
      <c r="Y3810" s="37">
        <f>IF(V3810=0,0,VLOOKUP(V3810,'[1]원재료 (2)'!C:H,3,0)*0.001)</f>
        <v>3.25</v>
      </c>
      <c r="Z3810" s="35">
        <f t="shared" si="308"/>
        <v>369047.25</v>
      </c>
      <c r="AA3810" s="49"/>
      <c r="AB3810" s="39" t="s">
        <v>232</v>
      </c>
      <c r="AC3810" s="40"/>
    </row>
    <row r="3811" spans="1:29" ht="19.5" customHeight="1" x14ac:dyDescent="0.45">
      <c r="A3811" s="58">
        <v>46169</v>
      </c>
      <c r="B3811" s="57" t="s">
        <v>226</v>
      </c>
      <c r="C3811" s="27" t="s">
        <v>168</v>
      </c>
      <c r="D3811" s="25" t="s">
        <v>246</v>
      </c>
      <c r="E3811" s="26" t="s">
        <v>451</v>
      </c>
      <c r="F3811" s="27" t="str">
        <f>VLOOKUP(표1[[#This Row],[품번]],[1]!품번구분[#Data],2,0)</f>
        <v>G</v>
      </c>
      <c r="G3811" s="26">
        <v>24</v>
      </c>
      <c r="H3811" s="28">
        <v>89</v>
      </c>
      <c r="I3811" s="28">
        <v>0</v>
      </c>
      <c r="J3811" s="29">
        <f>표1[[#This Row],[C/V]]*표1[[#This Row],[판수]]-표1[[#This Row],[불량수량]]</f>
        <v>2136</v>
      </c>
      <c r="K3811" s="28" t="s">
        <v>266</v>
      </c>
      <c r="L3811" s="28" t="s">
        <v>117</v>
      </c>
      <c r="M3811" s="30" t="s">
        <v>353</v>
      </c>
      <c r="N3811" s="56" t="s">
        <v>230</v>
      </c>
      <c r="O3811" s="25">
        <f t="shared" si="310"/>
        <v>660</v>
      </c>
      <c r="P3811" s="31">
        <v>0</v>
      </c>
      <c r="Q3811" s="32"/>
      <c r="R3811" s="33">
        <f t="shared" si="312"/>
        <v>8.0909090909090917</v>
      </c>
      <c r="S3811" s="34">
        <f t="shared" si="311"/>
        <v>172</v>
      </c>
      <c r="T3811" s="35">
        <f>IF(L3811="비가동",0,VLOOKUP(E3811,[1]단가!$D$4:$G$1048576,4,0))</f>
        <v>320</v>
      </c>
      <c r="U3811" s="35">
        <f t="shared" si="307"/>
        <v>683520</v>
      </c>
      <c r="V3811" s="36" t="str">
        <f>IF($L3811="비가동",0,IF($B3811="in",VLOOKUP($E3811,[1]투입량!$M:$T,3,FALSE),VLOOKUP($E3811,[1]투입량!$D:$I,3,FALSE)))</f>
        <v>E5005-1</v>
      </c>
      <c r="W3811" s="35">
        <f>IF($L3811="비가동",0,IF($B3811="in",VLOOKUP($E3811,[1]투입량!$M:$T,6,FALSE),VLOOKUP($E3811,[1]투입량!$D:$I,5,FALSE)))</f>
        <v>0</v>
      </c>
      <c r="X3811" s="35">
        <f t="shared" si="309"/>
        <v>0</v>
      </c>
      <c r="Y3811" s="37">
        <f>IF(V3811=0,0,VLOOKUP(V3811,'[1]원재료 (2)'!C:H,3,0)*0.001)</f>
        <v>3.25</v>
      </c>
      <c r="Z3811" s="35">
        <f t="shared" si="308"/>
        <v>0</v>
      </c>
      <c r="AA3811" s="49"/>
      <c r="AB3811" s="39" t="s">
        <v>232</v>
      </c>
      <c r="AC3811" s="40"/>
    </row>
    <row r="3812" spans="1:29" ht="19.5" customHeight="1" x14ac:dyDescent="0.45">
      <c r="A3812" s="58">
        <v>46169</v>
      </c>
      <c r="B3812" s="57" t="s">
        <v>29</v>
      </c>
      <c r="C3812" s="27" t="s">
        <v>168</v>
      </c>
      <c r="D3812" s="25" t="s">
        <v>267</v>
      </c>
      <c r="E3812" s="26" t="s">
        <v>339</v>
      </c>
      <c r="F3812" s="27" t="str">
        <f>VLOOKUP(표1[[#This Row],[품번]],[1]!품번구분[#Data],2,0)</f>
        <v>G</v>
      </c>
      <c r="G3812" s="26">
        <v>8</v>
      </c>
      <c r="H3812" s="28">
        <v>84</v>
      </c>
      <c r="I3812" s="28">
        <v>0</v>
      </c>
      <c r="J3812" s="29">
        <f>표1[[#This Row],[C/V]]*표1[[#This Row],[판수]]-표1[[#This Row],[불량수량]]</f>
        <v>672</v>
      </c>
      <c r="K3812" s="28" t="s">
        <v>269</v>
      </c>
      <c r="L3812" s="28" t="s">
        <v>34</v>
      </c>
      <c r="M3812" s="30" t="s">
        <v>230</v>
      </c>
      <c r="N3812" s="56" t="s">
        <v>353</v>
      </c>
      <c r="O3812" s="25">
        <f t="shared" si="310"/>
        <v>620</v>
      </c>
      <c r="P3812" s="31">
        <v>0</v>
      </c>
      <c r="Q3812" s="32"/>
      <c r="R3812" s="33">
        <f t="shared" si="312"/>
        <v>8.129032258064516</v>
      </c>
      <c r="S3812" s="34">
        <f t="shared" si="311"/>
        <v>173</v>
      </c>
      <c r="T3812" s="35">
        <f>IF(L3812="비가동",0,VLOOKUP(E3812,[1]단가!$D$4:$G$1048576,4,0))</f>
        <v>621.20000000000005</v>
      </c>
      <c r="U3812" s="35">
        <f t="shared" si="307"/>
        <v>417446.40000000002</v>
      </c>
      <c r="V3812" s="36" t="str">
        <f>IF($L3812="비가동",0,IF($B3812="in",VLOOKUP($E3812,[1]투입량!$M:$T,3,FALSE),VLOOKUP($E3812,[1]투입량!$D:$I,3,FALSE)))</f>
        <v>E5005-1</v>
      </c>
      <c r="W3812" s="35">
        <f>IF($L3812="비가동",0,IF($B3812="in",VLOOKUP($E3812,[1]투입량!$M:$T,6,FALSE),VLOOKUP($E3812,[1]투입량!$D:$I,5,FALSE)))</f>
        <v>252</v>
      </c>
      <c r="X3812" s="35">
        <f t="shared" si="309"/>
        <v>23284.800000000003</v>
      </c>
      <c r="Y3812" s="37">
        <f>IF(V3812=0,0,VLOOKUP(V3812,[1]원재료!C:H,3,0)*0.001)</f>
        <v>3.25</v>
      </c>
      <c r="Z3812" s="35">
        <f t="shared" si="308"/>
        <v>75675.600000000006</v>
      </c>
      <c r="AA3812" s="49"/>
      <c r="AB3812" s="39" t="s">
        <v>232</v>
      </c>
      <c r="AC3812" s="40"/>
    </row>
    <row r="3813" spans="1:29" ht="19.5" customHeight="1" x14ac:dyDescent="0.45">
      <c r="A3813" s="58">
        <v>46169</v>
      </c>
      <c r="B3813" s="57" t="s">
        <v>29</v>
      </c>
      <c r="C3813" s="27" t="s">
        <v>168</v>
      </c>
      <c r="D3813" s="25" t="s">
        <v>270</v>
      </c>
      <c r="E3813" s="26" t="s">
        <v>502</v>
      </c>
      <c r="F3813" s="27" t="str">
        <f>VLOOKUP(표1[[#This Row],[품번]],[1]!품번구분[#Data],2,0)</f>
        <v>G</v>
      </c>
      <c r="G3813" s="26">
        <v>140</v>
      </c>
      <c r="H3813" s="28">
        <v>48</v>
      </c>
      <c r="I3813" s="28">
        <v>0</v>
      </c>
      <c r="J3813" s="29">
        <f>표1[[#This Row],[C/V]]*표1[[#This Row],[판수]]-표1[[#This Row],[불량수량]]</f>
        <v>6720</v>
      </c>
      <c r="K3813" s="28" t="s">
        <v>269</v>
      </c>
      <c r="L3813" s="28" t="s">
        <v>34</v>
      </c>
      <c r="M3813" s="30" t="s">
        <v>230</v>
      </c>
      <c r="N3813" s="56" t="s">
        <v>353</v>
      </c>
      <c r="O3813" s="25">
        <f t="shared" si="310"/>
        <v>620</v>
      </c>
      <c r="P3813" s="31">
        <v>0</v>
      </c>
      <c r="Q3813" s="32"/>
      <c r="R3813" s="33">
        <f t="shared" si="312"/>
        <v>4.645161290322581</v>
      </c>
      <c r="S3813" s="34">
        <f t="shared" si="311"/>
        <v>65</v>
      </c>
      <c r="T3813" s="35">
        <f>IF(L3813="비가동",0,VLOOKUP(E3813,[1]단가!$D$4:$G$1048576,4,0))</f>
        <v>57</v>
      </c>
      <c r="U3813" s="35">
        <f t="shared" si="307"/>
        <v>383040</v>
      </c>
      <c r="V3813" s="36" t="str">
        <f>IF($L3813="비가동",0,IF($B3813="in",VLOOKUP($E3813,[1]투입량!$M:$T,3,FALSE),VLOOKUP($E3813,[1]투입량!$D:$I,3,FALSE)))</f>
        <v>E6502</v>
      </c>
      <c r="W3813" s="35">
        <f>IF($L3813="비가동",0,IF($B3813="in",VLOOKUP($E3813,[1]투입량!$M:$T,6,FALSE),VLOOKUP($E3813,[1]투입량!$D:$I,5,FALSE)))</f>
        <v>80</v>
      </c>
      <c r="X3813" s="35">
        <f t="shared" si="309"/>
        <v>4224</v>
      </c>
      <c r="Y3813" s="37">
        <f>IF(V3813=0,0,VLOOKUP(V3813,[1]원재료!C:H,3,0)*0.001)</f>
        <v>4.3</v>
      </c>
      <c r="Z3813" s="35">
        <f t="shared" si="308"/>
        <v>18163.2</v>
      </c>
      <c r="AA3813" s="49"/>
      <c r="AB3813" s="39" t="s">
        <v>232</v>
      </c>
      <c r="AC3813" s="40"/>
    </row>
    <row r="3814" spans="1:29" ht="19.5" customHeight="1" x14ac:dyDescent="0.45">
      <c r="A3814" s="58">
        <v>46169</v>
      </c>
      <c r="B3814" s="57" t="s">
        <v>29</v>
      </c>
      <c r="C3814" s="27" t="s">
        <v>168</v>
      </c>
      <c r="D3814" s="25" t="s">
        <v>273</v>
      </c>
      <c r="E3814" s="26" t="s">
        <v>475</v>
      </c>
      <c r="F3814" s="27" t="str">
        <f>VLOOKUP(표1[[#This Row],[품번]],[1]!품번구분[#Data],2,0)</f>
        <v>G</v>
      </c>
      <c r="G3814" s="26">
        <v>4</v>
      </c>
      <c r="H3814" s="28">
        <v>84</v>
      </c>
      <c r="I3814" s="28">
        <v>0</v>
      </c>
      <c r="J3814" s="29">
        <f>표1[[#This Row],[C/V]]*표1[[#This Row],[판수]]-표1[[#This Row],[불량수량]]</f>
        <v>336</v>
      </c>
      <c r="K3814" s="28" t="s">
        <v>269</v>
      </c>
      <c r="L3814" s="28" t="s">
        <v>34</v>
      </c>
      <c r="M3814" s="30" t="s">
        <v>230</v>
      </c>
      <c r="N3814" s="56" t="s">
        <v>353</v>
      </c>
      <c r="O3814" s="25">
        <f t="shared" si="310"/>
        <v>620</v>
      </c>
      <c r="P3814" s="31">
        <v>0</v>
      </c>
      <c r="Q3814" s="32"/>
      <c r="R3814" s="33">
        <f t="shared" si="312"/>
        <v>8.129032258064516</v>
      </c>
      <c r="S3814" s="34">
        <f t="shared" si="311"/>
        <v>174</v>
      </c>
      <c r="T3814" s="35">
        <f>IF(L3814="비가동",0,VLOOKUP(E3814,[1]단가!$D$4:$G$1048576,4,0))</f>
        <v>550</v>
      </c>
      <c r="U3814" s="35">
        <f t="shared" si="307"/>
        <v>184800</v>
      </c>
      <c r="V3814" s="36" t="str">
        <f>IF($L3814="비가동",0,IF($B3814="in",VLOOKUP($E3814,[1]투입량!$M:$T,3,FALSE),VLOOKUP($E3814,[1]투입량!$D:$I,3,FALSE)))</f>
        <v>E5005-1</v>
      </c>
      <c r="W3814" s="35">
        <f>IF($L3814="비가동",0,IF($B3814="in",VLOOKUP($E3814,[1]투입량!$M:$T,6,FALSE),VLOOKUP($E3814,[1]투입량!$D:$I,5,FALSE)))</f>
        <v>480</v>
      </c>
      <c r="X3814" s="35">
        <f t="shared" si="309"/>
        <v>44352</v>
      </c>
      <c r="Y3814" s="37">
        <f>IF(V3814=0,0,VLOOKUP(V3814,'[1]원재료 (2)'!C:H,3,0)*0.001)</f>
        <v>3.25</v>
      </c>
      <c r="Z3814" s="35">
        <f t="shared" si="308"/>
        <v>144144</v>
      </c>
      <c r="AA3814" s="49"/>
      <c r="AB3814" s="39" t="s">
        <v>232</v>
      </c>
      <c r="AC3814" s="40"/>
    </row>
    <row r="3815" spans="1:29" ht="19.5" customHeight="1" x14ac:dyDescent="0.45">
      <c r="A3815" s="58">
        <v>46169</v>
      </c>
      <c r="B3815" s="57" t="s">
        <v>29</v>
      </c>
      <c r="C3815" s="27" t="s">
        <v>168</v>
      </c>
      <c r="D3815" s="25" t="s">
        <v>267</v>
      </c>
      <c r="E3815" s="26" t="s">
        <v>339</v>
      </c>
      <c r="F3815" s="27" t="str">
        <f>VLOOKUP(표1[[#This Row],[품번]],[1]!품번구분[#Data],2,0)</f>
        <v>G</v>
      </c>
      <c r="G3815" s="26">
        <v>8</v>
      </c>
      <c r="H3815" s="28">
        <v>89</v>
      </c>
      <c r="I3815" s="28">
        <v>0</v>
      </c>
      <c r="J3815" s="29">
        <f>표1[[#This Row],[C/V]]*표1[[#This Row],[판수]]-표1[[#This Row],[불량수량]]</f>
        <v>712</v>
      </c>
      <c r="K3815" s="28" t="s">
        <v>275</v>
      </c>
      <c r="L3815" s="28" t="s">
        <v>117</v>
      </c>
      <c r="M3815" s="30" t="s">
        <v>353</v>
      </c>
      <c r="N3815" s="56" t="s">
        <v>230</v>
      </c>
      <c r="O3815" s="25">
        <f t="shared" si="310"/>
        <v>660</v>
      </c>
      <c r="P3815" s="31">
        <v>0</v>
      </c>
      <c r="Q3815" s="32"/>
      <c r="R3815" s="33">
        <f t="shared" si="312"/>
        <v>8.0909090909090917</v>
      </c>
      <c r="S3815" s="34">
        <f t="shared" si="311"/>
        <v>173</v>
      </c>
      <c r="T3815" s="35">
        <f>IF(L3815="비가동",0,VLOOKUP(E3815,[1]단가!$D$4:$G$1048576,4,0))</f>
        <v>621.20000000000005</v>
      </c>
      <c r="U3815" s="35">
        <f t="shared" si="307"/>
        <v>442294.4</v>
      </c>
      <c r="V3815" s="36" t="str">
        <f>IF($L3815="비가동",0,IF($B3815="in",VLOOKUP($E3815,[1]투입량!$M:$T,3,FALSE),VLOOKUP($E3815,[1]투입량!$D:$I,3,FALSE)))</f>
        <v>E5005-1</v>
      </c>
      <c r="W3815" s="35">
        <f>IF($L3815="비가동",0,IF($B3815="in",VLOOKUP($E3815,[1]투입량!$M:$T,6,FALSE),VLOOKUP($E3815,[1]투입량!$D:$I,5,FALSE)))</f>
        <v>252</v>
      </c>
      <c r="X3815" s="35">
        <f t="shared" si="309"/>
        <v>24670.800000000003</v>
      </c>
      <c r="Y3815" s="37">
        <f>IF(V3815=0,0,VLOOKUP(V3815,[1]원재료!C:H,3,0)*0.001)</f>
        <v>3.25</v>
      </c>
      <c r="Z3815" s="35">
        <f t="shared" si="308"/>
        <v>80180.100000000006</v>
      </c>
      <c r="AA3815" s="49"/>
      <c r="AB3815" s="39" t="s">
        <v>232</v>
      </c>
      <c r="AC3815" s="40"/>
    </row>
    <row r="3816" spans="1:29" ht="19.5" hidden="1" customHeight="1" x14ac:dyDescent="0.45">
      <c r="A3816" s="58">
        <v>46169</v>
      </c>
      <c r="B3816" s="57" t="s">
        <v>29</v>
      </c>
      <c r="C3816" s="27" t="s">
        <v>168</v>
      </c>
      <c r="D3816" s="25" t="s">
        <v>270</v>
      </c>
      <c r="E3816" s="26" t="s">
        <v>502</v>
      </c>
      <c r="F3816" s="27" t="str">
        <f>VLOOKUP(표1[[#This Row],[품번]],[1]!품번구분[#Data],2,0)</f>
        <v>G</v>
      </c>
      <c r="G3816" s="26">
        <v>140</v>
      </c>
      <c r="H3816" s="28">
        <v>17</v>
      </c>
      <c r="I3816" s="28">
        <v>0</v>
      </c>
      <c r="J3816" s="29">
        <f>표1[[#This Row],[C/V]]*표1[[#This Row],[판수]]-표1[[#This Row],[불량수량]]</f>
        <v>2380</v>
      </c>
      <c r="K3816" s="28" t="s">
        <v>275</v>
      </c>
      <c r="L3816" s="28" t="s">
        <v>117</v>
      </c>
      <c r="M3816" s="30" t="s">
        <v>353</v>
      </c>
      <c r="N3816" s="56" t="s">
        <v>230</v>
      </c>
      <c r="O3816" s="25">
        <f t="shared" si="310"/>
        <v>180</v>
      </c>
      <c r="P3816" s="31">
        <v>480</v>
      </c>
      <c r="Q3816" s="32" t="s">
        <v>238</v>
      </c>
      <c r="R3816" s="33">
        <f t="shared" si="312"/>
        <v>5.6666666666666661</v>
      </c>
      <c r="S3816" s="34">
        <f t="shared" si="311"/>
        <v>65</v>
      </c>
      <c r="T3816" s="35">
        <f>IF(L3816="비가동",0,VLOOKUP(E3816,[1]단가!$D$4:$G$1048576,4,0))</f>
        <v>57</v>
      </c>
      <c r="U3816" s="35">
        <f t="shared" si="307"/>
        <v>135660</v>
      </c>
      <c r="V3816" s="36" t="str">
        <f>IF($L3816="비가동",0,IF($B3816="in",VLOOKUP($E3816,[1]투입량!$M:$T,3,FALSE),VLOOKUP($E3816,[1]투입량!$D:$I,3,FALSE)))</f>
        <v>E6502</v>
      </c>
      <c r="W3816" s="35">
        <f>IF($L3816="비가동",0,IF($B3816="in",VLOOKUP($E3816,[1]투입량!$M:$T,6,FALSE),VLOOKUP($E3816,[1]투입량!$D:$I,5,FALSE)))</f>
        <v>80</v>
      </c>
      <c r="X3816" s="35">
        <f t="shared" si="309"/>
        <v>1496</v>
      </c>
      <c r="Y3816" s="37">
        <f>IF(V3816=0,0,VLOOKUP(V3816,[1]원재료!C:H,3,0)*0.001)</f>
        <v>4.3</v>
      </c>
      <c r="Z3816" s="35">
        <f t="shared" si="308"/>
        <v>6432.8</v>
      </c>
      <c r="AA3816" s="49"/>
      <c r="AB3816" s="39" t="s">
        <v>232</v>
      </c>
      <c r="AC3816" s="40"/>
    </row>
    <row r="3817" spans="1:29" ht="19.5" customHeight="1" x14ac:dyDescent="0.45">
      <c r="A3817" s="58">
        <v>46169</v>
      </c>
      <c r="B3817" s="57" t="s">
        <v>29</v>
      </c>
      <c r="C3817" s="27" t="s">
        <v>168</v>
      </c>
      <c r="D3817" s="25" t="s">
        <v>273</v>
      </c>
      <c r="E3817" s="26" t="s">
        <v>475</v>
      </c>
      <c r="F3817" s="27" t="str">
        <f>VLOOKUP(표1[[#This Row],[품번]],[1]!품번구분[#Data],2,0)</f>
        <v>G</v>
      </c>
      <c r="G3817" s="26">
        <v>4</v>
      </c>
      <c r="H3817" s="28">
        <v>90</v>
      </c>
      <c r="I3817" s="28">
        <v>0</v>
      </c>
      <c r="J3817" s="29">
        <f>표1[[#This Row],[C/V]]*표1[[#This Row],[판수]]-표1[[#This Row],[불량수량]]</f>
        <v>360</v>
      </c>
      <c r="K3817" s="28" t="s">
        <v>275</v>
      </c>
      <c r="L3817" s="28" t="s">
        <v>117</v>
      </c>
      <c r="M3817" s="30" t="s">
        <v>353</v>
      </c>
      <c r="N3817" s="56" t="s">
        <v>230</v>
      </c>
      <c r="O3817" s="25">
        <f t="shared" si="310"/>
        <v>660</v>
      </c>
      <c r="P3817" s="31">
        <v>0</v>
      </c>
      <c r="Q3817" s="32"/>
      <c r="R3817" s="33">
        <f t="shared" si="312"/>
        <v>8.1818181818181817</v>
      </c>
      <c r="S3817" s="34">
        <f t="shared" si="311"/>
        <v>174</v>
      </c>
      <c r="T3817" s="35">
        <f>IF(L3817="비가동",0,VLOOKUP(E3817,[1]단가!$D$4:$G$1048576,4,0))</f>
        <v>550</v>
      </c>
      <c r="U3817" s="35">
        <f t="shared" si="307"/>
        <v>198000</v>
      </c>
      <c r="V3817" s="36" t="str">
        <f>IF($L3817="비가동",0,IF($B3817="in",VLOOKUP($E3817,[1]투입량!$M:$T,3,FALSE),VLOOKUP($E3817,[1]투입량!$D:$I,3,FALSE)))</f>
        <v>E5005-1</v>
      </c>
      <c r="W3817" s="35">
        <f>IF($L3817="비가동",0,IF($B3817="in",VLOOKUP($E3817,[1]투입량!$M:$T,6,FALSE),VLOOKUP($E3817,[1]투입량!$D:$I,5,FALSE)))</f>
        <v>480</v>
      </c>
      <c r="X3817" s="35">
        <f t="shared" si="309"/>
        <v>47520</v>
      </c>
      <c r="Y3817" s="37">
        <f>IF(V3817=0,0,VLOOKUP(V3817,[1]원재료!C:H,3,0)*0.001)</f>
        <v>3.25</v>
      </c>
      <c r="Z3817" s="35">
        <f t="shared" si="308"/>
        <v>154440</v>
      </c>
      <c r="AA3817" s="49"/>
      <c r="AB3817" s="39" t="s">
        <v>232</v>
      </c>
      <c r="AC3817" s="40"/>
    </row>
    <row r="3818" spans="1:29" ht="19.5" customHeight="1" x14ac:dyDescent="0.45">
      <c r="A3818" s="58">
        <v>46169</v>
      </c>
      <c r="B3818" s="57" t="s">
        <v>29</v>
      </c>
      <c r="C3818" s="27" t="s">
        <v>168</v>
      </c>
      <c r="D3818" s="25" t="s">
        <v>276</v>
      </c>
      <c r="E3818" s="26" t="s">
        <v>504</v>
      </c>
      <c r="F3818" s="27" t="str">
        <f>VLOOKUP(표1[[#This Row],[품번]],[1]!품번구분[#Data],2,0)</f>
        <v>G</v>
      </c>
      <c r="G3818" s="26">
        <v>4</v>
      </c>
      <c r="H3818" s="60">
        <v>89</v>
      </c>
      <c r="I3818" s="28">
        <v>0</v>
      </c>
      <c r="J3818" s="29">
        <f>표1[[#This Row],[C/V]]*표1[[#This Row],[판수]]-표1[[#This Row],[불량수량]]</f>
        <v>356</v>
      </c>
      <c r="K3818" s="28" t="s">
        <v>481</v>
      </c>
      <c r="L3818" s="28" t="s">
        <v>34</v>
      </c>
      <c r="M3818" s="30" t="s">
        <v>230</v>
      </c>
      <c r="N3818" s="56" t="s">
        <v>353</v>
      </c>
      <c r="O3818" s="25">
        <f t="shared" si="310"/>
        <v>620</v>
      </c>
      <c r="P3818" s="31">
        <v>0</v>
      </c>
      <c r="Q3818" s="32"/>
      <c r="R3818" s="33">
        <f t="shared" si="312"/>
        <v>8.612903225806452</v>
      </c>
      <c r="S3818" s="34">
        <f t="shared" si="311"/>
        <v>189</v>
      </c>
      <c r="T3818" s="35">
        <f>IF(L3818="비가동",0,VLOOKUP(E3818,[1]단가!$D$4:$G$1048576,4,0))</f>
        <v>455.8</v>
      </c>
      <c r="U3818" s="35">
        <f t="shared" si="307"/>
        <v>162264.80000000002</v>
      </c>
      <c r="V3818" s="36" t="str">
        <f>IF($L3818="비가동",0,IF($B3818="in",VLOOKUP($E3818,[1]투입량!$M:$T,3,FALSE),VLOOKUP($E3818,[1]투입량!$D:$I,3,FALSE)))</f>
        <v>E5005-1</v>
      </c>
      <c r="W3818" s="35">
        <f>IF($L3818="비가동",0,IF($B3818="in",VLOOKUP($E3818,[1]투입량!$M:$T,6,FALSE),VLOOKUP($E3818,[1]투입량!$D:$I,5,FALSE)))</f>
        <v>680</v>
      </c>
      <c r="X3818" s="35">
        <f t="shared" si="309"/>
        <v>66572.000000000015</v>
      </c>
      <c r="Y3818" s="37">
        <f>IF(V3818=0,0,VLOOKUP(V3818,'[1]원재료 (2)'!C:H,3,0)*0.001)</f>
        <v>3.25</v>
      </c>
      <c r="Z3818" s="35">
        <f t="shared" si="308"/>
        <v>216359.00000000006</v>
      </c>
      <c r="AA3818" s="49"/>
      <c r="AB3818" s="39" t="s">
        <v>232</v>
      </c>
      <c r="AC3818" s="40"/>
    </row>
    <row r="3819" spans="1:29" ht="19.5" customHeight="1" x14ac:dyDescent="0.45">
      <c r="A3819" s="58">
        <v>46169</v>
      </c>
      <c r="B3819" s="57" t="s">
        <v>29</v>
      </c>
      <c r="C3819" s="27" t="s">
        <v>168</v>
      </c>
      <c r="D3819" s="25" t="s">
        <v>279</v>
      </c>
      <c r="E3819" s="26" t="s">
        <v>392</v>
      </c>
      <c r="F3819" s="27" t="str">
        <f>VLOOKUP(표1[[#This Row],[품번]],[1]!품번구분[#Data],2,0)</f>
        <v>G</v>
      </c>
      <c r="G3819" s="26">
        <v>70</v>
      </c>
      <c r="H3819" s="60">
        <v>91</v>
      </c>
      <c r="I3819" s="28">
        <v>0</v>
      </c>
      <c r="J3819" s="29">
        <f>표1[[#This Row],[C/V]]*표1[[#This Row],[판수]]-표1[[#This Row],[불량수량]]</f>
        <v>6370</v>
      </c>
      <c r="K3819" s="28" t="s">
        <v>481</v>
      </c>
      <c r="L3819" s="28" t="s">
        <v>34</v>
      </c>
      <c r="M3819" s="30" t="s">
        <v>230</v>
      </c>
      <c r="N3819" s="56" t="s">
        <v>353</v>
      </c>
      <c r="O3819" s="25">
        <f t="shared" si="310"/>
        <v>620</v>
      </c>
      <c r="P3819" s="31">
        <v>0</v>
      </c>
      <c r="Q3819" s="32"/>
      <c r="R3819" s="33">
        <f t="shared" si="312"/>
        <v>8.8064516129032242</v>
      </c>
      <c r="S3819" s="34">
        <f t="shared" si="311"/>
        <v>191</v>
      </c>
      <c r="T3819" s="35">
        <f>IF(L3819="비가동",0,VLOOKUP(E3819,[1]단가!$D$4:$G$1048576,4,0))</f>
        <v>321.89999999999998</v>
      </c>
      <c r="U3819" s="35">
        <f t="shared" si="307"/>
        <v>2050502.9999999998</v>
      </c>
      <c r="V3819" s="36" t="str">
        <f>IF($L3819="비가동",0,IF($B3819="in",VLOOKUP($E3819,[1]투입량!$M:$T,3,FALSE),VLOOKUP($E3819,[1]투입량!$D:$I,3,FALSE)))</f>
        <v>E5802</v>
      </c>
      <c r="W3819" s="35">
        <f>IF($L3819="비가동",0,IF($B3819="in",VLOOKUP($E3819,[1]투입량!$M:$T,6,FALSE),VLOOKUP($E3819,[1]투입량!$D:$I,5,FALSE)))</f>
        <v>68</v>
      </c>
      <c r="X3819" s="35">
        <f t="shared" si="309"/>
        <v>6806.8000000000011</v>
      </c>
      <c r="Y3819" s="37">
        <f>IF(V3819=0,0,VLOOKUP(V3819,[1]원재료!C:H,3,0)*0.001)</f>
        <v>5.83</v>
      </c>
      <c r="Z3819" s="35">
        <f t="shared" si="308"/>
        <v>39683.644000000008</v>
      </c>
      <c r="AA3819" s="49"/>
      <c r="AB3819" s="39" t="s">
        <v>232</v>
      </c>
      <c r="AC3819" s="40"/>
    </row>
    <row r="3820" spans="1:29" ht="19.5" customHeight="1" x14ac:dyDescent="0.45">
      <c r="A3820" s="58">
        <v>46169</v>
      </c>
      <c r="B3820" s="57" t="s">
        <v>29</v>
      </c>
      <c r="C3820" s="27" t="s">
        <v>168</v>
      </c>
      <c r="D3820" s="25" t="s">
        <v>281</v>
      </c>
      <c r="E3820" s="26" t="s">
        <v>282</v>
      </c>
      <c r="F3820" s="27" t="str">
        <f>VLOOKUP(표1[[#This Row],[품번]],[1]!품번구분[#Data],2,0)</f>
        <v>G</v>
      </c>
      <c r="G3820" s="26">
        <v>4</v>
      </c>
      <c r="H3820" s="28">
        <v>92</v>
      </c>
      <c r="I3820" s="28">
        <v>0</v>
      </c>
      <c r="J3820" s="29">
        <f>표1[[#This Row],[C/V]]*표1[[#This Row],[판수]]-표1[[#This Row],[불량수량]]</f>
        <v>368</v>
      </c>
      <c r="K3820" s="28" t="s">
        <v>481</v>
      </c>
      <c r="L3820" s="28" t="s">
        <v>34</v>
      </c>
      <c r="M3820" s="30" t="s">
        <v>230</v>
      </c>
      <c r="N3820" s="56" t="s">
        <v>353</v>
      </c>
      <c r="O3820" s="25">
        <f t="shared" si="310"/>
        <v>620</v>
      </c>
      <c r="P3820" s="31">
        <v>0</v>
      </c>
      <c r="Q3820" s="32"/>
      <c r="R3820" s="33">
        <f t="shared" si="312"/>
        <v>8.9032258064516121</v>
      </c>
      <c r="S3820" s="34">
        <f t="shared" si="311"/>
        <v>192</v>
      </c>
      <c r="T3820" s="35">
        <f>IF(L3820="비가동",0,VLOOKUP(E3820,[1]단가!$D$4:$G$1048576,4,0))</f>
        <v>0</v>
      </c>
      <c r="U3820" s="35">
        <f t="shared" si="307"/>
        <v>0</v>
      </c>
      <c r="V3820" s="36" t="str">
        <f>IF($L3820="비가동",0,IF($B3820="in",VLOOKUP($E3820,[1]투입량!$M:$T,3,FALSE),VLOOKUP($E3820,[1]투입량!$D:$I,3,FALSE)))</f>
        <v>E5005-1</v>
      </c>
      <c r="W3820" s="35">
        <f>IF($L3820="비가동",0,IF($B3820="in",VLOOKUP($E3820,[1]투입량!$M:$T,6,FALSE),VLOOKUP($E3820,[1]투입량!$D:$I,5,FALSE)))</f>
        <v>0</v>
      </c>
      <c r="X3820" s="35">
        <f t="shared" si="309"/>
        <v>0</v>
      </c>
      <c r="Y3820" s="37">
        <f>IF(V3820=0,0,VLOOKUP(V3820,'[1]원재료 (2)'!C:H,3,0)*0.001)</f>
        <v>3.25</v>
      </c>
      <c r="Z3820" s="35">
        <f t="shared" si="308"/>
        <v>0</v>
      </c>
      <c r="AA3820" s="49"/>
      <c r="AB3820" s="39" t="s">
        <v>232</v>
      </c>
      <c r="AC3820" s="40"/>
    </row>
    <row r="3821" spans="1:29" ht="19.5" customHeight="1" x14ac:dyDescent="0.45">
      <c r="A3821" s="58">
        <v>46169</v>
      </c>
      <c r="B3821" s="57" t="s">
        <v>29</v>
      </c>
      <c r="C3821" s="27" t="s">
        <v>168</v>
      </c>
      <c r="D3821" s="25" t="s">
        <v>276</v>
      </c>
      <c r="E3821" s="26" t="s">
        <v>504</v>
      </c>
      <c r="F3821" s="27" t="str">
        <f>VLOOKUP(표1[[#This Row],[품번]],[1]!품번구분[#Data],2,0)</f>
        <v>G</v>
      </c>
      <c r="G3821" s="26">
        <v>4</v>
      </c>
      <c r="H3821" s="28">
        <v>100</v>
      </c>
      <c r="I3821" s="28">
        <v>0</v>
      </c>
      <c r="J3821" s="29">
        <f>표1[[#This Row],[C/V]]*표1[[#This Row],[판수]]-표1[[#This Row],[불량수량]]</f>
        <v>400</v>
      </c>
      <c r="K3821" s="28" t="s">
        <v>278</v>
      </c>
      <c r="L3821" s="28" t="s">
        <v>117</v>
      </c>
      <c r="M3821" s="30" t="s">
        <v>353</v>
      </c>
      <c r="N3821" s="56" t="s">
        <v>230</v>
      </c>
      <c r="O3821" s="25">
        <f t="shared" si="310"/>
        <v>660</v>
      </c>
      <c r="P3821" s="31">
        <v>0</v>
      </c>
      <c r="Q3821" s="32"/>
      <c r="R3821" s="33">
        <f t="shared" si="312"/>
        <v>9.0909090909090917</v>
      </c>
      <c r="S3821" s="34">
        <f t="shared" si="311"/>
        <v>189</v>
      </c>
      <c r="T3821" s="35">
        <f>IF(L3821="비가동",0,VLOOKUP(E3821,[1]단가!$D$4:$G$1048576,4,0))</f>
        <v>455.8</v>
      </c>
      <c r="U3821" s="35">
        <f t="shared" si="307"/>
        <v>182320</v>
      </c>
      <c r="V3821" s="36" t="str">
        <f>IF($L3821="비가동",0,IF($B3821="in",VLOOKUP($E3821,[1]투입량!$M:$T,3,FALSE),VLOOKUP($E3821,[1]투입량!$D:$I,3,FALSE)))</f>
        <v>E5005-1</v>
      </c>
      <c r="W3821" s="35">
        <f>IF($L3821="비가동",0,IF($B3821="in",VLOOKUP($E3821,[1]투입량!$M:$T,6,FALSE),VLOOKUP($E3821,[1]투입량!$D:$I,5,FALSE)))</f>
        <v>680</v>
      </c>
      <c r="X3821" s="35">
        <f t="shared" si="309"/>
        <v>74800.000000000015</v>
      </c>
      <c r="Y3821" s="37">
        <f>IF(V3821=0,0,VLOOKUP(V3821,[1]원재료!C:H,3,0)*0.001)</f>
        <v>3.25</v>
      </c>
      <c r="Z3821" s="35">
        <f t="shared" si="308"/>
        <v>243100.00000000006</v>
      </c>
      <c r="AA3821" s="49"/>
      <c r="AB3821" s="39" t="s">
        <v>232</v>
      </c>
      <c r="AC3821" s="40"/>
    </row>
    <row r="3822" spans="1:29" ht="19.5" customHeight="1" x14ac:dyDescent="0.45">
      <c r="A3822" s="58">
        <v>46169</v>
      </c>
      <c r="B3822" s="57" t="s">
        <v>29</v>
      </c>
      <c r="C3822" s="27" t="s">
        <v>168</v>
      </c>
      <c r="D3822" s="25" t="s">
        <v>279</v>
      </c>
      <c r="E3822" s="26" t="s">
        <v>392</v>
      </c>
      <c r="F3822" s="27" t="str">
        <f>VLOOKUP(표1[[#This Row],[품번]],[1]!품번구분[#Data],2,0)</f>
        <v>G</v>
      </c>
      <c r="G3822" s="26">
        <v>70</v>
      </c>
      <c r="H3822" s="28">
        <v>100</v>
      </c>
      <c r="I3822" s="28">
        <v>0</v>
      </c>
      <c r="J3822" s="29">
        <f>표1[[#This Row],[C/V]]*표1[[#This Row],[판수]]-표1[[#This Row],[불량수량]]</f>
        <v>7000</v>
      </c>
      <c r="K3822" s="28" t="s">
        <v>278</v>
      </c>
      <c r="L3822" s="28" t="s">
        <v>117</v>
      </c>
      <c r="M3822" s="30" t="s">
        <v>353</v>
      </c>
      <c r="N3822" s="56" t="s">
        <v>230</v>
      </c>
      <c r="O3822" s="25">
        <f t="shared" si="310"/>
        <v>660</v>
      </c>
      <c r="P3822" s="31">
        <v>0</v>
      </c>
      <c r="Q3822" s="32"/>
      <c r="R3822" s="33">
        <f t="shared" si="312"/>
        <v>9.0909090909090917</v>
      </c>
      <c r="S3822" s="34">
        <f t="shared" si="311"/>
        <v>191</v>
      </c>
      <c r="T3822" s="35">
        <f>IF(L3822="비가동",0,VLOOKUP(E3822,[1]단가!$D$4:$G$1048576,4,0))</f>
        <v>321.89999999999998</v>
      </c>
      <c r="U3822" s="35">
        <f t="shared" si="307"/>
        <v>2253300</v>
      </c>
      <c r="V3822" s="36" t="str">
        <f>IF($L3822="비가동",0,IF($B3822="in",VLOOKUP($E3822,[1]투입량!$M:$T,3,FALSE),VLOOKUP($E3822,[1]투입량!$D:$I,3,FALSE)))</f>
        <v>E5802</v>
      </c>
      <c r="W3822" s="35">
        <f>IF($L3822="비가동",0,IF($B3822="in",VLOOKUP($E3822,[1]투입량!$M:$T,6,FALSE),VLOOKUP($E3822,[1]투입량!$D:$I,5,FALSE)))</f>
        <v>68</v>
      </c>
      <c r="X3822" s="35">
        <f t="shared" si="309"/>
        <v>7480.0000000000009</v>
      </c>
      <c r="Y3822" s="37">
        <f>IF(V3822=0,0,VLOOKUP(V3822,'[1]원재료 (2)'!C:H,3,0)*0.001)</f>
        <v>5.83</v>
      </c>
      <c r="Z3822" s="35">
        <f t="shared" si="308"/>
        <v>43608.400000000009</v>
      </c>
      <c r="AA3822" s="49"/>
      <c r="AB3822" s="39" t="s">
        <v>232</v>
      </c>
      <c r="AC3822" s="40"/>
    </row>
    <row r="3823" spans="1:29" ht="19.5" customHeight="1" x14ac:dyDescent="0.45">
      <c r="A3823" s="58">
        <v>46169</v>
      </c>
      <c r="B3823" s="57" t="s">
        <v>29</v>
      </c>
      <c r="C3823" s="27" t="s">
        <v>168</v>
      </c>
      <c r="D3823" s="25" t="s">
        <v>281</v>
      </c>
      <c r="E3823" s="26" t="s">
        <v>282</v>
      </c>
      <c r="F3823" s="27" t="str">
        <f>VLOOKUP(표1[[#This Row],[품번]],[1]!품번구분[#Data],2,0)</f>
        <v>G</v>
      </c>
      <c r="G3823" s="26">
        <v>4</v>
      </c>
      <c r="H3823" s="28">
        <v>100</v>
      </c>
      <c r="I3823" s="28">
        <v>0</v>
      </c>
      <c r="J3823" s="29">
        <f>표1[[#This Row],[C/V]]*표1[[#This Row],[판수]]-표1[[#This Row],[불량수량]]</f>
        <v>400</v>
      </c>
      <c r="K3823" s="28" t="s">
        <v>278</v>
      </c>
      <c r="L3823" s="28" t="s">
        <v>117</v>
      </c>
      <c r="M3823" s="30" t="s">
        <v>353</v>
      </c>
      <c r="N3823" s="56" t="s">
        <v>230</v>
      </c>
      <c r="O3823" s="25">
        <f t="shared" si="310"/>
        <v>660</v>
      </c>
      <c r="P3823" s="31">
        <v>0</v>
      </c>
      <c r="Q3823" s="32"/>
      <c r="R3823" s="33">
        <f t="shared" si="312"/>
        <v>9.0909090909090917</v>
      </c>
      <c r="S3823" s="34">
        <f t="shared" si="311"/>
        <v>192</v>
      </c>
      <c r="T3823" s="35">
        <f>IF(L3823="비가동",0,VLOOKUP(E3823,[1]단가!$D$4:$G$1048576,4,0))</f>
        <v>0</v>
      </c>
      <c r="U3823" s="35">
        <f t="shared" si="307"/>
        <v>0</v>
      </c>
      <c r="V3823" s="36" t="str">
        <f>IF($L3823="비가동",0,IF($B3823="in",VLOOKUP($E3823,[1]투입량!$M:$T,3,FALSE),VLOOKUP($E3823,[1]투입량!$D:$I,3,FALSE)))</f>
        <v>E5005-1</v>
      </c>
      <c r="W3823" s="35">
        <f>IF($L3823="비가동",0,IF($B3823="in",VLOOKUP($E3823,[1]투입량!$M:$T,6,FALSE),VLOOKUP($E3823,[1]투입량!$D:$I,5,FALSE)))</f>
        <v>0</v>
      </c>
      <c r="X3823" s="35">
        <f t="shared" si="309"/>
        <v>0</v>
      </c>
      <c r="Y3823" s="37">
        <f>IF(V3823=0,0,VLOOKUP(V3823,'[1]원재료 (2)'!C:H,3,0)*0.001)</f>
        <v>3.25</v>
      </c>
      <c r="Z3823" s="35">
        <f t="shared" si="308"/>
        <v>0</v>
      </c>
      <c r="AA3823" s="49"/>
      <c r="AB3823" s="39" t="s">
        <v>232</v>
      </c>
      <c r="AC3823" s="40"/>
    </row>
    <row r="3824" spans="1:29" ht="19.5" hidden="1" customHeight="1" x14ac:dyDescent="0.45">
      <c r="A3824" s="58">
        <v>46169</v>
      </c>
      <c r="B3824" s="57" t="s">
        <v>29</v>
      </c>
      <c r="C3824" s="27" t="s">
        <v>168</v>
      </c>
      <c r="D3824" s="25" t="s">
        <v>287</v>
      </c>
      <c r="E3824" s="26" t="s">
        <v>465</v>
      </c>
      <c r="F3824" s="27" t="str">
        <f>VLOOKUP(표1[[#This Row],[품번]],[1]!품번구분[#Data],2,0)</f>
        <v>G</v>
      </c>
      <c r="G3824" s="26">
        <v>40</v>
      </c>
      <c r="H3824" s="28">
        <v>15</v>
      </c>
      <c r="I3824" s="28">
        <v>0</v>
      </c>
      <c r="J3824" s="29">
        <f>표1[[#This Row],[C/V]]*표1[[#This Row],[판수]]-표1[[#This Row],[불량수량]]</f>
        <v>600</v>
      </c>
      <c r="K3824" s="28" t="s">
        <v>372</v>
      </c>
      <c r="L3824" s="28" t="s">
        <v>34</v>
      </c>
      <c r="M3824" s="30" t="s">
        <v>230</v>
      </c>
      <c r="N3824" s="56" t="s">
        <v>353</v>
      </c>
      <c r="O3824" s="25">
        <f t="shared" si="310"/>
        <v>100</v>
      </c>
      <c r="P3824" s="31">
        <v>520</v>
      </c>
      <c r="Q3824" s="32" t="s">
        <v>343</v>
      </c>
      <c r="R3824" s="33">
        <f t="shared" si="312"/>
        <v>9</v>
      </c>
      <c r="S3824" s="34">
        <f t="shared" si="311"/>
        <v>134</v>
      </c>
      <c r="T3824" s="35">
        <f>IF(L3824="비가동",0,VLOOKUP(E3824,[1]단가!$D$4:$G$1048576,4,0))</f>
        <v>0</v>
      </c>
      <c r="U3824" s="35">
        <f t="shared" si="307"/>
        <v>0</v>
      </c>
      <c r="V3824" s="36" t="str">
        <f>IF($L3824="비가동",0,IF($B3824="in",VLOOKUP($E3824,[1]투입량!$M:$T,3,FALSE),VLOOKUP($E3824,[1]투입량!$D:$I,3,FALSE)))</f>
        <v>E5005-1</v>
      </c>
      <c r="W3824" s="35">
        <f>IF($L3824="비가동",0,IF($B3824="in",VLOOKUP($E3824,[1]투입량!$M:$T,6,FALSE),VLOOKUP($E3824,[1]투입량!$D:$I,5,FALSE)))</f>
        <v>320</v>
      </c>
      <c r="X3824" s="35">
        <f t="shared" si="309"/>
        <v>5280</v>
      </c>
      <c r="Y3824" s="37">
        <f>IF(V3824=0,0,VLOOKUP(V3824,[1]원재료!C:H,3,0)*0.001)</f>
        <v>3.25</v>
      </c>
      <c r="Z3824" s="35">
        <f t="shared" si="308"/>
        <v>17160</v>
      </c>
      <c r="AA3824" s="49"/>
      <c r="AB3824" s="39" t="s">
        <v>232</v>
      </c>
      <c r="AC3824" s="40"/>
    </row>
    <row r="3825" spans="1:29" ht="19.5" hidden="1" customHeight="1" x14ac:dyDescent="0.45">
      <c r="A3825" s="58">
        <v>46169</v>
      </c>
      <c r="B3825" s="57" t="s">
        <v>29</v>
      </c>
      <c r="C3825" s="27" t="s">
        <v>168</v>
      </c>
      <c r="D3825" s="25" t="s">
        <v>289</v>
      </c>
      <c r="E3825" s="26" t="s">
        <v>505</v>
      </c>
      <c r="F3825" s="27" t="str">
        <f>VLOOKUP(표1[[#This Row],[품번]],[1]!품번구분[#Data],2,0)</f>
        <v>G</v>
      </c>
      <c r="G3825" s="26">
        <v>40</v>
      </c>
      <c r="H3825" s="28">
        <v>21</v>
      </c>
      <c r="I3825" s="28">
        <v>0</v>
      </c>
      <c r="J3825" s="29">
        <f>표1[[#This Row],[C/V]]*표1[[#This Row],[판수]]-표1[[#This Row],[불량수량]]</f>
        <v>840</v>
      </c>
      <c r="K3825" s="28" t="s">
        <v>372</v>
      </c>
      <c r="L3825" s="28" t="s">
        <v>34</v>
      </c>
      <c r="M3825" s="30" t="s">
        <v>230</v>
      </c>
      <c r="N3825" s="56">
        <v>0.75</v>
      </c>
      <c r="O3825" s="25">
        <f t="shared" si="310"/>
        <v>240</v>
      </c>
      <c r="P3825" s="31">
        <v>360</v>
      </c>
      <c r="Q3825" s="32" t="s">
        <v>343</v>
      </c>
      <c r="R3825" s="33">
        <f t="shared" si="312"/>
        <v>5.25</v>
      </c>
      <c r="S3825" s="34">
        <f t="shared" si="311"/>
        <v>21</v>
      </c>
      <c r="T3825" s="35">
        <f>IF(L3825="비가동",0,VLOOKUP(E3825,[1]단가!$D$4:$G$1048576,4,0))</f>
        <v>88</v>
      </c>
      <c r="U3825" s="35">
        <f t="shared" si="307"/>
        <v>73920</v>
      </c>
      <c r="V3825" s="36" t="str">
        <f>IF($L3825="비가동",0,IF($B3825="in",VLOOKUP($E3825,[1]투입량!$M:$T,3,FALSE),VLOOKUP($E3825,[1]투입량!$D:$I,3,FALSE)))</f>
        <v>CE5001</v>
      </c>
      <c r="W3825" s="35">
        <f>IF($L3825="비가동",0,IF($B3825="in",VLOOKUP($E3825,[1]투입량!$M:$T,6,FALSE),VLOOKUP($E3825,[1]투입량!$D:$I,5,FALSE)))</f>
        <v>270</v>
      </c>
      <c r="X3825" s="35">
        <f t="shared" si="309"/>
        <v>6237</v>
      </c>
      <c r="Y3825" s="37">
        <f>IF(V3825=0,0,VLOOKUP(V3825,[1]원재료!C:H,3,0)*0.001)</f>
        <v>3.0500000000000003</v>
      </c>
      <c r="Z3825" s="35">
        <f t="shared" si="308"/>
        <v>19022.850000000002</v>
      </c>
      <c r="AA3825" s="49"/>
      <c r="AB3825" s="39" t="s">
        <v>232</v>
      </c>
      <c r="AC3825" s="40"/>
    </row>
    <row r="3826" spans="1:29" ht="19.5" hidden="1" customHeight="1" x14ac:dyDescent="0.45">
      <c r="A3826" s="58">
        <v>46169</v>
      </c>
      <c r="B3826" s="57" t="s">
        <v>29</v>
      </c>
      <c r="C3826" s="27" t="s">
        <v>168</v>
      </c>
      <c r="D3826" s="25" t="s">
        <v>289</v>
      </c>
      <c r="E3826" s="26" t="s">
        <v>509</v>
      </c>
      <c r="F3826" s="27" t="str">
        <f>VLOOKUP(표1[[#This Row],[품번]],[1]!품번구분[#Data],2,0)</f>
        <v>G</v>
      </c>
      <c r="G3826" s="26">
        <v>28</v>
      </c>
      <c r="H3826" s="28">
        <v>9</v>
      </c>
      <c r="I3826" s="28">
        <v>0</v>
      </c>
      <c r="J3826" s="29">
        <f>표1[[#This Row],[C/V]]*표1[[#This Row],[판수]]-표1[[#This Row],[불량수량]]</f>
        <v>252</v>
      </c>
      <c r="K3826" s="28" t="s">
        <v>372</v>
      </c>
      <c r="L3826" s="28" t="s">
        <v>34</v>
      </c>
      <c r="M3826" s="56">
        <v>0.75</v>
      </c>
      <c r="N3826" s="56" t="s">
        <v>353</v>
      </c>
      <c r="O3826" s="25">
        <f t="shared" si="310"/>
        <v>100</v>
      </c>
      <c r="P3826" s="31">
        <v>20</v>
      </c>
      <c r="Q3826" s="32" t="s">
        <v>178</v>
      </c>
      <c r="R3826" s="33">
        <f t="shared" si="312"/>
        <v>5.3999999999999995</v>
      </c>
      <c r="S3826" s="34">
        <f t="shared" si="311"/>
        <v>69</v>
      </c>
      <c r="T3826" s="35">
        <f>IF(L3826="비가동",0,VLOOKUP(E3826,[1]단가!$D$4:$G$1048576,4,0))</f>
        <v>223</v>
      </c>
      <c r="U3826" s="35">
        <f t="shared" si="307"/>
        <v>56196</v>
      </c>
      <c r="V3826" s="36" t="str">
        <f>IF($L3826="비가동",0,IF($B3826="in",VLOOKUP($E3826,[1]투입량!$M:$T,3,FALSE),VLOOKUP($E3826,[1]투입량!$D:$I,3,FALSE)))</f>
        <v>E6005</v>
      </c>
      <c r="W3826" s="35">
        <f>IF($L3826="비가동",0,IF($B3826="in",VLOOKUP($E3826,[1]투입량!$M:$T,6,FALSE),VLOOKUP($E3826,[1]투입량!$D:$I,5,FALSE)))</f>
        <v>120</v>
      </c>
      <c r="X3826" s="35">
        <f t="shared" si="309"/>
        <v>1188</v>
      </c>
      <c r="Y3826" s="37">
        <f>IF(V3826=0,0,VLOOKUP(V3826,[1]원재료!C:H,3,0)*0.001)</f>
        <v>4.62</v>
      </c>
      <c r="Z3826" s="35">
        <f t="shared" si="308"/>
        <v>5488.56</v>
      </c>
      <c r="AA3826" s="49"/>
      <c r="AB3826" s="39" t="s">
        <v>232</v>
      </c>
      <c r="AC3826" s="40"/>
    </row>
    <row r="3827" spans="1:29" ht="19.5" customHeight="1" x14ac:dyDescent="0.45">
      <c r="A3827" s="58">
        <v>46169</v>
      </c>
      <c r="B3827" s="57" t="s">
        <v>29</v>
      </c>
      <c r="C3827" s="27" t="s">
        <v>168</v>
      </c>
      <c r="D3827" s="25" t="s">
        <v>284</v>
      </c>
      <c r="E3827" s="26" t="s">
        <v>405</v>
      </c>
      <c r="F3827" s="27" t="str">
        <f>VLOOKUP(표1[[#This Row],[품번]],[1]!품번구분[#Data],2,0)</f>
        <v>G</v>
      </c>
      <c r="G3827" s="26">
        <v>4</v>
      </c>
      <c r="H3827" s="28">
        <v>118</v>
      </c>
      <c r="I3827" s="28">
        <v>0</v>
      </c>
      <c r="J3827" s="29">
        <f>표1[[#This Row],[C/V]]*표1[[#This Row],[판수]]-표1[[#This Row],[불량수량]]</f>
        <v>472</v>
      </c>
      <c r="K3827" s="28" t="s">
        <v>261</v>
      </c>
      <c r="L3827" s="28" t="s">
        <v>117</v>
      </c>
      <c r="M3827" s="30" t="s">
        <v>353</v>
      </c>
      <c r="N3827" s="56" t="s">
        <v>230</v>
      </c>
      <c r="O3827" s="25">
        <f t="shared" si="310"/>
        <v>660</v>
      </c>
      <c r="P3827" s="31">
        <v>0</v>
      </c>
      <c r="Q3827" s="32"/>
      <c r="R3827" s="33">
        <f t="shared" si="312"/>
        <v>10.727272727272728</v>
      </c>
      <c r="S3827" s="34">
        <f t="shared" si="311"/>
        <v>118</v>
      </c>
      <c r="T3827" s="35">
        <f>IF(L3827="비가동",0,VLOOKUP(E3827,[1]단가!$D$4:$G$1048576,4,0))</f>
        <v>412.51</v>
      </c>
      <c r="U3827" s="35">
        <f t="shared" ref="U3827:U3890" si="313">IF(L3827="비가동",0,T3827*J3827)</f>
        <v>194704.72</v>
      </c>
      <c r="V3827" s="36" t="str">
        <f>IF($L3827="비가동",0,IF($B3827="in",VLOOKUP($E3827,[1]투입량!$M:$T,3,FALSE),VLOOKUP($E3827,[1]투입량!$D:$I,3,FALSE)))</f>
        <v>E6004</v>
      </c>
      <c r="W3827" s="35">
        <f>IF($L3827="비가동",0,IF($B3827="in",VLOOKUP($E3827,[1]투입량!$M:$T,6,FALSE),VLOOKUP($E3827,[1]투입량!$D:$I,5,FALSE)))</f>
        <v>0</v>
      </c>
      <c r="X3827" s="35">
        <f t="shared" si="309"/>
        <v>0</v>
      </c>
      <c r="Y3827" s="37">
        <f>IF(V3827=0,0,VLOOKUP(V3827,[1]원재료!C:H,3,0)*0.001)</f>
        <v>3.35</v>
      </c>
      <c r="Z3827" s="35">
        <f t="shared" ref="Z3827:Z3890" si="314">Y3827*X3827</f>
        <v>0</v>
      </c>
      <c r="AA3827" s="49"/>
      <c r="AB3827" s="39" t="s">
        <v>232</v>
      </c>
      <c r="AC3827" s="40"/>
    </row>
    <row r="3828" spans="1:29" ht="19.5" customHeight="1" x14ac:dyDescent="0.45">
      <c r="A3828" s="58">
        <v>46169</v>
      </c>
      <c r="B3828" s="57" t="s">
        <v>29</v>
      </c>
      <c r="C3828" s="27" t="s">
        <v>168</v>
      </c>
      <c r="D3828" s="25" t="s">
        <v>287</v>
      </c>
      <c r="E3828" s="26" t="s">
        <v>465</v>
      </c>
      <c r="F3828" s="27" t="str">
        <f>VLOOKUP(표1[[#This Row],[품번]],[1]!품번구분[#Data],2,0)</f>
        <v>G</v>
      </c>
      <c r="G3828" s="26">
        <v>40</v>
      </c>
      <c r="H3828" s="28">
        <v>119</v>
      </c>
      <c r="I3828" s="28">
        <v>0</v>
      </c>
      <c r="J3828" s="29">
        <f>표1[[#This Row],[C/V]]*표1[[#This Row],[판수]]-표1[[#This Row],[불량수량]]</f>
        <v>4760</v>
      </c>
      <c r="K3828" s="28" t="s">
        <v>261</v>
      </c>
      <c r="L3828" s="28" t="s">
        <v>117</v>
      </c>
      <c r="M3828" s="30" t="s">
        <v>353</v>
      </c>
      <c r="N3828" s="56" t="s">
        <v>230</v>
      </c>
      <c r="O3828" s="25">
        <f t="shared" si="310"/>
        <v>660</v>
      </c>
      <c r="P3828" s="31">
        <v>0</v>
      </c>
      <c r="Q3828" s="32"/>
      <c r="R3828" s="33">
        <f t="shared" si="312"/>
        <v>10.818181818181818</v>
      </c>
      <c r="S3828" s="34">
        <f t="shared" si="311"/>
        <v>134</v>
      </c>
      <c r="T3828" s="35">
        <f>IF(L3828="비가동",0,VLOOKUP(E3828,[1]단가!$D$4:$G$1048576,4,0))</f>
        <v>0</v>
      </c>
      <c r="U3828" s="35">
        <f t="shared" si="313"/>
        <v>0</v>
      </c>
      <c r="V3828" s="36" t="str">
        <f>IF($L3828="비가동",0,IF($B3828="in",VLOOKUP($E3828,[1]투입량!$M:$T,3,FALSE),VLOOKUP($E3828,[1]투입량!$D:$I,3,FALSE)))</f>
        <v>E5005-1</v>
      </c>
      <c r="W3828" s="35">
        <f>IF($L3828="비가동",0,IF($B3828="in",VLOOKUP($E3828,[1]투입량!$M:$T,6,FALSE),VLOOKUP($E3828,[1]투입량!$D:$I,5,FALSE)))</f>
        <v>320</v>
      </c>
      <c r="X3828" s="35">
        <f t="shared" ref="X3828:X3891" si="315">IF(L3828="비가동",0,(W3828*1.1)*H3828)</f>
        <v>41888</v>
      </c>
      <c r="Y3828" s="37">
        <f>IF(V3828=0,0,VLOOKUP(V3828,[1]원재료!C:H,3,0)*0.001)</f>
        <v>3.25</v>
      </c>
      <c r="Z3828" s="35">
        <f t="shared" si="314"/>
        <v>136136</v>
      </c>
      <c r="AA3828" s="49"/>
      <c r="AB3828" s="39" t="s">
        <v>232</v>
      </c>
      <c r="AC3828" s="40"/>
    </row>
    <row r="3829" spans="1:29" ht="19.5" customHeight="1" x14ac:dyDescent="0.45">
      <c r="A3829" s="58">
        <v>46169</v>
      </c>
      <c r="B3829" s="57" t="s">
        <v>29</v>
      </c>
      <c r="C3829" s="27" t="s">
        <v>168</v>
      </c>
      <c r="D3829" s="25" t="s">
        <v>289</v>
      </c>
      <c r="E3829" s="26" t="s">
        <v>509</v>
      </c>
      <c r="F3829" s="27" t="str">
        <f>VLOOKUP(표1[[#This Row],[품번]],[1]!품번구분[#Data],2,0)</f>
        <v>G</v>
      </c>
      <c r="G3829" s="26">
        <v>28</v>
      </c>
      <c r="H3829" s="28">
        <v>60</v>
      </c>
      <c r="I3829" s="28">
        <v>0</v>
      </c>
      <c r="J3829" s="29">
        <f>표1[[#This Row],[C/V]]*표1[[#This Row],[판수]]-표1[[#This Row],[불량수량]]</f>
        <v>1680</v>
      </c>
      <c r="K3829" s="28" t="s">
        <v>261</v>
      </c>
      <c r="L3829" s="28" t="s">
        <v>117</v>
      </c>
      <c r="M3829" s="30" t="s">
        <v>353</v>
      </c>
      <c r="N3829" s="56" t="s">
        <v>230</v>
      </c>
      <c r="O3829" s="25">
        <f t="shared" si="310"/>
        <v>660</v>
      </c>
      <c r="P3829" s="31">
        <v>0</v>
      </c>
      <c r="Q3829" s="32"/>
      <c r="R3829" s="33">
        <f t="shared" si="312"/>
        <v>5.454545454545455</v>
      </c>
      <c r="S3829" s="34">
        <f t="shared" si="311"/>
        <v>69</v>
      </c>
      <c r="T3829" s="35">
        <f>IF(L3829="비가동",0,VLOOKUP(E3829,[1]단가!$D$4:$G$1048576,4,0))</f>
        <v>223</v>
      </c>
      <c r="U3829" s="35">
        <f t="shared" si="313"/>
        <v>374640</v>
      </c>
      <c r="V3829" s="36" t="str">
        <f>IF($L3829="비가동",0,IF($B3829="in",VLOOKUP($E3829,[1]투입량!$M:$T,3,FALSE),VLOOKUP($E3829,[1]투입량!$D:$I,3,FALSE)))</f>
        <v>E6005</v>
      </c>
      <c r="W3829" s="35">
        <f>IF($L3829="비가동",0,IF($B3829="in",VLOOKUP($E3829,[1]투입량!$M:$T,6,FALSE),VLOOKUP($E3829,[1]투입량!$D:$I,5,FALSE)))</f>
        <v>120</v>
      </c>
      <c r="X3829" s="35">
        <f t="shared" si="315"/>
        <v>7920</v>
      </c>
      <c r="Y3829" s="37">
        <f>IF(V3829=0,0,VLOOKUP(V3829,[1]원재료!C:H,3,0)*0.001)</f>
        <v>4.62</v>
      </c>
      <c r="Z3829" s="35">
        <f t="shared" si="314"/>
        <v>36590.400000000001</v>
      </c>
      <c r="AA3829" s="49"/>
      <c r="AB3829" s="39" t="s">
        <v>232</v>
      </c>
      <c r="AC3829" s="40"/>
    </row>
    <row r="3830" spans="1:29" ht="19.5" customHeight="1" x14ac:dyDescent="0.45">
      <c r="A3830" s="58">
        <v>46169</v>
      </c>
      <c r="B3830" s="57" t="s">
        <v>29</v>
      </c>
      <c r="C3830" s="27" t="s">
        <v>168</v>
      </c>
      <c r="D3830" s="25" t="s">
        <v>304</v>
      </c>
      <c r="E3830" s="26" t="s">
        <v>305</v>
      </c>
      <c r="F3830" s="27" t="str">
        <f>VLOOKUP(표1[[#This Row],[품번]],[1]!품번구분[#Data],2,0)</f>
        <v>G</v>
      </c>
      <c r="G3830" s="26">
        <v>40</v>
      </c>
      <c r="H3830" s="28">
        <v>87</v>
      </c>
      <c r="I3830" s="28">
        <v>0</v>
      </c>
      <c r="J3830" s="29">
        <f>표1[[#This Row],[C/V]]*표1[[#This Row],[판수]]-표1[[#This Row],[불량수량]]</f>
        <v>3480</v>
      </c>
      <c r="K3830" s="28" t="s">
        <v>306</v>
      </c>
      <c r="L3830" s="28" t="s">
        <v>34</v>
      </c>
      <c r="M3830" s="30" t="s">
        <v>230</v>
      </c>
      <c r="N3830" s="56" t="s">
        <v>353</v>
      </c>
      <c r="O3830" s="25">
        <f t="shared" si="310"/>
        <v>620</v>
      </c>
      <c r="P3830" s="31">
        <v>0</v>
      </c>
      <c r="Q3830" s="32"/>
      <c r="R3830" s="33">
        <f t="shared" si="312"/>
        <v>8.4193548387096779</v>
      </c>
      <c r="S3830" s="34">
        <f t="shared" si="311"/>
        <v>179</v>
      </c>
      <c r="T3830" s="35">
        <f>IF(L3830="비가동",0,VLOOKUP(E3830,[1]단가!$D$4:$G$1048576,4,0))</f>
        <v>95</v>
      </c>
      <c r="U3830" s="35">
        <f t="shared" si="313"/>
        <v>330600</v>
      </c>
      <c r="V3830" s="36" t="str">
        <f>IF($L3830="비가동",0,IF($B3830="in",VLOOKUP($E3830,[1]투입량!$M:$T,3,FALSE),VLOOKUP($E3830,[1]투입량!$D:$I,3,FALSE)))</f>
        <v>E4005-1</v>
      </c>
      <c r="W3830" s="35">
        <f>IF($L3830="비가동",0,IF($B3830="in",VLOOKUP($E3830,[1]투입량!$M:$T,6,FALSE),VLOOKUP($E3830,[1]투입량!$D:$I,5,FALSE)))</f>
        <v>272</v>
      </c>
      <c r="X3830" s="35">
        <f t="shared" si="315"/>
        <v>26030.400000000005</v>
      </c>
      <c r="Y3830" s="37">
        <f>IF(V3830=0,0,VLOOKUP(V3830,[1]원재료!C:H,3,0)*0.001)</f>
        <v>3.24</v>
      </c>
      <c r="Z3830" s="35">
        <f t="shared" si="314"/>
        <v>84338.496000000028</v>
      </c>
      <c r="AA3830" s="49"/>
      <c r="AB3830" s="39" t="s">
        <v>232</v>
      </c>
      <c r="AC3830" s="40"/>
    </row>
    <row r="3831" spans="1:29" ht="19.5" customHeight="1" x14ac:dyDescent="0.45">
      <c r="A3831" s="58">
        <v>46169</v>
      </c>
      <c r="B3831" s="57" t="s">
        <v>29</v>
      </c>
      <c r="C3831" s="27" t="s">
        <v>168</v>
      </c>
      <c r="D3831" s="25" t="s">
        <v>307</v>
      </c>
      <c r="E3831" s="26" t="s">
        <v>489</v>
      </c>
      <c r="F3831" s="27" t="str">
        <f>VLOOKUP(표1[[#This Row],[품번]],[1]!품번구분[#Data],2,0)</f>
        <v>G</v>
      </c>
      <c r="G3831" s="26">
        <v>16</v>
      </c>
      <c r="H3831" s="28">
        <v>87</v>
      </c>
      <c r="I3831" s="28">
        <v>0</v>
      </c>
      <c r="J3831" s="29">
        <f>표1[[#This Row],[C/V]]*표1[[#This Row],[판수]]-표1[[#This Row],[불량수량]]</f>
        <v>1392</v>
      </c>
      <c r="K3831" s="28" t="s">
        <v>306</v>
      </c>
      <c r="L3831" s="28" t="s">
        <v>34</v>
      </c>
      <c r="M3831" s="30" t="s">
        <v>230</v>
      </c>
      <c r="N3831" s="56" t="s">
        <v>353</v>
      </c>
      <c r="O3831" s="25">
        <f t="shared" si="310"/>
        <v>620</v>
      </c>
      <c r="P3831" s="31">
        <v>0</v>
      </c>
      <c r="Q3831" s="32"/>
      <c r="R3831" s="33">
        <f t="shared" si="312"/>
        <v>8.4193548387096779</v>
      </c>
      <c r="S3831" s="34">
        <f t="shared" si="311"/>
        <v>179</v>
      </c>
      <c r="T3831" s="35">
        <f>IF(L3831="비가동",0,VLOOKUP(E3831,[1]단가!$D$4:$G$1048576,4,0))</f>
        <v>130</v>
      </c>
      <c r="U3831" s="35">
        <f t="shared" si="313"/>
        <v>180960</v>
      </c>
      <c r="V3831" s="36">
        <f>IF($L3831="비가동",0,IF($B3831="in",VLOOKUP($E3831,[1]투입량!$M:$T,3,FALSE),VLOOKUP($E3831,[1]투입량!$D:$I,3,FALSE)))</f>
        <v>0</v>
      </c>
      <c r="W3831" s="35">
        <f>IF($L3831="비가동",0,IF($B3831="in",VLOOKUP($E3831,[1]투입량!$M:$T,6,FALSE),VLOOKUP($E3831,[1]투입량!$D:$I,5,FALSE)))</f>
        <v>0</v>
      </c>
      <c r="X3831" s="35">
        <f t="shared" si="315"/>
        <v>0</v>
      </c>
      <c r="Y3831" s="37">
        <f>IF(V3831=0,0,VLOOKUP(V3831,[1]원재료!C:H,3,0)*0.001)</f>
        <v>0</v>
      </c>
      <c r="Z3831" s="35">
        <f t="shared" si="314"/>
        <v>0</v>
      </c>
      <c r="AA3831" s="49"/>
      <c r="AB3831" s="39" t="s">
        <v>232</v>
      </c>
      <c r="AC3831" s="40"/>
    </row>
    <row r="3832" spans="1:29" ht="19.5" customHeight="1" x14ac:dyDescent="0.45">
      <c r="A3832" s="58">
        <v>46169</v>
      </c>
      <c r="B3832" s="57" t="s">
        <v>29</v>
      </c>
      <c r="C3832" s="27" t="s">
        <v>168</v>
      </c>
      <c r="D3832" s="25" t="s">
        <v>309</v>
      </c>
      <c r="E3832" s="26" t="s">
        <v>310</v>
      </c>
      <c r="F3832" s="27" t="str">
        <f>VLOOKUP(표1[[#This Row],[품번]],[1]!품번구분[#Data],2,0)</f>
        <v>G</v>
      </c>
      <c r="G3832" s="26">
        <v>8</v>
      </c>
      <c r="H3832" s="28">
        <v>87</v>
      </c>
      <c r="I3832" s="28">
        <v>0</v>
      </c>
      <c r="J3832" s="29">
        <f>표1[[#This Row],[C/V]]*표1[[#This Row],[판수]]-표1[[#This Row],[불량수량]]</f>
        <v>696</v>
      </c>
      <c r="K3832" s="28" t="s">
        <v>306</v>
      </c>
      <c r="L3832" s="28" t="s">
        <v>34</v>
      </c>
      <c r="M3832" s="30" t="s">
        <v>230</v>
      </c>
      <c r="N3832" s="56" t="s">
        <v>353</v>
      </c>
      <c r="O3832" s="25">
        <f t="shared" si="310"/>
        <v>620</v>
      </c>
      <c r="P3832" s="31">
        <v>0</v>
      </c>
      <c r="Q3832" s="32"/>
      <c r="R3832" s="33">
        <f t="shared" si="312"/>
        <v>8.4193548387096779</v>
      </c>
      <c r="S3832" s="34">
        <f t="shared" si="311"/>
        <v>179</v>
      </c>
      <c r="T3832" s="35">
        <f>IF(L3832="비가동",0,VLOOKUP(E3832,[1]단가!$D$4:$G$1048576,4,0))</f>
        <v>672.3</v>
      </c>
      <c r="U3832" s="35">
        <f t="shared" si="313"/>
        <v>467920.8</v>
      </c>
      <c r="V3832" s="36" t="str">
        <f>IF($L3832="비가동",0,IF($B3832="in",VLOOKUP($E3832,[1]투입량!$M:$T,3,FALSE),VLOOKUP($E3832,[1]투입량!$D:$I,3,FALSE)))</f>
        <v>E5005-1</v>
      </c>
      <c r="W3832" s="35">
        <f>IF($L3832="비가동",0,IF($B3832="in",VLOOKUP($E3832,[1]투입량!$M:$T,6,FALSE),VLOOKUP($E3832,[1]투입량!$D:$I,5,FALSE)))</f>
        <v>366</v>
      </c>
      <c r="X3832" s="35">
        <f t="shared" si="315"/>
        <v>35026.200000000004</v>
      </c>
      <c r="Y3832" s="37">
        <f>IF(V3832=0,0,VLOOKUP(V3832,[1]원재료!C:H,3,0)*0.001)</f>
        <v>3.25</v>
      </c>
      <c r="Z3832" s="35">
        <f t="shared" si="314"/>
        <v>113835.15000000001</v>
      </c>
      <c r="AA3832" s="49"/>
      <c r="AB3832" s="39" t="s">
        <v>232</v>
      </c>
      <c r="AC3832" s="40"/>
    </row>
    <row r="3833" spans="1:29" ht="19.5" customHeight="1" x14ac:dyDescent="0.45">
      <c r="A3833" s="58">
        <v>46169</v>
      </c>
      <c r="B3833" s="57" t="s">
        <v>29</v>
      </c>
      <c r="C3833" s="27" t="s">
        <v>168</v>
      </c>
      <c r="D3833" s="25" t="s">
        <v>304</v>
      </c>
      <c r="E3833" s="26" t="s">
        <v>305</v>
      </c>
      <c r="F3833" s="27" t="str">
        <f>VLOOKUP(표1[[#This Row],[품번]],[1]!품번구분[#Data],2,0)</f>
        <v>G</v>
      </c>
      <c r="G3833" s="26">
        <v>40</v>
      </c>
      <c r="H3833" s="28">
        <v>92</v>
      </c>
      <c r="I3833" s="28">
        <v>0</v>
      </c>
      <c r="J3833" s="29">
        <f>표1[[#This Row],[C/V]]*표1[[#This Row],[판수]]-표1[[#This Row],[불량수량]]</f>
        <v>3680</v>
      </c>
      <c r="K3833" s="28" t="s">
        <v>311</v>
      </c>
      <c r="L3833" s="28" t="s">
        <v>117</v>
      </c>
      <c r="M3833" s="30" t="s">
        <v>353</v>
      </c>
      <c r="N3833" s="56" t="s">
        <v>230</v>
      </c>
      <c r="O3833" s="25">
        <f t="shared" si="310"/>
        <v>660</v>
      </c>
      <c r="P3833" s="31">
        <v>0</v>
      </c>
      <c r="Q3833" s="32"/>
      <c r="R3833" s="33">
        <f t="shared" si="312"/>
        <v>8.3636363636363633</v>
      </c>
      <c r="S3833" s="34">
        <f t="shared" si="311"/>
        <v>179</v>
      </c>
      <c r="T3833" s="35">
        <f>IF(L3833="비가동",0,VLOOKUP(E3833,[1]단가!$D$4:$G$1048576,4,0))</f>
        <v>95</v>
      </c>
      <c r="U3833" s="35">
        <f t="shared" si="313"/>
        <v>349600</v>
      </c>
      <c r="V3833" s="36" t="str">
        <f>IF($L3833="비가동",0,IF($B3833="in",VLOOKUP($E3833,[1]투입량!$M:$T,3,FALSE),VLOOKUP($E3833,[1]투입량!$D:$I,3,FALSE)))</f>
        <v>E4005-1</v>
      </c>
      <c r="W3833" s="35">
        <f>IF($L3833="비가동",0,IF($B3833="in",VLOOKUP($E3833,[1]투입량!$M:$T,6,FALSE),VLOOKUP($E3833,[1]투입량!$D:$I,5,FALSE)))</f>
        <v>272</v>
      </c>
      <c r="X3833" s="35">
        <f t="shared" si="315"/>
        <v>27526.400000000005</v>
      </c>
      <c r="Y3833" s="37">
        <f>IF(V3833=0,0,VLOOKUP(V3833,[1]원재료!C:H,3,0)*0.001)</f>
        <v>3.24</v>
      </c>
      <c r="Z3833" s="35">
        <f t="shared" si="314"/>
        <v>89185.536000000022</v>
      </c>
      <c r="AA3833" s="49"/>
      <c r="AB3833" s="39" t="s">
        <v>232</v>
      </c>
      <c r="AC3833" s="40"/>
    </row>
    <row r="3834" spans="1:29" ht="19.5" customHeight="1" x14ac:dyDescent="0.45">
      <c r="A3834" s="58">
        <v>46169</v>
      </c>
      <c r="B3834" s="57" t="s">
        <v>29</v>
      </c>
      <c r="C3834" s="27" t="s">
        <v>168</v>
      </c>
      <c r="D3834" s="25" t="s">
        <v>307</v>
      </c>
      <c r="E3834" s="26" t="s">
        <v>489</v>
      </c>
      <c r="F3834" s="27" t="str">
        <f>VLOOKUP(표1[[#This Row],[품번]],[1]!품번구분[#Data],2,0)</f>
        <v>G</v>
      </c>
      <c r="G3834" s="26">
        <v>16</v>
      </c>
      <c r="H3834" s="28">
        <v>92</v>
      </c>
      <c r="I3834" s="28">
        <v>0</v>
      </c>
      <c r="J3834" s="29">
        <f>표1[[#This Row],[C/V]]*표1[[#This Row],[판수]]-표1[[#This Row],[불량수량]]</f>
        <v>1472</v>
      </c>
      <c r="K3834" s="28" t="s">
        <v>311</v>
      </c>
      <c r="L3834" s="28" t="s">
        <v>117</v>
      </c>
      <c r="M3834" s="30" t="s">
        <v>353</v>
      </c>
      <c r="N3834" s="56" t="s">
        <v>230</v>
      </c>
      <c r="O3834" s="25">
        <f t="shared" si="310"/>
        <v>660</v>
      </c>
      <c r="P3834" s="31">
        <v>0</v>
      </c>
      <c r="Q3834" s="32"/>
      <c r="R3834" s="33">
        <f t="shared" si="312"/>
        <v>8.3636363636363633</v>
      </c>
      <c r="S3834" s="34">
        <f t="shared" si="311"/>
        <v>179</v>
      </c>
      <c r="T3834" s="35">
        <f>IF(L3834="비가동",0,VLOOKUP(E3834,[1]단가!$D$4:$G$1048576,4,0))</f>
        <v>130</v>
      </c>
      <c r="U3834" s="35">
        <f t="shared" si="313"/>
        <v>191360</v>
      </c>
      <c r="V3834" s="36">
        <f>IF($L3834="비가동",0,IF($B3834="in",VLOOKUP($E3834,[1]투입량!$M:$T,3,FALSE),VLOOKUP($E3834,[1]투입량!$D:$I,3,FALSE)))</f>
        <v>0</v>
      </c>
      <c r="W3834" s="35">
        <f>IF($L3834="비가동",0,IF($B3834="in",VLOOKUP($E3834,[1]투입량!$M:$T,6,FALSE),VLOOKUP($E3834,[1]투입량!$D:$I,5,FALSE)))</f>
        <v>0</v>
      </c>
      <c r="X3834" s="35">
        <f t="shared" si="315"/>
        <v>0</v>
      </c>
      <c r="Y3834" s="37">
        <f>IF(V3834=0,0,VLOOKUP(V3834,'[1]원재료 (2)'!C:H,3,0)*0.001)</f>
        <v>0</v>
      </c>
      <c r="Z3834" s="35">
        <f t="shared" si="314"/>
        <v>0</v>
      </c>
      <c r="AA3834" s="49"/>
      <c r="AB3834" s="39" t="s">
        <v>232</v>
      </c>
      <c r="AC3834" s="40"/>
    </row>
    <row r="3835" spans="1:29" ht="19.5" customHeight="1" x14ac:dyDescent="0.45">
      <c r="A3835" s="58">
        <v>46169</v>
      </c>
      <c r="B3835" s="57" t="s">
        <v>29</v>
      </c>
      <c r="C3835" s="27" t="s">
        <v>168</v>
      </c>
      <c r="D3835" s="25" t="s">
        <v>309</v>
      </c>
      <c r="E3835" s="26" t="s">
        <v>310</v>
      </c>
      <c r="F3835" s="27" t="str">
        <f>VLOOKUP(표1[[#This Row],[품번]],[1]!품번구분[#Data],2,0)</f>
        <v>G</v>
      </c>
      <c r="G3835" s="26">
        <v>8</v>
      </c>
      <c r="H3835" s="28">
        <v>92</v>
      </c>
      <c r="I3835" s="28">
        <v>0</v>
      </c>
      <c r="J3835" s="29">
        <f>표1[[#This Row],[C/V]]*표1[[#This Row],[판수]]-표1[[#This Row],[불량수량]]</f>
        <v>736</v>
      </c>
      <c r="K3835" s="28" t="s">
        <v>311</v>
      </c>
      <c r="L3835" s="28" t="s">
        <v>117</v>
      </c>
      <c r="M3835" s="30" t="s">
        <v>353</v>
      </c>
      <c r="N3835" s="56" t="s">
        <v>230</v>
      </c>
      <c r="O3835" s="25">
        <f t="shared" si="310"/>
        <v>660</v>
      </c>
      <c r="P3835" s="31">
        <v>0</v>
      </c>
      <c r="Q3835" s="32"/>
      <c r="R3835" s="33">
        <f t="shared" si="312"/>
        <v>8.3636363636363633</v>
      </c>
      <c r="S3835" s="34">
        <f t="shared" si="311"/>
        <v>179</v>
      </c>
      <c r="T3835" s="35">
        <f>IF(L3835="비가동",0,VLOOKUP(E3835,[1]단가!$D$4:$G$1048576,4,0))</f>
        <v>672.3</v>
      </c>
      <c r="U3835" s="35">
        <f t="shared" si="313"/>
        <v>494812.8</v>
      </c>
      <c r="V3835" s="36" t="str">
        <f>IF($L3835="비가동",0,IF($B3835="in",VLOOKUP($E3835,[1]투입량!$M:$T,3,FALSE),VLOOKUP($E3835,[1]투입량!$D:$I,3,FALSE)))</f>
        <v>E5005-1</v>
      </c>
      <c r="W3835" s="35">
        <f>IF($L3835="비가동",0,IF($B3835="in",VLOOKUP($E3835,[1]투입량!$M:$T,6,FALSE),VLOOKUP($E3835,[1]투입량!$D:$I,5,FALSE)))</f>
        <v>366</v>
      </c>
      <c r="X3835" s="35">
        <f t="shared" si="315"/>
        <v>37039.200000000004</v>
      </c>
      <c r="Y3835" s="37">
        <f>IF(V3835=0,0,VLOOKUP(V3835,'[1]원재료 (2)'!C:H,3,0)*0.001)</f>
        <v>3.25</v>
      </c>
      <c r="Z3835" s="35">
        <f t="shared" si="314"/>
        <v>120377.40000000001</v>
      </c>
      <c r="AA3835" s="49"/>
      <c r="AB3835" s="39" t="s">
        <v>232</v>
      </c>
      <c r="AC3835" s="40"/>
    </row>
    <row r="3836" spans="1:29" ht="19.5" customHeight="1" x14ac:dyDescent="0.45">
      <c r="A3836" s="58">
        <v>46169</v>
      </c>
      <c r="B3836" s="57" t="s">
        <v>29</v>
      </c>
      <c r="C3836" s="27" t="s">
        <v>168</v>
      </c>
      <c r="D3836" s="25" t="s">
        <v>312</v>
      </c>
      <c r="E3836" s="26" t="s">
        <v>313</v>
      </c>
      <c r="F3836" s="27" t="str">
        <f>VLOOKUP(표1[[#This Row],[품번]],[1]!품번구분[#Data],2,0)</f>
        <v>G</v>
      </c>
      <c r="G3836" s="26">
        <v>6</v>
      </c>
      <c r="H3836" s="28">
        <v>71</v>
      </c>
      <c r="I3836" s="28">
        <v>0</v>
      </c>
      <c r="J3836" s="29">
        <f>표1[[#This Row],[C/V]]*표1[[#This Row],[판수]]-표1[[#This Row],[불량수량]]</f>
        <v>426</v>
      </c>
      <c r="K3836" s="28" t="s">
        <v>314</v>
      </c>
      <c r="L3836" s="28" t="s">
        <v>34</v>
      </c>
      <c r="M3836" s="44" t="s">
        <v>230</v>
      </c>
      <c r="N3836" s="55" t="s">
        <v>353</v>
      </c>
      <c r="O3836" s="25">
        <f t="shared" si="310"/>
        <v>620</v>
      </c>
      <c r="P3836" s="31">
        <v>0</v>
      </c>
      <c r="Q3836" s="32"/>
      <c r="R3836" s="33">
        <f t="shared" si="312"/>
        <v>6.870967741935484</v>
      </c>
      <c r="S3836" s="34">
        <f t="shared" si="311"/>
        <v>157</v>
      </c>
      <c r="T3836" s="35">
        <f>IF(L3836="비가동",0,VLOOKUP(E3836,[1]단가!$D$4:$G$1048576,4,0))</f>
        <v>408.6</v>
      </c>
      <c r="U3836" s="35">
        <f t="shared" si="313"/>
        <v>174063.6</v>
      </c>
      <c r="V3836" s="36" t="str">
        <f>IF($L3836="비가동",0,IF($B3836="in",VLOOKUP($E3836,[1]투입량!$M:$T,3,FALSE),VLOOKUP($E3836,[1]투입량!$D:$I,3,FALSE)))</f>
        <v>E5005-1</v>
      </c>
      <c r="W3836" s="35">
        <f>IF($L3836="비가동",0,IF($B3836="in",VLOOKUP($E3836,[1]투입량!$M:$T,6,FALSE),VLOOKUP($E3836,[1]투입량!$D:$I,5,FALSE)))</f>
        <v>0</v>
      </c>
      <c r="X3836" s="35">
        <f t="shared" si="315"/>
        <v>0</v>
      </c>
      <c r="Y3836" s="37">
        <f>IF(V3836=0,0,VLOOKUP(V3836,'[1]원재료 (2)'!C:H,3,0)*0.001)</f>
        <v>3.25</v>
      </c>
      <c r="Z3836" s="35">
        <f t="shared" si="314"/>
        <v>0</v>
      </c>
      <c r="AA3836" s="49"/>
      <c r="AB3836" s="39" t="s">
        <v>232</v>
      </c>
      <c r="AC3836" s="40"/>
    </row>
    <row r="3837" spans="1:29" ht="19.5" customHeight="1" x14ac:dyDescent="0.45">
      <c r="A3837" s="58">
        <v>46169</v>
      </c>
      <c r="B3837" s="57" t="s">
        <v>29</v>
      </c>
      <c r="C3837" s="27" t="s">
        <v>168</v>
      </c>
      <c r="D3837" s="25" t="s">
        <v>315</v>
      </c>
      <c r="E3837" s="26" t="s">
        <v>313</v>
      </c>
      <c r="F3837" s="27" t="str">
        <f>VLOOKUP(표1[[#This Row],[품번]],[1]!품번구분[#Data],2,0)</f>
        <v>G</v>
      </c>
      <c r="G3837" s="26">
        <v>14</v>
      </c>
      <c r="H3837" s="28">
        <v>70</v>
      </c>
      <c r="I3837" s="28">
        <v>0</v>
      </c>
      <c r="J3837" s="29">
        <f>표1[[#This Row],[C/V]]*표1[[#This Row],[판수]]-표1[[#This Row],[불량수량]]</f>
        <v>980</v>
      </c>
      <c r="K3837" s="28" t="s">
        <v>314</v>
      </c>
      <c r="L3837" s="28" t="s">
        <v>34</v>
      </c>
      <c r="M3837" s="44" t="s">
        <v>230</v>
      </c>
      <c r="N3837" s="55" t="s">
        <v>353</v>
      </c>
      <c r="O3837" s="25">
        <f t="shared" si="310"/>
        <v>620</v>
      </c>
      <c r="P3837" s="31">
        <v>0</v>
      </c>
      <c r="Q3837" s="32"/>
      <c r="R3837" s="33">
        <f t="shared" si="312"/>
        <v>6.774193548387097</v>
      </c>
      <c r="S3837" s="34">
        <f t="shared" si="311"/>
        <v>156</v>
      </c>
      <c r="T3837" s="35">
        <f>IF(L3837="비가동",0,VLOOKUP(E3837,[1]단가!$D$4:$G$1048576,4,0))</f>
        <v>408.6</v>
      </c>
      <c r="U3837" s="35">
        <f t="shared" si="313"/>
        <v>400428</v>
      </c>
      <c r="V3837" s="36" t="str">
        <f>IF($L3837="비가동",0,IF($B3837="in",VLOOKUP($E3837,[1]투입량!$M:$T,3,FALSE),VLOOKUP($E3837,[1]투입량!$D:$I,3,FALSE)))</f>
        <v>E5005-1</v>
      </c>
      <c r="W3837" s="35">
        <f>IF($L3837="비가동",0,IF($B3837="in",VLOOKUP($E3837,[1]투입량!$M:$T,6,FALSE),VLOOKUP($E3837,[1]투입량!$D:$I,5,FALSE)))</f>
        <v>0</v>
      </c>
      <c r="X3837" s="35">
        <f t="shared" si="315"/>
        <v>0</v>
      </c>
      <c r="Y3837" s="37">
        <f>IF(V3837=0,0,VLOOKUP(V3837,[1]원재료!C:H,3,0)*0.001)</f>
        <v>3.25</v>
      </c>
      <c r="Z3837" s="35">
        <f t="shared" si="314"/>
        <v>0</v>
      </c>
      <c r="AA3837" s="49"/>
      <c r="AB3837" s="39" t="s">
        <v>232</v>
      </c>
      <c r="AC3837" s="40"/>
    </row>
    <row r="3838" spans="1:29" ht="19.5" customHeight="1" x14ac:dyDescent="0.45">
      <c r="A3838" s="58">
        <v>46169</v>
      </c>
      <c r="B3838" s="57" t="s">
        <v>29</v>
      </c>
      <c r="C3838" s="27" t="s">
        <v>168</v>
      </c>
      <c r="D3838" s="25" t="s">
        <v>317</v>
      </c>
      <c r="E3838" s="26" t="s">
        <v>318</v>
      </c>
      <c r="F3838" s="27" t="str">
        <f>VLOOKUP(표1[[#This Row],[품번]],[1]!품번구분[#Data],2,0)</f>
        <v>G</v>
      </c>
      <c r="G3838" s="26">
        <v>70</v>
      </c>
      <c r="H3838" s="28">
        <v>45</v>
      </c>
      <c r="I3838" s="28">
        <v>0</v>
      </c>
      <c r="J3838" s="29">
        <f>표1[[#This Row],[C/V]]*표1[[#This Row],[판수]]-표1[[#This Row],[불량수량]]</f>
        <v>3150</v>
      </c>
      <c r="K3838" s="28" t="s">
        <v>314</v>
      </c>
      <c r="L3838" s="28" t="s">
        <v>34</v>
      </c>
      <c r="M3838" s="44" t="s">
        <v>230</v>
      </c>
      <c r="N3838" s="55" t="s">
        <v>353</v>
      </c>
      <c r="O3838" s="25">
        <f t="shared" si="310"/>
        <v>620</v>
      </c>
      <c r="P3838" s="31">
        <v>0</v>
      </c>
      <c r="Q3838" s="32"/>
      <c r="R3838" s="33">
        <f t="shared" si="312"/>
        <v>4.3548387096774199</v>
      </c>
      <c r="S3838" s="34">
        <f t="shared" si="311"/>
        <v>103</v>
      </c>
      <c r="T3838" s="35">
        <f>IF(L3838="비가동",0,VLOOKUP(E3838,[1]단가!$D$4:$G$1048576,4,0))</f>
        <v>172</v>
      </c>
      <c r="U3838" s="35">
        <f t="shared" si="313"/>
        <v>541800</v>
      </c>
      <c r="V3838" s="36" t="str">
        <f>IF($L3838="비가동",0,IF($B3838="in",VLOOKUP($E3838,[1]투입량!$M:$T,3,FALSE),VLOOKUP($E3838,[1]투입량!$D:$I,3,FALSE)))</f>
        <v>E6005</v>
      </c>
      <c r="W3838" s="35">
        <f>IF($L3838="비가동",0,IF($B3838="in",VLOOKUP($E3838,[1]투입량!$M:$T,6,FALSE),VLOOKUP($E3838,[1]투입량!$D:$I,5,FALSE)))</f>
        <v>0</v>
      </c>
      <c r="X3838" s="35">
        <f t="shared" si="315"/>
        <v>0</v>
      </c>
      <c r="Y3838" s="37">
        <f>IF(V3838=0,0,VLOOKUP(V3838,'[1]원재료 (2)'!C:H,3,0)*0.001)</f>
        <v>4.62</v>
      </c>
      <c r="Z3838" s="35">
        <f t="shared" si="314"/>
        <v>0</v>
      </c>
      <c r="AA3838" s="49"/>
      <c r="AB3838" s="39" t="s">
        <v>232</v>
      </c>
      <c r="AC3838" s="40"/>
    </row>
    <row r="3839" spans="1:29" ht="19.5" customHeight="1" x14ac:dyDescent="0.45">
      <c r="A3839" s="58">
        <v>46169</v>
      </c>
      <c r="B3839" s="57" t="s">
        <v>29</v>
      </c>
      <c r="C3839" s="27" t="s">
        <v>168</v>
      </c>
      <c r="D3839" s="25" t="s">
        <v>312</v>
      </c>
      <c r="E3839" s="26" t="s">
        <v>313</v>
      </c>
      <c r="F3839" s="27" t="str">
        <f>VLOOKUP(표1[[#This Row],[품번]],[1]!품번구분[#Data],2,0)</f>
        <v>G</v>
      </c>
      <c r="G3839" s="26">
        <v>6</v>
      </c>
      <c r="H3839" s="28">
        <v>86</v>
      </c>
      <c r="I3839" s="28">
        <v>0</v>
      </c>
      <c r="J3839" s="29">
        <f>표1[[#This Row],[C/V]]*표1[[#This Row],[판수]]-표1[[#This Row],[불량수량]]</f>
        <v>516</v>
      </c>
      <c r="K3839" s="28" t="s">
        <v>319</v>
      </c>
      <c r="L3839" s="28" t="s">
        <v>117</v>
      </c>
      <c r="M3839" s="44" t="s">
        <v>353</v>
      </c>
      <c r="N3839" s="55" t="s">
        <v>230</v>
      </c>
      <c r="O3839" s="25">
        <f t="shared" si="310"/>
        <v>660</v>
      </c>
      <c r="P3839" s="31">
        <v>0</v>
      </c>
      <c r="Q3839" s="32"/>
      <c r="R3839" s="33">
        <f t="shared" si="312"/>
        <v>7.8181818181818183</v>
      </c>
      <c r="S3839" s="34">
        <f t="shared" si="311"/>
        <v>157</v>
      </c>
      <c r="T3839" s="35">
        <f>IF(L3839="비가동",0,VLOOKUP(E3839,[1]단가!$D$4:$G$1048576,4,0))</f>
        <v>408.6</v>
      </c>
      <c r="U3839" s="35">
        <f t="shared" si="313"/>
        <v>210837.6</v>
      </c>
      <c r="V3839" s="36" t="str">
        <f>IF($L3839="비가동",0,IF($B3839="in",VLOOKUP($E3839,[1]투입량!$M:$T,3,FALSE),VLOOKUP($E3839,[1]투입량!$D:$I,3,FALSE)))</f>
        <v>E5005-1</v>
      </c>
      <c r="W3839" s="35">
        <f>IF($L3839="비가동",0,IF($B3839="in",VLOOKUP($E3839,[1]투입량!$M:$T,6,FALSE),VLOOKUP($E3839,[1]투입량!$D:$I,5,FALSE)))</f>
        <v>0</v>
      </c>
      <c r="X3839" s="35">
        <f t="shared" si="315"/>
        <v>0</v>
      </c>
      <c r="Y3839" s="37">
        <f>IF(V3839=0,0,VLOOKUP(V3839,[1]원재료!C:H,3,0)*0.001)</f>
        <v>3.25</v>
      </c>
      <c r="Z3839" s="35">
        <f t="shared" si="314"/>
        <v>0</v>
      </c>
      <c r="AA3839" s="49"/>
      <c r="AB3839" s="39" t="s">
        <v>232</v>
      </c>
      <c r="AC3839" s="40"/>
    </row>
    <row r="3840" spans="1:29" ht="19.5" customHeight="1" x14ac:dyDescent="0.45">
      <c r="A3840" s="58">
        <v>46169</v>
      </c>
      <c r="B3840" s="57" t="s">
        <v>29</v>
      </c>
      <c r="C3840" s="27" t="s">
        <v>168</v>
      </c>
      <c r="D3840" s="25" t="s">
        <v>315</v>
      </c>
      <c r="E3840" s="26" t="s">
        <v>313</v>
      </c>
      <c r="F3840" s="27" t="str">
        <f>VLOOKUP(표1[[#This Row],[품번]],[1]!품번구분[#Data],2,0)</f>
        <v>G</v>
      </c>
      <c r="G3840" s="26">
        <v>14</v>
      </c>
      <c r="H3840" s="28">
        <v>86</v>
      </c>
      <c r="I3840" s="28">
        <v>0</v>
      </c>
      <c r="J3840" s="29">
        <f>표1[[#This Row],[C/V]]*표1[[#This Row],[판수]]-표1[[#This Row],[불량수량]]</f>
        <v>1204</v>
      </c>
      <c r="K3840" s="28" t="s">
        <v>319</v>
      </c>
      <c r="L3840" s="28" t="s">
        <v>117</v>
      </c>
      <c r="M3840" s="44" t="s">
        <v>353</v>
      </c>
      <c r="N3840" s="55" t="s">
        <v>230</v>
      </c>
      <c r="O3840" s="25">
        <f t="shared" si="310"/>
        <v>660</v>
      </c>
      <c r="P3840" s="31">
        <v>0</v>
      </c>
      <c r="Q3840" s="32"/>
      <c r="R3840" s="33">
        <f t="shared" si="312"/>
        <v>7.8181818181818183</v>
      </c>
      <c r="S3840" s="34">
        <f t="shared" si="311"/>
        <v>156</v>
      </c>
      <c r="T3840" s="35">
        <f>IF(L3840="비가동",0,VLOOKUP(E3840,[1]단가!$D$4:$G$1048576,4,0))</f>
        <v>408.6</v>
      </c>
      <c r="U3840" s="35">
        <f t="shared" si="313"/>
        <v>491954.4</v>
      </c>
      <c r="V3840" s="36" t="str">
        <f>IF($L3840="비가동",0,IF($B3840="in",VLOOKUP($E3840,[1]투입량!$M:$T,3,FALSE),VLOOKUP($E3840,[1]투입량!$D:$I,3,FALSE)))</f>
        <v>E5005-1</v>
      </c>
      <c r="W3840" s="35">
        <f>IF($L3840="비가동",0,IF($B3840="in",VLOOKUP($E3840,[1]투입량!$M:$T,6,FALSE),VLOOKUP($E3840,[1]투입량!$D:$I,5,FALSE)))</f>
        <v>0</v>
      </c>
      <c r="X3840" s="35">
        <f t="shared" si="315"/>
        <v>0</v>
      </c>
      <c r="Y3840" s="37">
        <f>IF(V3840=0,0,VLOOKUP(V3840,'[1]원재료 (2)'!C:H,3,0)*0.001)</f>
        <v>3.25</v>
      </c>
      <c r="Z3840" s="35">
        <f t="shared" si="314"/>
        <v>0</v>
      </c>
      <c r="AA3840" s="49"/>
      <c r="AB3840" s="39" t="s">
        <v>232</v>
      </c>
      <c r="AC3840" s="40"/>
    </row>
    <row r="3841" spans="1:29" ht="19.5" customHeight="1" x14ac:dyDescent="0.45">
      <c r="A3841" s="58">
        <v>46169</v>
      </c>
      <c r="B3841" s="57" t="s">
        <v>29</v>
      </c>
      <c r="C3841" s="27" t="s">
        <v>168</v>
      </c>
      <c r="D3841" s="25" t="s">
        <v>317</v>
      </c>
      <c r="E3841" s="26" t="s">
        <v>318</v>
      </c>
      <c r="F3841" s="27" t="str">
        <f>VLOOKUP(표1[[#This Row],[품번]],[1]!품번구분[#Data],2,0)</f>
        <v>G</v>
      </c>
      <c r="G3841" s="26">
        <v>70</v>
      </c>
      <c r="H3841" s="28">
        <v>58</v>
      </c>
      <c r="I3841" s="28">
        <v>0</v>
      </c>
      <c r="J3841" s="29">
        <f>표1[[#This Row],[C/V]]*표1[[#This Row],[판수]]-표1[[#This Row],[불량수량]]</f>
        <v>4060</v>
      </c>
      <c r="K3841" s="28" t="s">
        <v>319</v>
      </c>
      <c r="L3841" s="28" t="s">
        <v>117</v>
      </c>
      <c r="M3841" s="44" t="s">
        <v>353</v>
      </c>
      <c r="N3841" s="55" t="s">
        <v>230</v>
      </c>
      <c r="O3841" s="25">
        <f t="shared" si="310"/>
        <v>660</v>
      </c>
      <c r="P3841" s="31">
        <v>0</v>
      </c>
      <c r="Q3841" s="32"/>
      <c r="R3841" s="33">
        <f t="shared" si="312"/>
        <v>5.2727272727272725</v>
      </c>
      <c r="S3841" s="34">
        <f t="shared" si="311"/>
        <v>103</v>
      </c>
      <c r="T3841" s="35">
        <f>IF(L3841="비가동",0,VLOOKUP(E3841,[1]단가!$D$4:$G$1048576,4,0))</f>
        <v>172</v>
      </c>
      <c r="U3841" s="35">
        <f t="shared" si="313"/>
        <v>698320</v>
      </c>
      <c r="V3841" s="36" t="str">
        <f>IF($L3841="비가동",0,IF($B3841="in",VLOOKUP($E3841,[1]투입량!$M:$T,3,FALSE),VLOOKUP($E3841,[1]투입량!$D:$I,3,FALSE)))</f>
        <v>E6005</v>
      </c>
      <c r="W3841" s="35">
        <f>IF($L3841="비가동",0,IF($B3841="in",VLOOKUP($E3841,[1]투입량!$M:$T,6,FALSE),VLOOKUP($E3841,[1]투입량!$D:$I,5,FALSE)))</f>
        <v>0</v>
      </c>
      <c r="X3841" s="35">
        <f t="shared" si="315"/>
        <v>0</v>
      </c>
      <c r="Y3841" s="37">
        <f>IF(V3841=0,0,VLOOKUP(V3841,'[1]원재료 (2)'!C:H,3,0)*0.001)</f>
        <v>4.62</v>
      </c>
      <c r="Z3841" s="35">
        <f t="shared" si="314"/>
        <v>0</v>
      </c>
      <c r="AA3841" s="49"/>
      <c r="AB3841" s="39" t="s">
        <v>232</v>
      </c>
      <c r="AC3841" s="40"/>
    </row>
    <row r="3842" spans="1:29" ht="19.5" hidden="1" customHeight="1" x14ac:dyDescent="0.45">
      <c r="A3842" s="58">
        <v>46169</v>
      </c>
      <c r="B3842" s="57" t="s">
        <v>29</v>
      </c>
      <c r="C3842" s="27" t="s">
        <v>168</v>
      </c>
      <c r="D3842" s="25" t="s">
        <v>365</v>
      </c>
      <c r="E3842" s="26" t="s">
        <v>349</v>
      </c>
      <c r="F3842" s="27" t="str">
        <f>VLOOKUP(표1[[#This Row],[품번]],[1]!품번구분[#Data],2,0)</f>
        <v>G</v>
      </c>
      <c r="G3842" s="26">
        <v>6</v>
      </c>
      <c r="H3842" s="28">
        <v>50</v>
      </c>
      <c r="I3842" s="28">
        <v>0</v>
      </c>
      <c r="J3842" s="29">
        <f>표1[[#This Row],[C/V]]*표1[[#This Row],[판수]]-표1[[#This Row],[불량수량]]</f>
        <v>300</v>
      </c>
      <c r="K3842" s="28" t="s">
        <v>293</v>
      </c>
      <c r="L3842" s="28" t="s">
        <v>34</v>
      </c>
      <c r="M3842" s="44" t="s">
        <v>230</v>
      </c>
      <c r="N3842" s="55" t="s">
        <v>353</v>
      </c>
      <c r="O3842" s="25">
        <f t="shared" ref="O3842:O3905" si="316">IF(OR($M3842="",$N3842="",$M3842=$N3842),0,MAX(0,IF(AND(WEEKDAY($A3842,2)&lt;=5,$L3842="주간"),MIN(ROUND(MOD($N3842-$M3842,1)*1440-IF(AND($M3842&lt;TIME(13,0,0),IF($N3842&lt;=$M3842,$N3842+1,$N3842)&gt;TIME(12,0,0)),(MIN(IF($N3842&lt;=$M3842,$N3842+1,$N3842),TIME(13,0,0))-MAX($M3842,TIME(12,0,0)))*1440,0)-IF(AND($M3842&lt;TIME(17,40,0),IF($N3842&lt;=$M3842,$N3842+1,$N3842)&gt;TIME(17,0,0)),(MIN(IF($N3842&lt;=$M3842,$N3842+1,$N3842),TIME(17,40,0))-MAX($M3842,TIME(17,0,0)))*1440,0),0),620),IF(AND(WEEKDAY($A3842,2)&lt;=5,$L3842="야간"),MIN(ROUND(MOD($N3842-$M3842,1)*1440-IF(AND(IF($M3842&lt;0.5,$M3842+1,$M3842)&lt;TIME(3,30,0)+1,IF($N3842&lt;0.5,$N3842+1,$N3842)&gt;TIME(2,30,0)+1),(MIN(IF($N3842&lt;0.5,$N3842+1,$N3842),TIME(3,30,0)+1)-MAX(IF($M3842&lt;0.5,$M3842+1,$M3842),TIME(2,30,0)+1))*1440,0),0),660),IF(AND(WEEKDAY($A3842,2)&gt;5,$L3842="주간"),MIN(ROUND(MOD($N3842-$M3842,1)*1440-IF(AND($M3842&lt;TIME(13,0,0),IF($N3842&lt;=$M3842,$N3842+1,$N3842)&gt;TIME(12,0,0)),(MIN(IF($N3842&lt;=$M3842,$N3842+1,$N3842),TIME(13,0,0))-MAX($M3842,TIME(12,0,0)))*1440,0),0),540),IF(AND(WEEKDAY($A3842,2)&gt;5,$L3842="야간"),MIN(ROUND(MOD($N3842-$M3842,1)*1440-IF(AND(IF($M3842&lt;0.5,$M3842+1,$M3842)&lt;TIME(3,30,0)+1,IF($N3842&lt;0.5,$N3842+1,$N3842)&gt;TIME(2,0,0)+1),(MIN(IF($N3842&lt;0.5,$N3842+1,$N3842),TIME(3,30,0)+1)-MAX(IF($M3842&lt;0.5,$M3842+1,$M3842),TIME(2,0,0)+1))*1440,0),0),750),0))))-$P3842))</f>
        <v>380</v>
      </c>
      <c r="P3842" s="31">
        <v>240</v>
      </c>
      <c r="Q3842" s="32" t="s">
        <v>178</v>
      </c>
      <c r="R3842" s="33">
        <f t="shared" si="312"/>
        <v>7.8947368421052628</v>
      </c>
      <c r="S3842" s="34">
        <f t="shared" si="311"/>
        <v>140</v>
      </c>
      <c r="T3842" s="35">
        <f>IF(L3842="비가동",0,VLOOKUP(E3842,[1]단가!$D$4:$G$1048576,4,0))</f>
        <v>987.7</v>
      </c>
      <c r="U3842" s="35">
        <f t="shared" si="313"/>
        <v>296310</v>
      </c>
      <c r="V3842" s="36" t="str">
        <f>IF($L3842="비가동",0,IF($B3842="in",VLOOKUP($E3842,[1]투입량!$M:$T,3,FALSE),VLOOKUP($E3842,[1]투입량!$D:$I,3,FALSE)))</f>
        <v>E5007</v>
      </c>
      <c r="W3842" s="35">
        <f>IF($L3842="비가동",0,IF($B3842="in",VLOOKUP($E3842,[1]투입량!$M:$T,6,FALSE),VLOOKUP($E3842,[1]투입량!$D:$I,5,FALSE)))</f>
        <v>320</v>
      </c>
      <c r="X3842" s="35">
        <f t="shared" si="315"/>
        <v>17600</v>
      </c>
      <c r="Y3842" s="37">
        <f>IF(V3842=0,0,VLOOKUP(V3842,'[1]원재료 (2)'!C:H,3,0)*0.001)</f>
        <v>4.45</v>
      </c>
      <c r="Z3842" s="35">
        <f t="shared" si="314"/>
        <v>78320</v>
      </c>
      <c r="AA3842" s="49"/>
      <c r="AB3842" s="39" t="s">
        <v>232</v>
      </c>
      <c r="AC3842" s="40"/>
    </row>
    <row r="3843" spans="1:29" ht="19.5" hidden="1" customHeight="1" x14ac:dyDescent="0.45">
      <c r="A3843" s="58">
        <v>46169</v>
      </c>
      <c r="B3843" s="57" t="s">
        <v>29</v>
      </c>
      <c r="C3843" s="27" t="s">
        <v>168</v>
      </c>
      <c r="D3843" s="25" t="s">
        <v>367</v>
      </c>
      <c r="E3843" s="26" t="s">
        <v>295</v>
      </c>
      <c r="F3843" s="27" t="str">
        <f>VLOOKUP(표1[[#This Row],[품번]],[1]!품번구분[#Data],2,0)</f>
        <v>G</v>
      </c>
      <c r="G3843" s="26">
        <v>9</v>
      </c>
      <c r="H3843" s="28">
        <v>85</v>
      </c>
      <c r="I3843" s="28">
        <v>0</v>
      </c>
      <c r="J3843" s="29">
        <f>표1[[#This Row],[C/V]]*표1[[#This Row],[판수]]-표1[[#This Row],[불량수량]]</f>
        <v>765</v>
      </c>
      <c r="K3843" s="28" t="s">
        <v>293</v>
      </c>
      <c r="L3843" s="28" t="s">
        <v>34</v>
      </c>
      <c r="M3843" s="30" t="s">
        <v>230</v>
      </c>
      <c r="N3843" s="56" t="s">
        <v>353</v>
      </c>
      <c r="O3843" s="25">
        <f t="shared" si="316"/>
        <v>565</v>
      </c>
      <c r="P3843" s="31">
        <v>55</v>
      </c>
      <c r="Q3843" s="32" t="s">
        <v>398</v>
      </c>
      <c r="R3843" s="33">
        <f t="shared" si="312"/>
        <v>9.0265486725663724</v>
      </c>
      <c r="S3843" s="34">
        <f t="shared" ref="S3843:S3906" si="317">SUMIFS(H:H,$A:$A,A3843,$D:$D,D3843,$E:$E,E3843)</f>
        <v>175</v>
      </c>
      <c r="T3843" s="35">
        <f>IF(L3843="비가동",0,VLOOKUP(E3843,[1]단가!$D$4:$G$1048576,4,0))</f>
        <v>250</v>
      </c>
      <c r="U3843" s="35">
        <f t="shared" si="313"/>
        <v>191250</v>
      </c>
      <c r="V3843" s="36" t="str">
        <f>IF($L3843="비가동",0,IF($B3843="in",VLOOKUP($E3843,[1]투입량!$M:$T,3,FALSE),VLOOKUP($E3843,[1]투입량!$D:$I,3,FALSE)))</f>
        <v>E5005-1</v>
      </c>
      <c r="W3843" s="35">
        <f>IF($L3843="비가동",0,IF($B3843="in",VLOOKUP($E3843,[1]투입량!$M:$T,6,FALSE),VLOOKUP($E3843,[1]투입량!$D:$I,5,FALSE)))</f>
        <v>302</v>
      </c>
      <c r="X3843" s="35">
        <f t="shared" si="315"/>
        <v>28237.000000000004</v>
      </c>
      <c r="Y3843" s="37">
        <f>IF(V3843=0,0,VLOOKUP(V3843,[1]원재료!C:H,3,0)*0.001)</f>
        <v>3.25</v>
      </c>
      <c r="Z3843" s="35">
        <f t="shared" si="314"/>
        <v>91770.250000000015</v>
      </c>
      <c r="AA3843" s="49"/>
      <c r="AB3843" s="39" t="s">
        <v>232</v>
      </c>
      <c r="AC3843" s="40"/>
    </row>
    <row r="3844" spans="1:29" ht="19.5" customHeight="1" x14ac:dyDescent="0.45">
      <c r="A3844" s="58">
        <v>46169</v>
      </c>
      <c r="B3844" s="57" t="s">
        <v>29</v>
      </c>
      <c r="C3844" s="27" t="s">
        <v>168</v>
      </c>
      <c r="D3844" s="25" t="s">
        <v>368</v>
      </c>
      <c r="E3844" s="26" t="s">
        <v>449</v>
      </c>
      <c r="F3844" s="27" t="str">
        <f>VLOOKUP(표1[[#This Row],[품번]],[1]!품번구분[#Data],2,0)</f>
        <v>G</v>
      </c>
      <c r="G3844" s="26">
        <v>168</v>
      </c>
      <c r="H3844" s="28">
        <v>55</v>
      </c>
      <c r="I3844" s="28">
        <v>0</v>
      </c>
      <c r="J3844" s="29">
        <f>표1[[#This Row],[C/V]]*표1[[#This Row],[판수]]-표1[[#This Row],[불량수량]]</f>
        <v>9240</v>
      </c>
      <c r="K3844" s="28" t="s">
        <v>293</v>
      </c>
      <c r="L3844" s="28" t="s">
        <v>34</v>
      </c>
      <c r="M3844" s="30" t="s">
        <v>230</v>
      </c>
      <c r="N3844" s="61" t="s">
        <v>353</v>
      </c>
      <c r="O3844" s="25">
        <f t="shared" si="316"/>
        <v>620</v>
      </c>
      <c r="P3844" s="31">
        <v>0</v>
      </c>
      <c r="Q3844" s="32"/>
      <c r="R3844" s="33">
        <f t="shared" si="312"/>
        <v>5.3225806451612909</v>
      </c>
      <c r="S3844" s="34">
        <f t="shared" si="317"/>
        <v>115</v>
      </c>
      <c r="T3844" s="35">
        <f>IF(L3844="비가동",0,VLOOKUP(E3844,[1]단가!$D$4:$G$1048576,4,0))</f>
        <v>56</v>
      </c>
      <c r="U3844" s="35">
        <f t="shared" si="313"/>
        <v>517440</v>
      </c>
      <c r="V3844" s="36" t="str">
        <f>IF($L3844="비가동",0,IF($B3844="in",VLOOKUP($E3844,[1]투입량!$M:$T,3,FALSE),VLOOKUP($E3844,[1]투입량!$D:$I,3,FALSE)))</f>
        <v>E6501</v>
      </c>
      <c r="W3844" s="35">
        <f>IF($L3844="비가동",0,IF($B3844="in",VLOOKUP($E3844,[1]투입량!$M:$T,6,FALSE),VLOOKUP($E3844,[1]투입량!$D:$I,5,FALSE)))</f>
        <v>40</v>
      </c>
      <c r="X3844" s="35">
        <f t="shared" si="315"/>
        <v>2420</v>
      </c>
      <c r="Y3844" s="37">
        <f>IF(V3844=0,0,VLOOKUP(V3844,'[1]원재료 (2)'!C:H,3,0)*0.001)</f>
        <v>4.7300000000000004</v>
      </c>
      <c r="Z3844" s="35">
        <f t="shared" si="314"/>
        <v>11446.6</v>
      </c>
      <c r="AA3844" s="49"/>
      <c r="AB3844" s="39" t="s">
        <v>232</v>
      </c>
      <c r="AC3844" s="40"/>
    </row>
    <row r="3845" spans="1:29" ht="19.5" customHeight="1" x14ac:dyDescent="0.45">
      <c r="A3845" s="58">
        <v>46169</v>
      </c>
      <c r="B3845" s="57" t="s">
        <v>29</v>
      </c>
      <c r="C3845" s="27" t="s">
        <v>168</v>
      </c>
      <c r="D3845" s="25" t="s">
        <v>365</v>
      </c>
      <c r="E3845" s="26" t="s">
        <v>349</v>
      </c>
      <c r="F3845" s="27" t="str">
        <f>VLOOKUP(표1[[#This Row],[품번]],[1]!품번구분[#Data],2,0)</f>
        <v>G</v>
      </c>
      <c r="G3845" s="26">
        <v>6</v>
      </c>
      <c r="H3845" s="28">
        <v>90</v>
      </c>
      <c r="I3845" s="28">
        <v>0</v>
      </c>
      <c r="J3845" s="29">
        <f>표1[[#This Row],[C/V]]*표1[[#This Row],[판수]]-표1[[#This Row],[불량수량]]</f>
        <v>540</v>
      </c>
      <c r="K3845" s="28" t="s">
        <v>298</v>
      </c>
      <c r="L3845" s="28" t="s">
        <v>117</v>
      </c>
      <c r="M3845" s="30" t="s">
        <v>353</v>
      </c>
      <c r="N3845" s="56" t="s">
        <v>230</v>
      </c>
      <c r="O3845" s="25">
        <f t="shared" si="316"/>
        <v>660</v>
      </c>
      <c r="P3845" s="31">
        <v>0</v>
      </c>
      <c r="Q3845" s="54"/>
      <c r="R3845" s="33">
        <f t="shared" si="312"/>
        <v>8.1818181818181817</v>
      </c>
      <c r="S3845" s="34">
        <f t="shared" si="317"/>
        <v>140</v>
      </c>
      <c r="T3845" s="35">
        <f>IF(L3845="비가동",0,VLOOKUP(E3845,[1]단가!$D$4:$G$1048576,4,0))</f>
        <v>987.7</v>
      </c>
      <c r="U3845" s="35">
        <f t="shared" si="313"/>
        <v>533358</v>
      </c>
      <c r="V3845" s="36" t="str">
        <f>IF($L3845="비가동",0,IF($B3845="in",VLOOKUP($E3845,[1]투입량!$M:$T,3,FALSE),VLOOKUP($E3845,[1]투입량!$D:$I,3,FALSE)))</f>
        <v>E5007</v>
      </c>
      <c r="W3845" s="35">
        <f>IF($L3845="비가동",0,IF($B3845="in",VLOOKUP($E3845,[1]투입량!$M:$T,6,FALSE),VLOOKUP($E3845,[1]투입량!$D:$I,5,FALSE)))</f>
        <v>320</v>
      </c>
      <c r="X3845" s="35">
        <f t="shared" si="315"/>
        <v>31680</v>
      </c>
      <c r="Y3845" s="37">
        <f>IF(V3845=0,0,VLOOKUP(V3845,'[1]원재료 (2)'!C:H,3,0)*0.001)</f>
        <v>4.45</v>
      </c>
      <c r="Z3845" s="35">
        <f t="shared" si="314"/>
        <v>140976</v>
      </c>
      <c r="AA3845" s="49"/>
      <c r="AB3845" s="39" t="s">
        <v>232</v>
      </c>
      <c r="AC3845" s="40"/>
    </row>
    <row r="3846" spans="1:29" ht="19.5" customHeight="1" x14ac:dyDescent="0.45">
      <c r="A3846" s="58">
        <v>46169</v>
      </c>
      <c r="B3846" s="57" t="s">
        <v>29</v>
      </c>
      <c r="C3846" s="27" t="s">
        <v>168</v>
      </c>
      <c r="D3846" s="25" t="s">
        <v>367</v>
      </c>
      <c r="E3846" s="26" t="s">
        <v>295</v>
      </c>
      <c r="F3846" s="27" t="str">
        <f>VLOOKUP(표1[[#This Row],[품번]],[1]!품번구분[#Data],2,0)</f>
        <v>G</v>
      </c>
      <c r="G3846" s="26">
        <v>9</v>
      </c>
      <c r="H3846" s="28">
        <v>90</v>
      </c>
      <c r="I3846" s="28">
        <v>0</v>
      </c>
      <c r="J3846" s="29">
        <f>표1[[#This Row],[C/V]]*표1[[#This Row],[판수]]-표1[[#This Row],[불량수량]]</f>
        <v>810</v>
      </c>
      <c r="K3846" s="28" t="s">
        <v>298</v>
      </c>
      <c r="L3846" s="28" t="s">
        <v>117</v>
      </c>
      <c r="M3846" s="30" t="s">
        <v>353</v>
      </c>
      <c r="N3846" s="56" t="s">
        <v>230</v>
      </c>
      <c r="O3846" s="25">
        <f t="shared" si="316"/>
        <v>660</v>
      </c>
      <c r="P3846" s="31">
        <v>0</v>
      </c>
      <c r="Q3846" s="32"/>
      <c r="R3846" s="33">
        <f t="shared" ref="R3846:R3909" si="318">IF(H3846=0,"",H3846/O3846*60)</f>
        <v>8.1818181818181817</v>
      </c>
      <c r="S3846" s="34">
        <f t="shared" si="317"/>
        <v>175</v>
      </c>
      <c r="T3846" s="35">
        <f>IF(L3846="비가동",0,VLOOKUP(E3846,[1]단가!$D$4:$G$1048576,4,0))</f>
        <v>250</v>
      </c>
      <c r="U3846" s="35">
        <f t="shared" si="313"/>
        <v>202500</v>
      </c>
      <c r="V3846" s="36" t="str">
        <f>IF($L3846="비가동",0,IF($B3846="in",VLOOKUP($E3846,[1]투입량!$M:$T,3,FALSE),VLOOKUP($E3846,[1]투입량!$D:$I,3,FALSE)))</f>
        <v>E5005-1</v>
      </c>
      <c r="W3846" s="35">
        <f>IF($L3846="비가동",0,IF($B3846="in",VLOOKUP($E3846,[1]투입량!$M:$T,6,FALSE),VLOOKUP($E3846,[1]투입량!$D:$I,5,FALSE)))</f>
        <v>302</v>
      </c>
      <c r="X3846" s="35">
        <f t="shared" si="315"/>
        <v>29898.000000000004</v>
      </c>
      <c r="Y3846" s="37">
        <f>IF(V3846=0,0,VLOOKUP(V3846,'[1]원재료 (2)'!C:H,3,0)*0.001)</f>
        <v>3.25</v>
      </c>
      <c r="Z3846" s="35">
        <f t="shared" si="314"/>
        <v>97168.500000000015</v>
      </c>
      <c r="AA3846" s="49"/>
      <c r="AB3846" s="39" t="s">
        <v>232</v>
      </c>
      <c r="AC3846" s="40"/>
    </row>
    <row r="3847" spans="1:29" ht="19.5" customHeight="1" x14ac:dyDescent="0.45">
      <c r="A3847" s="58">
        <v>46169</v>
      </c>
      <c r="B3847" s="57" t="s">
        <v>29</v>
      </c>
      <c r="C3847" s="27" t="s">
        <v>168</v>
      </c>
      <c r="D3847" s="25" t="s">
        <v>368</v>
      </c>
      <c r="E3847" s="26" t="s">
        <v>449</v>
      </c>
      <c r="F3847" s="27" t="str">
        <f>VLOOKUP(표1[[#This Row],[품번]],[1]!품번구분[#Data],2,0)</f>
        <v>G</v>
      </c>
      <c r="G3847" s="26">
        <v>168</v>
      </c>
      <c r="H3847" s="28">
        <v>60</v>
      </c>
      <c r="I3847" s="28">
        <v>0</v>
      </c>
      <c r="J3847" s="29">
        <f>표1[[#This Row],[C/V]]*표1[[#This Row],[판수]]-표1[[#This Row],[불량수량]]</f>
        <v>10080</v>
      </c>
      <c r="K3847" s="28" t="s">
        <v>298</v>
      </c>
      <c r="L3847" s="28" t="s">
        <v>117</v>
      </c>
      <c r="M3847" s="30" t="s">
        <v>353</v>
      </c>
      <c r="N3847" s="56" t="s">
        <v>230</v>
      </c>
      <c r="O3847" s="25">
        <f t="shared" si="316"/>
        <v>660</v>
      </c>
      <c r="P3847" s="31">
        <v>0</v>
      </c>
      <c r="Q3847" s="32"/>
      <c r="R3847" s="33">
        <f t="shared" si="318"/>
        <v>5.454545454545455</v>
      </c>
      <c r="S3847" s="34">
        <f t="shared" si="317"/>
        <v>115</v>
      </c>
      <c r="T3847" s="35">
        <f>IF(L3847="비가동",0,VLOOKUP(E3847,[1]단가!$D$4:$G$1048576,4,0))</f>
        <v>56</v>
      </c>
      <c r="U3847" s="35">
        <f t="shared" si="313"/>
        <v>564480</v>
      </c>
      <c r="V3847" s="36" t="str">
        <f>IF($L3847="비가동",0,IF($B3847="in",VLOOKUP($E3847,[1]투입량!$M:$T,3,FALSE),VLOOKUP($E3847,[1]투입량!$D:$I,3,FALSE)))</f>
        <v>E6501</v>
      </c>
      <c r="W3847" s="35">
        <f>IF($L3847="비가동",0,IF($B3847="in",VLOOKUP($E3847,[1]투입량!$M:$T,6,FALSE),VLOOKUP($E3847,[1]투입량!$D:$I,5,FALSE)))</f>
        <v>40</v>
      </c>
      <c r="X3847" s="35">
        <f t="shared" si="315"/>
        <v>2640</v>
      </c>
      <c r="Y3847" s="37">
        <f>IF(V3847=0,0,VLOOKUP(V3847,[1]원재료!C:H,3,0)*0.001)</f>
        <v>4.7300000000000004</v>
      </c>
      <c r="Z3847" s="35">
        <f t="shared" si="314"/>
        <v>12487.2</v>
      </c>
      <c r="AA3847" s="49"/>
      <c r="AB3847" s="39" t="s">
        <v>232</v>
      </c>
      <c r="AC3847" s="40"/>
    </row>
    <row r="3848" spans="1:29" ht="19.5" customHeight="1" x14ac:dyDescent="0.45">
      <c r="A3848" s="58">
        <v>46169</v>
      </c>
      <c r="B3848" s="57" t="s">
        <v>29</v>
      </c>
      <c r="C3848" s="27" t="s">
        <v>168</v>
      </c>
      <c r="D3848" s="25" t="s">
        <v>320</v>
      </c>
      <c r="E3848" s="26" t="s">
        <v>499</v>
      </c>
      <c r="F3848" s="27" t="str">
        <f>VLOOKUP(표1[[#This Row],[품번]],[1]!품번구분[#Data],2,0)</f>
        <v>G</v>
      </c>
      <c r="G3848" s="26">
        <v>1</v>
      </c>
      <c r="H3848" s="28">
        <v>89</v>
      </c>
      <c r="I3848" s="28">
        <v>0</v>
      </c>
      <c r="J3848" s="29">
        <f>표1[[#This Row],[C/V]]*표1[[#This Row],[판수]]-표1[[#This Row],[불량수량]]</f>
        <v>89</v>
      </c>
      <c r="K3848" s="28" t="s">
        <v>327</v>
      </c>
      <c r="L3848" s="28" t="s">
        <v>34</v>
      </c>
      <c r="M3848" s="30" t="s">
        <v>230</v>
      </c>
      <c r="N3848" s="56" t="s">
        <v>353</v>
      </c>
      <c r="O3848" s="25">
        <f t="shared" si="316"/>
        <v>620</v>
      </c>
      <c r="P3848" s="31">
        <v>0</v>
      </c>
      <c r="Q3848" s="54"/>
      <c r="R3848" s="33">
        <f t="shared" si="318"/>
        <v>8.612903225806452</v>
      </c>
      <c r="S3848" s="34">
        <f t="shared" si="317"/>
        <v>183</v>
      </c>
      <c r="T3848" s="35">
        <f>IF(L3848="비가동",0,VLOOKUP(E3848,[1]단가!$D$4:$G$1048576,4,0))</f>
        <v>2072</v>
      </c>
      <c r="U3848" s="35">
        <f t="shared" si="313"/>
        <v>184408</v>
      </c>
      <c r="V3848" s="36">
        <f>IF($L3848="비가동",0,IF($B3848="in",VLOOKUP($E3848,[1]투입량!$M:$T,3,FALSE),VLOOKUP($E3848,[1]투입량!$D:$I,3,FALSE)))</f>
        <v>0</v>
      </c>
      <c r="W3848" s="35">
        <f>IF($L3848="비가동",0,IF($B3848="in",VLOOKUP($E3848,[1]투입량!$M:$T,6,FALSE),VLOOKUP($E3848,[1]투입량!$D:$I,5,FALSE)))</f>
        <v>0</v>
      </c>
      <c r="X3848" s="35">
        <f t="shared" si="315"/>
        <v>0</v>
      </c>
      <c r="Y3848" s="37">
        <f>IF(V3848=0,0,VLOOKUP(V3848,'[1]원재료 (2)'!C:H,3,0)*0.001)</f>
        <v>0</v>
      </c>
      <c r="Z3848" s="35">
        <f t="shared" si="314"/>
        <v>0</v>
      </c>
      <c r="AA3848" s="49"/>
      <c r="AB3848" s="39" t="s">
        <v>232</v>
      </c>
      <c r="AC3848" s="40"/>
    </row>
    <row r="3849" spans="1:29" ht="19.5" customHeight="1" x14ac:dyDescent="0.45">
      <c r="A3849" s="58">
        <v>46169</v>
      </c>
      <c r="B3849" s="57" t="s">
        <v>29</v>
      </c>
      <c r="C3849" s="27" t="s">
        <v>168</v>
      </c>
      <c r="D3849" s="25" t="s">
        <v>323</v>
      </c>
      <c r="E3849" s="26" t="s">
        <v>324</v>
      </c>
      <c r="F3849" s="27" t="str">
        <f>VLOOKUP(표1[[#This Row],[품번]],[1]!품번구분[#Data],2,0)</f>
        <v>G</v>
      </c>
      <c r="G3849" s="26">
        <v>40</v>
      </c>
      <c r="H3849" s="28">
        <v>89</v>
      </c>
      <c r="I3849" s="28">
        <v>0</v>
      </c>
      <c r="J3849" s="29">
        <f>표1[[#This Row],[C/V]]*표1[[#This Row],[판수]]-표1[[#This Row],[불량수량]]</f>
        <v>3560</v>
      </c>
      <c r="K3849" s="28" t="s">
        <v>327</v>
      </c>
      <c r="L3849" s="28" t="s">
        <v>34</v>
      </c>
      <c r="M3849" s="30" t="s">
        <v>230</v>
      </c>
      <c r="N3849" s="56" t="s">
        <v>353</v>
      </c>
      <c r="O3849" s="25">
        <f t="shared" si="316"/>
        <v>620</v>
      </c>
      <c r="P3849" s="31">
        <v>0</v>
      </c>
      <c r="Q3849" s="54"/>
      <c r="R3849" s="33">
        <f t="shared" si="318"/>
        <v>8.612903225806452</v>
      </c>
      <c r="S3849" s="34">
        <f t="shared" si="317"/>
        <v>183</v>
      </c>
      <c r="T3849" s="35">
        <f>IF(L3849="비가동",0,VLOOKUP(E3849,[1]단가!$D$4:$G$1048576,4,0))</f>
        <v>65</v>
      </c>
      <c r="U3849" s="35">
        <f t="shared" si="313"/>
        <v>231400</v>
      </c>
      <c r="V3849" s="36" t="str">
        <f>IF($L3849="비가동",0,IF($B3849="in",VLOOKUP($E3849,[1]투입량!$M:$T,3,FALSE),VLOOKUP($E3849,[1]투입량!$D:$I,3,FALSE)))</f>
        <v>E4005</v>
      </c>
      <c r="W3849" s="35">
        <f>IF($L3849="비가동",0,IF($B3849="in",VLOOKUP($E3849,[1]투입량!$M:$T,6,FALSE),VLOOKUP($E3849,[1]투입량!$D:$I,5,FALSE)))</f>
        <v>252</v>
      </c>
      <c r="X3849" s="35">
        <f t="shared" si="315"/>
        <v>24670.800000000003</v>
      </c>
      <c r="Y3849" s="37">
        <f>IF(V3849=0,0,VLOOKUP(V3849,[1]원재료!C:H,3,0)*0.001)</f>
        <v>3.22</v>
      </c>
      <c r="Z3849" s="35">
        <f t="shared" si="314"/>
        <v>79439.97600000001</v>
      </c>
      <c r="AA3849" s="49"/>
      <c r="AB3849" s="39" t="s">
        <v>232</v>
      </c>
      <c r="AC3849" s="40"/>
    </row>
    <row r="3850" spans="1:29" ht="19.5" customHeight="1" x14ac:dyDescent="0.45">
      <c r="A3850" s="58">
        <v>46169</v>
      </c>
      <c r="B3850" s="57" t="s">
        <v>29</v>
      </c>
      <c r="C3850" s="27" t="s">
        <v>168</v>
      </c>
      <c r="D3850" s="25" t="s">
        <v>325</v>
      </c>
      <c r="E3850" s="26" t="s">
        <v>394</v>
      </c>
      <c r="F3850" s="27" t="str">
        <f>VLOOKUP(표1[[#This Row],[품번]],[1]!품번구분[#Data],2,0)</f>
        <v>G</v>
      </c>
      <c r="G3850" s="26">
        <v>4</v>
      </c>
      <c r="H3850" s="28">
        <v>89</v>
      </c>
      <c r="I3850" s="28">
        <v>0</v>
      </c>
      <c r="J3850" s="29">
        <f>표1[[#This Row],[C/V]]*표1[[#This Row],[판수]]-표1[[#This Row],[불량수량]]</f>
        <v>356</v>
      </c>
      <c r="K3850" s="28" t="s">
        <v>327</v>
      </c>
      <c r="L3850" s="28" t="s">
        <v>34</v>
      </c>
      <c r="M3850" s="30" t="s">
        <v>230</v>
      </c>
      <c r="N3850" s="56" t="s">
        <v>353</v>
      </c>
      <c r="O3850" s="25">
        <f t="shared" si="316"/>
        <v>620</v>
      </c>
      <c r="P3850" s="31">
        <v>0</v>
      </c>
      <c r="Q3850" s="32"/>
      <c r="R3850" s="33">
        <f t="shared" si="318"/>
        <v>8.612903225806452</v>
      </c>
      <c r="S3850" s="34">
        <f t="shared" si="317"/>
        <v>183</v>
      </c>
      <c r="T3850" s="35">
        <f>IF(L3850="비가동",0,VLOOKUP(E3850,[1]단가!$D$4:$G$1048576,4,0))</f>
        <v>760</v>
      </c>
      <c r="U3850" s="35">
        <f t="shared" si="313"/>
        <v>270560</v>
      </c>
      <c r="V3850" s="36" t="str">
        <f>IF($L3850="비가동",0,IF($B3850="in",VLOOKUP($E3850,[1]투입량!$M:$T,3,FALSE),VLOOKUP($E3850,[1]투입량!$D:$I,3,FALSE)))</f>
        <v>E4701</v>
      </c>
      <c r="W3850" s="35">
        <f>IF($L3850="비가동",0,IF($B3850="in",VLOOKUP($E3850,[1]투입량!$M:$T,6,FALSE),VLOOKUP($E3850,[1]투입량!$D:$I,5,FALSE)))</f>
        <v>297</v>
      </c>
      <c r="X3850" s="35">
        <f t="shared" si="315"/>
        <v>29076.300000000003</v>
      </c>
      <c r="Y3850" s="37">
        <f>IF(V3850=0,0,VLOOKUP(V3850,'[1]원재료 (2)'!C:H,3,0)*0.001)</f>
        <v>3.13</v>
      </c>
      <c r="Z3850" s="35">
        <f t="shared" si="314"/>
        <v>91008.819000000003</v>
      </c>
      <c r="AA3850" s="49"/>
      <c r="AB3850" s="39" t="s">
        <v>232</v>
      </c>
      <c r="AC3850" s="40"/>
    </row>
    <row r="3851" spans="1:29" ht="19.5" customHeight="1" x14ac:dyDescent="0.45">
      <c r="A3851" s="58">
        <v>46169</v>
      </c>
      <c r="B3851" s="57" t="s">
        <v>29</v>
      </c>
      <c r="C3851" s="27" t="s">
        <v>168</v>
      </c>
      <c r="D3851" s="25" t="s">
        <v>320</v>
      </c>
      <c r="E3851" s="26" t="s">
        <v>499</v>
      </c>
      <c r="F3851" s="27" t="str">
        <f>VLOOKUP(표1[[#This Row],[품번]],[1]!품번구분[#Data],2,0)</f>
        <v>G</v>
      </c>
      <c r="G3851" s="26">
        <v>1</v>
      </c>
      <c r="H3851" s="28">
        <v>94</v>
      </c>
      <c r="I3851" s="28">
        <v>0</v>
      </c>
      <c r="J3851" s="29">
        <f>표1[[#This Row],[C/V]]*표1[[#This Row],[판수]]-표1[[#This Row],[불량수량]]</f>
        <v>94</v>
      </c>
      <c r="K3851" s="28" t="s">
        <v>322</v>
      </c>
      <c r="L3851" s="28" t="s">
        <v>117</v>
      </c>
      <c r="M3851" s="30" t="s">
        <v>353</v>
      </c>
      <c r="N3851" s="56" t="s">
        <v>230</v>
      </c>
      <c r="O3851" s="25">
        <f t="shared" si="316"/>
        <v>660</v>
      </c>
      <c r="P3851" s="31">
        <v>0</v>
      </c>
      <c r="Q3851" s="54"/>
      <c r="R3851" s="33">
        <f t="shared" si="318"/>
        <v>8.545454545454545</v>
      </c>
      <c r="S3851" s="34">
        <f t="shared" si="317"/>
        <v>183</v>
      </c>
      <c r="T3851" s="35">
        <f>IF(L3851="비가동",0,VLOOKUP(E3851,[1]단가!$D$4:$G$1048576,4,0))</f>
        <v>2072</v>
      </c>
      <c r="U3851" s="35">
        <f t="shared" si="313"/>
        <v>194768</v>
      </c>
      <c r="V3851" s="36">
        <f>IF($L3851="비가동",0,IF($B3851="in",VLOOKUP($E3851,[1]투입량!$M:$T,3,FALSE),VLOOKUP($E3851,[1]투입량!$D:$I,3,FALSE)))</f>
        <v>0</v>
      </c>
      <c r="W3851" s="35">
        <f>IF($L3851="비가동",0,IF($B3851="in",VLOOKUP($E3851,[1]투입량!$M:$T,6,FALSE),VLOOKUP($E3851,[1]투입량!$D:$I,5,FALSE)))</f>
        <v>0</v>
      </c>
      <c r="X3851" s="35">
        <f t="shared" si="315"/>
        <v>0</v>
      </c>
      <c r="Y3851" s="37">
        <f>IF(V3851=0,0,VLOOKUP(V3851,'[1]원재료 (2)'!C:H,3,0)*0.001)</f>
        <v>0</v>
      </c>
      <c r="Z3851" s="35">
        <f t="shared" si="314"/>
        <v>0</v>
      </c>
      <c r="AA3851" s="49"/>
      <c r="AB3851" s="39" t="s">
        <v>232</v>
      </c>
      <c r="AC3851" s="40"/>
    </row>
    <row r="3852" spans="1:29" ht="19.5" customHeight="1" x14ac:dyDescent="0.45">
      <c r="A3852" s="58">
        <v>46169</v>
      </c>
      <c r="B3852" s="57" t="s">
        <v>29</v>
      </c>
      <c r="C3852" s="27" t="s">
        <v>168</v>
      </c>
      <c r="D3852" s="25" t="s">
        <v>323</v>
      </c>
      <c r="E3852" s="26" t="s">
        <v>324</v>
      </c>
      <c r="F3852" s="27" t="str">
        <f>VLOOKUP(표1[[#This Row],[품번]],[1]!품번구분[#Data],2,0)</f>
        <v>G</v>
      </c>
      <c r="G3852" s="26">
        <v>40</v>
      </c>
      <c r="H3852" s="28">
        <v>94</v>
      </c>
      <c r="I3852" s="28">
        <v>0</v>
      </c>
      <c r="J3852" s="29">
        <f>표1[[#This Row],[C/V]]*표1[[#This Row],[판수]]-표1[[#This Row],[불량수량]]</f>
        <v>3760</v>
      </c>
      <c r="K3852" s="28" t="s">
        <v>322</v>
      </c>
      <c r="L3852" s="28" t="s">
        <v>117</v>
      </c>
      <c r="M3852" s="30" t="s">
        <v>353</v>
      </c>
      <c r="N3852" s="56" t="s">
        <v>230</v>
      </c>
      <c r="O3852" s="25">
        <f t="shared" si="316"/>
        <v>660</v>
      </c>
      <c r="P3852" s="31">
        <v>0</v>
      </c>
      <c r="Q3852" s="32"/>
      <c r="R3852" s="33">
        <f t="shared" si="318"/>
        <v>8.545454545454545</v>
      </c>
      <c r="S3852" s="34">
        <f t="shared" si="317"/>
        <v>183</v>
      </c>
      <c r="T3852" s="35">
        <f>IF(L3852="비가동",0,VLOOKUP(E3852,[1]단가!$D$4:$G$1048576,4,0))</f>
        <v>65</v>
      </c>
      <c r="U3852" s="35">
        <f t="shared" si="313"/>
        <v>244400</v>
      </c>
      <c r="V3852" s="36" t="str">
        <f>IF($L3852="비가동",0,IF($B3852="in",VLOOKUP($E3852,[1]투입량!$M:$T,3,FALSE),VLOOKUP($E3852,[1]투입량!$D:$I,3,FALSE)))</f>
        <v>E4005</v>
      </c>
      <c r="W3852" s="35">
        <f>IF($L3852="비가동",0,IF($B3852="in",VLOOKUP($E3852,[1]투입량!$M:$T,6,FALSE),VLOOKUP($E3852,[1]투입량!$D:$I,5,FALSE)))</f>
        <v>252</v>
      </c>
      <c r="X3852" s="35">
        <f t="shared" si="315"/>
        <v>26056.800000000003</v>
      </c>
      <c r="Y3852" s="37">
        <f>IF(V3852=0,0,VLOOKUP(V3852,[1]원재료!C:H,3,0)*0.001)</f>
        <v>3.22</v>
      </c>
      <c r="Z3852" s="35">
        <f t="shared" si="314"/>
        <v>83902.896000000008</v>
      </c>
      <c r="AA3852" s="49"/>
      <c r="AB3852" s="39" t="s">
        <v>232</v>
      </c>
      <c r="AC3852" s="40"/>
    </row>
    <row r="3853" spans="1:29" ht="19.5" customHeight="1" x14ac:dyDescent="0.45">
      <c r="A3853" s="58">
        <v>46169</v>
      </c>
      <c r="B3853" s="57" t="s">
        <v>29</v>
      </c>
      <c r="C3853" s="27" t="s">
        <v>168</v>
      </c>
      <c r="D3853" s="25" t="s">
        <v>325</v>
      </c>
      <c r="E3853" s="26" t="s">
        <v>394</v>
      </c>
      <c r="F3853" s="27" t="str">
        <f>VLOOKUP(표1[[#This Row],[품번]],[1]!품번구분[#Data],2,0)</f>
        <v>G</v>
      </c>
      <c r="G3853" s="26">
        <v>4</v>
      </c>
      <c r="H3853" s="28">
        <v>94</v>
      </c>
      <c r="I3853" s="28">
        <v>0</v>
      </c>
      <c r="J3853" s="29">
        <f>표1[[#This Row],[C/V]]*표1[[#This Row],[판수]]-표1[[#This Row],[불량수량]]</f>
        <v>376</v>
      </c>
      <c r="K3853" s="28" t="s">
        <v>322</v>
      </c>
      <c r="L3853" s="28" t="s">
        <v>117</v>
      </c>
      <c r="M3853" s="30" t="s">
        <v>353</v>
      </c>
      <c r="N3853" s="56" t="s">
        <v>230</v>
      </c>
      <c r="O3853" s="25">
        <f t="shared" si="316"/>
        <v>660</v>
      </c>
      <c r="P3853" s="31">
        <v>0</v>
      </c>
      <c r="Q3853" s="54"/>
      <c r="R3853" s="33">
        <f t="shared" si="318"/>
        <v>8.545454545454545</v>
      </c>
      <c r="S3853" s="34">
        <f t="shared" si="317"/>
        <v>183</v>
      </c>
      <c r="T3853" s="35">
        <f>IF(L3853="비가동",0,VLOOKUP(E3853,[1]단가!$D$4:$G$1048576,4,0))</f>
        <v>760</v>
      </c>
      <c r="U3853" s="35">
        <f t="shared" si="313"/>
        <v>285760</v>
      </c>
      <c r="V3853" s="36" t="str">
        <f>IF($L3853="비가동",0,IF($B3853="in",VLOOKUP($E3853,[1]투입량!$M:$T,3,FALSE),VLOOKUP($E3853,[1]투입량!$D:$I,3,FALSE)))</f>
        <v>E4701</v>
      </c>
      <c r="W3853" s="35">
        <f>IF($L3853="비가동",0,IF($B3853="in",VLOOKUP($E3853,[1]투입량!$M:$T,6,FALSE),VLOOKUP($E3853,[1]투입량!$D:$I,5,FALSE)))</f>
        <v>297</v>
      </c>
      <c r="X3853" s="35">
        <f t="shared" si="315"/>
        <v>30709.800000000003</v>
      </c>
      <c r="Y3853" s="37">
        <f>IF(V3853=0,0,VLOOKUP(V3853,[1]원재료!C:H,3,0)*0.001)</f>
        <v>3.13</v>
      </c>
      <c r="Z3853" s="35">
        <f t="shared" si="314"/>
        <v>96121.673999999999</v>
      </c>
      <c r="AA3853" s="49"/>
      <c r="AB3853" s="39" t="s">
        <v>232</v>
      </c>
      <c r="AC3853" s="40"/>
    </row>
    <row r="3854" spans="1:29" ht="19.5" customHeight="1" x14ac:dyDescent="0.45">
      <c r="A3854" s="58">
        <v>46169</v>
      </c>
      <c r="B3854" s="57" t="s">
        <v>29</v>
      </c>
      <c r="C3854" s="27" t="s">
        <v>168</v>
      </c>
      <c r="D3854" s="25" t="s">
        <v>328</v>
      </c>
      <c r="E3854" s="26" t="s">
        <v>236</v>
      </c>
      <c r="F3854" s="27" t="str">
        <f>VLOOKUP(표1[[#This Row],[품번]],[1]!품번구분[#Data],2,0)</f>
        <v>G</v>
      </c>
      <c r="G3854" s="26">
        <v>9</v>
      </c>
      <c r="H3854" s="28">
        <v>58</v>
      </c>
      <c r="I3854" s="28">
        <v>0</v>
      </c>
      <c r="J3854" s="29">
        <f>표1[[#This Row],[C/V]]*표1[[#This Row],[판수]]-표1[[#This Row],[불량수량]]</f>
        <v>522</v>
      </c>
      <c r="K3854" s="28" t="s">
        <v>330</v>
      </c>
      <c r="L3854" s="28" t="s">
        <v>34</v>
      </c>
      <c r="M3854" s="30" t="s">
        <v>230</v>
      </c>
      <c r="N3854" s="56" t="s">
        <v>353</v>
      </c>
      <c r="O3854" s="25">
        <f t="shared" si="316"/>
        <v>620</v>
      </c>
      <c r="P3854" s="31">
        <v>0</v>
      </c>
      <c r="Q3854" s="32"/>
      <c r="R3854" s="33">
        <f t="shared" si="318"/>
        <v>5.612903225806452</v>
      </c>
      <c r="S3854" s="34">
        <f t="shared" si="317"/>
        <v>120</v>
      </c>
      <c r="T3854" s="35">
        <f>IF(L3854="비가동",0,VLOOKUP(E3854,[1]단가!$D$4:$G$1048576,4,0))</f>
        <v>1541.9</v>
      </c>
      <c r="U3854" s="35">
        <f t="shared" si="313"/>
        <v>804871.8</v>
      </c>
      <c r="V3854" s="36" t="str">
        <f>IF($L3854="비가동",0,IF($B3854="in",VLOOKUP($E3854,[1]투입량!$M:$T,3,FALSE),VLOOKUP($E3854,[1]투입량!$D:$I,3,FALSE)))</f>
        <v>E5005-1</v>
      </c>
      <c r="W3854" s="35">
        <f>IF($L3854="비가동",0,IF($B3854="in",VLOOKUP($E3854,[1]투입량!$M:$T,6,FALSE),VLOOKUP($E3854,[1]투입량!$D:$I,5,FALSE)))</f>
        <v>1638</v>
      </c>
      <c r="X3854" s="35">
        <f t="shared" si="315"/>
        <v>104504.40000000001</v>
      </c>
      <c r="Y3854" s="37">
        <f>IF(V3854=0,0,VLOOKUP(V3854,[1]원재료!C:H,3,0)*0.001)</f>
        <v>3.25</v>
      </c>
      <c r="Z3854" s="35">
        <f t="shared" si="314"/>
        <v>339639.30000000005</v>
      </c>
      <c r="AA3854" s="49"/>
      <c r="AB3854" s="39" t="s">
        <v>232</v>
      </c>
      <c r="AC3854" s="40"/>
    </row>
    <row r="3855" spans="1:29" ht="19.5" customHeight="1" x14ac:dyDescent="0.45">
      <c r="A3855" s="58">
        <v>46169</v>
      </c>
      <c r="B3855" s="57" t="s">
        <v>29</v>
      </c>
      <c r="C3855" s="27" t="s">
        <v>168</v>
      </c>
      <c r="D3855" s="25" t="s">
        <v>331</v>
      </c>
      <c r="E3855" s="26" t="s">
        <v>332</v>
      </c>
      <c r="F3855" s="27" t="str">
        <f>VLOOKUP(표1[[#This Row],[품번]],[1]!품번구분[#Data],2,0)</f>
        <v>G</v>
      </c>
      <c r="G3855" s="26">
        <v>16</v>
      </c>
      <c r="H3855" s="28">
        <v>58</v>
      </c>
      <c r="I3855" s="28">
        <v>0</v>
      </c>
      <c r="J3855" s="29">
        <f>표1[[#This Row],[C/V]]*표1[[#This Row],[판수]]-표1[[#This Row],[불량수량]]</f>
        <v>928</v>
      </c>
      <c r="K3855" s="28" t="s">
        <v>330</v>
      </c>
      <c r="L3855" s="28" t="s">
        <v>34</v>
      </c>
      <c r="M3855" s="30" t="s">
        <v>230</v>
      </c>
      <c r="N3855" s="56" t="s">
        <v>353</v>
      </c>
      <c r="O3855" s="25">
        <f t="shared" si="316"/>
        <v>620</v>
      </c>
      <c r="P3855" s="31">
        <v>0</v>
      </c>
      <c r="Q3855" s="32"/>
      <c r="R3855" s="33">
        <f t="shared" si="318"/>
        <v>5.612903225806452</v>
      </c>
      <c r="S3855" s="34">
        <f t="shared" si="317"/>
        <v>120</v>
      </c>
      <c r="T3855" s="35">
        <f>IF(L3855="비가동",0,VLOOKUP(E3855,[1]단가!$D$4:$G$1048576,4,0))</f>
        <v>820.4</v>
      </c>
      <c r="U3855" s="35">
        <f t="shared" si="313"/>
        <v>761331.19999999995</v>
      </c>
      <c r="V3855" s="36" t="str">
        <f>IF($L3855="비가동",0,IF($B3855="in",VLOOKUP($E3855,[1]투입량!$M:$T,3,FALSE),VLOOKUP($E3855,[1]투입량!$D:$I,3,FALSE)))</f>
        <v>E5005-1</v>
      </c>
      <c r="W3855" s="35">
        <f>IF($L3855="비가동",0,IF($B3855="in",VLOOKUP($E3855,[1]투입량!$M:$T,6,FALSE),VLOOKUP($E3855,[1]투입량!$D:$I,5,FALSE)))</f>
        <v>360</v>
      </c>
      <c r="X3855" s="35">
        <f t="shared" si="315"/>
        <v>22968.000000000004</v>
      </c>
      <c r="Y3855" s="37">
        <f>IF(V3855=0,0,VLOOKUP(V3855,[1]원재료!C:H,3,0)*0.001)</f>
        <v>3.25</v>
      </c>
      <c r="Z3855" s="35">
        <f t="shared" si="314"/>
        <v>74646.000000000015</v>
      </c>
      <c r="AA3855" s="49"/>
      <c r="AB3855" s="39" t="s">
        <v>232</v>
      </c>
      <c r="AC3855" s="40"/>
    </row>
    <row r="3856" spans="1:29" ht="19.5" customHeight="1" x14ac:dyDescent="0.45">
      <c r="A3856" s="58">
        <v>46169</v>
      </c>
      <c r="B3856" s="57" t="s">
        <v>29</v>
      </c>
      <c r="C3856" s="27" t="s">
        <v>168</v>
      </c>
      <c r="D3856" s="25" t="s">
        <v>333</v>
      </c>
      <c r="E3856" s="26" t="s">
        <v>332</v>
      </c>
      <c r="F3856" s="27" t="str">
        <f>VLOOKUP(표1[[#This Row],[품번]],[1]!품번구분[#Data],2,0)</f>
        <v>G</v>
      </c>
      <c r="G3856" s="26">
        <v>16</v>
      </c>
      <c r="H3856" s="28">
        <v>58</v>
      </c>
      <c r="I3856" s="28">
        <v>0</v>
      </c>
      <c r="J3856" s="29">
        <f>표1[[#This Row],[C/V]]*표1[[#This Row],[판수]]-표1[[#This Row],[불량수량]]</f>
        <v>928</v>
      </c>
      <c r="K3856" s="28" t="s">
        <v>330</v>
      </c>
      <c r="L3856" s="28" t="s">
        <v>34</v>
      </c>
      <c r="M3856" s="30" t="s">
        <v>230</v>
      </c>
      <c r="N3856" s="56" t="s">
        <v>353</v>
      </c>
      <c r="O3856" s="25">
        <f t="shared" si="316"/>
        <v>620</v>
      </c>
      <c r="P3856" s="31">
        <v>0</v>
      </c>
      <c r="Q3856" s="54"/>
      <c r="R3856" s="33">
        <f t="shared" si="318"/>
        <v>5.612903225806452</v>
      </c>
      <c r="S3856" s="34">
        <f t="shared" si="317"/>
        <v>120</v>
      </c>
      <c r="T3856" s="35">
        <f>IF(L3856="비가동",0,VLOOKUP(E3856,[1]단가!$D$4:$G$1048576,4,0))</f>
        <v>820.4</v>
      </c>
      <c r="U3856" s="35">
        <f t="shared" si="313"/>
        <v>761331.19999999995</v>
      </c>
      <c r="V3856" s="36" t="str">
        <f>IF($L3856="비가동",0,IF($B3856="in",VLOOKUP($E3856,[1]투입량!$M:$T,3,FALSE),VLOOKUP($E3856,[1]투입량!$D:$I,3,FALSE)))</f>
        <v>E5005-1</v>
      </c>
      <c r="W3856" s="35">
        <f>IF($L3856="비가동",0,IF($B3856="in",VLOOKUP($E3856,[1]투입량!$M:$T,6,FALSE),VLOOKUP($E3856,[1]투입량!$D:$I,5,FALSE)))</f>
        <v>360</v>
      </c>
      <c r="X3856" s="35">
        <f t="shared" si="315"/>
        <v>22968.000000000004</v>
      </c>
      <c r="Y3856" s="37">
        <f>IF(V3856=0,0,VLOOKUP(V3856,'[1]원재료 (2)'!C:H,3,0)*0.001)</f>
        <v>3.25</v>
      </c>
      <c r="Z3856" s="35">
        <f t="shared" si="314"/>
        <v>74646.000000000015</v>
      </c>
      <c r="AA3856" s="49"/>
      <c r="AB3856" s="39" t="s">
        <v>232</v>
      </c>
      <c r="AC3856" s="40"/>
    </row>
    <row r="3857" spans="1:29" ht="19.5" customHeight="1" x14ac:dyDescent="0.45">
      <c r="A3857" s="58">
        <v>46169</v>
      </c>
      <c r="B3857" s="57" t="s">
        <v>29</v>
      </c>
      <c r="C3857" s="27" t="s">
        <v>168</v>
      </c>
      <c r="D3857" s="25" t="s">
        <v>328</v>
      </c>
      <c r="E3857" s="26" t="s">
        <v>236</v>
      </c>
      <c r="F3857" s="27" t="str">
        <f>VLOOKUP(표1[[#This Row],[품번]],[1]!품번구분[#Data],2,0)</f>
        <v>G</v>
      </c>
      <c r="G3857" s="26">
        <v>9</v>
      </c>
      <c r="H3857" s="28">
        <v>62</v>
      </c>
      <c r="I3857" s="28">
        <v>0</v>
      </c>
      <c r="J3857" s="29">
        <f>표1[[#This Row],[C/V]]*표1[[#This Row],[판수]]-표1[[#This Row],[불량수량]]</f>
        <v>558</v>
      </c>
      <c r="K3857" s="28" t="s">
        <v>334</v>
      </c>
      <c r="L3857" s="28" t="s">
        <v>117</v>
      </c>
      <c r="M3857" s="30" t="s">
        <v>353</v>
      </c>
      <c r="N3857" s="56" t="s">
        <v>230</v>
      </c>
      <c r="O3857" s="25">
        <f t="shared" si="316"/>
        <v>660</v>
      </c>
      <c r="P3857" s="31">
        <v>0</v>
      </c>
      <c r="Q3857" s="54"/>
      <c r="R3857" s="33">
        <f t="shared" si="318"/>
        <v>5.6363636363636358</v>
      </c>
      <c r="S3857" s="34">
        <f t="shared" si="317"/>
        <v>120</v>
      </c>
      <c r="T3857" s="35">
        <f>IF(L3857="비가동",0,VLOOKUP(E3857,[1]단가!$D$4:$G$1048576,4,0))</f>
        <v>1541.9</v>
      </c>
      <c r="U3857" s="35">
        <f t="shared" si="313"/>
        <v>860380.20000000007</v>
      </c>
      <c r="V3857" s="36" t="str">
        <f>IF($L3857="비가동",0,IF($B3857="in",VLOOKUP($E3857,[1]투입량!$M:$T,3,FALSE),VLOOKUP($E3857,[1]투입량!$D:$I,3,FALSE)))</f>
        <v>E5005-1</v>
      </c>
      <c r="W3857" s="35">
        <f>IF($L3857="비가동",0,IF($B3857="in",VLOOKUP($E3857,[1]투입량!$M:$T,6,FALSE),VLOOKUP($E3857,[1]투입량!$D:$I,5,FALSE)))</f>
        <v>1638</v>
      </c>
      <c r="X3857" s="35">
        <f t="shared" si="315"/>
        <v>111711.6</v>
      </c>
      <c r="Y3857" s="37">
        <f>IF(V3857=0,0,VLOOKUP(V3857,'[1]원재료 (2)'!C:H,3,0)*0.001)</f>
        <v>3.25</v>
      </c>
      <c r="Z3857" s="35">
        <f t="shared" si="314"/>
        <v>363062.7</v>
      </c>
      <c r="AA3857" s="49"/>
      <c r="AB3857" s="39" t="s">
        <v>232</v>
      </c>
      <c r="AC3857" s="40"/>
    </row>
    <row r="3858" spans="1:29" ht="19.5" customHeight="1" x14ac:dyDescent="0.45">
      <c r="A3858" s="58">
        <v>46169</v>
      </c>
      <c r="B3858" s="57" t="s">
        <v>29</v>
      </c>
      <c r="C3858" s="27" t="s">
        <v>168</v>
      </c>
      <c r="D3858" s="25" t="s">
        <v>331</v>
      </c>
      <c r="E3858" s="26" t="s">
        <v>332</v>
      </c>
      <c r="F3858" s="27" t="str">
        <f>VLOOKUP(표1[[#This Row],[품번]],[1]!품번구분[#Data],2,0)</f>
        <v>G</v>
      </c>
      <c r="G3858" s="26">
        <v>16</v>
      </c>
      <c r="H3858" s="28">
        <v>62</v>
      </c>
      <c r="I3858" s="28">
        <v>0</v>
      </c>
      <c r="J3858" s="29">
        <f>표1[[#This Row],[C/V]]*표1[[#This Row],[판수]]-표1[[#This Row],[불량수량]]</f>
        <v>992</v>
      </c>
      <c r="K3858" s="28" t="s">
        <v>334</v>
      </c>
      <c r="L3858" s="28" t="s">
        <v>117</v>
      </c>
      <c r="M3858" s="44" t="s">
        <v>353</v>
      </c>
      <c r="N3858" s="55" t="s">
        <v>230</v>
      </c>
      <c r="O3858" s="25">
        <f t="shared" si="316"/>
        <v>660</v>
      </c>
      <c r="P3858" s="31">
        <v>0</v>
      </c>
      <c r="Q3858" s="32"/>
      <c r="R3858" s="33">
        <f t="shared" si="318"/>
        <v>5.6363636363636358</v>
      </c>
      <c r="S3858" s="34">
        <f t="shared" si="317"/>
        <v>120</v>
      </c>
      <c r="T3858" s="35">
        <f>IF(L3858="비가동",0,VLOOKUP(E3858,[1]단가!$D$4:$G$1048576,4,0))</f>
        <v>820.4</v>
      </c>
      <c r="U3858" s="35">
        <f t="shared" si="313"/>
        <v>813836.79999999993</v>
      </c>
      <c r="V3858" s="36" t="str">
        <f>IF($L3858="비가동",0,IF($B3858="in",VLOOKUP($E3858,[1]투입량!$M:$T,3,FALSE),VLOOKUP($E3858,[1]투입량!$D:$I,3,FALSE)))</f>
        <v>E5005-1</v>
      </c>
      <c r="W3858" s="35">
        <f>IF($L3858="비가동",0,IF($B3858="in",VLOOKUP($E3858,[1]투입량!$M:$T,6,FALSE),VLOOKUP($E3858,[1]투입량!$D:$I,5,FALSE)))</f>
        <v>360</v>
      </c>
      <c r="X3858" s="35">
        <f t="shared" si="315"/>
        <v>24552.000000000004</v>
      </c>
      <c r="Y3858" s="37">
        <f>IF(V3858=0,0,VLOOKUP(V3858,'[1]원재료 (2)'!C:H,3,0)*0.001)</f>
        <v>3.25</v>
      </c>
      <c r="Z3858" s="35">
        <f t="shared" si="314"/>
        <v>79794.000000000015</v>
      </c>
      <c r="AA3858" s="49"/>
      <c r="AB3858" s="39" t="s">
        <v>232</v>
      </c>
      <c r="AC3858" s="40"/>
    </row>
    <row r="3859" spans="1:29" ht="19.5" customHeight="1" x14ac:dyDescent="0.45">
      <c r="A3859" s="58">
        <v>46169</v>
      </c>
      <c r="B3859" s="57" t="s">
        <v>29</v>
      </c>
      <c r="C3859" s="27" t="s">
        <v>168</v>
      </c>
      <c r="D3859" s="25" t="s">
        <v>333</v>
      </c>
      <c r="E3859" s="26" t="s">
        <v>332</v>
      </c>
      <c r="F3859" s="27" t="str">
        <f>VLOOKUP(표1[[#This Row],[품번]],[1]!품번구분[#Data],2,0)</f>
        <v>G</v>
      </c>
      <c r="G3859" s="26">
        <v>16</v>
      </c>
      <c r="H3859" s="28">
        <v>62</v>
      </c>
      <c r="I3859" s="28">
        <v>0</v>
      </c>
      <c r="J3859" s="29">
        <f>표1[[#This Row],[C/V]]*표1[[#This Row],[판수]]-표1[[#This Row],[불량수량]]</f>
        <v>992</v>
      </c>
      <c r="K3859" s="28" t="s">
        <v>334</v>
      </c>
      <c r="L3859" s="28" t="s">
        <v>117</v>
      </c>
      <c r="M3859" s="44" t="s">
        <v>353</v>
      </c>
      <c r="N3859" s="55" t="s">
        <v>230</v>
      </c>
      <c r="O3859" s="25">
        <f t="shared" si="316"/>
        <v>660</v>
      </c>
      <c r="P3859" s="31">
        <v>0</v>
      </c>
      <c r="Q3859" s="32"/>
      <c r="R3859" s="33">
        <f t="shared" si="318"/>
        <v>5.6363636363636358</v>
      </c>
      <c r="S3859" s="34">
        <f t="shared" si="317"/>
        <v>120</v>
      </c>
      <c r="T3859" s="35">
        <f>IF(L3859="비가동",0,VLOOKUP(E3859,[1]단가!$D$4:$G$1048576,4,0))</f>
        <v>820.4</v>
      </c>
      <c r="U3859" s="35">
        <f t="shared" si="313"/>
        <v>813836.79999999993</v>
      </c>
      <c r="V3859" s="36" t="str">
        <f>IF($L3859="비가동",0,IF($B3859="in",VLOOKUP($E3859,[1]투입량!$M:$T,3,FALSE),VLOOKUP($E3859,[1]투입량!$D:$I,3,FALSE)))</f>
        <v>E5005-1</v>
      </c>
      <c r="W3859" s="35">
        <f>IF($L3859="비가동",0,IF($B3859="in",VLOOKUP($E3859,[1]투입량!$M:$T,6,FALSE),VLOOKUP($E3859,[1]투입량!$D:$I,5,FALSE)))</f>
        <v>360</v>
      </c>
      <c r="X3859" s="35">
        <f t="shared" si="315"/>
        <v>24552.000000000004</v>
      </c>
      <c r="Y3859" s="37">
        <f>IF(V3859=0,0,VLOOKUP(V3859,'[1]원재료 (2)'!C:H,3,0)*0.001)</f>
        <v>3.25</v>
      </c>
      <c r="Z3859" s="35">
        <f t="shared" si="314"/>
        <v>79794.000000000015</v>
      </c>
      <c r="AA3859" s="49"/>
      <c r="AB3859" s="39" t="s">
        <v>232</v>
      </c>
      <c r="AC3859" s="40"/>
    </row>
    <row r="3860" spans="1:29" ht="19.5" customHeight="1" x14ac:dyDescent="0.45">
      <c r="A3860" s="58">
        <v>46169</v>
      </c>
      <c r="B3860" s="57" t="s">
        <v>29</v>
      </c>
      <c r="C3860" s="27" t="s">
        <v>168</v>
      </c>
      <c r="D3860" s="25" t="s">
        <v>335</v>
      </c>
      <c r="E3860" s="26" t="s">
        <v>336</v>
      </c>
      <c r="F3860" s="27" t="str">
        <f>VLOOKUP(표1[[#This Row],[품번]],[1]!품번구분[#Data],2,0)</f>
        <v>G</v>
      </c>
      <c r="G3860" s="26">
        <v>12</v>
      </c>
      <c r="H3860" s="28">
        <v>75</v>
      </c>
      <c r="I3860" s="28">
        <v>0</v>
      </c>
      <c r="J3860" s="29">
        <f>표1[[#This Row],[C/V]]*표1[[#This Row],[판수]]-표1[[#This Row],[불량수량]]</f>
        <v>900</v>
      </c>
      <c r="K3860" s="28" t="s">
        <v>337</v>
      </c>
      <c r="L3860" s="28" t="s">
        <v>34</v>
      </c>
      <c r="M3860" s="44" t="s">
        <v>230</v>
      </c>
      <c r="N3860" s="55" t="s">
        <v>353</v>
      </c>
      <c r="O3860" s="25">
        <f t="shared" si="316"/>
        <v>620</v>
      </c>
      <c r="P3860" s="31">
        <v>0</v>
      </c>
      <c r="Q3860" s="32"/>
      <c r="R3860" s="33">
        <f t="shared" si="318"/>
        <v>7.258064516129032</v>
      </c>
      <c r="S3860" s="34">
        <f t="shared" si="317"/>
        <v>156</v>
      </c>
      <c r="T3860" s="35">
        <f>IF(L3860="비가동",0,VLOOKUP(E3860,[1]단가!$D$4:$G$1048576,4,0))</f>
        <v>382.8</v>
      </c>
      <c r="U3860" s="35">
        <f t="shared" si="313"/>
        <v>344520</v>
      </c>
      <c r="V3860" s="36" t="str">
        <f>IF($L3860="비가동",0,IF($B3860="in",VLOOKUP($E3860,[1]투입량!$M:$T,3,FALSE),VLOOKUP($E3860,[1]투입량!$D:$I,3,FALSE)))</f>
        <v>E5007</v>
      </c>
      <c r="W3860" s="35">
        <f>IF($L3860="비가동",0,IF($B3860="in",VLOOKUP($E3860,[1]투입량!$M:$T,6,FALSE),VLOOKUP($E3860,[1]투입량!$D:$I,5,FALSE)))</f>
        <v>480</v>
      </c>
      <c r="X3860" s="35">
        <f t="shared" si="315"/>
        <v>39600</v>
      </c>
      <c r="Y3860" s="37">
        <f>IF(V3860=0,0,VLOOKUP(V3860,'[1]원재료 (2)'!C:H,3,0)*0.001)</f>
        <v>4.45</v>
      </c>
      <c r="Z3860" s="35">
        <f t="shared" si="314"/>
        <v>176220</v>
      </c>
      <c r="AA3860" s="49"/>
      <c r="AB3860" s="39" t="s">
        <v>232</v>
      </c>
      <c r="AC3860" s="40"/>
    </row>
    <row r="3861" spans="1:29" ht="19.5" customHeight="1" x14ac:dyDescent="0.45">
      <c r="A3861" s="58">
        <v>46169</v>
      </c>
      <c r="B3861" s="57" t="s">
        <v>29</v>
      </c>
      <c r="C3861" s="27" t="s">
        <v>168</v>
      </c>
      <c r="D3861" s="25" t="s">
        <v>338</v>
      </c>
      <c r="E3861" s="26" t="s">
        <v>506</v>
      </c>
      <c r="F3861" s="27" t="str">
        <f>VLOOKUP(표1[[#This Row],[품번]],[1]!품번구분[#Data],2,0)</f>
        <v>G</v>
      </c>
      <c r="G3861" s="26">
        <v>8</v>
      </c>
      <c r="H3861" s="28">
        <v>51</v>
      </c>
      <c r="I3861" s="28">
        <v>0</v>
      </c>
      <c r="J3861" s="29">
        <f>표1[[#This Row],[C/V]]*표1[[#This Row],[판수]]-표1[[#This Row],[불량수량]]</f>
        <v>408</v>
      </c>
      <c r="K3861" s="28" t="s">
        <v>337</v>
      </c>
      <c r="L3861" s="28" t="s">
        <v>34</v>
      </c>
      <c r="M3861" s="44" t="s">
        <v>230</v>
      </c>
      <c r="N3861" s="55" t="s">
        <v>353</v>
      </c>
      <c r="O3861" s="25">
        <f t="shared" si="316"/>
        <v>620</v>
      </c>
      <c r="P3861" s="31">
        <v>0</v>
      </c>
      <c r="Q3861" s="32"/>
      <c r="R3861" s="33">
        <f t="shared" si="318"/>
        <v>4.935483870967742</v>
      </c>
      <c r="S3861" s="34">
        <f t="shared" si="317"/>
        <v>107</v>
      </c>
      <c r="T3861" s="35">
        <f>IF(L3861="비가동",0,VLOOKUP(E3861,[1]단가!$D$4:$G$1048576,4,0))</f>
        <v>580</v>
      </c>
      <c r="U3861" s="35">
        <f t="shared" si="313"/>
        <v>236640</v>
      </c>
      <c r="V3861" s="36" t="str">
        <f>IF($L3861="비가동",0,IF($B3861="in",VLOOKUP($E3861,[1]투입량!$M:$T,3,FALSE),VLOOKUP($E3861,[1]투입량!$D:$I,3,FALSE)))</f>
        <v>E5007</v>
      </c>
      <c r="W3861" s="35">
        <f>IF($L3861="비가동",0,IF($B3861="in",VLOOKUP($E3861,[1]투입량!$M:$T,6,FALSE),VLOOKUP($E3861,[1]투입량!$D:$I,5,FALSE)))</f>
        <v>0</v>
      </c>
      <c r="X3861" s="35">
        <f t="shared" si="315"/>
        <v>0</v>
      </c>
      <c r="Y3861" s="37">
        <f>IF(V3861=0,0,VLOOKUP(V3861,'[1]원재료 (2)'!C:H,3,0)*0.001)</f>
        <v>4.45</v>
      </c>
      <c r="Z3861" s="35">
        <f t="shared" si="314"/>
        <v>0</v>
      </c>
      <c r="AA3861" s="49"/>
      <c r="AB3861" s="39" t="s">
        <v>232</v>
      </c>
      <c r="AC3861" s="40"/>
    </row>
    <row r="3862" spans="1:29" ht="19.5" customHeight="1" x14ac:dyDescent="0.45">
      <c r="A3862" s="58">
        <v>46169</v>
      </c>
      <c r="B3862" s="57" t="s">
        <v>29</v>
      </c>
      <c r="C3862" s="27" t="s">
        <v>168</v>
      </c>
      <c r="D3862" s="25" t="s">
        <v>340</v>
      </c>
      <c r="E3862" s="26" t="s">
        <v>437</v>
      </c>
      <c r="F3862" s="27" t="str">
        <f>VLOOKUP(표1[[#This Row],[품번]],[1]!품번구분[#Data],2,0)</f>
        <v>G</v>
      </c>
      <c r="G3862" s="26">
        <v>6</v>
      </c>
      <c r="H3862" s="28">
        <v>75</v>
      </c>
      <c r="I3862" s="28">
        <v>0</v>
      </c>
      <c r="J3862" s="29">
        <f>표1[[#This Row],[C/V]]*표1[[#This Row],[판수]]-표1[[#This Row],[불량수량]]</f>
        <v>450</v>
      </c>
      <c r="K3862" s="28" t="s">
        <v>337</v>
      </c>
      <c r="L3862" s="28" t="s">
        <v>34</v>
      </c>
      <c r="M3862" s="44" t="s">
        <v>230</v>
      </c>
      <c r="N3862" s="55" t="s">
        <v>353</v>
      </c>
      <c r="O3862" s="25">
        <f t="shared" si="316"/>
        <v>620</v>
      </c>
      <c r="P3862" s="31">
        <v>0</v>
      </c>
      <c r="Q3862" s="32"/>
      <c r="R3862" s="33">
        <f t="shared" si="318"/>
        <v>7.258064516129032</v>
      </c>
      <c r="S3862" s="34">
        <f t="shared" si="317"/>
        <v>156</v>
      </c>
      <c r="T3862" s="35">
        <f>IF(L3862="비가동",0,VLOOKUP(E3862,[1]단가!$D$4:$G$1048576,4,0))</f>
        <v>1315</v>
      </c>
      <c r="U3862" s="35">
        <f t="shared" si="313"/>
        <v>591750</v>
      </c>
      <c r="V3862" s="36" t="str">
        <f>IF($L3862="비가동",0,IF($B3862="in",VLOOKUP($E3862,[1]투입량!$M:$T,3,FALSE),VLOOKUP($E3862,[1]투입량!$D:$I,3,FALSE)))</f>
        <v>E5005-1</v>
      </c>
      <c r="W3862" s="35">
        <f>IF($L3862="비가동",0,IF($B3862="in",VLOOKUP($E3862,[1]투입량!$M:$T,6,FALSE),VLOOKUP($E3862,[1]투입량!$D:$I,5,FALSE)))</f>
        <v>0</v>
      </c>
      <c r="X3862" s="35">
        <f t="shared" si="315"/>
        <v>0</v>
      </c>
      <c r="Y3862" s="37">
        <f>IF(V3862=0,0,VLOOKUP(V3862,'[1]원재료 (2)'!C:H,3,0)*0.001)</f>
        <v>3.25</v>
      </c>
      <c r="Z3862" s="35">
        <f t="shared" si="314"/>
        <v>0</v>
      </c>
      <c r="AA3862" s="49"/>
      <c r="AB3862" s="39" t="s">
        <v>232</v>
      </c>
      <c r="AC3862" s="40"/>
    </row>
    <row r="3863" spans="1:29" ht="19.5" customHeight="1" x14ac:dyDescent="0.45">
      <c r="A3863" s="58">
        <v>46169</v>
      </c>
      <c r="B3863" s="57" t="s">
        <v>29</v>
      </c>
      <c r="C3863" s="27" t="s">
        <v>168</v>
      </c>
      <c r="D3863" s="25" t="s">
        <v>335</v>
      </c>
      <c r="E3863" s="26" t="s">
        <v>336</v>
      </c>
      <c r="F3863" s="27" t="str">
        <f>VLOOKUP(표1[[#This Row],[품번]],[1]!품번구분[#Data],2,0)</f>
        <v>G</v>
      </c>
      <c r="G3863" s="26">
        <v>12</v>
      </c>
      <c r="H3863" s="28">
        <v>81</v>
      </c>
      <c r="I3863" s="28">
        <v>0</v>
      </c>
      <c r="J3863" s="29">
        <f>표1[[#This Row],[C/V]]*표1[[#This Row],[판수]]-표1[[#This Row],[불량수량]]</f>
        <v>972</v>
      </c>
      <c r="K3863" s="28" t="s">
        <v>342</v>
      </c>
      <c r="L3863" s="28" t="s">
        <v>117</v>
      </c>
      <c r="M3863" s="30" t="s">
        <v>353</v>
      </c>
      <c r="N3863" s="56" t="s">
        <v>230</v>
      </c>
      <c r="O3863" s="25">
        <f t="shared" si="316"/>
        <v>660</v>
      </c>
      <c r="P3863" s="31">
        <v>0</v>
      </c>
      <c r="Q3863" s="32"/>
      <c r="R3863" s="33">
        <f t="shared" si="318"/>
        <v>7.3636363636363633</v>
      </c>
      <c r="S3863" s="34">
        <f t="shared" si="317"/>
        <v>156</v>
      </c>
      <c r="T3863" s="35">
        <f>IF(L3863="비가동",0,VLOOKUP(E3863,[1]단가!$D$4:$G$1048576,4,0))</f>
        <v>382.8</v>
      </c>
      <c r="U3863" s="35">
        <f t="shared" si="313"/>
        <v>372081.60000000003</v>
      </c>
      <c r="V3863" s="36" t="str">
        <f>IF($L3863="비가동",0,IF($B3863="in",VLOOKUP($E3863,[1]투입량!$M:$T,3,FALSE),VLOOKUP($E3863,[1]투입량!$D:$I,3,FALSE)))</f>
        <v>E5007</v>
      </c>
      <c r="W3863" s="35">
        <f>IF($L3863="비가동",0,IF($B3863="in",VLOOKUP($E3863,[1]투입량!$M:$T,6,FALSE),VLOOKUP($E3863,[1]투입량!$D:$I,5,FALSE)))</f>
        <v>480</v>
      </c>
      <c r="X3863" s="35">
        <f t="shared" si="315"/>
        <v>42768</v>
      </c>
      <c r="Y3863" s="37">
        <f>IF(V3863=0,0,VLOOKUP(V3863,'[1]원재료 (2)'!C:H,3,0)*0.001)</f>
        <v>4.45</v>
      </c>
      <c r="Z3863" s="35">
        <f t="shared" si="314"/>
        <v>190317.6</v>
      </c>
      <c r="AA3863" s="49"/>
      <c r="AB3863" s="39" t="s">
        <v>232</v>
      </c>
      <c r="AC3863" s="40"/>
    </row>
    <row r="3864" spans="1:29" ht="19.5" customHeight="1" x14ac:dyDescent="0.45">
      <c r="A3864" s="58">
        <v>46169</v>
      </c>
      <c r="B3864" s="57" t="s">
        <v>29</v>
      </c>
      <c r="C3864" s="27" t="s">
        <v>168</v>
      </c>
      <c r="D3864" s="25" t="s">
        <v>338</v>
      </c>
      <c r="E3864" s="26" t="s">
        <v>506</v>
      </c>
      <c r="F3864" s="27" t="str">
        <f>VLOOKUP(표1[[#This Row],[품번]],[1]!품번구분[#Data],2,0)</f>
        <v>G</v>
      </c>
      <c r="G3864" s="26">
        <v>8</v>
      </c>
      <c r="H3864" s="28">
        <v>56</v>
      </c>
      <c r="I3864" s="28">
        <v>0</v>
      </c>
      <c r="J3864" s="29">
        <f>표1[[#This Row],[C/V]]*표1[[#This Row],[판수]]-표1[[#This Row],[불량수량]]</f>
        <v>448</v>
      </c>
      <c r="K3864" s="28" t="s">
        <v>342</v>
      </c>
      <c r="L3864" s="28" t="s">
        <v>117</v>
      </c>
      <c r="M3864" s="30" t="s">
        <v>353</v>
      </c>
      <c r="N3864" s="56" t="s">
        <v>230</v>
      </c>
      <c r="O3864" s="25">
        <f t="shared" si="316"/>
        <v>660</v>
      </c>
      <c r="P3864" s="31">
        <v>0</v>
      </c>
      <c r="Q3864" s="32"/>
      <c r="R3864" s="33">
        <f t="shared" si="318"/>
        <v>5.0909090909090908</v>
      </c>
      <c r="S3864" s="34">
        <f t="shared" si="317"/>
        <v>107</v>
      </c>
      <c r="T3864" s="35">
        <f>IF(L3864="비가동",0,VLOOKUP(E3864,[1]단가!$D$4:$G$1048576,4,0))</f>
        <v>580</v>
      </c>
      <c r="U3864" s="35">
        <f t="shared" si="313"/>
        <v>259840</v>
      </c>
      <c r="V3864" s="36" t="str">
        <f>IF($L3864="비가동",0,IF($B3864="in",VLOOKUP($E3864,[1]투입량!$M:$T,3,FALSE),VLOOKUP($E3864,[1]투입량!$D:$I,3,FALSE)))</f>
        <v>E5007</v>
      </c>
      <c r="W3864" s="35">
        <f>IF($L3864="비가동",0,IF($B3864="in",VLOOKUP($E3864,[1]투입량!$M:$T,6,FALSE),VLOOKUP($E3864,[1]투입량!$D:$I,5,FALSE)))</f>
        <v>0</v>
      </c>
      <c r="X3864" s="35">
        <f t="shared" si="315"/>
        <v>0</v>
      </c>
      <c r="Y3864" s="37">
        <f>IF(V3864=0,0,VLOOKUP(V3864,[1]원재료!C:H,3,0)*0.001)</f>
        <v>4.55</v>
      </c>
      <c r="Z3864" s="35">
        <f t="shared" si="314"/>
        <v>0</v>
      </c>
      <c r="AA3864" s="49"/>
      <c r="AB3864" s="39" t="s">
        <v>232</v>
      </c>
      <c r="AC3864" s="40"/>
    </row>
    <row r="3865" spans="1:29" ht="19.5" customHeight="1" x14ac:dyDescent="0.45">
      <c r="A3865" s="58">
        <v>46169</v>
      </c>
      <c r="B3865" s="57" t="s">
        <v>29</v>
      </c>
      <c r="C3865" s="27" t="s">
        <v>168</v>
      </c>
      <c r="D3865" s="25" t="s">
        <v>340</v>
      </c>
      <c r="E3865" s="26" t="s">
        <v>437</v>
      </c>
      <c r="F3865" s="27" t="str">
        <f>VLOOKUP(표1[[#This Row],[품번]],[1]!품번구분[#Data],2,0)</f>
        <v>G</v>
      </c>
      <c r="G3865" s="26">
        <v>6</v>
      </c>
      <c r="H3865" s="28">
        <v>81</v>
      </c>
      <c r="I3865" s="28">
        <v>0</v>
      </c>
      <c r="J3865" s="29">
        <f>표1[[#This Row],[C/V]]*표1[[#This Row],[판수]]-표1[[#This Row],[불량수량]]</f>
        <v>486</v>
      </c>
      <c r="K3865" s="28" t="s">
        <v>342</v>
      </c>
      <c r="L3865" s="28" t="s">
        <v>117</v>
      </c>
      <c r="M3865" s="30" t="s">
        <v>353</v>
      </c>
      <c r="N3865" s="56" t="s">
        <v>230</v>
      </c>
      <c r="O3865" s="25">
        <f t="shared" si="316"/>
        <v>660</v>
      </c>
      <c r="P3865" s="31">
        <v>0</v>
      </c>
      <c r="Q3865" s="32"/>
      <c r="R3865" s="33">
        <f t="shared" si="318"/>
        <v>7.3636363636363633</v>
      </c>
      <c r="S3865" s="34">
        <f t="shared" si="317"/>
        <v>156</v>
      </c>
      <c r="T3865" s="35">
        <f>IF(L3865="비가동",0,VLOOKUP(E3865,[1]단가!$D$4:$G$1048576,4,0))</f>
        <v>1315</v>
      </c>
      <c r="U3865" s="35">
        <f t="shared" si="313"/>
        <v>639090</v>
      </c>
      <c r="V3865" s="36" t="str">
        <f>IF($L3865="비가동",0,IF($B3865="in",VLOOKUP($E3865,[1]투입량!$M:$T,3,FALSE),VLOOKUP($E3865,[1]투입량!$D:$I,3,FALSE)))</f>
        <v>E5005-1</v>
      </c>
      <c r="W3865" s="35">
        <f>IF($L3865="비가동",0,IF($B3865="in",VLOOKUP($E3865,[1]투입량!$M:$T,6,FALSE),VLOOKUP($E3865,[1]투입량!$D:$I,5,FALSE)))</f>
        <v>0</v>
      </c>
      <c r="X3865" s="35">
        <f t="shared" si="315"/>
        <v>0</v>
      </c>
      <c r="Y3865" s="37">
        <f>IF(V3865=0,0,VLOOKUP(V3865,[1]원재료!C:H,3,0)*0.001)</f>
        <v>3.25</v>
      </c>
      <c r="Z3865" s="35">
        <f t="shared" si="314"/>
        <v>0</v>
      </c>
      <c r="AA3865" s="49"/>
      <c r="AB3865" s="39" t="s">
        <v>232</v>
      </c>
      <c r="AC3865" s="40"/>
    </row>
    <row r="3866" spans="1:29" ht="19.5" hidden="1" customHeight="1" x14ac:dyDescent="0.45">
      <c r="A3866" s="58">
        <v>46169</v>
      </c>
      <c r="B3866" s="57" t="s">
        <v>29</v>
      </c>
      <c r="C3866" s="27" t="s">
        <v>168</v>
      </c>
      <c r="D3866" s="25" t="s">
        <v>370</v>
      </c>
      <c r="E3866" s="26" t="s">
        <v>366</v>
      </c>
      <c r="F3866" s="27" t="str">
        <f>VLOOKUP(표1[[#This Row],[품번]],[1]!품번구분[#Data],2,0)</f>
        <v>G</v>
      </c>
      <c r="G3866" s="26">
        <v>4</v>
      </c>
      <c r="H3866" s="60">
        <v>66</v>
      </c>
      <c r="I3866" s="28">
        <v>0</v>
      </c>
      <c r="J3866" s="29">
        <f>표1[[#This Row],[C/V]]*표1[[#This Row],[판수]]-표1[[#This Row],[불량수량]]</f>
        <v>264</v>
      </c>
      <c r="K3866" s="28" t="s">
        <v>301</v>
      </c>
      <c r="L3866" s="28" t="s">
        <v>34</v>
      </c>
      <c r="M3866" s="30" t="s">
        <v>230</v>
      </c>
      <c r="N3866" s="56" t="s">
        <v>353</v>
      </c>
      <c r="O3866" s="25">
        <f t="shared" si="316"/>
        <v>500</v>
      </c>
      <c r="P3866" s="31">
        <v>120</v>
      </c>
      <c r="Q3866" s="32" t="s">
        <v>343</v>
      </c>
      <c r="R3866" s="33">
        <f t="shared" si="318"/>
        <v>7.92</v>
      </c>
      <c r="S3866" s="34">
        <f t="shared" si="317"/>
        <v>157</v>
      </c>
      <c r="T3866" s="35">
        <f>IF(L3866="비가동",0,VLOOKUP(E3866,[1]단가!$D$4:$G$1048576,4,0))</f>
        <v>771.3</v>
      </c>
      <c r="U3866" s="35">
        <f t="shared" si="313"/>
        <v>203623.19999999998</v>
      </c>
      <c r="V3866" s="36" t="str">
        <f>IF($L3866="비가동",0,IF($B3866="in",VLOOKUP($E3866,[1]투입량!$M:$T,3,FALSE),VLOOKUP($E3866,[1]투입량!$D:$I,3,FALSE)))</f>
        <v>E5005-1</v>
      </c>
      <c r="W3866" s="35">
        <f>IF($L3866="비가동",0,IF($B3866="in",VLOOKUP($E3866,[1]투입량!$M:$T,6,FALSE),VLOOKUP($E3866,[1]투입량!$D:$I,5,FALSE)))</f>
        <v>371</v>
      </c>
      <c r="X3866" s="35">
        <f t="shared" si="315"/>
        <v>26934.600000000002</v>
      </c>
      <c r="Y3866" s="37">
        <f>IF(V3866=0,0,VLOOKUP(V3866,'[1]원재료 (2)'!C:H,3,0)*0.001)</f>
        <v>3.25</v>
      </c>
      <c r="Z3866" s="35">
        <f t="shared" si="314"/>
        <v>87537.450000000012</v>
      </c>
      <c r="AA3866" s="49"/>
      <c r="AB3866" s="39" t="s">
        <v>232</v>
      </c>
      <c r="AC3866" s="40"/>
    </row>
    <row r="3867" spans="1:29" ht="19.5" customHeight="1" x14ac:dyDescent="0.45">
      <c r="A3867" s="58">
        <v>46169</v>
      </c>
      <c r="B3867" s="57" t="s">
        <v>29</v>
      </c>
      <c r="C3867" s="27" t="s">
        <v>168</v>
      </c>
      <c r="D3867" s="25" t="s">
        <v>414</v>
      </c>
      <c r="E3867" s="26" t="s">
        <v>355</v>
      </c>
      <c r="F3867" s="27" t="str">
        <f>VLOOKUP(표1[[#This Row],[품번]],[1]!품번구분[#Data],2,0)</f>
        <v>G</v>
      </c>
      <c r="G3867" s="26">
        <v>20</v>
      </c>
      <c r="H3867" s="28">
        <v>83</v>
      </c>
      <c r="I3867" s="28">
        <v>0</v>
      </c>
      <c r="J3867" s="29">
        <f>표1[[#This Row],[C/V]]*표1[[#This Row],[판수]]-표1[[#This Row],[불량수량]]</f>
        <v>1660</v>
      </c>
      <c r="K3867" s="28" t="s">
        <v>301</v>
      </c>
      <c r="L3867" s="28" t="s">
        <v>34</v>
      </c>
      <c r="M3867" s="44" t="s">
        <v>230</v>
      </c>
      <c r="N3867" s="55" t="s">
        <v>353</v>
      </c>
      <c r="O3867" s="25">
        <f t="shared" si="316"/>
        <v>620</v>
      </c>
      <c r="P3867" s="31">
        <v>0</v>
      </c>
      <c r="Q3867" s="32"/>
      <c r="R3867" s="33">
        <f t="shared" si="318"/>
        <v>8.0322580645161299</v>
      </c>
      <c r="S3867" s="34">
        <f t="shared" si="317"/>
        <v>174</v>
      </c>
      <c r="T3867" s="35">
        <f>IF(L3867="비가동",0,VLOOKUP(E3867,[1]단가!$D$4:$G$1048576,4,0))</f>
        <v>380</v>
      </c>
      <c r="U3867" s="35">
        <f t="shared" si="313"/>
        <v>630800</v>
      </c>
      <c r="V3867" s="36" t="str">
        <f>IF($L3867="비가동",0,IF($B3867="in",VLOOKUP($E3867,[1]투입량!$M:$T,3,FALSE),VLOOKUP($E3867,[1]투입량!$D:$I,3,FALSE)))</f>
        <v>H-N7001</v>
      </c>
      <c r="W3867" s="35">
        <f>IF($L3867="비가동",0,IF($B3867="in",VLOOKUP($E3867,[1]투입량!$M:$T,6,FALSE),VLOOKUP($E3867,[1]투입량!$D:$I,5,FALSE)))</f>
        <v>84</v>
      </c>
      <c r="X3867" s="35">
        <f t="shared" si="315"/>
        <v>7669.2000000000007</v>
      </c>
      <c r="Y3867" s="37">
        <f>IF(V3867=0,0,VLOOKUP(V3867,[1]원재료!C:H,3,0)*0.001)</f>
        <v>22.900000000000002</v>
      </c>
      <c r="Z3867" s="35">
        <f t="shared" si="314"/>
        <v>175624.68000000002</v>
      </c>
      <c r="AA3867" s="49"/>
      <c r="AB3867" s="39" t="s">
        <v>232</v>
      </c>
      <c r="AC3867" s="40"/>
    </row>
    <row r="3868" spans="1:29" ht="19.5" customHeight="1" x14ac:dyDescent="0.45">
      <c r="A3868" s="58">
        <v>46169</v>
      </c>
      <c r="B3868" s="57" t="s">
        <v>29</v>
      </c>
      <c r="C3868" s="27" t="s">
        <v>168</v>
      </c>
      <c r="D3868" s="25" t="s">
        <v>416</v>
      </c>
      <c r="E3868" s="26" t="s">
        <v>417</v>
      </c>
      <c r="F3868" s="27" t="str">
        <f>VLOOKUP(표1[[#This Row],[품번]],[1]!품번구분[#Data],2,0)</f>
        <v>G</v>
      </c>
      <c r="G3868" s="26">
        <v>160</v>
      </c>
      <c r="H3868" s="28">
        <v>51</v>
      </c>
      <c r="I3868" s="28">
        <v>0</v>
      </c>
      <c r="J3868" s="29">
        <f>표1[[#This Row],[C/V]]*표1[[#This Row],[판수]]-표1[[#This Row],[불량수량]]</f>
        <v>8160</v>
      </c>
      <c r="K3868" s="28" t="s">
        <v>301</v>
      </c>
      <c r="L3868" s="28" t="s">
        <v>34</v>
      </c>
      <c r="M3868" s="44" t="s">
        <v>230</v>
      </c>
      <c r="N3868" s="55" t="s">
        <v>353</v>
      </c>
      <c r="O3868" s="25">
        <f t="shared" si="316"/>
        <v>620</v>
      </c>
      <c r="P3868" s="31">
        <v>0</v>
      </c>
      <c r="Q3868" s="32"/>
      <c r="R3868" s="33">
        <f t="shared" si="318"/>
        <v>4.935483870967742</v>
      </c>
      <c r="S3868" s="34">
        <f t="shared" si="317"/>
        <v>108</v>
      </c>
      <c r="T3868" s="35">
        <f>IF(L3868="비가동",0,VLOOKUP(E3868,[1]단가!$D$4:$G$1048576,4,0))</f>
        <v>58</v>
      </c>
      <c r="U3868" s="35">
        <f t="shared" si="313"/>
        <v>473280</v>
      </c>
      <c r="V3868" s="36" t="str">
        <f>IF($L3868="비가동",0,IF($B3868="in",VLOOKUP($E3868,[1]투입량!$M:$T,3,FALSE),VLOOKUP($E3868,[1]투입량!$D:$I,3,FALSE)))</f>
        <v>E7003</v>
      </c>
      <c r="W3868" s="35">
        <f>IF($L3868="비가동",0,IF($B3868="in",VLOOKUP($E3868,[1]투입량!$M:$T,6,FALSE),VLOOKUP($E3868,[1]투입량!$D:$I,5,FALSE)))</f>
        <v>80</v>
      </c>
      <c r="X3868" s="35">
        <f t="shared" si="315"/>
        <v>4488</v>
      </c>
      <c r="Y3868" s="37">
        <f>IF(V3868=0,0,VLOOKUP(V3868,'[1]원재료 (2)'!C:H,3,0)*0.001)</f>
        <v>4.95</v>
      </c>
      <c r="Z3868" s="35">
        <f t="shared" si="314"/>
        <v>22215.600000000002</v>
      </c>
      <c r="AA3868" s="49"/>
      <c r="AB3868" s="39" t="s">
        <v>232</v>
      </c>
      <c r="AC3868" s="40"/>
    </row>
    <row r="3869" spans="1:29" ht="19.5" customHeight="1" x14ac:dyDescent="0.45">
      <c r="A3869" s="58">
        <v>46169</v>
      </c>
      <c r="B3869" s="57" t="s">
        <v>29</v>
      </c>
      <c r="C3869" s="27" t="s">
        <v>168</v>
      </c>
      <c r="D3869" s="25" t="s">
        <v>370</v>
      </c>
      <c r="E3869" s="26" t="s">
        <v>366</v>
      </c>
      <c r="F3869" s="27" t="str">
        <f>VLOOKUP(표1[[#This Row],[품번]],[1]!품번구분[#Data],2,0)</f>
        <v>G</v>
      </c>
      <c r="G3869" s="26">
        <v>4</v>
      </c>
      <c r="H3869" s="28">
        <v>91</v>
      </c>
      <c r="I3869" s="28">
        <v>0</v>
      </c>
      <c r="J3869" s="29">
        <f>표1[[#This Row],[C/V]]*표1[[#This Row],[판수]]-표1[[#This Row],[불량수량]]</f>
        <v>364</v>
      </c>
      <c r="K3869" s="28" t="s">
        <v>358</v>
      </c>
      <c r="L3869" s="28" t="s">
        <v>117</v>
      </c>
      <c r="M3869" s="44" t="s">
        <v>353</v>
      </c>
      <c r="N3869" s="55" t="s">
        <v>230</v>
      </c>
      <c r="O3869" s="25">
        <f t="shared" si="316"/>
        <v>660</v>
      </c>
      <c r="P3869" s="31">
        <v>0</v>
      </c>
      <c r="Q3869" s="32"/>
      <c r="R3869" s="33">
        <f t="shared" si="318"/>
        <v>8.2727272727272734</v>
      </c>
      <c r="S3869" s="34">
        <f t="shared" si="317"/>
        <v>157</v>
      </c>
      <c r="T3869" s="35">
        <f>IF(L3869="비가동",0,VLOOKUP(E3869,[1]단가!$D$4:$G$1048576,4,0))</f>
        <v>771.3</v>
      </c>
      <c r="U3869" s="35">
        <f t="shared" si="313"/>
        <v>280753.2</v>
      </c>
      <c r="V3869" s="36" t="str">
        <f>IF($L3869="비가동",0,IF($B3869="in",VLOOKUP($E3869,[1]투입량!$M:$T,3,FALSE),VLOOKUP($E3869,[1]투입량!$D:$I,3,FALSE)))</f>
        <v>E5005-1</v>
      </c>
      <c r="W3869" s="35">
        <f>IF($L3869="비가동",0,IF($B3869="in",VLOOKUP($E3869,[1]투입량!$M:$T,6,FALSE),VLOOKUP($E3869,[1]투입량!$D:$I,5,FALSE)))</f>
        <v>371</v>
      </c>
      <c r="X3869" s="35">
        <f t="shared" si="315"/>
        <v>37137.1</v>
      </c>
      <c r="Y3869" s="37">
        <f>IF(V3869=0,0,VLOOKUP(V3869,[1]원재료!C:H,3,0)*0.001)</f>
        <v>3.25</v>
      </c>
      <c r="Z3869" s="35">
        <f t="shared" si="314"/>
        <v>120695.575</v>
      </c>
      <c r="AA3869" s="49"/>
      <c r="AB3869" s="39" t="s">
        <v>232</v>
      </c>
      <c r="AC3869" s="40"/>
    </row>
    <row r="3870" spans="1:29" ht="19.5" customHeight="1" x14ac:dyDescent="0.45">
      <c r="A3870" s="58">
        <v>46169</v>
      </c>
      <c r="B3870" s="57" t="s">
        <v>29</v>
      </c>
      <c r="C3870" s="27" t="s">
        <v>168</v>
      </c>
      <c r="D3870" s="25" t="s">
        <v>414</v>
      </c>
      <c r="E3870" s="26" t="s">
        <v>355</v>
      </c>
      <c r="F3870" s="27" t="str">
        <f>VLOOKUP(표1[[#This Row],[품번]],[1]!품번구분[#Data],2,0)</f>
        <v>G</v>
      </c>
      <c r="G3870" s="26">
        <v>20</v>
      </c>
      <c r="H3870" s="28">
        <v>91</v>
      </c>
      <c r="I3870" s="28">
        <v>0</v>
      </c>
      <c r="J3870" s="29">
        <f>표1[[#This Row],[C/V]]*표1[[#This Row],[판수]]-표1[[#This Row],[불량수량]]</f>
        <v>1820</v>
      </c>
      <c r="K3870" s="28" t="s">
        <v>358</v>
      </c>
      <c r="L3870" s="28" t="s">
        <v>117</v>
      </c>
      <c r="M3870" s="44" t="s">
        <v>353</v>
      </c>
      <c r="N3870" s="55" t="s">
        <v>230</v>
      </c>
      <c r="O3870" s="25">
        <f t="shared" si="316"/>
        <v>660</v>
      </c>
      <c r="P3870" s="31">
        <v>0</v>
      </c>
      <c r="Q3870" s="32"/>
      <c r="R3870" s="33">
        <f t="shared" si="318"/>
        <v>8.2727272727272734</v>
      </c>
      <c r="S3870" s="34">
        <f t="shared" si="317"/>
        <v>174</v>
      </c>
      <c r="T3870" s="35">
        <f>IF(L3870="비가동",0,VLOOKUP(E3870,[1]단가!$D$4:$G$1048576,4,0))</f>
        <v>380</v>
      </c>
      <c r="U3870" s="35">
        <f t="shared" si="313"/>
        <v>691600</v>
      </c>
      <c r="V3870" s="36" t="str">
        <f>IF($L3870="비가동",0,IF($B3870="in",VLOOKUP($E3870,[1]투입량!$M:$T,3,FALSE),VLOOKUP($E3870,[1]투입량!$D:$I,3,FALSE)))</f>
        <v>H-N7001</v>
      </c>
      <c r="W3870" s="35">
        <f>IF($L3870="비가동",0,IF($B3870="in",VLOOKUP($E3870,[1]투입량!$M:$T,6,FALSE),VLOOKUP($E3870,[1]투입량!$D:$I,5,FALSE)))</f>
        <v>84</v>
      </c>
      <c r="X3870" s="35">
        <f t="shared" si="315"/>
        <v>8408.4</v>
      </c>
      <c r="Y3870" s="37">
        <f>IF(V3870=0,0,VLOOKUP(V3870,[1]원재료!C:H,3,0)*0.001)</f>
        <v>22.900000000000002</v>
      </c>
      <c r="Z3870" s="35">
        <f t="shared" si="314"/>
        <v>192552.36000000002</v>
      </c>
      <c r="AA3870" s="49"/>
      <c r="AB3870" s="39" t="s">
        <v>232</v>
      </c>
      <c r="AC3870" s="40"/>
    </row>
    <row r="3871" spans="1:29" ht="19.5" customHeight="1" x14ac:dyDescent="0.45">
      <c r="A3871" s="58">
        <v>46169</v>
      </c>
      <c r="B3871" s="57" t="s">
        <v>29</v>
      </c>
      <c r="C3871" s="27" t="s">
        <v>168</v>
      </c>
      <c r="D3871" s="25" t="s">
        <v>416</v>
      </c>
      <c r="E3871" s="26" t="s">
        <v>417</v>
      </c>
      <c r="F3871" s="27" t="str">
        <f>VLOOKUP(표1[[#This Row],[품번]],[1]!품번구분[#Data],2,0)</f>
        <v>G</v>
      </c>
      <c r="G3871" s="26">
        <v>160</v>
      </c>
      <c r="H3871" s="28">
        <v>57</v>
      </c>
      <c r="I3871" s="28">
        <v>0</v>
      </c>
      <c r="J3871" s="29">
        <f>표1[[#This Row],[C/V]]*표1[[#This Row],[판수]]-표1[[#This Row],[불량수량]]</f>
        <v>9120</v>
      </c>
      <c r="K3871" s="28" t="s">
        <v>358</v>
      </c>
      <c r="L3871" s="28" t="s">
        <v>117</v>
      </c>
      <c r="M3871" s="44" t="s">
        <v>353</v>
      </c>
      <c r="N3871" s="55" t="s">
        <v>230</v>
      </c>
      <c r="O3871" s="25">
        <f t="shared" si="316"/>
        <v>660</v>
      </c>
      <c r="P3871" s="31">
        <v>0</v>
      </c>
      <c r="Q3871" s="32"/>
      <c r="R3871" s="33">
        <f t="shared" si="318"/>
        <v>5.1818181818181817</v>
      </c>
      <c r="S3871" s="34">
        <f t="shared" si="317"/>
        <v>108</v>
      </c>
      <c r="T3871" s="35">
        <f>IF(L3871="비가동",0,VLOOKUP(E3871,[1]단가!$D$4:$G$1048576,4,0))</f>
        <v>58</v>
      </c>
      <c r="U3871" s="35">
        <f t="shared" si="313"/>
        <v>528960</v>
      </c>
      <c r="V3871" s="36" t="str">
        <f>IF($L3871="비가동",0,IF($B3871="in",VLOOKUP($E3871,[1]투입량!$M:$T,3,FALSE),VLOOKUP($E3871,[1]투입량!$D:$I,3,FALSE)))</f>
        <v>E7003</v>
      </c>
      <c r="W3871" s="35">
        <f>IF($L3871="비가동",0,IF($B3871="in",VLOOKUP($E3871,[1]투입량!$M:$T,6,FALSE),VLOOKUP($E3871,[1]투입량!$D:$I,5,FALSE)))</f>
        <v>80</v>
      </c>
      <c r="X3871" s="35">
        <f t="shared" si="315"/>
        <v>5016</v>
      </c>
      <c r="Y3871" s="37">
        <f>IF(V3871=0,0,VLOOKUP(V3871,'[1]원재료 (2)'!C:H,3,0)*0.001)</f>
        <v>4.95</v>
      </c>
      <c r="Z3871" s="35">
        <f t="shared" si="314"/>
        <v>24829.200000000001</v>
      </c>
      <c r="AA3871" s="49"/>
      <c r="AB3871" s="39" t="s">
        <v>232</v>
      </c>
      <c r="AC3871" s="40"/>
    </row>
    <row r="3872" spans="1:29" ht="19.5" hidden="1" customHeight="1" x14ac:dyDescent="0.45">
      <c r="A3872" s="58">
        <v>46169</v>
      </c>
      <c r="B3872" s="57" t="s">
        <v>29</v>
      </c>
      <c r="C3872" s="27" t="s">
        <v>168</v>
      </c>
      <c r="D3872" s="25" t="s">
        <v>468</v>
      </c>
      <c r="E3872" s="26" t="s">
        <v>510</v>
      </c>
      <c r="F3872" s="27" t="str">
        <f>VLOOKUP(표1[[#This Row],[품번]],[1]!품번구분[#Data],2,0)</f>
        <v>G</v>
      </c>
      <c r="G3872" s="26">
        <v>4</v>
      </c>
      <c r="H3872" s="28">
        <v>10</v>
      </c>
      <c r="I3872" s="28">
        <v>0</v>
      </c>
      <c r="J3872" s="29">
        <f>표1[[#This Row],[C/V]]*표1[[#This Row],[판수]]-표1[[#This Row],[불량수량]]</f>
        <v>40</v>
      </c>
      <c r="K3872" s="28" t="s">
        <v>407</v>
      </c>
      <c r="L3872" s="28" t="s">
        <v>34</v>
      </c>
      <c r="M3872" s="44" t="s">
        <v>230</v>
      </c>
      <c r="N3872" s="55" t="s">
        <v>353</v>
      </c>
      <c r="O3872" s="25">
        <f t="shared" si="316"/>
        <v>60</v>
      </c>
      <c r="P3872" s="31">
        <v>560</v>
      </c>
      <c r="Q3872" s="32" t="s">
        <v>343</v>
      </c>
      <c r="R3872" s="33">
        <f t="shared" si="318"/>
        <v>10</v>
      </c>
      <c r="S3872" s="34">
        <f t="shared" si="317"/>
        <v>10</v>
      </c>
      <c r="T3872" s="35">
        <f>IF(L3872="비가동",0,VLOOKUP(E3872,[1]단가!$D$4:$G$1048576,4,0))</f>
        <v>878.2</v>
      </c>
      <c r="U3872" s="35">
        <f t="shared" si="313"/>
        <v>35128</v>
      </c>
      <c r="V3872" s="36" t="str">
        <f>IF($L3872="비가동",0,IF($B3872="in",VLOOKUP($E3872,[1]투입량!$M:$T,3,FALSE),VLOOKUP($E3872,[1]투입량!$D:$I,3,FALSE)))</f>
        <v>E5005-1</v>
      </c>
      <c r="W3872" s="35">
        <f>IF($L3872="비가동",0,IF($B3872="in",VLOOKUP($E3872,[1]투입량!$M:$T,6,FALSE),VLOOKUP($E3872,[1]투입량!$D:$I,5,FALSE)))</f>
        <v>484</v>
      </c>
      <c r="X3872" s="35">
        <f t="shared" si="315"/>
        <v>5324.0000000000009</v>
      </c>
      <c r="Y3872" s="37">
        <f>IF(V3872=0,0,VLOOKUP(V3872,'[1]원재료 (2)'!C:H,3,0)*0.001)</f>
        <v>3.25</v>
      </c>
      <c r="Z3872" s="35">
        <f t="shared" si="314"/>
        <v>17303.000000000004</v>
      </c>
      <c r="AA3872" s="49"/>
      <c r="AB3872" s="39" t="s">
        <v>232</v>
      </c>
      <c r="AC3872" s="40"/>
    </row>
    <row r="3873" spans="1:29" ht="19.5" customHeight="1" x14ac:dyDescent="0.45">
      <c r="A3873" s="58">
        <v>46169</v>
      </c>
      <c r="B3873" s="57" t="s">
        <v>29</v>
      </c>
      <c r="C3873" s="27" t="s">
        <v>168</v>
      </c>
      <c r="D3873" s="25" t="s">
        <v>345</v>
      </c>
      <c r="E3873" s="26" t="s">
        <v>346</v>
      </c>
      <c r="F3873" s="27" t="str">
        <f>VLOOKUP(표1[[#This Row],[품번]],[1]!품번구분[#Data],2,0)</f>
        <v>G</v>
      </c>
      <c r="G3873" s="26">
        <v>4</v>
      </c>
      <c r="H3873" s="28">
        <v>95</v>
      </c>
      <c r="I3873" s="28">
        <v>0</v>
      </c>
      <c r="J3873" s="29">
        <f>표1[[#This Row],[C/V]]*표1[[#This Row],[판수]]-표1[[#This Row],[불량수량]]</f>
        <v>380</v>
      </c>
      <c r="K3873" s="28" t="s">
        <v>347</v>
      </c>
      <c r="L3873" s="28" t="s">
        <v>34</v>
      </c>
      <c r="M3873" s="30" t="s">
        <v>230</v>
      </c>
      <c r="N3873" s="56" t="s">
        <v>353</v>
      </c>
      <c r="O3873" s="25">
        <f t="shared" si="316"/>
        <v>620</v>
      </c>
      <c r="P3873" s="31">
        <v>0</v>
      </c>
      <c r="Q3873" s="32"/>
      <c r="R3873" s="33">
        <f t="shared" si="318"/>
        <v>9.193548387096774</v>
      </c>
      <c r="S3873" s="34">
        <f t="shared" si="317"/>
        <v>195</v>
      </c>
      <c r="T3873" s="35">
        <f>IF(L3873="비가동",0,VLOOKUP(E3873,[1]단가!$D$4:$G$1048576,4,0))</f>
        <v>894.6</v>
      </c>
      <c r="U3873" s="35">
        <f t="shared" si="313"/>
        <v>339948</v>
      </c>
      <c r="V3873" s="36" t="str">
        <f>IF($L3873="비가동",0,IF($B3873="in",VLOOKUP($E3873,[1]투입량!$M:$T,3,FALSE),VLOOKUP($E3873,[1]투입량!$D:$I,3,FALSE)))</f>
        <v>E5007</v>
      </c>
      <c r="W3873" s="35">
        <f>IF($L3873="비가동",0,IF($B3873="in",VLOOKUP($E3873,[1]투입량!$M:$T,6,FALSE),VLOOKUP($E3873,[1]투입량!$D:$I,5,FALSE)))</f>
        <v>448</v>
      </c>
      <c r="X3873" s="35">
        <f t="shared" si="315"/>
        <v>46816.000000000007</v>
      </c>
      <c r="Y3873" s="37">
        <f>IF(V3873=0,0,VLOOKUP(V3873,[1]원재료!C:H,3,0)*0.001)</f>
        <v>4.55</v>
      </c>
      <c r="Z3873" s="35">
        <f t="shared" si="314"/>
        <v>213012.80000000002</v>
      </c>
      <c r="AA3873" s="49"/>
      <c r="AB3873" s="39" t="s">
        <v>232</v>
      </c>
      <c r="AC3873" s="40"/>
    </row>
    <row r="3874" spans="1:29" ht="19.5" customHeight="1" x14ac:dyDescent="0.45">
      <c r="A3874" s="58">
        <v>46169</v>
      </c>
      <c r="B3874" s="57" t="s">
        <v>29</v>
      </c>
      <c r="C3874" s="27" t="s">
        <v>168</v>
      </c>
      <c r="D3874" s="25" t="s">
        <v>348</v>
      </c>
      <c r="E3874" s="26">
        <v>480218</v>
      </c>
      <c r="F3874" s="27" t="str">
        <f>VLOOKUP(표1[[#This Row],[품번]],[1]!품번구분[#Data],2,0)</f>
        <v>G</v>
      </c>
      <c r="G3874" s="26">
        <v>6</v>
      </c>
      <c r="H3874" s="28">
        <v>95</v>
      </c>
      <c r="I3874" s="28">
        <v>0</v>
      </c>
      <c r="J3874" s="29">
        <f>표1[[#This Row],[C/V]]*표1[[#This Row],[판수]]-표1[[#This Row],[불량수량]]</f>
        <v>570</v>
      </c>
      <c r="K3874" s="28" t="s">
        <v>347</v>
      </c>
      <c r="L3874" s="28" t="s">
        <v>34</v>
      </c>
      <c r="M3874" s="30" t="s">
        <v>230</v>
      </c>
      <c r="N3874" s="56" t="s">
        <v>353</v>
      </c>
      <c r="O3874" s="25">
        <f t="shared" si="316"/>
        <v>620</v>
      </c>
      <c r="P3874" s="31">
        <v>0</v>
      </c>
      <c r="Q3874" s="32"/>
      <c r="R3874" s="33">
        <f t="shared" si="318"/>
        <v>9.193548387096774</v>
      </c>
      <c r="S3874" s="34">
        <f t="shared" si="317"/>
        <v>195</v>
      </c>
      <c r="T3874" s="35">
        <f>IF(L3874="비가동",0,VLOOKUP(E3874,[1]단가!$D$4:$G$1048576,4,0))</f>
        <v>724</v>
      </c>
      <c r="U3874" s="35">
        <f t="shared" si="313"/>
        <v>412680</v>
      </c>
      <c r="V3874" s="36" t="str">
        <f>IF($L3874="비가동",0,IF($B3874="in",VLOOKUP($E3874,[1]투입량!$M:$T,3,FALSE),VLOOKUP($E3874,[1]투입량!$D:$I,3,FALSE)))</f>
        <v>E5007</v>
      </c>
      <c r="W3874" s="35">
        <f>IF($L3874="비가동",0,IF($B3874="in",VLOOKUP($E3874,[1]투입량!$M:$T,6,FALSE),VLOOKUP($E3874,[1]투입량!$D:$I,5,FALSE)))</f>
        <v>300</v>
      </c>
      <c r="X3874" s="35">
        <f t="shared" si="315"/>
        <v>31350</v>
      </c>
      <c r="Y3874" s="37">
        <f>IF(V3874=0,0,VLOOKUP(V3874,[1]원재료!C:H,3,0)*0.001)</f>
        <v>4.55</v>
      </c>
      <c r="Z3874" s="35">
        <f t="shared" si="314"/>
        <v>142642.5</v>
      </c>
      <c r="AA3874" s="49"/>
      <c r="AB3874" s="39" t="s">
        <v>232</v>
      </c>
      <c r="AC3874" s="40"/>
    </row>
    <row r="3875" spans="1:29" ht="19.5" customHeight="1" x14ac:dyDescent="0.45">
      <c r="A3875" s="58">
        <v>46169</v>
      </c>
      <c r="B3875" s="57" t="s">
        <v>29</v>
      </c>
      <c r="C3875" s="27" t="s">
        <v>168</v>
      </c>
      <c r="D3875" s="25" t="s">
        <v>350</v>
      </c>
      <c r="E3875" s="26" t="s">
        <v>351</v>
      </c>
      <c r="F3875" s="27" t="str">
        <f>VLOOKUP(표1[[#This Row],[품번]],[1]!품번구분[#Data],2,0)</f>
        <v>G</v>
      </c>
      <c r="G3875" s="26">
        <v>4</v>
      </c>
      <c r="H3875" s="28">
        <v>64</v>
      </c>
      <c r="I3875" s="28">
        <v>0</v>
      </c>
      <c r="J3875" s="29">
        <f>표1[[#This Row],[C/V]]*표1[[#This Row],[판수]]-표1[[#This Row],[불량수량]]</f>
        <v>256</v>
      </c>
      <c r="K3875" s="28" t="s">
        <v>347</v>
      </c>
      <c r="L3875" s="28" t="s">
        <v>34</v>
      </c>
      <c r="M3875" s="30" t="s">
        <v>353</v>
      </c>
      <c r="N3875" s="56" t="s">
        <v>230</v>
      </c>
      <c r="O3875" s="25">
        <f t="shared" si="316"/>
        <v>620</v>
      </c>
      <c r="P3875" s="31">
        <v>0</v>
      </c>
      <c r="Q3875" s="32"/>
      <c r="R3875" s="33">
        <f t="shared" si="318"/>
        <v>6.193548387096774</v>
      </c>
      <c r="S3875" s="34">
        <f t="shared" si="317"/>
        <v>129</v>
      </c>
      <c r="T3875" s="35">
        <f>IF(L3875="비가동",0,VLOOKUP(E3875,[1]단가!$D$4:$G$1048576,4,0))</f>
        <v>1328.9</v>
      </c>
      <c r="U3875" s="35">
        <f t="shared" si="313"/>
        <v>340198.40000000002</v>
      </c>
      <c r="V3875" s="36" t="str">
        <f>IF($L3875="비가동",0,IF($B3875="in",VLOOKUP($E3875,[1]투입량!$M:$T,3,FALSE),VLOOKUP($E3875,[1]투입량!$D:$I,3,FALSE)))</f>
        <v>E5007</v>
      </c>
      <c r="W3875" s="35">
        <f>IF($L3875="비가동",0,IF($B3875="in",VLOOKUP($E3875,[1]투입량!$M:$T,6,FALSE),VLOOKUP($E3875,[1]투입량!$D:$I,5,FALSE)))</f>
        <v>644</v>
      </c>
      <c r="X3875" s="35">
        <f t="shared" si="315"/>
        <v>45337.600000000006</v>
      </c>
      <c r="Y3875" s="37">
        <f>IF(V3875=0,0,VLOOKUP(V3875,'[1]원재료 (2)'!C:H,3,0)*0.001)</f>
        <v>4.45</v>
      </c>
      <c r="Z3875" s="35">
        <f t="shared" si="314"/>
        <v>201752.32000000004</v>
      </c>
      <c r="AA3875" s="49"/>
      <c r="AB3875" s="39" t="s">
        <v>232</v>
      </c>
      <c r="AC3875" s="40"/>
    </row>
    <row r="3876" spans="1:29" ht="19.5" customHeight="1" x14ac:dyDescent="0.45">
      <c r="A3876" s="58">
        <v>46169</v>
      </c>
      <c r="B3876" s="57" t="s">
        <v>29</v>
      </c>
      <c r="C3876" s="27" t="s">
        <v>168</v>
      </c>
      <c r="D3876" s="25" t="s">
        <v>345</v>
      </c>
      <c r="E3876" s="26" t="s">
        <v>346</v>
      </c>
      <c r="F3876" s="27" t="str">
        <f>VLOOKUP(표1[[#This Row],[품번]],[1]!품번구분[#Data],2,0)</f>
        <v>G</v>
      </c>
      <c r="G3876" s="26">
        <v>4</v>
      </c>
      <c r="H3876" s="28">
        <v>100</v>
      </c>
      <c r="I3876" s="28">
        <v>0</v>
      </c>
      <c r="J3876" s="29">
        <f>표1[[#This Row],[C/V]]*표1[[#This Row],[판수]]-표1[[#This Row],[불량수량]]</f>
        <v>400</v>
      </c>
      <c r="K3876" s="28" t="s">
        <v>352</v>
      </c>
      <c r="L3876" s="28" t="s">
        <v>117</v>
      </c>
      <c r="M3876" s="30" t="s">
        <v>353</v>
      </c>
      <c r="N3876" s="56" t="s">
        <v>230</v>
      </c>
      <c r="O3876" s="25">
        <f t="shared" si="316"/>
        <v>660</v>
      </c>
      <c r="P3876" s="31">
        <v>0</v>
      </c>
      <c r="Q3876" s="32"/>
      <c r="R3876" s="33">
        <f t="shared" si="318"/>
        <v>9.0909090909090917</v>
      </c>
      <c r="S3876" s="34">
        <f t="shared" si="317"/>
        <v>195</v>
      </c>
      <c r="T3876" s="35">
        <f>IF(L3876="비가동",0,VLOOKUP(E3876,[1]단가!$D$4:$G$1048576,4,0))</f>
        <v>894.6</v>
      </c>
      <c r="U3876" s="35">
        <f t="shared" si="313"/>
        <v>357840</v>
      </c>
      <c r="V3876" s="36" t="str">
        <f>IF($L3876="비가동",0,IF($B3876="in",VLOOKUP($E3876,[1]투입량!$M:$T,3,FALSE),VLOOKUP($E3876,[1]투입량!$D:$I,3,FALSE)))</f>
        <v>E5007</v>
      </c>
      <c r="W3876" s="35">
        <f>IF($L3876="비가동",0,IF($B3876="in",VLOOKUP($E3876,[1]투입량!$M:$T,6,FALSE),VLOOKUP($E3876,[1]투입량!$D:$I,5,FALSE)))</f>
        <v>448</v>
      </c>
      <c r="X3876" s="35">
        <f t="shared" si="315"/>
        <v>49280.000000000007</v>
      </c>
      <c r="Y3876" s="37">
        <f>IF(V3876=0,0,VLOOKUP(V3876,'[1]원재료 (2)'!C:H,3,0)*0.001)</f>
        <v>4.45</v>
      </c>
      <c r="Z3876" s="35">
        <f t="shared" si="314"/>
        <v>219296.00000000003</v>
      </c>
      <c r="AA3876" s="49"/>
      <c r="AB3876" s="39" t="s">
        <v>232</v>
      </c>
      <c r="AC3876" s="40"/>
    </row>
    <row r="3877" spans="1:29" ht="19.5" customHeight="1" x14ac:dyDescent="0.45">
      <c r="A3877" s="58">
        <v>46169</v>
      </c>
      <c r="B3877" s="57" t="s">
        <v>29</v>
      </c>
      <c r="C3877" s="27" t="s">
        <v>168</v>
      </c>
      <c r="D3877" s="25" t="s">
        <v>348</v>
      </c>
      <c r="E3877" s="26">
        <v>480218</v>
      </c>
      <c r="F3877" s="27" t="str">
        <f>VLOOKUP(표1[[#This Row],[품번]],[1]!품번구분[#Data],2,0)</f>
        <v>G</v>
      </c>
      <c r="G3877" s="26">
        <v>6</v>
      </c>
      <c r="H3877" s="28">
        <v>100</v>
      </c>
      <c r="I3877" s="28">
        <v>0</v>
      </c>
      <c r="J3877" s="29">
        <f>표1[[#This Row],[C/V]]*표1[[#This Row],[판수]]-표1[[#This Row],[불량수량]]</f>
        <v>600</v>
      </c>
      <c r="K3877" s="28" t="s">
        <v>352</v>
      </c>
      <c r="L3877" s="28" t="s">
        <v>117</v>
      </c>
      <c r="M3877" s="30" t="s">
        <v>353</v>
      </c>
      <c r="N3877" s="56" t="s">
        <v>230</v>
      </c>
      <c r="O3877" s="25">
        <f t="shared" si="316"/>
        <v>660</v>
      </c>
      <c r="P3877" s="31">
        <v>0</v>
      </c>
      <c r="Q3877" s="32"/>
      <c r="R3877" s="33">
        <f t="shared" si="318"/>
        <v>9.0909090909090917</v>
      </c>
      <c r="S3877" s="34">
        <f t="shared" si="317"/>
        <v>195</v>
      </c>
      <c r="T3877" s="35">
        <f>IF(L3877="비가동",0,VLOOKUP(E3877,[1]단가!$D$4:$G$1048576,4,0))</f>
        <v>724</v>
      </c>
      <c r="U3877" s="35">
        <f t="shared" si="313"/>
        <v>434400</v>
      </c>
      <c r="V3877" s="36" t="str">
        <f>IF($L3877="비가동",0,IF($B3877="in",VLOOKUP($E3877,[1]투입량!$M:$T,3,FALSE),VLOOKUP($E3877,[1]투입량!$D:$I,3,FALSE)))</f>
        <v>E5007</v>
      </c>
      <c r="W3877" s="35">
        <f>IF($L3877="비가동",0,IF($B3877="in",VLOOKUP($E3877,[1]투입량!$M:$T,6,FALSE),VLOOKUP($E3877,[1]투입량!$D:$I,5,FALSE)))</f>
        <v>300</v>
      </c>
      <c r="X3877" s="35">
        <f t="shared" si="315"/>
        <v>33000</v>
      </c>
      <c r="Y3877" s="37">
        <f>IF(V3877=0,0,VLOOKUP(V3877,'[1]원재료 (2)'!C:H,3,0)*0.001)</f>
        <v>4.45</v>
      </c>
      <c r="Z3877" s="35">
        <f t="shared" si="314"/>
        <v>146850</v>
      </c>
      <c r="AA3877" s="49"/>
      <c r="AB3877" s="39" t="s">
        <v>232</v>
      </c>
      <c r="AC3877" s="40"/>
    </row>
    <row r="3878" spans="1:29" ht="19.5" customHeight="1" x14ac:dyDescent="0.45">
      <c r="A3878" s="58">
        <v>46169</v>
      </c>
      <c r="B3878" s="57" t="s">
        <v>29</v>
      </c>
      <c r="C3878" s="27" t="s">
        <v>168</v>
      </c>
      <c r="D3878" s="25" t="s">
        <v>350</v>
      </c>
      <c r="E3878" s="26" t="s">
        <v>351</v>
      </c>
      <c r="F3878" s="27" t="str">
        <f>VLOOKUP(표1[[#This Row],[품번]],[1]!품번구분[#Data],2,0)</f>
        <v>G</v>
      </c>
      <c r="G3878" s="26">
        <v>4</v>
      </c>
      <c r="H3878" s="28">
        <v>65</v>
      </c>
      <c r="I3878" s="28">
        <v>0</v>
      </c>
      <c r="J3878" s="29">
        <f>표1[[#This Row],[C/V]]*표1[[#This Row],[판수]]-표1[[#This Row],[불량수량]]</f>
        <v>260</v>
      </c>
      <c r="K3878" s="28" t="s">
        <v>352</v>
      </c>
      <c r="L3878" s="28" t="s">
        <v>117</v>
      </c>
      <c r="M3878" s="30" t="s">
        <v>230</v>
      </c>
      <c r="N3878" s="56" t="s">
        <v>353</v>
      </c>
      <c r="O3878" s="25">
        <f t="shared" si="316"/>
        <v>660</v>
      </c>
      <c r="P3878" s="31">
        <v>0</v>
      </c>
      <c r="Q3878" s="32"/>
      <c r="R3878" s="33">
        <f t="shared" si="318"/>
        <v>5.9090909090909092</v>
      </c>
      <c r="S3878" s="34">
        <f t="shared" si="317"/>
        <v>129</v>
      </c>
      <c r="T3878" s="35">
        <f>IF(L3878="비가동",0,VLOOKUP(E3878,[1]단가!$D$4:$G$1048576,4,0))</f>
        <v>1328.9</v>
      </c>
      <c r="U3878" s="35">
        <f t="shared" si="313"/>
        <v>345514</v>
      </c>
      <c r="V3878" s="36" t="str">
        <f>IF($L3878="비가동",0,IF($B3878="in",VLOOKUP($E3878,[1]투입량!$M:$T,3,FALSE),VLOOKUP($E3878,[1]투입량!$D:$I,3,FALSE)))</f>
        <v>E5007</v>
      </c>
      <c r="W3878" s="35">
        <f>IF($L3878="비가동",0,IF($B3878="in",VLOOKUP($E3878,[1]투입량!$M:$T,6,FALSE),VLOOKUP($E3878,[1]투입량!$D:$I,5,FALSE)))</f>
        <v>644</v>
      </c>
      <c r="X3878" s="35">
        <f t="shared" si="315"/>
        <v>46046.000000000007</v>
      </c>
      <c r="Y3878" s="37">
        <f>IF(V3878=0,0,VLOOKUP(V3878,'[1]원재료 (2)'!C:H,3,0)*0.001)</f>
        <v>4.45</v>
      </c>
      <c r="Z3878" s="35">
        <f t="shared" si="314"/>
        <v>204904.70000000004</v>
      </c>
      <c r="AA3878" s="49"/>
      <c r="AB3878" s="39" t="s">
        <v>232</v>
      </c>
      <c r="AC3878" s="40"/>
    </row>
    <row r="3879" spans="1:29" ht="19.5" customHeight="1" x14ac:dyDescent="0.45">
      <c r="A3879" s="58">
        <v>46170</v>
      </c>
      <c r="B3879" s="57" t="s">
        <v>226</v>
      </c>
      <c r="C3879" s="27" t="s">
        <v>168</v>
      </c>
      <c r="D3879" s="25" t="s">
        <v>227</v>
      </c>
      <c r="E3879" s="26" t="s">
        <v>228</v>
      </c>
      <c r="F3879" s="27" t="str">
        <f>VLOOKUP(표1[[#This Row],[품번]],[1]!품번구분[#Data],2,0)</f>
        <v>G</v>
      </c>
      <c r="G3879" s="26">
        <v>12</v>
      </c>
      <c r="H3879" s="28">
        <v>95</v>
      </c>
      <c r="I3879" s="28">
        <v>0</v>
      </c>
      <c r="J3879" s="29">
        <f>표1[[#This Row],[C/V]]*표1[[#This Row],[판수]]-표1[[#This Row],[불량수량]]</f>
        <v>1140</v>
      </c>
      <c r="K3879" s="28" t="s">
        <v>229</v>
      </c>
      <c r="L3879" s="28" t="s">
        <v>34</v>
      </c>
      <c r="M3879" s="30" t="s">
        <v>230</v>
      </c>
      <c r="N3879" s="56" t="s">
        <v>353</v>
      </c>
      <c r="O3879" s="25">
        <f t="shared" si="316"/>
        <v>620</v>
      </c>
      <c r="P3879" s="31">
        <v>0</v>
      </c>
      <c r="Q3879" s="32"/>
      <c r="R3879" s="33">
        <f t="shared" si="318"/>
        <v>9.193548387096774</v>
      </c>
      <c r="S3879" s="34">
        <f t="shared" si="317"/>
        <v>195</v>
      </c>
      <c r="T3879" s="35">
        <f>IF(L3879="비가동",0,VLOOKUP(E3879,[1]단가!$D$4:$G$1048576,4,0))</f>
        <v>389.7</v>
      </c>
      <c r="U3879" s="35">
        <f t="shared" si="313"/>
        <v>444258</v>
      </c>
      <c r="V3879" s="36" t="str">
        <f>IF($L3879="비가동",0,IF($B3879="in",VLOOKUP($E3879,[1]투입량!$M:$T,3,FALSE),VLOOKUP($E3879,[1]투입량!$D:$I,3,FALSE)))</f>
        <v>E5008</v>
      </c>
      <c r="W3879" s="35">
        <f>IF($L3879="비가동",0,IF($B3879="in",VLOOKUP($E3879,[1]투입량!$M:$T,6,FALSE),VLOOKUP($E3879,[1]투입량!$D:$I,5,FALSE)))</f>
        <v>537</v>
      </c>
      <c r="X3879" s="35">
        <f t="shared" si="315"/>
        <v>56116.500000000007</v>
      </c>
      <c r="Y3879" s="37">
        <f>IF(V3879=0,0,VLOOKUP(V3879,[1]원재료!C:H,3,0)*0.001)</f>
        <v>4.5600000000000005</v>
      </c>
      <c r="Z3879" s="35">
        <f t="shared" si="314"/>
        <v>255891.24000000005</v>
      </c>
      <c r="AA3879" s="49"/>
      <c r="AB3879" s="39" t="s">
        <v>232</v>
      </c>
      <c r="AC3879" s="40"/>
    </row>
    <row r="3880" spans="1:29" ht="19.5" customHeight="1" x14ac:dyDescent="0.45">
      <c r="A3880" s="58">
        <v>46170</v>
      </c>
      <c r="B3880" s="57" t="s">
        <v>226</v>
      </c>
      <c r="C3880" s="27" t="s">
        <v>168</v>
      </c>
      <c r="D3880" s="25" t="s">
        <v>233</v>
      </c>
      <c r="E3880" s="26" t="s">
        <v>418</v>
      </c>
      <c r="F3880" s="27" t="str">
        <f>VLOOKUP(표1[[#This Row],[품번]],[1]!품번구분[#Data],2,0)</f>
        <v>G</v>
      </c>
      <c r="G3880" s="26">
        <v>12</v>
      </c>
      <c r="H3880" s="28">
        <v>16</v>
      </c>
      <c r="I3880" s="28">
        <v>0</v>
      </c>
      <c r="J3880" s="29">
        <f>표1[[#This Row],[C/V]]*표1[[#This Row],[판수]]-표1[[#This Row],[불량수량]]</f>
        <v>192</v>
      </c>
      <c r="K3880" s="28" t="s">
        <v>229</v>
      </c>
      <c r="L3880" s="28" t="s">
        <v>34</v>
      </c>
      <c r="M3880" s="30" t="s">
        <v>230</v>
      </c>
      <c r="N3880" s="30">
        <v>0.38194444444444442</v>
      </c>
      <c r="O3880" s="25">
        <f t="shared" si="316"/>
        <v>70</v>
      </c>
      <c r="P3880" s="31">
        <v>0</v>
      </c>
      <c r="Q3880" s="32"/>
      <c r="R3880" s="33">
        <f t="shared" si="318"/>
        <v>13.714285714285714</v>
      </c>
      <c r="S3880" s="34">
        <f t="shared" si="317"/>
        <v>16</v>
      </c>
      <c r="T3880" s="35">
        <f>IF(L3880="비가동",0,VLOOKUP(E3880,[1]단가!$D$4:$G$1048576,4,0))</f>
        <v>760.3</v>
      </c>
      <c r="U3880" s="35">
        <f t="shared" si="313"/>
        <v>145977.59999999998</v>
      </c>
      <c r="V3880" s="36" t="str">
        <f>IF($L3880="비가동",0,IF($B3880="in",VLOOKUP($E3880,[1]투입량!$M:$T,3,FALSE),VLOOKUP($E3880,[1]투입량!$D:$I,3,FALSE)))</f>
        <v>E5007</v>
      </c>
      <c r="W3880" s="35">
        <f>IF($L3880="비가동",0,IF($B3880="in",VLOOKUP($E3880,[1]투입량!$M:$T,6,FALSE),VLOOKUP($E3880,[1]투입량!$D:$I,5,FALSE)))</f>
        <v>531</v>
      </c>
      <c r="X3880" s="35">
        <f t="shared" si="315"/>
        <v>9345.6</v>
      </c>
      <c r="Y3880" s="37">
        <f>IF(V3880=0,0,VLOOKUP(V3880,[1]원재료!C:H,3,0)*0.001)</f>
        <v>4.55</v>
      </c>
      <c r="Z3880" s="35">
        <f t="shared" si="314"/>
        <v>42522.48</v>
      </c>
      <c r="AA3880" s="49"/>
      <c r="AB3880" s="39" t="s">
        <v>232</v>
      </c>
      <c r="AC3880" s="40"/>
    </row>
    <row r="3881" spans="1:29" ht="19.5" hidden="1" customHeight="1" x14ac:dyDescent="0.45">
      <c r="A3881" s="58">
        <v>46170</v>
      </c>
      <c r="B3881" s="57" t="s">
        <v>226</v>
      </c>
      <c r="C3881" s="27" t="s">
        <v>168</v>
      </c>
      <c r="D3881" s="25" t="s">
        <v>233</v>
      </c>
      <c r="E3881" s="26" t="s">
        <v>444</v>
      </c>
      <c r="F3881" s="27" t="str">
        <f>VLOOKUP(표1[[#This Row],[품번]],[1]!품번구분[#Data],2,0)</f>
        <v>G</v>
      </c>
      <c r="G3881" s="26">
        <v>4</v>
      </c>
      <c r="H3881" s="28">
        <v>54</v>
      </c>
      <c r="I3881" s="28">
        <v>0</v>
      </c>
      <c r="J3881" s="29">
        <f>표1[[#This Row],[C/V]]*표1[[#This Row],[판수]]-표1[[#This Row],[불량수량]]</f>
        <v>216</v>
      </c>
      <c r="K3881" s="28" t="s">
        <v>229</v>
      </c>
      <c r="L3881" s="28" t="s">
        <v>34</v>
      </c>
      <c r="M3881" s="30">
        <v>0.38194444444444442</v>
      </c>
      <c r="N3881" s="56" t="s">
        <v>353</v>
      </c>
      <c r="O3881" s="25">
        <f t="shared" si="316"/>
        <v>380</v>
      </c>
      <c r="P3881" s="31">
        <v>170</v>
      </c>
      <c r="Q3881" s="32" t="s">
        <v>100</v>
      </c>
      <c r="R3881" s="33">
        <f t="shared" si="318"/>
        <v>8.526315789473685</v>
      </c>
      <c r="S3881" s="34">
        <f t="shared" si="317"/>
        <v>154</v>
      </c>
      <c r="T3881" s="35">
        <f>IF(L3881="비가동",0,VLOOKUP(E3881,[1]단가!$D$4:$G$1048576,4,0))</f>
        <v>1139.2</v>
      </c>
      <c r="U3881" s="35">
        <f t="shared" si="313"/>
        <v>246067.20000000001</v>
      </c>
      <c r="V3881" s="36" t="str">
        <f>IF($L3881="비가동",0,IF($B3881="in",VLOOKUP($E3881,[1]투입량!$M:$T,3,FALSE),VLOOKUP($E3881,[1]투입량!$D:$I,3,FALSE)))</f>
        <v>E5007</v>
      </c>
      <c r="W3881" s="35">
        <f>IF($L3881="비가동",0,IF($B3881="in",VLOOKUP($E3881,[1]투입량!$M:$T,6,FALSE),VLOOKUP($E3881,[1]투입량!$D:$I,5,FALSE)))</f>
        <v>215</v>
      </c>
      <c r="X3881" s="35">
        <f t="shared" si="315"/>
        <v>12771.000000000002</v>
      </c>
      <c r="Y3881" s="37">
        <f>IF(V3881=0,0,VLOOKUP(V3881,[1]원재료!C:H,3,0)*0.001)</f>
        <v>4.55</v>
      </c>
      <c r="Z3881" s="35">
        <f t="shared" si="314"/>
        <v>58108.05</v>
      </c>
      <c r="AA3881" s="49"/>
      <c r="AB3881" s="39" t="s">
        <v>232</v>
      </c>
      <c r="AC3881" s="40"/>
    </row>
    <row r="3882" spans="1:29" ht="19.5" customHeight="1" x14ac:dyDescent="0.45">
      <c r="A3882" s="58">
        <v>46170</v>
      </c>
      <c r="B3882" s="57" t="s">
        <v>226</v>
      </c>
      <c r="C3882" s="27" t="s">
        <v>168</v>
      </c>
      <c r="D3882" s="25" t="s">
        <v>235</v>
      </c>
      <c r="E3882" s="26" t="s">
        <v>236</v>
      </c>
      <c r="F3882" s="27" t="str">
        <f>VLOOKUP(표1[[#This Row],[품번]],[1]!품번구분[#Data],2,0)</f>
        <v>G</v>
      </c>
      <c r="G3882" s="26">
        <v>16</v>
      </c>
      <c r="H3882" s="28">
        <v>70</v>
      </c>
      <c r="I3882" s="28">
        <v>0</v>
      </c>
      <c r="J3882" s="29">
        <f>표1[[#This Row],[C/V]]*표1[[#This Row],[판수]]-표1[[#This Row],[불량수량]]</f>
        <v>1120</v>
      </c>
      <c r="K3882" s="28" t="s">
        <v>445</v>
      </c>
      <c r="L3882" s="28" t="s">
        <v>34</v>
      </c>
      <c r="M3882" s="30" t="s">
        <v>230</v>
      </c>
      <c r="N3882" s="56" t="s">
        <v>353</v>
      </c>
      <c r="O3882" s="25">
        <f t="shared" si="316"/>
        <v>620</v>
      </c>
      <c r="P3882" s="31">
        <v>0</v>
      </c>
      <c r="Q3882" s="32"/>
      <c r="R3882" s="33">
        <f t="shared" si="318"/>
        <v>6.774193548387097</v>
      </c>
      <c r="S3882" s="34">
        <f t="shared" si="317"/>
        <v>149</v>
      </c>
      <c r="T3882" s="35">
        <f>IF(L3882="비가동",0,VLOOKUP(E3882,[1]단가!$D$4:$G$1048576,4,0))</f>
        <v>1541.9</v>
      </c>
      <c r="U3882" s="35">
        <f t="shared" si="313"/>
        <v>1726928</v>
      </c>
      <c r="V3882" s="36" t="str">
        <f>IF($L3882="비가동",0,IF($B3882="in",VLOOKUP($E3882,[1]투입량!$M:$T,3,FALSE),VLOOKUP($E3882,[1]투입량!$D:$I,3,FALSE)))</f>
        <v>E5005-1</v>
      </c>
      <c r="W3882" s="35">
        <f>IF($L3882="비가동",0,IF($B3882="in",VLOOKUP($E3882,[1]투입량!$M:$T,6,FALSE),VLOOKUP($E3882,[1]투입량!$D:$I,5,FALSE)))</f>
        <v>3102</v>
      </c>
      <c r="X3882" s="35">
        <f t="shared" si="315"/>
        <v>238854.00000000003</v>
      </c>
      <c r="Y3882" s="37">
        <f>IF(V3882=0,0,VLOOKUP(V3882,'[1]원재료 (2)'!C:H,3,0)*0.001)</f>
        <v>3.25</v>
      </c>
      <c r="Z3882" s="35">
        <f t="shared" si="314"/>
        <v>776275.50000000012</v>
      </c>
      <c r="AA3882" s="59"/>
      <c r="AB3882" s="39" t="s">
        <v>232</v>
      </c>
      <c r="AC3882" s="40"/>
    </row>
    <row r="3883" spans="1:29" ht="19.5" customHeight="1" x14ac:dyDescent="0.45">
      <c r="A3883" s="58">
        <v>46170</v>
      </c>
      <c r="B3883" s="57" t="s">
        <v>226</v>
      </c>
      <c r="C3883" s="27" t="s">
        <v>168</v>
      </c>
      <c r="D3883" s="25" t="s">
        <v>259</v>
      </c>
      <c r="E3883" s="26" t="s">
        <v>260</v>
      </c>
      <c r="F3883" s="27" t="str">
        <f>VLOOKUP(표1[[#This Row],[품번]],[1]!품번구분[#Data],2,0)</f>
        <v>G</v>
      </c>
      <c r="G3883" s="26">
        <v>24</v>
      </c>
      <c r="H3883" s="28">
        <v>69</v>
      </c>
      <c r="I3883" s="28">
        <v>0</v>
      </c>
      <c r="J3883" s="29">
        <f>표1[[#This Row],[C/V]]*표1[[#This Row],[판수]]-표1[[#This Row],[불량수량]]</f>
        <v>1656</v>
      </c>
      <c r="K3883" s="28" t="s">
        <v>445</v>
      </c>
      <c r="L3883" s="28" t="s">
        <v>34</v>
      </c>
      <c r="M3883" s="30" t="s">
        <v>230</v>
      </c>
      <c r="N3883" s="56" t="s">
        <v>353</v>
      </c>
      <c r="O3883" s="25">
        <f t="shared" si="316"/>
        <v>620</v>
      </c>
      <c r="P3883" s="31">
        <v>0</v>
      </c>
      <c r="Q3883" s="32"/>
      <c r="R3883" s="33">
        <f t="shared" si="318"/>
        <v>6.67741935483871</v>
      </c>
      <c r="S3883" s="34">
        <f t="shared" si="317"/>
        <v>148</v>
      </c>
      <c r="T3883" s="35">
        <f>IF(L3883="비가동",0,VLOOKUP(E3883,[1]단가!$D$4:$G$1048576,4,0))</f>
        <v>790</v>
      </c>
      <c r="U3883" s="35">
        <f t="shared" si="313"/>
        <v>1308240</v>
      </c>
      <c r="V3883" s="36" t="str">
        <f>IF($L3883="비가동",0,IF($B3883="in",VLOOKUP($E3883,[1]투입량!$M:$T,3,FALSE),VLOOKUP($E3883,[1]투입량!$D:$I,3,FALSE)))</f>
        <v>E5005-1(리본)</v>
      </c>
      <c r="W3883" s="35">
        <f>IF($L3883="비가동",0,IF($B3883="in",VLOOKUP($E3883,[1]투입량!$M:$T,6,FALSE),VLOOKUP($E3883,[1]투입량!$D:$I,5,FALSE)))</f>
        <v>2152.6499999999996</v>
      </c>
      <c r="X3883" s="35">
        <f t="shared" si="315"/>
        <v>163386.13500000001</v>
      </c>
      <c r="Y3883" s="37">
        <f>IF(V3883=0,0,VLOOKUP(V3883,'[1]원재료 (2)'!C:H,3,0)*0.001)</f>
        <v>3.35</v>
      </c>
      <c r="Z3883" s="35">
        <f t="shared" si="314"/>
        <v>547343.55225000007</v>
      </c>
      <c r="AA3883" s="49"/>
      <c r="AB3883" s="39" t="s">
        <v>232</v>
      </c>
      <c r="AC3883" s="40"/>
    </row>
    <row r="3884" spans="1:29" ht="19.5" customHeight="1" x14ac:dyDescent="0.45">
      <c r="A3884" s="58">
        <v>46170</v>
      </c>
      <c r="B3884" s="57" t="s">
        <v>226</v>
      </c>
      <c r="C3884" s="27" t="s">
        <v>168</v>
      </c>
      <c r="D3884" s="25" t="s">
        <v>239</v>
      </c>
      <c r="E3884" s="26" t="s">
        <v>240</v>
      </c>
      <c r="F3884" s="27" t="str">
        <f>VLOOKUP(표1[[#This Row],[품번]],[1]!품번구분[#Data],2,0)</f>
        <v>G</v>
      </c>
      <c r="G3884" s="26">
        <v>16</v>
      </c>
      <c r="H3884" s="28">
        <v>70</v>
      </c>
      <c r="I3884" s="28">
        <v>0</v>
      </c>
      <c r="J3884" s="29">
        <f>표1[[#This Row],[C/V]]*표1[[#This Row],[판수]]-표1[[#This Row],[불량수량]]</f>
        <v>1120</v>
      </c>
      <c r="K3884" s="28" t="s">
        <v>237</v>
      </c>
      <c r="L3884" s="28" t="s">
        <v>34</v>
      </c>
      <c r="M3884" s="44" t="s">
        <v>230</v>
      </c>
      <c r="N3884" s="55" t="s">
        <v>353</v>
      </c>
      <c r="O3884" s="25">
        <f t="shared" si="316"/>
        <v>620</v>
      </c>
      <c r="P3884" s="31">
        <v>0</v>
      </c>
      <c r="Q3884" s="32"/>
      <c r="R3884" s="33">
        <f t="shared" si="318"/>
        <v>6.774193548387097</v>
      </c>
      <c r="S3884" s="34">
        <f t="shared" si="317"/>
        <v>145</v>
      </c>
      <c r="T3884" s="35">
        <f>IF(L3884="비가동",0,VLOOKUP(E3884,[1]단가!$D$4:$G$1048576,4,0))</f>
        <v>333.6</v>
      </c>
      <c r="U3884" s="35">
        <f t="shared" si="313"/>
        <v>373632</v>
      </c>
      <c r="V3884" s="36" t="str">
        <f>IF($L3884="비가동",0,IF($B3884="in",VLOOKUP($E3884,[1]투입량!$M:$T,3,FALSE),VLOOKUP($E3884,[1]투입량!$D:$I,3,FALSE)))</f>
        <v>E5005-1(리본)</v>
      </c>
      <c r="W3884" s="35">
        <f>IF($L3884="비가동",0,IF($B3884="in",VLOOKUP($E3884,[1]투입량!$M:$T,6,FALSE),VLOOKUP($E3884,[1]투입량!$D:$I,5,FALSE)))</f>
        <v>0</v>
      </c>
      <c r="X3884" s="35">
        <f t="shared" si="315"/>
        <v>0</v>
      </c>
      <c r="Y3884" s="37">
        <f>IF(V3884=0,0,VLOOKUP(V3884,[1]원재료!C:H,3,0)*0.001)</f>
        <v>3.35</v>
      </c>
      <c r="Z3884" s="35">
        <f t="shared" si="314"/>
        <v>0</v>
      </c>
      <c r="AA3884" s="49"/>
      <c r="AB3884" s="39" t="s">
        <v>232</v>
      </c>
      <c r="AC3884" s="40"/>
    </row>
    <row r="3885" spans="1:29" ht="19.5" customHeight="1" x14ac:dyDescent="0.45">
      <c r="A3885" s="58">
        <v>46170</v>
      </c>
      <c r="B3885" s="57" t="s">
        <v>226</v>
      </c>
      <c r="C3885" s="27" t="s">
        <v>168</v>
      </c>
      <c r="D3885" s="25" t="s">
        <v>264</v>
      </c>
      <c r="E3885" s="26" t="s">
        <v>265</v>
      </c>
      <c r="F3885" s="27" t="str">
        <f>VLOOKUP(표1[[#This Row],[품번]],[1]!품번구분[#Data],2,0)</f>
        <v>G</v>
      </c>
      <c r="G3885" s="26">
        <v>24</v>
      </c>
      <c r="H3885" s="28">
        <v>65</v>
      </c>
      <c r="I3885" s="28">
        <v>0</v>
      </c>
      <c r="J3885" s="29">
        <f>표1[[#This Row],[C/V]]*표1[[#This Row],[판수]]-표1[[#This Row],[불량수량]]</f>
        <v>1560</v>
      </c>
      <c r="K3885" s="28" t="s">
        <v>237</v>
      </c>
      <c r="L3885" s="28" t="s">
        <v>34</v>
      </c>
      <c r="M3885" s="44" t="s">
        <v>230</v>
      </c>
      <c r="N3885" s="55" t="s">
        <v>353</v>
      </c>
      <c r="O3885" s="25">
        <f t="shared" si="316"/>
        <v>620</v>
      </c>
      <c r="P3885" s="31">
        <v>0</v>
      </c>
      <c r="Q3885" s="32"/>
      <c r="R3885" s="33">
        <f t="shared" si="318"/>
        <v>6.2903225806451619</v>
      </c>
      <c r="S3885" s="34">
        <f t="shared" si="317"/>
        <v>140</v>
      </c>
      <c r="T3885" s="35">
        <f>IF(L3885="비가동",0,VLOOKUP(E3885,[1]단가!$D$4:$G$1048576,4,0))</f>
        <v>473</v>
      </c>
      <c r="U3885" s="35">
        <f t="shared" si="313"/>
        <v>737880</v>
      </c>
      <c r="V3885" s="36" t="str">
        <f>IF($L3885="비가동",0,IF($B3885="in",VLOOKUP($E3885,[1]투입량!$M:$T,3,FALSE),VLOOKUP($E3885,[1]투입량!$D:$I,3,FALSE)))</f>
        <v>E5005-1</v>
      </c>
      <c r="W3885" s="35">
        <f>IF($L3885="비가동",0,IF($B3885="in",VLOOKUP($E3885,[1]투입량!$M:$T,6,FALSE),VLOOKUP($E3885,[1]투입량!$D:$I,5,FALSE)))</f>
        <v>1770</v>
      </c>
      <c r="X3885" s="35">
        <f t="shared" si="315"/>
        <v>126555.00000000001</v>
      </c>
      <c r="Y3885" s="37">
        <f>IF(V3885=0,0,VLOOKUP(V3885,'[1]원재료 (2)'!C:H,3,0)*0.001)</f>
        <v>3.25</v>
      </c>
      <c r="Z3885" s="35">
        <f t="shared" si="314"/>
        <v>411303.75000000006</v>
      </c>
      <c r="AA3885" s="49"/>
      <c r="AB3885" s="39" t="s">
        <v>232</v>
      </c>
      <c r="AC3885" s="40"/>
    </row>
    <row r="3886" spans="1:29" ht="19.5" customHeight="1" x14ac:dyDescent="0.45">
      <c r="A3886" s="58">
        <v>46170</v>
      </c>
      <c r="B3886" s="57" t="s">
        <v>226</v>
      </c>
      <c r="C3886" s="27" t="s">
        <v>168</v>
      </c>
      <c r="D3886" s="25" t="s">
        <v>241</v>
      </c>
      <c r="E3886" s="26" t="s">
        <v>242</v>
      </c>
      <c r="F3886" s="27" t="str">
        <f>VLOOKUP(표1[[#This Row],[품번]],[1]!품번구분[#Data],2,0)</f>
        <v>G</v>
      </c>
      <c r="G3886" s="26">
        <v>16</v>
      </c>
      <c r="H3886" s="28">
        <v>84</v>
      </c>
      <c r="I3886" s="28">
        <v>0</v>
      </c>
      <c r="J3886" s="29">
        <f>표1[[#This Row],[C/V]]*표1[[#This Row],[판수]]-표1[[#This Row],[불량수량]]</f>
        <v>1344</v>
      </c>
      <c r="K3886" s="28" t="s">
        <v>243</v>
      </c>
      <c r="L3886" s="28" t="s">
        <v>34</v>
      </c>
      <c r="M3886" s="44" t="s">
        <v>230</v>
      </c>
      <c r="N3886" s="55" t="s">
        <v>353</v>
      </c>
      <c r="O3886" s="25">
        <f t="shared" si="316"/>
        <v>620</v>
      </c>
      <c r="P3886" s="31">
        <v>0</v>
      </c>
      <c r="Q3886" s="32"/>
      <c r="R3886" s="33">
        <f t="shared" si="318"/>
        <v>8.129032258064516</v>
      </c>
      <c r="S3886" s="34">
        <f t="shared" si="317"/>
        <v>174</v>
      </c>
      <c r="T3886" s="35">
        <f>IF(L3886="비가동",0,VLOOKUP(E3886,[1]단가!$D$4:$G$1048576,4,0))</f>
        <v>774</v>
      </c>
      <c r="U3886" s="35">
        <f t="shared" si="313"/>
        <v>1040256</v>
      </c>
      <c r="V3886" s="36" t="str">
        <f>IF($L3886="비가동",0,IF($B3886="in",VLOOKUP($E3886,[1]투입량!$M:$T,3,FALSE),VLOOKUP($E3886,[1]투입량!$D:$I,3,FALSE)))</f>
        <v>E4701(리본)</v>
      </c>
      <c r="W3886" s="35">
        <f>IF($L3886="비가동",0,IF($B3886="in",VLOOKUP($E3886,[1]투입량!$M:$T,6,FALSE),VLOOKUP($E3886,[1]투입량!$D:$I,5,FALSE)))</f>
        <v>2022.6999999999998</v>
      </c>
      <c r="X3886" s="35">
        <f t="shared" si="315"/>
        <v>186897.47999999998</v>
      </c>
      <c r="Y3886" s="37">
        <f>IF(V3886=0,0,VLOOKUP(V3886,'[1]원재료 (2)'!C:H,3,0)*0.001)</f>
        <v>3.41</v>
      </c>
      <c r="Z3886" s="35">
        <f t="shared" si="314"/>
        <v>637320.4068</v>
      </c>
      <c r="AA3886" s="49"/>
      <c r="AB3886" s="39" t="s">
        <v>232</v>
      </c>
      <c r="AC3886" s="40"/>
    </row>
    <row r="3887" spans="1:29" ht="19.5" customHeight="1" x14ac:dyDescent="0.45">
      <c r="A3887" s="58">
        <v>46170</v>
      </c>
      <c r="B3887" s="57" t="s">
        <v>226</v>
      </c>
      <c r="C3887" s="27" t="s">
        <v>168</v>
      </c>
      <c r="D3887" s="25" t="s">
        <v>244</v>
      </c>
      <c r="E3887" s="26" t="s">
        <v>245</v>
      </c>
      <c r="F3887" s="27" t="str">
        <f>VLOOKUP(표1[[#This Row],[품번]],[1]!품번구분[#Data],2,0)</f>
        <v>G</v>
      </c>
      <c r="G3887" s="26">
        <v>20</v>
      </c>
      <c r="H3887" s="28">
        <v>84</v>
      </c>
      <c r="I3887" s="28">
        <v>0</v>
      </c>
      <c r="J3887" s="29">
        <f>표1[[#This Row],[C/V]]*표1[[#This Row],[판수]]-표1[[#This Row],[불량수량]]</f>
        <v>1680</v>
      </c>
      <c r="K3887" s="28" t="s">
        <v>243</v>
      </c>
      <c r="L3887" s="28" t="s">
        <v>34</v>
      </c>
      <c r="M3887" s="44" t="s">
        <v>230</v>
      </c>
      <c r="N3887" s="55" t="s">
        <v>353</v>
      </c>
      <c r="O3887" s="25">
        <f t="shared" si="316"/>
        <v>620</v>
      </c>
      <c r="P3887" s="31">
        <v>0</v>
      </c>
      <c r="Q3887" s="32"/>
      <c r="R3887" s="33">
        <f t="shared" si="318"/>
        <v>8.129032258064516</v>
      </c>
      <c r="S3887" s="34">
        <f t="shared" si="317"/>
        <v>174</v>
      </c>
      <c r="T3887" s="35">
        <f>IF(L3887="비가동",0,VLOOKUP(E3887,[1]단가!$D$4:$G$1048576,4,0))</f>
        <v>350</v>
      </c>
      <c r="U3887" s="35">
        <f t="shared" si="313"/>
        <v>588000</v>
      </c>
      <c r="V3887" s="36" t="str">
        <f>IF($L3887="비가동",0,IF($B3887="in",VLOOKUP($E3887,[1]투입량!$M:$T,3,FALSE),VLOOKUP($E3887,[1]투입량!$D:$I,3,FALSE)))</f>
        <v>E5005-1</v>
      </c>
      <c r="W3887" s="35">
        <f>IF($L3887="비가동",0,IF($B3887="in",VLOOKUP($E3887,[1]투입량!$M:$T,6,FALSE),VLOOKUP($E3887,[1]투입량!$D:$I,5,FALSE)))</f>
        <v>1147</v>
      </c>
      <c r="X3887" s="35">
        <f t="shared" si="315"/>
        <v>105982.8</v>
      </c>
      <c r="Y3887" s="37">
        <f>IF(V3887=0,0,VLOOKUP(V3887,'[1]원재료 (2)'!C:H,3,0)*0.001)</f>
        <v>3.25</v>
      </c>
      <c r="Z3887" s="35">
        <f t="shared" si="314"/>
        <v>344444.10000000003</v>
      </c>
      <c r="AA3887" s="49"/>
      <c r="AB3887" s="39" t="s">
        <v>232</v>
      </c>
      <c r="AC3887" s="40"/>
    </row>
    <row r="3888" spans="1:29" ht="19.5" customHeight="1" x14ac:dyDescent="0.45">
      <c r="A3888" s="58">
        <v>46170</v>
      </c>
      <c r="B3888" s="57" t="s">
        <v>226</v>
      </c>
      <c r="C3888" s="27" t="s">
        <v>168</v>
      </c>
      <c r="D3888" s="25" t="s">
        <v>246</v>
      </c>
      <c r="E3888" s="26" t="s">
        <v>451</v>
      </c>
      <c r="F3888" s="27" t="str">
        <f>VLOOKUP(표1[[#This Row],[품번]],[1]!품번구분[#Data],2,0)</f>
        <v>G</v>
      </c>
      <c r="G3888" s="26">
        <v>24</v>
      </c>
      <c r="H3888" s="28">
        <v>84</v>
      </c>
      <c r="I3888" s="28">
        <v>0</v>
      </c>
      <c r="J3888" s="29">
        <f>표1[[#This Row],[C/V]]*표1[[#This Row],[판수]]-표1[[#This Row],[불량수량]]</f>
        <v>2016</v>
      </c>
      <c r="K3888" s="28" t="s">
        <v>243</v>
      </c>
      <c r="L3888" s="28" t="s">
        <v>34</v>
      </c>
      <c r="M3888" s="44" t="s">
        <v>230</v>
      </c>
      <c r="N3888" s="55" t="s">
        <v>353</v>
      </c>
      <c r="O3888" s="25">
        <f t="shared" si="316"/>
        <v>620</v>
      </c>
      <c r="P3888" s="31">
        <v>0</v>
      </c>
      <c r="Q3888" s="32"/>
      <c r="R3888" s="33">
        <f t="shared" si="318"/>
        <v>8.129032258064516</v>
      </c>
      <c r="S3888" s="34">
        <f t="shared" si="317"/>
        <v>174</v>
      </c>
      <c r="T3888" s="35">
        <f>IF(L3888="비가동",0,VLOOKUP(E3888,[1]단가!$D$4:$G$1048576,4,0))</f>
        <v>320</v>
      </c>
      <c r="U3888" s="35">
        <f t="shared" si="313"/>
        <v>645120</v>
      </c>
      <c r="V3888" s="36" t="str">
        <f>IF($L3888="비가동",0,IF($B3888="in",VLOOKUP($E3888,[1]투입량!$M:$T,3,FALSE),VLOOKUP($E3888,[1]투입량!$D:$I,3,FALSE)))</f>
        <v>E5005-1</v>
      </c>
      <c r="W3888" s="35">
        <f>IF($L3888="비가동",0,IF($B3888="in",VLOOKUP($E3888,[1]투입량!$M:$T,6,FALSE),VLOOKUP($E3888,[1]투입량!$D:$I,5,FALSE)))</f>
        <v>0</v>
      </c>
      <c r="X3888" s="35">
        <f t="shared" si="315"/>
        <v>0</v>
      </c>
      <c r="Y3888" s="37">
        <f>IF(V3888=0,0,VLOOKUP(V3888,'[1]원재료 (2)'!C:H,3,0)*0.001)</f>
        <v>3.25</v>
      </c>
      <c r="Z3888" s="35">
        <f t="shared" si="314"/>
        <v>0</v>
      </c>
      <c r="AA3888" s="49"/>
      <c r="AB3888" s="39" t="s">
        <v>232</v>
      </c>
      <c r="AC3888" s="40"/>
    </row>
    <row r="3889" spans="1:29" ht="19.5" customHeight="1" x14ac:dyDescent="0.45">
      <c r="A3889" s="58">
        <v>46170</v>
      </c>
      <c r="B3889" s="57" t="s">
        <v>226</v>
      </c>
      <c r="C3889" s="27" t="s">
        <v>168</v>
      </c>
      <c r="D3889" s="25" t="s">
        <v>227</v>
      </c>
      <c r="E3889" s="26" t="s">
        <v>228</v>
      </c>
      <c r="F3889" s="27" t="str">
        <f>VLOOKUP(표1[[#This Row],[품번]],[1]!품번구분[#Data],2,0)</f>
        <v>G</v>
      </c>
      <c r="G3889" s="26">
        <v>12</v>
      </c>
      <c r="H3889" s="28">
        <v>100</v>
      </c>
      <c r="I3889" s="28">
        <v>0</v>
      </c>
      <c r="J3889" s="29">
        <f>표1[[#This Row],[C/V]]*표1[[#This Row],[판수]]-표1[[#This Row],[불량수량]]</f>
        <v>1200</v>
      </c>
      <c r="K3889" s="28" t="s">
        <v>258</v>
      </c>
      <c r="L3889" s="28" t="s">
        <v>117</v>
      </c>
      <c r="M3889" s="44" t="s">
        <v>353</v>
      </c>
      <c r="N3889" s="55" t="s">
        <v>230</v>
      </c>
      <c r="O3889" s="25">
        <f t="shared" si="316"/>
        <v>660</v>
      </c>
      <c r="P3889" s="31">
        <v>0</v>
      </c>
      <c r="Q3889" s="32"/>
      <c r="R3889" s="33">
        <f t="shared" si="318"/>
        <v>9.0909090909090917</v>
      </c>
      <c r="S3889" s="34">
        <f t="shared" si="317"/>
        <v>195</v>
      </c>
      <c r="T3889" s="35">
        <f>IF(L3889="비가동",0,VLOOKUP(E3889,[1]단가!$D$4:$G$1048576,4,0))</f>
        <v>389.7</v>
      </c>
      <c r="U3889" s="35">
        <f t="shared" si="313"/>
        <v>467640</v>
      </c>
      <c r="V3889" s="36" t="str">
        <f>IF($L3889="비가동",0,IF($B3889="in",VLOOKUP($E3889,[1]투입량!$M:$T,3,FALSE),VLOOKUP($E3889,[1]투입량!$D:$I,3,FALSE)))</f>
        <v>E5008</v>
      </c>
      <c r="W3889" s="35">
        <f>IF($L3889="비가동",0,IF($B3889="in",VLOOKUP($E3889,[1]투입량!$M:$T,6,FALSE),VLOOKUP($E3889,[1]투입량!$D:$I,5,FALSE)))</f>
        <v>537</v>
      </c>
      <c r="X3889" s="35">
        <f t="shared" si="315"/>
        <v>59070.000000000007</v>
      </c>
      <c r="Y3889" s="37">
        <f>IF(V3889=0,0,VLOOKUP(V3889,'[1]원재료 (2)'!C:H,3,0)*0.001)</f>
        <v>4.5600000000000005</v>
      </c>
      <c r="Z3889" s="35">
        <f t="shared" si="314"/>
        <v>269359.20000000007</v>
      </c>
      <c r="AA3889" s="49"/>
      <c r="AB3889" s="39" t="s">
        <v>232</v>
      </c>
      <c r="AC3889" s="40"/>
    </row>
    <row r="3890" spans="1:29" ht="19.5" customHeight="1" x14ac:dyDescent="0.45">
      <c r="A3890" s="58">
        <v>46170</v>
      </c>
      <c r="B3890" s="57" t="s">
        <v>226</v>
      </c>
      <c r="C3890" s="27" t="s">
        <v>168</v>
      </c>
      <c r="D3890" s="25" t="s">
        <v>233</v>
      </c>
      <c r="E3890" s="26" t="s">
        <v>444</v>
      </c>
      <c r="F3890" s="27" t="str">
        <f>VLOOKUP(표1[[#This Row],[품번]],[1]!품번구분[#Data],2,0)</f>
        <v>G</v>
      </c>
      <c r="G3890" s="26">
        <v>4</v>
      </c>
      <c r="H3890" s="28">
        <v>100</v>
      </c>
      <c r="I3890" s="28">
        <v>0</v>
      </c>
      <c r="J3890" s="29">
        <f>표1[[#This Row],[C/V]]*표1[[#This Row],[판수]]-표1[[#This Row],[불량수량]]</f>
        <v>400</v>
      </c>
      <c r="K3890" s="28" t="s">
        <v>258</v>
      </c>
      <c r="L3890" s="28" t="s">
        <v>117</v>
      </c>
      <c r="M3890" s="30" t="s">
        <v>353</v>
      </c>
      <c r="N3890" s="56" t="s">
        <v>230</v>
      </c>
      <c r="O3890" s="25">
        <f t="shared" si="316"/>
        <v>660</v>
      </c>
      <c r="P3890" s="31">
        <v>0</v>
      </c>
      <c r="Q3890" s="32"/>
      <c r="R3890" s="33">
        <f t="shared" si="318"/>
        <v>9.0909090909090917</v>
      </c>
      <c r="S3890" s="34">
        <f t="shared" si="317"/>
        <v>154</v>
      </c>
      <c r="T3890" s="35">
        <f>IF(L3890="비가동",0,VLOOKUP(E3890,[1]단가!$D$4:$G$1048576,4,0))</f>
        <v>1139.2</v>
      </c>
      <c r="U3890" s="35">
        <f t="shared" si="313"/>
        <v>455680</v>
      </c>
      <c r="V3890" s="36" t="str">
        <f>IF($L3890="비가동",0,IF($B3890="in",VLOOKUP($E3890,[1]투입량!$M:$T,3,FALSE),VLOOKUP($E3890,[1]투입량!$D:$I,3,FALSE)))</f>
        <v>E5007</v>
      </c>
      <c r="W3890" s="35">
        <f>IF($L3890="비가동",0,IF($B3890="in",VLOOKUP($E3890,[1]투입량!$M:$T,6,FALSE),VLOOKUP($E3890,[1]투입량!$D:$I,5,FALSE)))</f>
        <v>215</v>
      </c>
      <c r="X3890" s="35">
        <f t="shared" si="315"/>
        <v>23650.000000000004</v>
      </c>
      <c r="Y3890" s="37">
        <f>IF(V3890=0,0,VLOOKUP(V3890,'[1]원재료 (2)'!C:H,3,0)*0.001)</f>
        <v>4.45</v>
      </c>
      <c r="Z3890" s="35">
        <f t="shared" si="314"/>
        <v>105242.50000000001</v>
      </c>
      <c r="AA3890" s="49"/>
      <c r="AB3890" s="39" t="s">
        <v>232</v>
      </c>
      <c r="AC3890" s="40"/>
    </row>
    <row r="3891" spans="1:29" ht="19.5" customHeight="1" x14ac:dyDescent="0.45">
      <c r="A3891" s="58">
        <v>46170</v>
      </c>
      <c r="B3891" s="57" t="s">
        <v>226</v>
      </c>
      <c r="C3891" s="27" t="s">
        <v>168</v>
      </c>
      <c r="D3891" s="25" t="s">
        <v>235</v>
      </c>
      <c r="E3891" s="26" t="s">
        <v>236</v>
      </c>
      <c r="F3891" s="27" t="str">
        <f>VLOOKUP(표1[[#This Row],[품번]],[1]!품번구분[#Data],2,0)</f>
        <v>G</v>
      </c>
      <c r="G3891" s="26">
        <v>16</v>
      </c>
      <c r="H3891" s="28">
        <v>79</v>
      </c>
      <c r="I3891" s="28">
        <v>0</v>
      </c>
      <c r="J3891" s="29">
        <f>표1[[#This Row],[C/V]]*표1[[#This Row],[판수]]-표1[[#This Row],[불량수량]]</f>
        <v>1264</v>
      </c>
      <c r="K3891" s="28" t="s">
        <v>399</v>
      </c>
      <c r="L3891" s="28" t="s">
        <v>117</v>
      </c>
      <c r="M3891" s="30" t="s">
        <v>353</v>
      </c>
      <c r="N3891" s="56" t="s">
        <v>230</v>
      </c>
      <c r="O3891" s="25">
        <f t="shared" si="316"/>
        <v>660</v>
      </c>
      <c r="P3891" s="31">
        <v>0</v>
      </c>
      <c r="Q3891" s="32"/>
      <c r="R3891" s="33">
        <f t="shared" si="318"/>
        <v>7.1818181818181817</v>
      </c>
      <c r="S3891" s="34">
        <f t="shared" si="317"/>
        <v>149</v>
      </c>
      <c r="T3891" s="35">
        <f>IF(L3891="비가동",0,VLOOKUP(E3891,[1]단가!$D$4:$G$1048576,4,0))</f>
        <v>1541.9</v>
      </c>
      <c r="U3891" s="35">
        <f t="shared" ref="U3891:U3954" si="319">IF(L3891="비가동",0,T3891*J3891)</f>
        <v>1948961.6</v>
      </c>
      <c r="V3891" s="36" t="str">
        <f>IF($L3891="비가동",0,IF($B3891="in",VLOOKUP($E3891,[1]투입량!$M:$T,3,FALSE),VLOOKUP($E3891,[1]투입량!$D:$I,3,FALSE)))</f>
        <v>E5005-1</v>
      </c>
      <c r="W3891" s="35">
        <f>IF($L3891="비가동",0,IF($B3891="in",VLOOKUP($E3891,[1]투입량!$M:$T,6,FALSE),VLOOKUP($E3891,[1]투입량!$D:$I,5,FALSE)))</f>
        <v>3102</v>
      </c>
      <c r="X3891" s="35">
        <f t="shared" si="315"/>
        <v>269563.80000000005</v>
      </c>
      <c r="Y3891" s="37">
        <f>IF(V3891=0,0,VLOOKUP(V3891,'[1]원재료 (2)'!C:H,3,0)*0.001)</f>
        <v>3.25</v>
      </c>
      <c r="Z3891" s="35">
        <f t="shared" ref="Z3891:Z3954" si="320">Y3891*X3891</f>
        <v>876082.35000000009</v>
      </c>
      <c r="AA3891" s="49"/>
      <c r="AB3891" s="39" t="s">
        <v>232</v>
      </c>
      <c r="AC3891" s="40"/>
    </row>
    <row r="3892" spans="1:29" ht="19.5" customHeight="1" x14ac:dyDescent="0.45">
      <c r="A3892" s="58">
        <v>46170</v>
      </c>
      <c r="B3892" s="57" t="s">
        <v>226</v>
      </c>
      <c r="C3892" s="27" t="s">
        <v>168</v>
      </c>
      <c r="D3892" s="25" t="s">
        <v>259</v>
      </c>
      <c r="E3892" s="26" t="s">
        <v>260</v>
      </c>
      <c r="F3892" s="27" t="str">
        <f>VLOOKUP(표1[[#This Row],[품번]],[1]!품번구분[#Data],2,0)</f>
        <v>G</v>
      </c>
      <c r="G3892" s="26">
        <v>24</v>
      </c>
      <c r="H3892" s="28">
        <v>79</v>
      </c>
      <c r="I3892" s="28">
        <v>0</v>
      </c>
      <c r="J3892" s="29">
        <f>표1[[#This Row],[C/V]]*표1[[#This Row],[판수]]-표1[[#This Row],[불량수량]]</f>
        <v>1896</v>
      </c>
      <c r="K3892" s="28" t="s">
        <v>399</v>
      </c>
      <c r="L3892" s="28" t="s">
        <v>117</v>
      </c>
      <c r="M3892" s="30" t="s">
        <v>353</v>
      </c>
      <c r="N3892" s="56" t="s">
        <v>230</v>
      </c>
      <c r="O3892" s="25">
        <f t="shared" si="316"/>
        <v>660</v>
      </c>
      <c r="P3892" s="31">
        <v>0</v>
      </c>
      <c r="Q3892" s="32"/>
      <c r="R3892" s="33">
        <f t="shared" si="318"/>
        <v>7.1818181818181817</v>
      </c>
      <c r="S3892" s="34">
        <f t="shared" si="317"/>
        <v>148</v>
      </c>
      <c r="T3892" s="35">
        <f>IF(L3892="비가동",0,VLOOKUP(E3892,[1]단가!$D$4:$G$1048576,4,0))</f>
        <v>790</v>
      </c>
      <c r="U3892" s="35">
        <f t="shared" si="319"/>
        <v>1497840</v>
      </c>
      <c r="V3892" s="36" t="str">
        <f>IF($L3892="비가동",0,IF($B3892="in",VLOOKUP($E3892,[1]투입량!$M:$T,3,FALSE),VLOOKUP($E3892,[1]투입량!$D:$I,3,FALSE)))</f>
        <v>E5005-1(리본)</v>
      </c>
      <c r="W3892" s="35">
        <f>IF($L3892="비가동",0,IF($B3892="in",VLOOKUP($E3892,[1]투입량!$M:$T,6,FALSE),VLOOKUP($E3892,[1]투입량!$D:$I,5,FALSE)))</f>
        <v>2152.6499999999996</v>
      </c>
      <c r="X3892" s="35">
        <f t="shared" ref="X3892:X3955" si="321">IF(L3892="비가동",0,(W3892*1.1)*H3892)</f>
        <v>187065.285</v>
      </c>
      <c r="Y3892" s="37">
        <f>IF(V3892=0,0,VLOOKUP(V3892,'[1]원재료 (2)'!C:H,3,0)*0.001)</f>
        <v>3.35</v>
      </c>
      <c r="Z3892" s="35">
        <f t="shared" si="320"/>
        <v>626668.70475000003</v>
      </c>
      <c r="AA3892" s="49"/>
      <c r="AB3892" s="39" t="s">
        <v>232</v>
      </c>
      <c r="AC3892" s="40"/>
    </row>
    <row r="3893" spans="1:29" ht="19.5" customHeight="1" x14ac:dyDescent="0.45">
      <c r="A3893" s="58">
        <v>46170</v>
      </c>
      <c r="B3893" s="57" t="s">
        <v>226</v>
      </c>
      <c r="C3893" s="27" t="s">
        <v>168</v>
      </c>
      <c r="D3893" s="25" t="s">
        <v>239</v>
      </c>
      <c r="E3893" s="26" t="s">
        <v>240</v>
      </c>
      <c r="F3893" s="27" t="str">
        <f>VLOOKUP(표1[[#This Row],[품번]],[1]!품번구분[#Data],2,0)</f>
        <v>G</v>
      </c>
      <c r="G3893" s="26">
        <v>16</v>
      </c>
      <c r="H3893" s="28">
        <v>75</v>
      </c>
      <c r="I3893" s="28">
        <v>0</v>
      </c>
      <c r="J3893" s="29">
        <f>표1[[#This Row],[C/V]]*표1[[#This Row],[판수]]-표1[[#This Row],[불량수량]]</f>
        <v>1200</v>
      </c>
      <c r="K3893" s="28" t="s">
        <v>263</v>
      </c>
      <c r="L3893" s="28" t="s">
        <v>117</v>
      </c>
      <c r="M3893" s="30" t="s">
        <v>353</v>
      </c>
      <c r="N3893" s="56" t="s">
        <v>230</v>
      </c>
      <c r="O3893" s="25">
        <f t="shared" si="316"/>
        <v>660</v>
      </c>
      <c r="P3893" s="31">
        <v>0</v>
      </c>
      <c r="Q3893" s="32"/>
      <c r="R3893" s="33">
        <f t="shared" si="318"/>
        <v>6.8181818181818183</v>
      </c>
      <c r="S3893" s="34">
        <f t="shared" si="317"/>
        <v>145</v>
      </c>
      <c r="T3893" s="35">
        <f>IF(L3893="비가동",0,VLOOKUP(E3893,[1]단가!$D$4:$G$1048576,4,0))</f>
        <v>333.6</v>
      </c>
      <c r="U3893" s="35">
        <f t="shared" si="319"/>
        <v>400320</v>
      </c>
      <c r="V3893" s="36" t="str">
        <f>IF($L3893="비가동",0,IF($B3893="in",VLOOKUP($E3893,[1]투입량!$M:$T,3,FALSE),VLOOKUP($E3893,[1]투입량!$D:$I,3,FALSE)))</f>
        <v>E5005-1(리본)</v>
      </c>
      <c r="W3893" s="35">
        <f>IF($L3893="비가동",0,IF($B3893="in",VLOOKUP($E3893,[1]투입량!$M:$T,6,FALSE),VLOOKUP($E3893,[1]투입량!$D:$I,5,FALSE)))</f>
        <v>0</v>
      </c>
      <c r="X3893" s="35">
        <f t="shared" si="321"/>
        <v>0</v>
      </c>
      <c r="Y3893" s="37">
        <f>IF(V3893=0,0,VLOOKUP(V3893,[1]원재료!C:H,3,0)*0.001)</f>
        <v>3.35</v>
      </c>
      <c r="Z3893" s="35">
        <f t="shared" si="320"/>
        <v>0</v>
      </c>
      <c r="AA3893" s="49"/>
      <c r="AB3893" s="39" t="s">
        <v>232</v>
      </c>
      <c r="AC3893" s="40"/>
    </row>
    <row r="3894" spans="1:29" ht="19.5" customHeight="1" x14ac:dyDescent="0.45">
      <c r="A3894" s="58">
        <v>46170</v>
      </c>
      <c r="B3894" s="57" t="s">
        <v>226</v>
      </c>
      <c r="C3894" s="27" t="s">
        <v>168</v>
      </c>
      <c r="D3894" s="25" t="s">
        <v>264</v>
      </c>
      <c r="E3894" s="26" t="s">
        <v>265</v>
      </c>
      <c r="F3894" s="27" t="str">
        <f>VLOOKUP(표1[[#This Row],[품번]],[1]!품번구분[#Data],2,0)</f>
        <v>G</v>
      </c>
      <c r="G3894" s="26">
        <v>24</v>
      </c>
      <c r="H3894" s="28">
        <v>75</v>
      </c>
      <c r="I3894" s="28">
        <v>0</v>
      </c>
      <c r="J3894" s="29">
        <f>표1[[#This Row],[C/V]]*표1[[#This Row],[판수]]-표1[[#This Row],[불량수량]]</f>
        <v>1800</v>
      </c>
      <c r="K3894" s="28" t="s">
        <v>263</v>
      </c>
      <c r="L3894" s="28" t="s">
        <v>117</v>
      </c>
      <c r="M3894" s="30" t="s">
        <v>353</v>
      </c>
      <c r="N3894" s="56" t="s">
        <v>230</v>
      </c>
      <c r="O3894" s="25">
        <f t="shared" si="316"/>
        <v>660</v>
      </c>
      <c r="P3894" s="31">
        <v>0</v>
      </c>
      <c r="Q3894" s="32"/>
      <c r="R3894" s="33">
        <f t="shared" si="318"/>
        <v>6.8181818181818183</v>
      </c>
      <c r="S3894" s="34">
        <f t="shared" si="317"/>
        <v>140</v>
      </c>
      <c r="T3894" s="35">
        <f>IF(L3894="비가동",0,VLOOKUP(E3894,[1]단가!$D$4:$G$1048576,4,0))</f>
        <v>473</v>
      </c>
      <c r="U3894" s="35">
        <f t="shared" si="319"/>
        <v>851400</v>
      </c>
      <c r="V3894" s="36" t="str">
        <f>IF($L3894="비가동",0,IF($B3894="in",VLOOKUP($E3894,[1]투입량!$M:$T,3,FALSE),VLOOKUP($E3894,[1]투입량!$D:$I,3,FALSE)))</f>
        <v>E5005-1</v>
      </c>
      <c r="W3894" s="35">
        <f>IF($L3894="비가동",0,IF($B3894="in",VLOOKUP($E3894,[1]투입량!$M:$T,6,FALSE),VLOOKUP($E3894,[1]투입량!$D:$I,5,FALSE)))</f>
        <v>1770</v>
      </c>
      <c r="X3894" s="35">
        <f t="shared" si="321"/>
        <v>146025.00000000003</v>
      </c>
      <c r="Y3894" s="37">
        <f>IF(V3894=0,0,VLOOKUP(V3894,'[1]원재료 (2)'!C:H,3,0)*0.001)</f>
        <v>3.25</v>
      </c>
      <c r="Z3894" s="35">
        <f t="shared" si="320"/>
        <v>474581.25000000012</v>
      </c>
      <c r="AA3894" s="49"/>
      <c r="AB3894" s="39" t="s">
        <v>232</v>
      </c>
      <c r="AC3894" s="40"/>
    </row>
    <row r="3895" spans="1:29" ht="19.5" customHeight="1" x14ac:dyDescent="0.45">
      <c r="A3895" s="58">
        <v>46170</v>
      </c>
      <c r="B3895" s="57" t="s">
        <v>226</v>
      </c>
      <c r="C3895" s="27" t="s">
        <v>168</v>
      </c>
      <c r="D3895" s="25" t="s">
        <v>241</v>
      </c>
      <c r="E3895" s="26" t="s">
        <v>242</v>
      </c>
      <c r="F3895" s="27" t="str">
        <f>VLOOKUP(표1[[#This Row],[품번]],[1]!품번구분[#Data],2,0)</f>
        <v>G</v>
      </c>
      <c r="G3895" s="26">
        <v>16</v>
      </c>
      <c r="H3895" s="28">
        <v>90</v>
      </c>
      <c r="I3895" s="28">
        <v>0</v>
      </c>
      <c r="J3895" s="29">
        <f>표1[[#This Row],[C/V]]*표1[[#This Row],[판수]]-표1[[#This Row],[불량수량]]</f>
        <v>1440</v>
      </c>
      <c r="K3895" s="28" t="s">
        <v>266</v>
      </c>
      <c r="L3895" s="28" t="s">
        <v>117</v>
      </c>
      <c r="M3895" s="30" t="s">
        <v>353</v>
      </c>
      <c r="N3895" s="56" t="s">
        <v>230</v>
      </c>
      <c r="O3895" s="25">
        <f t="shared" si="316"/>
        <v>660</v>
      </c>
      <c r="P3895" s="31">
        <v>0</v>
      </c>
      <c r="Q3895" s="32"/>
      <c r="R3895" s="33">
        <f t="shared" si="318"/>
        <v>8.1818181818181817</v>
      </c>
      <c r="S3895" s="34">
        <f t="shared" si="317"/>
        <v>174</v>
      </c>
      <c r="T3895" s="35">
        <f>IF(L3895="비가동",0,VLOOKUP(E3895,[1]단가!$D$4:$G$1048576,4,0))</f>
        <v>774</v>
      </c>
      <c r="U3895" s="35">
        <f t="shared" si="319"/>
        <v>1114560</v>
      </c>
      <c r="V3895" s="36" t="str">
        <f>IF($L3895="비가동",0,IF($B3895="in",VLOOKUP($E3895,[1]투입량!$M:$T,3,FALSE),VLOOKUP($E3895,[1]투입량!$D:$I,3,FALSE)))</f>
        <v>E4701(리본)</v>
      </c>
      <c r="W3895" s="35">
        <f>IF($L3895="비가동",0,IF($B3895="in",VLOOKUP($E3895,[1]투입량!$M:$T,6,FALSE),VLOOKUP($E3895,[1]투입량!$D:$I,5,FALSE)))</f>
        <v>2022.6999999999998</v>
      </c>
      <c r="X3895" s="35">
        <f t="shared" si="321"/>
        <v>200247.3</v>
      </c>
      <c r="Y3895" s="37">
        <f>IF(V3895=0,0,VLOOKUP(V3895,[1]원재료!C:H,3,0)*0.001)</f>
        <v>3.41</v>
      </c>
      <c r="Z3895" s="35">
        <f t="shared" si="320"/>
        <v>682843.29299999995</v>
      </c>
      <c r="AA3895" s="49"/>
      <c r="AB3895" s="39" t="s">
        <v>232</v>
      </c>
      <c r="AC3895" s="40"/>
    </row>
    <row r="3896" spans="1:29" ht="19.5" customHeight="1" x14ac:dyDescent="0.45">
      <c r="A3896" s="58">
        <v>46170</v>
      </c>
      <c r="B3896" s="57" t="s">
        <v>226</v>
      </c>
      <c r="C3896" s="27" t="s">
        <v>168</v>
      </c>
      <c r="D3896" s="25" t="s">
        <v>244</v>
      </c>
      <c r="E3896" s="26" t="s">
        <v>245</v>
      </c>
      <c r="F3896" s="27" t="str">
        <f>VLOOKUP(표1[[#This Row],[품번]],[1]!품번구분[#Data],2,0)</f>
        <v>G</v>
      </c>
      <c r="G3896" s="26">
        <v>20</v>
      </c>
      <c r="H3896" s="28">
        <v>90</v>
      </c>
      <c r="I3896" s="28">
        <v>0</v>
      </c>
      <c r="J3896" s="29">
        <f>표1[[#This Row],[C/V]]*표1[[#This Row],[판수]]-표1[[#This Row],[불량수량]]</f>
        <v>1800</v>
      </c>
      <c r="K3896" s="28" t="s">
        <v>266</v>
      </c>
      <c r="L3896" s="28" t="s">
        <v>117</v>
      </c>
      <c r="M3896" s="44" t="s">
        <v>353</v>
      </c>
      <c r="N3896" s="55" t="s">
        <v>230</v>
      </c>
      <c r="O3896" s="25">
        <f t="shared" si="316"/>
        <v>660</v>
      </c>
      <c r="P3896" s="31">
        <v>0</v>
      </c>
      <c r="Q3896" s="32"/>
      <c r="R3896" s="33">
        <f t="shared" si="318"/>
        <v>8.1818181818181817</v>
      </c>
      <c r="S3896" s="34">
        <f t="shared" si="317"/>
        <v>174</v>
      </c>
      <c r="T3896" s="35">
        <f>IF(L3896="비가동",0,VLOOKUP(E3896,[1]단가!$D$4:$G$1048576,4,0))</f>
        <v>350</v>
      </c>
      <c r="U3896" s="35">
        <f t="shared" si="319"/>
        <v>630000</v>
      </c>
      <c r="V3896" s="36" t="str">
        <f>IF($L3896="비가동",0,IF($B3896="in",VLOOKUP($E3896,[1]투입량!$M:$T,3,FALSE),VLOOKUP($E3896,[1]투입량!$D:$I,3,FALSE)))</f>
        <v>E5005-1</v>
      </c>
      <c r="W3896" s="35">
        <f>IF($L3896="비가동",0,IF($B3896="in",VLOOKUP($E3896,[1]투입량!$M:$T,6,FALSE),VLOOKUP($E3896,[1]투입량!$D:$I,5,FALSE)))</f>
        <v>1147</v>
      </c>
      <c r="X3896" s="35">
        <f t="shared" si="321"/>
        <v>113553</v>
      </c>
      <c r="Y3896" s="37">
        <f>IF(V3896=0,0,VLOOKUP(V3896,'[1]원재료 (2)'!C:H,3,0)*0.001)</f>
        <v>3.25</v>
      </c>
      <c r="Z3896" s="35">
        <f t="shared" si="320"/>
        <v>369047.25</v>
      </c>
      <c r="AA3896" s="49"/>
      <c r="AB3896" s="39" t="s">
        <v>232</v>
      </c>
      <c r="AC3896" s="40"/>
    </row>
    <row r="3897" spans="1:29" ht="19.5" customHeight="1" x14ac:dyDescent="0.45">
      <c r="A3897" s="58">
        <v>46170</v>
      </c>
      <c r="B3897" s="57" t="s">
        <v>226</v>
      </c>
      <c r="C3897" s="27" t="s">
        <v>168</v>
      </c>
      <c r="D3897" s="25" t="s">
        <v>246</v>
      </c>
      <c r="E3897" s="26" t="s">
        <v>451</v>
      </c>
      <c r="F3897" s="27" t="str">
        <f>VLOOKUP(표1[[#This Row],[품번]],[1]!품번구분[#Data],2,0)</f>
        <v>G</v>
      </c>
      <c r="G3897" s="26">
        <v>24</v>
      </c>
      <c r="H3897" s="28">
        <v>90</v>
      </c>
      <c r="I3897" s="28">
        <v>0</v>
      </c>
      <c r="J3897" s="29">
        <f>표1[[#This Row],[C/V]]*표1[[#This Row],[판수]]-표1[[#This Row],[불량수량]]</f>
        <v>2160</v>
      </c>
      <c r="K3897" s="28" t="s">
        <v>266</v>
      </c>
      <c r="L3897" s="28" t="s">
        <v>117</v>
      </c>
      <c r="M3897" s="44" t="s">
        <v>353</v>
      </c>
      <c r="N3897" s="55" t="s">
        <v>230</v>
      </c>
      <c r="O3897" s="25">
        <f t="shared" si="316"/>
        <v>660</v>
      </c>
      <c r="P3897" s="31">
        <v>0</v>
      </c>
      <c r="Q3897" s="32"/>
      <c r="R3897" s="33">
        <f t="shared" si="318"/>
        <v>8.1818181818181817</v>
      </c>
      <c r="S3897" s="34">
        <f t="shared" si="317"/>
        <v>174</v>
      </c>
      <c r="T3897" s="35">
        <f>IF(L3897="비가동",0,VLOOKUP(E3897,[1]단가!$D$4:$G$1048576,4,0))</f>
        <v>320</v>
      </c>
      <c r="U3897" s="35">
        <f t="shared" si="319"/>
        <v>691200</v>
      </c>
      <c r="V3897" s="36" t="str">
        <f>IF($L3897="비가동",0,IF($B3897="in",VLOOKUP($E3897,[1]투입량!$M:$T,3,FALSE),VLOOKUP($E3897,[1]투입량!$D:$I,3,FALSE)))</f>
        <v>E5005-1</v>
      </c>
      <c r="W3897" s="35">
        <f>IF($L3897="비가동",0,IF($B3897="in",VLOOKUP($E3897,[1]투입량!$M:$T,6,FALSE),VLOOKUP($E3897,[1]투입량!$D:$I,5,FALSE)))</f>
        <v>0</v>
      </c>
      <c r="X3897" s="35">
        <f t="shared" si="321"/>
        <v>0</v>
      </c>
      <c r="Y3897" s="37">
        <f>IF(V3897=0,0,VLOOKUP(V3897,'[1]원재료 (2)'!C:H,3,0)*0.001)</f>
        <v>3.25</v>
      </c>
      <c r="Z3897" s="35">
        <f t="shared" si="320"/>
        <v>0</v>
      </c>
      <c r="AA3897" s="49"/>
      <c r="AB3897" s="39" t="s">
        <v>232</v>
      </c>
      <c r="AC3897" s="40"/>
    </row>
    <row r="3898" spans="1:29" ht="19.5" customHeight="1" x14ac:dyDescent="0.45">
      <c r="A3898" s="58">
        <v>46170</v>
      </c>
      <c r="B3898" s="57" t="s">
        <v>29</v>
      </c>
      <c r="C3898" s="27" t="s">
        <v>168</v>
      </c>
      <c r="D3898" s="25" t="s">
        <v>267</v>
      </c>
      <c r="E3898" s="26" t="s">
        <v>339</v>
      </c>
      <c r="F3898" s="27" t="str">
        <f>VLOOKUP(표1[[#This Row],[품번]],[1]!품번구분[#Data],2,0)</f>
        <v>G</v>
      </c>
      <c r="G3898" s="26">
        <v>8</v>
      </c>
      <c r="H3898" s="28">
        <v>87</v>
      </c>
      <c r="I3898" s="28">
        <v>0</v>
      </c>
      <c r="J3898" s="29">
        <f>표1[[#This Row],[C/V]]*표1[[#This Row],[판수]]-표1[[#This Row],[불량수량]]</f>
        <v>696</v>
      </c>
      <c r="K3898" s="28" t="s">
        <v>269</v>
      </c>
      <c r="L3898" s="28" t="s">
        <v>34</v>
      </c>
      <c r="M3898" s="44" t="s">
        <v>230</v>
      </c>
      <c r="N3898" s="55" t="s">
        <v>353</v>
      </c>
      <c r="O3898" s="25">
        <f t="shared" si="316"/>
        <v>620</v>
      </c>
      <c r="P3898" s="31">
        <v>0</v>
      </c>
      <c r="Q3898" s="32"/>
      <c r="R3898" s="33">
        <f t="shared" si="318"/>
        <v>8.4193548387096779</v>
      </c>
      <c r="S3898" s="34">
        <f t="shared" si="317"/>
        <v>177</v>
      </c>
      <c r="T3898" s="35">
        <f>IF(L3898="비가동",0,VLOOKUP(E3898,[1]단가!$D$4:$G$1048576,4,0))</f>
        <v>621.20000000000005</v>
      </c>
      <c r="U3898" s="35">
        <f t="shared" si="319"/>
        <v>432355.2</v>
      </c>
      <c r="V3898" s="36" t="str">
        <f>IF($L3898="비가동",0,IF($B3898="in",VLOOKUP($E3898,[1]투입량!$M:$T,3,FALSE),VLOOKUP($E3898,[1]투입량!$D:$I,3,FALSE)))</f>
        <v>E5005-1</v>
      </c>
      <c r="W3898" s="35">
        <f>IF($L3898="비가동",0,IF($B3898="in",VLOOKUP($E3898,[1]투입량!$M:$T,6,FALSE),VLOOKUP($E3898,[1]투입량!$D:$I,5,FALSE)))</f>
        <v>252</v>
      </c>
      <c r="X3898" s="35">
        <f t="shared" si="321"/>
        <v>24116.400000000005</v>
      </c>
      <c r="Y3898" s="37">
        <f>IF(V3898=0,0,VLOOKUP(V3898,'[1]원재료 (2)'!C:H,3,0)*0.001)</f>
        <v>3.25</v>
      </c>
      <c r="Z3898" s="35">
        <f t="shared" si="320"/>
        <v>78378.300000000017</v>
      </c>
      <c r="AA3898" s="49"/>
      <c r="AB3898" s="39" t="s">
        <v>232</v>
      </c>
      <c r="AC3898" s="40"/>
    </row>
    <row r="3899" spans="1:29" ht="19.5" hidden="1" customHeight="1" x14ac:dyDescent="0.45">
      <c r="A3899" s="58">
        <v>46170</v>
      </c>
      <c r="B3899" s="57" t="s">
        <v>29</v>
      </c>
      <c r="C3899" s="27" t="s">
        <v>168</v>
      </c>
      <c r="D3899" s="25" t="s">
        <v>270</v>
      </c>
      <c r="E3899" s="26" t="s">
        <v>511</v>
      </c>
      <c r="F3899" s="27" t="str">
        <f>VLOOKUP(표1[[#This Row],[품번]],[1]!품번구분[#Data],2,0)</f>
        <v>G</v>
      </c>
      <c r="G3899" s="26">
        <v>4</v>
      </c>
      <c r="H3899" s="28">
        <v>45</v>
      </c>
      <c r="I3899" s="28">
        <v>0</v>
      </c>
      <c r="J3899" s="29">
        <f>표1[[#This Row],[C/V]]*표1[[#This Row],[판수]]-표1[[#This Row],[불량수량]]</f>
        <v>180</v>
      </c>
      <c r="K3899" s="28" t="s">
        <v>269</v>
      </c>
      <c r="L3899" s="28" t="s">
        <v>34</v>
      </c>
      <c r="M3899" s="44" t="s">
        <v>230</v>
      </c>
      <c r="N3899" s="55" t="s">
        <v>353</v>
      </c>
      <c r="O3899" s="25">
        <f t="shared" si="316"/>
        <v>380</v>
      </c>
      <c r="P3899" s="31">
        <v>240</v>
      </c>
      <c r="Q3899" s="32" t="s">
        <v>178</v>
      </c>
      <c r="R3899" s="33">
        <f t="shared" si="318"/>
        <v>7.1052631578947363</v>
      </c>
      <c r="S3899" s="34">
        <f t="shared" si="317"/>
        <v>136</v>
      </c>
      <c r="T3899" s="35">
        <f>IF(L3899="비가동",0,VLOOKUP(E3899,[1]단가!$D$4:$G$1048576,4,0))</f>
        <v>400</v>
      </c>
      <c r="U3899" s="35">
        <f t="shared" si="319"/>
        <v>72000</v>
      </c>
      <c r="V3899" s="36" t="str">
        <f>IF($L3899="비가동",0,IF($B3899="in",VLOOKUP($E3899,[1]투입량!$M:$T,3,FALSE),VLOOKUP($E3899,[1]투입량!$D:$I,3,FALSE)))</f>
        <v>E5005-1</v>
      </c>
      <c r="W3899" s="35">
        <f>IF($L3899="비가동",0,IF($B3899="in",VLOOKUP($E3899,[1]투입량!$M:$T,6,FALSE),VLOOKUP($E3899,[1]투입량!$D:$I,5,FALSE)))</f>
        <v>240</v>
      </c>
      <c r="X3899" s="35">
        <f t="shared" si="321"/>
        <v>11880</v>
      </c>
      <c r="Y3899" s="37">
        <f>IF(V3899=0,0,VLOOKUP(V3899,'[1]원재료 (2)'!C:H,3,0)*0.001)</f>
        <v>3.25</v>
      </c>
      <c r="Z3899" s="35">
        <f t="shared" si="320"/>
        <v>38610</v>
      </c>
      <c r="AA3899" s="49"/>
      <c r="AB3899" s="39" t="s">
        <v>232</v>
      </c>
      <c r="AC3899" s="40"/>
    </row>
    <row r="3900" spans="1:29" ht="19.5" customHeight="1" x14ac:dyDescent="0.45">
      <c r="A3900" s="58">
        <v>46170</v>
      </c>
      <c r="B3900" s="57" t="s">
        <v>29</v>
      </c>
      <c r="C3900" s="27" t="s">
        <v>168</v>
      </c>
      <c r="D3900" s="25" t="s">
        <v>273</v>
      </c>
      <c r="E3900" s="26" t="s">
        <v>475</v>
      </c>
      <c r="F3900" s="27" t="str">
        <f>VLOOKUP(표1[[#This Row],[품번]],[1]!품번구분[#Data],2,0)</f>
        <v>G</v>
      </c>
      <c r="G3900" s="26">
        <v>4</v>
      </c>
      <c r="H3900" s="28">
        <v>87</v>
      </c>
      <c r="I3900" s="28">
        <v>0</v>
      </c>
      <c r="J3900" s="29">
        <f>표1[[#This Row],[C/V]]*표1[[#This Row],[판수]]-표1[[#This Row],[불량수량]]</f>
        <v>348</v>
      </c>
      <c r="K3900" s="28" t="s">
        <v>269</v>
      </c>
      <c r="L3900" s="28" t="s">
        <v>34</v>
      </c>
      <c r="M3900" s="44" t="s">
        <v>230</v>
      </c>
      <c r="N3900" s="55" t="s">
        <v>353</v>
      </c>
      <c r="O3900" s="25">
        <f t="shared" si="316"/>
        <v>620</v>
      </c>
      <c r="P3900" s="31">
        <v>0</v>
      </c>
      <c r="Q3900" s="32"/>
      <c r="R3900" s="33">
        <f t="shared" si="318"/>
        <v>8.4193548387096779</v>
      </c>
      <c r="S3900" s="34">
        <f t="shared" si="317"/>
        <v>177</v>
      </c>
      <c r="T3900" s="35">
        <f>IF(L3900="비가동",0,VLOOKUP(E3900,[1]단가!$D$4:$G$1048576,4,0))</f>
        <v>550</v>
      </c>
      <c r="U3900" s="35">
        <f t="shared" si="319"/>
        <v>191400</v>
      </c>
      <c r="V3900" s="36" t="str">
        <f>IF($L3900="비가동",0,IF($B3900="in",VLOOKUP($E3900,[1]투입량!$M:$T,3,FALSE),VLOOKUP($E3900,[1]투입량!$D:$I,3,FALSE)))</f>
        <v>E5005-1</v>
      </c>
      <c r="W3900" s="35">
        <f>IF($L3900="비가동",0,IF($B3900="in",VLOOKUP($E3900,[1]투입량!$M:$T,6,FALSE),VLOOKUP($E3900,[1]투입량!$D:$I,5,FALSE)))</f>
        <v>480</v>
      </c>
      <c r="X3900" s="35">
        <f t="shared" si="321"/>
        <v>45936</v>
      </c>
      <c r="Y3900" s="37">
        <f>IF(V3900=0,0,VLOOKUP(V3900,'[1]원재료 (2)'!C:H,3,0)*0.001)</f>
        <v>3.25</v>
      </c>
      <c r="Z3900" s="35">
        <f t="shared" si="320"/>
        <v>149292</v>
      </c>
      <c r="AA3900" s="49"/>
      <c r="AB3900" s="39" t="s">
        <v>232</v>
      </c>
      <c r="AC3900" s="40"/>
    </row>
    <row r="3901" spans="1:29" ht="19.5" customHeight="1" x14ac:dyDescent="0.45">
      <c r="A3901" s="58">
        <v>46170</v>
      </c>
      <c r="B3901" s="57" t="s">
        <v>29</v>
      </c>
      <c r="C3901" s="27" t="s">
        <v>168</v>
      </c>
      <c r="D3901" s="25" t="s">
        <v>267</v>
      </c>
      <c r="E3901" s="26" t="s">
        <v>339</v>
      </c>
      <c r="F3901" s="27" t="str">
        <f>VLOOKUP(표1[[#This Row],[품번]],[1]!품번구분[#Data],2,0)</f>
        <v>G</v>
      </c>
      <c r="G3901" s="26">
        <v>8</v>
      </c>
      <c r="H3901" s="28">
        <v>90</v>
      </c>
      <c r="I3901" s="28">
        <v>0</v>
      </c>
      <c r="J3901" s="29">
        <f>표1[[#This Row],[C/V]]*표1[[#This Row],[판수]]-표1[[#This Row],[불량수량]]</f>
        <v>720</v>
      </c>
      <c r="K3901" s="28" t="s">
        <v>275</v>
      </c>
      <c r="L3901" s="28" t="s">
        <v>117</v>
      </c>
      <c r="M3901" s="30" t="s">
        <v>353</v>
      </c>
      <c r="N3901" s="56" t="s">
        <v>230</v>
      </c>
      <c r="O3901" s="25">
        <f t="shared" si="316"/>
        <v>660</v>
      </c>
      <c r="P3901" s="31">
        <v>0</v>
      </c>
      <c r="Q3901" s="32"/>
      <c r="R3901" s="33">
        <f t="shared" si="318"/>
        <v>8.1818181818181817</v>
      </c>
      <c r="S3901" s="34">
        <f t="shared" si="317"/>
        <v>177</v>
      </c>
      <c r="T3901" s="35">
        <f>IF(L3901="비가동",0,VLOOKUP(E3901,[1]단가!$D$4:$G$1048576,4,0))</f>
        <v>621.20000000000005</v>
      </c>
      <c r="U3901" s="35">
        <f t="shared" si="319"/>
        <v>447264.00000000006</v>
      </c>
      <c r="V3901" s="36" t="str">
        <f>IF($L3901="비가동",0,IF($B3901="in",VLOOKUP($E3901,[1]투입량!$M:$T,3,FALSE),VLOOKUP($E3901,[1]투입량!$D:$I,3,FALSE)))</f>
        <v>E5005-1</v>
      </c>
      <c r="W3901" s="35">
        <f>IF($L3901="비가동",0,IF($B3901="in",VLOOKUP($E3901,[1]투입량!$M:$T,6,FALSE),VLOOKUP($E3901,[1]투입량!$D:$I,5,FALSE)))</f>
        <v>252</v>
      </c>
      <c r="X3901" s="35">
        <f t="shared" si="321"/>
        <v>24948.000000000004</v>
      </c>
      <c r="Y3901" s="37">
        <f>IF(V3901=0,0,VLOOKUP(V3901,'[1]원재료 (2)'!C:H,3,0)*0.001)</f>
        <v>3.25</v>
      </c>
      <c r="Z3901" s="35">
        <f t="shared" si="320"/>
        <v>81081.000000000015</v>
      </c>
      <c r="AA3901" s="49"/>
      <c r="AB3901" s="39" t="s">
        <v>232</v>
      </c>
      <c r="AC3901" s="40"/>
    </row>
    <row r="3902" spans="1:29" ht="19.5" customHeight="1" x14ac:dyDescent="0.45">
      <c r="A3902" s="58">
        <v>46170</v>
      </c>
      <c r="B3902" s="57" t="s">
        <v>29</v>
      </c>
      <c r="C3902" s="27" t="s">
        <v>168</v>
      </c>
      <c r="D3902" s="25" t="s">
        <v>270</v>
      </c>
      <c r="E3902" s="26" t="s">
        <v>511</v>
      </c>
      <c r="F3902" s="27" t="str">
        <f>VLOOKUP(표1[[#This Row],[품번]],[1]!품번구분[#Data],2,0)</f>
        <v>G</v>
      </c>
      <c r="G3902" s="26">
        <v>4</v>
      </c>
      <c r="H3902" s="28">
        <v>91</v>
      </c>
      <c r="I3902" s="28">
        <v>0</v>
      </c>
      <c r="J3902" s="29">
        <f>표1[[#This Row],[C/V]]*표1[[#This Row],[판수]]-표1[[#This Row],[불량수량]]</f>
        <v>364</v>
      </c>
      <c r="K3902" s="28" t="s">
        <v>275</v>
      </c>
      <c r="L3902" s="28" t="s">
        <v>117</v>
      </c>
      <c r="M3902" s="30" t="s">
        <v>353</v>
      </c>
      <c r="N3902" s="56" t="s">
        <v>230</v>
      </c>
      <c r="O3902" s="25">
        <f t="shared" si="316"/>
        <v>660</v>
      </c>
      <c r="P3902" s="31">
        <v>0</v>
      </c>
      <c r="Q3902" s="32"/>
      <c r="R3902" s="33">
        <f t="shared" si="318"/>
        <v>8.2727272727272734</v>
      </c>
      <c r="S3902" s="34">
        <f t="shared" si="317"/>
        <v>136</v>
      </c>
      <c r="T3902" s="35">
        <f>IF(L3902="비가동",0,VLOOKUP(E3902,[1]단가!$D$4:$G$1048576,4,0))</f>
        <v>400</v>
      </c>
      <c r="U3902" s="35">
        <f t="shared" si="319"/>
        <v>145600</v>
      </c>
      <c r="V3902" s="36" t="str">
        <f>IF($L3902="비가동",0,IF($B3902="in",VLOOKUP($E3902,[1]투입량!$M:$T,3,FALSE),VLOOKUP($E3902,[1]투입량!$D:$I,3,FALSE)))</f>
        <v>E5005-1</v>
      </c>
      <c r="W3902" s="35">
        <f>IF($L3902="비가동",0,IF($B3902="in",VLOOKUP($E3902,[1]투입량!$M:$T,6,FALSE),VLOOKUP($E3902,[1]투입량!$D:$I,5,FALSE)))</f>
        <v>240</v>
      </c>
      <c r="X3902" s="35">
        <f t="shared" si="321"/>
        <v>24024</v>
      </c>
      <c r="Y3902" s="37">
        <f>IF(V3902=0,0,VLOOKUP(V3902,[1]원재료!C:H,3,0)*0.001)</f>
        <v>3.25</v>
      </c>
      <c r="Z3902" s="35">
        <f t="shared" si="320"/>
        <v>78078</v>
      </c>
      <c r="AA3902" s="49"/>
      <c r="AB3902" s="39" t="s">
        <v>232</v>
      </c>
      <c r="AC3902" s="40"/>
    </row>
    <row r="3903" spans="1:29" ht="19.5" customHeight="1" x14ac:dyDescent="0.45">
      <c r="A3903" s="58">
        <v>46170</v>
      </c>
      <c r="B3903" s="57" t="s">
        <v>29</v>
      </c>
      <c r="C3903" s="27" t="s">
        <v>168</v>
      </c>
      <c r="D3903" s="25" t="s">
        <v>273</v>
      </c>
      <c r="E3903" s="26" t="s">
        <v>475</v>
      </c>
      <c r="F3903" s="27" t="str">
        <f>VLOOKUP(표1[[#This Row],[품번]],[1]!품번구분[#Data],2,0)</f>
        <v>G</v>
      </c>
      <c r="G3903" s="26">
        <v>4</v>
      </c>
      <c r="H3903" s="28">
        <v>90</v>
      </c>
      <c r="I3903" s="28">
        <v>0</v>
      </c>
      <c r="J3903" s="29">
        <f>표1[[#This Row],[C/V]]*표1[[#This Row],[판수]]-표1[[#This Row],[불량수량]]</f>
        <v>360</v>
      </c>
      <c r="K3903" s="28" t="s">
        <v>275</v>
      </c>
      <c r="L3903" s="28" t="s">
        <v>117</v>
      </c>
      <c r="M3903" s="30" t="s">
        <v>353</v>
      </c>
      <c r="N3903" s="56" t="s">
        <v>230</v>
      </c>
      <c r="O3903" s="25">
        <f t="shared" si="316"/>
        <v>660</v>
      </c>
      <c r="P3903" s="31">
        <v>0</v>
      </c>
      <c r="Q3903" s="32"/>
      <c r="R3903" s="33">
        <f t="shared" si="318"/>
        <v>8.1818181818181817</v>
      </c>
      <c r="S3903" s="34">
        <f t="shared" si="317"/>
        <v>177</v>
      </c>
      <c r="T3903" s="35">
        <f>IF(L3903="비가동",0,VLOOKUP(E3903,[1]단가!$D$4:$G$1048576,4,0))</f>
        <v>550</v>
      </c>
      <c r="U3903" s="35">
        <f t="shared" si="319"/>
        <v>198000</v>
      </c>
      <c r="V3903" s="36" t="str">
        <f>IF($L3903="비가동",0,IF($B3903="in",VLOOKUP($E3903,[1]투입량!$M:$T,3,FALSE),VLOOKUP($E3903,[1]투입량!$D:$I,3,FALSE)))</f>
        <v>E5005-1</v>
      </c>
      <c r="W3903" s="35">
        <f>IF($L3903="비가동",0,IF($B3903="in",VLOOKUP($E3903,[1]투입량!$M:$T,6,FALSE),VLOOKUP($E3903,[1]투입량!$D:$I,5,FALSE)))</f>
        <v>480</v>
      </c>
      <c r="X3903" s="35">
        <f t="shared" si="321"/>
        <v>47520</v>
      </c>
      <c r="Y3903" s="37">
        <f>IF(V3903=0,0,VLOOKUP(V3903,'[1]원재료 (2)'!C:H,3,0)*0.001)</f>
        <v>3.25</v>
      </c>
      <c r="Z3903" s="35">
        <f t="shared" si="320"/>
        <v>154440</v>
      </c>
      <c r="AA3903" s="49"/>
      <c r="AB3903" s="39" t="s">
        <v>232</v>
      </c>
      <c r="AC3903" s="40"/>
    </row>
    <row r="3904" spans="1:29" ht="19.5" customHeight="1" x14ac:dyDescent="0.45">
      <c r="A3904" s="58">
        <v>46170</v>
      </c>
      <c r="B3904" s="57" t="s">
        <v>29</v>
      </c>
      <c r="C3904" s="27" t="s">
        <v>168</v>
      </c>
      <c r="D3904" s="25" t="s">
        <v>276</v>
      </c>
      <c r="E3904" s="26" t="s">
        <v>504</v>
      </c>
      <c r="F3904" s="27" t="str">
        <f>VLOOKUP(표1[[#This Row],[품번]],[1]!품번구분[#Data],2,0)</f>
        <v>G</v>
      </c>
      <c r="G3904" s="26">
        <v>4</v>
      </c>
      <c r="H3904" s="28">
        <v>95</v>
      </c>
      <c r="I3904" s="28">
        <v>0</v>
      </c>
      <c r="J3904" s="29">
        <f>표1[[#This Row],[C/V]]*표1[[#This Row],[판수]]-표1[[#This Row],[불량수량]]</f>
        <v>380</v>
      </c>
      <c r="K3904" s="28" t="s">
        <v>481</v>
      </c>
      <c r="L3904" s="28" t="s">
        <v>34</v>
      </c>
      <c r="M3904" s="30" t="s">
        <v>230</v>
      </c>
      <c r="N3904" s="56" t="s">
        <v>353</v>
      </c>
      <c r="O3904" s="25">
        <f t="shared" si="316"/>
        <v>620</v>
      </c>
      <c r="P3904" s="31">
        <v>0</v>
      </c>
      <c r="Q3904" s="32"/>
      <c r="R3904" s="33">
        <f t="shared" si="318"/>
        <v>9.193548387096774</v>
      </c>
      <c r="S3904" s="34">
        <f t="shared" si="317"/>
        <v>195</v>
      </c>
      <c r="T3904" s="35">
        <f>IF(L3904="비가동",0,VLOOKUP(E3904,[1]단가!$D$4:$G$1048576,4,0))</f>
        <v>455.8</v>
      </c>
      <c r="U3904" s="35">
        <f t="shared" si="319"/>
        <v>173204</v>
      </c>
      <c r="V3904" s="36" t="str">
        <f>IF($L3904="비가동",0,IF($B3904="in",VLOOKUP($E3904,[1]투입량!$M:$T,3,FALSE),VLOOKUP($E3904,[1]투입량!$D:$I,3,FALSE)))</f>
        <v>E5005-1</v>
      </c>
      <c r="W3904" s="35">
        <f>IF($L3904="비가동",0,IF($B3904="in",VLOOKUP($E3904,[1]투입량!$M:$T,6,FALSE),VLOOKUP($E3904,[1]투입량!$D:$I,5,FALSE)))</f>
        <v>680</v>
      </c>
      <c r="X3904" s="35">
        <f t="shared" si="321"/>
        <v>71060.000000000015</v>
      </c>
      <c r="Y3904" s="37">
        <f>IF(V3904=0,0,VLOOKUP(V3904,[1]원재료!C:H,3,0)*0.001)</f>
        <v>3.25</v>
      </c>
      <c r="Z3904" s="35">
        <f t="shared" si="320"/>
        <v>230945.00000000006</v>
      </c>
      <c r="AA3904" s="49"/>
      <c r="AB3904" s="39" t="s">
        <v>232</v>
      </c>
      <c r="AC3904" s="40"/>
    </row>
    <row r="3905" spans="1:29" ht="19.5" customHeight="1" x14ac:dyDescent="0.45">
      <c r="A3905" s="58">
        <v>46170</v>
      </c>
      <c r="B3905" s="57" t="s">
        <v>29</v>
      </c>
      <c r="C3905" s="27" t="s">
        <v>168</v>
      </c>
      <c r="D3905" s="25" t="s">
        <v>279</v>
      </c>
      <c r="E3905" s="26" t="s">
        <v>392</v>
      </c>
      <c r="F3905" s="27" t="str">
        <f>VLOOKUP(표1[[#This Row],[품번]],[1]!품번구분[#Data],2,0)</f>
        <v>G</v>
      </c>
      <c r="G3905" s="26">
        <v>70</v>
      </c>
      <c r="H3905" s="28">
        <v>95</v>
      </c>
      <c r="I3905" s="28">
        <v>0</v>
      </c>
      <c r="J3905" s="29">
        <f>표1[[#This Row],[C/V]]*표1[[#This Row],[판수]]-표1[[#This Row],[불량수량]]</f>
        <v>6650</v>
      </c>
      <c r="K3905" s="28" t="s">
        <v>481</v>
      </c>
      <c r="L3905" s="28" t="s">
        <v>34</v>
      </c>
      <c r="M3905" s="30" t="s">
        <v>230</v>
      </c>
      <c r="N3905" s="56" t="s">
        <v>353</v>
      </c>
      <c r="O3905" s="25">
        <f t="shared" si="316"/>
        <v>620</v>
      </c>
      <c r="P3905" s="31">
        <v>0</v>
      </c>
      <c r="Q3905" s="32"/>
      <c r="R3905" s="33">
        <f t="shared" si="318"/>
        <v>9.193548387096774</v>
      </c>
      <c r="S3905" s="34">
        <f t="shared" si="317"/>
        <v>193</v>
      </c>
      <c r="T3905" s="35">
        <f>IF(L3905="비가동",0,VLOOKUP(E3905,[1]단가!$D$4:$G$1048576,4,0))</f>
        <v>321.89999999999998</v>
      </c>
      <c r="U3905" s="35">
        <f t="shared" si="319"/>
        <v>2140635</v>
      </c>
      <c r="V3905" s="36" t="str">
        <f>IF($L3905="비가동",0,IF($B3905="in",VLOOKUP($E3905,[1]투입량!$M:$T,3,FALSE),VLOOKUP($E3905,[1]투입량!$D:$I,3,FALSE)))</f>
        <v>E5802</v>
      </c>
      <c r="W3905" s="35">
        <f>IF($L3905="비가동",0,IF($B3905="in",VLOOKUP($E3905,[1]투입량!$M:$T,6,FALSE),VLOOKUP($E3905,[1]투입량!$D:$I,5,FALSE)))</f>
        <v>68</v>
      </c>
      <c r="X3905" s="35">
        <f t="shared" si="321"/>
        <v>7106.0000000000009</v>
      </c>
      <c r="Y3905" s="37">
        <f>IF(V3905=0,0,VLOOKUP(V3905,'[1]원재료 (2)'!C:H,3,0)*0.001)</f>
        <v>5.83</v>
      </c>
      <c r="Z3905" s="35">
        <f t="shared" si="320"/>
        <v>41427.980000000003</v>
      </c>
      <c r="AA3905" s="49"/>
      <c r="AB3905" s="39" t="s">
        <v>232</v>
      </c>
      <c r="AC3905" s="40"/>
    </row>
    <row r="3906" spans="1:29" ht="19.5" customHeight="1" x14ac:dyDescent="0.45">
      <c r="A3906" s="58">
        <v>46170</v>
      </c>
      <c r="B3906" s="57" t="s">
        <v>29</v>
      </c>
      <c r="C3906" s="27" t="s">
        <v>168</v>
      </c>
      <c r="D3906" s="25" t="s">
        <v>281</v>
      </c>
      <c r="E3906" s="26" t="s">
        <v>282</v>
      </c>
      <c r="F3906" s="27" t="str">
        <f>VLOOKUP(표1[[#This Row],[품번]],[1]!품번구분[#Data],2,0)</f>
        <v>G</v>
      </c>
      <c r="G3906" s="26">
        <v>4</v>
      </c>
      <c r="H3906" s="28">
        <v>96</v>
      </c>
      <c r="I3906" s="28">
        <v>0</v>
      </c>
      <c r="J3906" s="29">
        <f>표1[[#This Row],[C/V]]*표1[[#This Row],[판수]]-표1[[#This Row],[불량수량]]</f>
        <v>384</v>
      </c>
      <c r="K3906" s="28" t="s">
        <v>481</v>
      </c>
      <c r="L3906" s="28" t="s">
        <v>34</v>
      </c>
      <c r="M3906" s="30" t="s">
        <v>230</v>
      </c>
      <c r="N3906" s="56" t="s">
        <v>353</v>
      </c>
      <c r="O3906" s="25">
        <f t="shared" ref="O3906:O3969" si="322">IF(OR($M3906="",$N3906="",$M3906=$N3906),0,MAX(0,IF(AND(WEEKDAY($A3906,2)&lt;=5,$L3906="주간"),MIN(ROUND(MOD($N3906-$M3906,1)*1440-IF(AND($M3906&lt;TIME(13,0,0),IF($N3906&lt;=$M3906,$N3906+1,$N3906)&gt;TIME(12,0,0)),(MIN(IF($N3906&lt;=$M3906,$N3906+1,$N3906),TIME(13,0,0))-MAX($M3906,TIME(12,0,0)))*1440,0)-IF(AND($M3906&lt;TIME(17,40,0),IF($N3906&lt;=$M3906,$N3906+1,$N3906)&gt;TIME(17,0,0)),(MIN(IF($N3906&lt;=$M3906,$N3906+1,$N3906),TIME(17,40,0))-MAX($M3906,TIME(17,0,0)))*1440,0),0),620),IF(AND(WEEKDAY($A3906,2)&lt;=5,$L3906="야간"),MIN(ROUND(MOD($N3906-$M3906,1)*1440-IF(AND(IF($M3906&lt;0.5,$M3906+1,$M3906)&lt;TIME(3,30,0)+1,IF($N3906&lt;0.5,$N3906+1,$N3906)&gt;TIME(2,30,0)+1),(MIN(IF($N3906&lt;0.5,$N3906+1,$N3906),TIME(3,30,0)+1)-MAX(IF($M3906&lt;0.5,$M3906+1,$M3906),TIME(2,30,0)+1))*1440,0),0),660),IF(AND(WEEKDAY($A3906,2)&gt;5,$L3906="주간"),MIN(ROUND(MOD($N3906-$M3906,1)*1440-IF(AND($M3906&lt;TIME(13,0,0),IF($N3906&lt;=$M3906,$N3906+1,$N3906)&gt;TIME(12,0,0)),(MIN(IF($N3906&lt;=$M3906,$N3906+1,$N3906),TIME(13,0,0))-MAX($M3906,TIME(12,0,0)))*1440,0),0),540),IF(AND(WEEKDAY($A3906,2)&gt;5,$L3906="야간"),MIN(ROUND(MOD($N3906-$M3906,1)*1440-IF(AND(IF($M3906&lt;0.5,$M3906+1,$M3906)&lt;TIME(3,30,0)+1,IF($N3906&lt;0.5,$N3906+1,$N3906)&gt;TIME(2,0,0)+1),(MIN(IF($N3906&lt;0.5,$N3906+1,$N3906),TIME(3,30,0)+1)-MAX(IF($M3906&lt;0.5,$M3906+1,$M3906),TIME(2,0,0)+1))*1440,0),0),750),0))))-$P3906))</f>
        <v>620</v>
      </c>
      <c r="P3906" s="31">
        <v>0</v>
      </c>
      <c r="Q3906" s="32"/>
      <c r="R3906" s="33">
        <f t="shared" si="318"/>
        <v>9.2903225806451619</v>
      </c>
      <c r="S3906" s="34">
        <f t="shared" si="317"/>
        <v>196</v>
      </c>
      <c r="T3906" s="35">
        <f>IF(L3906="비가동",0,VLOOKUP(E3906,[1]단가!$D$4:$G$1048576,4,0))</f>
        <v>0</v>
      </c>
      <c r="U3906" s="35">
        <f t="shared" si="319"/>
        <v>0</v>
      </c>
      <c r="V3906" s="36" t="str">
        <f>IF($L3906="비가동",0,IF($B3906="in",VLOOKUP($E3906,[1]투입량!$M:$T,3,FALSE),VLOOKUP($E3906,[1]투입량!$D:$I,3,FALSE)))</f>
        <v>E5005-1</v>
      </c>
      <c r="W3906" s="35">
        <f>IF($L3906="비가동",0,IF($B3906="in",VLOOKUP($E3906,[1]투입량!$M:$T,6,FALSE),VLOOKUP($E3906,[1]투입량!$D:$I,5,FALSE)))</f>
        <v>0</v>
      </c>
      <c r="X3906" s="35">
        <f t="shared" si="321"/>
        <v>0</v>
      </c>
      <c r="Y3906" s="37">
        <f>IF(V3906=0,0,VLOOKUP(V3906,'[1]원재료 (2)'!C:H,3,0)*0.001)</f>
        <v>3.25</v>
      </c>
      <c r="Z3906" s="35">
        <f t="shared" si="320"/>
        <v>0</v>
      </c>
      <c r="AA3906" s="49"/>
      <c r="AB3906" s="39" t="s">
        <v>232</v>
      </c>
      <c r="AC3906" s="40"/>
    </row>
    <row r="3907" spans="1:29" ht="19.5" customHeight="1" x14ac:dyDescent="0.45">
      <c r="A3907" s="58">
        <v>46170</v>
      </c>
      <c r="B3907" s="57" t="s">
        <v>29</v>
      </c>
      <c r="C3907" s="27" t="s">
        <v>168</v>
      </c>
      <c r="D3907" s="25" t="s">
        <v>276</v>
      </c>
      <c r="E3907" s="26" t="s">
        <v>504</v>
      </c>
      <c r="F3907" s="27" t="str">
        <f>VLOOKUP(표1[[#This Row],[품번]],[1]!품번구분[#Data],2,0)</f>
        <v>G</v>
      </c>
      <c r="G3907" s="26">
        <v>4</v>
      </c>
      <c r="H3907" s="28">
        <v>100</v>
      </c>
      <c r="I3907" s="28">
        <v>0</v>
      </c>
      <c r="J3907" s="29">
        <f>표1[[#This Row],[C/V]]*표1[[#This Row],[판수]]-표1[[#This Row],[불량수량]]</f>
        <v>400</v>
      </c>
      <c r="K3907" s="28" t="s">
        <v>278</v>
      </c>
      <c r="L3907" s="28" t="s">
        <v>117</v>
      </c>
      <c r="M3907" s="30" t="s">
        <v>353</v>
      </c>
      <c r="N3907" s="56" t="s">
        <v>230</v>
      </c>
      <c r="O3907" s="25">
        <f t="shared" si="322"/>
        <v>660</v>
      </c>
      <c r="P3907" s="31">
        <v>0</v>
      </c>
      <c r="Q3907" s="32"/>
      <c r="R3907" s="33">
        <f t="shared" si="318"/>
        <v>9.0909090909090917</v>
      </c>
      <c r="S3907" s="34">
        <f t="shared" ref="S3907:S3970" si="323">SUMIFS(H:H,$A:$A,A3907,$D:$D,D3907,$E:$E,E3907)</f>
        <v>195</v>
      </c>
      <c r="T3907" s="35">
        <f>IF(L3907="비가동",0,VLOOKUP(E3907,[1]단가!$D$4:$G$1048576,4,0))</f>
        <v>455.8</v>
      </c>
      <c r="U3907" s="35">
        <f t="shared" si="319"/>
        <v>182320</v>
      </c>
      <c r="V3907" s="36" t="str">
        <f>IF($L3907="비가동",0,IF($B3907="in",VLOOKUP($E3907,[1]투입량!$M:$T,3,FALSE),VLOOKUP($E3907,[1]투입량!$D:$I,3,FALSE)))</f>
        <v>E5005-1</v>
      </c>
      <c r="W3907" s="35">
        <f>IF($L3907="비가동",0,IF($B3907="in",VLOOKUP($E3907,[1]투입량!$M:$T,6,FALSE),VLOOKUP($E3907,[1]투입량!$D:$I,5,FALSE)))</f>
        <v>680</v>
      </c>
      <c r="X3907" s="35">
        <f t="shared" si="321"/>
        <v>74800.000000000015</v>
      </c>
      <c r="Y3907" s="37">
        <f>IF(V3907=0,0,VLOOKUP(V3907,'[1]원재료 (2)'!C:H,3,0)*0.001)</f>
        <v>3.25</v>
      </c>
      <c r="Z3907" s="35">
        <f t="shared" si="320"/>
        <v>243100.00000000006</v>
      </c>
      <c r="AA3907" s="49"/>
      <c r="AB3907" s="39" t="s">
        <v>232</v>
      </c>
      <c r="AC3907" s="40"/>
    </row>
    <row r="3908" spans="1:29" ht="19.5" customHeight="1" x14ac:dyDescent="0.45">
      <c r="A3908" s="58">
        <v>46170</v>
      </c>
      <c r="B3908" s="57" t="s">
        <v>29</v>
      </c>
      <c r="C3908" s="27" t="s">
        <v>168</v>
      </c>
      <c r="D3908" s="25" t="s">
        <v>279</v>
      </c>
      <c r="E3908" s="26" t="s">
        <v>392</v>
      </c>
      <c r="F3908" s="27" t="str">
        <f>VLOOKUP(표1[[#This Row],[품번]],[1]!품번구분[#Data],2,0)</f>
        <v>G</v>
      </c>
      <c r="G3908" s="26">
        <v>70</v>
      </c>
      <c r="H3908" s="28">
        <v>98</v>
      </c>
      <c r="I3908" s="28">
        <v>0</v>
      </c>
      <c r="J3908" s="29">
        <f>표1[[#This Row],[C/V]]*표1[[#This Row],[판수]]-표1[[#This Row],[불량수량]]</f>
        <v>6860</v>
      </c>
      <c r="K3908" s="28" t="s">
        <v>278</v>
      </c>
      <c r="L3908" s="28" t="s">
        <v>117</v>
      </c>
      <c r="M3908" s="30" t="s">
        <v>353</v>
      </c>
      <c r="N3908" s="56" t="s">
        <v>230</v>
      </c>
      <c r="O3908" s="25">
        <f t="shared" si="322"/>
        <v>660</v>
      </c>
      <c r="P3908" s="31">
        <v>0</v>
      </c>
      <c r="Q3908" s="32"/>
      <c r="R3908" s="33">
        <f t="shared" si="318"/>
        <v>8.9090909090909101</v>
      </c>
      <c r="S3908" s="34">
        <f t="shared" si="323"/>
        <v>193</v>
      </c>
      <c r="T3908" s="35">
        <f>IF(L3908="비가동",0,VLOOKUP(E3908,[1]단가!$D$4:$G$1048576,4,0))</f>
        <v>321.89999999999998</v>
      </c>
      <c r="U3908" s="35">
        <f t="shared" si="319"/>
        <v>2208234</v>
      </c>
      <c r="V3908" s="36" t="str">
        <f>IF($L3908="비가동",0,IF($B3908="in",VLOOKUP($E3908,[1]투입량!$M:$T,3,FALSE),VLOOKUP($E3908,[1]투입량!$D:$I,3,FALSE)))</f>
        <v>E5802</v>
      </c>
      <c r="W3908" s="35">
        <f>IF($L3908="비가동",0,IF($B3908="in",VLOOKUP($E3908,[1]투입량!$M:$T,6,FALSE),VLOOKUP($E3908,[1]투입량!$D:$I,5,FALSE)))</f>
        <v>68</v>
      </c>
      <c r="X3908" s="35">
        <f t="shared" si="321"/>
        <v>7330.4000000000015</v>
      </c>
      <c r="Y3908" s="37">
        <f>IF(V3908=0,0,VLOOKUP(V3908,'[1]원재료 (2)'!C:H,3,0)*0.001)</f>
        <v>5.83</v>
      </c>
      <c r="Z3908" s="35">
        <f t="shared" si="320"/>
        <v>42736.232000000011</v>
      </c>
      <c r="AA3908" s="49"/>
      <c r="AB3908" s="39" t="s">
        <v>232</v>
      </c>
      <c r="AC3908" s="40"/>
    </row>
    <row r="3909" spans="1:29" ht="19.5" customHeight="1" x14ac:dyDescent="0.45">
      <c r="A3909" s="58">
        <v>46170</v>
      </c>
      <c r="B3909" s="57" t="s">
        <v>29</v>
      </c>
      <c r="C3909" s="27" t="s">
        <v>168</v>
      </c>
      <c r="D3909" s="25" t="s">
        <v>281</v>
      </c>
      <c r="E3909" s="26" t="s">
        <v>282</v>
      </c>
      <c r="F3909" s="27" t="str">
        <f>VLOOKUP(표1[[#This Row],[품번]],[1]!품번구분[#Data],2,0)</f>
        <v>G</v>
      </c>
      <c r="G3909" s="26">
        <v>4</v>
      </c>
      <c r="H3909" s="28">
        <v>100</v>
      </c>
      <c r="I3909" s="28">
        <v>0</v>
      </c>
      <c r="J3909" s="29">
        <f>표1[[#This Row],[C/V]]*표1[[#This Row],[판수]]-표1[[#This Row],[불량수량]]</f>
        <v>400</v>
      </c>
      <c r="K3909" s="28" t="s">
        <v>278</v>
      </c>
      <c r="L3909" s="28" t="s">
        <v>117</v>
      </c>
      <c r="M3909" s="30" t="s">
        <v>353</v>
      </c>
      <c r="N3909" s="56" t="s">
        <v>230</v>
      </c>
      <c r="O3909" s="25">
        <f t="shared" si="322"/>
        <v>660</v>
      </c>
      <c r="P3909" s="31">
        <v>0</v>
      </c>
      <c r="Q3909" s="32"/>
      <c r="R3909" s="33">
        <f t="shared" si="318"/>
        <v>9.0909090909090917</v>
      </c>
      <c r="S3909" s="34">
        <f t="shared" si="323"/>
        <v>196</v>
      </c>
      <c r="T3909" s="35">
        <f>IF(L3909="비가동",0,VLOOKUP(E3909,[1]단가!$D$4:$G$1048576,4,0))</f>
        <v>0</v>
      </c>
      <c r="U3909" s="35">
        <f t="shared" si="319"/>
        <v>0</v>
      </c>
      <c r="V3909" s="36" t="str">
        <f>IF($L3909="비가동",0,IF($B3909="in",VLOOKUP($E3909,[1]투입량!$M:$T,3,FALSE),VLOOKUP($E3909,[1]투입량!$D:$I,3,FALSE)))</f>
        <v>E5005-1</v>
      </c>
      <c r="W3909" s="35">
        <f>IF($L3909="비가동",0,IF($B3909="in",VLOOKUP($E3909,[1]투입량!$M:$T,6,FALSE),VLOOKUP($E3909,[1]투입량!$D:$I,5,FALSE)))</f>
        <v>0</v>
      </c>
      <c r="X3909" s="35">
        <f t="shared" si="321"/>
        <v>0</v>
      </c>
      <c r="Y3909" s="37">
        <f>IF(V3909=0,0,VLOOKUP(V3909,'[1]원재료 (2)'!C:H,3,0)*0.001)</f>
        <v>3.25</v>
      </c>
      <c r="Z3909" s="35">
        <f t="shared" si="320"/>
        <v>0</v>
      </c>
      <c r="AA3909" s="49"/>
      <c r="AB3909" s="39" t="s">
        <v>232</v>
      </c>
      <c r="AC3909" s="40"/>
    </row>
    <row r="3910" spans="1:29" ht="19.5" hidden="1" customHeight="1" x14ac:dyDescent="0.45">
      <c r="A3910" s="58">
        <v>46170</v>
      </c>
      <c r="B3910" s="57" t="s">
        <v>29</v>
      </c>
      <c r="C3910" s="27" t="s">
        <v>168</v>
      </c>
      <c r="D3910" s="25" t="s">
        <v>284</v>
      </c>
      <c r="E3910" s="26" t="s">
        <v>405</v>
      </c>
      <c r="F3910" s="27" t="str">
        <f>VLOOKUP(표1[[#This Row],[품번]],[1]!품번구분[#Data],2,0)</f>
        <v>G</v>
      </c>
      <c r="G3910" s="26">
        <v>4</v>
      </c>
      <c r="H3910" s="28">
        <v>14</v>
      </c>
      <c r="I3910" s="28">
        <v>0</v>
      </c>
      <c r="J3910" s="29">
        <f>표1[[#This Row],[C/V]]*표1[[#This Row],[판수]]-표1[[#This Row],[불량수량]]</f>
        <v>56</v>
      </c>
      <c r="K3910" s="28" t="s">
        <v>372</v>
      </c>
      <c r="L3910" s="28" t="s">
        <v>34</v>
      </c>
      <c r="M3910" s="30" t="s">
        <v>230</v>
      </c>
      <c r="N3910" s="56" t="s">
        <v>353</v>
      </c>
      <c r="O3910" s="25">
        <f t="shared" si="322"/>
        <v>150</v>
      </c>
      <c r="P3910" s="31">
        <v>470</v>
      </c>
      <c r="Q3910" s="32" t="s">
        <v>47</v>
      </c>
      <c r="R3910" s="33">
        <f t="shared" ref="R3910:R3973" si="324">IF(H3910=0,"",H3910/O3910*60)</f>
        <v>5.6000000000000005</v>
      </c>
      <c r="S3910" s="34">
        <f t="shared" si="323"/>
        <v>14</v>
      </c>
      <c r="T3910" s="35">
        <f>IF(L3910="비가동",0,VLOOKUP(E3910,[1]단가!$D$4:$G$1048576,4,0))</f>
        <v>412.51</v>
      </c>
      <c r="U3910" s="35">
        <f t="shared" si="319"/>
        <v>23100.559999999998</v>
      </c>
      <c r="V3910" s="36" t="str">
        <f>IF($L3910="비가동",0,IF($B3910="in",VLOOKUP($E3910,[1]투입량!$M:$T,3,FALSE),VLOOKUP($E3910,[1]투입량!$D:$I,3,FALSE)))</f>
        <v>E6004</v>
      </c>
      <c r="W3910" s="35">
        <f>IF($L3910="비가동",0,IF($B3910="in",VLOOKUP($E3910,[1]투입량!$M:$T,6,FALSE),VLOOKUP($E3910,[1]투입량!$D:$I,5,FALSE)))</f>
        <v>0</v>
      </c>
      <c r="X3910" s="35">
        <f t="shared" si="321"/>
        <v>0</v>
      </c>
      <c r="Y3910" s="37">
        <f>IF(V3910=0,0,VLOOKUP(V3910,'[1]원재료 (2)'!C:H,3,0)*0.001)</f>
        <v>3.35</v>
      </c>
      <c r="Z3910" s="35">
        <f t="shared" si="320"/>
        <v>0</v>
      </c>
      <c r="AA3910" s="49" t="s">
        <v>512</v>
      </c>
      <c r="AB3910" s="39" t="s">
        <v>232</v>
      </c>
      <c r="AC3910" s="40"/>
    </row>
    <row r="3911" spans="1:29" ht="19.5" hidden="1" customHeight="1" x14ac:dyDescent="0.45">
      <c r="A3911" s="58">
        <v>46170</v>
      </c>
      <c r="B3911" s="57" t="s">
        <v>29</v>
      </c>
      <c r="C3911" s="27" t="s">
        <v>168</v>
      </c>
      <c r="D3911" s="25" t="s">
        <v>287</v>
      </c>
      <c r="E3911" s="26" t="s">
        <v>465</v>
      </c>
      <c r="F3911" s="27" t="str">
        <f>VLOOKUP(표1[[#This Row],[품번]],[1]!품번구분[#Data],2,0)</f>
        <v>G</v>
      </c>
      <c r="G3911" s="26">
        <v>40</v>
      </c>
      <c r="H3911" s="28">
        <v>26</v>
      </c>
      <c r="I3911" s="28">
        <v>0</v>
      </c>
      <c r="J3911" s="29">
        <f>표1[[#This Row],[C/V]]*표1[[#This Row],[판수]]-표1[[#This Row],[불량수량]]</f>
        <v>1040</v>
      </c>
      <c r="K3911" s="28" t="s">
        <v>372</v>
      </c>
      <c r="L3911" s="28" t="s">
        <v>34</v>
      </c>
      <c r="M3911" s="30" t="s">
        <v>230</v>
      </c>
      <c r="N3911" s="56" t="s">
        <v>353</v>
      </c>
      <c r="O3911" s="25">
        <f t="shared" si="322"/>
        <v>150</v>
      </c>
      <c r="P3911" s="31">
        <v>470</v>
      </c>
      <c r="Q3911" s="32" t="s">
        <v>47</v>
      </c>
      <c r="R3911" s="33">
        <f t="shared" si="324"/>
        <v>10.4</v>
      </c>
      <c r="S3911" s="34">
        <f t="shared" si="323"/>
        <v>26</v>
      </c>
      <c r="T3911" s="35">
        <f>IF(L3911="비가동",0,VLOOKUP(E3911,[1]단가!$D$4:$G$1048576,4,0))</f>
        <v>0</v>
      </c>
      <c r="U3911" s="35">
        <f t="shared" si="319"/>
        <v>0</v>
      </c>
      <c r="V3911" s="36" t="str">
        <f>IF($L3911="비가동",0,IF($B3911="in",VLOOKUP($E3911,[1]투입량!$M:$T,3,FALSE),VLOOKUP($E3911,[1]투입량!$D:$I,3,FALSE)))</f>
        <v>E5005-1</v>
      </c>
      <c r="W3911" s="35">
        <f>IF($L3911="비가동",0,IF($B3911="in",VLOOKUP($E3911,[1]투입량!$M:$T,6,FALSE),VLOOKUP($E3911,[1]투입량!$D:$I,5,FALSE)))</f>
        <v>320</v>
      </c>
      <c r="X3911" s="35">
        <f t="shared" si="321"/>
        <v>9152</v>
      </c>
      <c r="Y3911" s="37">
        <f>IF(V3911=0,0,VLOOKUP(V3911,'[1]원재료 (2)'!C:H,3,0)*0.001)</f>
        <v>3.25</v>
      </c>
      <c r="Z3911" s="35">
        <f t="shared" si="320"/>
        <v>29744</v>
      </c>
      <c r="AA3911" s="49"/>
      <c r="AB3911" s="39" t="s">
        <v>232</v>
      </c>
      <c r="AC3911" s="40"/>
    </row>
    <row r="3912" spans="1:29" ht="19.5" hidden="1" customHeight="1" x14ac:dyDescent="0.45">
      <c r="A3912" s="58">
        <v>46170</v>
      </c>
      <c r="B3912" s="57" t="s">
        <v>29</v>
      </c>
      <c r="C3912" s="27" t="s">
        <v>168</v>
      </c>
      <c r="D3912" s="25" t="s">
        <v>289</v>
      </c>
      <c r="E3912" s="26" t="s">
        <v>509</v>
      </c>
      <c r="F3912" s="27" t="str">
        <f>VLOOKUP(표1[[#This Row],[품번]],[1]!품번구분[#Data],2,0)</f>
        <v>G</v>
      </c>
      <c r="G3912" s="26">
        <v>28</v>
      </c>
      <c r="H3912" s="28">
        <v>5</v>
      </c>
      <c r="I3912" s="28">
        <v>0</v>
      </c>
      <c r="J3912" s="29">
        <f>표1[[#This Row],[C/V]]*표1[[#This Row],[판수]]-표1[[#This Row],[불량수량]]</f>
        <v>140</v>
      </c>
      <c r="K3912" s="28" t="s">
        <v>372</v>
      </c>
      <c r="L3912" s="28" t="s">
        <v>34</v>
      </c>
      <c r="M3912" s="30" t="s">
        <v>230</v>
      </c>
      <c r="N3912" s="56" t="s">
        <v>353</v>
      </c>
      <c r="O3912" s="25">
        <f t="shared" si="322"/>
        <v>150</v>
      </c>
      <c r="P3912" s="31">
        <v>470</v>
      </c>
      <c r="Q3912" s="32" t="s">
        <v>47</v>
      </c>
      <c r="R3912" s="33">
        <f t="shared" si="324"/>
        <v>2</v>
      </c>
      <c r="S3912" s="34">
        <f t="shared" si="323"/>
        <v>79</v>
      </c>
      <c r="T3912" s="35">
        <f>IF(L3912="비가동",0,VLOOKUP(E3912,[1]단가!$D$4:$G$1048576,4,0))</f>
        <v>223</v>
      </c>
      <c r="U3912" s="35">
        <f t="shared" si="319"/>
        <v>31220</v>
      </c>
      <c r="V3912" s="36" t="str">
        <f>IF($L3912="비가동",0,IF($B3912="in",VLOOKUP($E3912,[1]투입량!$M:$T,3,FALSE),VLOOKUP($E3912,[1]투입량!$D:$I,3,FALSE)))</f>
        <v>E6005</v>
      </c>
      <c r="W3912" s="35">
        <f>IF($L3912="비가동",0,IF($B3912="in",VLOOKUP($E3912,[1]투입량!$M:$T,6,FALSE),VLOOKUP($E3912,[1]투입량!$D:$I,5,FALSE)))</f>
        <v>120</v>
      </c>
      <c r="X3912" s="35">
        <f t="shared" si="321"/>
        <v>660</v>
      </c>
      <c r="Y3912" s="37">
        <f>IF(V3912=0,0,VLOOKUP(V3912,[1]원재료!C:H,3,0)*0.001)</f>
        <v>4.62</v>
      </c>
      <c r="Z3912" s="35">
        <f t="shared" si="320"/>
        <v>3049.2000000000003</v>
      </c>
      <c r="AA3912" s="49"/>
      <c r="AB3912" s="39" t="s">
        <v>232</v>
      </c>
      <c r="AC3912" s="40"/>
    </row>
    <row r="3913" spans="1:29" ht="19.5" customHeight="1" x14ac:dyDescent="0.45">
      <c r="A3913" s="58">
        <v>46170</v>
      </c>
      <c r="B3913" s="57" t="s">
        <v>29</v>
      </c>
      <c r="C3913" s="27" t="s">
        <v>168</v>
      </c>
      <c r="D3913" s="25" t="s">
        <v>284</v>
      </c>
      <c r="E3913" s="26" t="s">
        <v>288</v>
      </c>
      <c r="F3913" s="27" t="str">
        <f>VLOOKUP(표1[[#This Row],[품번]],[1]!품번구분[#Data],2,0)</f>
        <v>G</v>
      </c>
      <c r="G3913" s="26">
        <v>28</v>
      </c>
      <c r="H3913" s="28">
        <v>75</v>
      </c>
      <c r="I3913" s="28">
        <v>0</v>
      </c>
      <c r="J3913" s="29">
        <f>표1[[#This Row],[C/V]]*표1[[#This Row],[판수]]-표1[[#This Row],[불량수량]]</f>
        <v>2100</v>
      </c>
      <c r="K3913" s="28" t="s">
        <v>261</v>
      </c>
      <c r="L3913" s="28" t="s">
        <v>117</v>
      </c>
      <c r="M3913" s="30" t="s">
        <v>353</v>
      </c>
      <c r="N3913" s="56" t="s">
        <v>230</v>
      </c>
      <c r="O3913" s="25">
        <f t="shared" si="322"/>
        <v>660</v>
      </c>
      <c r="P3913" s="31">
        <v>0</v>
      </c>
      <c r="Q3913" s="32"/>
      <c r="R3913" s="33">
        <f t="shared" si="324"/>
        <v>6.8181818181818183</v>
      </c>
      <c r="S3913" s="34">
        <f t="shared" si="323"/>
        <v>75</v>
      </c>
      <c r="T3913" s="35">
        <f>IF(L3913="비가동",0,VLOOKUP(E3913,[1]단가!$D$4:$G$1048576,4,0))</f>
        <v>223</v>
      </c>
      <c r="U3913" s="35">
        <f t="shared" si="319"/>
        <v>468300</v>
      </c>
      <c r="V3913" s="36" t="str">
        <f>IF($L3913="비가동",0,IF($B3913="in",VLOOKUP($E3913,[1]투입량!$M:$T,3,FALSE),VLOOKUP($E3913,[1]투입량!$D:$I,3,FALSE)))</f>
        <v>E6005</v>
      </c>
      <c r="W3913" s="35">
        <f>IF($L3913="비가동",0,IF($B3913="in",VLOOKUP($E3913,[1]투입량!$M:$T,6,FALSE),VLOOKUP($E3913,[1]투입량!$D:$I,5,FALSE)))</f>
        <v>100</v>
      </c>
      <c r="X3913" s="35">
        <f t="shared" si="321"/>
        <v>8250.0000000000018</v>
      </c>
      <c r="Y3913" s="37">
        <f>IF(V3913=0,0,VLOOKUP(V3913,'[1]원재료 (2)'!C:H,3,0)*0.001)</f>
        <v>4.62</v>
      </c>
      <c r="Z3913" s="35">
        <f t="shared" si="320"/>
        <v>38115.000000000007</v>
      </c>
      <c r="AA3913" s="49"/>
      <c r="AB3913" s="39" t="s">
        <v>232</v>
      </c>
      <c r="AC3913" s="40"/>
    </row>
    <row r="3914" spans="1:29" ht="19.5" customHeight="1" x14ac:dyDescent="0.45">
      <c r="A3914" s="58">
        <v>46170</v>
      </c>
      <c r="B3914" s="57" t="s">
        <v>29</v>
      </c>
      <c r="C3914" s="27" t="s">
        <v>168</v>
      </c>
      <c r="D3914" s="25" t="s">
        <v>287</v>
      </c>
      <c r="E3914" s="26" t="s">
        <v>513</v>
      </c>
      <c r="F3914" s="27" t="str">
        <f>VLOOKUP(표1[[#This Row],[품번]],[1]!품번구분[#Data],2,0)</f>
        <v>G</v>
      </c>
      <c r="G3914" s="26">
        <v>88</v>
      </c>
      <c r="H3914" s="28">
        <v>65</v>
      </c>
      <c r="I3914" s="28">
        <v>0</v>
      </c>
      <c r="J3914" s="29">
        <f>표1[[#This Row],[C/V]]*표1[[#This Row],[판수]]-표1[[#This Row],[불량수량]]</f>
        <v>5720</v>
      </c>
      <c r="K3914" s="28" t="s">
        <v>261</v>
      </c>
      <c r="L3914" s="28" t="s">
        <v>117</v>
      </c>
      <c r="M3914" s="30" t="s">
        <v>353</v>
      </c>
      <c r="N3914" s="56" t="s">
        <v>230</v>
      </c>
      <c r="O3914" s="25">
        <f t="shared" si="322"/>
        <v>660</v>
      </c>
      <c r="P3914" s="31">
        <v>0</v>
      </c>
      <c r="Q3914" s="32"/>
      <c r="R3914" s="33">
        <f t="shared" si="324"/>
        <v>5.9090909090909092</v>
      </c>
      <c r="S3914" s="34">
        <f t="shared" si="323"/>
        <v>65</v>
      </c>
      <c r="T3914" s="35">
        <f>IF(L3914="비가동",0,VLOOKUP(E3914,[1]단가!$D$4:$G$1048576,4,0))</f>
        <v>129</v>
      </c>
      <c r="U3914" s="35">
        <f t="shared" si="319"/>
        <v>737880</v>
      </c>
      <c r="V3914" s="36" t="str">
        <f>IF($L3914="비가동",0,IF($B3914="in",VLOOKUP($E3914,[1]투입량!$M:$T,3,FALSE),VLOOKUP($E3914,[1]투입량!$D:$I,3,FALSE)))</f>
        <v>E6005</v>
      </c>
      <c r="W3914" s="35">
        <f>IF($L3914="비가동",0,IF($B3914="in",VLOOKUP($E3914,[1]투입량!$M:$T,6,FALSE),VLOOKUP($E3914,[1]투입량!$D:$I,5,FALSE)))</f>
        <v>96</v>
      </c>
      <c r="X3914" s="35">
        <f t="shared" si="321"/>
        <v>6864.0000000000009</v>
      </c>
      <c r="Y3914" s="37">
        <f>IF(V3914=0,0,VLOOKUP(V3914,[1]원재료!C:H,3,0)*0.001)</f>
        <v>4.62</v>
      </c>
      <c r="Z3914" s="35">
        <f t="shared" si="320"/>
        <v>31711.680000000004</v>
      </c>
      <c r="AA3914" s="49"/>
      <c r="AB3914" s="39" t="s">
        <v>232</v>
      </c>
      <c r="AC3914" s="40"/>
    </row>
    <row r="3915" spans="1:29" ht="19.5" hidden="1" customHeight="1" x14ac:dyDescent="0.45">
      <c r="A3915" s="58">
        <v>46170</v>
      </c>
      <c r="B3915" s="57" t="s">
        <v>29</v>
      </c>
      <c r="C3915" s="27" t="s">
        <v>168</v>
      </c>
      <c r="D3915" s="25" t="s">
        <v>289</v>
      </c>
      <c r="E3915" s="26" t="s">
        <v>509</v>
      </c>
      <c r="F3915" s="27" t="str">
        <f>VLOOKUP(표1[[#This Row],[품번]],[1]!품번구분[#Data],2,0)</f>
        <v>G</v>
      </c>
      <c r="G3915" s="26">
        <v>28</v>
      </c>
      <c r="H3915" s="28">
        <v>74</v>
      </c>
      <c r="I3915" s="28">
        <v>0</v>
      </c>
      <c r="J3915" s="29">
        <f>표1[[#This Row],[C/V]]*표1[[#This Row],[판수]]-표1[[#This Row],[불량수량]]</f>
        <v>2072</v>
      </c>
      <c r="K3915" s="28" t="s">
        <v>261</v>
      </c>
      <c r="L3915" s="28" t="s">
        <v>117</v>
      </c>
      <c r="M3915" s="30" t="s">
        <v>353</v>
      </c>
      <c r="N3915" s="56" t="s">
        <v>230</v>
      </c>
      <c r="O3915" s="25">
        <f t="shared" si="322"/>
        <v>550</v>
      </c>
      <c r="P3915" s="31">
        <v>110</v>
      </c>
      <c r="Q3915" s="32" t="s">
        <v>238</v>
      </c>
      <c r="R3915" s="33">
        <f t="shared" si="324"/>
        <v>8.0727272727272723</v>
      </c>
      <c r="S3915" s="34">
        <f t="shared" si="323"/>
        <v>79</v>
      </c>
      <c r="T3915" s="35">
        <f>IF(L3915="비가동",0,VLOOKUP(E3915,[1]단가!$D$4:$G$1048576,4,0))</f>
        <v>223</v>
      </c>
      <c r="U3915" s="35">
        <f t="shared" si="319"/>
        <v>462056</v>
      </c>
      <c r="V3915" s="36" t="str">
        <f>IF($L3915="비가동",0,IF($B3915="in",VLOOKUP($E3915,[1]투입량!$M:$T,3,FALSE),VLOOKUP($E3915,[1]투입량!$D:$I,3,FALSE)))</f>
        <v>E6005</v>
      </c>
      <c r="W3915" s="35">
        <f>IF($L3915="비가동",0,IF($B3915="in",VLOOKUP($E3915,[1]투입량!$M:$T,6,FALSE),VLOOKUP($E3915,[1]투입량!$D:$I,5,FALSE)))</f>
        <v>120</v>
      </c>
      <c r="X3915" s="35">
        <f t="shared" si="321"/>
        <v>9768</v>
      </c>
      <c r="Y3915" s="37">
        <f>IF(V3915=0,0,VLOOKUP(V3915,'[1]원재료 (2)'!C:H,3,0)*0.001)</f>
        <v>4.62</v>
      </c>
      <c r="Z3915" s="35">
        <f t="shared" si="320"/>
        <v>45128.160000000003</v>
      </c>
      <c r="AA3915" s="49"/>
      <c r="AB3915" s="39" t="s">
        <v>232</v>
      </c>
      <c r="AC3915" s="40"/>
    </row>
    <row r="3916" spans="1:29" ht="19.5" hidden="1" customHeight="1" x14ac:dyDescent="0.45">
      <c r="A3916" s="58">
        <v>46170</v>
      </c>
      <c r="B3916" s="57" t="s">
        <v>29</v>
      </c>
      <c r="C3916" s="27" t="s">
        <v>168</v>
      </c>
      <c r="D3916" s="25" t="s">
        <v>304</v>
      </c>
      <c r="E3916" s="26" t="s">
        <v>305</v>
      </c>
      <c r="F3916" s="27" t="str">
        <f>VLOOKUP(표1[[#This Row],[품번]],[1]!품번구분[#Data],2,0)</f>
        <v>G</v>
      </c>
      <c r="G3916" s="26">
        <v>40</v>
      </c>
      <c r="H3916" s="28">
        <v>87</v>
      </c>
      <c r="I3916" s="28">
        <v>0</v>
      </c>
      <c r="J3916" s="29">
        <f>표1[[#This Row],[C/V]]*표1[[#This Row],[판수]]-표1[[#This Row],[불량수량]]</f>
        <v>3480</v>
      </c>
      <c r="K3916" s="28" t="s">
        <v>306</v>
      </c>
      <c r="L3916" s="28" t="s">
        <v>34</v>
      </c>
      <c r="M3916" s="30" t="s">
        <v>230</v>
      </c>
      <c r="N3916" s="56" t="s">
        <v>353</v>
      </c>
      <c r="O3916" s="25">
        <f t="shared" si="322"/>
        <v>580</v>
      </c>
      <c r="P3916" s="31">
        <v>40</v>
      </c>
      <c r="Q3916" s="32" t="s">
        <v>238</v>
      </c>
      <c r="R3916" s="33">
        <f t="shared" si="324"/>
        <v>9</v>
      </c>
      <c r="S3916" s="34">
        <f t="shared" si="323"/>
        <v>179</v>
      </c>
      <c r="T3916" s="35">
        <f>IF(L3916="비가동",0,VLOOKUP(E3916,[1]단가!$D$4:$G$1048576,4,0))</f>
        <v>95</v>
      </c>
      <c r="U3916" s="35">
        <f t="shared" si="319"/>
        <v>330600</v>
      </c>
      <c r="V3916" s="36" t="str">
        <f>IF($L3916="비가동",0,IF($B3916="in",VLOOKUP($E3916,[1]투입량!$M:$T,3,FALSE),VLOOKUP($E3916,[1]투입량!$D:$I,3,FALSE)))</f>
        <v>E4005-1</v>
      </c>
      <c r="W3916" s="35">
        <f>IF($L3916="비가동",0,IF($B3916="in",VLOOKUP($E3916,[1]투입량!$M:$T,6,FALSE),VLOOKUP($E3916,[1]투입량!$D:$I,5,FALSE)))</f>
        <v>272</v>
      </c>
      <c r="X3916" s="35">
        <f t="shared" si="321"/>
        <v>26030.400000000005</v>
      </c>
      <c r="Y3916" s="37">
        <f>IF(V3916=0,0,VLOOKUP(V3916,[1]원재료!C:H,3,0)*0.001)</f>
        <v>3.24</v>
      </c>
      <c r="Z3916" s="35">
        <f t="shared" si="320"/>
        <v>84338.496000000028</v>
      </c>
      <c r="AA3916" s="49"/>
      <c r="AB3916" s="39" t="s">
        <v>232</v>
      </c>
      <c r="AC3916" s="40"/>
    </row>
    <row r="3917" spans="1:29" ht="19.5" customHeight="1" x14ac:dyDescent="0.45">
      <c r="A3917" s="58">
        <v>46170</v>
      </c>
      <c r="B3917" s="57" t="s">
        <v>29</v>
      </c>
      <c r="C3917" s="27" t="s">
        <v>168</v>
      </c>
      <c r="D3917" s="25" t="s">
        <v>307</v>
      </c>
      <c r="E3917" s="26" t="s">
        <v>489</v>
      </c>
      <c r="F3917" s="27" t="str">
        <f>VLOOKUP(표1[[#This Row],[품번]],[1]!품번구분[#Data],2,0)</f>
        <v>G</v>
      </c>
      <c r="G3917" s="26">
        <v>16</v>
      </c>
      <c r="H3917" s="28">
        <v>87</v>
      </c>
      <c r="I3917" s="28">
        <v>0</v>
      </c>
      <c r="J3917" s="29">
        <f>표1[[#This Row],[C/V]]*표1[[#This Row],[판수]]-표1[[#This Row],[불량수량]]</f>
        <v>1392</v>
      </c>
      <c r="K3917" s="28" t="s">
        <v>306</v>
      </c>
      <c r="L3917" s="28" t="s">
        <v>34</v>
      </c>
      <c r="M3917" s="30" t="s">
        <v>230</v>
      </c>
      <c r="N3917" s="56" t="s">
        <v>353</v>
      </c>
      <c r="O3917" s="25">
        <f t="shared" si="322"/>
        <v>620</v>
      </c>
      <c r="P3917" s="31">
        <v>0</v>
      </c>
      <c r="Q3917" s="32"/>
      <c r="R3917" s="33">
        <f t="shared" si="324"/>
        <v>8.4193548387096779</v>
      </c>
      <c r="S3917" s="34">
        <f t="shared" si="323"/>
        <v>179</v>
      </c>
      <c r="T3917" s="35">
        <f>IF(L3917="비가동",0,VLOOKUP(E3917,[1]단가!$D$4:$G$1048576,4,0))</f>
        <v>130</v>
      </c>
      <c r="U3917" s="35">
        <f t="shared" si="319"/>
        <v>180960</v>
      </c>
      <c r="V3917" s="36">
        <f>IF($L3917="비가동",0,IF($B3917="in",VLOOKUP($E3917,[1]투입량!$M:$T,3,FALSE),VLOOKUP($E3917,[1]투입량!$D:$I,3,FALSE)))</f>
        <v>0</v>
      </c>
      <c r="W3917" s="35">
        <f>IF($L3917="비가동",0,IF($B3917="in",VLOOKUP($E3917,[1]투입량!$M:$T,6,FALSE),VLOOKUP($E3917,[1]투입량!$D:$I,5,FALSE)))</f>
        <v>0</v>
      </c>
      <c r="X3917" s="35">
        <f t="shared" si="321"/>
        <v>0</v>
      </c>
      <c r="Y3917" s="37">
        <f>IF(V3917=0,0,VLOOKUP(V3917,[1]원재료!C:H,3,0)*0.001)</f>
        <v>0</v>
      </c>
      <c r="Z3917" s="35">
        <f t="shared" si="320"/>
        <v>0</v>
      </c>
      <c r="AA3917" s="49"/>
      <c r="AB3917" s="39" t="s">
        <v>232</v>
      </c>
      <c r="AC3917" s="40"/>
    </row>
    <row r="3918" spans="1:29" ht="19.5" customHeight="1" x14ac:dyDescent="0.45">
      <c r="A3918" s="58">
        <v>46170</v>
      </c>
      <c r="B3918" s="57" t="s">
        <v>29</v>
      </c>
      <c r="C3918" s="27" t="s">
        <v>168</v>
      </c>
      <c r="D3918" s="25" t="s">
        <v>309</v>
      </c>
      <c r="E3918" s="26" t="s">
        <v>310</v>
      </c>
      <c r="F3918" s="27" t="str">
        <f>VLOOKUP(표1[[#This Row],[품번]],[1]!품번구분[#Data],2,0)</f>
        <v>G</v>
      </c>
      <c r="G3918" s="26">
        <v>8</v>
      </c>
      <c r="H3918" s="28">
        <v>87</v>
      </c>
      <c r="I3918" s="28">
        <v>0</v>
      </c>
      <c r="J3918" s="29">
        <f>표1[[#This Row],[C/V]]*표1[[#This Row],[판수]]-표1[[#This Row],[불량수량]]</f>
        <v>696</v>
      </c>
      <c r="K3918" s="28" t="s">
        <v>306</v>
      </c>
      <c r="L3918" s="28" t="s">
        <v>34</v>
      </c>
      <c r="M3918" s="30" t="s">
        <v>230</v>
      </c>
      <c r="N3918" s="56" t="s">
        <v>353</v>
      </c>
      <c r="O3918" s="25">
        <f t="shared" si="322"/>
        <v>620</v>
      </c>
      <c r="P3918" s="31">
        <v>0</v>
      </c>
      <c r="Q3918" s="32"/>
      <c r="R3918" s="33">
        <f t="shared" si="324"/>
        <v>8.4193548387096779</v>
      </c>
      <c r="S3918" s="34">
        <f t="shared" si="323"/>
        <v>179</v>
      </c>
      <c r="T3918" s="35">
        <f>IF(L3918="비가동",0,VLOOKUP(E3918,[1]단가!$D$4:$G$1048576,4,0))</f>
        <v>672.3</v>
      </c>
      <c r="U3918" s="35">
        <f t="shared" si="319"/>
        <v>467920.8</v>
      </c>
      <c r="V3918" s="36" t="str">
        <f>IF($L3918="비가동",0,IF($B3918="in",VLOOKUP($E3918,[1]투입량!$M:$T,3,FALSE),VLOOKUP($E3918,[1]투입량!$D:$I,3,FALSE)))</f>
        <v>E5005-1</v>
      </c>
      <c r="W3918" s="35">
        <f>IF($L3918="비가동",0,IF($B3918="in",VLOOKUP($E3918,[1]투입량!$M:$T,6,FALSE),VLOOKUP($E3918,[1]투입량!$D:$I,5,FALSE)))</f>
        <v>366</v>
      </c>
      <c r="X3918" s="35">
        <f t="shared" si="321"/>
        <v>35026.200000000004</v>
      </c>
      <c r="Y3918" s="37">
        <f>IF(V3918=0,0,VLOOKUP(V3918,[1]원재료!C:H,3,0)*0.001)</f>
        <v>3.25</v>
      </c>
      <c r="Z3918" s="35">
        <f t="shared" si="320"/>
        <v>113835.15000000001</v>
      </c>
      <c r="AA3918" s="49"/>
      <c r="AB3918" s="39" t="s">
        <v>232</v>
      </c>
      <c r="AC3918" s="40"/>
    </row>
    <row r="3919" spans="1:29" ht="19.5" customHeight="1" x14ac:dyDescent="0.45">
      <c r="A3919" s="58">
        <v>46170</v>
      </c>
      <c r="B3919" s="57" t="s">
        <v>29</v>
      </c>
      <c r="C3919" s="27" t="s">
        <v>168</v>
      </c>
      <c r="D3919" s="25" t="s">
        <v>304</v>
      </c>
      <c r="E3919" s="26" t="s">
        <v>305</v>
      </c>
      <c r="F3919" s="27" t="str">
        <f>VLOOKUP(표1[[#This Row],[품번]],[1]!품번구분[#Data],2,0)</f>
        <v>G</v>
      </c>
      <c r="G3919" s="26">
        <v>40</v>
      </c>
      <c r="H3919" s="28">
        <v>92</v>
      </c>
      <c r="I3919" s="28">
        <v>0</v>
      </c>
      <c r="J3919" s="29">
        <f>표1[[#This Row],[C/V]]*표1[[#This Row],[판수]]-표1[[#This Row],[불량수량]]</f>
        <v>3680</v>
      </c>
      <c r="K3919" s="28" t="s">
        <v>311</v>
      </c>
      <c r="L3919" s="28" t="s">
        <v>117</v>
      </c>
      <c r="M3919" s="30" t="s">
        <v>353</v>
      </c>
      <c r="N3919" s="56" t="s">
        <v>230</v>
      </c>
      <c r="O3919" s="25">
        <f t="shared" si="322"/>
        <v>660</v>
      </c>
      <c r="P3919" s="31">
        <v>0</v>
      </c>
      <c r="Q3919" s="32"/>
      <c r="R3919" s="33">
        <f t="shared" si="324"/>
        <v>8.3636363636363633</v>
      </c>
      <c r="S3919" s="34">
        <f t="shared" si="323"/>
        <v>179</v>
      </c>
      <c r="T3919" s="35">
        <f>IF(L3919="비가동",0,VLOOKUP(E3919,[1]단가!$D$4:$G$1048576,4,0))</f>
        <v>95</v>
      </c>
      <c r="U3919" s="35">
        <f t="shared" si="319"/>
        <v>349600</v>
      </c>
      <c r="V3919" s="36" t="str">
        <f>IF($L3919="비가동",0,IF($B3919="in",VLOOKUP($E3919,[1]투입량!$M:$T,3,FALSE),VLOOKUP($E3919,[1]투입량!$D:$I,3,FALSE)))</f>
        <v>E4005-1</v>
      </c>
      <c r="W3919" s="35">
        <f>IF($L3919="비가동",0,IF($B3919="in",VLOOKUP($E3919,[1]투입량!$M:$T,6,FALSE),VLOOKUP($E3919,[1]투입량!$D:$I,5,FALSE)))</f>
        <v>272</v>
      </c>
      <c r="X3919" s="35">
        <f t="shared" si="321"/>
        <v>27526.400000000005</v>
      </c>
      <c r="Y3919" s="37">
        <f>IF(V3919=0,0,VLOOKUP(V3919,'[1]원재료 (2)'!C:H,3,0)*0.001)</f>
        <v>3.24</v>
      </c>
      <c r="Z3919" s="35">
        <f t="shared" si="320"/>
        <v>89185.536000000022</v>
      </c>
      <c r="AA3919" s="49"/>
      <c r="AB3919" s="39" t="s">
        <v>232</v>
      </c>
      <c r="AC3919" s="40"/>
    </row>
    <row r="3920" spans="1:29" ht="19.5" customHeight="1" x14ac:dyDescent="0.45">
      <c r="A3920" s="58">
        <v>46170</v>
      </c>
      <c r="B3920" s="57" t="s">
        <v>29</v>
      </c>
      <c r="C3920" s="27" t="s">
        <v>168</v>
      </c>
      <c r="D3920" s="25" t="s">
        <v>307</v>
      </c>
      <c r="E3920" s="26" t="s">
        <v>489</v>
      </c>
      <c r="F3920" s="27" t="str">
        <f>VLOOKUP(표1[[#This Row],[품번]],[1]!품번구분[#Data],2,0)</f>
        <v>G</v>
      </c>
      <c r="G3920" s="26">
        <v>16</v>
      </c>
      <c r="H3920" s="28">
        <v>92</v>
      </c>
      <c r="I3920" s="28">
        <v>0</v>
      </c>
      <c r="J3920" s="29">
        <f>표1[[#This Row],[C/V]]*표1[[#This Row],[판수]]-표1[[#This Row],[불량수량]]</f>
        <v>1472</v>
      </c>
      <c r="K3920" s="28" t="s">
        <v>311</v>
      </c>
      <c r="L3920" s="28" t="s">
        <v>117</v>
      </c>
      <c r="M3920" s="30" t="s">
        <v>353</v>
      </c>
      <c r="N3920" s="56" t="s">
        <v>230</v>
      </c>
      <c r="O3920" s="25">
        <f t="shared" si="322"/>
        <v>660</v>
      </c>
      <c r="P3920" s="31">
        <v>0</v>
      </c>
      <c r="Q3920" s="32"/>
      <c r="R3920" s="33">
        <f t="shared" si="324"/>
        <v>8.3636363636363633</v>
      </c>
      <c r="S3920" s="34">
        <f t="shared" si="323"/>
        <v>179</v>
      </c>
      <c r="T3920" s="35">
        <f>IF(L3920="비가동",0,VLOOKUP(E3920,[1]단가!$D$4:$G$1048576,4,0))</f>
        <v>130</v>
      </c>
      <c r="U3920" s="35">
        <f t="shared" si="319"/>
        <v>191360</v>
      </c>
      <c r="V3920" s="36">
        <f>IF($L3920="비가동",0,IF($B3920="in",VLOOKUP($E3920,[1]투입량!$M:$T,3,FALSE),VLOOKUP($E3920,[1]투입량!$D:$I,3,FALSE)))</f>
        <v>0</v>
      </c>
      <c r="W3920" s="35">
        <f>IF($L3920="비가동",0,IF($B3920="in",VLOOKUP($E3920,[1]투입량!$M:$T,6,FALSE),VLOOKUP($E3920,[1]투입량!$D:$I,5,FALSE)))</f>
        <v>0</v>
      </c>
      <c r="X3920" s="35">
        <f t="shared" si="321"/>
        <v>0</v>
      </c>
      <c r="Y3920" s="37">
        <f>IF(V3920=0,0,VLOOKUP(V3920,[1]원재료!C:H,3,0)*0.001)</f>
        <v>0</v>
      </c>
      <c r="Z3920" s="35">
        <f t="shared" si="320"/>
        <v>0</v>
      </c>
      <c r="AA3920" s="49"/>
      <c r="AB3920" s="39" t="s">
        <v>232</v>
      </c>
      <c r="AC3920" s="40"/>
    </row>
    <row r="3921" spans="1:28" ht="19.5" customHeight="1" x14ac:dyDescent="0.45">
      <c r="A3921" s="58">
        <v>46170</v>
      </c>
      <c r="B3921" s="62" t="s">
        <v>29</v>
      </c>
      <c r="C3921" s="63" t="s">
        <v>168</v>
      </c>
      <c r="D3921" s="31" t="s">
        <v>309</v>
      </c>
      <c r="E3921" s="28" t="s">
        <v>310</v>
      </c>
      <c r="F3921" s="27" t="str">
        <f>VLOOKUP(표1[[#This Row],[품번]],[1]!품번구분[#Data],2,0)</f>
        <v>G</v>
      </c>
      <c r="G3921" s="28">
        <v>8</v>
      </c>
      <c r="H3921" s="28">
        <v>92</v>
      </c>
      <c r="I3921" s="28">
        <v>0</v>
      </c>
      <c r="J3921" s="29">
        <f>표1[[#This Row],[C/V]]*표1[[#This Row],[판수]]-표1[[#This Row],[불량수량]]</f>
        <v>736</v>
      </c>
      <c r="K3921" s="28" t="s">
        <v>311</v>
      </c>
      <c r="L3921" s="32" t="s">
        <v>117</v>
      </c>
      <c r="M3921" s="44" t="s">
        <v>353</v>
      </c>
      <c r="N3921" s="55" t="s">
        <v>230</v>
      </c>
      <c r="O3921" s="25">
        <f t="shared" si="322"/>
        <v>660</v>
      </c>
      <c r="P3921" s="31">
        <v>0</v>
      </c>
      <c r="Q3921" s="64"/>
      <c r="R3921" s="33">
        <f t="shared" si="324"/>
        <v>8.3636363636363633</v>
      </c>
      <c r="S3921" s="34">
        <f t="shared" si="323"/>
        <v>179</v>
      </c>
      <c r="T3921" s="35">
        <f>IF(L3921="비가동",0,VLOOKUP(E3921,[1]단가!$D$4:$G$1048576,4,0))</f>
        <v>672.3</v>
      </c>
      <c r="U3921" s="29">
        <f t="shared" si="319"/>
        <v>494812.8</v>
      </c>
      <c r="V3921" s="36" t="str">
        <f>IF($L3921="비가동",0,IF($B3921="in",VLOOKUP($E3921,[1]투입량!$M:$T,3,FALSE),VLOOKUP($E3921,[1]투입량!$D:$I,3,FALSE)))</f>
        <v>E5005-1</v>
      </c>
      <c r="W3921" s="29">
        <f>IF($L3921="비가동",0,IF($B3921="in",VLOOKUP($E3921,[1]투입량!$M:$T,6,FALSE),VLOOKUP($E3921,[1]투입량!$D:$I,5,FALSE)))</f>
        <v>366</v>
      </c>
      <c r="X3921" s="29">
        <f t="shared" si="321"/>
        <v>37039.200000000004</v>
      </c>
      <c r="Y3921" s="65">
        <f>IF(V3921=0,0,VLOOKUP(V3921,[1]원재료!C:H,3,0)*0.001)</f>
        <v>3.25</v>
      </c>
      <c r="Z3921" s="65">
        <f t="shared" si="320"/>
        <v>120377.40000000001</v>
      </c>
      <c r="AA3921" s="49"/>
      <c r="AB3921" s="39" t="s">
        <v>232</v>
      </c>
    </row>
    <row r="3922" spans="1:28" ht="19.5" customHeight="1" x14ac:dyDescent="0.45">
      <c r="A3922" s="58">
        <v>46170</v>
      </c>
      <c r="B3922" s="62" t="s">
        <v>29</v>
      </c>
      <c r="C3922" s="63" t="s">
        <v>168</v>
      </c>
      <c r="D3922" s="31" t="s">
        <v>312</v>
      </c>
      <c r="E3922" s="28" t="s">
        <v>313</v>
      </c>
      <c r="F3922" s="27" t="str">
        <f>VLOOKUP(표1[[#This Row],[품번]],[1]!품번구분[#Data],2,0)</f>
        <v>G</v>
      </c>
      <c r="G3922" s="28">
        <v>6</v>
      </c>
      <c r="H3922" s="28">
        <v>74</v>
      </c>
      <c r="I3922" s="28">
        <v>0</v>
      </c>
      <c r="J3922" s="29">
        <f>표1[[#This Row],[C/V]]*표1[[#This Row],[판수]]-표1[[#This Row],[불량수량]]</f>
        <v>444</v>
      </c>
      <c r="K3922" s="28" t="s">
        <v>314</v>
      </c>
      <c r="L3922" s="28" t="s">
        <v>34</v>
      </c>
      <c r="M3922" s="44" t="s">
        <v>230</v>
      </c>
      <c r="N3922" s="55" t="s">
        <v>353</v>
      </c>
      <c r="O3922" s="25">
        <f t="shared" si="322"/>
        <v>620</v>
      </c>
      <c r="P3922" s="31">
        <v>0</v>
      </c>
      <c r="Q3922" s="64"/>
      <c r="R3922" s="33">
        <f t="shared" si="324"/>
        <v>7.161290322580645</v>
      </c>
      <c r="S3922" s="34">
        <f t="shared" si="323"/>
        <v>159</v>
      </c>
      <c r="T3922" s="29">
        <f>IF(L3922="비가동",0,VLOOKUP(E3922,[1]단가!$D$4:$G$1048576,4,0))</f>
        <v>408.6</v>
      </c>
      <c r="U3922" s="29">
        <f t="shared" si="319"/>
        <v>181418.40000000002</v>
      </c>
      <c r="V3922" s="36" t="str">
        <f>IF($L3922="비가동",0,IF($B3922="in",VLOOKUP($E3922,[1]투입량!$M:$T,3,FALSE),VLOOKUP($E3922,[1]투입량!$D:$I,3,FALSE)))</f>
        <v>E5005-1</v>
      </c>
      <c r="W3922" s="29">
        <f>IF($L3922="비가동",0,IF($B3922="in",VLOOKUP($E3922,[1]투입량!$M:$T,6,FALSE),VLOOKUP($E3922,[1]투입량!$D:$I,5,FALSE)))</f>
        <v>0</v>
      </c>
      <c r="X3922" s="29">
        <f t="shared" si="321"/>
        <v>0</v>
      </c>
      <c r="Y3922" s="65">
        <f>IF(V3922=0,0,VLOOKUP(V3922,[1]원재료!C:H,3,0)*0.001)</f>
        <v>3.25</v>
      </c>
      <c r="Z3922" s="65">
        <f t="shared" si="320"/>
        <v>0</v>
      </c>
      <c r="AA3922" s="28"/>
      <c r="AB3922" s="66" t="s">
        <v>232</v>
      </c>
    </row>
    <row r="3923" spans="1:28" ht="19.5" customHeight="1" x14ac:dyDescent="0.45">
      <c r="A3923" s="58">
        <v>46170</v>
      </c>
      <c r="B3923" s="62" t="s">
        <v>29</v>
      </c>
      <c r="C3923" s="63" t="s">
        <v>168</v>
      </c>
      <c r="D3923" s="31" t="s">
        <v>315</v>
      </c>
      <c r="E3923" s="28" t="s">
        <v>313</v>
      </c>
      <c r="F3923" s="27" t="str">
        <f>VLOOKUP(표1[[#This Row],[품번]],[1]!품번구분[#Data],2,0)</f>
        <v>G</v>
      </c>
      <c r="G3923" s="28">
        <v>14</v>
      </c>
      <c r="H3923" s="28">
        <v>74</v>
      </c>
      <c r="I3923" s="28">
        <v>0</v>
      </c>
      <c r="J3923" s="29">
        <f>표1[[#This Row],[C/V]]*표1[[#This Row],[판수]]-표1[[#This Row],[불량수량]]</f>
        <v>1036</v>
      </c>
      <c r="K3923" s="28" t="s">
        <v>314</v>
      </c>
      <c r="L3923" s="28" t="s">
        <v>34</v>
      </c>
      <c r="M3923" s="44" t="s">
        <v>230</v>
      </c>
      <c r="N3923" s="55" t="s">
        <v>353</v>
      </c>
      <c r="O3923" s="25">
        <f t="shared" si="322"/>
        <v>620</v>
      </c>
      <c r="P3923" s="31">
        <v>0</v>
      </c>
      <c r="Q3923" s="64"/>
      <c r="R3923" s="33">
        <f t="shared" si="324"/>
        <v>7.161290322580645</v>
      </c>
      <c r="S3923" s="34">
        <f t="shared" si="323"/>
        <v>159</v>
      </c>
      <c r="T3923" s="29">
        <f>IF(L3923="비가동",0,VLOOKUP(E3923,[1]단가!$D$4:$G$1048576,4,0))</f>
        <v>408.6</v>
      </c>
      <c r="U3923" s="29">
        <f t="shared" si="319"/>
        <v>423309.60000000003</v>
      </c>
      <c r="V3923" s="36" t="str">
        <f>IF($L3923="비가동",0,IF($B3923="in",VLOOKUP($E3923,[1]투입량!$M:$T,3,FALSE),VLOOKUP($E3923,[1]투입량!$D:$I,3,FALSE)))</f>
        <v>E5005-1</v>
      </c>
      <c r="W3923" s="29">
        <f>IF($L3923="비가동",0,IF($B3923="in",VLOOKUP($E3923,[1]투입량!$M:$T,6,FALSE),VLOOKUP($E3923,[1]투입량!$D:$I,5,FALSE)))</f>
        <v>0</v>
      </c>
      <c r="X3923" s="29">
        <f t="shared" si="321"/>
        <v>0</v>
      </c>
      <c r="Y3923" s="65">
        <f>IF(V3923=0,0,VLOOKUP(V3923,[1]원재료!C:H,3,0)*0.001)</f>
        <v>3.25</v>
      </c>
      <c r="Z3923" s="65">
        <f t="shared" si="320"/>
        <v>0</v>
      </c>
      <c r="AA3923" s="28"/>
      <c r="AB3923" s="66" t="s">
        <v>232</v>
      </c>
    </row>
    <row r="3924" spans="1:28" ht="19.5" customHeight="1" x14ac:dyDescent="0.45">
      <c r="A3924" s="58">
        <v>46170</v>
      </c>
      <c r="B3924" s="62" t="s">
        <v>29</v>
      </c>
      <c r="C3924" s="63" t="s">
        <v>168</v>
      </c>
      <c r="D3924" s="31" t="s">
        <v>317</v>
      </c>
      <c r="E3924" s="28" t="s">
        <v>318</v>
      </c>
      <c r="F3924" s="27" t="str">
        <f>VLOOKUP(표1[[#This Row],[품번]],[1]!품번구분[#Data],2,0)</f>
        <v>G</v>
      </c>
      <c r="G3924" s="28">
        <v>70</v>
      </c>
      <c r="H3924" s="28">
        <v>52</v>
      </c>
      <c r="I3924" s="28">
        <v>0</v>
      </c>
      <c r="J3924" s="29">
        <f>표1[[#This Row],[C/V]]*표1[[#This Row],[판수]]-표1[[#This Row],[불량수량]]</f>
        <v>3640</v>
      </c>
      <c r="K3924" s="28" t="s">
        <v>314</v>
      </c>
      <c r="L3924" s="28" t="s">
        <v>34</v>
      </c>
      <c r="M3924" s="44" t="s">
        <v>230</v>
      </c>
      <c r="N3924" s="55" t="s">
        <v>353</v>
      </c>
      <c r="O3924" s="25">
        <f t="shared" si="322"/>
        <v>620</v>
      </c>
      <c r="P3924" s="31">
        <v>0</v>
      </c>
      <c r="Q3924" s="64"/>
      <c r="R3924" s="33">
        <f t="shared" si="324"/>
        <v>5.032258064516129</v>
      </c>
      <c r="S3924" s="34">
        <f t="shared" si="323"/>
        <v>109</v>
      </c>
      <c r="T3924" s="29">
        <f>IF(L3924="비가동",0,VLOOKUP(E3924,[1]단가!$D$4:$G$1048576,4,0))</f>
        <v>172</v>
      </c>
      <c r="U3924" s="29">
        <f t="shared" si="319"/>
        <v>626080</v>
      </c>
      <c r="V3924" s="36" t="str">
        <f>IF($L3924="비가동",0,IF($B3924="in",VLOOKUP($E3924,[1]투입량!$M:$T,3,FALSE),VLOOKUP($E3924,[1]투입량!$D:$I,3,FALSE)))</f>
        <v>E6005</v>
      </c>
      <c r="W3924" s="29">
        <f>IF($L3924="비가동",0,IF($B3924="in",VLOOKUP($E3924,[1]투입량!$M:$T,6,FALSE),VLOOKUP($E3924,[1]투입량!$D:$I,5,FALSE)))</f>
        <v>0</v>
      </c>
      <c r="X3924" s="29">
        <f t="shared" si="321"/>
        <v>0</v>
      </c>
      <c r="Y3924" s="65">
        <f>IF(V3924=0,0,VLOOKUP(V3924,[1]원재료!C:H,3,0)*0.001)</f>
        <v>4.62</v>
      </c>
      <c r="Z3924" s="65">
        <f t="shared" si="320"/>
        <v>0</v>
      </c>
      <c r="AA3924" s="28"/>
      <c r="AB3924" s="66" t="s">
        <v>232</v>
      </c>
    </row>
    <row r="3925" spans="1:28" ht="19.5" customHeight="1" x14ac:dyDescent="0.45">
      <c r="A3925" s="58">
        <v>46170</v>
      </c>
      <c r="B3925" s="62" t="s">
        <v>29</v>
      </c>
      <c r="C3925" s="63" t="s">
        <v>168</v>
      </c>
      <c r="D3925" s="31" t="s">
        <v>312</v>
      </c>
      <c r="E3925" s="28" t="s">
        <v>313</v>
      </c>
      <c r="F3925" s="27" t="str">
        <f>VLOOKUP(표1[[#This Row],[품번]],[1]!품번구분[#Data],2,0)</f>
        <v>G</v>
      </c>
      <c r="G3925" s="28">
        <v>6</v>
      </c>
      <c r="H3925" s="28">
        <v>85</v>
      </c>
      <c r="I3925" s="28">
        <v>0</v>
      </c>
      <c r="J3925" s="29">
        <f>표1[[#This Row],[C/V]]*표1[[#This Row],[판수]]-표1[[#This Row],[불량수량]]</f>
        <v>510</v>
      </c>
      <c r="K3925" s="28" t="s">
        <v>319</v>
      </c>
      <c r="L3925" s="28" t="s">
        <v>117</v>
      </c>
      <c r="M3925" s="44" t="s">
        <v>353</v>
      </c>
      <c r="N3925" s="55" t="s">
        <v>230</v>
      </c>
      <c r="O3925" s="25">
        <f t="shared" si="322"/>
        <v>660</v>
      </c>
      <c r="P3925" s="31">
        <v>0</v>
      </c>
      <c r="Q3925" s="64"/>
      <c r="R3925" s="33">
        <f t="shared" si="324"/>
        <v>7.7272727272727266</v>
      </c>
      <c r="S3925" s="34">
        <f t="shared" si="323"/>
        <v>159</v>
      </c>
      <c r="T3925" s="29">
        <f>IF(L3925="비가동",0,VLOOKUP(E3925,[1]단가!$D$4:$G$1048576,4,0))</f>
        <v>408.6</v>
      </c>
      <c r="U3925" s="29">
        <f t="shared" si="319"/>
        <v>208386</v>
      </c>
      <c r="V3925" s="36" t="str">
        <f>IF($L3925="비가동",0,IF($B3925="in",VLOOKUP($E3925,[1]투입량!$M:$T,3,FALSE),VLOOKUP($E3925,[1]투입량!$D:$I,3,FALSE)))</f>
        <v>E5005-1</v>
      </c>
      <c r="W3925" s="29">
        <f>IF($L3925="비가동",0,IF($B3925="in",VLOOKUP($E3925,[1]투입량!$M:$T,6,FALSE),VLOOKUP($E3925,[1]투입량!$D:$I,5,FALSE)))</f>
        <v>0</v>
      </c>
      <c r="X3925" s="29">
        <f t="shared" si="321"/>
        <v>0</v>
      </c>
      <c r="Y3925" s="65">
        <f>IF(V3925=0,0,VLOOKUP(V3925,[1]원재료!C:H,3,0)*0.001)</f>
        <v>3.25</v>
      </c>
      <c r="Z3925" s="65">
        <f t="shared" si="320"/>
        <v>0</v>
      </c>
      <c r="AA3925" s="28"/>
      <c r="AB3925" s="66" t="s">
        <v>232</v>
      </c>
    </row>
    <row r="3926" spans="1:28" ht="19.5" customHeight="1" x14ac:dyDescent="0.45">
      <c r="A3926" s="58">
        <v>46170</v>
      </c>
      <c r="B3926" s="62" t="s">
        <v>29</v>
      </c>
      <c r="C3926" s="63" t="s">
        <v>168</v>
      </c>
      <c r="D3926" s="31" t="s">
        <v>315</v>
      </c>
      <c r="E3926" s="28" t="s">
        <v>313</v>
      </c>
      <c r="F3926" s="27" t="str">
        <f>VLOOKUP(표1[[#This Row],[품번]],[1]!품번구분[#Data],2,0)</f>
        <v>G</v>
      </c>
      <c r="G3926" s="28">
        <v>14</v>
      </c>
      <c r="H3926" s="28">
        <v>85</v>
      </c>
      <c r="I3926" s="28">
        <v>0</v>
      </c>
      <c r="J3926" s="29">
        <f>표1[[#This Row],[C/V]]*표1[[#This Row],[판수]]-표1[[#This Row],[불량수량]]</f>
        <v>1190</v>
      </c>
      <c r="K3926" s="28" t="s">
        <v>319</v>
      </c>
      <c r="L3926" s="28" t="s">
        <v>117</v>
      </c>
      <c r="M3926" s="44" t="s">
        <v>353</v>
      </c>
      <c r="N3926" s="55" t="s">
        <v>230</v>
      </c>
      <c r="O3926" s="25">
        <f t="shared" si="322"/>
        <v>660</v>
      </c>
      <c r="P3926" s="31">
        <v>0</v>
      </c>
      <c r="Q3926" s="64"/>
      <c r="R3926" s="33">
        <f t="shared" si="324"/>
        <v>7.7272727272727266</v>
      </c>
      <c r="S3926" s="34">
        <f t="shared" si="323"/>
        <v>159</v>
      </c>
      <c r="T3926" s="29">
        <f>IF(L3926="비가동",0,VLOOKUP(E3926,[1]단가!$D$4:$G$1048576,4,0))</f>
        <v>408.6</v>
      </c>
      <c r="U3926" s="29">
        <f t="shared" si="319"/>
        <v>486234</v>
      </c>
      <c r="V3926" s="36" t="str">
        <f>IF($L3926="비가동",0,IF($B3926="in",VLOOKUP($E3926,[1]투입량!$M:$T,3,FALSE),VLOOKUP($E3926,[1]투입량!$D:$I,3,FALSE)))</f>
        <v>E5005-1</v>
      </c>
      <c r="W3926" s="29">
        <f>IF($L3926="비가동",0,IF($B3926="in",VLOOKUP($E3926,[1]투입량!$M:$T,6,FALSE),VLOOKUP($E3926,[1]투입량!$D:$I,5,FALSE)))</f>
        <v>0</v>
      </c>
      <c r="X3926" s="29">
        <f t="shared" si="321"/>
        <v>0</v>
      </c>
      <c r="Y3926" s="65">
        <f>IF(V3926=0,0,VLOOKUP(V3926,[1]원재료!C:H,3,0)*0.001)</f>
        <v>3.25</v>
      </c>
      <c r="Z3926" s="65">
        <f t="shared" si="320"/>
        <v>0</v>
      </c>
      <c r="AA3926" s="28"/>
      <c r="AB3926" s="66" t="s">
        <v>232</v>
      </c>
    </row>
    <row r="3927" spans="1:28" ht="19.5" customHeight="1" x14ac:dyDescent="0.45">
      <c r="A3927" s="58">
        <v>46170</v>
      </c>
      <c r="B3927" s="62" t="s">
        <v>29</v>
      </c>
      <c r="C3927" s="63" t="s">
        <v>168</v>
      </c>
      <c r="D3927" s="31" t="s">
        <v>317</v>
      </c>
      <c r="E3927" s="28" t="s">
        <v>318</v>
      </c>
      <c r="F3927" s="27" t="str">
        <f>VLOOKUP(표1[[#This Row],[품번]],[1]!품번구분[#Data],2,0)</f>
        <v>G</v>
      </c>
      <c r="G3927" s="28">
        <v>70</v>
      </c>
      <c r="H3927" s="28">
        <v>57</v>
      </c>
      <c r="I3927" s="28">
        <v>0</v>
      </c>
      <c r="J3927" s="29">
        <f>표1[[#This Row],[C/V]]*표1[[#This Row],[판수]]-표1[[#This Row],[불량수량]]</f>
        <v>3990</v>
      </c>
      <c r="K3927" s="28" t="s">
        <v>319</v>
      </c>
      <c r="L3927" s="28" t="s">
        <v>117</v>
      </c>
      <c r="M3927" s="44" t="s">
        <v>353</v>
      </c>
      <c r="N3927" s="55" t="s">
        <v>230</v>
      </c>
      <c r="O3927" s="25">
        <f t="shared" si="322"/>
        <v>660</v>
      </c>
      <c r="P3927" s="31">
        <v>0</v>
      </c>
      <c r="Q3927" s="64"/>
      <c r="R3927" s="33">
        <f t="shared" si="324"/>
        <v>5.1818181818181817</v>
      </c>
      <c r="S3927" s="34">
        <f t="shared" si="323"/>
        <v>109</v>
      </c>
      <c r="T3927" s="29">
        <f>IF(L3927="비가동",0,VLOOKUP(E3927,[1]단가!$D$4:$G$1048576,4,0))</f>
        <v>172</v>
      </c>
      <c r="U3927" s="29">
        <f t="shared" si="319"/>
        <v>686280</v>
      </c>
      <c r="V3927" s="36" t="str">
        <f>IF($L3927="비가동",0,IF($B3927="in",VLOOKUP($E3927,[1]투입량!$M:$T,3,FALSE),VLOOKUP($E3927,[1]투입량!$D:$I,3,FALSE)))</f>
        <v>E6005</v>
      </c>
      <c r="W3927" s="29">
        <f>IF($L3927="비가동",0,IF($B3927="in",VLOOKUP($E3927,[1]투입량!$M:$T,6,FALSE),VLOOKUP($E3927,[1]투입량!$D:$I,5,FALSE)))</f>
        <v>0</v>
      </c>
      <c r="X3927" s="29">
        <f t="shared" si="321"/>
        <v>0</v>
      </c>
      <c r="Y3927" s="65">
        <f>IF(V3927=0,0,VLOOKUP(V3927,[1]원재료!C:H,3,0)*0.001)</f>
        <v>4.62</v>
      </c>
      <c r="Z3927" s="65">
        <f t="shared" si="320"/>
        <v>0</v>
      </c>
      <c r="AA3927" s="28"/>
      <c r="AB3927" s="66" t="s">
        <v>232</v>
      </c>
    </row>
    <row r="3928" spans="1:28" ht="19.5" customHeight="1" x14ac:dyDescent="0.45">
      <c r="A3928" s="58">
        <v>46170</v>
      </c>
      <c r="B3928" s="62" t="s">
        <v>29</v>
      </c>
      <c r="C3928" s="63" t="s">
        <v>168</v>
      </c>
      <c r="D3928" s="31" t="s">
        <v>365</v>
      </c>
      <c r="E3928" s="28" t="s">
        <v>349</v>
      </c>
      <c r="F3928" s="27" t="str">
        <f>VLOOKUP(표1[[#This Row],[품번]],[1]!품번구분[#Data],2,0)</f>
        <v>G</v>
      </c>
      <c r="G3928" s="28">
        <v>6</v>
      </c>
      <c r="H3928" s="28">
        <v>85</v>
      </c>
      <c r="I3928" s="28">
        <v>0</v>
      </c>
      <c r="J3928" s="29">
        <f>표1[[#This Row],[C/V]]*표1[[#This Row],[판수]]-표1[[#This Row],[불량수량]]</f>
        <v>510</v>
      </c>
      <c r="K3928" s="28" t="s">
        <v>293</v>
      </c>
      <c r="L3928" s="28" t="s">
        <v>34</v>
      </c>
      <c r="M3928" s="44" t="s">
        <v>230</v>
      </c>
      <c r="N3928" s="55" t="s">
        <v>353</v>
      </c>
      <c r="O3928" s="25">
        <f t="shared" si="322"/>
        <v>620</v>
      </c>
      <c r="P3928" s="31">
        <v>0</v>
      </c>
      <c r="Q3928" s="64"/>
      <c r="R3928" s="33">
        <f t="shared" si="324"/>
        <v>8.2258064516129021</v>
      </c>
      <c r="S3928" s="34">
        <f t="shared" si="323"/>
        <v>175</v>
      </c>
      <c r="T3928" s="29">
        <f>IF(L3928="비가동",0,VLOOKUP(E3928,[1]단가!$D$4:$G$1048576,4,0))</f>
        <v>987.7</v>
      </c>
      <c r="U3928" s="29">
        <f t="shared" si="319"/>
        <v>503727</v>
      </c>
      <c r="V3928" s="36" t="str">
        <f>IF($L3928="비가동",0,IF($B3928="in",VLOOKUP($E3928,[1]투입량!$M:$T,3,FALSE),VLOOKUP($E3928,[1]투입량!$D:$I,3,FALSE)))</f>
        <v>E5007</v>
      </c>
      <c r="W3928" s="29">
        <f>IF($L3928="비가동",0,IF($B3928="in",VLOOKUP($E3928,[1]투입량!$M:$T,6,FALSE),VLOOKUP($E3928,[1]투입량!$D:$I,5,FALSE)))</f>
        <v>320</v>
      </c>
      <c r="X3928" s="29">
        <f t="shared" si="321"/>
        <v>29920</v>
      </c>
      <c r="Y3928" s="65">
        <f>IF(V3928=0,0,VLOOKUP(V3928,[1]원재료!C:H,3,0)*0.001)</f>
        <v>4.55</v>
      </c>
      <c r="Z3928" s="65">
        <f t="shared" si="320"/>
        <v>136136</v>
      </c>
      <c r="AA3928" s="28"/>
      <c r="AB3928" s="66" t="s">
        <v>232</v>
      </c>
    </row>
    <row r="3929" spans="1:28" ht="19.5" customHeight="1" x14ac:dyDescent="0.45">
      <c r="A3929" s="58">
        <v>46170</v>
      </c>
      <c r="B3929" s="62" t="s">
        <v>29</v>
      </c>
      <c r="C3929" s="63" t="s">
        <v>168</v>
      </c>
      <c r="D3929" s="31" t="s">
        <v>367</v>
      </c>
      <c r="E3929" s="28" t="s">
        <v>295</v>
      </c>
      <c r="F3929" s="27" t="str">
        <f>VLOOKUP(표1[[#This Row],[품번]],[1]!품번구분[#Data],2,0)</f>
        <v>G</v>
      </c>
      <c r="G3929" s="28">
        <v>9</v>
      </c>
      <c r="H3929" s="28">
        <v>85</v>
      </c>
      <c r="I3929" s="28">
        <v>0</v>
      </c>
      <c r="J3929" s="29">
        <f>표1[[#This Row],[C/V]]*표1[[#This Row],[판수]]-표1[[#This Row],[불량수량]]</f>
        <v>765</v>
      </c>
      <c r="K3929" s="28" t="s">
        <v>293</v>
      </c>
      <c r="L3929" s="28" t="s">
        <v>34</v>
      </c>
      <c r="M3929" s="44" t="s">
        <v>230</v>
      </c>
      <c r="N3929" s="55" t="s">
        <v>353</v>
      </c>
      <c r="O3929" s="25">
        <f t="shared" si="322"/>
        <v>620</v>
      </c>
      <c r="P3929" s="31">
        <v>0</v>
      </c>
      <c r="Q3929" s="64"/>
      <c r="R3929" s="33">
        <f t="shared" si="324"/>
        <v>8.2258064516129021</v>
      </c>
      <c r="S3929" s="34">
        <f t="shared" si="323"/>
        <v>175</v>
      </c>
      <c r="T3929" s="29">
        <f>IF(L3929="비가동",0,VLOOKUP(E3929,[1]단가!$D$4:$G$1048576,4,0))</f>
        <v>250</v>
      </c>
      <c r="U3929" s="29">
        <f t="shared" si="319"/>
        <v>191250</v>
      </c>
      <c r="V3929" s="36" t="str">
        <f>IF($L3929="비가동",0,IF($B3929="in",VLOOKUP($E3929,[1]투입량!$M:$T,3,FALSE),VLOOKUP($E3929,[1]투입량!$D:$I,3,FALSE)))</f>
        <v>E5005-1</v>
      </c>
      <c r="W3929" s="29">
        <f>IF($L3929="비가동",0,IF($B3929="in",VLOOKUP($E3929,[1]투입량!$M:$T,6,FALSE),VLOOKUP($E3929,[1]투입량!$D:$I,5,FALSE)))</f>
        <v>302</v>
      </c>
      <c r="X3929" s="29">
        <f t="shared" si="321"/>
        <v>28237.000000000004</v>
      </c>
      <c r="Y3929" s="65">
        <f>IF(V3929=0,0,VLOOKUP(V3929,[1]원재료!C:H,3,0)*0.001)</f>
        <v>3.25</v>
      </c>
      <c r="Z3929" s="65">
        <f t="shared" si="320"/>
        <v>91770.250000000015</v>
      </c>
      <c r="AA3929" s="28"/>
      <c r="AB3929" s="66" t="s">
        <v>232</v>
      </c>
    </row>
    <row r="3930" spans="1:28" ht="19.5" customHeight="1" x14ac:dyDescent="0.45">
      <c r="A3930" s="58">
        <v>46170</v>
      </c>
      <c r="B3930" s="62" t="s">
        <v>29</v>
      </c>
      <c r="C3930" s="63" t="s">
        <v>168</v>
      </c>
      <c r="D3930" s="31" t="s">
        <v>368</v>
      </c>
      <c r="E3930" s="28" t="s">
        <v>449</v>
      </c>
      <c r="F3930" s="27" t="str">
        <f>VLOOKUP(표1[[#This Row],[품번]],[1]!품번구분[#Data],2,0)</f>
        <v>G</v>
      </c>
      <c r="G3930" s="28">
        <v>168</v>
      </c>
      <c r="H3930" s="28">
        <v>55</v>
      </c>
      <c r="I3930" s="28">
        <v>0</v>
      </c>
      <c r="J3930" s="29">
        <f>표1[[#This Row],[C/V]]*표1[[#This Row],[판수]]-표1[[#This Row],[불량수량]]</f>
        <v>9240</v>
      </c>
      <c r="K3930" s="28" t="s">
        <v>293</v>
      </c>
      <c r="L3930" s="28" t="s">
        <v>34</v>
      </c>
      <c r="M3930" s="44" t="s">
        <v>230</v>
      </c>
      <c r="N3930" s="55" t="s">
        <v>353</v>
      </c>
      <c r="O3930" s="25">
        <f t="shared" si="322"/>
        <v>620</v>
      </c>
      <c r="P3930" s="31">
        <v>0</v>
      </c>
      <c r="Q3930" s="64"/>
      <c r="R3930" s="33">
        <f t="shared" si="324"/>
        <v>5.3225806451612909</v>
      </c>
      <c r="S3930" s="34">
        <f t="shared" si="323"/>
        <v>115</v>
      </c>
      <c r="T3930" s="29">
        <f>IF(L3930="비가동",0,VLOOKUP(E3930,[1]단가!$D$4:$G$1048576,4,0))</f>
        <v>56</v>
      </c>
      <c r="U3930" s="29">
        <f t="shared" si="319"/>
        <v>517440</v>
      </c>
      <c r="V3930" s="36" t="str">
        <f>IF($L3930="비가동",0,IF($B3930="in",VLOOKUP($E3930,[1]투입량!$M:$T,3,FALSE),VLOOKUP($E3930,[1]투입량!$D:$I,3,FALSE)))</f>
        <v>E6501</v>
      </c>
      <c r="W3930" s="29">
        <f>IF($L3930="비가동",0,IF($B3930="in",VLOOKUP($E3930,[1]투입량!$M:$T,6,FALSE),VLOOKUP($E3930,[1]투입량!$D:$I,5,FALSE)))</f>
        <v>40</v>
      </c>
      <c r="X3930" s="29">
        <f t="shared" si="321"/>
        <v>2420</v>
      </c>
      <c r="Y3930" s="65">
        <f>IF(V3930=0,0,VLOOKUP(V3930,[1]원재료!C:H,3,0)*0.001)</f>
        <v>4.7300000000000004</v>
      </c>
      <c r="Z3930" s="65">
        <f t="shared" si="320"/>
        <v>11446.6</v>
      </c>
      <c r="AA3930" s="28"/>
      <c r="AB3930" s="66" t="s">
        <v>232</v>
      </c>
    </row>
    <row r="3931" spans="1:28" ht="19.5" customHeight="1" x14ac:dyDescent="0.45">
      <c r="A3931" s="58">
        <v>46170</v>
      </c>
      <c r="B3931" s="62" t="s">
        <v>29</v>
      </c>
      <c r="C3931" s="63" t="s">
        <v>168</v>
      </c>
      <c r="D3931" s="31" t="s">
        <v>365</v>
      </c>
      <c r="E3931" s="28" t="s">
        <v>349</v>
      </c>
      <c r="F3931" s="27" t="str">
        <f>VLOOKUP(표1[[#This Row],[품번]],[1]!품번구분[#Data],2,0)</f>
        <v>G</v>
      </c>
      <c r="G3931" s="28">
        <v>6</v>
      </c>
      <c r="H3931" s="28">
        <v>90</v>
      </c>
      <c r="I3931" s="28">
        <v>0</v>
      </c>
      <c r="J3931" s="29">
        <f>표1[[#This Row],[C/V]]*표1[[#This Row],[판수]]-표1[[#This Row],[불량수량]]</f>
        <v>540</v>
      </c>
      <c r="K3931" s="28" t="s">
        <v>298</v>
      </c>
      <c r="L3931" s="28" t="s">
        <v>117</v>
      </c>
      <c r="M3931" s="44" t="s">
        <v>353</v>
      </c>
      <c r="N3931" s="55" t="s">
        <v>230</v>
      </c>
      <c r="O3931" s="25">
        <f t="shared" si="322"/>
        <v>660</v>
      </c>
      <c r="P3931" s="31">
        <v>0</v>
      </c>
      <c r="Q3931" s="64"/>
      <c r="R3931" s="33">
        <f t="shared" si="324"/>
        <v>8.1818181818181817</v>
      </c>
      <c r="S3931" s="34">
        <f t="shared" si="323"/>
        <v>175</v>
      </c>
      <c r="T3931" s="29">
        <f>IF(L3931="비가동",0,VLOOKUP(E3931,[1]단가!$D$4:$G$1048576,4,0))</f>
        <v>987.7</v>
      </c>
      <c r="U3931" s="29">
        <f t="shared" si="319"/>
        <v>533358</v>
      </c>
      <c r="V3931" s="36" t="str">
        <f>IF($L3931="비가동",0,IF($B3931="in",VLOOKUP($E3931,[1]투입량!$M:$T,3,FALSE),VLOOKUP($E3931,[1]투입량!$D:$I,3,FALSE)))</f>
        <v>E5007</v>
      </c>
      <c r="W3931" s="29">
        <f>IF($L3931="비가동",0,IF($B3931="in",VLOOKUP($E3931,[1]투입량!$M:$T,6,FALSE),VLOOKUP($E3931,[1]투입량!$D:$I,5,FALSE)))</f>
        <v>320</v>
      </c>
      <c r="X3931" s="29">
        <f t="shared" si="321"/>
        <v>31680</v>
      </c>
      <c r="Y3931" s="65">
        <f>IF(V3931=0,0,VLOOKUP(V3931,[1]원재료!C:H,3,0)*0.001)</f>
        <v>4.55</v>
      </c>
      <c r="Z3931" s="65">
        <f t="shared" si="320"/>
        <v>144144</v>
      </c>
      <c r="AA3931" s="28"/>
      <c r="AB3931" s="66" t="s">
        <v>232</v>
      </c>
    </row>
    <row r="3932" spans="1:28" ht="19.5" customHeight="1" x14ac:dyDescent="0.45">
      <c r="A3932" s="58">
        <v>46170</v>
      </c>
      <c r="B3932" s="62" t="s">
        <v>29</v>
      </c>
      <c r="C3932" s="63" t="s">
        <v>168</v>
      </c>
      <c r="D3932" s="31" t="s">
        <v>367</v>
      </c>
      <c r="E3932" s="28" t="s">
        <v>295</v>
      </c>
      <c r="F3932" s="27" t="str">
        <f>VLOOKUP(표1[[#This Row],[품번]],[1]!품번구분[#Data],2,0)</f>
        <v>G</v>
      </c>
      <c r="G3932" s="28">
        <v>9</v>
      </c>
      <c r="H3932" s="28">
        <v>90</v>
      </c>
      <c r="I3932" s="28">
        <v>0</v>
      </c>
      <c r="J3932" s="29">
        <f>표1[[#This Row],[C/V]]*표1[[#This Row],[판수]]-표1[[#This Row],[불량수량]]</f>
        <v>810</v>
      </c>
      <c r="K3932" s="28" t="s">
        <v>298</v>
      </c>
      <c r="L3932" s="28" t="s">
        <v>117</v>
      </c>
      <c r="M3932" s="44" t="s">
        <v>353</v>
      </c>
      <c r="N3932" s="55" t="s">
        <v>230</v>
      </c>
      <c r="O3932" s="25">
        <f t="shared" si="322"/>
        <v>660</v>
      </c>
      <c r="P3932" s="31">
        <v>0</v>
      </c>
      <c r="Q3932" s="64"/>
      <c r="R3932" s="33">
        <f t="shared" si="324"/>
        <v>8.1818181818181817</v>
      </c>
      <c r="S3932" s="34">
        <f t="shared" si="323"/>
        <v>175</v>
      </c>
      <c r="T3932" s="29">
        <f>IF(L3932="비가동",0,VLOOKUP(E3932,[1]단가!$D$4:$G$1048576,4,0))</f>
        <v>250</v>
      </c>
      <c r="U3932" s="29">
        <f t="shared" si="319"/>
        <v>202500</v>
      </c>
      <c r="V3932" s="36" t="str">
        <f>IF($L3932="비가동",0,IF($B3932="in",VLOOKUP($E3932,[1]투입량!$M:$T,3,FALSE),VLOOKUP($E3932,[1]투입량!$D:$I,3,FALSE)))</f>
        <v>E5005-1</v>
      </c>
      <c r="W3932" s="29">
        <f>IF($L3932="비가동",0,IF($B3932="in",VLOOKUP($E3932,[1]투입량!$M:$T,6,FALSE),VLOOKUP($E3932,[1]투입량!$D:$I,5,FALSE)))</f>
        <v>302</v>
      </c>
      <c r="X3932" s="29">
        <f t="shared" si="321"/>
        <v>29898.000000000004</v>
      </c>
      <c r="Y3932" s="65">
        <f>IF(V3932=0,0,VLOOKUP(V3932,[1]원재료!C:H,3,0)*0.001)</f>
        <v>3.25</v>
      </c>
      <c r="Z3932" s="65">
        <f t="shared" si="320"/>
        <v>97168.500000000015</v>
      </c>
      <c r="AA3932" s="28"/>
      <c r="AB3932" s="66" t="s">
        <v>232</v>
      </c>
    </row>
    <row r="3933" spans="1:28" ht="19.5" customHeight="1" x14ac:dyDescent="0.45">
      <c r="A3933" s="58">
        <v>46170</v>
      </c>
      <c r="B3933" s="62" t="s">
        <v>29</v>
      </c>
      <c r="C3933" s="63" t="s">
        <v>168</v>
      </c>
      <c r="D3933" s="31" t="s">
        <v>368</v>
      </c>
      <c r="E3933" s="28" t="s">
        <v>449</v>
      </c>
      <c r="F3933" s="27" t="str">
        <f>VLOOKUP(표1[[#This Row],[품번]],[1]!품번구분[#Data],2,0)</f>
        <v>G</v>
      </c>
      <c r="G3933" s="28">
        <v>168</v>
      </c>
      <c r="H3933" s="28">
        <v>60</v>
      </c>
      <c r="I3933" s="28">
        <v>0</v>
      </c>
      <c r="J3933" s="29">
        <f>표1[[#This Row],[C/V]]*표1[[#This Row],[판수]]-표1[[#This Row],[불량수량]]</f>
        <v>10080</v>
      </c>
      <c r="K3933" s="28" t="s">
        <v>298</v>
      </c>
      <c r="L3933" s="28" t="s">
        <v>117</v>
      </c>
      <c r="M3933" s="44" t="s">
        <v>353</v>
      </c>
      <c r="N3933" s="55" t="s">
        <v>230</v>
      </c>
      <c r="O3933" s="25">
        <f t="shared" si="322"/>
        <v>660</v>
      </c>
      <c r="P3933" s="31">
        <v>0</v>
      </c>
      <c r="Q3933" s="64"/>
      <c r="R3933" s="33">
        <f t="shared" si="324"/>
        <v>5.454545454545455</v>
      </c>
      <c r="S3933" s="34">
        <f t="shared" si="323"/>
        <v>115</v>
      </c>
      <c r="T3933" s="29">
        <f>IF(L3933="비가동",0,VLOOKUP(E3933,[1]단가!$D$4:$G$1048576,4,0))</f>
        <v>56</v>
      </c>
      <c r="U3933" s="29">
        <f t="shared" si="319"/>
        <v>564480</v>
      </c>
      <c r="V3933" s="36" t="str">
        <f>IF($L3933="비가동",0,IF($B3933="in",VLOOKUP($E3933,[1]투입량!$M:$T,3,FALSE),VLOOKUP($E3933,[1]투입량!$D:$I,3,FALSE)))</f>
        <v>E6501</v>
      </c>
      <c r="W3933" s="29">
        <f>IF($L3933="비가동",0,IF($B3933="in",VLOOKUP($E3933,[1]투입량!$M:$T,6,FALSE),VLOOKUP($E3933,[1]투입량!$D:$I,5,FALSE)))</f>
        <v>40</v>
      </c>
      <c r="X3933" s="29">
        <f t="shared" si="321"/>
        <v>2640</v>
      </c>
      <c r="Y3933" s="65">
        <f>IF(V3933=0,0,VLOOKUP(V3933,[1]원재료!C:H,3,0)*0.001)</f>
        <v>4.7300000000000004</v>
      </c>
      <c r="Z3933" s="65">
        <f t="shared" si="320"/>
        <v>12487.2</v>
      </c>
      <c r="AA3933" s="28"/>
      <c r="AB3933" s="66" t="s">
        <v>232</v>
      </c>
    </row>
    <row r="3934" spans="1:28" ht="19.5" customHeight="1" x14ac:dyDescent="0.45">
      <c r="A3934" s="58">
        <v>46170</v>
      </c>
      <c r="B3934" s="62" t="s">
        <v>29</v>
      </c>
      <c r="C3934" s="63" t="s">
        <v>168</v>
      </c>
      <c r="D3934" s="31" t="s">
        <v>320</v>
      </c>
      <c r="E3934" s="28" t="s">
        <v>499</v>
      </c>
      <c r="F3934" s="27" t="str">
        <f>VLOOKUP(표1[[#This Row],[품번]],[1]!품번구분[#Data],2,0)</f>
        <v>G</v>
      </c>
      <c r="G3934" s="28">
        <v>1</v>
      </c>
      <c r="H3934" s="28">
        <v>12</v>
      </c>
      <c r="I3934" s="28">
        <v>0</v>
      </c>
      <c r="J3934" s="29">
        <f>표1[[#This Row],[C/V]]*표1[[#This Row],[판수]]-표1[[#This Row],[불량수량]]</f>
        <v>12</v>
      </c>
      <c r="K3934" s="28" t="s">
        <v>327</v>
      </c>
      <c r="L3934" s="28" t="s">
        <v>34</v>
      </c>
      <c r="M3934" s="44" t="s">
        <v>230</v>
      </c>
      <c r="N3934" s="44">
        <v>0.41666666666666669</v>
      </c>
      <c r="O3934" s="25">
        <f t="shared" si="322"/>
        <v>120</v>
      </c>
      <c r="P3934" s="31">
        <v>0</v>
      </c>
      <c r="Q3934" s="64"/>
      <c r="R3934" s="33">
        <f t="shared" si="324"/>
        <v>6</v>
      </c>
      <c r="S3934" s="34">
        <f t="shared" si="323"/>
        <v>12</v>
      </c>
      <c r="T3934" s="29">
        <f>IF(L3934="비가동",0,VLOOKUP(E3934,[1]단가!$D$4:$G$1048576,4,0))</f>
        <v>2072</v>
      </c>
      <c r="U3934" s="29">
        <f t="shared" si="319"/>
        <v>24864</v>
      </c>
      <c r="V3934" s="36">
        <f>IF($L3934="비가동",0,IF($B3934="in",VLOOKUP($E3934,[1]투입량!$M:$T,3,FALSE),VLOOKUP($E3934,[1]투입량!$D:$I,3,FALSE)))</f>
        <v>0</v>
      </c>
      <c r="W3934" s="29">
        <f>IF($L3934="비가동",0,IF($B3934="in",VLOOKUP($E3934,[1]투입량!$M:$T,6,FALSE),VLOOKUP($E3934,[1]투입량!$D:$I,5,FALSE)))</f>
        <v>0</v>
      </c>
      <c r="X3934" s="29">
        <f t="shared" si="321"/>
        <v>0</v>
      </c>
      <c r="Y3934" s="65">
        <f>IF(V3934=0,0,VLOOKUP(V3934,[1]원재료!C:H,3,0)*0.001)</f>
        <v>0</v>
      </c>
      <c r="Z3934" s="65">
        <f t="shared" si="320"/>
        <v>0</v>
      </c>
      <c r="AA3934" s="28"/>
      <c r="AB3934" s="66" t="s">
        <v>232</v>
      </c>
    </row>
    <row r="3935" spans="1:28" ht="19.5" hidden="1" customHeight="1" x14ac:dyDescent="0.45">
      <c r="A3935" s="58">
        <v>46170</v>
      </c>
      <c r="B3935" s="62" t="s">
        <v>29</v>
      </c>
      <c r="C3935" s="63" t="s">
        <v>168</v>
      </c>
      <c r="D3935" s="31" t="s">
        <v>320</v>
      </c>
      <c r="E3935" s="28" t="s">
        <v>438</v>
      </c>
      <c r="F3935" s="27" t="str">
        <f>VLOOKUP(표1[[#This Row],[품번]],[1]!품번구분[#Data],2,0)</f>
        <v>G</v>
      </c>
      <c r="G3935" s="28">
        <v>16</v>
      </c>
      <c r="H3935" s="28">
        <v>55</v>
      </c>
      <c r="I3935" s="28">
        <v>0</v>
      </c>
      <c r="J3935" s="29">
        <f>표1[[#This Row],[C/V]]*표1[[#This Row],[판수]]-표1[[#This Row],[불량수량]]</f>
        <v>880</v>
      </c>
      <c r="K3935" s="28" t="s">
        <v>327</v>
      </c>
      <c r="L3935" s="28" t="s">
        <v>34</v>
      </c>
      <c r="M3935" s="44">
        <v>0.41666666666666669</v>
      </c>
      <c r="N3935" s="55" t="s">
        <v>353</v>
      </c>
      <c r="O3935" s="25">
        <f t="shared" si="322"/>
        <v>425</v>
      </c>
      <c r="P3935" s="31">
        <v>75</v>
      </c>
      <c r="Q3935" s="64" t="s">
        <v>178</v>
      </c>
      <c r="R3935" s="33">
        <f t="shared" si="324"/>
        <v>7.764705882352942</v>
      </c>
      <c r="S3935" s="34">
        <f t="shared" si="323"/>
        <v>149</v>
      </c>
      <c r="T3935" s="29">
        <f>IF(L3935="비가동",0,VLOOKUP(E3935,[1]단가!$D$4:$G$1048576,4,0))</f>
        <v>168</v>
      </c>
      <c r="U3935" s="29">
        <f t="shared" si="319"/>
        <v>147840</v>
      </c>
      <c r="V3935" s="36" t="str">
        <f>IF($L3935="비가동",0,IF($B3935="in",VLOOKUP($E3935,[1]투입량!$M:$T,3,FALSE),VLOOKUP($E3935,[1]투입량!$D:$I,3,FALSE)))</f>
        <v>E4005</v>
      </c>
      <c r="W3935" s="29">
        <f>IF($L3935="비가동",0,IF($B3935="in",VLOOKUP($E3935,[1]투입량!$M:$T,6,FALSE),VLOOKUP($E3935,[1]투입량!$D:$I,5,FALSE)))</f>
        <v>300</v>
      </c>
      <c r="X3935" s="29">
        <f t="shared" si="321"/>
        <v>18150</v>
      </c>
      <c r="Y3935" s="65">
        <f>IF(V3935=0,0,VLOOKUP(V3935,[1]원재료!C:H,3,0)*0.001)</f>
        <v>3.22</v>
      </c>
      <c r="Z3935" s="65">
        <f t="shared" si="320"/>
        <v>58443</v>
      </c>
      <c r="AA3935" s="28"/>
      <c r="AB3935" s="66" t="s">
        <v>232</v>
      </c>
    </row>
    <row r="3936" spans="1:28" ht="19.5" customHeight="1" x14ac:dyDescent="0.45">
      <c r="A3936" s="58">
        <v>46170</v>
      </c>
      <c r="B3936" s="62" t="s">
        <v>29</v>
      </c>
      <c r="C3936" s="63" t="s">
        <v>168</v>
      </c>
      <c r="D3936" s="31" t="s">
        <v>323</v>
      </c>
      <c r="E3936" s="28" t="s">
        <v>324</v>
      </c>
      <c r="F3936" s="27" t="str">
        <f>VLOOKUP(표1[[#This Row],[품번]],[1]!품번구분[#Data],2,0)</f>
        <v>G</v>
      </c>
      <c r="G3936" s="28">
        <v>40</v>
      </c>
      <c r="H3936" s="28">
        <v>89</v>
      </c>
      <c r="I3936" s="28">
        <v>0</v>
      </c>
      <c r="J3936" s="29">
        <f>표1[[#This Row],[C/V]]*표1[[#This Row],[판수]]-표1[[#This Row],[불량수량]]</f>
        <v>3560</v>
      </c>
      <c r="K3936" s="28" t="s">
        <v>327</v>
      </c>
      <c r="L3936" s="28" t="s">
        <v>34</v>
      </c>
      <c r="M3936" s="44" t="s">
        <v>230</v>
      </c>
      <c r="N3936" s="55" t="s">
        <v>353</v>
      </c>
      <c r="O3936" s="25">
        <f t="shared" si="322"/>
        <v>620</v>
      </c>
      <c r="P3936" s="31">
        <v>0</v>
      </c>
      <c r="Q3936" s="64"/>
      <c r="R3936" s="33">
        <f t="shared" si="324"/>
        <v>8.612903225806452</v>
      </c>
      <c r="S3936" s="34">
        <f t="shared" si="323"/>
        <v>183</v>
      </c>
      <c r="T3936" s="29">
        <f>IF(L3936="비가동",0,VLOOKUP(E3936,[1]단가!$D$4:$G$1048576,4,0))</f>
        <v>65</v>
      </c>
      <c r="U3936" s="29">
        <f t="shared" si="319"/>
        <v>231400</v>
      </c>
      <c r="V3936" s="36" t="str">
        <f>IF($L3936="비가동",0,IF($B3936="in",VLOOKUP($E3936,[1]투입량!$M:$T,3,FALSE),VLOOKUP($E3936,[1]투입량!$D:$I,3,FALSE)))</f>
        <v>E4005</v>
      </c>
      <c r="W3936" s="29">
        <f>IF($L3936="비가동",0,IF($B3936="in",VLOOKUP($E3936,[1]투입량!$M:$T,6,FALSE),VLOOKUP($E3936,[1]투입량!$D:$I,5,FALSE)))</f>
        <v>252</v>
      </c>
      <c r="X3936" s="29">
        <f t="shared" si="321"/>
        <v>24670.800000000003</v>
      </c>
      <c r="Y3936" s="65">
        <f>IF(V3936=0,0,VLOOKUP(V3936,[1]원재료!C:H,3,0)*0.001)</f>
        <v>3.22</v>
      </c>
      <c r="Z3936" s="65">
        <f t="shared" si="320"/>
        <v>79439.97600000001</v>
      </c>
      <c r="AA3936" s="28"/>
      <c r="AB3936" s="66" t="s">
        <v>232</v>
      </c>
    </row>
    <row r="3937" spans="1:28" ht="19.5" customHeight="1" x14ac:dyDescent="0.45">
      <c r="A3937" s="58">
        <v>46170</v>
      </c>
      <c r="B3937" s="62" t="s">
        <v>29</v>
      </c>
      <c r="C3937" s="63" t="s">
        <v>168</v>
      </c>
      <c r="D3937" s="31" t="s">
        <v>325</v>
      </c>
      <c r="E3937" s="28" t="s">
        <v>394</v>
      </c>
      <c r="F3937" s="27" t="str">
        <f>VLOOKUP(표1[[#This Row],[품번]],[1]!품번구분[#Data],2,0)</f>
        <v>G</v>
      </c>
      <c r="G3937" s="28">
        <v>4</v>
      </c>
      <c r="H3937" s="28">
        <v>89</v>
      </c>
      <c r="I3937" s="28">
        <v>0</v>
      </c>
      <c r="J3937" s="29">
        <f>표1[[#This Row],[C/V]]*표1[[#This Row],[판수]]-표1[[#This Row],[불량수량]]</f>
        <v>356</v>
      </c>
      <c r="K3937" s="28" t="s">
        <v>327</v>
      </c>
      <c r="L3937" s="28" t="s">
        <v>34</v>
      </c>
      <c r="M3937" s="44" t="s">
        <v>353</v>
      </c>
      <c r="N3937" s="55" t="s">
        <v>230</v>
      </c>
      <c r="O3937" s="25">
        <f t="shared" si="322"/>
        <v>620</v>
      </c>
      <c r="P3937" s="31">
        <v>0</v>
      </c>
      <c r="Q3937" s="64"/>
      <c r="R3937" s="33">
        <f t="shared" si="324"/>
        <v>8.612903225806452</v>
      </c>
      <c r="S3937" s="34">
        <f t="shared" si="323"/>
        <v>183</v>
      </c>
      <c r="T3937" s="29">
        <f>IF(L3937="비가동",0,VLOOKUP(E3937,[1]단가!$D$4:$G$1048576,4,0))</f>
        <v>760</v>
      </c>
      <c r="U3937" s="29">
        <f t="shared" si="319"/>
        <v>270560</v>
      </c>
      <c r="V3937" s="36" t="str">
        <f>IF($L3937="비가동",0,IF($B3937="in",VLOOKUP($E3937,[1]투입량!$M:$T,3,FALSE),VLOOKUP($E3937,[1]투입량!$D:$I,3,FALSE)))</f>
        <v>E4701</v>
      </c>
      <c r="W3937" s="29">
        <f>IF($L3937="비가동",0,IF($B3937="in",VLOOKUP($E3937,[1]투입량!$M:$T,6,FALSE),VLOOKUP($E3937,[1]투입량!$D:$I,5,FALSE)))</f>
        <v>297</v>
      </c>
      <c r="X3937" s="29">
        <f t="shared" si="321"/>
        <v>29076.300000000003</v>
      </c>
      <c r="Y3937" s="65">
        <f>IF(V3937=0,0,VLOOKUP(V3937,[1]원재료!C:H,3,0)*0.001)</f>
        <v>3.13</v>
      </c>
      <c r="Z3937" s="65">
        <f t="shared" si="320"/>
        <v>91008.819000000003</v>
      </c>
      <c r="AA3937" s="28"/>
      <c r="AB3937" s="66" t="s">
        <v>232</v>
      </c>
    </row>
    <row r="3938" spans="1:28" ht="19.5" customHeight="1" x14ac:dyDescent="0.45">
      <c r="A3938" s="58">
        <v>46170</v>
      </c>
      <c r="B3938" s="62" t="s">
        <v>29</v>
      </c>
      <c r="C3938" s="63" t="s">
        <v>168</v>
      </c>
      <c r="D3938" s="31" t="s">
        <v>320</v>
      </c>
      <c r="E3938" s="28" t="s">
        <v>438</v>
      </c>
      <c r="F3938" s="27" t="str">
        <f>VLOOKUP(표1[[#This Row],[품번]],[1]!품번구분[#Data],2,0)</f>
        <v>G</v>
      </c>
      <c r="G3938" s="28">
        <v>16</v>
      </c>
      <c r="H3938" s="28">
        <v>94</v>
      </c>
      <c r="I3938" s="28">
        <v>0</v>
      </c>
      <c r="J3938" s="29">
        <f>표1[[#This Row],[C/V]]*표1[[#This Row],[판수]]-표1[[#This Row],[불량수량]]</f>
        <v>1504</v>
      </c>
      <c r="K3938" s="28" t="s">
        <v>322</v>
      </c>
      <c r="L3938" s="28" t="s">
        <v>117</v>
      </c>
      <c r="M3938" s="44" t="s">
        <v>353</v>
      </c>
      <c r="N3938" s="55" t="s">
        <v>230</v>
      </c>
      <c r="O3938" s="25">
        <f t="shared" si="322"/>
        <v>660</v>
      </c>
      <c r="P3938" s="31">
        <v>0</v>
      </c>
      <c r="Q3938" s="64"/>
      <c r="R3938" s="33">
        <f t="shared" si="324"/>
        <v>8.545454545454545</v>
      </c>
      <c r="S3938" s="34">
        <f t="shared" si="323"/>
        <v>149</v>
      </c>
      <c r="T3938" s="29">
        <f>IF(L3938="비가동",0,VLOOKUP(E3938,[1]단가!$D$4:$G$1048576,4,0))</f>
        <v>168</v>
      </c>
      <c r="U3938" s="29">
        <f t="shared" si="319"/>
        <v>252672</v>
      </c>
      <c r="V3938" s="36" t="str">
        <f>IF($L3938="비가동",0,IF($B3938="in",VLOOKUP($E3938,[1]투입량!$M:$T,3,FALSE),VLOOKUP($E3938,[1]투입량!$D:$I,3,FALSE)))</f>
        <v>E4005</v>
      </c>
      <c r="W3938" s="29">
        <f>IF($L3938="비가동",0,IF($B3938="in",VLOOKUP($E3938,[1]투입량!$M:$T,6,FALSE),VLOOKUP($E3938,[1]투입량!$D:$I,5,FALSE)))</f>
        <v>300</v>
      </c>
      <c r="X3938" s="29">
        <f t="shared" si="321"/>
        <v>31020</v>
      </c>
      <c r="Y3938" s="65">
        <f>IF(V3938=0,0,VLOOKUP(V3938,[1]원재료!C:H,3,0)*0.001)</f>
        <v>3.22</v>
      </c>
      <c r="Z3938" s="65">
        <f t="shared" si="320"/>
        <v>99884.400000000009</v>
      </c>
      <c r="AA3938" s="28"/>
      <c r="AB3938" s="66" t="s">
        <v>232</v>
      </c>
    </row>
    <row r="3939" spans="1:28" ht="19.5" customHeight="1" x14ac:dyDescent="0.45">
      <c r="A3939" s="58">
        <v>46170</v>
      </c>
      <c r="B3939" s="62" t="s">
        <v>29</v>
      </c>
      <c r="C3939" s="63" t="s">
        <v>168</v>
      </c>
      <c r="D3939" s="31" t="s">
        <v>323</v>
      </c>
      <c r="E3939" s="28" t="s">
        <v>324</v>
      </c>
      <c r="F3939" s="27" t="str">
        <f>VLOOKUP(표1[[#This Row],[품번]],[1]!품번구분[#Data],2,0)</f>
        <v>G</v>
      </c>
      <c r="G3939" s="28">
        <v>40</v>
      </c>
      <c r="H3939" s="28">
        <v>94</v>
      </c>
      <c r="I3939" s="28">
        <v>0</v>
      </c>
      <c r="J3939" s="29">
        <f>표1[[#This Row],[C/V]]*표1[[#This Row],[판수]]-표1[[#This Row],[불량수량]]</f>
        <v>3760</v>
      </c>
      <c r="K3939" s="28" t="s">
        <v>322</v>
      </c>
      <c r="L3939" s="28" t="s">
        <v>117</v>
      </c>
      <c r="M3939" s="44" t="s">
        <v>353</v>
      </c>
      <c r="N3939" s="55" t="s">
        <v>230</v>
      </c>
      <c r="O3939" s="25">
        <f t="shared" si="322"/>
        <v>660</v>
      </c>
      <c r="P3939" s="31">
        <v>0</v>
      </c>
      <c r="Q3939" s="64"/>
      <c r="R3939" s="33">
        <f t="shared" si="324"/>
        <v>8.545454545454545</v>
      </c>
      <c r="S3939" s="34">
        <f t="shared" si="323"/>
        <v>183</v>
      </c>
      <c r="T3939" s="29">
        <f>IF(L3939="비가동",0,VLOOKUP(E3939,[1]단가!$D$4:$G$1048576,4,0))</f>
        <v>65</v>
      </c>
      <c r="U3939" s="29">
        <f t="shared" si="319"/>
        <v>244400</v>
      </c>
      <c r="V3939" s="36" t="str">
        <f>IF($L3939="비가동",0,IF($B3939="in",VLOOKUP($E3939,[1]투입량!$M:$T,3,FALSE),VLOOKUP($E3939,[1]투입량!$D:$I,3,FALSE)))</f>
        <v>E4005</v>
      </c>
      <c r="W3939" s="29">
        <f>IF($L3939="비가동",0,IF($B3939="in",VLOOKUP($E3939,[1]투입량!$M:$T,6,FALSE),VLOOKUP($E3939,[1]투입량!$D:$I,5,FALSE)))</f>
        <v>252</v>
      </c>
      <c r="X3939" s="29">
        <f t="shared" si="321"/>
        <v>26056.800000000003</v>
      </c>
      <c r="Y3939" s="65">
        <f>IF(V3939=0,0,VLOOKUP(V3939,[1]원재료!C:H,3,0)*0.001)</f>
        <v>3.22</v>
      </c>
      <c r="Z3939" s="65">
        <f t="shared" si="320"/>
        <v>83902.896000000008</v>
      </c>
      <c r="AA3939" s="28"/>
      <c r="AB3939" s="66" t="s">
        <v>232</v>
      </c>
    </row>
    <row r="3940" spans="1:28" ht="19.5" customHeight="1" x14ac:dyDescent="0.45">
      <c r="A3940" s="58">
        <v>46170</v>
      </c>
      <c r="B3940" s="62" t="s">
        <v>29</v>
      </c>
      <c r="C3940" s="63" t="s">
        <v>168</v>
      </c>
      <c r="D3940" s="31" t="s">
        <v>325</v>
      </c>
      <c r="E3940" s="28" t="s">
        <v>394</v>
      </c>
      <c r="F3940" s="27" t="str">
        <f>VLOOKUP(표1[[#This Row],[품번]],[1]!품번구분[#Data],2,0)</f>
        <v>G</v>
      </c>
      <c r="G3940" s="28">
        <v>4</v>
      </c>
      <c r="H3940" s="28">
        <v>94</v>
      </c>
      <c r="I3940" s="28">
        <v>0</v>
      </c>
      <c r="J3940" s="29">
        <f>표1[[#This Row],[C/V]]*표1[[#This Row],[판수]]-표1[[#This Row],[불량수량]]</f>
        <v>376</v>
      </c>
      <c r="K3940" s="28" t="s">
        <v>322</v>
      </c>
      <c r="L3940" s="28" t="s">
        <v>117</v>
      </c>
      <c r="M3940" s="44" t="s">
        <v>353</v>
      </c>
      <c r="N3940" s="55" t="s">
        <v>230</v>
      </c>
      <c r="O3940" s="25">
        <f t="shared" si="322"/>
        <v>660</v>
      </c>
      <c r="P3940" s="31">
        <v>0</v>
      </c>
      <c r="Q3940" s="64"/>
      <c r="R3940" s="33">
        <f t="shared" si="324"/>
        <v>8.545454545454545</v>
      </c>
      <c r="S3940" s="34">
        <f t="shared" si="323"/>
        <v>183</v>
      </c>
      <c r="T3940" s="29">
        <f>IF(L3940="비가동",0,VLOOKUP(E3940,[1]단가!$D$4:$G$1048576,4,0))</f>
        <v>760</v>
      </c>
      <c r="U3940" s="29">
        <f t="shared" si="319"/>
        <v>285760</v>
      </c>
      <c r="V3940" s="36" t="str">
        <f>IF($L3940="비가동",0,IF($B3940="in",VLOOKUP($E3940,[1]투입량!$M:$T,3,FALSE),VLOOKUP($E3940,[1]투입량!$D:$I,3,FALSE)))</f>
        <v>E4701</v>
      </c>
      <c r="W3940" s="29">
        <f>IF($L3940="비가동",0,IF($B3940="in",VLOOKUP($E3940,[1]투입량!$M:$T,6,FALSE),VLOOKUP($E3940,[1]투입량!$D:$I,5,FALSE)))</f>
        <v>297</v>
      </c>
      <c r="X3940" s="29">
        <f t="shared" si="321"/>
        <v>30709.800000000003</v>
      </c>
      <c r="Y3940" s="65">
        <f>IF(V3940=0,0,VLOOKUP(V3940,[1]원재료!C:H,3,0)*0.001)</f>
        <v>3.13</v>
      </c>
      <c r="Z3940" s="65">
        <f t="shared" si="320"/>
        <v>96121.673999999999</v>
      </c>
      <c r="AA3940" s="28"/>
      <c r="AB3940" s="66" t="s">
        <v>232</v>
      </c>
    </row>
    <row r="3941" spans="1:28" ht="19.5" customHeight="1" x14ac:dyDescent="0.45">
      <c r="A3941" s="58">
        <v>46170</v>
      </c>
      <c r="B3941" s="62" t="s">
        <v>29</v>
      </c>
      <c r="C3941" s="63" t="s">
        <v>168</v>
      </c>
      <c r="D3941" s="31" t="s">
        <v>328</v>
      </c>
      <c r="E3941" s="28" t="s">
        <v>236</v>
      </c>
      <c r="F3941" s="27" t="str">
        <f>VLOOKUP(표1[[#This Row],[품번]],[1]!품번구분[#Data],2,0)</f>
        <v>G</v>
      </c>
      <c r="G3941" s="28">
        <v>9</v>
      </c>
      <c r="H3941" s="28">
        <v>58</v>
      </c>
      <c r="I3941" s="28">
        <v>0</v>
      </c>
      <c r="J3941" s="29">
        <f>표1[[#This Row],[C/V]]*표1[[#This Row],[판수]]-표1[[#This Row],[불량수량]]</f>
        <v>522</v>
      </c>
      <c r="K3941" s="28" t="s">
        <v>330</v>
      </c>
      <c r="L3941" s="28" t="s">
        <v>34</v>
      </c>
      <c r="M3941" s="44" t="s">
        <v>230</v>
      </c>
      <c r="N3941" s="55" t="s">
        <v>353</v>
      </c>
      <c r="O3941" s="25">
        <f t="shared" si="322"/>
        <v>620</v>
      </c>
      <c r="P3941" s="31">
        <v>0</v>
      </c>
      <c r="Q3941" s="64"/>
      <c r="R3941" s="33">
        <f t="shared" si="324"/>
        <v>5.612903225806452</v>
      </c>
      <c r="S3941" s="34">
        <f t="shared" si="323"/>
        <v>120</v>
      </c>
      <c r="T3941" s="29">
        <f>IF(L3941="비가동",0,VLOOKUP(E3941,[1]단가!$D$4:$G$1048576,4,0))</f>
        <v>1541.9</v>
      </c>
      <c r="U3941" s="29">
        <f t="shared" si="319"/>
        <v>804871.8</v>
      </c>
      <c r="V3941" s="36" t="str">
        <f>IF($L3941="비가동",0,IF($B3941="in",VLOOKUP($E3941,[1]투입량!$M:$T,3,FALSE),VLOOKUP($E3941,[1]투입량!$D:$I,3,FALSE)))</f>
        <v>E5005-1</v>
      </c>
      <c r="W3941" s="29">
        <f>IF($L3941="비가동",0,IF($B3941="in",VLOOKUP($E3941,[1]투입량!$M:$T,6,FALSE),VLOOKUP($E3941,[1]투입량!$D:$I,5,FALSE)))</f>
        <v>1638</v>
      </c>
      <c r="X3941" s="29">
        <f t="shared" si="321"/>
        <v>104504.40000000001</v>
      </c>
      <c r="Y3941" s="65">
        <f>IF(V3941=0,0,VLOOKUP(V3941,[1]원재료!C:H,3,0)*0.001)</f>
        <v>3.25</v>
      </c>
      <c r="Z3941" s="65">
        <f t="shared" si="320"/>
        <v>339639.30000000005</v>
      </c>
      <c r="AA3941" s="28"/>
      <c r="AB3941" s="66" t="s">
        <v>232</v>
      </c>
    </row>
    <row r="3942" spans="1:28" ht="19.5" customHeight="1" x14ac:dyDescent="0.45">
      <c r="A3942" s="58">
        <v>46170</v>
      </c>
      <c r="B3942" s="62" t="s">
        <v>29</v>
      </c>
      <c r="C3942" s="63" t="s">
        <v>168</v>
      </c>
      <c r="D3942" s="31" t="s">
        <v>331</v>
      </c>
      <c r="E3942" s="28" t="s">
        <v>332</v>
      </c>
      <c r="F3942" s="27" t="str">
        <f>VLOOKUP(표1[[#This Row],[품번]],[1]!품번구분[#Data],2,0)</f>
        <v>G</v>
      </c>
      <c r="G3942" s="28">
        <v>16</v>
      </c>
      <c r="H3942" s="28">
        <v>58</v>
      </c>
      <c r="I3942" s="28">
        <v>0</v>
      </c>
      <c r="J3942" s="29">
        <f>표1[[#This Row],[C/V]]*표1[[#This Row],[판수]]-표1[[#This Row],[불량수량]]</f>
        <v>928</v>
      </c>
      <c r="K3942" s="28" t="s">
        <v>330</v>
      </c>
      <c r="L3942" s="28" t="s">
        <v>34</v>
      </c>
      <c r="M3942" s="44" t="s">
        <v>230</v>
      </c>
      <c r="N3942" s="55" t="s">
        <v>353</v>
      </c>
      <c r="O3942" s="25">
        <f t="shared" si="322"/>
        <v>620</v>
      </c>
      <c r="P3942" s="31">
        <v>0</v>
      </c>
      <c r="Q3942" s="64"/>
      <c r="R3942" s="33">
        <f t="shared" si="324"/>
        <v>5.612903225806452</v>
      </c>
      <c r="S3942" s="34">
        <f t="shared" si="323"/>
        <v>120</v>
      </c>
      <c r="T3942" s="29">
        <f>IF(L3942="비가동",0,VLOOKUP(E3942,[1]단가!$D$4:$G$1048576,4,0))</f>
        <v>820.4</v>
      </c>
      <c r="U3942" s="29">
        <f t="shared" si="319"/>
        <v>761331.19999999995</v>
      </c>
      <c r="V3942" s="36" t="str">
        <f>IF($L3942="비가동",0,IF($B3942="in",VLOOKUP($E3942,[1]투입량!$M:$T,3,FALSE),VLOOKUP($E3942,[1]투입량!$D:$I,3,FALSE)))</f>
        <v>E5005-1</v>
      </c>
      <c r="W3942" s="29">
        <f>IF($L3942="비가동",0,IF($B3942="in",VLOOKUP($E3942,[1]투입량!$M:$T,6,FALSE),VLOOKUP($E3942,[1]투입량!$D:$I,5,FALSE)))</f>
        <v>360</v>
      </c>
      <c r="X3942" s="29">
        <f t="shared" si="321"/>
        <v>22968.000000000004</v>
      </c>
      <c r="Y3942" s="65">
        <f>IF(V3942=0,0,VLOOKUP(V3942,[1]원재료!C:H,3,0)*0.001)</f>
        <v>3.25</v>
      </c>
      <c r="Z3942" s="65">
        <f t="shared" si="320"/>
        <v>74646.000000000015</v>
      </c>
      <c r="AA3942" s="28"/>
      <c r="AB3942" s="66" t="s">
        <v>232</v>
      </c>
    </row>
    <row r="3943" spans="1:28" ht="19.5" customHeight="1" x14ac:dyDescent="0.45">
      <c r="A3943" s="58">
        <v>46170</v>
      </c>
      <c r="B3943" s="62" t="s">
        <v>29</v>
      </c>
      <c r="C3943" s="63" t="s">
        <v>168</v>
      </c>
      <c r="D3943" s="31" t="s">
        <v>333</v>
      </c>
      <c r="E3943" s="28" t="s">
        <v>332</v>
      </c>
      <c r="F3943" s="27" t="str">
        <f>VLOOKUP(표1[[#This Row],[품번]],[1]!품번구분[#Data],2,0)</f>
        <v>G</v>
      </c>
      <c r="G3943" s="28">
        <v>16</v>
      </c>
      <c r="H3943" s="28">
        <v>58</v>
      </c>
      <c r="I3943" s="28">
        <v>0</v>
      </c>
      <c r="J3943" s="29">
        <f>표1[[#This Row],[C/V]]*표1[[#This Row],[판수]]-표1[[#This Row],[불량수량]]</f>
        <v>928</v>
      </c>
      <c r="K3943" s="28" t="s">
        <v>330</v>
      </c>
      <c r="L3943" s="28" t="s">
        <v>34</v>
      </c>
      <c r="M3943" s="44" t="s">
        <v>230</v>
      </c>
      <c r="N3943" s="55" t="s">
        <v>353</v>
      </c>
      <c r="O3943" s="25">
        <f t="shared" si="322"/>
        <v>620</v>
      </c>
      <c r="P3943" s="31">
        <v>0</v>
      </c>
      <c r="Q3943" s="64"/>
      <c r="R3943" s="33">
        <f t="shared" si="324"/>
        <v>5.612903225806452</v>
      </c>
      <c r="S3943" s="34">
        <f t="shared" si="323"/>
        <v>120</v>
      </c>
      <c r="T3943" s="29">
        <f>IF(L3943="비가동",0,VLOOKUP(E3943,[1]단가!$D$4:$G$1048576,4,0))</f>
        <v>820.4</v>
      </c>
      <c r="U3943" s="29">
        <f t="shared" si="319"/>
        <v>761331.19999999995</v>
      </c>
      <c r="V3943" s="36" t="str">
        <f>IF($L3943="비가동",0,IF($B3943="in",VLOOKUP($E3943,[1]투입량!$M:$T,3,FALSE),VLOOKUP($E3943,[1]투입량!$D:$I,3,FALSE)))</f>
        <v>E5005-1</v>
      </c>
      <c r="W3943" s="29">
        <f>IF($L3943="비가동",0,IF($B3943="in",VLOOKUP($E3943,[1]투입량!$M:$T,6,FALSE),VLOOKUP($E3943,[1]투입량!$D:$I,5,FALSE)))</f>
        <v>360</v>
      </c>
      <c r="X3943" s="29">
        <f t="shared" si="321"/>
        <v>22968.000000000004</v>
      </c>
      <c r="Y3943" s="65">
        <f>IF(V3943=0,0,VLOOKUP(V3943,[1]원재료!C:H,3,0)*0.001)</f>
        <v>3.25</v>
      </c>
      <c r="Z3943" s="65">
        <f t="shared" si="320"/>
        <v>74646.000000000015</v>
      </c>
      <c r="AA3943" s="28"/>
      <c r="AB3943" s="66" t="s">
        <v>232</v>
      </c>
    </row>
    <row r="3944" spans="1:28" ht="19.5" customHeight="1" x14ac:dyDescent="0.45">
      <c r="A3944" s="58">
        <v>46170</v>
      </c>
      <c r="B3944" s="62" t="s">
        <v>29</v>
      </c>
      <c r="C3944" s="63" t="s">
        <v>168</v>
      </c>
      <c r="D3944" s="31" t="s">
        <v>328</v>
      </c>
      <c r="E3944" s="28" t="s">
        <v>236</v>
      </c>
      <c r="F3944" s="27" t="str">
        <f>VLOOKUP(표1[[#This Row],[품번]],[1]!품번구분[#Data],2,0)</f>
        <v>G</v>
      </c>
      <c r="G3944" s="28">
        <v>9</v>
      </c>
      <c r="H3944" s="28">
        <v>62</v>
      </c>
      <c r="I3944" s="28">
        <v>0</v>
      </c>
      <c r="J3944" s="29">
        <f>표1[[#This Row],[C/V]]*표1[[#This Row],[판수]]-표1[[#This Row],[불량수량]]</f>
        <v>558</v>
      </c>
      <c r="K3944" s="28" t="s">
        <v>334</v>
      </c>
      <c r="L3944" s="28" t="s">
        <v>117</v>
      </c>
      <c r="M3944" s="44" t="s">
        <v>353</v>
      </c>
      <c r="N3944" s="55" t="s">
        <v>230</v>
      </c>
      <c r="O3944" s="25">
        <f t="shared" si="322"/>
        <v>660</v>
      </c>
      <c r="P3944" s="31">
        <v>0</v>
      </c>
      <c r="Q3944" s="64"/>
      <c r="R3944" s="33">
        <f t="shared" si="324"/>
        <v>5.6363636363636358</v>
      </c>
      <c r="S3944" s="34">
        <f t="shared" si="323"/>
        <v>120</v>
      </c>
      <c r="T3944" s="29">
        <f>IF(L3944="비가동",0,VLOOKUP(E3944,[1]단가!$D$4:$G$1048576,4,0))</f>
        <v>1541.9</v>
      </c>
      <c r="U3944" s="29">
        <f t="shared" si="319"/>
        <v>860380.20000000007</v>
      </c>
      <c r="V3944" s="36" t="str">
        <f>IF($L3944="비가동",0,IF($B3944="in",VLOOKUP($E3944,[1]투입량!$M:$T,3,FALSE),VLOOKUP($E3944,[1]투입량!$D:$I,3,FALSE)))</f>
        <v>E5005-1</v>
      </c>
      <c r="W3944" s="29">
        <f>IF($L3944="비가동",0,IF($B3944="in",VLOOKUP($E3944,[1]투입량!$M:$T,6,FALSE),VLOOKUP($E3944,[1]투입량!$D:$I,5,FALSE)))</f>
        <v>1638</v>
      </c>
      <c r="X3944" s="29">
        <f t="shared" si="321"/>
        <v>111711.6</v>
      </c>
      <c r="Y3944" s="65">
        <f>IF(V3944=0,0,VLOOKUP(V3944,[1]원재료!C:H,3,0)*0.001)</f>
        <v>3.25</v>
      </c>
      <c r="Z3944" s="65">
        <f t="shared" si="320"/>
        <v>363062.7</v>
      </c>
      <c r="AA3944" s="28"/>
      <c r="AB3944" s="66" t="s">
        <v>232</v>
      </c>
    </row>
    <row r="3945" spans="1:28" ht="19.5" customHeight="1" x14ac:dyDescent="0.45">
      <c r="A3945" s="58">
        <v>46170</v>
      </c>
      <c r="B3945" s="62" t="s">
        <v>29</v>
      </c>
      <c r="C3945" s="63" t="s">
        <v>168</v>
      </c>
      <c r="D3945" s="31" t="s">
        <v>331</v>
      </c>
      <c r="E3945" s="28" t="s">
        <v>332</v>
      </c>
      <c r="F3945" s="27" t="str">
        <f>VLOOKUP(표1[[#This Row],[품번]],[1]!품번구분[#Data],2,0)</f>
        <v>G</v>
      </c>
      <c r="G3945" s="28">
        <v>16</v>
      </c>
      <c r="H3945" s="28">
        <v>62</v>
      </c>
      <c r="I3945" s="28">
        <v>0</v>
      </c>
      <c r="J3945" s="29">
        <f>표1[[#This Row],[C/V]]*표1[[#This Row],[판수]]-표1[[#This Row],[불량수량]]</f>
        <v>992</v>
      </c>
      <c r="K3945" s="28" t="s">
        <v>334</v>
      </c>
      <c r="L3945" s="28" t="s">
        <v>117</v>
      </c>
      <c r="M3945" s="44" t="s">
        <v>353</v>
      </c>
      <c r="N3945" s="55" t="s">
        <v>230</v>
      </c>
      <c r="O3945" s="25">
        <f t="shared" si="322"/>
        <v>660</v>
      </c>
      <c r="P3945" s="31">
        <v>0</v>
      </c>
      <c r="Q3945" s="64"/>
      <c r="R3945" s="33">
        <f t="shared" si="324"/>
        <v>5.6363636363636358</v>
      </c>
      <c r="S3945" s="34">
        <f t="shared" si="323"/>
        <v>120</v>
      </c>
      <c r="T3945" s="29">
        <f>IF(L3945="비가동",0,VLOOKUP(E3945,[1]단가!$D$4:$G$1048576,4,0))</f>
        <v>820.4</v>
      </c>
      <c r="U3945" s="29">
        <f t="shared" si="319"/>
        <v>813836.79999999993</v>
      </c>
      <c r="V3945" s="36" t="str">
        <f>IF($L3945="비가동",0,IF($B3945="in",VLOOKUP($E3945,[1]투입량!$M:$T,3,FALSE),VLOOKUP($E3945,[1]투입량!$D:$I,3,FALSE)))</f>
        <v>E5005-1</v>
      </c>
      <c r="W3945" s="29">
        <f>IF($L3945="비가동",0,IF($B3945="in",VLOOKUP($E3945,[1]투입량!$M:$T,6,FALSE),VLOOKUP($E3945,[1]투입량!$D:$I,5,FALSE)))</f>
        <v>360</v>
      </c>
      <c r="X3945" s="29">
        <f t="shared" si="321"/>
        <v>24552.000000000004</v>
      </c>
      <c r="Y3945" s="65">
        <f>IF(V3945=0,0,VLOOKUP(V3945,[1]원재료!C:H,3,0)*0.001)</f>
        <v>3.25</v>
      </c>
      <c r="Z3945" s="65">
        <f t="shared" si="320"/>
        <v>79794.000000000015</v>
      </c>
      <c r="AA3945" s="28"/>
      <c r="AB3945" s="66" t="s">
        <v>232</v>
      </c>
    </row>
    <row r="3946" spans="1:28" ht="19.5" customHeight="1" x14ac:dyDescent="0.45">
      <c r="A3946" s="58">
        <v>46170</v>
      </c>
      <c r="B3946" s="62" t="s">
        <v>29</v>
      </c>
      <c r="C3946" s="63" t="s">
        <v>168</v>
      </c>
      <c r="D3946" s="31" t="s">
        <v>333</v>
      </c>
      <c r="E3946" s="28" t="s">
        <v>332</v>
      </c>
      <c r="F3946" s="27" t="str">
        <f>VLOOKUP(표1[[#This Row],[품번]],[1]!품번구분[#Data],2,0)</f>
        <v>G</v>
      </c>
      <c r="G3946" s="28">
        <v>16</v>
      </c>
      <c r="H3946" s="28">
        <v>62</v>
      </c>
      <c r="I3946" s="28">
        <v>0</v>
      </c>
      <c r="J3946" s="29">
        <f>표1[[#This Row],[C/V]]*표1[[#This Row],[판수]]-표1[[#This Row],[불량수량]]</f>
        <v>992</v>
      </c>
      <c r="K3946" s="28" t="s">
        <v>334</v>
      </c>
      <c r="L3946" s="28" t="s">
        <v>117</v>
      </c>
      <c r="M3946" s="44" t="s">
        <v>353</v>
      </c>
      <c r="N3946" s="55" t="s">
        <v>230</v>
      </c>
      <c r="O3946" s="25">
        <f t="shared" si="322"/>
        <v>660</v>
      </c>
      <c r="P3946" s="31">
        <v>0</v>
      </c>
      <c r="Q3946" s="64"/>
      <c r="R3946" s="33">
        <f t="shared" si="324"/>
        <v>5.6363636363636358</v>
      </c>
      <c r="S3946" s="34">
        <f t="shared" si="323"/>
        <v>120</v>
      </c>
      <c r="T3946" s="29">
        <f>IF(L3946="비가동",0,VLOOKUP(E3946,[1]단가!$D$4:$G$1048576,4,0))</f>
        <v>820.4</v>
      </c>
      <c r="U3946" s="29">
        <f t="shared" si="319"/>
        <v>813836.79999999993</v>
      </c>
      <c r="V3946" s="36" t="str">
        <f>IF($L3946="비가동",0,IF($B3946="in",VLOOKUP($E3946,[1]투입량!$M:$T,3,FALSE),VLOOKUP($E3946,[1]투입량!$D:$I,3,FALSE)))</f>
        <v>E5005-1</v>
      </c>
      <c r="W3946" s="29">
        <f>IF($L3946="비가동",0,IF($B3946="in",VLOOKUP($E3946,[1]투입량!$M:$T,6,FALSE),VLOOKUP($E3946,[1]투입량!$D:$I,5,FALSE)))</f>
        <v>360</v>
      </c>
      <c r="X3946" s="29">
        <f t="shared" si="321"/>
        <v>24552.000000000004</v>
      </c>
      <c r="Y3946" s="65">
        <f>IF(V3946=0,0,VLOOKUP(V3946,[1]원재료!C:H,3,0)*0.001)</f>
        <v>3.25</v>
      </c>
      <c r="Z3946" s="65">
        <f t="shared" si="320"/>
        <v>79794.000000000015</v>
      </c>
      <c r="AA3946" s="28"/>
      <c r="AB3946" s="66" t="s">
        <v>232</v>
      </c>
    </row>
    <row r="3947" spans="1:28" ht="19.5" customHeight="1" x14ac:dyDescent="0.45">
      <c r="A3947" s="58">
        <v>46170</v>
      </c>
      <c r="B3947" s="62" t="s">
        <v>29</v>
      </c>
      <c r="C3947" s="63" t="s">
        <v>168</v>
      </c>
      <c r="D3947" s="31" t="s">
        <v>335</v>
      </c>
      <c r="E3947" s="28" t="s">
        <v>336</v>
      </c>
      <c r="F3947" s="27" t="str">
        <f>VLOOKUP(표1[[#This Row],[품번]],[1]!품번구분[#Data],2,0)</f>
        <v>G</v>
      </c>
      <c r="G3947" s="28">
        <v>12</v>
      </c>
      <c r="H3947" s="28">
        <v>74</v>
      </c>
      <c r="I3947" s="28">
        <v>0</v>
      </c>
      <c r="J3947" s="29">
        <f>표1[[#This Row],[C/V]]*표1[[#This Row],[판수]]-표1[[#This Row],[불량수량]]</f>
        <v>888</v>
      </c>
      <c r="K3947" s="28" t="s">
        <v>337</v>
      </c>
      <c r="L3947" s="28" t="s">
        <v>34</v>
      </c>
      <c r="M3947" s="44" t="s">
        <v>230</v>
      </c>
      <c r="N3947" s="55" t="s">
        <v>353</v>
      </c>
      <c r="O3947" s="25">
        <f t="shared" si="322"/>
        <v>620</v>
      </c>
      <c r="P3947" s="31">
        <v>0</v>
      </c>
      <c r="Q3947" s="64"/>
      <c r="R3947" s="33">
        <f t="shared" si="324"/>
        <v>7.161290322580645</v>
      </c>
      <c r="S3947" s="34">
        <f t="shared" si="323"/>
        <v>155</v>
      </c>
      <c r="T3947" s="29">
        <f>IF(L3947="비가동",0,VLOOKUP(E3947,[1]단가!$D$4:$G$1048576,4,0))</f>
        <v>382.8</v>
      </c>
      <c r="U3947" s="29">
        <f t="shared" si="319"/>
        <v>339926.4</v>
      </c>
      <c r="V3947" s="36" t="str">
        <f>IF($L3947="비가동",0,IF($B3947="in",VLOOKUP($E3947,[1]투입량!$M:$T,3,FALSE),VLOOKUP($E3947,[1]투입량!$D:$I,3,FALSE)))</f>
        <v>E5007</v>
      </c>
      <c r="W3947" s="29">
        <f>IF($L3947="비가동",0,IF($B3947="in",VLOOKUP($E3947,[1]투입량!$M:$T,6,FALSE),VLOOKUP($E3947,[1]투입량!$D:$I,5,FALSE)))</f>
        <v>480</v>
      </c>
      <c r="X3947" s="29">
        <f t="shared" si="321"/>
        <v>39072</v>
      </c>
      <c r="Y3947" s="65">
        <f>IF(V3947=0,0,VLOOKUP(V3947,[1]원재료!C:H,3,0)*0.001)</f>
        <v>4.55</v>
      </c>
      <c r="Z3947" s="65">
        <f t="shared" si="320"/>
        <v>177777.6</v>
      </c>
      <c r="AA3947" s="28"/>
      <c r="AB3947" s="66" t="s">
        <v>232</v>
      </c>
    </row>
    <row r="3948" spans="1:28" ht="19.5" customHeight="1" x14ac:dyDescent="0.45">
      <c r="A3948" s="58">
        <v>46170</v>
      </c>
      <c r="B3948" s="62" t="s">
        <v>29</v>
      </c>
      <c r="C3948" s="63" t="s">
        <v>168</v>
      </c>
      <c r="D3948" s="31" t="s">
        <v>338</v>
      </c>
      <c r="E3948" s="28" t="s">
        <v>506</v>
      </c>
      <c r="F3948" s="27" t="str">
        <f>VLOOKUP(표1[[#This Row],[품번]],[1]!품번구분[#Data],2,0)</f>
        <v>G</v>
      </c>
      <c r="G3948" s="28">
        <v>8</v>
      </c>
      <c r="H3948" s="28">
        <v>49</v>
      </c>
      <c r="I3948" s="28">
        <v>0</v>
      </c>
      <c r="J3948" s="29">
        <f>표1[[#This Row],[C/V]]*표1[[#This Row],[판수]]-표1[[#This Row],[불량수량]]</f>
        <v>392</v>
      </c>
      <c r="K3948" s="28" t="s">
        <v>337</v>
      </c>
      <c r="L3948" s="28" t="s">
        <v>34</v>
      </c>
      <c r="M3948" s="44" t="s">
        <v>230</v>
      </c>
      <c r="N3948" s="55" t="s">
        <v>353</v>
      </c>
      <c r="O3948" s="25">
        <f t="shared" si="322"/>
        <v>620</v>
      </c>
      <c r="P3948" s="31">
        <v>0</v>
      </c>
      <c r="Q3948" s="64"/>
      <c r="R3948" s="33">
        <f t="shared" si="324"/>
        <v>4.7419354838709671</v>
      </c>
      <c r="S3948" s="34">
        <f t="shared" si="323"/>
        <v>105</v>
      </c>
      <c r="T3948" s="29">
        <f>IF(L3948="비가동",0,VLOOKUP(E3948,[1]단가!$D$4:$G$1048576,4,0))</f>
        <v>580</v>
      </c>
      <c r="U3948" s="29">
        <f t="shared" si="319"/>
        <v>227360</v>
      </c>
      <c r="V3948" s="36" t="str">
        <f>IF($L3948="비가동",0,IF($B3948="in",VLOOKUP($E3948,[1]투입량!$M:$T,3,FALSE),VLOOKUP($E3948,[1]투입량!$D:$I,3,FALSE)))</f>
        <v>E5007</v>
      </c>
      <c r="W3948" s="29">
        <f>IF($L3948="비가동",0,IF($B3948="in",VLOOKUP($E3948,[1]투입량!$M:$T,6,FALSE),VLOOKUP($E3948,[1]투입량!$D:$I,5,FALSE)))</f>
        <v>0</v>
      </c>
      <c r="X3948" s="29">
        <f t="shared" si="321"/>
        <v>0</v>
      </c>
      <c r="Y3948" s="65">
        <f>IF(V3948=0,0,VLOOKUP(V3948,[1]원재료!C:H,3,0)*0.001)</f>
        <v>4.55</v>
      </c>
      <c r="Z3948" s="65">
        <f t="shared" si="320"/>
        <v>0</v>
      </c>
      <c r="AA3948" s="28"/>
      <c r="AB3948" s="66" t="s">
        <v>232</v>
      </c>
    </row>
    <row r="3949" spans="1:28" ht="19.5" customHeight="1" x14ac:dyDescent="0.45">
      <c r="A3949" s="58">
        <v>46170</v>
      </c>
      <c r="B3949" s="62" t="s">
        <v>29</v>
      </c>
      <c r="C3949" s="63" t="s">
        <v>168</v>
      </c>
      <c r="D3949" s="31" t="s">
        <v>340</v>
      </c>
      <c r="E3949" s="28" t="s">
        <v>437</v>
      </c>
      <c r="F3949" s="27" t="str">
        <f>VLOOKUP(표1[[#This Row],[품번]],[1]!품번구분[#Data],2,0)</f>
        <v>G</v>
      </c>
      <c r="G3949" s="28">
        <v>6</v>
      </c>
      <c r="H3949" s="28">
        <v>75</v>
      </c>
      <c r="I3949" s="28">
        <v>0</v>
      </c>
      <c r="J3949" s="29">
        <f>표1[[#This Row],[C/V]]*표1[[#This Row],[판수]]-표1[[#This Row],[불량수량]]</f>
        <v>450</v>
      </c>
      <c r="K3949" s="28" t="s">
        <v>337</v>
      </c>
      <c r="L3949" s="28" t="s">
        <v>34</v>
      </c>
      <c r="M3949" s="44" t="s">
        <v>230</v>
      </c>
      <c r="N3949" s="55" t="s">
        <v>353</v>
      </c>
      <c r="O3949" s="25">
        <f t="shared" si="322"/>
        <v>620</v>
      </c>
      <c r="P3949" s="31">
        <v>0</v>
      </c>
      <c r="Q3949" s="64"/>
      <c r="R3949" s="33">
        <f t="shared" si="324"/>
        <v>7.258064516129032</v>
      </c>
      <c r="S3949" s="34">
        <f t="shared" si="323"/>
        <v>156</v>
      </c>
      <c r="T3949" s="29">
        <f>IF(L3949="비가동",0,VLOOKUP(E3949,[1]단가!$D$4:$G$1048576,4,0))</f>
        <v>1315</v>
      </c>
      <c r="U3949" s="29">
        <f t="shared" si="319"/>
        <v>591750</v>
      </c>
      <c r="V3949" s="36" t="str">
        <f>IF($L3949="비가동",0,IF($B3949="in",VLOOKUP($E3949,[1]투입량!$M:$T,3,FALSE),VLOOKUP($E3949,[1]투입량!$D:$I,3,FALSE)))</f>
        <v>E5005-1</v>
      </c>
      <c r="W3949" s="29">
        <f>IF($L3949="비가동",0,IF($B3949="in",VLOOKUP($E3949,[1]투입량!$M:$T,6,FALSE),VLOOKUP($E3949,[1]투입량!$D:$I,5,FALSE)))</f>
        <v>0</v>
      </c>
      <c r="X3949" s="29">
        <f t="shared" si="321"/>
        <v>0</v>
      </c>
      <c r="Y3949" s="65">
        <f>IF(V3949=0,0,VLOOKUP(V3949,[1]원재료!C:H,3,0)*0.001)</f>
        <v>3.25</v>
      </c>
      <c r="Z3949" s="65">
        <f t="shared" si="320"/>
        <v>0</v>
      </c>
      <c r="AA3949" s="28"/>
      <c r="AB3949" s="66" t="s">
        <v>232</v>
      </c>
    </row>
    <row r="3950" spans="1:28" ht="19.5" customHeight="1" x14ac:dyDescent="0.45">
      <c r="A3950" s="58">
        <v>46170</v>
      </c>
      <c r="B3950" s="62" t="s">
        <v>29</v>
      </c>
      <c r="C3950" s="63" t="s">
        <v>168</v>
      </c>
      <c r="D3950" s="31" t="s">
        <v>335</v>
      </c>
      <c r="E3950" s="28" t="s">
        <v>336</v>
      </c>
      <c r="F3950" s="27" t="str">
        <f>VLOOKUP(표1[[#This Row],[품번]],[1]!품번구분[#Data],2,0)</f>
        <v>G</v>
      </c>
      <c r="G3950" s="28">
        <v>12</v>
      </c>
      <c r="H3950" s="28">
        <v>81</v>
      </c>
      <c r="I3950" s="28">
        <v>0</v>
      </c>
      <c r="J3950" s="29">
        <f>표1[[#This Row],[C/V]]*표1[[#This Row],[판수]]-표1[[#This Row],[불량수량]]</f>
        <v>972</v>
      </c>
      <c r="K3950" s="28" t="s">
        <v>342</v>
      </c>
      <c r="L3950" s="28" t="s">
        <v>117</v>
      </c>
      <c r="M3950" s="44" t="s">
        <v>353</v>
      </c>
      <c r="N3950" s="55" t="s">
        <v>230</v>
      </c>
      <c r="O3950" s="25">
        <f t="shared" si="322"/>
        <v>660</v>
      </c>
      <c r="P3950" s="31">
        <v>0</v>
      </c>
      <c r="Q3950" s="64"/>
      <c r="R3950" s="33">
        <f t="shared" si="324"/>
        <v>7.3636363636363633</v>
      </c>
      <c r="S3950" s="34">
        <f t="shared" si="323"/>
        <v>155</v>
      </c>
      <c r="T3950" s="29">
        <f>IF(L3950="비가동",0,VLOOKUP(E3950,[1]단가!$D$4:$G$1048576,4,0))</f>
        <v>382.8</v>
      </c>
      <c r="U3950" s="29">
        <f t="shared" si="319"/>
        <v>372081.60000000003</v>
      </c>
      <c r="V3950" s="36" t="str">
        <f>IF($L3950="비가동",0,IF($B3950="in",VLOOKUP($E3950,[1]투입량!$M:$T,3,FALSE),VLOOKUP($E3950,[1]투입량!$D:$I,3,FALSE)))</f>
        <v>E5007</v>
      </c>
      <c r="W3950" s="29">
        <f>IF($L3950="비가동",0,IF($B3950="in",VLOOKUP($E3950,[1]투입량!$M:$T,6,FALSE),VLOOKUP($E3950,[1]투입량!$D:$I,5,FALSE)))</f>
        <v>480</v>
      </c>
      <c r="X3950" s="29">
        <f t="shared" si="321"/>
        <v>42768</v>
      </c>
      <c r="Y3950" s="65">
        <f>IF(V3950=0,0,VLOOKUP(V3950,[1]원재료!C:H,3,0)*0.001)</f>
        <v>4.55</v>
      </c>
      <c r="Z3950" s="65">
        <f t="shared" si="320"/>
        <v>194594.4</v>
      </c>
      <c r="AA3950" s="28"/>
      <c r="AB3950" s="66" t="s">
        <v>232</v>
      </c>
    </row>
    <row r="3951" spans="1:28" ht="19.5" customHeight="1" x14ac:dyDescent="0.45">
      <c r="A3951" s="58">
        <v>46170</v>
      </c>
      <c r="B3951" s="62" t="s">
        <v>29</v>
      </c>
      <c r="C3951" s="63" t="s">
        <v>168</v>
      </c>
      <c r="D3951" s="31" t="s">
        <v>338</v>
      </c>
      <c r="E3951" s="28" t="s">
        <v>506</v>
      </c>
      <c r="F3951" s="27" t="str">
        <f>VLOOKUP(표1[[#This Row],[품번]],[1]!품번구분[#Data],2,0)</f>
        <v>G</v>
      </c>
      <c r="G3951" s="28">
        <v>8</v>
      </c>
      <c r="H3951" s="28">
        <v>56</v>
      </c>
      <c r="I3951" s="28">
        <v>0</v>
      </c>
      <c r="J3951" s="29">
        <f>표1[[#This Row],[C/V]]*표1[[#This Row],[판수]]-표1[[#This Row],[불량수량]]</f>
        <v>448</v>
      </c>
      <c r="K3951" s="28" t="s">
        <v>342</v>
      </c>
      <c r="L3951" s="28" t="s">
        <v>117</v>
      </c>
      <c r="M3951" s="44" t="s">
        <v>353</v>
      </c>
      <c r="N3951" s="55" t="s">
        <v>230</v>
      </c>
      <c r="O3951" s="25">
        <f t="shared" si="322"/>
        <v>660</v>
      </c>
      <c r="P3951" s="31">
        <v>0</v>
      </c>
      <c r="Q3951" s="64"/>
      <c r="R3951" s="33">
        <f t="shared" si="324"/>
        <v>5.0909090909090908</v>
      </c>
      <c r="S3951" s="34">
        <f t="shared" si="323"/>
        <v>105</v>
      </c>
      <c r="T3951" s="29">
        <f>IF(L3951="비가동",0,VLOOKUP(E3951,[1]단가!$D$4:$G$1048576,4,0))</f>
        <v>580</v>
      </c>
      <c r="U3951" s="29">
        <f t="shared" si="319"/>
        <v>259840</v>
      </c>
      <c r="V3951" s="36" t="str">
        <f>IF($L3951="비가동",0,IF($B3951="in",VLOOKUP($E3951,[1]투입량!$M:$T,3,FALSE),VLOOKUP($E3951,[1]투입량!$D:$I,3,FALSE)))</f>
        <v>E5007</v>
      </c>
      <c r="W3951" s="29">
        <f>IF($L3951="비가동",0,IF($B3951="in",VLOOKUP($E3951,[1]투입량!$M:$T,6,FALSE),VLOOKUP($E3951,[1]투입량!$D:$I,5,FALSE)))</f>
        <v>0</v>
      </c>
      <c r="X3951" s="29">
        <f t="shared" si="321"/>
        <v>0</v>
      </c>
      <c r="Y3951" s="65">
        <f>IF(V3951=0,0,VLOOKUP(V3951,[1]원재료!C:H,3,0)*0.001)</f>
        <v>4.55</v>
      </c>
      <c r="Z3951" s="65">
        <f t="shared" si="320"/>
        <v>0</v>
      </c>
      <c r="AA3951" s="28"/>
      <c r="AB3951" s="66" t="s">
        <v>232</v>
      </c>
    </row>
    <row r="3952" spans="1:28" ht="19.5" customHeight="1" x14ac:dyDescent="0.45">
      <c r="A3952" s="58">
        <v>46170</v>
      </c>
      <c r="B3952" s="62" t="s">
        <v>29</v>
      </c>
      <c r="C3952" s="63" t="s">
        <v>168</v>
      </c>
      <c r="D3952" s="31" t="s">
        <v>340</v>
      </c>
      <c r="E3952" s="28" t="s">
        <v>437</v>
      </c>
      <c r="F3952" s="27" t="str">
        <f>VLOOKUP(표1[[#This Row],[품번]],[1]!품번구분[#Data],2,0)</f>
        <v>G</v>
      </c>
      <c r="G3952" s="28">
        <v>6</v>
      </c>
      <c r="H3952" s="28">
        <v>81</v>
      </c>
      <c r="I3952" s="28">
        <v>0</v>
      </c>
      <c r="J3952" s="29">
        <f>표1[[#This Row],[C/V]]*표1[[#This Row],[판수]]-표1[[#This Row],[불량수량]]</f>
        <v>486</v>
      </c>
      <c r="K3952" s="28" t="s">
        <v>342</v>
      </c>
      <c r="L3952" s="28" t="s">
        <v>117</v>
      </c>
      <c r="M3952" s="44" t="s">
        <v>353</v>
      </c>
      <c r="N3952" s="55" t="s">
        <v>230</v>
      </c>
      <c r="O3952" s="25">
        <f t="shared" si="322"/>
        <v>660</v>
      </c>
      <c r="P3952" s="31">
        <v>0</v>
      </c>
      <c r="Q3952" s="64"/>
      <c r="R3952" s="33">
        <f t="shared" si="324"/>
        <v>7.3636363636363633</v>
      </c>
      <c r="S3952" s="34">
        <f t="shared" si="323"/>
        <v>156</v>
      </c>
      <c r="T3952" s="29">
        <f>IF(L3952="비가동",0,VLOOKUP(E3952,[1]단가!$D$4:$G$1048576,4,0))</f>
        <v>1315</v>
      </c>
      <c r="U3952" s="29">
        <f t="shared" si="319"/>
        <v>639090</v>
      </c>
      <c r="V3952" s="36" t="str">
        <f>IF($L3952="비가동",0,IF($B3952="in",VLOOKUP($E3952,[1]투입량!$M:$T,3,FALSE),VLOOKUP($E3952,[1]투입량!$D:$I,3,FALSE)))</f>
        <v>E5005-1</v>
      </c>
      <c r="W3952" s="29">
        <f>IF($L3952="비가동",0,IF($B3952="in",VLOOKUP($E3952,[1]투입량!$M:$T,6,FALSE),VLOOKUP($E3952,[1]투입량!$D:$I,5,FALSE)))</f>
        <v>0</v>
      </c>
      <c r="X3952" s="29">
        <f t="shared" si="321"/>
        <v>0</v>
      </c>
      <c r="Y3952" s="65">
        <f>IF(V3952=0,0,VLOOKUP(V3952,[1]원재료!C:H,3,0)*0.001)</f>
        <v>3.25</v>
      </c>
      <c r="Z3952" s="65">
        <f t="shared" si="320"/>
        <v>0</v>
      </c>
      <c r="AA3952" s="28"/>
      <c r="AB3952" s="66" t="s">
        <v>232</v>
      </c>
    </row>
    <row r="3953" spans="1:28" ht="19.5" customHeight="1" x14ac:dyDescent="0.45">
      <c r="A3953" s="58">
        <v>46170</v>
      </c>
      <c r="B3953" s="62" t="s">
        <v>29</v>
      </c>
      <c r="C3953" s="63" t="s">
        <v>168</v>
      </c>
      <c r="D3953" s="31" t="s">
        <v>370</v>
      </c>
      <c r="E3953" s="28" t="s">
        <v>366</v>
      </c>
      <c r="F3953" s="27" t="str">
        <f>VLOOKUP(표1[[#This Row],[품번]],[1]!품번구분[#Data],2,0)</f>
        <v>G</v>
      </c>
      <c r="G3953" s="28">
        <v>4</v>
      </c>
      <c r="H3953" s="28">
        <v>83</v>
      </c>
      <c r="I3953" s="28">
        <v>0</v>
      </c>
      <c r="J3953" s="29">
        <f>표1[[#This Row],[C/V]]*표1[[#This Row],[판수]]-표1[[#This Row],[불량수량]]</f>
        <v>332</v>
      </c>
      <c r="K3953" s="28" t="s">
        <v>301</v>
      </c>
      <c r="L3953" s="28" t="s">
        <v>34</v>
      </c>
      <c r="M3953" s="44" t="s">
        <v>230</v>
      </c>
      <c r="N3953" s="55" t="s">
        <v>353</v>
      </c>
      <c r="O3953" s="25">
        <f t="shared" si="322"/>
        <v>620</v>
      </c>
      <c r="P3953" s="31">
        <v>0</v>
      </c>
      <c r="Q3953" s="64"/>
      <c r="R3953" s="33">
        <f t="shared" si="324"/>
        <v>8.0322580645161299</v>
      </c>
      <c r="S3953" s="34">
        <f t="shared" si="323"/>
        <v>173</v>
      </c>
      <c r="T3953" s="29">
        <f>IF(L3953="비가동",0,VLOOKUP(E3953,[1]단가!$D$4:$G$1048576,4,0))</f>
        <v>771.3</v>
      </c>
      <c r="U3953" s="29">
        <f t="shared" si="319"/>
        <v>256071.59999999998</v>
      </c>
      <c r="V3953" s="36" t="str">
        <f>IF($L3953="비가동",0,IF($B3953="in",VLOOKUP($E3953,[1]투입량!$M:$T,3,FALSE),VLOOKUP($E3953,[1]투입량!$D:$I,3,FALSE)))</f>
        <v>E5005-1</v>
      </c>
      <c r="W3953" s="29">
        <f>IF($L3953="비가동",0,IF($B3953="in",VLOOKUP($E3953,[1]투입량!$M:$T,6,FALSE),VLOOKUP($E3953,[1]투입량!$D:$I,5,FALSE)))</f>
        <v>371</v>
      </c>
      <c r="X3953" s="29">
        <f t="shared" si="321"/>
        <v>33872.300000000003</v>
      </c>
      <c r="Y3953" s="65">
        <f>IF(V3953=0,0,VLOOKUP(V3953,[1]원재료!C:H,3,0)*0.001)</f>
        <v>3.25</v>
      </c>
      <c r="Z3953" s="65">
        <f t="shared" si="320"/>
        <v>110084.97500000001</v>
      </c>
      <c r="AA3953" s="28"/>
      <c r="AB3953" s="66" t="s">
        <v>232</v>
      </c>
    </row>
    <row r="3954" spans="1:28" ht="19.5" hidden="1" customHeight="1" x14ac:dyDescent="0.45">
      <c r="A3954" s="58">
        <v>46170</v>
      </c>
      <c r="B3954" s="62" t="s">
        <v>29</v>
      </c>
      <c r="C3954" s="63" t="s">
        <v>168</v>
      </c>
      <c r="D3954" s="31" t="s">
        <v>414</v>
      </c>
      <c r="E3954" s="28" t="s">
        <v>355</v>
      </c>
      <c r="F3954" s="27" t="str">
        <f>VLOOKUP(표1[[#This Row],[품번]],[1]!품번구분[#Data],2,0)</f>
        <v>G</v>
      </c>
      <c r="G3954" s="28">
        <v>20</v>
      </c>
      <c r="H3954" s="28">
        <v>60</v>
      </c>
      <c r="I3954" s="28">
        <v>0</v>
      </c>
      <c r="J3954" s="29">
        <f>표1[[#This Row],[C/V]]*표1[[#This Row],[판수]]-표1[[#This Row],[불량수량]]</f>
        <v>1200</v>
      </c>
      <c r="K3954" s="28" t="s">
        <v>301</v>
      </c>
      <c r="L3954" s="28" t="s">
        <v>34</v>
      </c>
      <c r="M3954" s="44" t="s">
        <v>230</v>
      </c>
      <c r="N3954" s="55" t="s">
        <v>353</v>
      </c>
      <c r="O3954" s="25">
        <f t="shared" si="322"/>
        <v>470</v>
      </c>
      <c r="P3954" s="31">
        <v>150</v>
      </c>
      <c r="Q3954" s="64" t="s">
        <v>398</v>
      </c>
      <c r="R3954" s="33">
        <f t="shared" si="324"/>
        <v>7.6595744680851059</v>
      </c>
      <c r="S3954" s="34">
        <f t="shared" si="323"/>
        <v>150</v>
      </c>
      <c r="T3954" s="29">
        <f>IF(L3954="비가동",0,VLOOKUP(E3954,[1]단가!$D$4:$G$1048576,4,0))</f>
        <v>380</v>
      </c>
      <c r="U3954" s="29">
        <f t="shared" si="319"/>
        <v>456000</v>
      </c>
      <c r="V3954" s="36" t="str">
        <f>IF($L3954="비가동",0,IF($B3954="in",VLOOKUP($E3954,[1]투입량!$M:$T,3,FALSE),VLOOKUP($E3954,[1]투입량!$D:$I,3,FALSE)))</f>
        <v>H-N7001</v>
      </c>
      <c r="W3954" s="29">
        <f>IF($L3954="비가동",0,IF($B3954="in",VLOOKUP($E3954,[1]투입량!$M:$T,6,FALSE),VLOOKUP($E3954,[1]투입량!$D:$I,5,FALSE)))</f>
        <v>84</v>
      </c>
      <c r="X3954" s="29">
        <f t="shared" si="321"/>
        <v>5544</v>
      </c>
      <c r="Y3954" s="65">
        <f>IF(V3954=0,0,VLOOKUP(V3954,[1]원재료!C:H,3,0)*0.001)</f>
        <v>22.900000000000002</v>
      </c>
      <c r="Z3954" s="65">
        <f t="shared" si="320"/>
        <v>126957.6</v>
      </c>
      <c r="AA3954" s="28"/>
      <c r="AB3954" s="66" t="s">
        <v>232</v>
      </c>
    </row>
    <row r="3955" spans="1:28" ht="19.5" customHeight="1" x14ac:dyDescent="0.45">
      <c r="A3955" s="58">
        <v>46170</v>
      </c>
      <c r="B3955" s="62" t="s">
        <v>29</v>
      </c>
      <c r="C3955" s="63" t="s">
        <v>168</v>
      </c>
      <c r="D3955" s="31" t="s">
        <v>416</v>
      </c>
      <c r="E3955" s="28" t="s">
        <v>417</v>
      </c>
      <c r="F3955" s="27" t="str">
        <f>VLOOKUP(표1[[#This Row],[품번]],[1]!품번구분[#Data],2,0)</f>
        <v>G</v>
      </c>
      <c r="G3955" s="28">
        <v>160</v>
      </c>
      <c r="H3955" s="28">
        <v>52</v>
      </c>
      <c r="I3955" s="28">
        <v>0</v>
      </c>
      <c r="J3955" s="29">
        <f>표1[[#This Row],[C/V]]*표1[[#This Row],[판수]]-표1[[#This Row],[불량수량]]</f>
        <v>8320</v>
      </c>
      <c r="K3955" s="28" t="s">
        <v>301</v>
      </c>
      <c r="L3955" s="28" t="s">
        <v>34</v>
      </c>
      <c r="M3955" s="44" t="s">
        <v>230</v>
      </c>
      <c r="N3955" s="55" t="s">
        <v>353</v>
      </c>
      <c r="O3955" s="25">
        <f t="shared" si="322"/>
        <v>620</v>
      </c>
      <c r="P3955" s="31">
        <v>0</v>
      </c>
      <c r="Q3955" s="64"/>
      <c r="R3955" s="33">
        <f t="shared" si="324"/>
        <v>5.032258064516129</v>
      </c>
      <c r="S3955" s="34">
        <f t="shared" si="323"/>
        <v>112</v>
      </c>
      <c r="T3955" s="29">
        <f>IF(L3955="비가동",0,VLOOKUP(E3955,[1]단가!$D$4:$G$1048576,4,0))</f>
        <v>58</v>
      </c>
      <c r="U3955" s="29">
        <f t="shared" ref="U3955:U4018" si="325">IF(L3955="비가동",0,T3955*J3955)</f>
        <v>482560</v>
      </c>
      <c r="V3955" s="36" t="str">
        <f>IF($L3955="비가동",0,IF($B3955="in",VLOOKUP($E3955,[1]투입량!$M:$T,3,FALSE),VLOOKUP($E3955,[1]투입량!$D:$I,3,FALSE)))</f>
        <v>E7003</v>
      </c>
      <c r="W3955" s="29">
        <f>IF($L3955="비가동",0,IF($B3955="in",VLOOKUP($E3955,[1]투입량!$M:$T,6,FALSE),VLOOKUP($E3955,[1]투입량!$D:$I,5,FALSE)))</f>
        <v>80</v>
      </c>
      <c r="X3955" s="29">
        <f t="shared" si="321"/>
        <v>4576</v>
      </c>
      <c r="Y3955" s="65">
        <f>IF(V3955=0,0,VLOOKUP(V3955,[1]원재료!C:H,3,0)*0.001)</f>
        <v>4.95</v>
      </c>
      <c r="Z3955" s="65">
        <f t="shared" ref="Z3955:Z4018" si="326">Y3955*X3955</f>
        <v>22651.200000000001</v>
      </c>
      <c r="AA3955" s="28"/>
      <c r="AB3955" s="66" t="s">
        <v>232</v>
      </c>
    </row>
    <row r="3956" spans="1:28" ht="19.5" customHeight="1" x14ac:dyDescent="0.45">
      <c r="A3956" s="58">
        <v>46170</v>
      </c>
      <c r="B3956" s="62" t="s">
        <v>29</v>
      </c>
      <c r="C3956" s="63" t="s">
        <v>168</v>
      </c>
      <c r="D3956" s="31" t="s">
        <v>370</v>
      </c>
      <c r="E3956" s="28" t="s">
        <v>366</v>
      </c>
      <c r="F3956" s="27" t="str">
        <f>VLOOKUP(표1[[#This Row],[품번]],[1]!품번구분[#Data],2,0)</f>
        <v>G</v>
      </c>
      <c r="G3956" s="28">
        <v>4</v>
      </c>
      <c r="H3956" s="28">
        <v>90</v>
      </c>
      <c r="I3956" s="28">
        <v>0</v>
      </c>
      <c r="J3956" s="29">
        <f>표1[[#This Row],[C/V]]*표1[[#This Row],[판수]]-표1[[#This Row],[불량수량]]</f>
        <v>360</v>
      </c>
      <c r="K3956" s="28" t="s">
        <v>358</v>
      </c>
      <c r="L3956" s="28" t="s">
        <v>117</v>
      </c>
      <c r="M3956" s="44" t="s">
        <v>353</v>
      </c>
      <c r="N3956" s="55" t="s">
        <v>230</v>
      </c>
      <c r="O3956" s="25">
        <f t="shared" si="322"/>
        <v>660</v>
      </c>
      <c r="P3956" s="31">
        <v>0</v>
      </c>
      <c r="Q3956" s="64"/>
      <c r="R3956" s="33">
        <f t="shared" si="324"/>
        <v>8.1818181818181817</v>
      </c>
      <c r="S3956" s="34">
        <f t="shared" si="323"/>
        <v>173</v>
      </c>
      <c r="T3956" s="29">
        <f>IF(L3956="비가동",0,VLOOKUP(E3956,[1]단가!$D$4:$G$1048576,4,0))</f>
        <v>771.3</v>
      </c>
      <c r="U3956" s="29">
        <f t="shared" si="325"/>
        <v>277668</v>
      </c>
      <c r="V3956" s="36" t="str">
        <f>IF($L3956="비가동",0,IF($B3956="in",VLOOKUP($E3956,[1]투입량!$M:$T,3,FALSE),VLOOKUP($E3956,[1]투입량!$D:$I,3,FALSE)))</f>
        <v>E5005-1</v>
      </c>
      <c r="W3956" s="29">
        <f>IF($L3956="비가동",0,IF($B3956="in",VLOOKUP($E3956,[1]투입량!$M:$T,6,FALSE),VLOOKUP($E3956,[1]투입량!$D:$I,5,FALSE)))</f>
        <v>371</v>
      </c>
      <c r="X3956" s="29">
        <f t="shared" ref="X3956:X4019" si="327">IF(L3956="비가동",0,(W3956*1.1)*H3956)</f>
        <v>36729</v>
      </c>
      <c r="Y3956" s="65">
        <f>IF(V3956=0,0,VLOOKUP(V3956,[1]원재료!C:H,3,0)*0.001)</f>
        <v>3.25</v>
      </c>
      <c r="Z3956" s="65">
        <f t="shared" si="326"/>
        <v>119369.25</v>
      </c>
      <c r="AA3956" s="28"/>
      <c r="AB3956" s="66" t="s">
        <v>232</v>
      </c>
    </row>
    <row r="3957" spans="1:28" ht="19.5" customHeight="1" x14ac:dyDescent="0.45">
      <c r="A3957" s="58">
        <v>46170</v>
      </c>
      <c r="B3957" s="62" t="s">
        <v>29</v>
      </c>
      <c r="C3957" s="63" t="s">
        <v>168</v>
      </c>
      <c r="D3957" s="31" t="s">
        <v>414</v>
      </c>
      <c r="E3957" s="28" t="s">
        <v>355</v>
      </c>
      <c r="F3957" s="27" t="str">
        <f>VLOOKUP(표1[[#This Row],[품번]],[1]!품번구분[#Data],2,0)</f>
        <v>G</v>
      </c>
      <c r="G3957" s="28">
        <v>20</v>
      </c>
      <c r="H3957" s="28">
        <v>90</v>
      </c>
      <c r="I3957" s="28">
        <v>0</v>
      </c>
      <c r="J3957" s="29">
        <f>표1[[#This Row],[C/V]]*표1[[#This Row],[판수]]-표1[[#This Row],[불량수량]]</f>
        <v>1800</v>
      </c>
      <c r="K3957" s="28" t="s">
        <v>358</v>
      </c>
      <c r="L3957" s="28" t="s">
        <v>117</v>
      </c>
      <c r="M3957" s="44" t="s">
        <v>353</v>
      </c>
      <c r="N3957" s="55" t="s">
        <v>230</v>
      </c>
      <c r="O3957" s="25">
        <f t="shared" si="322"/>
        <v>660</v>
      </c>
      <c r="P3957" s="31">
        <v>0</v>
      </c>
      <c r="Q3957" s="64"/>
      <c r="R3957" s="33">
        <f t="shared" si="324"/>
        <v>8.1818181818181817</v>
      </c>
      <c r="S3957" s="34">
        <f t="shared" si="323"/>
        <v>150</v>
      </c>
      <c r="T3957" s="29">
        <f>IF(L3957="비가동",0,VLOOKUP(E3957,[1]단가!$D$4:$G$1048576,4,0))</f>
        <v>380</v>
      </c>
      <c r="U3957" s="29">
        <f t="shared" si="325"/>
        <v>684000</v>
      </c>
      <c r="V3957" s="36" t="str">
        <f>IF($L3957="비가동",0,IF($B3957="in",VLOOKUP($E3957,[1]투입량!$M:$T,3,FALSE),VLOOKUP($E3957,[1]투입량!$D:$I,3,FALSE)))</f>
        <v>H-N7001</v>
      </c>
      <c r="W3957" s="29">
        <f>IF($L3957="비가동",0,IF($B3957="in",VLOOKUP($E3957,[1]투입량!$M:$T,6,FALSE),VLOOKUP($E3957,[1]투입량!$D:$I,5,FALSE)))</f>
        <v>84</v>
      </c>
      <c r="X3957" s="29">
        <f t="shared" si="327"/>
        <v>8316</v>
      </c>
      <c r="Y3957" s="65">
        <f>IF(V3957=0,0,VLOOKUP(V3957,[1]원재료!C:H,3,0)*0.001)</f>
        <v>22.900000000000002</v>
      </c>
      <c r="Z3957" s="65">
        <f t="shared" si="326"/>
        <v>190436.40000000002</v>
      </c>
      <c r="AA3957" s="28"/>
      <c r="AB3957" s="66" t="s">
        <v>232</v>
      </c>
    </row>
    <row r="3958" spans="1:28" ht="19.5" customHeight="1" x14ac:dyDescent="0.45">
      <c r="A3958" s="58">
        <v>46170</v>
      </c>
      <c r="B3958" s="62" t="s">
        <v>29</v>
      </c>
      <c r="C3958" s="63" t="s">
        <v>168</v>
      </c>
      <c r="D3958" s="31" t="s">
        <v>416</v>
      </c>
      <c r="E3958" s="28" t="s">
        <v>417</v>
      </c>
      <c r="F3958" s="27" t="str">
        <f>VLOOKUP(표1[[#This Row],[품번]],[1]!품번구분[#Data],2,0)</f>
        <v>G</v>
      </c>
      <c r="G3958" s="28">
        <v>160</v>
      </c>
      <c r="H3958" s="28">
        <v>60</v>
      </c>
      <c r="I3958" s="28">
        <v>0</v>
      </c>
      <c r="J3958" s="29">
        <f>표1[[#This Row],[C/V]]*표1[[#This Row],[판수]]-표1[[#This Row],[불량수량]]</f>
        <v>9600</v>
      </c>
      <c r="K3958" s="28" t="s">
        <v>358</v>
      </c>
      <c r="L3958" s="28" t="s">
        <v>117</v>
      </c>
      <c r="M3958" s="44" t="s">
        <v>353</v>
      </c>
      <c r="N3958" s="55" t="s">
        <v>230</v>
      </c>
      <c r="O3958" s="25">
        <f t="shared" si="322"/>
        <v>660</v>
      </c>
      <c r="P3958" s="31">
        <v>0</v>
      </c>
      <c r="Q3958" s="64"/>
      <c r="R3958" s="33">
        <f t="shared" si="324"/>
        <v>5.454545454545455</v>
      </c>
      <c r="S3958" s="34">
        <f t="shared" si="323"/>
        <v>112</v>
      </c>
      <c r="T3958" s="29">
        <f>IF(L3958="비가동",0,VLOOKUP(E3958,[1]단가!$D$4:$G$1048576,4,0))</f>
        <v>58</v>
      </c>
      <c r="U3958" s="29">
        <f t="shared" si="325"/>
        <v>556800</v>
      </c>
      <c r="V3958" s="36" t="str">
        <f>IF($L3958="비가동",0,IF($B3958="in",VLOOKUP($E3958,[1]투입량!$M:$T,3,FALSE),VLOOKUP($E3958,[1]투입량!$D:$I,3,FALSE)))</f>
        <v>E7003</v>
      </c>
      <c r="W3958" s="29">
        <f>IF($L3958="비가동",0,IF($B3958="in",VLOOKUP($E3958,[1]투입량!$M:$T,6,FALSE),VLOOKUP($E3958,[1]투입량!$D:$I,5,FALSE)))</f>
        <v>80</v>
      </c>
      <c r="X3958" s="29">
        <f t="shared" si="327"/>
        <v>5280</v>
      </c>
      <c r="Y3958" s="65">
        <f>IF(V3958=0,0,VLOOKUP(V3958,[1]원재료!C:H,3,0)*0.001)</f>
        <v>4.95</v>
      </c>
      <c r="Z3958" s="65">
        <f t="shared" si="326"/>
        <v>26136</v>
      </c>
      <c r="AA3958" s="28"/>
      <c r="AB3958" s="66" t="s">
        <v>232</v>
      </c>
    </row>
    <row r="3959" spans="1:28" ht="19.5" hidden="1" customHeight="1" x14ac:dyDescent="0.45">
      <c r="A3959" s="58">
        <v>46170</v>
      </c>
      <c r="B3959" s="62" t="s">
        <v>29</v>
      </c>
      <c r="C3959" s="63" t="s">
        <v>168</v>
      </c>
      <c r="D3959" s="31" t="s">
        <v>514</v>
      </c>
      <c r="E3959" s="28" t="s">
        <v>515</v>
      </c>
      <c r="F3959" s="27" t="str">
        <f>VLOOKUP(표1[[#This Row],[품번]],[1]!품번구분[#Data],2,0)</f>
        <v>G</v>
      </c>
      <c r="G3959" s="28">
        <v>12</v>
      </c>
      <c r="H3959" s="28">
        <v>90</v>
      </c>
      <c r="I3959" s="28">
        <v>0</v>
      </c>
      <c r="J3959" s="29">
        <f>표1[[#This Row],[C/V]]*표1[[#This Row],[판수]]-표1[[#This Row],[불량수량]]</f>
        <v>1080</v>
      </c>
      <c r="K3959" s="28" t="s">
        <v>386</v>
      </c>
      <c r="L3959" s="28" t="s">
        <v>34</v>
      </c>
      <c r="M3959" s="44" t="s">
        <v>230</v>
      </c>
      <c r="N3959" s="55" t="s">
        <v>353</v>
      </c>
      <c r="O3959" s="25">
        <f t="shared" si="322"/>
        <v>470</v>
      </c>
      <c r="P3959" s="31">
        <v>150</v>
      </c>
      <c r="Q3959" s="64" t="s">
        <v>343</v>
      </c>
      <c r="R3959" s="33">
        <f t="shared" si="324"/>
        <v>11.48936170212766</v>
      </c>
      <c r="S3959" s="34">
        <f t="shared" si="323"/>
        <v>90</v>
      </c>
      <c r="T3959" s="29">
        <f>IF(L3959="비가동",0,VLOOKUP(E3959,[1]단가!$D$4:$G$1048576,4,0))</f>
        <v>170</v>
      </c>
      <c r="U3959" s="29">
        <f t="shared" si="325"/>
        <v>183600</v>
      </c>
      <c r="V3959" s="36" t="str">
        <f>IF($L3959="비가동",0,IF($B3959="in",VLOOKUP($E3959,[1]투입량!$M:$T,3,FALSE),VLOOKUP($E3959,[1]투입량!$D:$I,3,FALSE)))</f>
        <v>E5005-1</v>
      </c>
      <c r="W3959" s="29">
        <f>IF($L3959="비가동",0,IF($B3959="in",VLOOKUP($E3959,[1]투입량!$M:$T,6,FALSE),VLOOKUP($E3959,[1]투입량!$D:$I,5,FALSE)))</f>
        <v>64</v>
      </c>
      <c r="X3959" s="29">
        <f t="shared" si="327"/>
        <v>6336.0000000000009</v>
      </c>
      <c r="Y3959" s="65">
        <f>IF(V3959=0,0,VLOOKUP(V3959,[1]원재료!C:H,3,0)*0.001)</f>
        <v>3.25</v>
      </c>
      <c r="Z3959" s="65">
        <f t="shared" si="326"/>
        <v>20592.000000000004</v>
      </c>
      <c r="AA3959" s="28" t="s">
        <v>409</v>
      </c>
      <c r="AB3959" s="66" t="s">
        <v>232</v>
      </c>
    </row>
    <row r="3960" spans="1:28" ht="19.5" customHeight="1" x14ac:dyDescent="0.45">
      <c r="A3960" s="58">
        <v>46170</v>
      </c>
      <c r="B3960" s="62" t="s">
        <v>29</v>
      </c>
      <c r="C3960" s="63" t="s">
        <v>168</v>
      </c>
      <c r="D3960" s="31" t="s">
        <v>345</v>
      </c>
      <c r="E3960" s="28" t="s">
        <v>346</v>
      </c>
      <c r="F3960" s="27" t="str">
        <f>VLOOKUP(표1[[#This Row],[품번]],[1]!품번구분[#Data],2,0)</f>
        <v>G</v>
      </c>
      <c r="G3960" s="28">
        <v>4</v>
      </c>
      <c r="H3960" s="28">
        <v>97</v>
      </c>
      <c r="I3960" s="28">
        <v>0</v>
      </c>
      <c r="J3960" s="29">
        <f>표1[[#This Row],[C/V]]*표1[[#This Row],[판수]]-표1[[#This Row],[불량수량]]</f>
        <v>388</v>
      </c>
      <c r="K3960" s="28" t="s">
        <v>347</v>
      </c>
      <c r="L3960" s="28" t="s">
        <v>34</v>
      </c>
      <c r="M3960" s="44" t="s">
        <v>230</v>
      </c>
      <c r="N3960" s="55" t="s">
        <v>353</v>
      </c>
      <c r="O3960" s="25">
        <f t="shared" si="322"/>
        <v>620</v>
      </c>
      <c r="P3960" s="31">
        <v>0</v>
      </c>
      <c r="Q3960" s="64"/>
      <c r="R3960" s="33">
        <f t="shared" si="324"/>
        <v>9.3870967741935498</v>
      </c>
      <c r="S3960" s="34">
        <f t="shared" si="323"/>
        <v>217</v>
      </c>
      <c r="T3960" s="29">
        <f>IF(L3960="비가동",0,VLOOKUP(E3960,[1]단가!$D$4:$G$1048576,4,0))</f>
        <v>894.6</v>
      </c>
      <c r="U3960" s="29">
        <f t="shared" si="325"/>
        <v>347104.8</v>
      </c>
      <c r="V3960" s="36" t="str">
        <f>IF($L3960="비가동",0,IF($B3960="in",VLOOKUP($E3960,[1]투입량!$M:$T,3,FALSE),VLOOKUP($E3960,[1]투입량!$D:$I,3,FALSE)))</f>
        <v>E5007</v>
      </c>
      <c r="W3960" s="29">
        <f>IF($L3960="비가동",0,IF($B3960="in",VLOOKUP($E3960,[1]투입량!$M:$T,6,FALSE),VLOOKUP($E3960,[1]투입량!$D:$I,5,FALSE)))</f>
        <v>448</v>
      </c>
      <c r="X3960" s="29">
        <f t="shared" si="327"/>
        <v>47801.600000000006</v>
      </c>
      <c r="Y3960" s="65">
        <f>IF(V3960=0,0,VLOOKUP(V3960,[1]원재료!C:H,3,0)*0.001)</f>
        <v>4.55</v>
      </c>
      <c r="Z3960" s="65">
        <f t="shared" si="326"/>
        <v>217497.28000000003</v>
      </c>
      <c r="AA3960" s="28"/>
      <c r="AB3960" s="66" t="s">
        <v>232</v>
      </c>
    </row>
    <row r="3961" spans="1:28" ht="19.5" customHeight="1" x14ac:dyDescent="0.45">
      <c r="A3961" s="58">
        <v>46170</v>
      </c>
      <c r="B3961" s="62" t="s">
        <v>29</v>
      </c>
      <c r="C3961" s="63" t="s">
        <v>168</v>
      </c>
      <c r="D3961" s="31" t="s">
        <v>348</v>
      </c>
      <c r="E3961" s="28">
        <v>480218</v>
      </c>
      <c r="F3961" s="27" t="str">
        <f>VLOOKUP(표1[[#This Row],[품번]],[1]!품번구분[#Data],2,0)</f>
        <v>G</v>
      </c>
      <c r="G3961" s="28">
        <v>6</v>
      </c>
      <c r="H3961" s="28">
        <v>97</v>
      </c>
      <c r="I3961" s="28">
        <v>0</v>
      </c>
      <c r="J3961" s="29">
        <f>표1[[#This Row],[C/V]]*표1[[#This Row],[판수]]-표1[[#This Row],[불량수량]]</f>
        <v>582</v>
      </c>
      <c r="K3961" s="28" t="s">
        <v>347</v>
      </c>
      <c r="L3961" s="28" t="s">
        <v>34</v>
      </c>
      <c r="M3961" s="44" t="s">
        <v>230</v>
      </c>
      <c r="N3961" s="55" t="s">
        <v>353</v>
      </c>
      <c r="O3961" s="25">
        <f t="shared" si="322"/>
        <v>620</v>
      </c>
      <c r="P3961" s="31">
        <v>0</v>
      </c>
      <c r="Q3961" s="64"/>
      <c r="R3961" s="33">
        <f t="shared" si="324"/>
        <v>9.3870967741935498</v>
      </c>
      <c r="S3961" s="34">
        <f t="shared" si="323"/>
        <v>217</v>
      </c>
      <c r="T3961" s="29">
        <f>IF(L3961="비가동",0,VLOOKUP(E3961,[1]단가!$D$4:$G$1048576,4,0))</f>
        <v>724</v>
      </c>
      <c r="U3961" s="29">
        <f t="shared" si="325"/>
        <v>421368</v>
      </c>
      <c r="V3961" s="36" t="str">
        <f>IF($L3961="비가동",0,IF($B3961="in",VLOOKUP($E3961,[1]투입량!$M:$T,3,FALSE),VLOOKUP($E3961,[1]투입량!$D:$I,3,FALSE)))</f>
        <v>E5007</v>
      </c>
      <c r="W3961" s="29">
        <f>IF($L3961="비가동",0,IF($B3961="in",VLOOKUP($E3961,[1]투입량!$M:$T,6,FALSE),VLOOKUP($E3961,[1]투입량!$D:$I,5,FALSE)))</f>
        <v>300</v>
      </c>
      <c r="X3961" s="29">
        <f t="shared" si="327"/>
        <v>32010</v>
      </c>
      <c r="Y3961" s="65">
        <f>IF(V3961=0,0,VLOOKUP(V3961,[1]원재료!C:H,3,0)*0.001)</f>
        <v>4.55</v>
      </c>
      <c r="Z3961" s="65">
        <f t="shared" si="326"/>
        <v>145645.5</v>
      </c>
      <c r="AA3961" s="28"/>
      <c r="AB3961" s="66" t="s">
        <v>232</v>
      </c>
    </row>
    <row r="3962" spans="1:28" ht="19.5" customHeight="1" x14ac:dyDescent="0.45">
      <c r="A3962" s="58">
        <v>46170</v>
      </c>
      <c r="B3962" s="62" t="s">
        <v>29</v>
      </c>
      <c r="C3962" s="63" t="s">
        <v>168</v>
      </c>
      <c r="D3962" s="31" t="s">
        <v>350</v>
      </c>
      <c r="E3962" s="28" t="s">
        <v>351</v>
      </c>
      <c r="F3962" s="27" t="str">
        <f>VLOOKUP(표1[[#This Row],[품번]],[1]!품번구분[#Data],2,0)</f>
        <v>G</v>
      </c>
      <c r="G3962" s="28">
        <v>4</v>
      </c>
      <c r="H3962" s="28">
        <v>64</v>
      </c>
      <c r="I3962" s="28">
        <v>0</v>
      </c>
      <c r="J3962" s="29">
        <f>표1[[#This Row],[C/V]]*표1[[#This Row],[판수]]-표1[[#This Row],[불량수량]]</f>
        <v>256</v>
      </c>
      <c r="K3962" s="28" t="s">
        <v>347</v>
      </c>
      <c r="L3962" s="28" t="s">
        <v>34</v>
      </c>
      <c r="M3962" s="44" t="s">
        <v>230</v>
      </c>
      <c r="N3962" s="55" t="s">
        <v>353</v>
      </c>
      <c r="O3962" s="25">
        <f t="shared" si="322"/>
        <v>620</v>
      </c>
      <c r="P3962" s="31">
        <v>0</v>
      </c>
      <c r="Q3962" s="64"/>
      <c r="R3962" s="33">
        <f t="shared" si="324"/>
        <v>6.193548387096774</v>
      </c>
      <c r="S3962" s="34">
        <f t="shared" si="323"/>
        <v>131</v>
      </c>
      <c r="T3962" s="29">
        <f>IF(L3962="비가동",0,VLOOKUP(E3962,[1]단가!$D$4:$G$1048576,4,0))</f>
        <v>1328.9</v>
      </c>
      <c r="U3962" s="29">
        <f t="shared" si="325"/>
        <v>340198.40000000002</v>
      </c>
      <c r="V3962" s="36" t="str">
        <f>IF($L3962="비가동",0,IF($B3962="in",VLOOKUP($E3962,[1]투입량!$M:$T,3,FALSE),VLOOKUP($E3962,[1]투입량!$D:$I,3,FALSE)))</f>
        <v>E5007</v>
      </c>
      <c r="W3962" s="29">
        <f>IF($L3962="비가동",0,IF($B3962="in",VLOOKUP($E3962,[1]투입량!$M:$T,6,FALSE),VLOOKUP($E3962,[1]투입량!$D:$I,5,FALSE)))</f>
        <v>644</v>
      </c>
      <c r="X3962" s="29">
        <f t="shared" si="327"/>
        <v>45337.600000000006</v>
      </c>
      <c r="Y3962" s="65">
        <f>IF(V3962=0,0,VLOOKUP(V3962,[1]원재료!C:H,3,0)*0.001)</f>
        <v>4.55</v>
      </c>
      <c r="Z3962" s="65">
        <f t="shared" si="326"/>
        <v>206286.08000000002</v>
      </c>
      <c r="AA3962" s="28"/>
      <c r="AB3962" s="66" t="s">
        <v>232</v>
      </c>
    </row>
    <row r="3963" spans="1:28" ht="19.5" customHeight="1" x14ac:dyDescent="0.45">
      <c r="A3963" s="58">
        <v>46170</v>
      </c>
      <c r="B3963" s="62" t="s">
        <v>29</v>
      </c>
      <c r="C3963" s="63" t="s">
        <v>168</v>
      </c>
      <c r="D3963" s="31" t="s">
        <v>345</v>
      </c>
      <c r="E3963" s="28" t="s">
        <v>346</v>
      </c>
      <c r="F3963" s="27" t="str">
        <f>VLOOKUP(표1[[#This Row],[품번]],[1]!품번구분[#Data],2,0)</f>
        <v>G</v>
      </c>
      <c r="G3963" s="28">
        <v>4</v>
      </c>
      <c r="H3963" s="28">
        <v>120</v>
      </c>
      <c r="I3963" s="28">
        <v>0</v>
      </c>
      <c r="J3963" s="29">
        <f>표1[[#This Row],[C/V]]*표1[[#This Row],[판수]]-표1[[#This Row],[불량수량]]</f>
        <v>480</v>
      </c>
      <c r="K3963" s="28" t="s">
        <v>352</v>
      </c>
      <c r="L3963" s="28" t="s">
        <v>117</v>
      </c>
      <c r="M3963" s="44" t="s">
        <v>353</v>
      </c>
      <c r="N3963" s="55" t="s">
        <v>230</v>
      </c>
      <c r="O3963" s="25">
        <f t="shared" si="322"/>
        <v>660</v>
      </c>
      <c r="P3963" s="31">
        <v>0</v>
      </c>
      <c r="Q3963" s="64"/>
      <c r="R3963" s="33">
        <f t="shared" si="324"/>
        <v>10.90909090909091</v>
      </c>
      <c r="S3963" s="34">
        <f t="shared" si="323"/>
        <v>217</v>
      </c>
      <c r="T3963" s="29">
        <f>IF(L3963="비가동",0,VLOOKUP(E3963,[1]단가!$D$4:$G$1048576,4,0))</f>
        <v>894.6</v>
      </c>
      <c r="U3963" s="29">
        <f t="shared" si="325"/>
        <v>429408</v>
      </c>
      <c r="V3963" s="36" t="str">
        <f>IF($L3963="비가동",0,IF($B3963="in",VLOOKUP($E3963,[1]투입량!$M:$T,3,FALSE),VLOOKUP($E3963,[1]투입량!$D:$I,3,FALSE)))</f>
        <v>E5007</v>
      </c>
      <c r="W3963" s="29">
        <f>IF($L3963="비가동",0,IF($B3963="in",VLOOKUP($E3963,[1]투입량!$M:$T,6,FALSE),VLOOKUP($E3963,[1]투입량!$D:$I,5,FALSE)))</f>
        <v>448</v>
      </c>
      <c r="X3963" s="29">
        <f t="shared" si="327"/>
        <v>59136.000000000007</v>
      </c>
      <c r="Y3963" s="65">
        <f>IF(V3963=0,0,VLOOKUP(V3963,[1]원재료!C:H,3,0)*0.001)</f>
        <v>4.55</v>
      </c>
      <c r="Z3963" s="65">
        <f t="shared" si="326"/>
        <v>269068.80000000005</v>
      </c>
      <c r="AA3963" s="28"/>
      <c r="AB3963" s="66" t="s">
        <v>232</v>
      </c>
    </row>
    <row r="3964" spans="1:28" ht="19.5" customHeight="1" x14ac:dyDescent="0.45">
      <c r="A3964" s="58">
        <v>46170</v>
      </c>
      <c r="B3964" s="62" t="s">
        <v>29</v>
      </c>
      <c r="C3964" s="63" t="s">
        <v>168</v>
      </c>
      <c r="D3964" s="31" t="s">
        <v>348</v>
      </c>
      <c r="E3964" s="28">
        <v>480218</v>
      </c>
      <c r="F3964" s="27" t="str">
        <f>VLOOKUP(표1[[#This Row],[품번]],[1]!품번구분[#Data],2,0)</f>
        <v>G</v>
      </c>
      <c r="G3964" s="28">
        <v>6</v>
      </c>
      <c r="H3964" s="28">
        <v>120</v>
      </c>
      <c r="I3964" s="28">
        <v>0</v>
      </c>
      <c r="J3964" s="29">
        <f>표1[[#This Row],[C/V]]*표1[[#This Row],[판수]]-표1[[#This Row],[불량수량]]</f>
        <v>720</v>
      </c>
      <c r="K3964" s="28" t="s">
        <v>352</v>
      </c>
      <c r="L3964" s="28" t="s">
        <v>117</v>
      </c>
      <c r="M3964" s="44" t="s">
        <v>353</v>
      </c>
      <c r="N3964" s="55" t="s">
        <v>230</v>
      </c>
      <c r="O3964" s="25">
        <f t="shared" si="322"/>
        <v>660</v>
      </c>
      <c r="P3964" s="31">
        <v>0</v>
      </c>
      <c r="Q3964" s="64"/>
      <c r="R3964" s="33">
        <f t="shared" si="324"/>
        <v>10.90909090909091</v>
      </c>
      <c r="S3964" s="34">
        <f t="shared" si="323"/>
        <v>217</v>
      </c>
      <c r="T3964" s="29">
        <f>IF(L3964="비가동",0,VLOOKUP(E3964,[1]단가!$D$4:$G$1048576,4,0))</f>
        <v>724</v>
      </c>
      <c r="U3964" s="29">
        <f t="shared" si="325"/>
        <v>521280</v>
      </c>
      <c r="V3964" s="36" t="str">
        <f>IF($L3964="비가동",0,IF($B3964="in",VLOOKUP($E3964,[1]투입량!$M:$T,3,FALSE),VLOOKUP($E3964,[1]투입량!$D:$I,3,FALSE)))</f>
        <v>E5007</v>
      </c>
      <c r="W3964" s="29">
        <f>IF($L3964="비가동",0,IF($B3964="in",VLOOKUP($E3964,[1]투입량!$M:$T,6,FALSE),VLOOKUP($E3964,[1]투입량!$D:$I,5,FALSE)))</f>
        <v>300</v>
      </c>
      <c r="X3964" s="29">
        <f t="shared" si="327"/>
        <v>39600</v>
      </c>
      <c r="Y3964" s="65">
        <f>IF(V3964=0,0,VLOOKUP(V3964,[1]원재료!C:H,3,0)*0.001)</f>
        <v>4.55</v>
      </c>
      <c r="Z3964" s="65">
        <f t="shared" si="326"/>
        <v>180180</v>
      </c>
      <c r="AA3964" s="28"/>
      <c r="AB3964" s="66" t="s">
        <v>232</v>
      </c>
    </row>
    <row r="3965" spans="1:28" ht="19.5" customHeight="1" x14ac:dyDescent="0.45">
      <c r="A3965" s="58">
        <v>46170</v>
      </c>
      <c r="B3965" s="62" t="s">
        <v>29</v>
      </c>
      <c r="C3965" s="63" t="s">
        <v>168</v>
      </c>
      <c r="D3965" s="31" t="s">
        <v>350</v>
      </c>
      <c r="E3965" s="28" t="s">
        <v>351</v>
      </c>
      <c r="F3965" s="27" t="str">
        <f>VLOOKUP(표1[[#This Row],[품번]],[1]!품번구분[#Data],2,0)</f>
        <v>G</v>
      </c>
      <c r="G3965" s="28">
        <v>4</v>
      </c>
      <c r="H3965" s="28">
        <v>67</v>
      </c>
      <c r="I3965" s="28">
        <v>0</v>
      </c>
      <c r="J3965" s="29">
        <f>표1[[#This Row],[C/V]]*표1[[#This Row],[판수]]-표1[[#This Row],[불량수량]]</f>
        <v>268</v>
      </c>
      <c r="K3965" s="28" t="s">
        <v>352</v>
      </c>
      <c r="L3965" s="28" t="s">
        <v>117</v>
      </c>
      <c r="M3965" s="44" t="s">
        <v>353</v>
      </c>
      <c r="N3965" s="55" t="s">
        <v>230</v>
      </c>
      <c r="O3965" s="25">
        <f t="shared" si="322"/>
        <v>660</v>
      </c>
      <c r="P3965" s="31">
        <v>0</v>
      </c>
      <c r="Q3965" s="64"/>
      <c r="R3965" s="33">
        <f t="shared" si="324"/>
        <v>6.0909090909090908</v>
      </c>
      <c r="S3965" s="34">
        <f t="shared" si="323"/>
        <v>131</v>
      </c>
      <c r="T3965" s="29">
        <f>IF(L3965="비가동",0,VLOOKUP(E3965,[1]단가!$D$4:$G$1048576,4,0))</f>
        <v>1328.9</v>
      </c>
      <c r="U3965" s="29">
        <f t="shared" si="325"/>
        <v>356145.2</v>
      </c>
      <c r="V3965" s="36" t="str">
        <f>IF($L3965="비가동",0,IF($B3965="in",VLOOKUP($E3965,[1]투입량!$M:$T,3,FALSE),VLOOKUP($E3965,[1]투입량!$D:$I,3,FALSE)))</f>
        <v>E5007</v>
      </c>
      <c r="W3965" s="29">
        <f>IF($L3965="비가동",0,IF($B3965="in",VLOOKUP($E3965,[1]투입량!$M:$T,6,FALSE),VLOOKUP($E3965,[1]투입량!$D:$I,5,FALSE)))</f>
        <v>644</v>
      </c>
      <c r="X3965" s="29">
        <f t="shared" si="327"/>
        <v>47462.8</v>
      </c>
      <c r="Y3965" s="65">
        <f>IF(V3965=0,0,VLOOKUP(V3965,[1]원재료!C:H,3,0)*0.001)</f>
        <v>4.55</v>
      </c>
      <c r="Z3965" s="65">
        <f t="shared" si="326"/>
        <v>215955.74</v>
      </c>
      <c r="AA3965" s="28"/>
      <c r="AB3965" s="66" t="s">
        <v>232</v>
      </c>
    </row>
    <row r="3966" spans="1:28" ht="19.5" customHeight="1" x14ac:dyDescent="0.45">
      <c r="A3966" s="58">
        <v>46171</v>
      </c>
      <c r="B3966" s="62" t="s">
        <v>226</v>
      </c>
      <c r="C3966" s="63" t="s">
        <v>168</v>
      </c>
      <c r="D3966" s="31" t="s">
        <v>227</v>
      </c>
      <c r="E3966" s="28" t="s">
        <v>228</v>
      </c>
      <c r="F3966" s="27" t="str">
        <f>VLOOKUP(표1[[#This Row],[품번]],[1]!품번구분[#Data],2,0)</f>
        <v>G</v>
      </c>
      <c r="G3966" s="28">
        <v>12</v>
      </c>
      <c r="H3966" s="28">
        <v>95</v>
      </c>
      <c r="I3966" s="28">
        <v>0</v>
      </c>
      <c r="J3966" s="29">
        <f>표1[[#This Row],[C/V]]*표1[[#This Row],[판수]]-표1[[#This Row],[불량수량]]</f>
        <v>1140</v>
      </c>
      <c r="K3966" s="28" t="s">
        <v>229</v>
      </c>
      <c r="L3966" s="28" t="s">
        <v>34</v>
      </c>
      <c r="M3966" s="44" t="s">
        <v>230</v>
      </c>
      <c r="N3966" s="55" t="s">
        <v>353</v>
      </c>
      <c r="O3966" s="25">
        <f t="shared" si="322"/>
        <v>620</v>
      </c>
      <c r="P3966" s="31">
        <v>0</v>
      </c>
      <c r="Q3966" s="64"/>
      <c r="R3966" s="33">
        <f t="shared" si="324"/>
        <v>9.193548387096774</v>
      </c>
      <c r="S3966" s="34">
        <f t="shared" si="323"/>
        <v>195</v>
      </c>
      <c r="T3966" s="29">
        <f>IF(L3966="비가동",0,VLOOKUP(E3966,[1]단가!$D$4:$G$1048576,4,0))</f>
        <v>389.7</v>
      </c>
      <c r="U3966" s="29">
        <f t="shared" si="325"/>
        <v>444258</v>
      </c>
      <c r="V3966" s="36" t="str">
        <f>IF($L3966="비가동",0,IF($B3966="in",VLOOKUP($E3966,[1]투입량!$M:$T,3,FALSE),VLOOKUP($E3966,[1]투입량!$D:$I,3,FALSE)))</f>
        <v>E5008</v>
      </c>
      <c r="W3966" s="29">
        <f>IF($L3966="비가동",0,IF($B3966="in",VLOOKUP($E3966,[1]투입량!$M:$T,6,FALSE),VLOOKUP($E3966,[1]투입량!$D:$I,5,FALSE)))</f>
        <v>537</v>
      </c>
      <c r="X3966" s="29">
        <f t="shared" si="327"/>
        <v>56116.500000000007</v>
      </c>
      <c r="Y3966" s="65">
        <f>IF(V3966=0,0,VLOOKUP(V3966,[1]원재료!C:H,3,0)*0.001)</f>
        <v>4.5600000000000005</v>
      </c>
      <c r="Z3966" s="65">
        <f t="shared" si="326"/>
        <v>255891.24000000005</v>
      </c>
      <c r="AA3966" s="28"/>
      <c r="AB3966" s="66" t="s">
        <v>232</v>
      </c>
    </row>
    <row r="3967" spans="1:28" ht="19.5" customHeight="1" x14ac:dyDescent="0.45">
      <c r="A3967" s="58">
        <v>46171</v>
      </c>
      <c r="B3967" s="62" t="s">
        <v>226</v>
      </c>
      <c r="C3967" s="63" t="s">
        <v>168</v>
      </c>
      <c r="D3967" s="31" t="s">
        <v>233</v>
      </c>
      <c r="E3967" s="28" t="s">
        <v>444</v>
      </c>
      <c r="F3967" s="27" t="str">
        <f>VLOOKUP(표1[[#This Row],[품번]],[1]!품번구분[#Data],2,0)</f>
        <v>G</v>
      </c>
      <c r="G3967" s="28">
        <v>4</v>
      </c>
      <c r="H3967" s="28">
        <v>95</v>
      </c>
      <c r="I3967" s="28">
        <v>0</v>
      </c>
      <c r="J3967" s="29">
        <f>표1[[#This Row],[C/V]]*표1[[#This Row],[판수]]-표1[[#This Row],[불량수량]]</f>
        <v>380</v>
      </c>
      <c r="K3967" s="28" t="s">
        <v>229</v>
      </c>
      <c r="L3967" s="28" t="s">
        <v>34</v>
      </c>
      <c r="M3967" s="44" t="s">
        <v>230</v>
      </c>
      <c r="N3967" s="55" t="s">
        <v>353</v>
      </c>
      <c r="O3967" s="25">
        <f t="shared" si="322"/>
        <v>620</v>
      </c>
      <c r="P3967" s="31">
        <v>0</v>
      </c>
      <c r="Q3967" s="64"/>
      <c r="R3967" s="33">
        <f t="shared" si="324"/>
        <v>9.193548387096774</v>
      </c>
      <c r="S3967" s="34">
        <f t="shared" si="323"/>
        <v>195</v>
      </c>
      <c r="T3967" s="29">
        <f>IF(L3967="비가동",0,VLOOKUP(E3967,[1]단가!$D$4:$G$1048576,4,0))</f>
        <v>1139.2</v>
      </c>
      <c r="U3967" s="29">
        <f t="shared" si="325"/>
        <v>432896</v>
      </c>
      <c r="V3967" s="36" t="str">
        <f>IF($L3967="비가동",0,IF($B3967="in",VLOOKUP($E3967,[1]투입량!$M:$T,3,FALSE),VLOOKUP($E3967,[1]투입량!$D:$I,3,FALSE)))</f>
        <v>E5007</v>
      </c>
      <c r="W3967" s="29">
        <f>IF($L3967="비가동",0,IF($B3967="in",VLOOKUP($E3967,[1]투입량!$M:$T,6,FALSE),VLOOKUP($E3967,[1]투입량!$D:$I,5,FALSE)))</f>
        <v>215</v>
      </c>
      <c r="X3967" s="29">
        <f t="shared" si="327"/>
        <v>22467.500000000004</v>
      </c>
      <c r="Y3967" s="65">
        <f>IF(V3967=0,0,VLOOKUP(V3967,[1]원재료!C:H,3,0)*0.001)</f>
        <v>4.55</v>
      </c>
      <c r="Z3967" s="65">
        <f t="shared" si="326"/>
        <v>102227.12500000001</v>
      </c>
      <c r="AA3967" s="28"/>
      <c r="AB3967" s="66" t="s">
        <v>232</v>
      </c>
    </row>
    <row r="3968" spans="1:28" ht="19.5" customHeight="1" x14ac:dyDescent="0.45">
      <c r="A3968" s="58">
        <v>46171</v>
      </c>
      <c r="B3968" s="62" t="s">
        <v>226</v>
      </c>
      <c r="C3968" s="63" t="s">
        <v>168</v>
      </c>
      <c r="D3968" s="31" t="s">
        <v>235</v>
      </c>
      <c r="E3968" s="28" t="s">
        <v>236</v>
      </c>
      <c r="F3968" s="27" t="str">
        <f>VLOOKUP(표1[[#This Row],[품번]],[1]!품번구분[#Data],2,0)</f>
        <v>G</v>
      </c>
      <c r="G3968" s="28">
        <v>16</v>
      </c>
      <c r="H3968" s="28">
        <v>70</v>
      </c>
      <c r="I3968" s="28">
        <v>0</v>
      </c>
      <c r="J3968" s="29">
        <f>표1[[#This Row],[C/V]]*표1[[#This Row],[판수]]-표1[[#This Row],[불량수량]]</f>
        <v>1120</v>
      </c>
      <c r="K3968" s="28" t="s">
        <v>445</v>
      </c>
      <c r="L3968" s="28" t="s">
        <v>34</v>
      </c>
      <c r="M3968" s="44" t="s">
        <v>230</v>
      </c>
      <c r="N3968" s="55" t="s">
        <v>353</v>
      </c>
      <c r="O3968" s="25">
        <f t="shared" si="322"/>
        <v>620</v>
      </c>
      <c r="P3968" s="31">
        <v>0</v>
      </c>
      <c r="Q3968" s="64"/>
      <c r="R3968" s="33">
        <f t="shared" si="324"/>
        <v>6.774193548387097</v>
      </c>
      <c r="S3968" s="34">
        <f t="shared" si="323"/>
        <v>149</v>
      </c>
      <c r="T3968" s="29">
        <f>IF(L3968="비가동",0,VLOOKUP(E3968,[1]단가!$D$4:$G$1048576,4,0))</f>
        <v>1541.9</v>
      </c>
      <c r="U3968" s="29">
        <f t="shared" si="325"/>
        <v>1726928</v>
      </c>
      <c r="V3968" s="36" t="str">
        <f>IF($L3968="비가동",0,IF($B3968="in",VLOOKUP($E3968,[1]투입량!$M:$T,3,FALSE),VLOOKUP($E3968,[1]투입량!$D:$I,3,FALSE)))</f>
        <v>E5005-1</v>
      </c>
      <c r="W3968" s="29">
        <f>IF($L3968="비가동",0,IF($B3968="in",VLOOKUP($E3968,[1]투입량!$M:$T,6,FALSE),VLOOKUP($E3968,[1]투입량!$D:$I,5,FALSE)))</f>
        <v>3102</v>
      </c>
      <c r="X3968" s="29">
        <f t="shared" si="327"/>
        <v>238854.00000000003</v>
      </c>
      <c r="Y3968" s="65">
        <f>IF(V3968=0,0,VLOOKUP(V3968,[1]원재료!C:H,3,0)*0.001)</f>
        <v>3.25</v>
      </c>
      <c r="Z3968" s="65">
        <f t="shared" si="326"/>
        <v>776275.50000000012</v>
      </c>
      <c r="AA3968" s="28"/>
      <c r="AB3968" s="66" t="s">
        <v>232</v>
      </c>
    </row>
    <row r="3969" spans="1:28" ht="19.5" customHeight="1" x14ac:dyDescent="0.45">
      <c r="A3969" s="58">
        <v>46171</v>
      </c>
      <c r="B3969" s="62" t="s">
        <v>226</v>
      </c>
      <c r="C3969" s="63" t="s">
        <v>168</v>
      </c>
      <c r="D3969" s="31" t="s">
        <v>259</v>
      </c>
      <c r="E3969" s="28" t="s">
        <v>260</v>
      </c>
      <c r="F3969" s="27" t="str">
        <f>VLOOKUP(표1[[#This Row],[품번]],[1]!품번구분[#Data],2,0)</f>
        <v>G</v>
      </c>
      <c r="G3969" s="28">
        <v>24</v>
      </c>
      <c r="H3969" s="28">
        <v>70</v>
      </c>
      <c r="I3969" s="28">
        <v>0</v>
      </c>
      <c r="J3969" s="29">
        <f>표1[[#This Row],[C/V]]*표1[[#This Row],[판수]]-표1[[#This Row],[불량수량]]</f>
        <v>1680</v>
      </c>
      <c r="K3969" s="28" t="s">
        <v>445</v>
      </c>
      <c r="L3969" s="28" t="s">
        <v>34</v>
      </c>
      <c r="M3969" s="44" t="s">
        <v>230</v>
      </c>
      <c r="N3969" s="55" t="s">
        <v>353</v>
      </c>
      <c r="O3969" s="25">
        <f t="shared" si="322"/>
        <v>620</v>
      </c>
      <c r="P3969" s="31">
        <v>0</v>
      </c>
      <c r="Q3969" s="64"/>
      <c r="R3969" s="33">
        <f t="shared" si="324"/>
        <v>6.774193548387097</v>
      </c>
      <c r="S3969" s="34">
        <f t="shared" si="323"/>
        <v>149</v>
      </c>
      <c r="T3969" s="29">
        <f>IF(L3969="비가동",0,VLOOKUP(E3969,[1]단가!$D$4:$G$1048576,4,0))</f>
        <v>790</v>
      </c>
      <c r="U3969" s="29">
        <f t="shared" si="325"/>
        <v>1327200</v>
      </c>
      <c r="V3969" s="36" t="str">
        <f>IF($L3969="비가동",0,IF($B3969="in",VLOOKUP($E3969,[1]투입량!$M:$T,3,FALSE),VLOOKUP($E3969,[1]투입량!$D:$I,3,FALSE)))</f>
        <v>E5005-1(리본)</v>
      </c>
      <c r="W3969" s="29">
        <f>IF($L3969="비가동",0,IF($B3969="in",VLOOKUP($E3969,[1]투입량!$M:$T,6,FALSE),VLOOKUP($E3969,[1]투입량!$D:$I,5,FALSE)))</f>
        <v>2152.6499999999996</v>
      </c>
      <c r="X3969" s="29">
        <f t="shared" si="327"/>
        <v>165754.04999999999</v>
      </c>
      <c r="Y3969" s="65">
        <f>IF(V3969=0,0,VLOOKUP(V3969,[1]원재료!C:H,3,0)*0.001)</f>
        <v>3.35</v>
      </c>
      <c r="Z3969" s="65">
        <f t="shared" si="326"/>
        <v>555276.0675</v>
      </c>
      <c r="AA3969" s="28"/>
      <c r="AB3969" s="66" t="s">
        <v>232</v>
      </c>
    </row>
    <row r="3970" spans="1:28" ht="19.5" customHeight="1" x14ac:dyDescent="0.45">
      <c r="A3970" s="58">
        <v>46171</v>
      </c>
      <c r="B3970" s="62" t="s">
        <v>226</v>
      </c>
      <c r="C3970" s="63" t="s">
        <v>168</v>
      </c>
      <c r="D3970" s="31" t="s">
        <v>239</v>
      </c>
      <c r="E3970" s="28" t="s">
        <v>240</v>
      </c>
      <c r="F3970" s="27" t="str">
        <f>VLOOKUP(표1[[#This Row],[품번]],[1]!품번구분[#Data],2,0)</f>
        <v>G</v>
      </c>
      <c r="G3970" s="28">
        <v>16</v>
      </c>
      <c r="H3970" s="28">
        <v>70</v>
      </c>
      <c r="I3970" s="28">
        <v>0</v>
      </c>
      <c r="J3970" s="29">
        <f>표1[[#This Row],[C/V]]*표1[[#This Row],[판수]]-표1[[#This Row],[불량수량]]</f>
        <v>1120</v>
      </c>
      <c r="K3970" s="28" t="s">
        <v>237</v>
      </c>
      <c r="L3970" s="28" t="s">
        <v>34</v>
      </c>
      <c r="M3970" s="44" t="s">
        <v>230</v>
      </c>
      <c r="N3970" s="55" t="s">
        <v>353</v>
      </c>
      <c r="O3970" s="25">
        <f t="shared" ref="O3970:O4034" si="328">IF(OR($M3970="",$N3970="",$M3970=$N3970),0,MAX(0,IF(AND(WEEKDAY($A3970,2)&lt;=5,$L3970="주간"),MIN(ROUND(MOD($N3970-$M3970,1)*1440-IF(AND($M3970&lt;TIME(13,0,0),IF($N3970&lt;=$M3970,$N3970+1,$N3970)&gt;TIME(12,0,0)),(MIN(IF($N3970&lt;=$M3970,$N3970+1,$N3970),TIME(13,0,0))-MAX($M3970,TIME(12,0,0)))*1440,0)-IF(AND($M3970&lt;TIME(17,40,0),IF($N3970&lt;=$M3970,$N3970+1,$N3970)&gt;TIME(17,0,0)),(MIN(IF($N3970&lt;=$M3970,$N3970+1,$N3970),TIME(17,40,0))-MAX($M3970,TIME(17,0,0)))*1440,0),0),620),IF(AND(WEEKDAY($A3970,2)&lt;=5,$L3970="야간"),MIN(ROUND(MOD($N3970-$M3970,1)*1440-IF(AND(IF($M3970&lt;0.5,$M3970+1,$M3970)&lt;TIME(3,30,0)+1,IF($N3970&lt;0.5,$N3970+1,$N3970)&gt;TIME(2,30,0)+1),(MIN(IF($N3970&lt;0.5,$N3970+1,$N3970),TIME(3,30,0)+1)-MAX(IF($M3970&lt;0.5,$M3970+1,$M3970),TIME(2,30,0)+1))*1440,0),0),660),IF(AND(WEEKDAY($A3970,2)&gt;5,$L3970="주간"),MIN(ROUND(MOD($N3970-$M3970,1)*1440-IF(AND($M3970&lt;TIME(13,0,0),IF($N3970&lt;=$M3970,$N3970+1,$N3970)&gt;TIME(12,0,0)),(MIN(IF($N3970&lt;=$M3970,$N3970+1,$N3970),TIME(13,0,0))-MAX($M3970,TIME(12,0,0)))*1440,0),0),540),IF(AND(WEEKDAY($A3970,2)&gt;5,$L3970="야간"),MIN(ROUND(MOD($N3970-$M3970,1)*1440-IF(AND(IF($M3970&lt;0.5,$M3970+1,$M3970)&lt;TIME(3,30,0)+1,IF($N3970&lt;0.5,$N3970+1,$N3970)&gt;TIME(2,0,0)+1),(MIN(IF($N3970&lt;0.5,$N3970+1,$N3970),TIME(3,30,0)+1)-MAX(IF($M3970&lt;0.5,$M3970+1,$M3970),TIME(2,0,0)+1))*1440,0),0),750),0))))-$P3970))</f>
        <v>620</v>
      </c>
      <c r="P3970" s="31">
        <v>0</v>
      </c>
      <c r="Q3970" s="64"/>
      <c r="R3970" s="33">
        <f t="shared" si="324"/>
        <v>6.774193548387097</v>
      </c>
      <c r="S3970" s="34">
        <f t="shared" si="323"/>
        <v>146</v>
      </c>
      <c r="T3970" s="29">
        <f>IF(L3970="비가동",0,VLOOKUP(E3970,[1]단가!$D$4:$G$1048576,4,0))</f>
        <v>333.6</v>
      </c>
      <c r="U3970" s="29">
        <f t="shared" si="325"/>
        <v>373632</v>
      </c>
      <c r="V3970" s="36" t="str">
        <f>IF($L3970="비가동",0,IF($B3970="in",VLOOKUP($E3970,[1]투입량!$M:$T,3,FALSE),VLOOKUP($E3970,[1]투입량!$D:$I,3,FALSE)))</f>
        <v>E5005-1(리본)</v>
      </c>
      <c r="W3970" s="29">
        <f>IF($L3970="비가동",0,IF($B3970="in",VLOOKUP($E3970,[1]투입량!$M:$T,6,FALSE),VLOOKUP($E3970,[1]투입량!$D:$I,5,FALSE)))</f>
        <v>0</v>
      </c>
      <c r="X3970" s="29">
        <f t="shared" si="327"/>
        <v>0</v>
      </c>
      <c r="Y3970" s="65">
        <f>IF(V3970=0,0,VLOOKUP(V3970,[1]원재료!C:H,3,0)*0.001)</f>
        <v>3.35</v>
      </c>
      <c r="Z3970" s="65">
        <f t="shared" si="326"/>
        <v>0</v>
      </c>
      <c r="AA3970" s="28"/>
      <c r="AB3970" s="66" t="s">
        <v>232</v>
      </c>
    </row>
    <row r="3971" spans="1:28" ht="19.5" customHeight="1" x14ac:dyDescent="0.45">
      <c r="A3971" s="58">
        <v>46171</v>
      </c>
      <c r="B3971" s="62" t="s">
        <v>226</v>
      </c>
      <c r="C3971" s="63" t="s">
        <v>168</v>
      </c>
      <c r="D3971" s="31" t="s">
        <v>264</v>
      </c>
      <c r="E3971" s="28" t="s">
        <v>265</v>
      </c>
      <c r="F3971" s="27" t="str">
        <f>VLOOKUP(표1[[#This Row],[품번]],[1]!품번구분[#Data],2,0)</f>
        <v>G</v>
      </c>
      <c r="G3971" s="28">
        <v>24</v>
      </c>
      <c r="H3971" s="28">
        <v>70</v>
      </c>
      <c r="I3971" s="28">
        <v>0</v>
      </c>
      <c r="J3971" s="29">
        <f>표1[[#This Row],[C/V]]*표1[[#This Row],[판수]]-표1[[#This Row],[불량수량]]</f>
        <v>1680</v>
      </c>
      <c r="K3971" s="28" t="s">
        <v>237</v>
      </c>
      <c r="L3971" s="28" t="s">
        <v>34</v>
      </c>
      <c r="M3971" s="44" t="s">
        <v>230</v>
      </c>
      <c r="N3971" s="55" t="s">
        <v>353</v>
      </c>
      <c r="O3971" s="25">
        <f t="shared" si="328"/>
        <v>620</v>
      </c>
      <c r="P3971" s="31">
        <v>0</v>
      </c>
      <c r="Q3971" s="64"/>
      <c r="R3971" s="33">
        <f t="shared" si="324"/>
        <v>6.774193548387097</v>
      </c>
      <c r="S3971" s="34">
        <f t="shared" ref="S3971:S4034" si="329">SUMIFS(H:H,$A:$A,A3971,$D:$D,D3971,$E:$E,E3971)</f>
        <v>146</v>
      </c>
      <c r="T3971" s="29">
        <f>IF(L3971="비가동",0,VLOOKUP(E3971,[1]단가!$D$4:$G$1048576,4,0))</f>
        <v>473</v>
      </c>
      <c r="U3971" s="29">
        <f t="shared" si="325"/>
        <v>794640</v>
      </c>
      <c r="V3971" s="36" t="str">
        <f>IF($L3971="비가동",0,IF($B3971="in",VLOOKUP($E3971,[1]투입량!$M:$T,3,FALSE),VLOOKUP($E3971,[1]투입량!$D:$I,3,FALSE)))</f>
        <v>E5005-1</v>
      </c>
      <c r="W3971" s="29">
        <f>IF($L3971="비가동",0,IF($B3971="in",VLOOKUP($E3971,[1]투입량!$M:$T,6,FALSE),VLOOKUP($E3971,[1]투입량!$D:$I,5,FALSE)))</f>
        <v>1770</v>
      </c>
      <c r="X3971" s="29">
        <f t="shared" si="327"/>
        <v>136290.00000000003</v>
      </c>
      <c r="Y3971" s="65">
        <f>IF(V3971=0,0,VLOOKUP(V3971,[1]원재료!C:H,3,0)*0.001)</f>
        <v>3.25</v>
      </c>
      <c r="Z3971" s="65">
        <f t="shared" si="326"/>
        <v>442942.50000000012</v>
      </c>
      <c r="AA3971" s="28"/>
      <c r="AB3971" s="66" t="s">
        <v>232</v>
      </c>
    </row>
    <row r="3972" spans="1:28" ht="19.5" customHeight="1" x14ac:dyDescent="0.45">
      <c r="A3972" s="58">
        <v>46171</v>
      </c>
      <c r="B3972" s="62" t="s">
        <v>226</v>
      </c>
      <c r="C3972" s="63" t="s">
        <v>168</v>
      </c>
      <c r="D3972" s="31" t="s">
        <v>241</v>
      </c>
      <c r="E3972" s="28" t="s">
        <v>242</v>
      </c>
      <c r="F3972" s="27" t="str">
        <f>VLOOKUP(표1[[#This Row],[품번]],[1]!품번구분[#Data],2,0)</f>
        <v>G</v>
      </c>
      <c r="G3972" s="28">
        <v>16</v>
      </c>
      <c r="H3972" s="28">
        <v>84</v>
      </c>
      <c r="I3972" s="28">
        <v>0</v>
      </c>
      <c r="J3972" s="29">
        <f>표1[[#This Row],[C/V]]*표1[[#This Row],[판수]]-표1[[#This Row],[불량수량]]</f>
        <v>1344</v>
      </c>
      <c r="K3972" s="28" t="s">
        <v>243</v>
      </c>
      <c r="L3972" s="28" t="s">
        <v>34</v>
      </c>
      <c r="M3972" s="44" t="s">
        <v>230</v>
      </c>
      <c r="N3972" s="55" t="s">
        <v>353</v>
      </c>
      <c r="O3972" s="25">
        <f t="shared" si="328"/>
        <v>620</v>
      </c>
      <c r="P3972" s="31">
        <v>0</v>
      </c>
      <c r="Q3972" s="64"/>
      <c r="R3972" s="33">
        <f t="shared" si="324"/>
        <v>8.129032258064516</v>
      </c>
      <c r="S3972" s="34">
        <f t="shared" si="329"/>
        <v>174</v>
      </c>
      <c r="T3972" s="29">
        <f>IF(L3972="비가동",0,VLOOKUP(E3972,[1]단가!$D$4:$G$1048576,4,0))</f>
        <v>774</v>
      </c>
      <c r="U3972" s="29">
        <f t="shared" si="325"/>
        <v>1040256</v>
      </c>
      <c r="V3972" s="36" t="str">
        <f>IF($L3972="비가동",0,IF($B3972="in",VLOOKUP($E3972,[1]투입량!$M:$T,3,FALSE),VLOOKUP($E3972,[1]투입량!$D:$I,3,FALSE)))</f>
        <v>E4701(리본)</v>
      </c>
      <c r="W3972" s="29">
        <f>IF($L3972="비가동",0,IF($B3972="in",VLOOKUP($E3972,[1]투입량!$M:$T,6,FALSE),VLOOKUP($E3972,[1]투입량!$D:$I,5,FALSE)))</f>
        <v>2022.6999999999998</v>
      </c>
      <c r="X3972" s="29">
        <f t="shared" si="327"/>
        <v>186897.47999999998</v>
      </c>
      <c r="Y3972" s="65">
        <f>IF(V3972=0,0,VLOOKUP(V3972,[1]원재료!C:H,3,0)*0.001)</f>
        <v>3.41</v>
      </c>
      <c r="Z3972" s="65">
        <f t="shared" si="326"/>
        <v>637320.4068</v>
      </c>
      <c r="AA3972" s="28"/>
      <c r="AB3972" s="66" t="s">
        <v>232</v>
      </c>
    </row>
    <row r="3973" spans="1:28" ht="19.5" customHeight="1" x14ac:dyDescent="0.45">
      <c r="A3973" s="58">
        <v>46171</v>
      </c>
      <c r="B3973" s="62" t="s">
        <v>226</v>
      </c>
      <c r="C3973" s="63" t="s">
        <v>168</v>
      </c>
      <c r="D3973" s="31" t="s">
        <v>244</v>
      </c>
      <c r="E3973" s="28" t="s">
        <v>245</v>
      </c>
      <c r="F3973" s="27" t="str">
        <f>VLOOKUP(표1[[#This Row],[품번]],[1]!품번구분[#Data],2,0)</f>
        <v>G</v>
      </c>
      <c r="G3973" s="28">
        <v>20</v>
      </c>
      <c r="H3973" s="28">
        <v>84</v>
      </c>
      <c r="I3973" s="28">
        <v>0</v>
      </c>
      <c r="J3973" s="29">
        <f>표1[[#This Row],[C/V]]*표1[[#This Row],[판수]]-표1[[#This Row],[불량수량]]</f>
        <v>1680</v>
      </c>
      <c r="K3973" s="28" t="s">
        <v>243</v>
      </c>
      <c r="L3973" s="28" t="s">
        <v>34</v>
      </c>
      <c r="M3973" s="44" t="s">
        <v>230</v>
      </c>
      <c r="N3973" s="55" t="s">
        <v>353</v>
      </c>
      <c r="O3973" s="25">
        <f t="shared" si="328"/>
        <v>620</v>
      </c>
      <c r="P3973" s="31">
        <v>0</v>
      </c>
      <c r="Q3973" s="64"/>
      <c r="R3973" s="33">
        <f t="shared" si="324"/>
        <v>8.129032258064516</v>
      </c>
      <c r="S3973" s="34">
        <f t="shared" si="329"/>
        <v>174</v>
      </c>
      <c r="T3973" s="29">
        <f>IF(L3973="비가동",0,VLOOKUP(E3973,[1]단가!$D$4:$G$1048576,4,0))</f>
        <v>350</v>
      </c>
      <c r="U3973" s="29">
        <f t="shared" si="325"/>
        <v>588000</v>
      </c>
      <c r="V3973" s="36" t="str">
        <f>IF($L3973="비가동",0,IF($B3973="in",VLOOKUP($E3973,[1]투입량!$M:$T,3,FALSE),VLOOKUP($E3973,[1]투입량!$D:$I,3,FALSE)))</f>
        <v>E5005-1</v>
      </c>
      <c r="W3973" s="29">
        <f>IF($L3973="비가동",0,IF($B3973="in",VLOOKUP($E3973,[1]투입량!$M:$T,6,FALSE),VLOOKUP($E3973,[1]투입량!$D:$I,5,FALSE)))</f>
        <v>1147</v>
      </c>
      <c r="X3973" s="29">
        <f t="shared" si="327"/>
        <v>105982.8</v>
      </c>
      <c r="Y3973" s="65">
        <f>IF(V3973=0,0,VLOOKUP(V3973,[1]원재료!C:H,3,0)*0.001)</f>
        <v>3.25</v>
      </c>
      <c r="Z3973" s="65">
        <f t="shared" si="326"/>
        <v>344444.10000000003</v>
      </c>
      <c r="AA3973" s="28"/>
      <c r="AB3973" s="66" t="s">
        <v>232</v>
      </c>
    </row>
    <row r="3974" spans="1:28" ht="19.5" customHeight="1" x14ac:dyDescent="0.45">
      <c r="A3974" s="58">
        <v>46171</v>
      </c>
      <c r="B3974" s="62" t="s">
        <v>226</v>
      </c>
      <c r="C3974" s="63" t="s">
        <v>168</v>
      </c>
      <c r="D3974" s="31" t="s">
        <v>246</v>
      </c>
      <c r="E3974" s="28" t="s">
        <v>451</v>
      </c>
      <c r="F3974" s="27" t="str">
        <f>VLOOKUP(표1[[#This Row],[품번]],[1]!품번구분[#Data],2,0)</f>
        <v>G</v>
      </c>
      <c r="G3974" s="28">
        <v>24</v>
      </c>
      <c r="H3974" s="28">
        <v>84</v>
      </c>
      <c r="I3974" s="28">
        <v>0</v>
      </c>
      <c r="J3974" s="29">
        <f>표1[[#This Row],[C/V]]*표1[[#This Row],[판수]]-표1[[#This Row],[불량수량]]</f>
        <v>2016</v>
      </c>
      <c r="K3974" s="28" t="s">
        <v>243</v>
      </c>
      <c r="L3974" s="28" t="s">
        <v>34</v>
      </c>
      <c r="M3974" s="44" t="s">
        <v>230</v>
      </c>
      <c r="N3974" s="55" t="s">
        <v>353</v>
      </c>
      <c r="O3974" s="25">
        <f t="shared" si="328"/>
        <v>620</v>
      </c>
      <c r="P3974" s="31">
        <v>0</v>
      </c>
      <c r="Q3974" s="64"/>
      <c r="R3974" s="33">
        <f t="shared" ref="R3974:R4037" si="330">IF(H3974=0,"",H3974/O3974*60)</f>
        <v>8.129032258064516</v>
      </c>
      <c r="S3974" s="34">
        <f t="shared" si="329"/>
        <v>174</v>
      </c>
      <c r="T3974" s="29">
        <f>IF(L3974="비가동",0,VLOOKUP(E3974,[1]단가!$D$4:$G$1048576,4,0))</f>
        <v>320</v>
      </c>
      <c r="U3974" s="29">
        <f t="shared" si="325"/>
        <v>645120</v>
      </c>
      <c r="V3974" s="36" t="str">
        <f>IF($L3974="비가동",0,IF($B3974="in",VLOOKUP($E3974,[1]투입량!$M:$T,3,FALSE),VLOOKUP($E3974,[1]투입량!$D:$I,3,FALSE)))</f>
        <v>E5005-1</v>
      </c>
      <c r="W3974" s="29">
        <f>IF($L3974="비가동",0,IF($B3974="in",VLOOKUP($E3974,[1]투입량!$M:$T,6,FALSE),VLOOKUP($E3974,[1]투입량!$D:$I,5,FALSE)))</f>
        <v>0</v>
      </c>
      <c r="X3974" s="29">
        <f t="shared" si="327"/>
        <v>0</v>
      </c>
      <c r="Y3974" s="65">
        <f>IF(V3974=0,0,VLOOKUP(V3974,[1]원재료!C:H,3,0)*0.001)</f>
        <v>3.25</v>
      </c>
      <c r="Z3974" s="65">
        <f t="shared" si="326"/>
        <v>0</v>
      </c>
      <c r="AA3974" s="28"/>
      <c r="AB3974" s="66" t="s">
        <v>232</v>
      </c>
    </row>
    <row r="3975" spans="1:28" ht="19.5" customHeight="1" x14ac:dyDescent="0.45">
      <c r="A3975" s="58">
        <v>46171</v>
      </c>
      <c r="B3975" s="62" t="s">
        <v>226</v>
      </c>
      <c r="C3975" s="63" t="s">
        <v>168</v>
      </c>
      <c r="D3975" s="31" t="s">
        <v>227</v>
      </c>
      <c r="E3975" s="28" t="s">
        <v>228</v>
      </c>
      <c r="F3975" s="27" t="str">
        <f>VLOOKUP(표1[[#This Row],[품번]],[1]!품번구분[#Data],2,0)</f>
        <v>G</v>
      </c>
      <c r="G3975" s="28">
        <v>12</v>
      </c>
      <c r="H3975" s="28">
        <v>100</v>
      </c>
      <c r="I3975" s="28">
        <v>0</v>
      </c>
      <c r="J3975" s="29">
        <f>표1[[#This Row],[C/V]]*표1[[#This Row],[판수]]-표1[[#This Row],[불량수량]]</f>
        <v>1200</v>
      </c>
      <c r="K3975" s="28" t="s">
        <v>258</v>
      </c>
      <c r="L3975" s="28" t="s">
        <v>117</v>
      </c>
      <c r="M3975" s="44" t="s">
        <v>353</v>
      </c>
      <c r="N3975" s="55" t="s">
        <v>230</v>
      </c>
      <c r="O3975" s="25">
        <f t="shared" si="328"/>
        <v>660</v>
      </c>
      <c r="P3975" s="31">
        <v>0</v>
      </c>
      <c r="Q3975" s="64"/>
      <c r="R3975" s="33">
        <f t="shared" si="330"/>
        <v>9.0909090909090917</v>
      </c>
      <c r="S3975" s="34">
        <f t="shared" si="329"/>
        <v>195</v>
      </c>
      <c r="T3975" s="29">
        <f>IF(L3975="비가동",0,VLOOKUP(E3975,[1]단가!$D$4:$G$1048576,4,0))</f>
        <v>389.7</v>
      </c>
      <c r="U3975" s="29">
        <f t="shared" si="325"/>
        <v>467640</v>
      </c>
      <c r="V3975" s="36" t="str">
        <f>IF($L3975="비가동",0,IF($B3975="in",VLOOKUP($E3975,[1]투입량!$M:$T,3,FALSE),VLOOKUP($E3975,[1]투입량!$D:$I,3,FALSE)))</f>
        <v>E5008</v>
      </c>
      <c r="W3975" s="29">
        <f>IF($L3975="비가동",0,IF($B3975="in",VLOOKUP($E3975,[1]투입량!$M:$T,6,FALSE),VLOOKUP($E3975,[1]투입량!$D:$I,5,FALSE)))</f>
        <v>537</v>
      </c>
      <c r="X3975" s="29">
        <f t="shared" si="327"/>
        <v>59070.000000000007</v>
      </c>
      <c r="Y3975" s="65">
        <f>IF(V3975=0,0,VLOOKUP(V3975,[1]원재료!C:H,3,0)*0.001)</f>
        <v>4.5600000000000005</v>
      </c>
      <c r="Z3975" s="65">
        <f t="shared" si="326"/>
        <v>269359.20000000007</v>
      </c>
      <c r="AA3975" s="28"/>
      <c r="AB3975" s="66" t="s">
        <v>232</v>
      </c>
    </row>
    <row r="3976" spans="1:28" ht="19.5" customHeight="1" x14ac:dyDescent="0.45">
      <c r="A3976" s="58">
        <v>46171</v>
      </c>
      <c r="B3976" s="62" t="s">
        <v>226</v>
      </c>
      <c r="C3976" s="63" t="s">
        <v>168</v>
      </c>
      <c r="D3976" s="31" t="s">
        <v>233</v>
      </c>
      <c r="E3976" s="28" t="s">
        <v>444</v>
      </c>
      <c r="F3976" s="27" t="str">
        <f>VLOOKUP(표1[[#This Row],[품번]],[1]!품번구분[#Data],2,0)</f>
        <v>G</v>
      </c>
      <c r="G3976" s="28">
        <v>4</v>
      </c>
      <c r="H3976" s="28">
        <v>100</v>
      </c>
      <c r="I3976" s="28">
        <v>0</v>
      </c>
      <c r="J3976" s="29">
        <f>표1[[#This Row],[C/V]]*표1[[#This Row],[판수]]-표1[[#This Row],[불량수량]]</f>
        <v>400</v>
      </c>
      <c r="K3976" s="28" t="s">
        <v>258</v>
      </c>
      <c r="L3976" s="28" t="s">
        <v>117</v>
      </c>
      <c r="M3976" s="44" t="s">
        <v>353</v>
      </c>
      <c r="N3976" s="55" t="s">
        <v>230</v>
      </c>
      <c r="O3976" s="25">
        <f t="shared" si="328"/>
        <v>660</v>
      </c>
      <c r="P3976" s="31">
        <v>0</v>
      </c>
      <c r="Q3976" s="64"/>
      <c r="R3976" s="33">
        <f t="shared" si="330"/>
        <v>9.0909090909090917</v>
      </c>
      <c r="S3976" s="34">
        <f t="shared" si="329"/>
        <v>195</v>
      </c>
      <c r="T3976" s="29">
        <f>IF(L3976="비가동",0,VLOOKUP(E3976,[1]단가!$D$4:$G$1048576,4,0))</f>
        <v>1139.2</v>
      </c>
      <c r="U3976" s="29">
        <f t="shared" si="325"/>
        <v>455680</v>
      </c>
      <c r="V3976" s="36" t="str">
        <f>IF($L3976="비가동",0,IF($B3976="in",VLOOKUP($E3976,[1]투입량!$M:$T,3,FALSE),VLOOKUP($E3976,[1]투입량!$D:$I,3,FALSE)))</f>
        <v>E5007</v>
      </c>
      <c r="W3976" s="29">
        <f>IF($L3976="비가동",0,IF($B3976="in",VLOOKUP($E3976,[1]투입량!$M:$T,6,FALSE),VLOOKUP($E3976,[1]투입량!$D:$I,5,FALSE)))</f>
        <v>215</v>
      </c>
      <c r="X3976" s="29">
        <f t="shared" si="327"/>
        <v>23650.000000000004</v>
      </c>
      <c r="Y3976" s="65">
        <f>IF(V3976=0,0,VLOOKUP(V3976,[1]원재료!C:H,3,0)*0.001)</f>
        <v>4.55</v>
      </c>
      <c r="Z3976" s="65">
        <f t="shared" si="326"/>
        <v>107607.50000000001</v>
      </c>
      <c r="AA3976" s="28"/>
      <c r="AB3976" s="66" t="s">
        <v>232</v>
      </c>
    </row>
    <row r="3977" spans="1:28" ht="19.5" customHeight="1" x14ac:dyDescent="0.45">
      <c r="A3977" s="58">
        <v>46171</v>
      </c>
      <c r="B3977" s="62" t="s">
        <v>226</v>
      </c>
      <c r="C3977" s="63" t="s">
        <v>168</v>
      </c>
      <c r="D3977" s="31" t="s">
        <v>235</v>
      </c>
      <c r="E3977" s="28" t="s">
        <v>236</v>
      </c>
      <c r="F3977" s="27" t="str">
        <f>VLOOKUP(표1[[#This Row],[품번]],[1]!품번구분[#Data],2,0)</f>
        <v>G</v>
      </c>
      <c r="G3977" s="28">
        <v>16</v>
      </c>
      <c r="H3977" s="28">
        <v>79</v>
      </c>
      <c r="I3977" s="28">
        <v>0</v>
      </c>
      <c r="J3977" s="29">
        <f>표1[[#This Row],[C/V]]*표1[[#This Row],[판수]]-표1[[#This Row],[불량수량]]</f>
        <v>1264</v>
      </c>
      <c r="K3977" s="28" t="s">
        <v>399</v>
      </c>
      <c r="L3977" s="28" t="s">
        <v>117</v>
      </c>
      <c r="M3977" s="44" t="s">
        <v>353</v>
      </c>
      <c r="N3977" s="55" t="s">
        <v>230</v>
      </c>
      <c r="O3977" s="25">
        <f t="shared" si="328"/>
        <v>660</v>
      </c>
      <c r="P3977" s="31">
        <v>0</v>
      </c>
      <c r="Q3977" s="64"/>
      <c r="R3977" s="33">
        <f t="shared" si="330"/>
        <v>7.1818181818181817</v>
      </c>
      <c r="S3977" s="34">
        <f t="shared" si="329"/>
        <v>149</v>
      </c>
      <c r="T3977" s="29">
        <f>IF(L3977="비가동",0,VLOOKUP(E3977,[1]단가!$D$4:$G$1048576,4,0))</f>
        <v>1541.9</v>
      </c>
      <c r="U3977" s="29">
        <f t="shared" si="325"/>
        <v>1948961.6</v>
      </c>
      <c r="V3977" s="36" t="str">
        <f>IF($L3977="비가동",0,IF($B3977="in",VLOOKUP($E3977,[1]투입량!$M:$T,3,FALSE),VLOOKUP($E3977,[1]투입량!$D:$I,3,FALSE)))</f>
        <v>E5005-1</v>
      </c>
      <c r="W3977" s="29">
        <f>IF($L3977="비가동",0,IF($B3977="in",VLOOKUP($E3977,[1]투입량!$M:$T,6,FALSE),VLOOKUP($E3977,[1]투입량!$D:$I,5,FALSE)))</f>
        <v>3102</v>
      </c>
      <c r="X3977" s="29">
        <f t="shared" si="327"/>
        <v>269563.80000000005</v>
      </c>
      <c r="Y3977" s="65">
        <f>IF(V3977=0,0,VLOOKUP(V3977,[1]원재료!C:H,3,0)*0.001)</f>
        <v>3.25</v>
      </c>
      <c r="Z3977" s="65">
        <f t="shared" si="326"/>
        <v>876082.35000000009</v>
      </c>
      <c r="AA3977" s="28"/>
      <c r="AB3977" s="66" t="s">
        <v>232</v>
      </c>
    </row>
    <row r="3978" spans="1:28" ht="19.5" customHeight="1" x14ac:dyDescent="0.45">
      <c r="A3978" s="58">
        <v>46171</v>
      </c>
      <c r="B3978" s="62" t="s">
        <v>226</v>
      </c>
      <c r="C3978" s="63" t="s">
        <v>168</v>
      </c>
      <c r="D3978" s="31" t="s">
        <v>259</v>
      </c>
      <c r="E3978" s="28" t="s">
        <v>260</v>
      </c>
      <c r="F3978" s="27" t="str">
        <f>VLOOKUP(표1[[#This Row],[품번]],[1]!품번구분[#Data],2,0)</f>
        <v>G</v>
      </c>
      <c r="G3978" s="28">
        <v>24</v>
      </c>
      <c r="H3978" s="28">
        <v>79</v>
      </c>
      <c r="I3978" s="28">
        <v>0</v>
      </c>
      <c r="J3978" s="29">
        <f>표1[[#This Row],[C/V]]*표1[[#This Row],[판수]]-표1[[#This Row],[불량수량]]</f>
        <v>1896</v>
      </c>
      <c r="K3978" s="28" t="s">
        <v>399</v>
      </c>
      <c r="L3978" s="28" t="s">
        <v>117</v>
      </c>
      <c r="M3978" s="44" t="s">
        <v>353</v>
      </c>
      <c r="N3978" s="55" t="s">
        <v>230</v>
      </c>
      <c r="O3978" s="25">
        <f t="shared" si="328"/>
        <v>660</v>
      </c>
      <c r="P3978" s="31">
        <v>0</v>
      </c>
      <c r="Q3978" s="64"/>
      <c r="R3978" s="33">
        <f t="shared" si="330"/>
        <v>7.1818181818181817</v>
      </c>
      <c r="S3978" s="34">
        <f t="shared" si="329"/>
        <v>149</v>
      </c>
      <c r="T3978" s="29">
        <f>IF(L3978="비가동",0,VLOOKUP(E3978,[1]단가!$D$4:$G$1048576,4,0))</f>
        <v>790</v>
      </c>
      <c r="U3978" s="29">
        <f t="shared" si="325"/>
        <v>1497840</v>
      </c>
      <c r="V3978" s="36" t="str">
        <f>IF($L3978="비가동",0,IF($B3978="in",VLOOKUP($E3978,[1]투입량!$M:$T,3,FALSE),VLOOKUP($E3978,[1]투입량!$D:$I,3,FALSE)))</f>
        <v>E5005-1(리본)</v>
      </c>
      <c r="W3978" s="29">
        <f>IF($L3978="비가동",0,IF($B3978="in",VLOOKUP($E3978,[1]투입량!$M:$T,6,FALSE),VLOOKUP($E3978,[1]투입량!$D:$I,5,FALSE)))</f>
        <v>2152.6499999999996</v>
      </c>
      <c r="X3978" s="29">
        <f t="shared" si="327"/>
        <v>187065.285</v>
      </c>
      <c r="Y3978" s="65">
        <f>IF(V3978=0,0,VLOOKUP(V3978,[1]원재료!C:H,3,0)*0.001)</f>
        <v>3.35</v>
      </c>
      <c r="Z3978" s="65">
        <f t="shared" si="326"/>
        <v>626668.70475000003</v>
      </c>
      <c r="AA3978" s="28"/>
      <c r="AB3978" s="66" t="s">
        <v>232</v>
      </c>
    </row>
    <row r="3979" spans="1:28" ht="19.5" customHeight="1" x14ac:dyDescent="0.45">
      <c r="A3979" s="58">
        <v>46171</v>
      </c>
      <c r="B3979" s="62" t="s">
        <v>226</v>
      </c>
      <c r="C3979" s="63" t="s">
        <v>168</v>
      </c>
      <c r="D3979" s="31" t="s">
        <v>239</v>
      </c>
      <c r="E3979" s="28" t="s">
        <v>240</v>
      </c>
      <c r="F3979" s="27" t="str">
        <f>VLOOKUP(표1[[#This Row],[품번]],[1]!품번구분[#Data],2,0)</f>
        <v>G</v>
      </c>
      <c r="G3979" s="28">
        <v>16</v>
      </c>
      <c r="H3979" s="28">
        <v>76</v>
      </c>
      <c r="I3979" s="28">
        <v>0</v>
      </c>
      <c r="J3979" s="29">
        <f>표1[[#This Row],[C/V]]*표1[[#This Row],[판수]]-표1[[#This Row],[불량수량]]</f>
        <v>1216</v>
      </c>
      <c r="K3979" s="28" t="s">
        <v>263</v>
      </c>
      <c r="L3979" s="28" t="s">
        <v>117</v>
      </c>
      <c r="M3979" s="44" t="s">
        <v>353</v>
      </c>
      <c r="N3979" s="55" t="s">
        <v>230</v>
      </c>
      <c r="O3979" s="25">
        <f t="shared" si="328"/>
        <v>660</v>
      </c>
      <c r="P3979" s="31">
        <v>0</v>
      </c>
      <c r="Q3979" s="64"/>
      <c r="R3979" s="33">
        <f t="shared" si="330"/>
        <v>6.9090909090909092</v>
      </c>
      <c r="S3979" s="34">
        <f t="shared" si="329"/>
        <v>146</v>
      </c>
      <c r="T3979" s="29">
        <f>IF(L3979="비가동",0,VLOOKUP(E3979,[1]단가!$D$4:$G$1048576,4,0))</f>
        <v>333.6</v>
      </c>
      <c r="U3979" s="29">
        <f t="shared" si="325"/>
        <v>405657.60000000003</v>
      </c>
      <c r="V3979" s="36" t="str">
        <f>IF($L3979="비가동",0,IF($B3979="in",VLOOKUP($E3979,[1]투입량!$M:$T,3,FALSE),VLOOKUP($E3979,[1]투입량!$D:$I,3,FALSE)))</f>
        <v>E5005-1(리본)</v>
      </c>
      <c r="W3979" s="29">
        <f>IF($L3979="비가동",0,IF($B3979="in",VLOOKUP($E3979,[1]투입량!$M:$T,6,FALSE),VLOOKUP($E3979,[1]투입량!$D:$I,5,FALSE)))</f>
        <v>0</v>
      </c>
      <c r="X3979" s="29">
        <f t="shared" si="327"/>
        <v>0</v>
      </c>
      <c r="Y3979" s="65">
        <f>IF(V3979=0,0,VLOOKUP(V3979,[1]원재료!C:H,3,0)*0.001)</f>
        <v>3.35</v>
      </c>
      <c r="Z3979" s="65">
        <f t="shared" si="326"/>
        <v>0</v>
      </c>
      <c r="AA3979" s="28"/>
      <c r="AB3979" s="66" t="s">
        <v>232</v>
      </c>
    </row>
    <row r="3980" spans="1:28" ht="19.5" customHeight="1" x14ac:dyDescent="0.45">
      <c r="A3980" s="58">
        <v>46171</v>
      </c>
      <c r="B3980" s="62" t="s">
        <v>226</v>
      </c>
      <c r="C3980" s="63" t="s">
        <v>168</v>
      </c>
      <c r="D3980" s="31" t="s">
        <v>264</v>
      </c>
      <c r="E3980" s="28" t="s">
        <v>265</v>
      </c>
      <c r="F3980" s="27" t="str">
        <f>VLOOKUP(표1[[#This Row],[품번]],[1]!품번구분[#Data],2,0)</f>
        <v>G</v>
      </c>
      <c r="G3980" s="28">
        <v>24</v>
      </c>
      <c r="H3980" s="28">
        <v>76</v>
      </c>
      <c r="I3980" s="28">
        <v>0</v>
      </c>
      <c r="J3980" s="29">
        <f>표1[[#This Row],[C/V]]*표1[[#This Row],[판수]]-표1[[#This Row],[불량수량]]</f>
        <v>1824</v>
      </c>
      <c r="K3980" s="28" t="s">
        <v>263</v>
      </c>
      <c r="L3980" s="28" t="s">
        <v>117</v>
      </c>
      <c r="M3980" s="44" t="s">
        <v>353</v>
      </c>
      <c r="N3980" s="55" t="s">
        <v>230</v>
      </c>
      <c r="O3980" s="25">
        <f t="shared" si="328"/>
        <v>660</v>
      </c>
      <c r="P3980" s="31">
        <v>0</v>
      </c>
      <c r="Q3980" s="64"/>
      <c r="R3980" s="33">
        <f t="shared" si="330"/>
        <v>6.9090909090909092</v>
      </c>
      <c r="S3980" s="34">
        <f t="shared" si="329"/>
        <v>146</v>
      </c>
      <c r="T3980" s="29">
        <f>IF(L3980="비가동",0,VLOOKUP(E3980,[1]단가!$D$4:$G$1048576,4,0))</f>
        <v>473</v>
      </c>
      <c r="U3980" s="29">
        <f t="shared" si="325"/>
        <v>862752</v>
      </c>
      <c r="V3980" s="36" t="str">
        <f>IF($L3980="비가동",0,IF($B3980="in",VLOOKUP($E3980,[1]투입량!$M:$T,3,FALSE),VLOOKUP($E3980,[1]투입량!$D:$I,3,FALSE)))</f>
        <v>E5005-1</v>
      </c>
      <c r="W3980" s="29">
        <f>IF($L3980="비가동",0,IF($B3980="in",VLOOKUP($E3980,[1]투입량!$M:$T,6,FALSE),VLOOKUP($E3980,[1]투입량!$D:$I,5,FALSE)))</f>
        <v>1770</v>
      </c>
      <c r="X3980" s="29">
        <f t="shared" si="327"/>
        <v>147972.00000000003</v>
      </c>
      <c r="Y3980" s="65">
        <f>IF(V3980=0,0,VLOOKUP(V3980,[1]원재료!C:H,3,0)*0.001)</f>
        <v>3.25</v>
      </c>
      <c r="Z3980" s="65">
        <f t="shared" si="326"/>
        <v>480909.00000000012</v>
      </c>
      <c r="AA3980" s="28"/>
      <c r="AB3980" s="66" t="s">
        <v>232</v>
      </c>
    </row>
    <row r="3981" spans="1:28" ht="19.5" customHeight="1" x14ac:dyDescent="0.45">
      <c r="A3981" s="58">
        <v>46171</v>
      </c>
      <c r="B3981" s="62" t="s">
        <v>226</v>
      </c>
      <c r="C3981" s="63" t="s">
        <v>168</v>
      </c>
      <c r="D3981" s="31" t="s">
        <v>241</v>
      </c>
      <c r="E3981" s="28" t="s">
        <v>242</v>
      </c>
      <c r="F3981" s="27" t="str">
        <f>VLOOKUP(표1[[#This Row],[품번]],[1]!품번구분[#Data],2,0)</f>
        <v>G</v>
      </c>
      <c r="G3981" s="28">
        <v>16</v>
      </c>
      <c r="H3981" s="28">
        <v>90</v>
      </c>
      <c r="I3981" s="28">
        <v>0</v>
      </c>
      <c r="J3981" s="29">
        <f>표1[[#This Row],[C/V]]*표1[[#This Row],[판수]]-표1[[#This Row],[불량수량]]</f>
        <v>1440</v>
      </c>
      <c r="K3981" s="28" t="s">
        <v>266</v>
      </c>
      <c r="L3981" s="28" t="s">
        <v>117</v>
      </c>
      <c r="M3981" s="44" t="s">
        <v>353</v>
      </c>
      <c r="N3981" s="55" t="s">
        <v>230</v>
      </c>
      <c r="O3981" s="25">
        <f t="shared" si="328"/>
        <v>660</v>
      </c>
      <c r="P3981" s="31">
        <v>0</v>
      </c>
      <c r="Q3981" s="64"/>
      <c r="R3981" s="33">
        <f t="shared" si="330"/>
        <v>8.1818181818181817</v>
      </c>
      <c r="S3981" s="34">
        <f t="shared" si="329"/>
        <v>174</v>
      </c>
      <c r="T3981" s="29">
        <f>IF(L3981="비가동",0,VLOOKUP(E3981,[1]단가!$D$4:$G$1048576,4,0))</f>
        <v>774</v>
      </c>
      <c r="U3981" s="29">
        <f t="shared" si="325"/>
        <v>1114560</v>
      </c>
      <c r="V3981" s="36" t="str">
        <f>IF($L3981="비가동",0,IF($B3981="in",VLOOKUP($E3981,[1]투입량!$M:$T,3,FALSE),VLOOKUP($E3981,[1]투입량!$D:$I,3,FALSE)))</f>
        <v>E4701(리본)</v>
      </c>
      <c r="W3981" s="29">
        <f>IF($L3981="비가동",0,IF($B3981="in",VLOOKUP($E3981,[1]투입량!$M:$T,6,FALSE),VLOOKUP($E3981,[1]투입량!$D:$I,5,FALSE)))</f>
        <v>2022.6999999999998</v>
      </c>
      <c r="X3981" s="29">
        <f t="shared" si="327"/>
        <v>200247.3</v>
      </c>
      <c r="Y3981" s="65">
        <f>IF(V3981=0,0,VLOOKUP(V3981,[1]원재료!C:H,3,0)*0.001)</f>
        <v>3.41</v>
      </c>
      <c r="Z3981" s="65">
        <f t="shared" si="326"/>
        <v>682843.29299999995</v>
      </c>
      <c r="AA3981" s="28"/>
      <c r="AB3981" s="66" t="s">
        <v>232</v>
      </c>
    </row>
    <row r="3982" spans="1:28" ht="19.5" customHeight="1" x14ac:dyDescent="0.45">
      <c r="A3982" s="58">
        <v>46171</v>
      </c>
      <c r="B3982" s="62" t="s">
        <v>226</v>
      </c>
      <c r="C3982" s="63" t="s">
        <v>168</v>
      </c>
      <c r="D3982" s="31" t="s">
        <v>244</v>
      </c>
      <c r="E3982" s="28" t="s">
        <v>245</v>
      </c>
      <c r="F3982" s="27" t="str">
        <f>VLOOKUP(표1[[#This Row],[품번]],[1]!품번구분[#Data],2,0)</f>
        <v>G</v>
      </c>
      <c r="G3982" s="28">
        <v>20</v>
      </c>
      <c r="H3982" s="28">
        <v>90</v>
      </c>
      <c r="I3982" s="28">
        <v>0</v>
      </c>
      <c r="J3982" s="29">
        <f>표1[[#This Row],[C/V]]*표1[[#This Row],[판수]]-표1[[#This Row],[불량수량]]</f>
        <v>1800</v>
      </c>
      <c r="K3982" s="28" t="s">
        <v>266</v>
      </c>
      <c r="L3982" s="28" t="s">
        <v>117</v>
      </c>
      <c r="M3982" s="44" t="s">
        <v>353</v>
      </c>
      <c r="N3982" s="55" t="s">
        <v>230</v>
      </c>
      <c r="O3982" s="25">
        <f t="shared" si="328"/>
        <v>660</v>
      </c>
      <c r="P3982" s="31">
        <v>0</v>
      </c>
      <c r="Q3982" s="64"/>
      <c r="R3982" s="33">
        <f t="shared" si="330"/>
        <v>8.1818181818181817</v>
      </c>
      <c r="S3982" s="34">
        <f t="shared" si="329"/>
        <v>174</v>
      </c>
      <c r="T3982" s="29">
        <f>IF(L3982="비가동",0,VLOOKUP(E3982,[1]단가!$D$4:$G$1048576,4,0))</f>
        <v>350</v>
      </c>
      <c r="U3982" s="29">
        <f t="shared" si="325"/>
        <v>630000</v>
      </c>
      <c r="V3982" s="36" t="str">
        <f>IF($L3982="비가동",0,IF($B3982="in",VLOOKUP($E3982,[1]투입량!$M:$T,3,FALSE),VLOOKUP($E3982,[1]투입량!$D:$I,3,FALSE)))</f>
        <v>E5005-1</v>
      </c>
      <c r="W3982" s="29">
        <f>IF($L3982="비가동",0,IF($B3982="in",VLOOKUP($E3982,[1]투입량!$M:$T,6,FALSE),VLOOKUP($E3982,[1]투입량!$D:$I,5,FALSE)))</f>
        <v>1147</v>
      </c>
      <c r="X3982" s="29">
        <f t="shared" si="327"/>
        <v>113553</v>
      </c>
      <c r="Y3982" s="65">
        <f>IF(V3982=0,0,VLOOKUP(V3982,[1]원재료!C:H,3,0)*0.001)</f>
        <v>3.25</v>
      </c>
      <c r="Z3982" s="65">
        <f t="shared" si="326"/>
        <v>369047.25</v>
      </c>
      <c r="AA3982" s="28"/>
      <c r="AB3982" s="66" t="s">
        <v>232</v>
      </c>
    </row>
    <row r="3983" spans="1:28" ht="19.5" customHeight="1" x14ac:dyDescent="0.45">
      <c r="A3983" s="58">
        <v>46171</v>
      </c>
      <c r="B3983" s="62" t="s">
        <v>226</v>
      </c>
      <c r="C3983" s="63" t="s">
        <v>168</v>
      </c>
      <c r="D3983" s="31" t="s">
        <v>246</v>
      </c>
      <c r="E3983" s="28" t="s">
        <v>451</v>
      </c>
      <c r="F3983" s="27" t="str">
        <f>VLOOKUP(표1[[#This Row],[품번]],[1]!품번구분[#Data],2,0)</f>
        <v>G</v>
      </c>
      <c r="G3983" s="28">
        <v>24</v>
      </c>
      <c r="H3983" s="28">
        <v>90</v>
      </c>
      <c r="I3983" s="28">
        <v>0</v>
      </c>
      <c r="J3983" s="29">
        <f>표1[[#This Row],[C/V]]*표1[[#This Row],[판수]]-표1[[#This Row],[불량수량]]</f>
        <v>2160</v>
      </c>
      <c r="K3983" s="28" t="s">
        <v>266</v>
      </c>
      <c r="L3983" s="28" t="s">
        <v>117</v>
      </c>
      <c r="M3983" s="44" t="s">
        <v>353</v>
      </c>
      <c r="N3983" s="55" t="s">
        <v>230</v>
      </c>
      <c r="O3983" s="25">
        <f t="shared" si="328"/>
        <v>660</v>
      </c>
      <c r="P3983" s="31">
        <v>0</v>
      </c>
      <c r="Q3983" s="64"/>
      <c r="R3983" s="33">
        <f t="shared" si="330"/>
        <v>8.1818181818181817</v>
      </c>
      <c r="S3983" s="34">
        <f t="shared" si="329"/>
        <v>174</v>
      </c>
      <c r="T3983" s="29">
        <f>IF(L3983="비가동",0,VLOOKUP(E3983,[1]단가!$D$4:$G$1048576,4,0))</f>
        <v>320</v>
      </c>
      <c r="U3983" s="29">
        <f t="shared" si="325"/>
        <v>691200</v>
      </c>
      <c r="V3983" s="36" t="str">
        <f>IF($L3983="비가동",0,IF($B3983="in",VLOOKUP($E3983,[1]투입량!$M:$T,3,FALSE),VLOOKUP($E3983,[1]투입량!$D:$I,3,FALSE)))</f>
        <v>E5005-1</v>
      </c>
      <c r="W3983" s="29">
        <f>IF($L3983="비가동",0,IF($B3983="in",VLOOKUP($E3983,[1]투입량!$M:$T,6,FALSE),VLOOKUP($E3983,[1]투입량!$D:$I,5,FALSE)))</f>
        <v>0</v>
      </c>
      <c r="X3983" s="29">
        <f t="shared" si="327"/>
        <v>0</v>
      </c>
      <c r="Y3983" s="65">
        <f>IF(V3983=0,0,VLOOKUP(V3983,[1]원재료!C:H,3,0)*0.001)</f>
        <v>3.25</v>
      </c>
      <c r="Z3983" s="65">
        <f t="shared" si="326"/>
        <v>0</v>
      </c>
      <c r="AA3983" s="28"/>
      <c r="AB3983" s="66" t="s">
        <v>232</v>
      </c>
    </row>
    <row r="3984" spans="1:28" ht="19.5" customHeight="1" x14ac:dyDescent="0.45">
      <c r="A3984" s="58">
        <v>46171</v>
      </c>
      <c r="B3984" s="62" t="s">
        <v>29</v>
      </c>
      <c r="C3984" s="63" t="s">
        <v>168</v>
      </c>
      <c r="D3984" s="31" t="s">
        <v>267</v>
      </c>
      <c r="E3984" s="28" t="s">
        <v>339</v>
      </c>
      <c r="F3984" s="27" t="str">
        <f>VLOOKUP(표1[[#This Row],[품번]],[1]!품번구분[#Data],2,0)</f>
        <v>G</v>
      </c>
      <c r="G3984" s="28">
        <v>8</v>
      </c>
      <c r="H3984" s="28">
        <v>87</v>
      </c>
      <c r="I3984" s="28">
        <v>0</v>
      </c>
      <c r="J3984" s="29">
        <f>표1[[#This Row],[C/V]]*표1[[#This Row],[판수]]-표1[[#This Row],[불량수량]]</f>
        <v>696</v>
      </c>
      <c r="K3984" s="28" t="s">
        <v>269</v>
      </c>
      <c r="L3984" s="28" t="s">
        <v>34</v>
      </c>
      <c r="M3984" s="44" t="s">
        <v>230</v>
      </c>
      <c r="N3984" s="55" t="s">
        <v>353</v>
      </c>
      <c r="O3984" s="25">
        <f t="shared" si="328"/>
        <v>620</v>
      </c>
      <c r="P3984" s="31">
        <v>0</v>
      </c>
      <c r="Q3984" s="64"/>
      <c r="R3984" s="33">
        <f t="shared" si="330"/>
        <v>8.4193548387096779</v>
      </c>
      <c r="S3984" s="34">
        <f t="shared" si="329"/>
        <v>177</v>
      </c>
      <c r="T3984" s="29">
        <f>IF(L3984="비가동",0,VLOOKUP(E3984,[1]단가!$D$4:$G$1048576,4,0))</f>
        <v>621.20000000000005</v>
      </c>
      <c r="U3984" s="29">
        <f t="shared" si="325"/>
        <v>432355.2</v>
      </c>
      <c r="V3984" s="36" t="str">
        <f>IF($L3984="비가동",0,IF($B3984="in",VLOOKUP($E3984,[1]투입량!$M:$T,3,FALSE),VLOOKUP($E3984,[1]투입량!$D:$I,3,FALSE)))</f>
        <v>E5005-1</v>
      </c>
      <c r="W3984" s="29">
        <f>IF($L3984="비가동",0,IF($B3984="in",VLOOKUP($E3984,[1]투입량!$M:$T,6,FALSE),VLOOKUP($E3984,[1]투입량!$D:$I,5,FALSE)))</f>
        <v>252</v>
      </c>
      <c r="X3984" s="29">
        <f t="shared" si="327"/>
        <v>24116.400000000005</v>
      </c>
      <c r="Y3984" s="65">
        <f>IF(V3984=0,0,VLOOKUP(V3984,[1]원재료!C:H,3,0)*0.001)</f>
        <v>3.25</v>
      </c>
      <c r="Z3984" s="65">
        <f t="shared" si="326"/>
        <v>78378.300000000017</v>
      </c>
      <c r="AA3984" s="28"/>
      <c r="AB3984" s="66" t="s">
        <v>232</v>
      </c>
    </row>
    <row r="3985" spans="1:28" ht="19.5" customHeight="1" x14ac:dyDescent="0.45">
      <c r="A3985" s="58">
        <v>46171</v>
      </c>
      <c r="B3985" s="62" t="s">
        <v>29</v>
      </c>
      <c r="C3985" s="63" t="s">
        <v>168</v>
      </c>
      <c r="D3985" s="31" t="s">
        <v>270</v>
      </c>
      <c r="E3985" s="28" t="s">
        <v>511</v>
      </c>
      <c r="F3985" s="27" t="str">
        <f>VLOOKUP(표1[[#This Row],[품번]],[1]!품번구분[#Data],2,0)</f>
        <v>G</v>
      </c>
      <c r="G3985" s="28">
        <v>4</v>
      </c>
      <c r="H3985" s="28">
        <v>87</v>
      </c>
      <c r="I3985" s="28">
        <v>0</v>
      </c>
      <c r="J3985" s="29">
        <f>표1[[#This Row],[C/V]]*표1[[#This Row],[판수]]-표1[[#This Row],[불량수량]]</f>
        <v>348</v>
      </c>
      <c r="K3985" s="28" t="s">
        <v>269</v>
      </c>
      <c r="L3985" s="28" t="s">
        <v>34</v>
      </c>
      <c r="M3985" s="44" t="s">
        <v>230</v>
      </c>
      <c r="N3985" s="55" t="s">
        <v>353</v>
      </c>
      <c r="O3985" s="25">
        <f t="shared" si="328"/>
        <v>620</v>
      </c>
      <c r="P3985" s="31">
        <v>0</v>
      </c>
      <c r="Q3985" s="64"/>
      <c r="R3985" s="33">
        <f t="shared" si="330"/>
        <v>8.4193548387096779</v>
      </c>
      <c r="S3985" s="34">
        <f t="shared" si="329"/>
        <v>177</v>
      </c>
      <c r="T3985" s="29">
        <f>IF(L3985="비가동",0,VLOOKUP(E3985,[1]단가!$D$4:$G$1048576,4,0))</f>
        <v>400</v>
      </c>
      <c r="U3985" s="29">
        <f t="shared" si="325"/>
        <v>139200</v>
      </c>
      <c r="V3985" s="36" t="str">
        <f>IF($L3985="비가동",0,IF($B3985="in",VLOOKUP($E3985,[1]투입량!$M:$T,3,FALSE),VLOOKUP($E3985,[1]투입량!$D:$I,3,FALSE)))</f>
        <v>E5005-1</v>
      </c>
      <c r="W3985" s="29">
        <f>IF($L3985="비가동",0,IF($B3985="in",VLOOKUP($E3985,[1]투입량!$M:$T,6,FALSE),VLOOKUP($E3985,[1]투입량!$D:$I,5,FALSE)))</f>
        <v>240</v>
      </c>
      <c r="X3985" s="29">
        <f t="shared" si="327"/>
        <v>22968</v>
      </c>
      <c r="Y3985" s="65">
        <f>IF(V3985=0,0,VLOOKUP(V3985,[1]원재료!C:H,3,0)*0.001)</f>
        <v>3.25</v>
      </c>
      <c r="Z3985" s="65">
        <f t="shared" si="326"/>
        <v>74646</v>
      </c>
      <c r="AA3985" s="28"/>
      <c r="AB3985" s="66" t="s">
        <v>232</v>
      </c>
    </row>
    <row r="3986" spans="1:28" ht="19.5" customHeight="1" x14ac:dyDescent="0.45">
      <c r="A3986" s="58">
        <v>46171</v>
      </c>
      <c r="B3986" s="62" t="s">
        <v>29</v>
      </c>
      <c r="C3986" s="63" t="s">
        <v>168</v>
      </c>
      <c r="D3986" s="31" t="s">
        <v>273</v>
      </c>
      <c r="E3986" s="28" t="s">
        <v>475</v>
      </c>
      <c r="F3986" s="27" t="str">
        <f>VLOOKUP(표1[[#This Row],[품번]],[1]!품번구분[#Data],2,0)</f>
        <v>G</v>
      </c>
      <c r="G3986" s="28">
        <v>4</v>
      </c>
      <c r="H3986" s="28">
        <v>87</v>
      </c>
      <c r="I3986" s="28">
        <v>0</v>
      </c>
      <c r="J3986" s="29">
        <f>표1[[#This Row],[C/V]]*표1[[#This Row],[판수]]-표1[[#This Row],[불량수량]]</f>
        <v>348</v>
      </c>
      <c r="K3986" s="28" t="s">
        <v>269</v>
      </c>
      <c r="L3986" s="28" t="s">
        <v>34</v>
      </c>
      <c r="M3986" s="44" t="s">
        <v>230</v>
      </c>
      <c r="N3986" s="55" t="s">
        <v>353</v>
      </c>
      <c r="O3986" s="25">
        <f t="shared" si="328"/>
        <v>620</v>
      </c>
      <c r="P3986" s="31">
        <v>0</v>
      </c>
      <c r="Q3986" s="64"/>
      <c r="R3986" s="33">
        <f t="shared" si="330"/>
        <v>8.4193548387096779</v>
      </c>
      <c r="S3986" s="34">
        <f t="shared" si="329"/>
        <v>177</v>
      </c>
      <c r="T3986" s="29">
        <f>IF(L3986="비가동",0,VLOOKUP(E3986,[1]단가!$D$4:$G$1048576,4,0))</f>
        <v>550</v>
      </c>
      <c r="U3986" s="29">
        <f t="shared" si="325"/>
        <v>191400</v>
      </c>
      <c r="V3986" s="36" t="str">
        <f>IF($L3986="비가동",0,IF($B3986="in",VLOOKUP($E3986,[1]투입량!$M:$T,3,FALSE),VLOOKUP($E3986,[1]투입량!$D:$I,3,FALSE)))</f>
        <v>E5005-1</v>
      </c>
      <c r="W3986" s="29">
        <f>IF($L3986="비가동",0,IF($B3986="in",VLOOKUP($E3986,[1]투입량!$M:$T,6,FALSE),VLOOKUP($E3986,[1]투입량!$D:$I,5,FALSE)))</f>
        <v>480</v>
      </c>
      <c r="X3986" s="29">
        <f t="shared" si="327"/>
        <v>45936</v>
      </c>
      <c r="Y3986" s="65">
        <f>IF(V3986=0,0,VLOOKUP(V3986,[1]원재료!C:H,3,0)*0.001)</f>
        <v>3.25</v>
      </c>
      <c r="Z3986" s="65">
        <f t="shared" si="326"/>
        <v>149292</v>
      </c>
      <c r="AA3986" s="28"/>
      <c r="AB3986" s="66" t="s">
        <v>232</v>
      </c>
    </row>
    <row r="3987" spans="1:28" ht="19.5" customHeight="1" x14ac:dyDescent="0.45">
      <c r="A3987" s="58">
        <v>46171</v>
      </c>
      <c r="B3987" s="62" t="s">
        <v>29</v>
      </c>
      <c r="C3987" s="63" t="s">
        <v>168</v>
      </c>
      <c r="D3987" s="31" t="s">
        <v>267</v>
      </c>
      <c r="E3987" s="28" t="s">
        <v>339</v>
      </c>
      <c r="F3987" s="27" t="str">
        <f>VLOOKUP(표1[[#This Row],[품번]],[1]!품번구분[#Data],2,0)</f>
        <v>G</v>
      </c>
      <c r="G3987" s="28">
        <v>8</v>
      </c>
      <c r="H3987" s="28">
        <v>90</v>
      </c>
      <c r="I3987" s="28">
        <v>0</v>
      </c>
      <c r="J3987" s="29">
        <f>표1[[#This Row],[C/V]]*표1[[#This Row],[판수]]-표1[[#This Row],[불량수량]]</f>
        <v>720</v>
      </c>
      <c r="K3987" s="28" t="s">
        <v>275</v>
      </c>
      <c r="L3987" s="28" t="s">
        <v>117</v>
      </c>
      <c r="M3987" s="44" t="s">
        <v>353</v>
      </c>
      <c r="N3987" s="55" t="s">
        <v>230</v>
      </c>
      <c r="O3987" s="25">
        <f t="shared" si="328"/>
        <v>660</v>
      </c>
      <c r="P3987" s="31">
        <v>0</v>
      </c>
      <c r="Q3987" s="64"/>
      <c r="R3987" s="33">
        <f t="shared" si="330"/>
        <v>8.1818181818181817</v>
      </c>
      <c r="S3987" s="34">
        <f t="shared" si="329"/>
        <v>177</v>
      </c>
      <c r="T3987" s="29">
        <f>IF(L3987="비가동",0,VLOOKUP(E3987,[1]단가!$D$4:$G$1048576,4,0))</f>
        <v>621.20000000000005</v>
      </c>
      <c r="U3987" s="29">
        <f t="shared" si="325"/>
        <v>447264.00000000006</v>
      </c>
      <c r="V3987" s="36" t="str">
        <f>IF($L3987="비가동",0,IF($B3987="in",VLOOKUP($E3987,[1]투입량!$M:$T,3,FALSE),VLOOKUP($E3987,[1]투입량!$D:$I,3,FALSE)))</f>
        <v>E5005-1</v>
      </c>
      <c r="W3987" s="29">
        <f>IF($L3987="비가동",0,IF($B3987="in",VLOOKUP($E3987,[1]투입량!$M:$T,6,FALSE),VLOOKUP($E3987,[1]투입량!$D:$I,5,FALSE)))</f>
        <v>252</v>
      </c>
      <c r="X3987" s="29">
        <f t="shared" si="327"/>
        <v>24948.000000000004</v>
      </c>
      <c r="Y3987" s="65">
        <f>IF(V3987=0,0,VLOOKUP(V3987,[1]원재료!C:H,3,0)*0.001)</f>
        <v>3.25</v>
      </c>
      <c r="Z3987" s="65">
        <f t="shared" si="326"/>
        <v>81081.000000000015</v>
      </c>
      <c r="AA3987" s="28"/>
      <c r="AB3987" s="66" t="s">
        <v>232</v>
      </c>
    </row>
    <row r="3988" spans="1:28" ht="19.5" customHeight="1" x14ac:dyDescent="0.45">
      <c r="A3988" s="58">
        <v>46171</v>
      </c>
      <c r="B3988" s="62" t="s">
        <v>29</v>
      </c>
      <c r="C3988" s="63" t="s">
        <v>168</v>
      </c>
      <c r="D3988" s="31" t="s">
        <v>270</v>
      </c>
      <c r="E3988" s="28" t="s">
        <v>511</v>
      </c>
      <c r="F3988" s="27" t="str">
        <f>VLOOKUP(표1[[#This Row],[품번]],[1]!품번구분[#Data],2,0)</f>
        <v>G</v>
      </c>
      <c r="G3988" s="28">
        <v>4</v>
      </c>
      <c r="H3988" s="28">
        <v>90</v>
      </c>
      <c r="I3988" s="28">
        <v>0</v>
      </c>
      <c r="J3988" s="29">
        <f>표1[[#This Row],[C/V]]*표1[[#This Row],[판수]]-표1[[#This Row],[불량수량]]</f>
        <v>360</v>
      </c>
      <c r="K3988" s="28" t="s">
        <v>275</v>
      </c>
      <c r="L3988" s="28" t="s">
        <v>117</v>
      </c>
      <c r="M3988" s="44" t="s">
        <v>353</v>
      </c>
      <c r="N3988" s="55" t="s">
        <v>230</v>
      </c>
      <c r="O3988" s="25">
        <f t="shared" si="328"/>
        <v>660</v>
      </c>
      <c r="P3988" s="31">
        <v>0</v>
      </c>
      <c r="Q3988" s="64"/>
      <c r="R3988" s="33">
        <f t="shared" si="330"/>
        <v>8.1818181818181817</v>
      </c>
      <c r="S3988" s="34">
        <f t="shared" si="329"/>
        <v>177</v>
      </c>
      <c r="T3988" s="29">
        <f>IF(L3988="비가동",0,VLOOKUP(E3988,[1]단가!$D$4:$G$1048576,4,0))</f>
        <v>400</v>
      </c>
      <c r="U3988" s="29">
        <f t="shared" si="325"/>
        <v>144000</v>
      </c>
      <c r="V3988" s="36" t="str">
        <f>IF($L3988="비가동",0,IF($B3988="in",VLOOKUP($E3988,[1]투입량!$M:$T,3,FALSE),VLOOKUP($E3988,[1]투입량!$D:$I,3,FALSE)))</f>
        <v>E5005-1</v>
      </c>
      <c r="W3988" s="29">
        <f>IF($L3988="비가동",0,IF($B3988="in",VLOOKUP($E3988,[1]투입량!$M:$T,6,FALSE),VLOOKUP($E3988,[1]투입량!$D:$I,5,FALSE)))</f>
        <v>240</v>
      </c>
      <c r="X3988" s="29">
        <f t="shared" si="327"/>
        <v>23760</v>
      </c>
      <c r="Y3988" s="65">
        <f>IF(V3988=0,0,VLOOKUP(V3988,[1]원재료!C:H,3,0)*0.001)</f>
        <v>3.25</v>
      </c>
      <c r="Z3988" s="65">
        <f t="shared" si="326"/>
        <v>77220</v>
      </c>
      <c r="AA3988" s="28"/>
      <c r="AB3988" s="66" t="s">
        <v>232</v>
      </c>
    </row>
    <row r="3989" spans="1:28" ht="19.5" customHeight="1" x14ac:dyDescent="0.45">
      <c r="A3989" s="58">
        <v>46171</v>
      </c>
      <c r="B3989" s="62" t="s">
        <v>29</v>
      </c>
      <c r="C3989" s="63" t="s">
        <v>168</v>
      </c>
      <c r="D3989" s="31" t="s">
        <v>273</v>
      </c>
      <c r="E3989" s="28" t="s">
        <v>475</v>
      </c>
      <c r="F3989" s="27" t="str">
        <f>VLOOKUP(표1[[#This Row],[품번]],[1]!품번구분[#Data],2,0)</f>
        <v>G</v>
      </c>
      <c r="G3989" s="28">
        <v>4</v>
      </c>
      <c r="H3989" s="28">
        <v>90</v>
      </c>
      <c r="I3989" s="28">
        <v>0</v>
      </c>
      <c r="J3989" s="29">
        <f>표1[[#This Row],[C/V]]*표1[[#This Row],[판수]]-표1[[#This Row],[불량수량]]</f>
        <v>360</v>
      </c>
      <c r="K3989" s="28" t="s">
        <v>275</v>
      </c>
      <c r="L3989" s="28" t="s">
        <v>117</v>
      </c>
      <c r="M3989" s="44" t="s">
        <v>353</v>
      </c>
      <c r="N3989" s="55" t="s">
        <v>230</v>
      </c>
      <c r="O3989" s="25">
        <f t="shared" si="328"/>
        <v>660</v>
      </c>
      <c r="P3989" s="31">
        <v>0</v>
      </c>
      <c r="Q3989" s="64"/>
      <c r="R3989" s="33">
        <f t="shared" si="330"/>
        <v>8.1818181818181817</v>
      </c>
      <c r="S3989" s="34">
        <f t="shared" si="329"/>
        <v>177</v>
      </c>
      <c r="T3989" s="29">
        <f>IF(L3989="비가동",0,VLOOKUP(E3989,[1]단가!$D$4:$G$1048576,4,0))</f>
        <v>550</v>
      </c>
      <c r="U3989" s="29">
        <f t="shared" si="325"/>
        <v>198000</v>
      </c>
      <c r="V3989" s="36" t="str">
        <f>IF($L3989="비가동",0,IF($B3989="in",VLOOKUP($E3989,[1]투입량!$M:$T,3,FALSE),VLOOKUP($E3989,[1]투입량!$D:$I,3,FALSE)))</f>
        <v>E5005-1</v>
      </c>
      <c r="W3989" s="29">
        <f>IF($L3989="비가동",0,IF($B3989="in",VLOOKUP($E3989,[1]투입량!$M:$T,6,FALSE),VLOOKUP($E3989,[1]투입량!$D:$I,5,FALSE)))</f>
        <v>480</v>
      </c>
      <c r="X3989" s="29">
        <f t="shared" si="327"/>
        <v>47520</v>
      </c>
      <c r="Y3989" s="65">
        <f>IF(V3989=0,0,VLOOKUP(V3989,[1]원재료!C:H,3,0)*0.001)</f>
        <v>3.25</v>
      </c>
      <c r="Z3989" s="65">
        <f t="shared" si="326"/>
        <v>154440</v>
      </c>
      <c r="AA3989" s="28"/>
      <c r="AB3989" s="66" t="s">
        <v>232</v>
      </c>
    </row>
    <row r="3990" spans="1:28" ht="19.5" customHeight="1" x14ac:dyDescent="0.45">
      <c r="A3990" s="58">
        <v>46171</v>
      </c>
      <c r="B3990" s="62" t="s">
        <v>29</v>
      </c>
      <c r="C3990" s="63" t="s">
        <v>168</v>
      </c>
      <c r="D3990" s="31" t="s">
        <v>276</v>
      </c>
      <c r="E3990" s="28" t="s">
        <v>504</v>
      </c>
      <c r="F3990" s="27" t="str">
        <f>VLOOKUP(표1[[#This Row],[품번]],[1]!품번구분[#Data],2,0)</f>
        <v>G</v>
      </c>
      <c r="G3990" s="28">
        <v>4</v>
      </c>
      <c r="H3990" s="28">
        <v>87</v>
      </c>
      <c r="I3990" s="28">
        <v>0</v>
      </c>
      <c r="J3990" s="29">
        <f>표1[[#This Row],[C/V]]*표1[[#This Row],[판수]]-표1[[#This Row],[불량수량]]</f>
        <v>348</v>
      </c>
      <c r="K3990" s="28" t="s">
        <v>481</v>
      </c>
      <c r="L3990" s="28" t="s">
        <v>34</v>
      </c>
      <c r="M3990" s="44" t="s">
        <v>230</v>
      </c>
      <c r="N3990" s="55" t="s">
        <v>353</v>
      </c>
      <c r="O3990" s="25">
        <f t="shared" si="328"/>
        <v>620</v>
      </c>
      <c r="P3990" s="31">
        <v>0</v>
      </c>
      <c r="Q3990" s="64"/>
      <c r="R3990" s="33">
        <f t="shared" si="330"/>
        <v>8.4193548387096779</v>
      </c>
      <c r="S3990" s="34">
        <f t="shared" si="329"/>
        <v>187</v>
      </c>
      <c r="T3990" s="29">
        <f>IF(L3990="비가동",0,VLOOKUP(E3990,[1]단가!$D$4:$G$1048576,4,0))</f>
        <v>455.8</v>
      </c>
      <c r="U3990" s="29">
        <f t="shared" si="325"/>
        <v>158618.4</v>
      </c>
      <c r="V3990" s="36" t="str">
        <f>IF($L3990="비가동",0,IF($B3990="in",VLOOKUP($E3990,[1]투입량!$M:$T,3,FALSE),VLOOKUP($E3990,[1]투입량!$D:$I,3,FALSE)))</f>
        <v>E5005-1</v>
      </c>
      <c r="W3990" s="29">
        <f>IF($L3990="비가동",0,IF($B3990="in",VLOOKUP($E3990,[1]투입량!$M:$T,6,FALSE),VLOOKUP($E3990,[1]투입량!$D:$I,5,FALSE)))</f>
        <v>680</v>
      </c>
      <c r="X3990" s="29">
        <f t="shared" si="327"/>
        <v>65076.000000000007</v>
      </c>
      <c r="Y3990" s="65">
        <f>IF(V3990=0,0,VLOOKUP(V3990,[1]원재료!C:H,3,0)*0.001)</f>
        <v>3.25</v>
      </c>
      <c r="Z3990" s="65">
        <f t="shared" si="326"/>
        <v>211497.00000000003</v>
      </c>
      <c r="AA3990" s="28"/>
      <c r="AB3990" s="66" t="s">
        <v>232</v>
      </c>
    </row>
    <row r="3991" spans="1:28" ht="19.5" customHeight="1" x14ac:dyDescent="0.45">
      <c r="A3991" s="58">
        <v>46171</v>
      </c>
      <c r="B3991" s="62" t="s">
        <v>29</v>
      </c>
      <c r="C3991" s="63" t="s">
        <v>168</v>
      </c>
      <c r="D3991" s="31" t="s">
        <v>279</v>
      </c>
      <c r="E3991" s="28" t="s">
        <v>392</v>
      </c>
      <c r="F3991" s="27" t="str">
        <f>VLOOKUP(표1[[#This Row],[품번]],[1]!품번구분[#Data],2,0)</f>
        <v>G</v>
      </c>
      <c r="G3991" s="28">
        <v>70</v>
      </c>
      <c r="H3991" s="28">
        <v>90</v>
      </c>
      <c r="I3991" s="28">
        <v>0</v>
      </c>
      <c r="J3991" s="29">
        <f>표1[[#This Row],[C/V]]*표1[[#This Row],[판수]]-표1[[#This Row],[불량수량]]</f>
        <v>6300</v>
      </c>
      <c r="K3991" s="28" t="s">
        <v>481</v>
      </c>
      <c r="L3991" s="28" t="s">
        <v>34</v>
      </c>
      <c r="M3991" s="44" t="s">
        <v>230</v>
      </c>
      <c r="N3991" s="55" t="s">
        <v>353</v>
      </c>
      <c r="O3991" s="25">
        <f t="shared" si="328"/>
        <v>620</v>
      </c>
      <c r="P3991" s="31">
        <v>0</v>
      </c>
      <c r="Q3991" s="64"/>
      <c r="R3991" s="33">
        <f t="shared" si="330"/>
        <v>8.7096774193548399</v>
      </c>
      <c r="S3991" s="34">
        <f t="shared" si="329"/>
        <v>190</v>
      </c>
      <c r="T3991" s="29">
        <f>IF(L3991="비가동",0,VLOOKUP(E3991,[1]단가!$D$4:$G$1048576,4,0))</f>
        <v>321.89999999999998</v>
      </c>
      <c r="U3991" s="29">
        <f t="shared" si="325"/>
        <v>2027969.9999999998</v>
      </c>
      <c r="V3991" s="36" t="str">
        <f>IF($L3991="비가동",0,IF($B3991="in",VLOOKUP($E3991,[1]투입량!$M:$T,3,FALSE),VLOOKUP($E3991,[1]투입량!$D:$I,3,FALSE)))</f>
        <v>E5802</v>
      </c>
      <c r="W3991" s="29">
        <f>IF($L3991="비가동",0,IF($B3991="in",VLOOKUP($E3991,[1]투입량!$M:$T,6,FALSE),VLOOKUP($E3991,[1]투입량!$D:$I,5,FALSE)))</f>
        <v>68</v>
      </c>
      <c r="X3991" s="29">
        <f t="shared" si="327"/>
        <v>6732.0000000000009</v>
      </c>
      <c r="Y3991" s="65">
        <f>IF(V3991=0,0,VLOOKUP(V3991,[1]원재료!C:H,3,0)*0.001)</f>
        <v>5.83</v>
      </c>
      <c r="Z3991" s="65">
        <f t="shared" si="326"/>
        <v>39247.560000000005</v>
      </c>
      <c r="AA3991" s="28"/>
      <c r="AB3991" s="66" t="s">
        <v>232</v>
      </c>
    </row>
    <row r="3992" spans="1:28" ht="19.5" customHeight="1" x14ac:dyDescent="0.45">
      <c r="A3992" s="58">
        <v>46171</v>
      </c>
      <c r="B3992" s="62" t="s">
        <v>29</v>
      </c>
      <c r="C3992" s="63" t="s">
        <v>168</v>
      </c>
      <c r="D3992" s="31" t="s">
        <v>281</v>
      </c>
      <c r="E3992" s="28" t="s">
        <v>282</v>
      </c>
      <c r="F3992" s="27" t="str">
        <f>VLOOKUP(표1[[#This Row],[품번]],[1]!품번구분[#Data],2,0)</f>
        <v>G</v>
      </c>
      <c r="G3992" s="28">
        <v>4</v>
      </c>
      <c r="H3992" s="28">
        <v>88</v>
      </c>
      <c r="I3992" s="28">
        <v>0</v>
      </c>
      <c r="J3992" s="29">
        <f>표1[[#This Row],[C/V]]*표1[[#This Row],[판수]]-표1[[#This Row],[불량수량]]</f>
        <v>352</v>
      </c>
      <c r="K3992" s="28" t="s">
        <v>481</v>
      </c>
      <c r="L3992" s="28" t="s">
        <v>34</v>
      </c>
      <c r="M3992" s="44" t="s">
        <v>230</v>
      </c>
      <c r="N3992" s="55" t="s">
        <v>353</v>
      </c>
      <c r="O3992" s="25">
        <f t="shared" si="328"/>
        <v>620</v>
      </c>
      <c r="P3992" s="31">
        <v>0</v>
      </c>
      <c r="Q3992" s="64"/>
      <c r="R3992" s="33">
        <f t="shared" si="330"/>
        <v>8.5161290322580641</v>
      </c>
      <c r="S3992" s="34">
        <f t="shared" si="329"/>
        <v>188</v>
      </c>
      <c r="T3992" s="29">
        <f>IF(L3992="비가동",0,VLOOKUP(E3992,[1]단가!$D$4:$G$1048576,4,0))</f>
        <v>0</v>
      </c>
      <c r="U3992" s="29">
        <f t="shared" si="325"/>
        <v>0</v>
      </c>
      <c r="V3992" s="36" t="str">
        <f>IF($L3992="비가동",0,IF($B3992="in",VLOOKUP($E3992,[1]투입량!$M:$T,3,FALSE),VLOOKUP($E3992,[1]투입량!$D:$I,3,FALSE)))</f>
        <v>E5005-1</v>
      </c>
      <c r="W3992" s="29">
        <f>IF($L3992="비가동",0,IF($B3992="in",VLOOKUP($E3992,[1]투입량!$M:$T,6,FALSE),VLOOKUP($E3992,[1]투입량!$D:$I,5,FALSE)))</f>
        <v>0</v>
      </c>
      <c r="X3992" s="29">
        <f t="shared" si="327"/>
        <v>0</v>
      </c>
      <c r="Y3992" s="65">
        <f>IF(V3992=0,0,VLOOKUP(V3992,[1]원재료!C:H,3,0)*0.001)</f>
        <v>3.25</v>
      </c>
      <c r="Z3992" s="65">
        <f t="shared" si="326"/>
        <v>0</v>
      </c>
      <c r="AA3992" s="28"/>
      <c r="AB3992" s="66" t="s">
        <v>232</v>
      </c>
    </row>
    <row r="3993" spans="1:28" ht="19.5" customHeight="1" x14ac:dyDescent="0.45">
      <c r="A3993" s="58">
        <v>46171</v>
      </c>
      <c r="B3993" s="62" t="s">
        <v>29</v>
      </c>
      <c r="C3993" s="63" t="s">
        <v>168</v>
      </c>
      <c r="D3993" s="31" t="s">
        <v>276</v>
      </c>
      <c r="E3993" s="28" t="s">
        <v>504</v>
      </c>
      <c r="F3993" s="27" t="str">
        <f>VLOOKUP(표1[[#This Row],[품번]],[1]!품번구분[#Data],2,0)</f>
        <v>G</v>
      </c>
      <c r="G3993" s="28">
        <v>4</v>
      </c>
      <c r="H3993" s="28">
        <v>100</v>
      </c>
      <c r="I3993" s="28">
        <v>0</v>
      </c>
      <c r="J3993" s="29">
        <f>표1[[#This Row],[C/V]]*표1[[#This Row],[판수]]-표1[[#This Row],[불량수량]]</f>
        <v>400</v>
      </c>
      <c r="K3993" s="28" t="s">
        <v>278</v>
      </c>
      <c r="L3993" s="28" t="s">
        <v>117</v>
      </c>
      <c r="M3993" s="44" t="s">
        <v>353</v>
      </c>
      <c r="N3993" s="55" t="s">
        <v>230</v>
      </c>
      <c r="O3993" s="25">
        <f t="shared" si="328"/>
        <v>660</v>
      </c>
      <c r="P3993" s="31">
        <v>0</v>
      </c>
      <c r="Q3993" s="64"/>
      <c r="R3993" s="33">
        <f t="shared" si="330"/>
        <v>9.0909090909090917</v>
      </c>
      <c r="S3993" s="34">
        <f t="shared" si="329"/>
        <v>187</v>
      </c>
      <c r="T3993" s="29">
        <f>IF(L3993="비가동",0,VLOOKUP(E3993,[1]단가!$D$4:$G$1048576,4,0))</f>
        <v>455.8</v>
      </c>
      <c r="U3993" s="29">
        <f t="shared" si="325"/>
        <v>182320</v>
      </c>
      <c r="V3993" s="36" t="str">
        <f>IF($L3993="비가동",0,IF($B3993="in",VLOOKUP($E3993,[1]투입량!$M:$T,3,FALSE),VLOOKUP($E3993,[1]투입량!$D:$I,3,FALSE)))</f>
        <v>E5005-1</v>
      </c>
      <c r="W3993" s="29">
        <f>IF($L3993="비가동",0,IF($B3993="in",VLOOKUP($E3993,[1]투입량!$M:$T,6,FALSE),VLOOKUP($E3993,[1]투입량!$D:$I,5,FALSE)))</f>
        <v>680</v>
      </c>
      <c r="X3993" s="29">
        <f t="shared" si="327"/>
        <v>74800.000000000015</v>
      </c>
      <c r="Y3993" s="65">
        <f>IF(V3993=0,0,VLOOKUP(V3993,[1]원재료!C:H,3,0)*0.001)</f>
        <v>3.25</v>
      </c>
      <c r="Z3993" s="65">
        <f t="shared" si="326"/>
        <v>243100.00000000006</v>
      </c>
      <c r="AA3993" s="28"/>
      <c r="AB3993" s="66" t="s">
        <v>232</v>
      </c>
    </row>
    <row r="3994" spans="1:28" ht="19.5" customHeight="1" x14ac:dyDescent="0.45">
      <c r="A3994" s="58">
        <v>46171</v>
      </c>
      <c r="B3994" s="62" t="s">
        <v>29</v>
      </c>
      <c r="C3994" s="63" t="s">
        <v>168</v>
      </c>
      <c r="D3994" s="31" t="s">
        <v>279</v>
      </c>
      <c r="E3994" s="28" t="s">
        <v>392</v>
      </c>
      <c r="F3994" s="27" t="str">
        <f>VLOOKUP(표1[[#This Row],[품번]],[1]!품번구분[#Data],2,0)</f>
        <v>G</v>
      </c>
      <c r="G3994" s="28">
        <v>70</v>
      </c>
      <c r="H3994" s="28">
        <v>100</v>
      </c>
      <c r="I3994" s="28">
        <v>0</v>
      </c>
      <c r="J3994" s="29">
        <f>표1[[#This Row],[C/V]]*표1[[#This Row],[판수]]-표1[[#This Row],[불량수량]]</f>
        <v>7000</v>
      </c>
      <c r="K3994" s="28" t="s">
        <v>278</v>
      </c>
      <c r="L3994" s="28" t="s">
        <v>117</v>
      </c>
      <c r="M3994" s="44" t="s">
        <v>353</v>
      </c>
      <c r="N3994" s="55" t="s">
        <v>230</v>
      </c>
      <c r="O3994" s="25">
        <f t="shared" si="328"/>
        <v>660</v>
      </c>
      <c r="P3994" s="31">
        <v>0</v>
      </c>
      <c r="Q3994" s="64"/>
      <c r="R3994" s="33">
        <f t="shared" si="330"/>
        <v>9.0909090909090917</v>
      </c>
      <c r="S3994" s="34">
        <f t="shared" si="329"/>
        <v>190</v>
      </c>
      <c r="T3994" s="29">
        <f>IF(L3994="비가동",0,VLOOKUP(E3994,[1]단가!$D$4:$G$1048576,4,0))</f>
        <v>321.89999999999998</v>
      </c>
      <c r="U3994" s="29">
        <f t="shared" si="325"/>
        <v>2253300</v>
      </c>
      <c r="V3994" s="36" t="str">
        <f>IF($L3994="비가동",0,IF($B3994="in",VLOOKUP($E3994,[1]투입량!$M:$T,3,FALSE),VLOOKUP($E3994,[1]투입량!$D:$I,3,FALSE)))</f>
        <v>E5802</v>
      </c>
      <c r="W3994" s="29">
        <f>IF($L3994="비가동",0,IF($B3994="in",VLOOKUP($E3994,[1]투입량!$M:$T,6,FALSE),VLOOKUP($E3994,[1]투입량!$D:$I,5,FALSE)))</f>
        <v>68</v>
      </c>
      <c r="X3994" s="29">
        <f t="shared" si="327"/>
        <v>7480.0000000000009</v>
      </c>
      <c r="Y3994" s="65">
        <f>IF(V3994=0,0,VLOOKUP(V3994,[1]원재료!C:H,3,0)*0.001)</f>
        <v>5.83</v>
      </c>
      <c r="Z3994" s="65">
        <f t="shared" si="326"/>
        <v>43608.400000000009</v>
      </c>
      <c r="AA3994" s="28"/>
      <c r="AB3994" s="66" t="s">
        <v>232</v>
      </c>
    </row>
    <row r="3995" spans="1:28" ht="19.5" customHeight="1" x14ac:dyDescent="0.45">
      <c r="A3995" s="58">
        <v>46171</v>
      </c>
      <c r="B3995" s="62" t="s">
        <v>29</v>
      </c>
      <c r="C3995" s="63" t="s">
        <v>168</v>
      </c>
      <c r="D3995" s="31" t="s">
        <v>281</v>
      </c>
      <c r="E3995" s="28" t="s">
        <v>282</v>
      </c>
      <c r="F3995" s="27" t="str">
        <f>VLOOKUP(표1[[#This Row],[품번]],[1]!품번구분[#Data],2,0)</f>
        <v>G</v>
      </c>
      <c r="G3995" s="28">
        <v>4</v>
      </c>
      <c r="H3995" s="28">
        <v>100</v>
      </c>
      <c r="I3995" s="28">
        <v>0</v>
      </c>
      <c r="J3995" s="29">
        <f>표1[[#This Row],[C/V]]*표1[[#This Row],[판수]]-표1[[#This Row],[불량수량]]</f>
        <v>400</v>
      </c>
      <c r="K3995" s="28" t="s">
        <v>278</v>
      </c>
      <c r="L3995" s="28" t="s">
        <v>117</v>
      </c>
      <c r="M3995" s="44" t="s">
        <v>353</v>
      </c>
      <c r="N3995" s="55" t="s">
        <v>230</v>
      </c>
      <c r="O3995" s="25">
        <f t="shared" si="328"/>
        <v>660</v>
      </c>
      <c r="P3995" s="31">
        <v>0</v>
      </c>
      <c r="Q3995" s="64"/>
      <c r="R3995" s="33">
        <f t="shared" si="330"/>
        <v>9.0909090909090917</v>
      </c>
      <c r="S3995" s="34">
        <f t="shared" si="329"/>
        <v>188</v>
      </c>
      <c r="T3995" s="29">
        <f>IF(L3995="비가동",0,VLOOKUP(E3995,[1]단가!$D$4:$G$1048576,4,0))</f>
        <v>0</v>
      </c>
      <c r="U3995" s="29">
        <f t="shared" si="325"/>
        <v>0</v>
      </c>
      <c r="V3995" s="36" t="str">
        <f>IF($L3995="비가동",0,IF($B3995="in",VLOOKUP($E3995,[1]투입량!$M:$T,3,FALSE),VLOOKUP($E3995,[1]투입량!$D:$I,3,FALSE)))</f>
        <v>E5005-1</v>
      </c>
      <c r="W3995" s="29">
        <f>IF($L3995="비가동",0,IF($B3995="in",VLOOKUP($E3995,[1]투입량!$M:$T,6,FALSE),VLOOKUP($E3995,[1]투입량!$D:$I,5,FALSE)))</f>
        <v>0</v>
      </c>
      <c r="X3995" s="29">
        <f t="shared" si="327"/>
        <v>0</v>
      </c>
      <c r="Y3995" s="65">
        <f>IF(V3995=0,0,VLOOKUP(V3995,[1]원재료!C:H,3,0)*0.001)</f>
        <v>3.25</v>
      </c>
      <c r="Z3995" s="65">
        <f t="shared" si="326"/>
        <v>0</v>
      </c>
      <c r="AA3995" s="28"/>
      <c r="AB3995" s="66" t="s">
        <v>232</v>
      </c>
    </row>
    <row r="3996" spans="1:28" ht="19.5" customHeight="1" x14ac:dyDescent="0.45">
      <c r="A3996" s="58">
        <v>46171</v>
      </c>
      <c r="B3996" s="62" t="s">
        <v>29</v>
      </c>
      <c r="C3996" s="63" t="s">
        <v>168</v>
      </c>
      <c r="D3996" s="31" t="s">
        <v>284</v>
      </c>
      <c r="E3996" s="28" t="s">
        <v>288</v>
      </c>
      <c r="F3996" s="27" t="str">
        <f>VLOOKUP(표1[[#This Row],[품번]],[1]!품번구분[#Data],2,0)</f>
        <v>G</v>
      </c>
      <c r="G3996" s="28">
        <v>28</v>
      </c>
      <c r="H3996" s="28">
        <v>73</v>
      </c>
      <c r="I3996" s="28">
        <v>0</v>
      </c>
      <c r="J3996" s="29">
        <f>표1[[#This Row],[C/V]]*표1[[#This Row],[판수]]-표1[[#This Row],[불량수량]]</f>
        <v>2044</v>
      </c>
      <c r="K3996" s="28" t="s">
        <v>261</v>
      </c>
      <c r="L3996" s="28" t="s">
        <v>117</v>
      </c>
      <c r="M3996" s="44" t="s">
        <v>353</v>
      </c>
      <c r="N3996" s="55" t="s">
        <v>230</v>
      </c>
      <c r="O3996" s="25">
        <f t="shared" si="328"/>
        <v>660</v>
      </c>
      <c r="P3996" s="31">
        <v>0</v>
      </c>
      <c r="Q3996" s="64"/>
      <c r="R3996" s="33">
        <f t="shared" si="330"/>
        <v>6.6363636363636367</v>
      </c>
      <c r="S3996" s="34">
        <f t="shared" si="329"/>
        <v>73</v>
      </c>
      <c r="T3996" s="29">
        <f>IF(L3996="비가동",0,VLOOKUP(E3996,[1]단가!$D$4:$G$1048576,4,0))</f>
        <v>223</v>
      </c>
      <c r="U3996" s="29">
        <f t="shared" si="325"/>
        <v>455812</v>
      </c>
      <c r="V3996" s="36" t="str">
        <f>IF($L3996="비가동",0,IF($B3996="in",VLOOKUP($E3996,[1]투입량!$M:$T,3,FALSE),VLOOKUP($E3996,[1]투입량!$D:$I,3,FALSE)))</f>
        <v>E6005</v>
      </c>
      <c r="W3996" s="29">
        <f>IF($L3996="비가동",0,IF($B3996="in",VLOOKUP($E3996,[1]투입량!$M:$T,6,FALSE),VLOOKUP($E3996,[1]투입량!$D:$I,5,FALSE)))</f>
        <v>100</v>
      </c>
      <c r="X3996" s="29">
        <f t="shared" si="327"/>
        <v>8030.0000000000009</v>
      </c>
      <c r="Y3996" s="65">
        <f>IF(V3996=0,0,VLOOKUP(V3996,[1]원재료!C:H,3,0)*0.001)</f>
        <v>4.62</v>
      </c>
      <c r="Z3996" s="65">
        <f t="shared" si="326"/>
        <v>37098.600000000006</v>
      </c>
      <c r="AA3996" s="28"/>
      <c r="AB3996" s="66" t="s">
        <v>232</v>
      </c>
    </row>
    <row r="3997" spans="1:28" ht="19.5" hidden="1" customHeight="1" x14ac:dyDescent="0.45">
      <c r="A3997" s="58">
        <v>46171</v>
      </c>
      <c r="B3997" s="62" t="s">
        <v>29</v>
      </c>
      <c r="C3997" s="63" t="s">
        <v>168</v>
      </c>
      <c r="D3997" s="31" t="s">
        <v>287</v>
      </c>
      <c r="E3997" s="28" t="s">
        <v>516</v>
      </c>
      <c r="F3997" s="27" t="str">
        <f>VLOOKUP(표1[[#This Row],[품번]],[1]!품번구분[#Data],2,0)</f>
        <v>G</v>
      </c>
      <c r="G3997" s="28">
        <v>42</v>
      </c>
      <c r="H3997" s="28">
        <v>73</v>
      </c>
      <c r="I3997" s="28">
        <v>0</v>
      </c>
      <c r="J3997" s="29">
        <f>표1[[#This Row],[C/V]]*표1[[#This Row],[판수]]-표1[[#This Row],[불량수량]]</f>
        <v>3066</v>
      </c>
      <c r="K3997" s="28" t="s">
        <v>261</v>
      </c>
      <c r="L3997" s="28" t="s">
        <v>117</v>
      </c>
      <c r="M3997" s="44" t="s">
        <v>353</v>
      </c>
      <c r="N3997" s="55" t="s">
        <v>230</v>
      </c>
      <c r="O3997" s="25">
        <f t="shared" si="328"/>
        <v>630</v>
      </c>
      <c r="P3997" s="31">
        <v>30</v>
      </c>
      <c r="Q3997" s="64" t="s">
        <v>238</v>
      </c>
      <c r="R3997" s="33">
        <f t="shared" si="330"/>
        <v>6.9523809523809526</v>
      </c>
      <c r="S3997" s="34">
        <f t="shared" si="329"/>
        <v>73</v>
      </c>
      <c r="T3997" s="29">
        <f>IF(L3997="비가동",0,VLOOKUP(E3997,[1]단가!$D$4:$G$1048576,4,0))</f>
        <v>226</v>
      </c>
      <c r="U3997" s="29">
        <f t="shared" si="325"/>
        <v>692916</v>
      </c>
      <c r="V3997" s="36" t="str">
        <f>IF($L3997="비가동",0,IF($B3997="in",VLOOKUP($E3997,[1]투입량!$M:$T,3,FALSE),VLOOKUP($E3997,[1]투입량!$D:$I,3,FALSE)))</f>
        <v>E6005</v>
      </c>
      <c r="W3997" s="29">
        <f>IF($L3997="비가동",0,IF($B3997="in",VLOOKUP($E3997,[1]투입량!$M:$T,6,FALSE),VLOOKUP($E3997,[1]투입량!$D:$I,5,FALSE)))</f>
        <v>129</v>
      </c>
      <c r="X3997" s="29">
        <f t="shared" si="327"/>
        <v>10358.700000000001</v>
      </c>
      <c r="Y3997" s="65">
        <f>IF(V3997=0,0,VLOOKUP(V3997,[1]원재료!C:H,3,0)*0.001)</f>
        <v>4.62</v>
      </c>
      <c r="Z3997" s="65">
        <f t="shared" si="326"/>
        <v>47857.194000000003</v>
      </c>
      <c r="AA3997" s="28"/>
      <c r="AB3997" s="66" t="s">
        <v>232</v>
      </c>
    </row>
    <row r="3998" spans="1:28" ht="19.5" hidden="1" customHeight="1" x14ac:dyDescent="0.45">
      <c r="A3998" s="58">
        <v>46171</v>
      </c>
      <c r="B3998" s="62" t="s">
        <v>29</v>
      </c>
      <c r="C3998" s="63" t="s">
        <v>168</v>
      </c>
      <c r="D3998" s="31" t="s">
        <v>289</v>
      </c>
      <c r="E3998" s="28" t="s">
        <v>517</v>
      </c>
      <c r="F3998" s="27" t="str">
        <f>VLOOKUP(표1[[#This Row],[품번]],[1]!품번구분[#Data],2,0)</f>
        <v>G</v>
      </c>
      <c r="G3998" s="28">
        <v>48</v>
      </c>
      <c r="H3998" s="28">
        <v>71</v>
      </c>
      <c r="I3998" s="28">
        <v>0</v>
      </c>
      <c r="J3998" s="29">
        <f>표1[[#This Row],[C/V]]*표1[[#This Row],[판수]]-표1[[#This Row],[불량수량]]</f>
        <v>3408</v>
      </c>
      <c r="K3998" s="28" t="s">
        <v>261</v>
      </c>
      <c r="L3998" s="28" t="s">
        <v>117</v>
      </c>
      <c r="M3998" s="44" t="s">
        <v>353</v>
      </c>
      <c r="N3998" s="55" t="s">
        <v>230</v>
      </c>
      <c r="O3998" s="25">
        <f t="shared" si="328"/>
        <v>610</v>
      </c>
      <c r="P3998" s="31">
        <v>50</v>
      </c>
      <c r="Q3998" s="64" t="s">
        <v>238</v>
      </c>
      <c r="R3998" s="33">
        <f t="shared" si="330"/>
        <v>6.9836065573770494</v>
      </c>
      <c r="S3998" s="34">
        <f t="shared" si="329"/>
        <v>71</v>
      </c>
      <c r="T3998" s="29">
        <f>IF(L3998="비가동",0,VLOOKUP(E3998,[1]단가!$D$4:$G$1048576,4,0))</f>
        <v>173</v>
      </c>
      <c r="U3998" s="29">
        <f t="shared" si="325"/>
        <v>589584</v>
      </c>
      <c r="V3998" s="36" t="str">
        <f>IF($L3998="비가동",0,IF($B3998="in",VLOOKUP($E3998,[1]투입량!$M:$T,3,FALSE),VLOOKUP($E3998,[1]투입량!$D:$I,3,FALSE)))</f>
        <v>E6005</v>
      </c>
      <c r="W3998" s="29">
        <f>IF($L3998="비가동",0,IF($B3998="in",VLOOKUP($E3998,[1]투입량!$M:$T,6,FALSE),VLOOKUP($E3998,[1]투입량!$D:$I,5,FALSE)))</f>
        <v>96</v>
      </c>
      <c r="X3998" s="29">
        <f t="shared" si="327"/>
        <v>7497.6</v>
      </c>
      <c r="Y3998" s="65">
        <f>IF(V3998=0,0,VLOOKUP(V3998,[1]원재료!C:H,3,0)*0.001)</f>
        <v>4.62</v>
      </c>
      <c r="Z3998" s="65">
        <f t="shared" si="326"/>
        <v>34638.912000000004</v>
      </c>
      <c r="AA3998" s="28"/>
      <c r="AB3998" s="66" t="s">
        <v>232</v>
      </c>
    </row>
    <row r="3999" spans="1:28" ht="19.5" customHeight="1" x14ac:dyDescent="0.45">
      <c r="A3999" s="58">
        <v>46171</v>
      </c>
      <c r="B3999" s="62" t="s">
        <v>29</v>
      </c>
      <c r="C3999" s="63" t="s">
        <v>168</v>
      </c>
      <c r="D3999" s="31" t="s">
        <v>304</v>
      </c>
      <c r="E3999" s="28" t="s">
        <v>305</v>
      </c>
      <c r="F3999" s="27" t="str">
        <f>VLOOKUP(표1[[#This Row],[품번]],[1]!품번구분[#Data],2,0)</f>
        <v>G</v>
      </c>
      <c r="G3999" s="28">
        <v>40</v>
      </c>
      <c r="H3999" s="28">
        <v>87</v>
      </c>
      <c r="I3999" s="28">
        <v>0</v>
      </c>
      <c r="J3999" s="29">
        <f>표1[[#This Row],[C/V]]*표1[[#This Row],[판수]]-표1[[#This Row],[불량수량]]</f>
        <v>3480</v>
      </c>
      <c r="K3999" s="28" t="s">
        <v>306</v>
      </c>
      <c r="L3999" s="28" t="s">
        <v>34</v>
      </c>
      <c r="M3999" s="44" t="s">
        <v>230</v>
      </c>
      <c r="N3999" s="55" t="s">
        <v>353</v>
      </c>
      <c r="O3999" s="25">
        <f t="shared" si="328"/>
        <v>620</v>
      </c>
      <c r="P3999" s="31">
        <v>0</v>
      </c>
      <c r="Q3999" s="64"/>
      <c r="R3999" s="33">
        <f t="shared" si="330"/>
        <v>8.4193548387096779</v>
      </c>
      <c r="S3999" s="34">
        <f t="shared" si="329"/>
        <v>179</v>
      </c>
      <c r="T3999" s="29">
        <f>IF(L3999="비가동",0,VLOOKUP(E3999,[1]단가!$D$4:$G$1048576,4,0))</f>
        <v>95</v>
      </c>
      <c r="U3999" s="29">
        <f t="shared" si="325"/>
        <v>330600</v>
      </c>
      <c r="V3999" s="36" t="str">
        <f>IF($L3999="비가동",0,IF($B3999="in",VLOOKUP($E3999,[1]투입량!$M:$T,3,FALSE),VLOOKUP($E3999,[1]투입량!$D:$I,3,FALSE)))</f>
        <v>E4005-1</v>
      </c>
      <c r="W3999" s="29">
        <f>IF($L3999="비가동",0,IF($B3999="in",VLOOKUP($E3999,[1]투입량!$M:$T,6,FALSE),VLOOKUP($E3999,[1]투입량!$D:$I,5,FALSE)))</f>
        <v>272</v>
      </c>
      <c r="X3999" s="29">
        <f t="shared" si="327"/>
        <v>26030.400000000005</v>
      </c>
      <c r="Y3999" s="65">
        <f>IF(V3999=0,0,VLOOKUP(V3999,[1]원재료!C:H,3,0)*0.001)</f>
        <v>3.24</v>
      </c>
      <c r="Z3999" s="65">
        <f t="shared" si="326"/>
        <v>84338.496000000028</v>
      </c>
      <c r="AA3999" s="28"/>
      <c r="AB3999" s="66" t="s">
        <v>232</v>
      </c>
    </row>
    <row r="4000" spans="1:28" ht="19.5" customHeight="1" x14ac:dyDescent="0.45">
      <c r="A4000" s="58">
        <v>46171</v>
      </c>
      <c r="B4000" s="62" t="s">
        <v>29</v>
      </c>
      <c r="C4000" s="63" t="s">
        <v>168</v>
      </c>
      <c r="D4000" s="31" t="s">
        <v>307</v>
      </c>
      <c r="E4000" s="28" t="s">
        <v>489</v>
      </c>
      <c r="F4000" s="27" t="str">
        <f>VLOOKUP(표1[[#This Row],[품번]],[1]!품번구분[#Data],2,0)</f>
        <v>G</v>
      </c>
      <c r="G4000" s="28">
        <v>16</v>
      </c>
      <c r="H4000" s="28">
        <v>87</v>
      </c>
      <c r="I4000" s="28">
        <v>0</v>
      </c>
      <c r="J4000" s="29">
        <f>표1[[#This Row],[C/V]]*표1[[#This Row],[판수]]-표1[[#This Row],[불량수량]]</f>
        <v>1392</v>
      </c>
      <c r="K4000" s="28" t="s">
        <v>306</v>
      </c>
      <c r="L4000" s="28" t="s">
        <v>34</v>
      </c>
      <c r="M4000" s="44" t="s">
        <v>230</v>
      </c>
      <c r="N4000" s="55" t="s">
        <v>353</v>
      </c>
      <c r="O4000" s="25">
        <f t="shared" si="328"/>
        <v>620</v>
      </c>
      <c r="P4000" s="31">
        <v>0</v>
      </c>
      <c r="Q4000" s="64"/>
      <c r="R4000" s="33">
        <f t="shared" si="330"/>
        <v>8.4193548387096779</v>
      </c>
      <c r="S4000" s="34">
        <f t="shared" si="329"/>
        <v>179</v>
      </c>
      <c r="T4000" s="29">
        <f>IF(L4000="비가동",0,VLOOKUP(E4000,[1]단가!$D$4:$G$1048576,4,0))</f>
        <v>130</v>
      </c>
      <c r="U4000" s="29">
        <f t="shared" si="325"/>
        <v>180960</v>
      </c>
      <c r="V4000" s="36">
        <f>IF($L4000="비가동",0,IF($B4000="in",VLOOKUP($E4000,[1]투입량!$M:$T,3,FALSE),VLOOKUP($E4000,[1]투입량!$D:$I,3,FALSE)))</f>
        <v>0</v>
      </c>
      <c r="W4000" s="29">
        <f>IF($L4000="비가동",0,IF($B4000="in",VLOOKUP($E4000,[1]투입량!$M:$T,6,FALSE),VLOOKUP($E4000,[1]투입량!$D:$I,5,FALSE)))</f>
        <v>0</v>
      </c>
      <c r="X4000" s="29">
        <f t="shared" si="327"/>
        <v>0</v>
      </c>
      <c r="Y4000" s="65">
        <f>IF(V4000=0,0,VLOOKUP(V4000,[1]원재료!C:H,3,0)*0.001)</f>
        <v>0</v>
      </c>
      <c r="Z4000" s="65">
        <f t="shared" si="326"/>
        <v>0</v>
      </c>
      <c r="AA4000" s="28"/>
      <c r="AB4000" s="66" t="s">
        <v>232</v>
      </c>
    </row>
    <row r="4001" spans="1:28" ht="19.5" customHeight="1" x14ac:dyDescent="0.45">
      <c r="A4001" s="58">
        <v>46171</v>
      </c>
      <c r="B4001" s="62" t="s">
        <v>29</v>
      </c>
      <c r="C4001" s="63" t="s">
        <v>168</v>
      </c>
      <c r="D4001" s="31" t="s">
        <v>309</v>
      </c>
      <c r="E4001" s="28" t="s">
        <v>310</v>
      </c>
      <c r="F4001" s="27" t="str">
        <f>VLOOKUP(표1[[#This Row],[품번]],[1]!품번구분[#Data],2,0)</f>
        <v>G</v>
      </c>
      <c r="G4001" s="28">
        <v>8</v>
      </c>
      <c r="H4001" s="28">
        <v>8</v>
      </c>
      <c r="I4001" s="28">
        <v>0</v>
      </c>
      <c r="J4001" s="29">
        <f>표1[[#This Row],[C/V]]*표1[[#This Row],[판수]]-표1[[#This Row],[불량수량]]</f>
        <v>64</v>
      </c>
      <c r="K4001" s="28" t="s">
        <v>306</v>
      </c>
      <c r="L4001" s="28" t="s">
        <v>34</v>
      </c>
      <c r="M4001" s="44" t="s">
        <v>230</v>
      </c>
      <c r="N4001" s="44">
        <v>0.35416666666666669</v>
      </c>
      <c r="O4001" s="25">
        <f t="shared" si="328"/>
        <v>30</v>
      </c>
      <c r="P4001" s="31">
        <v>0</v>
      </c>
      <c r="Q4001" s="64"/>
      <c r="R4001" s="33">
        <f t="shared" si="330"/>
        <v>16</v>
      </c>
      <c r="S4001" s="34">
        <f t="shared" si="329"/>
        <v>8</v>
      </c>
      <c r="T4001" s="29">
        <f>IF(L4001="비가동",0,VLOOKUP(E4001,[1]단가!$D$4:$G$1048576,4,0))</f>
        <v>672.3</v>
      </c>
      <c r="U4001" s="29">
        <f t="shared" si="325"/>
        <v>43027.199999999997</v>
      </c>
      <c r="V4001" s="36" t="str">
        <f>IF($L4001="비가동",0,IF($B4001="in",VLOOKUP($E4001,[1]투입량!$M:$T,3,FALSE),VLOOKUP($E4001,[1]투입량!$D:$I,3,FALSE)))</f>
        <v>E5005-1</v>
      </c>
      <c r="W4001" s="29">
        <f>IF($L4001="비가동",0,IF($B4001="in",VLOOKUP($E4001,[1]투입량!$M:$T,6,FALSE),VLOOKUP($E4001,[1]투입량!$D:$I,5,FALSE)))</f>
        <v>366</v>
      </c>
      <c r="X4001" s="29">
        <f t="shared" si="327"/>
        <v>3220.8</v>
      </c>
      <c r="Y4001" s="65">
        <f>IF(V4001=0,0,VLOOKUP(V4001,[1]원재료!C:H,3,0)*0.001)</f>
        <v>3.25</v>
      </c>
      <c r="Z4001" s="65">
        <f t="shared" si="326"/>
        <v>10467.6</v>
      </c>
      <c r="AA4001" s="28"/>
      <c r="AB4001" s="66" t="s">
        <v>232</v>
      </c>
    </row>
    <row r="4002" spans="1:28" ht="19.5" hidden="1" customHeight="1" x14ac:dyDescent="0.45">
      <c r="A4002" s="58">
        <v>46171</v>
      </c>
      <c r="B4002" s="62" t="s">
        <v>29</v>
      </c>
      <c r="C4002" s="63" t="s">
        <v>168</v>
      </c>
      <c r="D4002" s="31" t="s">
        <v>309</v>
      </c>
      <c r="E4002" s="28" t="s">
        <v>518</v>
      </c>
      <c r="F4002" s="27" t="str">
        <f>VLOOKUP(표1[[#This Row],[품번]],[1]!품번구분[#Data],2,0)</f>
        <v>G</v>
      </c>
      <c r="G4002" s="28">
        <v>16</v>
      </c>
      <c r="H4002" s="28">
        <v>67</v>
      </c>
      <c r="I4002" s="28">
        <v>0</v>
      </c>
      <c r="J4002" s="29">
        <f>표1[[#This Row],[C/V]]*표1[[#This Row],[판수]]-표1[[#This Row],[불량수량]]</f>
        <v>1072</v>
      </c>
      <c r="K4002" s="28" t="s">
        <v>306</v>
      </c>
      <c r="L4002" s="28" t="s">
        <v>34</v>
      </c>
      <c r="M4002" s="44">
        <v>0.35416666666666669</v>
      </c>
      <c r="N4002" s="55" t="s">
        <v>230</v>
      </c>
      <c r="O4002" s="25">
        <f t="shared" si="328"/>
        <v>530</v>
      </c>
      <c r="P4002" s="31">
        <v>90</v>
      </c>
      <c r="Q4002" s="64" t="s">
        <v>178</v>
      </c>
      <c r="R4002" s="33">
        <f t="shared" si="330"/>
        <v>7.5849056603773581</v>
      </c>
      <c r="S4002" s="34">
        <f t="shared" si="329"/>
        <v>159</v>
      </c>
      <c r="T4002" s="29">
        <f>IF(L4002="비가동",0,VLOOKUP(E4002,[1]단가!$D$4:$G$1048576,4,0))</f>
        <v>179</v>
      </c>
      <c r="U4002" s="29">
        <f t="shared" si="325"/>
        <v>191888</v>
      </c>
      <c r="V4002" s="36" t="str">
        <f>IF($L4002="비가동",0,IF($B4002="in",VLOOKUP($E4002,[1]투입량!$M:$T,3,FALSE),VLOOKUP($E4002,[1]투입량!$D:$I,3,FALSE)))</f>
        <v>C5001</v>
      </c>
      <c r="W4002" s="29">
        <f>IF($L4002="비가동",0,IF($B4002="in",VLOOKUP($E4002,[1]투입량!$M:$T,6,FALSE),VLOOKUP($E4002,[1]투입량!$D:$I,5,FALSE)))</f>
        <v>464</v>
      </c>
      <c r="X4002" s="29">
        <f t="shared" si="327"/>
        <v>34196.800000000003</v>
      </c>
      <c r="Y4002" s="65">
        <f>IF(V4002=0,0,VLOOKUP(V4002,[1]원재료!C:H,3,0)*0.001)</f>
        <v>7.4</v>
      </c>
      <c r="Z4002" s="65">
        <f t="shared" si="326"/>
        <v>253056.32000000004</v>
      </c>
      <c r="AA4002" s="28"/>
      <c r="AB4002" s="66" t="s">
        <v>232</v>
      </c>
    </row>
    <row r="4003" spans="1:28" ht="19.5" customHeight="1" x14ac:dyDescent="0.45">
      <c r="A4003" s="58">
        <v>46171</v>
      </c>
      <c r="B4003" s="62" t="s">
        <v>29</v>
      </c>
      <c r="C4003" s="63" t="s">
        <v>168</v>
      </c>
      <c r="D4003" s="31" t="s">
        <v>304</v>
      </c>
      <c r="E4003" s="28" t="s">
        <v>305</v>
      </c>
      <c r="F4003" s="27" t="str">
        <f>VLOOKUP(표1[[#This Row],[품번]],[1]!품번구분[#Data],2,0)</f>
        <v>G</v>
      </c>
      <c r="G4003" s="28">
        <v>40</v>
      </c>
      <c r="H4003" s="28">
        <v>92</v>
      </c>
      <c r="I4003" s="28">
        <v>0</v>
      </c>
      <c r="J4003" s="29">
        <f>표1[[#This Row],[C/V]]*표1[[#This Row],[판수]]-표1[[#This Row],[불량수량]]</f>
        <v>3680</v>
      </c>
      <c r="K4003" s="28" t="s">
        <v>311</v>
      </c>
      <c r="L4003" s="28" t="s">
        <v>117</v>
      </c>
      <c r="M4003" s="44" t="s">
        <v>353</v>
      </c>
      <c r="N4003" s="55" t="s">
        <v>230</v>
      </c>
      <c r="O4003" s="25">
        <f t="shared" si="328"/>
        <v>660</v>
      </c>
      <c r="P4003" s="31">
        <v>0</v>
      </c>
      <c r="Q4003" s="64"/>
      <c r="R4003" s="33">
        <f t="shared" si="330"/>
        <v>8.3636363636363633</v>
      </c>
      <c r="S4003" s="34">
        <f t="shared" si="329"/>
        <v>179</v>
      </c>
      <c r="T4003" s="29">
        <f>IF(L4003="비가동",0,VLOOKUP(E4003,[1]단가!$D$4:$G$1048576,4,0))</f>
        <v>95</v>
      </c>
      <c r="U4003" s="29">
        <f t="shared" si="325"/>
        <v>349600</v>
      </c>
      <c r="V4003" s="36" t="str">
        <f>IF($L4003="비가동",0,IF($B4003="in",VLOOKUP($E4003,[1]투입량!$M:$T,3,FALSE),VLOOKUP($E4003,[1]투입량!$D:$I,3,FALSE)))</f>
        <v>E4005-1</v>
      </c>
      <c r="W4003" s="29">
        <f>IF($L4003="비가동",0,IF($B4003="in",VLOOKUP($E4003,[1]투입량!$M:$T,6,FALSE),VLOOKUP($E4003,[1]투입량!$D:$I,5,FALSE)))</f>
        <v>272</v>
      </c>
      <c r="X4003" s="29">
        <f t="shared" si="327"/>
        <v>27526.400000000005</v>
      </c>
      <c r="Y4003" s="65">
        <f>IF(V4003=0,0,VLOOKUP(V4003,[1]원재료!C:H,3,0)*0.001)</f>
        <v>3.24</v>
      </c>
      <c r="Z4003" s="65">
        <f t="shared" si="326"/>
        <v>89185.536000000022</v>
      </c>
      <c r="AA4003" s="28"/>
      <c r="AB4003" s="66" t="s">
        <v>232</v>
      </c>
    </row>
    <row r="4004" spans="1:28" ht="19.5" customHeight="1" x14ac:dyDescent="0.45">
      <c r="A4004" s="58">
        <v>46171</v>
      </c>
      <c r="B4004" s="62" t="s">
        <v>29</v>
      </c>
      <c r="C4004" s="63" t="s">
        <v>168</v>
      </c>
      <c r="D4004" s="31" t="s">
        <v>307</v>
      </c>
      <c r="E4004" s="28" t="s">
        <v>489</v>
      </c>
      <c r="F4004" s="27" t="str">
        <f>VLOOKUP(표1[[#This Row],[품번]],[1]!품번구분[#Data],2,0)</f>
        <v>G</v>
      </c>
      <c r="G4004" s="28">
        <v>16</v>
      </c>
      <c r="H4004" s="28">
        <v>92</v>
      </c>
      <c r="I4004" s="28">
        <v>0</v>
      </c>
      <c r="J4004" s="29">
        <f>표1[[#This Row],[C/V]]*표1[[#This Row],[판수]]-표1[[#This Row],[불량수량]]</f>
        <v>1472</v>
      </c>
      <c r="K4004" s="28" t="s">
        <v>311</v>
      </c>
      <c r="L4004" s="28" t="s">
        <v>117</v>
      </c>
      <c r="M4004" s="44" t="s">
        <v>353</v>
      </c>
      <c r="N4004" s="55" t="s">
        <v>230</v>
      </c>
      <c r="O4004" s="25">
        <f t="shared" si="328"/>
        <v>660</v>
      </c>
      <c r="P4004" s="31">
        <v>0</v>
      </c>
      <c r="Q4004" s="64"/>
      <c r="R4004" s="33">
        <f t="shared" si="330"/>
        <v>8.3636363636363633</v>
      </c>
      <c r="S4004" s="34">
        <f t="shared" si="329"/>
        <v>179</v>
      </c>
      <c r="T4004" s="29">
        <f>IF(L4004="비가동",0,VLOOKUP(E4004,[1]단가!$D$4:$G$1048576,4,0))</f>
        <v>130</v>
      </c>
      <c r="U4004" s="29">
        <f t="shared" si="325"/>
        <v>191360</v>
      </c>
      <c r="V4004" s="36">
        <f>IF($L4004="비가동",0,IF($B4004="in",VLOOKUP($E4004,[1]투입량!$M:$T,3,FALSE),VLOOKUP($E4004,[1]투입량!$D:$I,3,FALSE)))</f>
        <v>0</v>
      </c>
      <c r="W4004" s="29">
        <f>IF($L4004="비가동",0,IF($B4004="in",VLOOKUP($E4004,[1]투입량!$M:$T,6,FALSE),VLOOKUP($E4004,[1]투입량!$D:$I,5,FALSE)))</f>
        <v>0</v>
      </c>
      <c r="X4004" s="29">
        <f t="shared" si="327"/>
        <v>0</v>
      </c>
      <c r="Y4004" s="65">
        <f>IF(V4004=0,0,VLOOKUP(V4004,[1]원재료!C:H,3,0)*0.001)</f>
        <v>0</v>
      </c>
      <c r="Z4004" s="65">
        <f t="shared" si="326"/>
        <v>0</v>
      </c>
      <c r="AA4004" s="28"/>
      <c r="AB4004" s="66" t="s">
        <v>232</v>
      </c>
    </row>
    <row r="4005" spans="1:28" ht="19.5" customHeight="1" x14ac:dyDescent="0.45">
      <c r="A4005" s="58">
        <v>46171</v>
      </c>
      <c r="B4005" s="62" t="s">
        <v>29</v>
      </c>
      <c r="C4005" s="63" t="s">
        <v>168</v>
      </c>
      <c r="D4005" s="31" t="s">
        <v>309</v>
      </c>
      <c r="E4005" s="28" t="s">
        <v>518</v>
      </c>
      <c r="F4005" s="27" t="str">
        <f>VLOOKUP(표1[[#This Row],[품번]],[1]!품번구분[#Data],2,0)</f>
        <v>G</v>
      </c>
      <c r="G4005" s="28">
        <v>16</v>
      </c>
      <c r="H4005" s="28">
        <v>92</v>
      </c>
      <c r="I4005" s="28">
        <v>0</v>
      </c>
      <c r="J4005" s="29">
        <f>표1[[#This Row],[C/V]]*표1[[#This Row],[판수]]-표1[[#This Row],[불량수량]]</f>
        <v>1472</v>
      </c>
      <c r="K4005" s="28" t="s">
        <v>311</v>
      </c>
      <c r="L4005" s="28" t="s">
        <v>117</v>
      </c>
      <c r="M4005" s="44" t="s">
        <v>353</v>
      </c>
      <c r="N4005" s="55" t="s">
        <v>230</v>
      </c>
      <c r="O4005" s="25">
        <f t="shared" si="328"/>
        <v>660</v>
      </c>
      <c r="P4005" s="31">
        <v>0</v>
      </c>
      <c r="Q4005" s="64"/>
      <c r="R4005" s="33">
        <f t="shared" si="330"/>
        <v>8.3636363636363633</v>
      </c>
      <c r="S4005" s="34">
        <f t="shared" si="329"/>
        <v>159</v>
      </c>
      <c r="T4005" s="29">
        <f>IF(L4005="비가동",0,VLOOKUP(E4005,[1]단가!$D$4:$G$1048576,4,0))</f>
        <v>179</v>
      </c>
      <c r="U4005" s="29">
        <f t="shared" si="325"/>
        <v>263488</v>
      </c>
      <c r="V4005" s="36" t="str">
        <f>IF($L4005="비가동",0,IF($B4005="in",VLOOKUP($E4005,[1]투입량!$M:$T,3,FALSE),VLOOKUP($E4005,[1]투입량!$D:$I,3,FALSE)))</f>
        <v>C5001</v>
      </c>
      <c r="W4005" s="29">
        <f>IF($L4005="비가동",0,IF($B4005="in",VLOOKUP($E4005,[1]투입량!$M:$T,6,FALSE),VLOOKUP($E4005,[1]투입량!$D:$I,5,FALSE)))</f>
        <v>464</v>
      </c>
      <c r="X4005" s="29">
        <f t="shared" si="327"/>
        <v>46956.800000000003</v>
      </c>
      <c r="Y4005" s="65">
        <f>IF(V4005=0,0,VLOOKUP(V4005,[1]원재료!C:H,3,0)*0.001)</f>
        <v>7.4</v>
      </c>
      <c r="Z4005" s="65">
        <f t="shared" si="326"/>
        <v>347480.32000000007</v>
      </c>
      <c r="AA4005" s="28"/>
      <c r="AB4005" s="66" t="s">
        <v>232</v>
      </c>
    </row>
    <row r="4006" spans="1:28" ht="19.5" customHeight="1" x14ac:dyDescent="0.45">
      <c r="A4006" s="58">
        <v>46171</v>
      </c>
      <c r="B4006" s="62" t="s">
        <v>29</v>
      </c>
      <c r="C4006" s="63" t="s">
        <v>168</v>
      </c>
      <c r="D4006" s="31" t="s">
        <v>312</v>
      </c>
      <c r="E4006" s="28" t="s">
        <v>313</v>
      </c>
      <c r="F4006" s="27" t="str">
        <f>VLOOKUP(표1[[#This Row],[품번]],[1]!품번구분[#Data],2,0)</f>
        <v>G</v>
      </c>
      <c r="G4006" s="28">
        <v>6</v>
      </c>
      <c r="H4006" s="28">
        <v>77</v>
      </c>
      <c r="I4006" s="28">
        <v>0</v>
      </c>
      <c r="J4006" s="29">
        <f>표1[[#This Row],[C/V]]*표1[[#This Row],[판수]]-표1[[#This Row],[불량수량]]</f>
        <v>462</v>
      </c>
      <c r="K4006" s="28" t="s">
        <v>314</v>
      </c>
      <c r="L4006" s="28" t="s">
        <v>34</v>
      </c>
      <c r="M4006" s="44" t="s">
        <v>230</v>
      </c>
      <c r="N4006" s="55" t="s">
        <v>353</v>
      </c>
      <c r="O4006" s="25">
        <f t="shared" si="328"/>
        <v>620</v>
      </c>
      <c r="P4006" s="31">
        <v>0</v>
      </c>
      <c r="Q4006" s="64"/>
      <c r="R4006" s="33">
        <f t="shared" si="330"/>
        <v>7.4516129032258061</v>
      </c>
      <c r="S4006" s="34">
        <f t="shared" si="329"/>
        <v>162</v>
      </c>
      <c r="T4006" s="29">
        <f>IF(L4006="비가동",0,VLOOKUP(E4006,[1]단가!$D$4:$G$1048576,4,0))</f>
        <v>408.6</v>
      </c>
      <c r="U4006" s="29">
        <f t="shared" si="325"/>
        <v>188773.2</v>
      </c>
      <c r="V4006" s="36" t="str">
        <f>IF($L4006="비가동",0,IF($B4006="in",VLOOKUP($E4006,[1]투입량!$M:$T,3,FALSE),VLOOKUP($E4006,[1]투입량!$D:$I,3,FALSE)))</f>
        <v>E5005-1</v>
      </c>
      <c r="W4006" s="29">
        <f>IF($L4006="비가동",0,IF($B4006="in",VLOOKUP($E4006,[1]투입량!$M:$T,6,FALSE),VLOOKUP($E4006,[1]투입량!$D:$I,5,FALSE)))</f>
        <v>0</v>
      </c>
      <c r="X4006" s="29">
        <f t="shared" si="327"/>
        <v>0</v>
      </c>
      <c r="Y4006" s="65">
        <f>IF(V4006=0,0,VLOOKUP(V4006,[1]원재료!C:H,3,0)*0.001)</f>
        <v>3.25</v>
      </c>
      <c r="Z4006" s="65">
        <f t="shared" si="326"/>
        <v>0</v>
      </c>
      <c r="AA4006" s="28"/>
      <c r="AB4006" s="66" t="s">
        <v>232</v>
      </c>
    </row>
    <row r="4007" spans="1:28" ht="19.5" customHeight="1" x14ac:dyDescent="0.45">
      <c r="A4007" s="58">
        <v>46171</v>
      </c>
      <c r="B4007" s="62" t="s">
        <v>29</v>
      </c>
      <c r="C4007" s="63" t="s">
        <v>168</v>
      </c>
      <c r="D4007" s="31" t="s">
        <v>315</v>
      </c>
      <c r="E4007" s="28" t="s">
        <v>313</v>
      </c>
      <c r="F4007" s="27" t="str">
        <f>VLOOKUP(표1[[#This Row],[품번]],[1]!품번구분[#Data],2,0)</f>
        <v>G</v>
      </c>
      <c r="G4007" s="28">
        <v>14</v>
      </c>
      <c r="H4007" s="28">
        <v>77</v>
      </c>
      <c r="I4007" s="28">
        <v>0</v>
      </c>
      <c r="J4007" s="29">
        <f>표1[[#This Row],[C/V]]*표1[[#This Row],[판수]]-표1[[#This Row],[불량수량]]</f>
        <v>1078</v>
      </c>
      <c r="K4007" s="28" t="s">
        <v>314</v>
      </c>
      <c r="L4007" s="28" t="s">
        <v>34</v>
      </c>
      <c r="M4007" s="44" t="s">
        <v>230</v>
      </c>
      <c r="N4007" s="55" t="s">
        <v>353</v>
      </c>
      <c r="O4007" s="25">
        <f t="shared" si="328"/>
        <v>620</v>
      </c>
      <c r="P4007" s="31">
        <v>0</v>
      </c>
      <c r="Q4007" s="64"/>
      <c r="R4007" s="33">
        <f t="shared" si="330"/>
        <v>7.4516129032258061</v>
      </c>
      <c r="S4007" s="34">
        <f t="shared" si="329"/>
        <v>162</v>
      </c>
      <c r="T4007" s="29">
        <f>IF(L4007="비가동",0,VLOOKUP(E4007,[1]단가!$D$4:$G$1048576,4,0))</f>
        <v>408.6</v>
      </c>
      <c r="U4007" s="29">
        <f t="shared" si="325"/>
        <v>440470.80000000005</v>
      </c>
      <c r="V4007" s="36" t="str">
        <f>IF($L4007="비가동",0,IF($B4007="in",VLOOKUP($E4007,[1]투입량!$M:$T,3,FALSE),VLOOKUP($E4007,[1]투입량!$D:$I,3,FALSE)))</f>
        <v>E5005-1</v>
      </c>
      <c r="W4007" s="29">
        <f>IF($L4007="비가동",0,IF($B4007="in",VLOOKUP($E4007,[1]투입량!$M:$T,6,FALSE),VLOOKUP($E4007,[1]투입량!$D:$I,5,FALSE)))</f>
        <v>0</v>
      </c>
      <c r="X4007" s="29">
        <f t="shared" si="327"/>
        <v>0</v>
      </c>
      <c r="Y4007" s="65">
        <f>IF(V4007=0,0,VLOOKUP(V4007,[1]원재료!C:H,3,0)*0.001)</f>
        <v>3.25</v>
      </c>
      <c r="Z4007" s="65">
        <f t="shared" si="326"/>
        <v>0</v>
      </c>
      <c r="AA4007" s="28"/>
      <c r="AB4007" s="66" t="s">
        <v>232</v>
      </c>
    </row>
    <row r="4008" spans="1:28" ht="19.5" customHeight="1" x14ac:dyDescent="0.45">
      <c r="A4008" s="58">
        <v>46171</v>
      </c>
      <c r="B4008" s="62" t="s">
        <v>29</v>
      </c>
      <c r="C4008" s="63" t="s">
        <v>168</v>
      </c>
      <c r="D4008" s="31" t="s">
        <v>317</v>
      </c>
      <c r="E4008" s="28" t="s">
        <v>318</v>
      </c>
      <c r="F4008" s="27" t="str">
        <f>VLOOKUP(표1[[#This Row],[품번]],[1]!품번구분[#Data],2,0)</f>
        <v>G</v>
      </c>
      <c r="G4008" s="28">
        <v>70</v>
      </c>
      <c r="H4008" s="28">
        <v>50</v>
      </c>
      <c r="I4008" s="28">
        <v>0</v>
      </c>
      <c r="J4008" s="29">
        <f>표1[[#This Row],[C/V]]*표1[[#This Row],[판수]]-표1[[#This Row],[불량수량]]</f>
        <v>3500</v>
      </c>
      <c r="K4008" s="28" t="s">
        <v>314</v>
      </c>
      <c r="L4008" s="28" t="s">
        <v>34</v>
      </c>
      <c r="M4008" s="44" t="s">
        <v>230</v>
      </c>
      <c r="N4008" s="55" t="s">
        <v>353</v>
      </c>
      <c r="O4008" s="25">
        <f t="shared" si="328"/>
        <v>620</v>
      </c>
      <c r="P4008" s="31">
        <v>0</v>
      </c>
      <c r="Q4008" s="64"/>
      <c r="R4008" s="33">
        <f t="shared" si="330"/>
        <v>4.838709677419355</v>
      </c>
      <c r="S4008" s="34">
        <f t="shared" si="329"/>
        <v>106</v>
      </c>
      <c r="T4008" s="29">
        <f>IF(L4008="비가동",0,VLOOKUP(E4008,[1]단가!$D$4:$G$1048576,4,0))</f>
        <v>172</v>
      </c>
      <c r="U4008" s="29">
        <f t="shared" si="325"/>
        <v>602000</v>
      </c>
      <c r="V4008" s="36" t="str">
        <f>IF($L4008="비가동",0,IF($B4008="in",VLOOKUP($E4008,[1]투입량!$M:$T,3,FALSE),VLOOKUP($E4008,[1]투입량!$D:$I,3,FALSE)))</f>
        <v>E6005</v>
      </c>
      <c r="W4008" s="29">
        <f>IF($L4008="비가동",0,IF($B4008="in",VLOOKUP($E4008,[1]투입량!$M:$T,6,FALSE),VLOOKUP($E4008,[1]투입량!$D:$I,5,FALSE)))</f>
        <v>0</v>
      </c>
      <c r="X4008" s="29">
        <f t="shared" si="327"/>
        <v>0</v>
      </c>
      <c r="Y4008" s="65">
        <f>IF(V4008=0,0,VLOOKUP(V4008,[1]원재료!C:H,3,0)*0.001)</f>
        <v>4.62</v>
      </c>
      <c r="Z4008" s="65">
        <f t="shared" si="326"/>
        <v>0</v>
      </c>
      <c r="AA4008" s="28"/>
      <c r="AB4008" s="66" t="s">
        <v>232</v>
      </c>
    </row>
    <row r="4009" spans="1:28" ht="19.5" customHeight="1" x14ac:dyDescent="0.45">
      <c r="A4009" s="58">
        <v>46171</v>
      </c>
      <c r="B4009" s="62" t="s">
        <v>29</v>
      </c>
      <c r="C4009" s="63" t="s">
        <v>168</v>
      </c>
      <c r="D4009" s="31" t="s">
        <v>312</v>
      </c>
      <c r="E4009" s="28" t="s">
        <v>313</v>
      </c>
      <c r="F4009" s="27" t="str">
        <f>VLOOKUP(표1[[#This Row],[품번]],[1]!품번구분[#Data],2,0)</f>
        <v>G</v>
      </c>
      <c r="G4009" s="28">
        <v>6</v>
      </c>
      <c r="H4009" s="28">
        <v>85</v>
      </c>
      <c r="I4009" s="28">
        <v>0</v>
      </c>
      <c r="J4009" s="29">
        <f>표1[[#This Row],[C/V]]*표1[[#This Row],[판수]]-표1[[#This Row],[불량수량]]</f>
        <v>510</v>
      </c>
      <c r="K4009" s="28" t="s">
        <v>319</v>
      </c>
      <c r="L4009" s="28" t="s">
        <v>117</v>
      </c>
      <c r="M4009" s="44" t="s">
        <v>353</v>
      </c>
      <c r="N4009" s="55" t="s">
        <v>230</v>
      </c>
      <c r="O4009" s="25">
        <f t="shared" si="328"/>
        <v>660</v>
      </c>
      <c r="P4009" s="31">
        <v>0</v>
      </c>
      <c r="Q4009" s="64"/>
      <c r="R4009" s="33">
        <f t="shared" si="330"/>
        <v>7.7272727272727266</v>
      </c>
      <c r="S4009" s="34">
        <f t="shared" si="329"/>
        <v>162</v>
      </c>
      <c r="T4009" s="29">
        <f>IF(L4009="비가동",0,VLOOKUP(E4009,[1]단가!$D$4:$G$1048576,4,0))</f>
        <v>408.6</v>
      </c>
      <c r="U4009" s="29">
        <f t="shared" si="325"/>
        <v>208386</v>
      </c>
      <c r="V4009" s="36" t="str">
        <f>IF($L4009="비가동",0,IF($B4009="in",VLOOKUP($E4009,[1]투입량!$M:$T,3,FALSE),VLOOKUP($E4009,[1]투입량!$D:$I,3,FALSE)))</f>
        <v>E5005-1</v>
      </c>
      <c r="W4009" s="29">
        <f>IF($L4009="비가동",0,IF($B4009="in",VLOOKUP($E4009,[1]투입량!$M:$T,6,FALSE),VLOOKUP($E4009,[1]투입량!$D:$I,5,FALSE)))</f>
        <v>0</v>
      </c>
      <c r="X4009" s="29">
        <f t="shared" si="327"/>
        <v>0</v>
      </c>
      <c r="Y4009" s="65">
        <f>IF(V4009=0,0,VLOOKUP(V4009,[1]원재료!C:H,3,0)*0.001)</f>
        <v>3.25</v>
      </c>
      <c r="Z4009" s="65">
        <f t="shared" si="326"/>
        <v>0</v>
      </c>
      <c r="AA4009" s="28"/>
      <c r="AB4009" s="66" t="s">
        <v>232</v>
      </c>
    </row>
    <row r="4010" spans="1:28" ht="19.5" customHeight="1" x14ac:dyDescent="0.45">
      <c r="A4010" s="58">
        <v>46171</v>
      </c>
      <c r="B4010" s="62" t="s">
        <v>29</v>
      </c>
      <c r="C4010" s="63" t="s">
        <v>168</v>
      </c>
      <c r="D4010" s="31" t="s">
        <v>315</v>
      </c>
      <c r="E4010" s="28" t="s">
        <v>313</v>
      </c>
      <c r="F4010" s="27" t="str">
        <f>VLOOKUP(표1[[#This Row],[품번]],[1]!품번구분[#Data],2,0)</f>
        <v>G</v>
      </c>
      <c r="G4010" s="28">
        <v>14</v>
      </c>
      <c r="H4010" s="28">
        <v>85</v>
      </c>
      <c r="I4010" s="28">
        <v>0</v>
      </c>
      <c r="J4010" s="29">
        <f>표1[[#This Row],[C/V]]*표1[[#This Row],[판수]]-표1[[#This Row],[불량수량]]</f>
        <v>1190</v>
      </c>
      <c r="K4010" s="28" t="s">
        <v>319</v>
      </c>
      <c r="L4010" s="28" t="s">
        <v>117</v>
      </c>
      <c r="M4010" s="44" t="s">
        <v>353</v>
      </c>
      <c r="N4010" s="55" t="s">
        <v>230</v>
      </c>
      <c r="O4010" s="25">
        <f t="shared" si="328"/>
        <v>660</v>
      </c>
      <c r="P4010" s="31">
        <v>0</v>
      </c>
      <c r="Q4010" s="64"/>
      <c r="R4010" s="33">
        <f t="shared" si="330"/>
        <v>7.7272727272727266</v>
      </c>
      <c r="S4010" s="34">
        <f t="shared" si="329"/>
        <v>162</v>
      </c>
      <c r="T4010" s="29">
        <f>IF(L4010="비가동",0,VLOOKUP(E4010,[1]단가!$D$4:$G$1048576,4,0))</f>
        <v>408.6</v>
      </c>
      <c r="U4010" s="29">
        <f t="shared" si="325"/>
        <v>486234</v>
      </c>
      <c r="V4010" s="36" t="str">
        <f>IF($L4010="비가동",0,IF($B4010="in",VLOOKUP($E4010,[1]투입량!$M:$T,3,FALSE),VLOOKUP($E4010,[1]투입량!$D:$I,3,FALSE)))</f>
        <v>E5005-1</v>
      </c>
      <c r="W4010" s="29">
        <f>IF($L4010="비가동",0,IF($B4010="in",VLOOKUP($E4010,[1]투입량!$M:$T,6,FALSE),VLOOKUP($E4010,[1]투입량!$D:$I,5,FALSE)))</f>
        <v>0</v>
      </c>
      <c r="X4010" s="29">
        <f t="shared" si="327"/>
        <v>0</v>
      </c>
      <c r="Y4010" s="65">
        <f>IF(V4010=0,0,VLOOKUP(V4010,[1]원재료!C:H,3,0)*0.001)</f>
        <v>3.25</v>
      </c>
      <c r="Z4010" s="65">
        <f t="shared" si="326"/>
        <v>0</v>
      </c>
      <c r="AA4010" s="28"/>
      <c r="AB4010" s="66" t="s">
        <v>232</v>
      </c>
    </row>
    <row r="4011" spans="1:28" ht="19.5" customHeight="1" x14ac:dyDescent="0.45">
      <c r="A4011" s="58">
        <v>46171</v>
      </c>
      <c r="B4011" s="62" t="s">
        <v>29</v>
      </c>
      <c r="C4011" s="63" t="s">
        <v>168</v>
      </c>
      <c r="D4011" s="31" t="s">
        <v>317</v>
      </c>
      <c r="E4011" s="28" t="s">
        <v>318</v>
      </c>
      <c r="F4011" s="27" t="str">
        <f>VLOOKUP(표1[[#This Row],[품번]],[1]!품번구분[#Data],2,0)</f>
        <v>G</v>
      </c>
      <c r="G4011" s="28">
        <v>70</v>
      </c>
      <c r="H4011" s="28">
        <v>56</v>
      </c>
      <c r="I4011" s="28">
        <v>0</v>
      </c>
      <c r="J4011" s="29">
        <f>표1[[#This Row],[C/V]]*표1[[#This Row],[판수]]-표1[[#This Row],[불량수량]]</f>
        <v>3920</v>
      </c>
      <c r="K4011" s="28" t="s">
        <v>319</v>
      </c>
      <c r="L4011" s="28" t="s">
        <v>117</v>
      </c>
      <c r="M4011" s="44" t="s">
        <v>353</v>
      </c>
      <c r="N4011" s="55" t="s">
        <v>230</v>
      </c>
      <c r="O4011" s="25">
        <f t="shared" si="328"/>
        <v>660</v>
      </c>
      <c r="P4011" s="31">
        <v>0</v>
      </c>
      <c r="Q4011" s="64"/>
      <c r="R4011" s="33">
        <f t="shared" si="330"/>
        <v>5.0909090909090908</v>
      </c>
      <c r="S4011" s="34">
        <f t="shared" si="329"/>
        <v>106</v>
      </c>
      <c r="T4011" s="29">
        <f>IF(L4011="비가동",0,VLOOKUP(E4011,[1]단가!$D$4:$G$1048576,4,0))</f>
        <v>172</v>
      </c>
      <c r="U4011" s="29">
        <f t="shared" si="325"/>
        <v>674240</v>
      </c>
      <c r="V4011" s="36" t="str">
        <f>IF($L4011="비가동",0,IF($B4011="in",VLOOKUP($E4011,[1]투입량!$M:$T,3,FALSE),VLOOKUP($E4011,[1]투입량!$D:$I,3,FALSE)))</f>
        <v>E6005</v>
      </c>
      <c r="W4011" s="29">
        <f>IF($L4011="비가동",0,IF($B4011="in",VLOOKUP($E4011,[1]투입량!$M:$T,6,FALSE),VLOOKUP($E4011,[1]투입량!$D:$I,5,FALSE)))</f>
        <v>0</v>
      </c>
      <c r="X4011" s="29">
        <f t="shared" si="327"/>
        <v>0</v>
      </c>
      <c r="Y4011" s="65">
        <f>IF(V4011=0,0,VLOOKUP(V4011,[1]원재료!C:H,3,0)*0.001)</f>
        <v>4.62</v>
      </c>
      <c r="Z4011" s="65">
        <f t="shared" si="326"/>
        <v>0</v>
      </c>
      <c r="AA4011" s="28"/>
      <c r="AB4011" s="66" t="s">
        <v>232</v>
      </c>
    </row>
    <row r="4012" spans="1:28" ht="19.5" customHeight="1" x14ac:dyDescent="0.45">
      <c r="A4012" s="58">
        <v>46171</v>
      </c>
      <c r="B4012" s="62" t="s">
        <v>29</v>
      </c>
      <c r="C4012" s="63" t="s">
        <v>168</v>
      </c>
      <c r="D4012" s="31" t="s">
        <v>365</v>
      </c>
      <c r="E4012" s="28" t="s">
        <v>349</v>
      </c>
      <c r="F4012" s="27" t="str">
        <f>VLOOKUP(표1[[#This Row],[품번]],[1]!품번구분[#Data],2,0)</f>
        <v>G</v>
      </c>
      <c r="G4012" s="28">
        <v>6</v>
      </c>
      <c r="H4012" s="28">
        <v>85</v>
      </c>
      <c r="I4012" s="28">
        <v>0</v>
      </c>
      <c r="J4012" s="29">
        <f>표1[[#This Row],[C/V]]*표1[[#This Row],[판수]]-표1[[#This Row],[불량수량]]</f>
        <v>510</v>
      </c>
      <c r="K4012" s="28" t="s">
        <v>293</v>
      </c>
      <c r="L4012" s="28" t="s">
        <v>34</v>
      </c>
      <c r="M4012" s="44" t="s">
        <v>230</v>
      </c>
      <c r="N4012" s="55" t="s">
        <v>353</v>
      </c>
      <c r="O4012" s="25">
        <f t="shared" si="328"/>
        <v>620</v>
      </c>
      <c r="P4012" s="31">
        <v>0</v>
      </c>
      <c r="Q4012" s="64"/>
      <c r="R4012" s="33">
        <f t="shared" si="330"/>
        <v>8.2258064516129021</v>
      </c>
      <c r="S4012" s="34">
        <f t="shared" si="329"/>
        <v>175</v>
      </c>
      <c r="T4012" s="29">
        <f>IF(L4012="비가동",0,VLOOKUP(E4012,[1]단가!$D$4:$G$1048576,4,0))</f>
        <v>987.7</v>
      </c>
      <c r="U4012" s="29">
        <f t="shared" si="325"/>
        <v>503727</v>
      </c>
      <c r="V4012" s="36" t="str">
        <f>IF($L4012="비가동",0,IF($B4012="in",VLOOKUP($E4012,[1]투입량!$M:$T,3,FALSE),VLOOKUP($E4012,[1]투입량!$D:$I,3,FALSE)))</f>
        <v>E5007</v>
      </c>
      <c r="W4012" s="29">
        <f>IF($L4012="비가동",0,IF($B4012="in",VLOOKUP($E4012,[1]투입량!$M:$T,6,FALSE),VLOOKUP($E4012,[1]투입량!$D:$I,5,FALSE)))</f>
        <v>320</v>
      </c>
      <c r="X4012" s="29">
        <f t="shared" si="327"/>
        <v>29920</v>
      </c>
      <c r="Y4012" s="65">
        <f>IF(V4012=0,0,VLOOKUP(V4012,[1]원재료!C:H,3,0)*0.001)</f>
        <v>4.55</v>
      </c>
      <c r="Z4012" s="65">
        <f t="shared" si="326"/>
        <v>136136</v>
      </c>
      <c r="AA4012" s="28"/>
      <c r="AB4012" s="66" t="s">
        <v>232</v>
      </c>
    </row>
    <row r="4013" spans="1:28" ht="19.5" customHeight="1" x14ac:dyDescent="0.45">
      <c r="A4013" s="58">
        <v>46171</v>
      </c>
      <c r="B4013" s="62" t="s">
        <v>29</v>
      </c>
      <c r="C4013" s="63" t="s">
        <v>168</v>
      </c>
      <c r="D4013" s="31" t="s">
        <v>367</v>
      </c>
      <c r="E4013" s="28" t="s">
        <v>295</v>
      </c>
      <c r="F4013" s="27" t="str">
        <f>VLOOKUP(표1[[#This Row],[품번]],[1]!품번구분[#Data],2,0)</f>
        <v>G</v>
      </c>
      <c r="G4013" s="28">
        <v>9</v>
      </c>
      <c r="H4013" s="28">
        <v>85</v>
      </c>
      <c r="I4013" s="28">
        <v>0</v>
      </c>
      <c r="J4013" s="29">
        <f>표1[[#This Row],[C/V]]*표1[[#This Row],[판수]]-표1[[#This Row],[불량수량]]</f>
        <v>765</v>
      </c>
      <c r="K4013" s="28" t="s">
        <v>293</v>
      </c>
      <c r="L4013" s="28" t="s">
        <v>34</v>
      </c>
      <c r="M4013" s="44" t="s">
        <v>230</v>
      </c>
      <c r="N4013" s="55" t="s">
        <v>353</v>
      </c>
      <c r="O4013" s="25">
        <f t="shared" si="328"/>
        <v>620</v>
      </c>
      <c r="P4013" s="31">
        <v>0</v>
      </c>
      <c r="Q4013" s="64"/>
      <c r="R4013" s="33">
        <f t="shared" si="330"/>
        <v>8.2258064516129021</v>
      </c>
      <c r="S4013" s="34">
        <f t="shared" si="329"/>
        <v>175</v>
      </c>
      <c r="T4013" s="29">
        <f>IF(L4013="비가동",0,VLOOKUP(E4013,[1]단가!$D$4:$G$1048576,4,0))</f>
        <v>250</v>
      </c>
      <c r="U4013" s="29">
        <f t="shared" si="325"/>
        <v>191250</v>
      </c>
      <c r="V4013" s="36" t="str">
        <f>IF($L4013="비가동",0,IF($B4013="in",VLOOKUP($E4013,[1]투입량!$M:$T,3,FALSE),VLOOKUP($E4013,[1]투입량!$D:$I,3,FALSE)))</f>
        <v>E5005-1</v>
      </c>
      <c r="W4013" s="29">
        <f>IF($L4013="비가동",0,IF($B4013="in",VLOOKUP($E4013,[1]투입량!$M:$T,6,FALSE),VLOOKUP($E4013,[1]투입량!$D:$I,5,FALSE)))</f>
        <v>302</v>
      </c>
      <c r="X4013" s="29">
        <f t="shared" si="327"/>
        <v>28237.000000000004</v>
      </c>
      <c r="Y4013" s="65">
        <f>IF(V4013=0,0,VLOOKUP(V4013,[1]원재료!C:H,3,0)*0.001)</f>
        <v>3.25</v>
      </c>
      <c r="Z4013" s="65">
        <f t="shared" si="326"/>
        <v>91770.250000000015</v>
      </c>
      <c r="AA4013" s="28"/>
      <c r="AB4013" s="66" t="s">
        <v>232</v>
      </c>
    </row>
    <row r="4014" spans="1:28" ht="19.5" customHeight="1" x14ac:dyDescent="0.45">
      <c r="A4014" s="58">
        <v>46171</v>
      </c>
      <c r="B4014" s="62" t="s">
        <v>29</v>
      </c>
      <c r="C4014" s="63" t="s">
        <v>168</v>
      </c>
      <c r="D4014" s="31" t="s">
        <v>368</v>
      </c>
      <c r="E4014" s="28" t="s">
        <v>449</v>
      </c>
      <c r="F4014" s="27" t="str">
        <f>VLOOKUP(표1[[#This Row],[품번]],[1]!품번구분[#Data],2,0)</f>
        <v>G</v>
      </c>
      <c r="G4014" s="28">
        <v>168</v>
      </c>
      <c r="H4014" s="28">
        <v>55</v>
      </c>
      <c r="I4014" s="28">
        <v>0</v>
      </c>
      <c r="J4014" s="29">
        <f>표1[[#This Row],[C/V]]*표1[[#This Row],[판수]]-표1[[#This Row],[불량수량]]</f>
        <v>9240</v>
      </c>
      <c r="K4014" s="28" t="s">
        <v>293</v>
      </c>
      <c r="L4014" s="28" t="s">
        <v>34</v>
      </c>
      <c r="M4014" s="44" t="s">
        <v>230</v>
      </c>
      <c r="N4014" s="55" t="s">
        <v>353</v>
      </c>
      <c r="O4014" s="25">
        <f t="shared" si="328"/>
        <v>620</v>
      </c>
      <c r="P4014" s="31">
        <v>0</v>
      </c>
      <c r="Q4014" s="64"/>
      <c r="R4014" s="33">
        <f t="shared" si="330"/>
        <v>5.3225806451612909</v>
      </c>
      <c r="S4014" s="34">
        <f t="shared" si="329"/>
        <v>115</v>
      </c>
      <c r="T4014" s="29">
        <f>IF(L4014="비가동",0,VLOOKUP(E4014,[1]단가!$D$4:$G$1048576,4,0))</f>
        <v>56</v>
      </c>
      <c r="U4014" s="29">
        <f t="shared" si="325"/>
        <v>517440</v>
      </c>
      <c r="V4014" s="36" t="str">
        <f>IF($L4014="비가동",0,IF($B4014="in",VLOOKUP($E4014,[1]투입량!$M:$T,3,FALSE),VLOOKUP($E4014,[1]투입량!$D:$I,3,FALSE)))</f>
        <v>E6501</v>
      </c>
      <c r="W4014" s="29">
        <f>IF($L4014="비가동",0,IF($B4014="in",VLOOKUP($E4014,[1]투입량!$M:$T,6,FALSE),VLOOKUP($E4014,[1]투입량!$D:$I,5,FALSE)))</f>
        <v>40</v>
      </c>
      <c r="X4014" s="29">
        <f t="shared" si="327"/>
        <v>2420</v>
      </c>
      <c r="Y4014" s="65">
        <f>IF(V4014=0,0,VLOOKUP(V4014,[1]원재료!C:H,3,0)*0.001)</f>
        <v>4.7300000000000004</v>
      </c>
      <c r="Z4014" s="65">
        <f t="shared" si="326"/>
        <v>11446.6</v>
      </c>
      <c r="AA4014" s="28"/>
      <c r="AB4014" s="66" t="s">
        <v>232</v>
      </c>
    </row>
    <row r="4015" spans="1:28" ht="19.5" customHeight="1" x14ac:dyDescent="0.45">
      <c r="A4015" s="58">
        <v>46171</v>
      </c>
      <c r="B4015" s="62" t="s">
        <v>29</v>
      </c>
      <c r="C4015" s="63" t="s">
        <v>168</v>
      </c>
      <c r="D4015" s="31" t="s">
        <v>365</v>
      </c>
      <c r="E4015" s="28" t="s">
        <v>349</v>
      </c>
      <c r="F4015" s="27" t="str">
        <f>VLOOKUP(표1[[#This Row],[품번]],[1]!품번구분[#Data],2,0)</f>
        <v>G</v>
      </c>
      <c r="G4015" s="28">
        <v>6</v>
      </c>
      <c r="H4015" s="28">
        <v>90</v>
      </c>
      <c r="I4015" s="28">
        <v>0</v>
      </c>
      <c r="J4015" s="29">
        <f>표1[[#This Row],[C/V]]*표1[[#This Row],[판수]]-표1[[#This Row],[불량수량]]</f>
        <v>540</v>
      </c>
      <c r="K4015" s="28" t="s">
        <v>298</v>
      </c>
      <c r="L4015" s="28" t="s">
        <v>117</v>
      </c>
      <c r="M4015" s="44" t="s">
        <v>353</v>
      </c>
      <c r="N4015" s="55" t="s">
        <v>230</v>
      </c>
      <c r="O4015" s="25">
        <f t="shared" si="328"/>
        <v>660</v>
      </c>
      <c r="P4015" s="31">
        <v>0</v>
      </c>
      <c r="Q4015" s="64"/>
      <c r="R4015" s="33">
        <f t="shared" si="330"/>
        <v>8.1818181818181817</v>
      </c>
      <c r="S4015" s="34">
        <f t="shared" si="329"/>
        <v>175</v>
      </c>
      <c r="T4015" s="29">
        <f>IF(L4015="비가동",0,VLOOKUP(E4015,[1]단가!$D$4:$G$1048576,4,0))</f>
        <v>987.7</v>
      </c>
      <c r="U4015" s="29">
        <f t="shared" si="325"/>
        <v>533358</v>
      </c>
      <c r="V4015" s="36" t="str">
        <f>IF($L4015="비가동",0,IF($B4015="in",VLOOKUP($E4015,[1]투입량!$M:$T,3,FALSE),VLOOKUP($E4015,[1]투입량!$D:$I,3,FALSE)))</f>
        <v>E5007</v>
      </c>
      <c r="W4015" s="29">
        <f>IF($L4015="비가동",0,IF($B4015="in",VLOOKUP($E4015,[1]투입량!$M:$T,6,FALSE),VLOOKUP($E4015,[1]투입량!$D:$I,5,FALSE)))</f>
        <v>320</v>
      </c>
      <c r="X4015" s="29">
        <f t="shared" si="327"/>
        <v>31680</v>
      </c>
      <c r="Y4015" s="65">
        <f>IF(V4015=0,0,VLOOKUP(V4015,[1]원재료!C:H,3,0)*0.001)</f>
        <v>4.55</v>
      </c>
      <c r="Z4015" s="65">
        <f t="shared" si="326"/>
        <v>144144</v>
      </c>
      <c r="AA4015" s="28"/>
      <c r="AB4015" s="66" t="s">
        <v>232</v>
      </c>
    </row>
    <row r="4016" spans="1:28" ht="19.5" customHeight="1" x14ac:dyDescent="0.45">
      <c r="A4016" s="58">
        <v>46171</v>
      </c>
      <c r="B4016" s="62" t="s">
        <v>29</v>
      </c>
      <c r="C4016" s="63" t="s">
        <v>168</v>
      </c>
      <c r="D4016" s="31" t="s">
        <v>367</v>
      </c>
      <c r="E4016" s="28" t="s">
        <v>295</v>
      </c>
      <c r="F4016" s="27" t="str">
        <f>VLOOKUP(표1[[#This Row],[품번]],[1]!품번구분[#Data],2,0)</f>
        <v>G</v>
      </c>
      <c r="G4016" s="28">
        <v>9</v>
      </c>
      <c r="H4016" s="28">
        <v>90</v>
      </c>
      <c r="I4016" s="28">
        <v>0</v>
      </c>
      <c r="J4016" s="29">
        <f>표1[[#This Row],[C/V]]*표1[[#This Row],[판수]]-표1[[#This Row],[불량수량]]</f>
        <v>810</v>
      </c>
      <c r="K4016" s="28" t="s">
        <v>298</v>
      </c>
      <c r="L4016" s="28" t="s">
        <v>117</v>
      </c>
      <c r="M4016" s="44" t="s">
        <v>353</v>
      </c>
      <c r="N4016" s="55" t="s">
        <v>230</v>
      </c>
      <c r="O4016" s="25">
        <f t="shared" si="328"/>
        <v>660</v>
      </c>
      <c r="P4016" s="31">
        <v>0</v>
      </c>
      <c r="Q4016" s="64"/>
      <c r="R4016" s="33">
        <f t="shared" si="330"/>
        <v>8.1818181818181817</v>
      </c>
      <c r="S4016" s="34">
        <f t="shared" si="329"/>
        <v>175</v>
      </c>
      <c r="T4016" s="29">
        <f>IF(L4016="비가동",0,VLOOKUP(E4016,[1]단가!$D$4:$G$1048576,4,0))</f>
        <v>250</v>
      </c>
      <c r="U4016" s="29">
        <f t="shared" si="325"/>
        <v>202500</v>
      </c>
      <c r="V4016" s="36" t="str">
        <f>IF($L4016="비가동",0,IF($B4016="in",VLOOKUP($E4016,[1]투입량!$M:$T,3,FALSE),VLOOKUP($E4016,[1]투입량!$D:$I,3,FALSE)))</f>
        <v>E5005-1</v>
      </c>
      <c r="W4016" s="29">
        <f>IF($L4016="비가동",0,IF($B4016="in",VLOOKUP($E4016,[1]투입량!$M:$T,6,FALSE),VLOOKUP($E4016,[1]투입량!$D:$I,5,FALSE)))</f>
        <v>302</v>
      </c>
      <c r="X4016" s="29">
        <f t="shared" si="327"/>
        <v>29898.000000000004</v>
      </c>
      <c r="Y4016" s="65">
        <f>IF(V4016=0,0,VLOOKUP(V4016,[1]원재료!C:H,3,0)*0.001)</f>
        <v>3.25</v>
      </c>
      <c r="Z4016" s="65">
        <f t="shared" si="326"/>
        <v>97168.500000000015</v>
      </c>
      <c r="AA4016" s="28"/>
      <c r="AB4016" s="66" t="s">
        <v>232</v>
      </c>
    </row>
    <row r="4017" spans="1:28" ht="19.5" customHeight="1" x14ac:dyDescent="0.45">
      <c r="A4017" s="58">
        <v>46171</v>
      </c>
      <c r="B4017" s="62" t="s">
        <v>29</v>
      </c>
      <c r="C4017" s="63" t="s">
        <v>168</v>
      </c>
      <c r="D4017" s="31" t="s">
        <v>368</v>
      </c>
      <c r="E4017" s="28" t="s">
        <v>449</v>
      </c>
      <c r="F4017" s="27" t="str">
        <f>VLOOKUP(표1[[#This Row],[품번]],[1]!품번구분[#Data],2,0)</f>
        <v>G</v>
      </c>
      <c r="G4017" s="28">
        <v>168</v>
      </c>
      <c r="H4017" s="28">
        <v>60</v>
      </c>
      <c r="I4017" s="28">
        <v>0</v>
      </c>
      <c r="J4017" s="29">
        <f>표1[[#This Row],[C/V]]*표1[[#This Row],[판수]]-표1[[#This Row],[불량수량]]</f>
        <v>10080</v>
      </c>
      <c r="K4017" s="28" t="s">
        <v>298</v>
      </c>
      <c r="L4017" s="28" t="s">
        <v>117</v>
      </c>
      <c r="M4017" s="44" t="s">
        <v>353</v>
      </c>
      <c r="N4017" s="55" t="s">
        <v>230</v>
      </c>
      <c r="O4017" s="25">
        <f t="shared" si="328"/>
        <v>660</v>
      </c>
      <c r="P4017" s="31">
        <v>0</v>
      </c>
      <c r="Q4017" s="64"/>
      <c r="R4017" s="33">
        <f t="shared" si="330"/>
        <v>5.454545454545455</v>
      </c>
      <c r="S4017" s="34">
        <f t="shared" si="329"/>
        <v>115</v>
      </c>
      <c r="T4017" s="29">
        <f>IF(L4017="비가동",0,VLOOKUP(E4017,[1]단가!$D$4:$G$1048576,4,0))</f>
        <v>56</v>
      </c>
      <c r="U4017" s="29">
        <f t="shared" si="325"/>
        <v>564480</v>
      </c>
      <c r="V4017" s="36" t="str">
        <f>IF($L4017="비가동",0,IF($B4017="in",VLOOKUP($E4017,[1]투입량!$M:$T,3,FALSE),VLOOKUP($E4017,[1]투입량!$D:$I,3,FALSE)))</f>
        <v>E6501</v>
      </c>
      <c r="W4017" s="29">
        <f>IF($L4017="비가동",0,IF($B4017="in",VLOOKUP($E4017,[1]투입량!$M:$T,6,FALSE),VLOOKUP($E4017,[1]투입량!$D:$I,5,FALSE)))</f>
        <v>40</v>
      </c>
      <c r="X4017" s="29">
        <f t="shared" si="327"/>
        <v>2640</v>
      </c>
      <c r="Y4017" s="65">
        <f>IF(V4017=0,0,VLOOKUP(V4017,[1]원재료!C:H,3,0)*0.001)</f>
        <v>4.7300000000000004</v>
      </c>
      <c r="Z4017" s="65">
        <f t="shared" si="326"/>
        <v>12487.2</v>
      </c>
      <c r="AA4017" s="28"/>
      <c r="AB4017" s="66" t="s">
        <v>232</v>
      </c>
    </row>
    <row r="4018" spans="1:28" ht="19.5" customHeight="1" x14ac:dyDescent="0.45">
      <c r="A4018" s="58">
        <v>46171</v>
      </c>
      <c r="B4018" s="62" t="s">
        <v>29</v>
      </c>
      <c r="C4018" s="63" t="s">
        <v>168</v>
      </c>
      <c r="D4018" s="31" t="s">
        <v>320</v>
      </c>
      <c r="E4018" s="28" t="s">
        <v>438</v>
      </c>
      <c r="F4018" s="27" t="str">
        <f>VLOOKUP(표1[[#This Row],[품번]],[1]!품번구분[#Data],2,0)</f>
        <v>G</v>
      </c>
      <c r="G4018" s="28">
        <v>16</v>
      </c>
      <c r="H4018" s="28">
        <v>89</v>
      </c>
      <c r="I4018" s="28">
        <v>0</v>
      </c>
      <c r="J4018" s="29">
        <f>표1[[#This Row],[C/V]]*표1[[#This Row],[판수]]-표1[[#This Row],[불량수량]]</f>
        <v>1424</v>
      </c>
      <c r="K4018" s="28" t="s">
        <v>327</v>
      </c>
      <c r="L4018" s="28" t="s">
        <v>34</v>
      </c>
      <c r="M4018" s="44" t="s">
        <v>230</v>
      </c>
      <c r="N4018" s="55" t="s">
        <v>353</v>
      </c>
      <c r="O4018" s="25">
        <f t="shared" si="328"/>
        <v>620</v>
      </c>
      <c r="P4018" s="31">
        <v>0</v>
      </c>
      <c r="Q4018" s="64"/>
      <c r="R4018" s="33">
        <f t="shared" si="330"/>
        <v>8.612903225806452</v>
      </c>
      <c r="S4018" s="34">
        <f t="shared" si="329"/>
        <v>183</v>
      </c>
      <c r="T4018" s="29">
        <f>IF(L4018="비가동",0,VLOOKUP(E4018,[1]단가!$D$4:$G$1048576,4,0))</f>
        <v>168</v>
      </c>
      <c r="U4018" s="29">
        <f t="shared" si="325"/>
        <v>239232</v>
      </c>
      <c r="V4018" s="36" t="str">
        <f>IF($L4018="비가동",0,IF($B4018="in",VLOOKUP($E4018,[1]투입량!$M:$T,3,FALSE),VLOOKUP($E4018,[1]투입량!$D:$I,3,FALSE)))</f>
        <v>E4005</v>
      </c>
      <c r="W4018" s="29">
        <f>IF($L4018="비가동",0,IF($B4018="in",VLOOKUP($E4018,[1]투입량!$M:$T,6,FALSE),VLOOKUP($E4018,[1]투입량!$D:$I,5,FALSE)))</f>
        <v>300</v>
      </c>
      <c r="X4018" s="29">
        <f t="shared" si="327"/>
        <v>29370</v>
      </c>
      <c r="Y4018" s="65">
        <f>IF(V4018=0,0,VLOOKUP(V4018,[1]원재료!C:H,3,0)*0.001)</f>
        <v>3.22</v>
      </c>
      <c r="Z4018" s="65">
        <f t="shared" si="326"/>
        <v>94571.400000000009</v>
      </c>
      <c r="AA4018" s="28"/>
      <c r="AB4018" s="66" t="s">
        <v>232</v>
      </c>
    </row>
    <row r="4019" spans="1:28" ht="19.5" customHeight="1" x14ac:dyDescent="0.45">
      <c r="A4019" s="58">
        <v>46171</v>
      </c>
      <c r="B4019" s="62" t="s">
        <v>29</v>
      </c>
      <c r="C4019" s="63" t="s">
        <v>168</v>
      </c>
      <c r="D4019" s="31" t="s">
        <v>323</v>
      </c>
      <c r="E4019" s="28" t="s">
        <v>324</v>
      </c>
      <c r="F4019" s="27" t="str">
        <f>VLOOKUP(표1[[#This Row],[품번]],[1]!품번구분[#Data],2,0)</f>
        <v>G</v>
      </c>
      <c r="G4019" s="28">
        <v>40</v>
      </c>
      <c r="H4019" s="28">
        <v>89</v>
      </c>
      <c r="I4019" s="28">
        <v>0</v>
      </c>
      <c r="J4019" s="29">
        <f>표1[[#This Row],[C/V]]*표1[[#This Row],[판수]]-표1[[#This Row],[불량수량]]</f>
        <v>3560</v>
      </c>
      <c r="K4019" s="28" t="s">
        <v>327</v>
      </c>
      <c r="L4019" s="28" t="s">
        <v>34</v>
      </c>
      <c r="M4019" s="44" t="s">
        <v>230</v>
      </c>
      <c r="N4019" s="55" t="s">
        <v>353</v>
      </c>
      <c r="O4019" s="25">
        <f t="shared" si="328"/>
        <v>620</v>
      </c>
      <c r="P4019" s="31">
        <v>0</v>
      </c>
      <c r="Q4019" s="64"/>
      <c r="R4019" s="33">
        <f t="shared" si="330"/>
        <v>8.612903225806452</v>
      </c>
      <c r="S4019" s="34">
        <f t="shared" si="329"/>
        <v>183</v>
      </c>
      <c r="T4019" s="29">
        <f>IF(L4019="비가동",0,VLOOKUP(E4019,[1]단가!$D$4:$G$1048576,4,0))</f>
        <v>65</v>
      </c>
      <c r="U4019" s="29">
        <f t="shared" ref="U4019:U4082" si="331">IF(L4019="비가동",0,T4019*J4019)</f>
        <v>231400</v>
      </c>
      <c r="V4019" s="36" t="str">
        <f>IF($L4019="비가동",0,IF($B4019="in",VLOOKUP($E4019,[1]투입량!$M:$T,3,FALSE),VLOOKUP($E4019,[1]투입량!$D:$I,3,FALSE)))</f>
        <v>E4005</v>
      </c>
      <c r="W4019" s="29">
        <f>IF($L4019="비가동",0,IF($B4019="in",VLOOKUP($E4019,[1]투입량!$M:$T,6,FALSE),VLOOKUP($E4019,[1]투입량!$D:$I,5,FALSE)))</f>
        <v>252</v>
      </c>
      <c r="X4019" s="29">
        <f t="shared" si="327"/>
        <v>24670.800000000003</v>
      </c>
      <c r="Y4019" s="65">
        <f>IF(V4019=0,0,VLOOKUP(V4019,[1]원재료!C:H,3,0)*0.001)</f>
        <v>3.22</v>
      </c>
      <c r="Z4019" s="65">
        <f t="shared" ref="Z4019:Z4082" si="332">Y4019*X4019</f>
        <v>79439.97600000001</v>
      </c>
      <c r="AA4019" s="28"/>
      <c r="AB4019" s="66" t="s">
        <v>232</v>
      </c>
    </row>
    <row r="4020" spans="1:28" ht="19.5" customHeight="1" x14ac:dyDescent="0.45">
      <c r="A4020" s="58">
        <v>46171</v>
      </c>
      <c r="B4020" s="62" t="s">
        <v>29</v>
      </c>
      <c r="C4020" s="63" t="s">
        <v>168</v>
      </c>
      <c r="D4020" s="31" t="s">
        <v>325</v>
      </c>
      <c r="E4020" s="28" t="s">
        <v>394</v>
      </c>
      <c r="F4020" s="27" t="str">
        <f>VLOOKUP(표1[[#This Row],[품번]],[1]!품번구분[#Data],2,0)</f>
        <v>G</v>
      </c>
      <c r="G4020" s="28">
        <v>4</v>
      </c>
      <c r="H4020" s="28">
        <v>89</v>
      </c>
      <c r="I4020" s="28">
        <v>0</v>
      </c>
      <c r="J4020" s="29">
        <f>표1[[#This Row],[C/V]]*표1[[#This Row],[판수]]-표1[[#This Row],[불량수량]]</f>
        <v>356</v>
      </c>
      <c r="K4020" s="28" t="s">
        <v>327</v>
      </c>
      <c r="L4020" s="28" t="s">
        <v>34</v>
      </c>
      <c r="M4020" s="44" t="s">
        <v>230</v>
      </c>
      <c r="N4020" s="55" t="s">
        <v>353</v>
      </c>
      <c r="O4020" s="25">
        <f t="shared" si="328"/>
        <v>620</v>
      </c>
      <c r="P4020" s="31">
        <v>0</v>
      </c>
      <c r="Q4020" s="64"/>
      <c r="R4020" s="33">
        <f t="shared" si="330"/>
        <v>8.612903225806452</v>
      </c>
      <c r="S4020" s="34">
        <f t="shared" si="329"/>
        <v>183</v>
      </c>
      <c r="T4020" s="29">
        <f>IF(L4020="비가동",0,VLOOKUP(E4020,[1]단가!$D$4:$G$1048576,4,0))</f>
        <v>760</v>
      </c>
      <c r="U4020" s="29">
        <f t="shared" si="331"/>
        <v>270560</v>
      </c>
      <c r="V4020" s="36" t="str">
        <f>IF($L4020="비가동",0,IF($B4020="in",VLOOKUP($E4020,[1]투입량!$M:$T,3,FALSE),VLOOKUP($E4020,[1]투입량!$D:$I,3,FALSE)))</f>
        <v>E4701</v>
      </c>
      <c r="W4020" s="29">
        <f>IF($L4020="비가동",0,IF($B4020="in",VLOOKUP($E4020,[1]투입량!$M:$T,6,FALSE),VLOOKUP($E4020,[1]투입량!$D:$I,5,FALSE)))</f>
        <v>297</v>
      </c>
      <c r="X4020" s="29">
        <f t="shared" ref="X4020:X4083" si="333">IF(L4020="비가동",0,(W4020*1.1)*H4020)</f>
        <v>29076.300000000003</v>
      </c>
      <c r="Y4020" s="65">
        <f>IF(V4020=0,0,VLOOKUP(V4020,[1]원재료!C:H,3,0)*0.001)</f>
        <v>3.13</v>
      </c>
      <c r="Z4020" s="65">
        <f t="shared" si="332"/>
        <v>91008.819000000003</v>
      </c>
      <c r="AA4020" s="28"/>
      <c r="AB4020" s="66" t="s">
        <v>232</v>
      </c>
    </row>
    <row r="4021" spans="1:28" ht="19.5" customHeight="1" x14ac:dyDescent="0.45">
      <c r="A4021" s="58">
        <v>46171</v>
      </c>
      <c r="B4021" s="62" t="s">
        <v>29</v>
      </c>
      <c r="C4021" s="63" t="s">
        <v>168</v>
      </c>
      <c r="D4021" s="31" t="s">
        <v>320</v>
      </c>
      <c r="E4021" s="28" t="s">
        <v>438</v>
      </c>
      <c r="F4021" s="27" t="str">
        <f>VLOOKUP(표1[[#This Row],[품번]],[1]!품번구분[#Data],2,0)</f>
        <v>G</v>
      </c>
      <c r="G4021" s="28">
        <v>16</v>
      </c>
      <c r="H4021" s="28">
        <v>94</v>
      </c>
      <c r="I4021" s="28">
        <v>0</v>
      </c>
      <c r="J4021" s="29">
        <f>표1[[#This Row],[C/V]]*표1[[#This Row],[판수]]-표1[[#This Row],[불량수량]]</f>
        <v>1504</v>
      </c>
      <c r="K4021" s="28" t="s">
        <v>322</v>
      </c>
      <c r="L4021" s="28" t="s">
        <v>117</v>
      </c>
      <c r="M4021" s="44" t="s">
        <v>353</v>
      </c>
      <c r="N4021" s="55" t="s">
        <v>230</v>
      </c>
      <c r="O4021" s="25">
        <f t="shared" si="328"/>
        <v>660</v>
      </c>
      <c r="P4021" s="31">
        <v>0</v>
      </c>
      <c r="Q4021" s="64"/>
      <c r="R4021" s="33">
        <f t="shared" si="330"/>
        <v>8.545454545454545</v>
      </c>
      <c r="S4021" s="34">
        <f t="shared" si="329"/>
        <v>183</v>
      </c>
      <c r="T4021" s="29">
        <f>IF(L4021="비가동",0,VLOOKUP(E4021,[1]단가!$D$4:$G$1048576,4,0))</f>
        <v>168</v>
      </c>
      <c r="U4021" s="29">
        <f t="shared" si="331"/>
        <v>252672</v>
      </c>
      <c r="V4021" s="36" t="str">
        <f>IF($L4021="비가동",0,IF($B4021="in",VLOOKUP($E4021,[1]투입량!$M:$T,3,FALSE),VLOOKUP($E4021,[1]투입량!$D:$I,3,FALSE)))</f>
        <v>E4005</v>
      </c>
      <c r="W4021" s="29">
        <f>IF($L4021="비가동",0,IF($B4021="in",VLOOKUP($E4021,[1]투입량!$M:$T,6,FALSE),VLOOKUP($E4021,[1]투입량!$D:$I,5,FALSE)))</f>
        <v>300</v>
      </c>
      <c r="X4021" s="29">
        <f t="shared" si="333"/>
        <v>31020</v>
      </c>
      <c r="Y4021" s="65">
        <f>IF(V4021=0,0,VLOOKUP(V4021,[1]원재료!C:H,3,0)*0.001)</f>
        <v>3.22</v>
      </c>
      <c r="Z4021" s="65">
        <f t="shared" si="332"/>
        <v>99884.400000000009</v>
      </c>
      <c r="AA4021" s="28"/>
      <c r="AB4021" s="66" t="s">
        <v>232</v>
      </c>
    </row>
    <row r="4022" spans="1:28" ht="19.5" customHeight="1" x14ac:dyDescent="0.45">
      <c r="A4022" s="58">
        <v>46171</v>
      </c>
      <c r="B4022" s="62" t="s">
        <v>29</v>
      </c>
      <c r="C4022" s="63" t="s">
        <v>168</v>
      </c>
      <c r="D4022" s="31" t="s">
        <v>323</v>
      </c>
      <c r="E4022" s="28" t="s">
        <v>324</v>
      </c>
      <c r="F4022" s="27" t="str">
        <f>VLOOKUP(표1[[#This Row],[품번]],[1]!품번구분[#Data],2,0)</f>
        <v>G</v>
      </c>
      <c r="G4022" s="28">
        <v>40</v>
      </c>
      <c r="H4022" s="28">
        <v>94</v>
      </c>
      <c r="I4022" s="28">
        <v>0</v>
      </c>
      <c r="J4022" s="29">
        <f>표1[[#This Row],[C/V]]*표1[[#This Row],[판수]]-표1[[#This Row],[불량수량]]</f>
        <v>3760</v>
      </c>
      <c r="K4022" s="28" t="s">
        <v>322</v>
      </c>
      <c r="L4022" s="28" t="s">
        <v>117</v>
      </c>
      <c r="M4022" s="44" t="s">
        <v>353</v>
      </c>
      <c r="N4022" s="55" t="s">
        <v>230</v>
      </c>
      <c r="O4022" s="25">
        <f t="shared" si="328"/>
        <v>660</v>
      </c>
      <c r="P4022" s="31">
        <v>0</v>
      </c>
      <c r="Q4022" s="64"/>
      <c r="R4022" s="33">
        <f t="shared" si="330"/>
        <v>8.545454545454545</v>
      </c>
      <c r="S4022" s="34">
        <f t="shared" si="329"/>
        <v>183</v>
      </c>
      <c r="T4022" s="29">
        <f>IF(L4022="비가동",0,VLOOKUP(E4022,[1]단가!$D$4:$G$1048576,4,0))</f>
        <v>65</v>
      </c>
      <c r="U4022" s="29">
        <f t="shared" si="331"/>
        <v>244400</v>
      </c>
      <c r="V4022" s="36" t="str">
        <f>IF($L4022="비가동",0,IF($B4022="in",VLOOKUP($E4022,[1]투입량!$M:$T,3,FALSE),VLOOKUP($E4022,[1]투입량!$D:$I,3,FALSE)))</f>
        <v>E4005</v>
      </c>
      <c r="W4022" s="29">
        <f>IF($L4022="비가동",0,IF($B4022="in",VLOOKUP($E4022,[1]투입량!$M:$T,6,FALSE),VLOOKUP($E4022,[1]투입량!$D:$I,5,FALSE)))</f>
        <v>252</v>
      </c>
      <c r="X4022" s="29">
        <f t="shared" si="333"/>
        <v>26056.800000000003</v>
      </c>
      <c r="Y4022" s="65">
        <f>IF(V4022=0,0,VLOOKUP(V4022,[1]원재료!C:H,3,0)*0.001)</f>
        <v>3.22</v>
      </c>
      <c r="Z4022" s="65">
        <f t="shared" si="332"/>
        <v>83902.896000000008</v>
      </c>
      <c r="AA4022" s="28"/>
      <c r="AB4022" s="66" t="s">
        <v>232</v>
      </c>
    </row>
    <row r="4023" spans="1:28" ht="19.5" customHeight="1" x14ac:dyDescent="0.45">
      <c r="A4023" s="58">
        <v>46171</v>
      </c>
      <c r="B4023" s="62" t="s">
        <v>29</v>
      </c>
      <c r="C4023" s="63" t="s">
        <v>168</v>
      </c>
      <c r="D4023" s="31" t="s">
        <v>325</v>
      </c>
      <c r="E4023" s="28" t="s">
        <v>394</v>
      </c>
      <c r="F4023" s="27" t="str">
        <f>VLOOKUP(표1[[#This Row],[품번]],[1]!품번구분[#Data],2,0)</f>
        <v>G</v>
      </c>
      <c r="G4023" s="28">
        <v>4</v>
      </c>
      <c r="H4023" s="28">
        <v>94</v>
      </c>
      <c r="I4023" s="28">
        <v>0</v>
      </c>
      <c r="J4023" s="29">
        <f>표1[[#This Row],[C/V]]*표1[[#This Row],[판수]]-표1[[#This Row],[불량수량]]</f>
        <v>376</v>
      </c>
      <c r="K4023" s="28" t="s">
        <v>322</v>
      </c>
      <c r="L4023" s="28" t="s">
        <v>117</v>
      </c>
      <c r="M4023" s="44" t="s">
        <v>353</v>
      </c>
      <c r="N4023" s="55" t="s">
        <v>230</v>
      </c>
      <c r="O4023" s="25">
        <f t="shared" si="328"/>
        <v>660</v>
      </c>
      <c r="P4023" s="31">
        <v>0</v>
      </c>
      <c r="Q4023" s="64"/>
      <c r="R4023" s="33">
        <f t="shared" si="330"/>
        <v>8.545454545454545</v>
      </c>
      <c r="S4023" s="34">
        <f t="shared" si="329"/>
        <v>183</v>
      </c>
      <c r="T4023" s="29">
        <f>IF(L4023="비가동",0,VLOOKUP(E4023,[1]단가!$D$4:$G$1048576,4,0))</f>
        <v>760</v>
      </c>
      <c r="U4023" s="29">
        <f t="shared" si="331"/>
        <v>285760</v>
      </c>
      <c r="V4023" s="36" t="str">
        <f>IF($L4023="비가동",0,IF($B4023="in",VLOOKUP($E4023,[1]투입량!$M:$T,3,FALSE),VLOOKUP($E4023,[1]투입량!$D:$I,3,FALSE)))</f>
        <v>E4701</v>
      </c>
      <c r="W4023" s="29">
        <f>IF($L4023="비가동",0,IF($B4023="in",VLOOKUP($E4023,[1]투입량!$M:$T,6,FALSE),VLOOKUP($E4023,[1]투입량!$D:$I,5,FALSE)))</f>
        <v>297</v>
      </c>
      <c r="X4023" s="29">
        <f t="shared" si="333"/>
        <v>30709.800000000003</v>
      </c>
      <c r="Y4023" s="65">
        <f>IF(V4023=0,0,VLOOKUP(V4023,[1]원재료!C:H,3,0)*0.001)</f>
        <v>3.13</v>
      </c>
      <c r="Z4023" s="65">
        <f t="shared" si="332"/>
        <v>96121.673999999999</v>
      </c>
      <c r="AA4023" s="28"/>
      <c r="AB4023" s="66" t="s">
        <v>232</v>
      </c>
    </row>
    <row r="4024" spans="1:28" ht="19.5" customHeight="1" x14ac:dyDescent="0.45">
      <c r="A4024" s="58">
        <v>46171</v>
      </c>
      <c r="B4024" s="62" t="s">
        <v>29</v>
      </c>
      <c r="C4024" s="63" t="s">
        <v>168</v>
      </c>
      <c r="D4024" s="31" t="s">
        <v>328</v>
      </c>
      <c r="E4024" s="28" t="s">
        <v>236</v>
      </c>
      <c r="F4024" s="27" t="str">
        <f>VLOOKUP(표1[[#This Row],[품번]],[1]!품번구분[#Data],2,0)</f>
        <v>G</v>
      </c>
      <c r="G4024" s="28">
        <v>9</v>
      </c>
      <c r="H4024" s="28">
        <v>58</v>
      </c>
      <c r="I4024" s="28">
        <v>0</v>
      </c>
      <c r="J4024" s="29">
        <f>표1[[#This Row],[C/V]]*표1[[#This Row],[판수]]-표1[[#This Row],[불량수량]]</f>
        <v>522</v>
      </c>
      <c r="K4024" s="28" t="s">
        <v>330</v>
      </c>
      <c r="L4024" s="28" t="s">
        <v>34</v>
      </c>
      <c r="M4024" s="44" t="s">
        <v>230</v>
      </c>
      <c r="N4024" s="55" t="s">
        <v>353</v>
      </c>
      <c r="O4024" s="25">
        <f t="shared" si="328"/>
        <v>620</v>
      </c>
      <c r="P4024" s="31">
        <v>0</v>
      </c>
      <c r="Q4024" s="64"/>
      <c r="R4024" s="33">
        <f t="shared" si="330"/>
        <v>5.612903225806452</v>
      </c>
      <c r="S4024" s="34">
        <f t="shared" si="329"/>
        <v>120</v>
      </c>
      <c r="T4024" s="29">
        <f>IF(L4024="비가동",0,VLOOKUP(E4024,[1]단가!$D$4:$G$1048576,4,0))</f>
        <v>1541.9</v>
      </c>
      <c r="U4024" s="29">
        <f t="shared" si="331"/>
        <v>804871.8</v>
      </c>
      <c r="V4024" s="36" t="str">
        <f>IF($L4024="비가동",0,IF($B4024="in",VLOOKUP($E4024,[1]투입량!$M:$T,3,FALSE),VLOOKUP($E4024,[1]투입량!$D:$I,3,FALSE)))</f>
        <v>E5005-1</v>
      </c>
      <c r="W4024" s="29">
        <f>IF($L4024="비가동",0,IF($B4024="in",VLOOKUP($E4024,[1]투입량!$M:$T,6,FALSE),VLOOKUP($E4024,[1]투입량!$D:$I,5,FALSE)))</f>
        <v>1638</v>
      </c>
      <c r="X4024" s="29">
        <f t="shared" si="333"/>
        <v>104504.40000000001</v>
      </c>
      <c r="Y4024" s="65">
        <f>IF(V4024=0,0,VLOOKUP(V4024,[1]원재료!C:H,3,0)*0.001)</f>
        <v>3.25</v>
      </c>
      <c r="Z4024" s="65">
        <f t="shared" si="332"/>
        <v>339639.30000000005</v>
      </c>
      <c r="AA4024" s="28"/>
      <c r="AB4024" s="66" t="s">
        <v>232</v>
      </c>
    </row>
    <row r="4025" spans="1:28" ht="19.5" customHeight="1" x14ac:dyDescent="0.45">
      <c r="A4025" s="58">
        <v>46171</v>
      </c>
      <c r="B4025" s="62" t="s">
        <v>29</v>
      </c>
      <c r="C4025" s="63" t="s">
        <v>168</v>
      </c>
      <c r="D4025" s="31" t="s">
        <v>331</v>
      </c>
      <c r="E4025" s="28" t="s">
        <v>332</v>
      </c>
      <c r="F4025" s="27" t="str">
        <f>VLOOKUP(표1[[#This Row],[품번]],[1]!품번구분[#Data],2,0)</f>
        <v>G</v>
      </c>
      <c r="G4025" s="28">
        <v>16</v>
      </c>
      <c r="H4025" s="28">
        <v>58</v>
      </c>
      <c r="I4025" s="28">
        <v>0</v>
      </c>
      <c r="J4025" s="29">
        <f>표1[[#This Row],[C/V]]*표1[[#This Row],[판수]]-표1[[#This Row],[불량수량]]</f>
        <v>928</v>
      </c>
      <c r="K4025" s="28" t="s">
        <v>330</v>
      </c>
      <c r="L4025" s="28" t="s">
        <v>34</v>
      </c>
      <c r="M4025" s="44" t="s">
        <v>230</v>
      </c>
      <c r="N4025" s="55" t="s">
        <v>353</v>
      </c>
      <c r="O4025" s="25">
        <f t="shared" si="328"/>
        <v>620</v>
      </c>
      <c r="P4025" s="31">
        <v>0</v>
      </c>
      <c r="Q4025" s="64"/>
      <c r="R4025" s="33">
        <f t="shared" si="330"/>
        <v>5.612903225806452</v>
      </c>
      <c r="S4025" s="34">
        <f t="shared" si="329"/>
        <v>120</v>
      </c>
      <c r="T4025" s="29">
        <f>IF(L4025="비가동",0,VLOOKUP(E4025,[1]단가!$D$4:$G$1048576,4,0))</f>
        <v>820.4</v>
      </c>
      <c r="U4025" s="29">
        <f t="shared" si="331"/>
        <v>761331.19999999995</v>
      </c>
      <c r="V4025" s="36" t="str">
        <f>IF($L4025="비가동",0,IF($B4025="in",VLOOKUP($E4025,[1]투입량!$M:$T,3,FALSE),VLOOKUP($E4025,[1]투입량!$D:$I,3,FALSE)))</f>
        <v>E5005-1</v>
      </c>
      <c r="W4025" s="29">
        <f>IF($L4025="비가동",0,IF($B4025="in",VLOOKUP($E4025,[1]투입량!$M:$T,6,FALSE),VLOOKUP($E4025,[1]투입량!$D:$I,5,FALSE)))</f>
        <v>360</v>
      </c>
      <c r="X4025" s="29">
        <f t="shared" si="333"/>
        <v>22968.000000000004</v>
      </c>
      <c r="Y4025" s="65">
        <f>IF(V4025=0,0,VLOOKUP(V4025,[1]원재료!C:H,3,0)*0.001)</f>
        <v>3.25</v>
      </c>
      <c r="Z4025" s="65">
        <f t="shared" si="332"/>
        <v>74646.000000000015</v>
      </c>
      <c r="AA4025" s="28"/>
      <c r="AB4025" s="66" t="s">
        <v>232</v>
      </c>
    </row>
    <row r="4026" spans="1:28" ht="19.5" customHeight="1" x14ac:dyDescent="0.45">
      <c r="A4026" s="58">
        <v>46171</v>
      </c>
      <c r="B4026" s="62" t="s">
        <v>29</v>
      </c>
      <c r="C4026" s="63" t="s">
        <v>168</v>
      </c>
      <c r="D4026" s="31" t="s">
        <v>333</v>
      </c>
      <c r="E4026" s="28" t="s">
        <v>332</v>
      </c>
      <c r="F4026" s="27" t="str">
        <f>VLOOKUP(표1[[#This Row],[품번]],[1]!품번구분[#Data],2,0)</f>
        <v>G</v>
      </c>
      <c r="G4026" s="28">
        <v>16</v>
      </c>
      <c r="H4026" s="28">
        <v>58</v>
      </c>
      <c r="I4026" s="28">
        <v>0</v>
      </c>
      <c r="J4026" s="29">
        <f>표1[[#This Row],[C/V]]*표1[[#This Row],[판수]]-표1[[#This Row],[불량수량]]</f>
        <v>928</v>
      </c>
      <c r="K4026" s="28" t="s">
        <v>330</v>
      </c>
      <c r="L4026" s="28" t="s">
        <v>34</v>
      </c>
      <c r="M4026" s="44" t="s">
        <v>230</v>
      </c>
      <c r="N4026" s="55" t="s">
        <v>353</v>
      </c>
      <c r="O4026" s="25">
        <f t="shared" si="328"/>
        <v>620</v>
      </c>
      <c r="P4026" s="31">
        <v>0</v>
      </c>
      <c r="Q4026" s="64"/>
      <c r="R4026" s="33">
        <f t="shared" si="330"/>
        <v>5.612903225806452</v>
      </c>
      <c r="S4026" s="34">
        <f t="shared" si="329"/>
        <v>120</v>
      </c>
      <c r="T4026" s="29">
        <f>IF(L4026="비가동",0,VLOOKUP(E4026,[1]단가!$D$4:$G$1048576,4,0))</f>
        <v>820.4</v>
      </c>
      <c r="U4026" s="29">
        <f t="shared" si="331"/>
        <v>761331.19999999995</v>
      </c>
      <c r="V4026" s="36" t="str">
        <f>IF($L4026="비가동",0,IF($B4026="in",VLOOKUP($E4026,[1]투입량!$M:$T,3,FALSE),VLOOKUP($E4026,[1]투입량!$D:$I,3,FALSE)))</f>
        <v>E5005-1</v>
      </c>
      <c r="W4026" s="29">
        <f>IF($L4026="비가동",0,IF($B4026="in",VLOOKUP($E4026,[1]투입량!$M:$T,6,FALSE),VLOOKUP($E4026,[1]투입량!$D:$I,5,FALSE)))</f>
        <v>360</v>
      </c>
      <c r="X4026" s="29">
        <f t="shared" si="333"/>
        <v>22968.000000000004</v>
      </c>
      <c r="Y4026" s="65">
        <f>IF(V4026=0,0,VLOOKUP(V4026,[1]원재료!C:H,3,0)*0.001)</f>
        <v>3.25</v>
      </c>
      <c r="Z4026" s="65">
        <f t="shared" si="332"/>
        <v>74646.000000000015</v>
      </c>
      <c r="AA4026" s="28"/>
      <c r="AB4026" s="66" t="s">
        <v>232</v>
      </c>
    </row>
    <row r="4027" spans="1:28" ht="19.5" customHeight="1" x14ac:dyDescent="0.45">
      <c r="A4027" s="58">
        <v>46171</v>
      </c>
      <c r="B4027" s="62" t="s">
        <v>29</v>
      </c>
      <c r="C4027" s="63" t="s">
        <v>168</v>
      </c>
      <c r="D4027" s="31" t="s">
        <v>328</v>
      </c>
      <c r="E4027" s="28" t="s">
        <v>236</v>
      </c>
      <c r="F4027" s="27" t="str">
        <f>VLOOKUP(표1[[#This Row],[품번]],[1]!품번구분[#Data],2,0)</f>
        <v>G</v>
      </c>
      <c r="G4027" s="28">
        <v>9</v>
      </c>
      <c r="H4027" s="28">
        <v>62</v>
      </c>
      <c r="I4027" s="28">
        <v>0</v>
      </c>
      <c r="J4027" s="29">
        <f>표1[[#This Row],[C/V]]*표1[[#This Row],[판수]]-표1[[#This Row],[불량수량]]</f>
        <v>558</v>
      </c>
      <c r="K4027" s="28" t="s">
        <v>334</v>
      </c>
      <c r="L4027" s="28" t="s">
        <v>117</v>
      </c>
      <c r="M4027" s="44" t="s">
        <v>353</v>
      </c>
      <c r="N4027" s="55" t="s">
        <v>230</v>
      </c>
      <c r="O4027" s="25">
        <f t="shared" si="328"/>
        <v>660</v>
      </c>
      <c r="P4027" s="31">
        <v>0</v>
      </c>
      <c r="Q4027" s="64"/>
      <c r="R4027" s="33">
        <f t="shared" si="330"/>
        <v>5.6363636363636358</v>
      </c>
      <c r="S4027" s="34">
        <f t="shared" si="329"/>
        <v>120</v>
      </c>
      <c r="T4027" s="29">
        <f>IF(L4027="비가동",0,VLOOKUP(E4027,[1]단가!$D$4:$G$1048576,4,0))</f>
        <v>1541.9</v>
      </c>
      <c r="U4027" s="29">
        <f t="shared" si="331"/>
        <v>860380.20000000007</v>
      </c>
      <c r="V4027" s="36" t="str">
        <f>IF($L4027="비가동",0,IF($B4027="in",VLOOKUP($E4027,[1]투입량!$M:$T,3,FALSE),VLOOKUP($E4027,[1]투입량!$D:$I,3,FALSE)))</f>
        <v>E5005-1</v>
      </c>
      <c r="W4027" s="29">
        <f>IF($L4027="비가동",0,IF($B4027="in",VLOOKUP($E4027,[1]투입량!$M:$T,6,FALSE),VLOOKUP($E4027,[1]투입량!$D:$I,5,FALSE)))</f>
        <v>1638</v>
      </c>
      <c r="X4027" s="29">
        <f t="shared" si="333"/>
        <v>111711.6</v>
      </c>
      <c r="Y4027" s="65">
        <f>IF(V4027=0,0,VLOOKUP(V4027,[1]원재료!C:H,3,0)*0.001)</f>
        <v>3.25</v>
      </c>
      <c r="Z4027" s="65">
        <f t="shared" si="332"/>
        <v>363062.7</v>
      </c>
      <c r="AA4027" s="28"/>
      <c r="AB4027" s="66" t="s">
        <v>232</v>
      </c>
    </row>
    <row r="4028" spans="1:28" ht="19.5" customHeight="1" x14ac:dyDescent="0.45">
      <c r="A4028" s="58">
        <v>46171</v>
      </c>
      <c r="B4028" s="62" t="s">
        <v>29</v>
      </c>
      <c r="C4028" s="63" t="s">
        <v>168</v>
      </c>
      <c r="D4028" s="31" t="s">
        <v>331</v>
      </c>
      <c r="E4028" s="28" t="s">
        <v>332</v>
      </c>
      <c r="F4028" s="27" t="str">
        <f>VLOOKUP(표1[[#This Row],[품번]],[1]!품번구분[#Data],2,0)</f>
        <v>G</v>
      </c>
      <c r="G4028" s="28">
        <v>16</v>
      </c>
      <c r="H4028" s="28">
        <v>62</v>
      </c>
      <c r="I4028" s="28">
        <v>0</v>
      </c>
      <c r="J4028" s="29">
        <f>표1[[#This Row],[C/V]]*표1[[#This Row],[판수]]-표1[[#This Row],[불량수량]]</f>
        <v>992</v>
      </c>
      <c r="K4028" s="28" t="s">
        <v>334</v>
      </c>
      <c r="L4028" s="28" t="s">
        <v>117</v>
      </c>
      <c r="M4028" s="44" t="s">
        <v>353</v>
      </c>
      <c r="N4028" s="55" t="s">
        <v>230</v>
      </c>
      <c r="O4028" s="25">
        <f t="shared" si="328"/>
        <v>660</v>
      </c>
      <c r="P4028" s="31">
        <v>0</v>
      </c>
      <c r="Q4028" s="64"/>
      <c r="R4028" s="33">
        <f t="shared" si="330"/>
        <v>5.6363636363636358</v>
      </c>
      <c r="S4028" s="34">
        <f t="shared" si="329"/>
        <v>120</v>
      </c>
      <c r="T4028" s="29">
        <f>IF(L4028="비가동",0,VLOOKUP(E4028,[1]단가!$D$4:$G$1048576,4,0))</f>
        <v>820.4</v>
      </c>
      <c r="U4028" s="29">
        <f t="shared" si="331"/>
        <v>813836.79999999993</v>
      </c>
      <c r="V4028" s="36" t="str">
        <f>IF($L4028="비가동",0,IF($B4028="in",VLOOKUP($E4028,[1]투입량!$M:$T,3,FALSE),VLOOKUP($E4028,[1]투입량!$D:$I,3,FALSE)))</f>
        <v>E5005-1</v>
      </c>
      <c r="W4028" s="29">
        <f>IF($L4028="비가동",0,IF($B4028="in",VLOOKUP($E4028,[1]투입량!$M:$T,6,FALSE),VLOOKUP($E4028,[1]투입량!$D:$I,5,FALSE)))</f>
        <v>360</v>
      </c>
      <c r="X4028" s="29">
        <f t="shared" si="333"/>
        <v>24552.000000000004</v>
      </c>
      <c r="Y4028" s="65">
        <f>IF(V4028=0,0,VLOOKUP(V4028,[1]원재료!C:H,3,0)*0.001)</f>
        <v>3.25</v>
      </c>
      <c r="Z4028" s="65">
        <f t="shared" si="332"/>
        <v>79794.000000000015</v>
      </c>
      <c r="AA4028" s="28"/>
      <c r="AB4028" s="66" t="s">
        <v>232</v>
      </c>
    </row>
    <row r="4029" spans="1:28" ht="19.5" customHeight="1" x14ac:dyDescent="0.45">
      <c r="A4029" s="58">
        <v>46171</v>
      </c>
      <c r="B4029" s="62" t="s">
        <v>29</v>
      </c>
      <c r="C4029" s="63" t="s">
        <v>168</v>
      </c>
      <c r="D4029" s="31" t="s">
        <v>333</v>
      </c>
      <c r="E4029" s="28" t="s">
        <v>332</v>
      </c>
      <c r="F4029" s="27" t="str">
        <f>VLOOKUP(표1[[#This Row],[품번]],[1]!품번구분[#Data],2,0)</f>
        <v>G</v>
      </c>
      <c r="G4029" s="28">
        <v>16</v>
      </c>
      <c r="H4029" s="28">
        <v>62</v>
      </c>
      <c r="I4029" s="28">
        <v>0</v>
      </c>
      <c r="J4029" s="29">
        <f>표1[[#This Row],[C/V]]*표1[[#This Row],[판수]]-표1[[#This Row],[불량수량]]</f>
        <v>992</v>
      </c>
      <c r="K4029" s="28" t="s">
        <v>334</v>
      </c>
      <c r="L4029" s="28" t="s">
        <v>117</v>
      </c>
      <c r="M4029" s="44" t="s">
        <v>353</v>
      </c>
      <c r="N4029" s="55" t="s">
        <v>230</v>
      </c>
      <c r="O4029" s="25">
        <f t="shared" si="328"/>
        <v>660</v>
      </c>
      <c r="P4029" s="31">
        <v>0</v>
      </c>
      <c r="Q4029" s="64"/>
      <c r="R4029" s="33">
        <f t="shared" si="330"/>
        <v>5.6363636363636358</v>
      </c>
      <c r="S4029" s="34">
        <f t="shared" si="329"/>
        <v>120</v>
      </c>
      <c r="T4029" s="29">
        <f>IF(L4029="비가동",0,VLOOKUP(E4029,[1]단가!$D$4:$G$1048576,4,0))</f>
        <v>820.4</v>
      </c>
      <c r="U4029" s="29">
        <f t="shared" si="331"/>
        <v>813836.79999999993</v>
      </c>
      <c r="V4029" s="36" t="str">
        <f>IF($L4029="비가동",0,IF($B4029="in",VLOOKUP($E4029,[1]투입량!$M:$T,3,FALSE),VLOOKUP($E4029,[1]투입량!$D:$I,3,FALSE)))</f>
        <v>E5005-1</v>
      </c>
      <c r="W4029" s="29">
        <f>IF($L4029="비가동",0,IF($B4029="in",VLOOKUP($E4029,[1]투입량!$M:$T,6,FALSE),VLOOKUP($E4029,[1]투입량!$D:$I,5,FALSE)))</f>
        <v>360</v>
      </c>
      <c r="X4029" s="29">
        <f t="shared" si="333"/>
        <v>24552.000000000004</v>
      </c>
      <c r="Y4029" s="65">
        <f>IF(V4029=0,0,VLOOKUP(V4029,[1]원재료!C:H,3,0)*0.001)</f>
        <v>3.25</v>
      </c>
      <c r="Z4029" s="65">
        <f t="shared" si="332"/>
        <v>79794.000000000015</v>
      </c>
      <c r="AA4029" s="28"/>
      <c r="AB4029" s="66" t="s">
        <v>232</v>
      </c>
    </row>
    <row r="4030" spans="1:28" ht="19.5" customHeight="1" x14ac:dyDescent="0.45">
      <c r="A4030" s="58">
        <v>46171</v>
      </c>
      <c r="B4030" s="62" t="s">
        <v>29</v>
      </c>
      <c r="C4030" s="63" t="s">
        <v>168</v>
      </c>
      <c r="D4030" s="31" t="s">
        <v>335</v>
      </c>
      <c r="E4030" s="28" t="s">
        <v>336</v>
      </c>
      <c r="F4030" s="27" t="str">
        <f>VLOOKUP(표1[[#This Row],[품번]],[1]!품번구분[#Data],2,0)</f>
        <v>G</v>
      </c>
      <c r="G4030" s="28">
        <v>12</v>
      </c>
      <c r="H4030" s="28">
        <v>74</v>
      </c>
      <c r="I4030" s="28">
        <v>0</v>
      </c>
      <c r="J4030" s="29">
        <f>표1[[#This Row],[C/V]]*표1[[#This Row],[판수]]-표1[[#This Row],[불량수량]]</f>
        <v>888</v>
      </c>
      <c r="K4030" s="28" t="s">
        <v>337</v>
      </c>
      <c r="L4030" s="28" t="s">
        <v>34</v>
      </c>
      <c r="M4030" s="44" t="s">
        <v>230</v>
      </c>
      <c r="N4030" s="55" t="s">
        <v>353</v>
      </c>
      <c r="O4030" s="25">
        <f t="shared" si="328"/>
        <v>620</v>
      </c>
      <c r="P4030" s="31">
        <v>0</v>
      </c>
      <c r="Q4030" s="64"/>
      <c r="R4030" s="33">
        <f t="shared" si="330"/>
        <v>7.161290322580645</v>
      </c>
      <c r="S4030" s="34">
        <f t="shared" si="329"/>
        <v>155</v>
      </c>
      <c r="T4030" s="29">
        <f>IF(L4030="비가동",0,VLOOKUP(E4030,[1]단가!$D$4:$G$1048576,4,0))</f>
        <v>382.8</v>
      </c>
      <c r="U4030" s="29">
        <f t="shared" si="331"/>
        <v>339926.4</v>
      </c>
      <c r="V4030" s="36" t="str">
        <f>IF($L4030="비가동",0,IF($B4030="in",VLOOKUP($E4030,[1]투입량!$M:$T,3,FALSE),VLOOKUP($E4030,[1]투입량!$D:$I,3,FALSE)))</f>
        <v>E5007</v>
      </c>
      <c r="W4030" s="29">
        <f>IF($L4030="비가동",0,IF($B4030="in",VLOOKUP($E4030,[1]투입량!$M:$T,6,FALSE),VLOOKUP($E4030,[1]투입량!$D:$I,5,FALSE)))</f>
        <v>480</v>
      </c>
      <c r="X4030" s="29">
        <f t="shared" si="333"/>
        <v>39072</v>
      </c>
      <c r="Y4030" s="65">
        <f>IF(V4030=0,0,VLOOKUP(V4030,[1]원재료!C:H,3,0)*0.001)</f>
        <v>4.55</v>
      </c>
      <c r="Z4030" s="65">
        <f t="shared" si="332"/>
        <v>177777.6</v>
      </c>
      <c r="AA4030" s="28"/>
      <c r="AB4030" s="66" t="s">
        <v>232</v>
      </c>
    </row>
    <row r="4031" spans="1:28" ht="19.5" customHeight="1" x14ac:dyDescent="0.45">
      <c r="A4031" s="58">
        <v>46171</v>
      </c>
      <c r="B4031" s="62" t="s">
        <v>29</v>
      </c>
      <c r="C4031" s="63" t="s">
        <v>168</v>
      </c>
      <c r="D4031" s="31" t="s">
        <v>338</v>
      </c>
      <c r="E4031" s="28" t="s">
        <v>506</v>
      </c>
      <c r="F4031" s="27" t="str">
        <f>VLOOKUP(표1[[#This Row],[품번]],[1]!품번구분[#Data],2,0)</f>
        <v>G</v>
      </c>
      <c r="G4031" s="28">
        <v>8</v>
      </c>
      <c r="H4031" s="28">
        <v>50</v>
      </c>
      <c r="I4031" s="28">
        <v>0</v>
      </c>
      <c r="J4031" s="29">
        <f>표1[[#This Row],[C/V]]*표1[[#This Row],[판수]]-표1[[#This Row],[불량수량]]</f>
        <v>400</v>
      </c>
      <c r="K4031" s="28" t="s">
        <v>337</v>
      </c>
      <c r="L4031" s="28" t="s">
        <v>34</v>
      </c>
      <c r="M4031" s="44" t="s">
        <v>230</v>
      </c>
      <c r="N4031" s="55" t="s">
        <v>353</v>
      </c>
      <c r="O4031" s="25">
        <f t="shared" si="328"/>
        <v>620</v>
      </c>
      <c r="P4031" s="31">
        <v>0</v>
      </c>
      <c r="Q4031" s="64"/>
      <c r="R4031" s="33">
        <f t="shared" si="330"/>
        <v>4.838709677419355</v>
      </c>
      <c r="S4031" s="34">
        <f t="shared" si="329"/>
        <v>106</v>
      </c>
      <c r="T4031" s="29">
        <f>IF(L4031="비가동",0,VLOOKUP(E4031,[1]단가!$D$4:$G$1048576,4,0))</f>
        <v>580</v>
      </c>
      <c r="U4031" s="29">
        <f t="shared" si="331"/>
        <v>232000</v>
      </c>
      <c r="V4031" s="36" t="str">
        <f>IF($L4031="비가동",0,IF($B4031="in",VLOOKUP($E4031,[1]투입량!$M:$T,3,FALSE),VLOOKUP($E4031,[1]투입량!$D:$I,3,FALSE)))</f>
        <v>E5007</v>
      </c>
      <c r="W4031" s="29">
        <f>IF($L4031="비가동",0,IF($B4031="in",VLOOKUP($E4031,[1]투입량!$M:$T,6,FALSE),VLOOKUP($E4031,[1]투입량!$D:$I,5,FALSE)))</f>
        <v>0</v>
      </c>
      <c r="X4031" s="29">
        <f t="shared" si="333"/>
        <v>0</v>
      </c>
      <c r="Y4031" s="65">
        <f>IF(V4031=0,0,VLOOKUP(V4031,[1]원재료!C:H,3,0)*0.001)</f>
        <v>4.55</v>
      </c>
      <c r="Z4031" s="65">
        <f t="shared" si="332"/>
        <v>0</v>
      </c>
      <c r="AA4031" s="28"/>
      <c r="AB4031" s="66" t="s">
        <v>232</v>
      </c>
    </row>
    <row r="4032" spans="1:28" ht="19.5" customHeight="1" x14ac:dyDescent="0.45">
      <c r="A4032" s="58">
        <v>46171</v>
      </c>
      <c r="B4032" s="62" t="s">
        <v>29</v>
      </c>
      <c r="C4032" s="63" t="s">
        <v>168</v>
      </c>
      <c r="D4032" s="31" t="s">
        <v>340</v>
      </c>
      <c r="E4032" s="28" t="s">
        <v>437</v>
      </c>
      <c r="F4032" s="27" t="str">
        <f>VLOOKUP(표1[[#This Row],[품번]],[1]!품번구분[#Data],2,0)</f>
        <v>G</v>
      </c>
      <c r="G4032" s="28">
        <v>6</v>
      </c>
      <c r="H4032" s="28">
        <v>73</v>
      </c>
      <c r="I4032" s="28">
        <v>0</v>
      </c>
      <c r="J4032" s="29">
        <f>표1[[#This Row],[C/V]]*표1[[#This Row],[판수]]-표1[[#This Row],[불량수량]]</f>
        <v>438</v>
      </c>
      <c r="K4032" s="28" t="s">
        <v>337</v>
      </c>
      <c r="L4032" s="28" t="s">
        <v>34</v>
      </c>
      <c r="M4032" s="44" t="s">
        <v>230</v>
      </c>
      <c r="N4032" s="55" t="s">
        <v>353</v>
      </c>
      <c r="O4032" s="25">
        <f t="shared" si="328"/>
        <v>620</v>
      </c>
      <c r="P4032" s="31">
        <v>0</v>
      </c>
      <c r="Q4032" s="64"/>
      <c r="R4032" s="33">
        <f t="shared" si="330"/>
        <v>7.064516129032258</v>
      </c>
      <c r="S4032" s="34">
        <f t="shared" si="329"/>
        <v>155</v>
      </c>
      <c r="T4032" s="29">
        <f>IF(L4032="비가동",0,VLOOKUP(E4032,[1]단가!$D$4:$G$1048576,4,0))</f>
        <v>1315</v>
      </c>
      <c r="U4032" s="29">
        <f t="shared" si="331"/>
        <v>575970</v>
      </c>
      <c r="V4032" s="36" t="str">
        <f>IF($L4032="비가동",0,IF($B4032="in",VLOOKUP($E4032,[1]투입량!$M:$T,3,FALSE),VLOOKUP($E4032,[1]투입량!$D:$I,3,FALSE)))</f>
        <v>E5005-1</v>
      </c>
      <c r="W4032" s="29">
        <f>IF($L4032="비가동",0,IF($B4032="in",VLOOKUP($E4032,[1]투입량!$M:$T,6,FALSE),VLOOKUP($E4032,[1]투입량!$D:$I,5,FALSE)))</f>
        <v>0</v>
      </c>
      <c r="X4032" s="29">
        <f t="shared" si="333"/>
        <v>0</v>
      </c>
      <c r="Y4032" s="65">
        <f>IF(V4032=0,0,VLOOKUP(V4032,[1]원재료!C:H,3,0)*0.001)</f>
        <v>3.25</v>
      </c>
      <c r="Z4032" s="65">
        <f t="shared" si="332"/>
        <v>0</v>
      </c>
      <c r="AA4032" s="28"/>
      <c r="AB4032" s="66" t="s">
        <v>232</v>
      </c>
    </row>
    <row r="4033" spans="1:28" ht="19.5" customHeight="1" x14ac:dyDescent="0.45">
      <c r="A4033" s="58">
        <v>46171</v>
      </c>
      <c r="B4033" s="62" t="s">
        <v>29</v>
      </c>
      <c r="C4033" s="63" t="s">
        <v>168</v>
      </c>
      <c r="D4033" s="31" t="s">
        <v>335</v>
      </c>
      <c r="E4033" s="28" t="s">
        <v>336</v>
      </c>
      <c r="F4033" s="27" t="str">
        <f>VLOOKUP(표1[[#This Row],[품번]],[1]!품번구분[#Data],2,0)</f>
        <v>G</v>
      </c>
      <c r="G4033" s="28">
        <v>12</v>
      </c>
      <c r="H4033" s="28">
        <v>81</v>
      </c>
      <c r="I4033" s="28">
        <v>0</v>
      </c>
      <c r="J4033" s="29">
        <f>표1[[#This Row],[C/V]]*표1[[#This Row],[판수]]-표1[[#This Row],[불량수량]]</f>
        <v>972</v>
      </c>
      <c r="K4033" s="28" t="s">
        <v>342</v>
      </c>
      <c r="L4033" s="28" t="s">
        <v>117</v>
      </c>
      <c r="M4033" s="44" t="s">
        <v>353</v>
      </c>
      <c r="N4033" s="55" t="s">
        <v>230</v>
      </c>
      <c r="O4033" s="25">
        <f t="shared" si="328"/>
        <v>660</v>
      </c>
      <c r="P4033" s="31">
        <v>0</v>
      </c>
      <c r="Q4033" s="64"/>
      <c r="R4033" s="33">
        <f t="shared" si="330"/>
        <v>7.3636363636363633</v>
      </c>
      <c r="S4033" s="34">
        <f t="shared" si="329"/>
        <v>155</v>
      </c>
      <c r="T4033" s="29">
        <f>IF(L4033="비가동",0,VLOOKUP(E4033,[1]단가!$D$4:$G$1048576,4,0))</f>
        <v>382.8</v>
      </c>
      <c r="U4033" s="29">
        <f t="shared" si="331"/>
        <v>372081.60000000003</v>
      </c>
      <c r="V4033" s="36" t="str">
        <f>IF($L4033="비가동",0,IF($B4033="in",VLOOKUP($E4033,[1]투입량!$M:$T,3,FALSE),VLOOKUP($E4033,[1]투입량!$D:$I,3,FALSE)))</f>
        <v>E5007</v>
      </c>
      <c r="W4033" s="29">
        <f>IF($L4033="비가동",0,IF($B4033="in",VLOOKUP($E4033,[1]투입량!$M:$T,6,FALSE),VLOOKUP($E4033,[1]투입량!$D:$I,5,FALSE)))</f>
        <v>480</v>
      </c>
      <c r="X4033" s="29">
        <f t="shared" si="333"/>
        <v>42768</v>
      </c>
      <c r="Y4033" s="65">
        <f>IF(V4033=0,0,VLOOKUP(V4033,[1]원재료!C:H,3,0)*0.001)</f>
        <v>4.55</v>
      </c>
      <c r="Z4033" s="65">
        <f t="shared" si="332"/>
        <v>194594.4</v>
      </c>
      <c r="AA4033" s="28"/>
      <c r="AB4033" s="66" t="s">
        <v>232</v>
      </c>
    </row>
    <row r="4034" spans="1:28" ht="19.5" customHeight="1" x14ac:dyDescent="0.45">
      <c r="A4034" s="58">
        <v>46171</v>
      </c>
      <c r="B4034" s="62" t="s">
        <v>29</v>
      </c>
      <c r="C4034" s="63" t="s">
        <v>168</v>
      </c>
      <c r="D4034" s="31" t="s">
        <v>338</v>
      </c>
      <c r="E4034" s="28" t="s">
        <v>506</v>
      </c>
      <c r="F4034" s="27" t="str">
        <f>VLOOKUP(표1[[#This Row],[품번]],[1]!품번구분[#Data],2,0)</f>
        <v>G</v>
      </c>
      <c r="G4034" s="28">
        <v>8</v>
      </c>
      <c r="H4034" s="28">
        <v>56</v>
      </c>
      <c r="I4034" s="28">
        <v>0</v>
      </c>
      <c r="J4034" s="29">
        <f>표1[[#This Row],[C/V]]*표1[[#This Row],[판수]]-표1[[#This Row],[불량수량]]</f>
        <v>448</v>
      </c>
      <c r="K4034" s="28" t="s">
        <v>342</v>
      </c>
      <c r="L4034" s="28" t="s">
        <v>117</v>
      </c>
      <c r="M4034" s="44" t="s">
        <v>353</v>
      </c>
      <c r="N4034" s="55" t="s">
        <v>230</v>
      </c>
      <c r="O4034" s="25">
        <f t="shared" si="328"/>
        <v>660</v>
      </c>
      <c r="P4034" s="31">
        <v>0</v>
      </c>
      <c r="Q4034" s="64"/>
      <c r="R4034" s="33">
        <f t="shared" si="330"/>
        <v>5.0909090909090908</v>
      </c>
      <c r="S4034" s="34">
        <f t="shared" si="329"/>
        <v>106</v>
      </c>
      <c r="T4034" s="29">
        <f>IF(L4034="비가동",0,VLOOKUP(E4034,[1]단가!$D$4:$G$1048576,4,0))</f>
        <v>580</v>
      </c>
      <c r="U4034" s="29">
        <f t="shared" si="331"/>
        <v>259840</v>
      </c>
      <c r="V4034" s="36" t="str">
        <f>IF($L4034="비가동",0,IF($B4034="in",VLOOKUP($E4034,[1]투입량!$M:$T,3,FALSE),VLOOKUP($E4034,[1]투입량!$D:$I,3,FALSE)))</f>
        <v>E5007</v>
      </c>
      <c r="W4034" s="29">
        <f>IF($L4034="비가동",0,IF($B4034="in",VLOOKUP($E4034,[1]투입량!$M:$T,6,FALSE),VLOOKUP($E4034,[1]투입량!$D:$I,5,FALSE)))</f>
        <v>0</v>
      </c>
      <c r="X4034" s="29">
        <f t="shared" si="333"/>
        <v>0</v>
      </c>
      <c r="Y4034" s="65">
        <f>IF(V4034=0,0,VLOOKUP(V4034,[1]원재료!C:H,3,0)*0.001)</f>
        <v>4.55</v>
      </c>
      <c r="Z4034" s="65">
        <f t="shared" si="332"/>
        <v>0</v>
      </c>
      <c r="AA4034" s="28"/>
      <c r="AB4034" s="66" t="s">
        <v>232</v>
      </c>
    </row>
    <row r="4035" spans="1:28" ht="19.5" customHeight="1" x14ac:dyDescent="0.45">
      <c r="A4035" s="58">
        <v>46171</v>
      </c>
      <c r="B4035" s="62" t="s">
        <v>29</v>
      </c>
      <c r="C4035" s="63" t="s">
        <v>168</v>
      </c>
      <c r="D4035" s="31" t="s">
        <v>340</v>
      </c>
      <c r="E4035" s="28" t="s">
        <v>437</v>
      </c>
      <c r="F4035" s="27" t="str">
        <f>VLOOKUP(표1[[#This Row],[품번]],[1]!품번구분[#Data],2,0)</f>
        <v>G</v>
      </c>
      <c r="G4035" s="28">
        <v>6</v>
      </c>
      <c r="H4035" s="28">
        <v>82</v>
      </c>
      <c r="I4035" s="28">
        <v>0</v>
      </c>
      <c r="J4035" s="29">
        <f>표1[[#This Row],[C/V]]*표1[[#This Row],[판수]]-표1[[#This Row],[불량수량]]</f>
        <v>492</v>
      </c>
      <c r="K4035" s="28" t="s">
        <v>342</v>
      </c>
      <c r="L4035" s="28" t="s">
        <v>117</v>
      </c>
      <c r="M4035" s="44" t="s">
        <v>353</v>
      </c>
      <c r="N4035" s="55" t="s">
        <v>230</v>
      </c>
      <c r="O4035" s="25">
        <f t="shared" ref="O4035:O4098" si="334">IF(OR($M4035="",$N4035="",$M4035=$N4035),0,MAX(0,IF(AND(WEEKDAY($A4035,2)&lt;=5,$L4035="주간"),MIN(ROUND(MOD($N4035-$M4035,1)*1440-IF(AND($M4035&lt;TIME(13,0,0),IF($N4035&lt;=$M4035,$N4035+1,$N4035)&gt;TIME(12,0,0)),(MIN(IF($N4035&lt;=$M4035,$N4035+1,$N4035),TIME(13,0,0))-MAX($M4035,TIME(12,0,0)))*1440,0)-IF(AND($M4035&lt;TIME(17,40,0),IF($N4035&lt;=$M4035,$N4035+1,$N4035)&gt;TIME(17,0,0)),(MIN(IF($N4035&lt;=$M4035,$N4035+1,$N4035),TIME(17,40,0))-MAX($M4035,TIME(17,0,0)))*1440,0),0),620),IF(AND(WEEKDAY($A4035,2)&lt;=5,$L4035="야간"),MIN(ROUND(MOD($N4035-$M4035,1)*1440-IF(AND(IF($M4035&lt;0.5,$M4035+1,$M4035)&lt;TIME(3,30,0)+1,IF($N4035&lt;0.5,$N4035+1,$N4035)&gt;TIME(2,30,0)+1),(MIN(IF($N4035&lt;0.5,$N4035+1,$N4035),TIME(3,30,0)+1)-MAX(IF($M4035&lt;0.5,$M4035+1,$M4035),TIME(2,30,0)+1))*1440,0),0),660),IF(AND(WEEKDAY($A4035,2)&gt;5,$L4035="주간"),MIN(ROUND(MOD($N4035-$M4035,1)*1440-IF(AND($M4035&lt;TIME(13,0,0),IF($N4035&lt;=$M4035,$N4035+1,$N4035)&gt;TIME(12,0,0)),(MIN(IF($N4035&lt;=$M4035,$N4035+1,$N4035),TIME(13,0,0))-MAX($M4035,TIME(12,0,0)))*1440,0),0),540),IF(AND(WEEKDAY($A4035,2)&gt;5,$L4035="야간"),MIN(ROUND(MOD($N4035-$M4035,1)*1440-IF(AND(IF($M4035&lt;0.5,$M4035+1,$M4035)&lt;TIME(3,30,0)+1,IF($N4035&lt;0.5,$N4035+1,$N4035)&gt;TIME(2,0,0)+1),(MIN(IF($N4035&lt;0.5,$N4035+1,$N4035),TIME(3,30,0)+1)-MAX(IF($M4035&lt;0.5,$M4035+1,$M4035),TIME(2,0,0)+1))*1440,0),0),750),0))))-$P4035))</f>
        <v>660</v>
      </c>
      <c r="P4035" s="31">
        <v>0</v>
      </c>
      <c r="Q4035" s="64"/>
      <c r="R4035" s="33">
        <f t="shared" si="330"/>
        <v>7.4545454545454541</v>
      </c>
      <c r="S4035" s="34">
        <f t="shared" ref="S4035:S4098" si="335">SUMIFS(H:H,$A:$A,A4035,$D:$D,D4035,$E:$E,E4035)</f>
        <v>155</v>
      </c>
      <c r="T4035" s="29">
        <f>IF(L4035="비가동",0,VLOOKUP(E4035,[1]단가!$D$4:$G$1048576,4,0))</f>
        <v>1315</v>
      </c>
      <c r="U4035" s="29">
        <f t="shared" si="331"/>
        <v>646980</v>
      </c>
      <c r="V4035" s="36" t="str">
        <f>IF($L4035="비가동",0,IF($B4035="in",VLOOKUP($E4035,[1]투입량!$M:$T,3,FALSE),VLOOKUP($E4035,[1]투입량!$D:$I,3,FALSE)))</f>
        <v>E5005-1</v>
      </c>
      <c r="W4035" s="29">
        <f>IF($L4035="비가동",0,IF($B4035="in",VLOOKUP($E4035,[1]투입량!$M:$T,6,FALSE),VLOOKUP($E4035,[1]투입량!$D:$I,5,FALSE)))</f>
        <v>0</v>
      </c>
      <c r="X4035" s="29">
        <f t="shared" si="333"/>
        <v>0</v>
      </c>
      <c r="Y4035" s="65">
        <f>IF(V4035=0,0,VLOOKUP(V4035,[1]원재료!C:H,3,0)*0.001)</f>
        <v>3.25</v>
      </c>
      <c r="Z4035" s="65">
        <f t="shared" si="332"/>
        <v>0</v>
      </c>
      <c r="AA4035" s="28"/>
      <c r="AB4035" s="66" t="s">
        <v>232</v>
      </c>
    </row>
    <row r="4036" spans="1:28" ht="19.5" customHeight="1" x14ac:dyDescent="0.45">
      <c r="A4036" s="58">
        <v>46171</v>
      </c>
      <c r="B4036" s="62" t="s">
        <v>29</v>
      </c>
      <c r="C4036" s="63" t="s">
        <v>168</v>
      </c>
      <c r="D4036" s="31" t="s">
        <v>370</v>
      </c>
      <c r="E4036" s="28" t="s">
        <v>366</v>
      </c>
      <c r="F4036" s="27" t="str">
        <f>VLOOKUP(표1[[#This Row],[품번]],[1]!품번구분[#Data],2,0)</f>
        <v>G</v>
      </c>
      <c r="G4036" s="28">
        <v>4</v>
      </c>
      <c r="H4036" s="28">
        <v>73</v>
      </c>
      <c r="I4036" s="28">
        <v>0</v>
      </c>
      <c r="J4036" s="29">
        <f>표1[[#This Row],[C/V]]*표1[[#This Row],[판수]]-표1[[#This Row],[불량수량]]</f>
        <v>292</v>
      </c>
      <c r="K4036" s="28" t="s">
        <v>301</v>
      </c>
      <c r="L4036" s="28" t="s">
        <v>34</v>
      </c>
      <c r="M4036" s="44" t="s">
        <v>230</v>
      </c>
      <c r="N4036" s="55" t="s">
        <v>353</v>
      </c>
      <c r="O4036" s="25">
        <f t="shared" si="334"/>
        <v>620</v>
      </c>
      <c r="P4036" s="31">
        <v>0</v>
      </c>
      <c r="Q4036" s="64"/>
      <c r="R4036" s="33">
        <f t="shared" si="330"/>
        <v>7.064516129032258</v>
      </c>
      <c r="S4036" s="34">
        <f t="shared" si="335"/>
        <v>178</v>
      </c>
      <c r="T4036" s="29">
        <f>IF(L4036="비가동",0,VLOOKUP(E4036,[1]단가!$D$4:$G$1048576,4,0))</f>
        <v>771.3</v>
      </c>
      <c r="U4036" s="29">
        <f t="shared" si="331"/>
        <v>225219.59999999998</v>
      </c>
      <c r="V4036" s="36" t="str">
        <f>IF($L4036="비가동",0,IF($B4036="in",VLOOKUP($E4036,[1]투입량!$M:$T,3,FALSE),VLOOKUP($E4036,[1]투입량!$D:$I,3,FALSE)))</f>
        <v>E5005-1</v>
      </c>
      <c r="W4036" s="29">
        <f>IF($L4036="비가동",0,IF($B4036="in",VLOOKUP($E4036,[1]투입량!$M:$T,6,FALSE),VLOOKUP($E4036,[1]투입량!$D:$I,5,FALSE)))</f>
        <v>371</v>
      </c>
      <c r="X4036" s="29">
        <f t="shared" si="333"/>
        <v>29791.300000000003</v>
      </c>
      <c r="Y4036" s="65">
        <f>IF(V4036=0,0,VLOOKUP(V4036,[1]원재료!C:H,3,0)*0.001)</f>
        <v>3.25</v>
      </c>
      <c r="Z4036" s="65">
        <f t="shared" si="332"/>
        <v>96821.725000000006</v>
      </c>
      <c r="AA4036" s="28"/>
      <c r="AB4036" s="66" t="s">
        <v>232</v>
      </c>
    </row>
    <row r="4037" spans="1:28" ht="19.5" hidden="1" customHeight="1" x14ac:dyDescent="0.45">
      <c r="A4037" s="58">
        <v>46171</v>
      </c>
      <c r="B4037" s="62" t="s">
        <v>29</v>
      </c>
      <c r="C4037" s="63" t="s">
        <v>168</v>
      </c>
      <c r="D4037" s="31" t="s">
        <v>414</v>
      </c>
      <c r="E4037" s="28" t="s">
        <v>355</v>
      </c>
      <c r="F4037" s="27" t="str">
        <f>VLOOKUP(표1[[#This Row],[품번]],[1]!품번구분[#Data],2,0)</f>
        <v>G</v>
      </c>
      <c r="G4037" s="28">
        <v>20</v>
      </c>
      <c r="H4037" s="28">
        <v>11</v>
      </c>
      <c r="I4037" s="28">
        <v>0</v>
      </c>
      <c r="J4037" s="29">
        <f>표1[[#This Row],[C/V]]*표1[[#This Row],[판수]]-표1[[#This Row],[불량수량]]</f>
        <v>220</v>
      </c>
      <c r="K4037" s="28" t="s">
        <v>301</v>
      </c>
      <c r="L4037" s="28" t="s">
        <v>34</v>
      </c>
      <c r="M4037" s="44" t="s">
        <v>230</v>
      </c>
      <c r="N4037" s="44">
        <v>0.4375</v>
      </c>
      <c r="O4037" s="25">
        <f t="shared" si="334"/>
        <v>50</v>
      </c>
      <c r="P4037" s="31">
        <v>100</v>
      </c>
      <c r="Q4037" s="64" t="s">
        <v>178</v>
      </c>
      <c r="R4037" s="33">
        <f t="shared" si="330"/>
        <v>13.2</v>
      </c>
      <c r="S4037" s="34">
        <f t="shared" si="335"/>
        <v>11</v>
      </c>
      <c r="T4037" s="29">
        <f>IF(L4037="비가동",0,VLOOKUP(E4037,[1]단가!$D$4:$G$1048576,4,0))</f>
        <v>380</v>
      </c>
      <c r="U4037" s="29">
        <f t="shared" si="331"/>
        <v>83600</v>
      </c>
      <c r="V4037" s="36" t="str">
        <f>IF($L4037="비가동",0,IF($B4037="in",VLOOKUP($E4037,[1]투입량!$M:$T,3,FALSE),VLOOKUP($E4037,[1]투입량!$D:$I,3,FALSE)))</f>
        <v>H-N7001</v>
      </c>
      <c r="W4037" s="29">
        <f>IF($L4037="비가동",0,IF($B4037="in",VLOOKUP($E4037,[1]투입량!$M:$T,6,FALSE),VLOOKUP($E4037,[1]투입량!$D:$I,5,FALSE)))</f>
        <v>84</v>
      </c>
      <c r="X4037" s="29">
        <f t="shared" si="333"/>
        <v>1016.4000000000001</v>
      </c>
      <c r="Y4037" s="65">
        <f>IF(V4037=0,0,VLOOKUP(V4037,[1]원재료!C:H,3,0)*0.001)</f>
        <v>22.900000000000002</v>
      </c>
      <c r="Z4037" s="65">
        <f t="shared" si="332"/>
        <v>23275.560000000005</v>
      </c>
      <c r="AA4037" s="28"/>
      <c r="AB4037" s="66" t="s">
        <v>232</v>
      </c>
    </row>
    <row r="4038" spans="1:28" ht="19.5" hidden="1" customHeight="1" x14ac:dyDescent="0.45">
      <c r="A4038" s="58">
        <v>46171</v>
      </c>
      <c r="B4038" s="62" t="s">
        <v>29</v>
      </c>
      <c r="C4038" s="63" t="s">
        <v>168</v>
      </c>
      <c r="D4038" s="31" t="s">
        <v>414</v>
      </c>
      <c r="E4038" s="28" t="s">
        <v>519</v>
      </c>
      <c r="F4038" s="27" t="str">
        <f>VLOOKUP(표1[[#This Row],[품번]],[1]!품번구분[#Data],2,0)</f>
        <v>G</v>
      </c>
      <c r="G4038" s="28">
        <v>2</v>
      </c>
      <c r="H4038" s="28">
        <v>47</v>
      </c>
      <c r="I4038" s="28">
        <v>0</v>
      </c>
      <c r="J4038" s="29">
        <f>표1[[#This Row],[C/V]]*표1[[#This Row],[판수]]-표1[[#This Row],[불량수량]]</f>
        <v>94</v>
      </c>
      <c r="K4038" s="28" t="s">
        <v>301</v>
      </c>
      <c r="L4038" s="28" t="s">
        <v>34</v>
      </c>
      <c r="M4038" s="44">
        <v>0.4375</v>
      </c>
      <c r="N4038" s="55" t="s">
        <v>353</v>
      </c>
      <c r="O4038" s="25">
        <f t="shared" si="334"/>
        <v>385</v>
      </c>
      <c r="P4038" s="31">
        <v>85</v>
      </c>
      <c r="Q4038" s="64" t="s">
        <v>209</v>
      </c>
      <c r="R4038" s="33">
        <f t="shared" ref="R4038:R4101" si="336">IF(H4038=0,"",H4038/O4038*60)</f>
        <v>7.3246753246753249</v>
      </c>
      <c r="S4038" s="34">
        <f t="shared" si="335"/>
        <v>152</v>
      </c>
      <c r="T4038" s="29">
        <f>IF(L4038="비가동",0,VLOOKUP(E4038,[1]단가!$D$4:$G$1048576,4,0))</f>
        <v>0</v>
      </c>
      <c r="U4038" s="29">
        <f t="shared" si="331"/>
        <v>0</v>
      </c>
      <c r="V4038" s="36" t="str">
        <f>IF($L4038="비가동",0,IF($B4038="in",VLOOKUP($E4038,[1]투입량!$M:$T,3,FALSE),VLOOKUP($E4038,[1]투입량!$D:$I,3,FALSE)))</f>
        <v>E5005-1</v>
      </c>
      <c r="W4038" s="29">
        <f>IF($L4038="비가동",0,IF($B4038="in",VLOOKUP($E4038,[1]투입량!$M:$T,6,FALSE),VLOOKUP($E4038,[1]투입량!$D:$I,5,FALSE)))</f>
        <v>0</v>
      </c>
      <c r="X4038" s="29">
        <f t="shared" si="333"/>
        <v>0</v>
      </c>
      <c r="Y4038" s="65">
        <f>IF(V4038=0,0,VLOOKUP(V4038,[1]원재료!C:H,3,0)*0.001)</f>
        <v>3.25</v>
      </c>
      <c r="Z4038" s="65">
        <f t="shared" si="332"/>
        <v>0</v>
      </c>
      <c r="AA4038" s="28" t="s">
        <v>520</v>
      </c>
      <c r="AB4038" s="66" t="s">
        <v>232</v>
      </c>
    </row>
    <row r="4039" spans="1:28" ht="19.5" customHeight="1" x14ac:dyDescent="0.45">
      <c r="A4039" s="58">
        <v>46171</v>
      </c>
      <c r="B4039" s="62" t="s">
        <v>29</v>
      </c>
      <c r="C4039" s="63" t="s">
        <v>168</v>
      </c>
      <c r="D4039" s="31" t="s">
        <v>416</v>
      </c>
      <c r="E4039" s="28" t="s">
        <v>417</v>
      </c>
      <c r="F4039" s="27" t="str">
        <f>VLOOKUP(표1[[#This Row],[품번]],[1]!품번구분[#Data],2,0)</f>
        <v>G</v>
      </c>
      <c r="G4039" s="28">
        <v>160</v>
      </c>
      <c r="H4039" s="28">
        <v>44</v>
      </c>
      <c r="I4039" s="28">
        <v>0</v>
      </c>
      <c r="J4039" s="29">
        <f>표1[[#This Row],[C/V]]*표1[[#This Row],[판수]]-표1[[#This Row],[불량수량]]</f>
        <v>7040</v>
      </c>
      <c r="K4039" s="28" t="s">
        <v>301</v>
      </c>
      <c r="L4039" s="28" t="s">
        <v>34</v>
      </c>
      <c r="M4039" s="44" t="s">
        <v>353</v>
      </c>
      <c r="N4039" s="55" t="s">
        <v>230</v>
      </c>
      <c r="O4039" s="25">
        <f t="shared" si="334"/>
        <v>620</v>
      </c>
      <c r="P4039" s="31">
        <v>0</v>
      </c>
      <c r="Q4039" s="64"/>
      <c r="R4039" s="33">
        <f t="shared" si="336"/>
        <v>4.258064516129032</v>
      </c>
      <c r="S4039" s="34">
        <f t="shared" si="335"/>
        <v>101</v>
      </c>
      <c r="T4039" s="29">
        <f>IF(L4039="비가동",0,VLOOKUP(E4039,[1]단가!$D$4:$G$1048576,4,0))</f>
        <v>58</v>
      </c>
      <c r="U4039" s="29">
        <f t="shared" si="331"/>
        <v>408320</v>
      </c>
      <c r="V4039" s="36" t="str">
        <f>IF($L4039="비가동",0,IF($B4039="in",VLOOKUP($E4039,[1]투입량!$M:$T,3,FALSE),VLOOKUP($E4039,[1]투입량!$D:$I,3,FALSE)))</f>
        <v>E7003</v>
      </c>
      <c r="W4039" s="29">
        <f>IF($L4039="비가동",0,IF($B4039="in",VLOOKUP($E4039,[1]투입량!$M:$T,6,FALSE),VLOOKUP($E4039,[1]투입량!$D:$I,5,FALSE)))</f>
        <v>80</v>
      </c>
      <c r="X4039" s="29">
        <f t="shared" si="333"/>
        <v>3872</v>
      </c>
      <c r="Y4039" s="65">
        <f>IF(V4039=0,0,VLOOKUP(V4039,[1]원재료!C:H,3,0)*0.001)</f>
        <v>4.95</v>
      </c>
      <c r="Z4039" s="65">
        <f t="shared" si="332"/>
        <v>19166.400000000001</v>
      </c>
      <c r="AA4039" s="28"/>
      <c r="AB4039" s="66" t="s">
        <v>232</v>
      </c>
    </row>
    <row r="4040" spans="1:28" ht="19.5" customHeight="1" x14ac:dyDescent="0.45">
      <c r="A4040" s="58">
        <v>46171</v>
      </c>
      <c r="B4040" s="62" t="s">
        <v>29</v>
      </c>
      <c r="C4040" s="63" t="s">
        <v>168</v>
      </c>
      <c r="D4040" s="31" t="s">
        <v>370</v>
      </c>
      <c r="E4040" s="28" t="s">
        <v>366</v>
      </c>
      <c r="F4040" s="27" t="str">
        <f>VLOOKUP(표1[[#This Row],[품번]],[1]!품번구분[#Data],2,0)</f>
        <v>G</v>
      </c>
      <c r="G4040" s="28">
        <v>4</v>
      </c>
      <c r="H4040" s="28">
        <v>105</v>
      </c>
      <c r="I4040" s="28">
        <v>0</v>
      </c>
      <c r="J4040" s="29">
        <f>표1[[#This Row],[C/V]]*표1[[#This Row],[판수]]-표1[[#This Row],[불량수량]]</f>
        <v>420</v>
      </c>
      <c r="K4040" s="28" t="s">
        <v>358</v>
      </c>
      <c r="L4040" s="28" t="s">
        <v>117</v>
      </c>
      <c r="M4040" s="44" t="s">
        <v>353</v>
      </c>
      <c r="N4040" s="55" t="s">
        <v>230</v>
      </c>
      <c r="O4040" s="25">
        <f t="shared" si="334"/>
        <v>660</v>
      </c>
      <c r="P4040" s="31">
        <v>0</v>
      </c>
      <c r="Q4040" s="64"/>
      <c r="R4040" s="33">
        <f t="shared" si="336"/>
        <v>9.545454545454545</v>
      </c>
      <c r="S4040" s="34">
        <f t="shared" si="335"/>
        <v>178</v>
      </c>
      <c r="T4040" s="29">
        <f>IF(L4040="비가동",0,VLOOKUP(E4040,[1]단가!$D$4:$G$1048576,4,0))</f>
        <v>771.3</v>
      </c>
      <c r="U4040" s="29">
        <f t="shared" si="331"/>
        <v>323946</v>
      </c>
      <c r="V4040" s="36" t="str">
        <f>IF($L4040="비가동",0,IF($B4040="in",VLOOKUP($E4040,[1]투입량!$M:$T,3,FALSE),VLOOKUP($E4040,[1]투입량!$D:$I,3,FALSE)))</f>
        <v>E5005-1</v>
      </c>
      <c r="W4040" s="29">
        <f>IF($L4040="비가동",0,IF($B4040="in",VLOOKUP($E4040,[1]투입량!$M:$T,6,FALSE),VLOOKUP($E4040,[1]투입량!$D:$I,5,FALSE)))</f>
        <v>371</v>
      </c>
      <c r="X4040" s="29">
        <f t="shared" si="333"/>
        <v>42850.5</v>
      </c>
      <c r="Y4040" s="65">
        <f>IF(V4040=0,0,VLOOKUP(V4040,[1]원재료!C:H,3,0)*0.001)</f>
        <v>3.25</v>
      </c>
      <c r="Z4040" s="65">
        <f t="shared" si="332"/>
        <v>139264.125</v>
      </c>
      <c r="AA4040" s="28"/>
      <c r="AB4040" s="66" t="s">
        <v>232</v>
      </c>
    </row>
    <row r="4041" spans="1:28" ht="19.5" customHeight="1" x14ac:dyDescent="0.45">
      <c r="A4041" s="58">
        <v>46171</v>
      </c>
      <c r="B4041" s="62" t="s">
        <v>29</v>
      </c>
      <c r="C4041" s="63" t="s">
        <v>168</v>
      </c>
      <c r="D4041" s="31" t="s">
        <v>414</v>
      </c>
      <c r="E4041" s="28" t="s">
        <v>519</v>
      </c>
      <c r="F4041" s="27" t="str">
        <f>VLOOKUP(표1[[#This Row],[품번]],[1]!품번구분[#Data],2,0)</f>
        <v>G</v>
      </c>
      <c r="G4041" s="28">
        <v>2</v>
      </c>
      <c r="H4041" s="28">
        <v>105</v>
      </c>
      <c r="I4041" s="28">
        <v>0</v>
      </c>
      <c r="J4041" s="29">
        <f>표1[[#This Row],[C/V]]*표1[[#This Row],[판수]]-표1[[#This Row],[불량수량]]</f>
        <v>210</v>
      </c>
      <c r="K4041" s="28" t="s">
        <v>358</v>
      </c>
      <c r="L4041" s="28" t="s">
        <v>117</v>
      </c>
      <c r="M4041" s="44" t="s">
        <v>353</v>
      </c>
      <c r="N4041" s="55" t="s">
        <v>230</v>
      </c>
      <c r="O4041" s="25">
        <f t="shared" si="334"/>
        <v>660</v>
      </c>
      <c r="P4041" s="31">
        <v>0</v>
      </c>
      <c r="Q4041" s="64"/>
      <c r="R4041" s="33">
        <f t="shared" si="336"/>
        <v>9.545454545454545</v>
      </c>
      <c r="S4041" s="34">
        <f t="shared" si="335"/>
        <v>152</v>
      </c>
      <c r="T4041" s="29">
        <f>IF(L4041="비가동",0,VLOOKUP(E4041,[1]단가!$D$4:$G$1048576,4,0))</f>
        <v>0</v>
      </c>
      <c r="U4041" s="29">
        <f t="shared" si="331"/>
        <v>0</v>
      </c>
      <c r="V4041" s="36" t="str">
        <f>IF($L4041="비가동",0,IF($B4041="in",VLOOKUP($E4041,[1]투입량!$M:$T,3,FALSE),VLOOKUP($E4041,[1]투입량!$D:$I,3,FALSE)))</f>
        <v>E5005-1</v>
      </c>
      <c r="W4041" s="29">
        <f>IF($L4041="비가동",0,IF($B4041="in",VLOOKUP($E4041,[1]투입량!$M:$T,6,FALSE),VLOOKUP($E4041,[1]투입량!$D:$I,5,FALSE)))</f>
        <v>0</v>
      </c>
      <c r="X4041" s="29">
        <f t="shared" si="333"/>
        <v>0</v>
      </c>
      <c r="Y4041" s="65">
        <f>IF(V4041=0,0,VLOOKUP(V4041,[1]원재료!C:H,3,0)*0.001)</f>
        <v>3.25</v>
      </c>
      <c r="Z4041" s="65">
        <f t="shared" si="332"/>
        <v>0</v>
      </c>
      <c r="AA4041" s="28"/>
      <c r="AB4041" s="66" t="s">
        <v>232</v>
      </c>
    </row>
    <row r="4042" spans="1:28" ht="19.5" customHeight="1" x14ac:dyDescent="0.45">
      <c r="A4042" s="58">
        <v>46171</v>
      </c>
      <c r="B4042" s="62" t="s">
        <v>29</v>
      </c>
      <c r="C4042" s="63" t="s">
        <v>168</v>
      </c>
      <c r="D4042" s="31" t="s">
        <v>416</v>
      </c>
      <c r="E4042" s="28" t="s">
        <v>417</v>
      </c>
      <c r="F4042" s="27" t="str">
        <f>VLOOKUP(표1[[#This Row],[품번]],[1]!품번구분[#Data],2,0)</f>
        <v>G</v>
      </c>
      <c r="G4042" s="28">
        <v>160</v>
      </c>
      <c r="H4042" s="28">
        <v>57</v>
      </c>
      <c r="I4042" s="28">
        <v>0</v>
      </c>
      <c r="J4042" s="29">
        <f>표1[[#This Row],[C/V]]*표1[[#This Row],[판수]]-표1[[#This Row],[불량수량]]</f>
        <v>9120</v>
      </c>
      <c r="K4042" s="28" t="s">
        <v>358</v>
      </c>
      <c r="L4042" s="28" t="s">
        <v>117</v>
      </c>
      <c r="M4042" s="44" t="s">
        <v>230</v>
      </c>
      <c r="N4042" s="55" t="s">
        <v>353</v>
      </c>
      <c r="O4042" s="25">
        <f t="shared" si="334"/>
        <v>660</v>
      </c>
      <c r="P4042" s="31">
        <v>0</v>
      </c>
      <c r="Q4042" s="64"/>
      <c r="R4042" s="33">
        <f t="shared" si="336"/>
        <v>5.1818181818181817</v>
      </c>
      <c r="S4042" s="34">
        <f t="shared" si="335"/>
        <v>101</v>
      </c>
      <c r="T4042" s="29">
        <f>IF(L4042="비가동",0,VLOOKUP(E4042,[1]단가!$D$4:$G$1048576,4,0))</f>
        <v>58</v>
      </c>
      <c r="U4042" s="29">
        <f t="shared" si="331"/>
        <v>528960</v>
      </c>
      <c r="V4042" s="36" t="str">
        <f>IF($L4042="비가동",0,IF($B4042="in",VLOOKUP($E4042,[1]투입량!$M:$T,3,FALSE),VLOOKUP($E4042,[1]투입량!$D:$I,3,FALSE)))</f>
        <v>E7003</v>
      </c>
      <c r="W4042" s="29">
        <f>IF($L4042="비가동",0,IF($B4042="in",VLOOKUP($E4042,[1]투입량!$M:$T,6,FALSE),VLOOKUP($E4042,[1]투입량!$D:$I,5,FALSE)))</f>
        <v>80</v>
      </c>
      <c r="X4042" s="29">
        <f t="shared" si="333"/>
        <v>5016</v>
      </c>
      <c r="Y4042" s="65">
        <f>IF(V4042=0,0,VLOOKUP(V4042,[1]원재료!C:H,3,0)*0.001)</f>
        <v>4.95</v>
      </c>
      <c r="Z4042" s="65">
        <f t="shared" si="332"/>
        <v>24829.200000000001</v>
      </c>
      <c r="AA4042" s="28"/>
      <c r="AB4042" s="66" t="s">
        <v>232</v>
      </c>
    </row>
    <row r="4043" spans="1:28" ht="19.5" customHeight="1" x14ac:dyDescent="0.45">
      <c r="A4043" s="58">
        <v>46171</v>
      </c>
      <c r="B4043" s="62" t="s">
        <v>29</v>
      </c>
      <c r="C4043" s="63" t="s">
        <v>168</v>
      </c>
      <c r="D4043" s="31" t="s">
        <v>345</v>
      </c>
      <c r="E4043" s="28" t="s">
        <v>346</v>
      </c>
      <c r="F4043" s="27" t="str">
        <f>VLOOKUP(표1[[#This Row],[품번]],[1]!품번구분[#Data],2,0)</f>
        <v>G</v>
      </c>
      <c r="G4043" s="28">
        <v>4</v>
      </c>
      <c r="H4043" s="28">
        <v>96</v>
      </c>
      <c r="I4043" s="28">
        <v>0</v>
      </c>
      <c r="J4043" s="29">
        <f>표1[[#This Row],[C/V]]*표1[[#This Row],[판수]]-표1[[#This Row],[불량수량]]</f>
        <v>384</v>
      </c>
      <c r="K4043" s="28" t="s">
        <v>347</v>
      </c>
      <c r="L4043" s="28" t="s">
        <v>34</v>
      </c>
      <c r="M4043" s="44" t="s">
        <v>230</v>
      </c>
      <c r="N4043" s="55" t="s">
        <v>353</v>
      </c>
      <c r="O4043" s="25">
        <f t="shared" si="334"/>
        <v>620</v>
      </c>
      <c r="P4043" s="31">
        <v>0</v>
      </c>
      <c r="Q4043" s="64"/>
      <c r="R4043" s="33">
        <f t="shared" si="336"/>
        <v>9.2903225806451619</v>
      </c>
      <c r="S4043" s="34">
        <f t="shared" si="335"/>
        <v>197</v>
      </c>
      <c r="T4043" s="29">
        <f>IF(L4043="비가동",0,VLOOKUP(E4043,[1]단가!$D$4:$G$1048576,4,0))</f>
        <v>894.6</v>
      </c>
      <c r="U4043" s="29">
        <f t="shared" si="331"/>
        <v>343526.40000000002</v>
      </c>
      <c r="V4043" s="36" t="str">
        <f>IF($L4043="비가동",0,IF($B4043="in",VLOOKUP($E4043,[1]투입량!$M:$T,3,FALSE),VLOOKUP($E4043,[1]투입량!$D:$I,3,FALSE)))</f>
        <v>E5007</v>
      </c>
      <c r="W4043" s="29">
        <f>IF($L4043="비가동",0,IF($B4043="in",VLOOKUP($E4043,[1]투입량!$M:$T,6,FALSE),VLOOKUP($E4043,[1]투입량!$D:$I,5,FALSE)))</f>
        <v>448</v>
      </c>
      <c r="X4043" s="29">
        <f t="shared" si="333"/>
        <v>47308.800000000003</v>
      </c>
      <c r="Y4043" s="65">
        <f>IF(V4043=0,0,VLOOKUP(V4043,[1]원재료!C:H,3,0)*0.001)</f>
        <v>4.55</v>
      </c>
      <c r="Z4043" s="65">
        <f t="shared" si="332"/>
        <v>215255.04000000001</v>
      </c>
      <c r="AA4043" s="28"/>
      <c r="AB4043" s="66" t="s">
        <v>232</v>
      </c>
    </row>
    <row r="4044" spans="1:28" ht="19.5" customHeight="1" x14ac:dyDescent="0.45">
      <c r="A4044" s="58">
        <v>46171</v>
      </c>
      <c r="B4044" s="62" t="s">
        <v>29</v>
      </c>
      <c r="C4044" s="63" t="s">
        <v>168</v>
      </c>
      <c r="D4044" s="31" t="s">
        <v>348</v>
      </c>
      <c r="E4044" s="28">
        <v>480218</v>
      </c>
      <c r="F4044" s="27" t="str">
        <f>VLOOKUP(표1[[#This Row],[품번]],[1]!품번구분[#Data],2,0)</f>
        <v>G</v>
      </c>
      <c r="G4044" s="28">
        <v>6</v>
      </c>
      <c r="H4044" s="28">
        <v>97</v>
      </c>
      <c r="I4044" s="28">
        <v>0</v>
      </c>
      <c r="J4044" s="29">
        <f>표1[[#This Row],[C/V]]*표1[[#This Row],[판수]]-표1[[#This Row],[불량수량]]</f>
        <v>582</v>
      </c>
      <c r="K4044" s="28" t="s">
        <v>347</v>
      </c>
      <c r="L4044" s="28" t="s">
        <v>34</v>
      </c>
      <c r="M4044" s="44" t="s">
        <v>230</v>
      </c>
      <c r="N4044" s="55" t="s">
        <v>353</v>
      </c>
      <c r="O4044" s="25">
        <f t="shared" si="334"/>
        <v>620</v>
      </c>
      <c r="P4044" s="31">
        <v>0</v>
      </c>
      <c r="Q4044" s="64"/>
      <c r="R4044" s="33">
        <f t="shared" si="336"/>
        <v>9.3870967741935498</v>
      </c>
      <c r="S4044" s="34">
        <f t="shared" si="335"/>
        <v>199</v>
      </c>
      <c r="T4044" s="29">
        <f>IF(L4044="비가동",0,VLOOKUP(E4044,[1]단가!$D$4:$G$1048576,4,0))</f>
        <v>724</v>
      </c>
      <c r="U4044" s="29">
        <f t="shared" si="331"/>
        <v>421368</v>
      </c>
      <c r="V4044" s="36" t="str">
        <f>IF($L4044="비가동",0,IF($B4044="in",VLOOKUP($E4044,[1]투입량!$M:$T,3,FALSE),VLOOKUP($E4044,[1]투입량!$D:$I,3,FALSE)))</f>
        <v>E5007</v>
      </c>
      <c r="W4044" s="29">
        <f>IF($L4044="비가동",0,IF($B4044="in",VLOOKUP($E4044,[1]투입량!$M:$T,6,FALSE),VLOOKUP($E4044,[1]투입량!$D:$I,5,FALSE)))</f>
        <v>300</v>
      </c>
      <c r="X4044" s="29">
        <f t="shared" si="333"/>
        <v>32010</v>
      </c>
      <c r="Y4044" s="65">
        <f>IF(V4044=0,0,VLOOKUP(V4044,[1]원재료!C:H,3,0)*0.001)</f>
        <v>4.55</v>
      </c>
      <c r="Z4044" s="65">
        <f t="shared" si="332"/>
        <v>145645.5</v>
      </c>
      <c r="AA4044" s="28"/>
      <c r="AB4044" s="66" t="s">
        <v>232</v>
      </c>
    </row>
    <row r="4045" spans="1:28" ht="19.5" customHeight="1" x14ac:dyDescent="0.45">
      <c r="A4045" s="58">
        <v>46171</v>
      </c>
      <c r="B4045" s="62" t="s">
        <v>29</v>
      </c>
      <c r="C4045" s="63" t="s">
        <v>168</v>
      </c>
      <c r="D4045" s="31" t="s">
        <v>350</v>
      </c>
      <c r="E4045" s="28" t="s">
        <v>351</v>
      </c>
      <c r="F4045" s="27" t="str">
        <f>VLOOKUP(표1[[#This Row],[품번]],[1]!품번구분[#Data],2,0)</f>
        <v>G</v>
      </c>
      <c r="G4045" s="28">
        <v>4</v>
      </c>
      <c r="H4045" s="28">
        <v>62</v>
      </c>
      <c r="I4045" s="28">
        <v>0</v>
      </c>
      <c r="J4045" s="29">
        <f>표1[[#This Row],[C/V]]*표1[[#This Row],[판수]]-표1[[#This Row],[불량수량]]</f>
        <v>248</v>
      </c>
      <c r="K4045" s="28" t="s">
        <v>347</v>
      </c>
      <c r="L4045" s="28" t="s">
        <v>34</v>
      </c>
      <c r="M4045" s="44" t="s">
        <v>230</v>
      </c>
      <c r="N4045" s="55" t="s">
        <v>353</v>
      </c>
      <c r="O4045" s="25">
        <f t="shared" si="334"/>
        <v>620</v>
      </c>
      <c r="P4045" s="31">
        <v>0</v>
      </c>
      <c r="Q4045" s="64"/>
      <c r="R4045" s="33">
        <f t="shared" si="336"/>
        <v>6</v>
      </c>
      <c r="S4045" s="34">
        <f t="shared" si="335"/>
        <v>128</v>
      </c>
      <c r="T4045" s="29">
        <f>IF(L4045="비가동",0,VLOOKUP(E4045,[1]단가!$D$4:$G$1048576,4,0))</f>
        <v>1328.9</v>
      </c>
      <c r="U4045" s="29">
        <f t="shared" si="331"/>
        <v>329567.2</v>
      </c>
      <c r="V4045" s="36" t="str">
        <f>IF($L4045="비가동",0,IF($B4045="in",VLOOKUP($E4045,[1]투입량!$M:$T,3,FALSE),VLOOKUP($E4045,[1]투입량!$D:$I,3,FALSE)))</f>
        <v>E5007</v>
      </c>
      <c r="W4045" s="29">
        <f>IF($L4045="비가동",0,IF($B4045="in",VLOOKUP($E4045,[1]투입량!$M:$T,6,FALSE),VLOOKUP($E4045,[1]투입량!$D:$I,5,FALSE)))</f>
        <v>644</v>
      </c>
      <c r="X4045" s="29">
        <f t="shared" si="333"/>
        <v>43920.800000000003</v>
      </c>
      <c r="Y4045" s="65">
        <f>IF(V4045=0,0,VLOOKUP(V4045,[1]원재료!C:H,3,0)*0.001)</f>
        <v>4.55</v>
      </c>
      <c r="Z4045" s="65">
        <f t="shared" si="332"/>
        <v>199839.64</v>
      </c>
      <c r="AA4045" s="28"/>
      <c r="AB4045" s="66" t="s">
        <v>232</v>
      </c>
    </row>
    <row r="4046" spans="1:28" ht="19.5" customHeight="1" x14ac:dyDescent="0.45">
      <c r="A4046" s="58">
        <v>46171</v>
      </c>
      <c r="B4046" s="62" t="s">
        <v>29</v>
      </c>
      <c r="C4046" s="63" t="s">
        <v>168</v>
      </c>
      <c r="D4046" s="31" t="s">
        <v>345</v>
      </c>
      <c r="E4046" s="28" t="s">
        <v>346</v>
      </c>
      <c r="F4046" s="27" t="str">
        <f>VLOOKUP(표1[[#This Row],[품번]],[1]!품번구분[#Data],2,0)</f>
        <v>G</v>
      </c>
      <c r="G4046" s="28">
        <v>4</v>
      </c>
      <c r="H4046" s="28">
        <v>101</v>
      </c>
      <c r="I4046" s="28">
        <v>0</v>
      </c>
      <c r="J4046" s="29">
        <f>표1[[#This Row],[C/V]]*표1[[#This Row],[판수]]-표1[[#This Row],[불량수량]]</f>
        <v>404</v>
      </c>
      <c r="K4046" s="28" t="s">
        <v>352</v>
      </c>
      <c r="L4046" s="28" t="s">
        <v>117</v>
      </c>
      <c r="M4046" s="44" t="s">
        <v>353</v>
      </c>
      <c r="N4046" s="55" t="s">
        <v>230</v>
      </c>
      <c r="O4046" s="25">
        <f t="shared" si="334"/>
        <v>660</v>
      </c>
      <c r="P4046" s="31">
        <v>0</v>
      </c>
      <c r="Q4046" s="64"/>
      <c r="R4046" s="33">
        <f t="shared" si="336"/>
        <v>9.1818181818181817</v>
      </c>
      <c r="S4046" s="34">
        <f t="shared" si="335"/>
        <v>197</v>
      </c>
      <c r="T4046" s="29">
        <f>IF(L4046="비가동",0,VLOOKUP(E4046,[1]단가!$D$4:$G$1048576,4,0))</f>
        <v>894.6</v>
      </c>
      <c r="U4046" s="29">
        <f t="shared" si="331"/>
        <v>361418.4</v>
      </c>
      <c r="V4046" s="36" t="str">
        <f>IF($L4046="비가동",0,IF($B4046="in",VLOOKUP($E4046,[1]투입량!$M:$T,3,FALSE),VLOOKUP($E4046,[1]투입량!$D:$I,3,FALSE)))</f>
        <v>E5007</v>
      </c>
      <c r="W4046" s="29">
        <f>IF($L4046="비가동",0,IF($B4046="in",VLOOKUP($E4046,[1]투입량!$M:$T,6,FALSE),VLOOKUP($E4046,[1]투입량!$D:$I,5,FALSE)))</f>
        <v>448</v>
      </c>
      <c r="X4046" s="29">
        <f t="shared" si="333"/>
        <v>49772.80000000001</v>
      </c>
      <c r="Y4046" s="65">
        <f>IF(V4046=0,0,VLOOKUP(V4046,[1]원재료!C:H,3,0)*0.001)</f>
        <v>4.55</v>
      </c>
      <c r="Z4046" s="65">
        <f t="shared" si="332"/>
        <v>226466.24000000005</v>
      </c>
      <c r="AA4046" s="28"/>
      <c r="AB4046" s="66" t="s">
        <v>232</v>
      </c>
    </row>
    <row r="4047" spans="1:28" ht="19.5" customHeight="1" x14ac:dyDescent="0.45">
      <c r="A4047" s="58">
        <v>46171</v>
      </c>
      <c r="B4047" s="62" t="s">
        <v>29</v>
      </c>
      <c r="C4047" s="63" t="s">
        <v>168</v>
      </c>
      <c r="D4047" s="31" t="s">
        <v>348</v>
      </c>
      <c r="E4047" s="28">
        <v>480218</v>
      </c>
      <c r="F4047" s="27" t="str">
        <f>VLOOKUP(표1[[#This Row],[품번]],[1]!품번구분[#Data],2,0)</f>
        <v>G</v>
      </c>
      <c r="G4047" s="28">
        <v>6</v>
      </c>
      <c r="H4047" s="28">
        <v>102</v>
      </c>
      <c r="I4047" s="28">
        <v>0</v>
      </c>
      <c r="J4047" s="29">
        <f>표1[[#This Row],[C/V]]*표1[[#This Row],[판수]]-표1[[#This Row],[불량수량]]</f>
        <v>612</v>
      </c>
      <c r="K4047" s="28" t="s">
        <v>352</v>
      </c>
      <c r="L4047" s="28" t="s">
        <v>117</v>
      </c>
      <c r="M4047" s="44" t="s">
        <v>353</v>
      </c>
      <c r="N4047" s="55" t="s">
        <v>230</v>
      </c>
      <c r="O4047" s="25">
        <f t="shared" si="334"/>
        <v>660</v>
      </c>
      <c r="P4047" s="31">
        <v>0</v>
      </c>
      <c r="Q4047" s="64"/>
      <c r="R4047" s="33">
        <f t="shared" si="336"/>
        <v>9.2727272727272734</v>
      </c>
      <c r="S4047" s="34">
        <f t="shared" si="335"/>
        <v>199</v>
      </c>
      <c r="T4047" s="29">
        <f>IF(L4047="비가동",0,VLOOKUP(E4047,[1]단가!$D$4:$G$1048576,4,0))</f>
        <v>724</v>
      </c>
      <c r="U4047" s="29">
        <f t="shared" si="331"/>
        <v>443088</v>
      </c>
      <c r="V4047" s="36" t="str">
        <f>IF($L4047="비가동",0,IF($B4047="in",VLOOKUP($E4047,[1]투입량!$M:$T,3,FALSE),VLOOKUP($E4047,[1]투입량!$D:$I,3,FALSE)))</f>
        <v>E5007</v>
      </c>
      <c r="W4047" s="29">
        <f>IF($L4047="비가동",0,IF($B4047="in",VLOOKUP($E4047,[1]투입량!$M:$T,6,FALSE),VLOOKUP($E4047,[1]투입량!$D:$I,5,FALSE)))</f>
        <v>300</v>
      </c>
      <c r="X4047" s="29">
        <f t="shared" si="333"/>
        <v>33660</v>
      </c>
      <c r="Y4047" s="65">
        <f>IF(V4047=0,0,VLOOKUP(V4047,[1]원재료!C:H,3,0)*0.001)</f>
        <v>4.55</v>
      </c>
      <c r="Z4047" s="65">
        <f t="shared" si="332"/>
        <v>153153</v>
      </c>
      <c r="AA4047" s="28"/>
      <c r="AB4047" s="66" t="s">
        <v>232</v>
      </c>
    </row>
    <row r="4048" spans="1:28" ht="19.5" customHeight="1" x14ac:dyDescent="0.45">
      <c r="A4048" s="58">
        <v>46171</v>
      </c>
      <c r="B4048" s="62" t="s">
        <v>29</v>
      </c>
      <c r="C4048" s="63" t="s">
        <v>168</v>
      </c>
      <c r="D4048" s="31" t="s">
        <v>350</v>
      </c>
      <c r="E4048" s="28" t="s">
        <v>351</v>
      </c>
      <c r="F4048" s="27" t="str">
        <f>VLOOKUP(표1[[#This Row],[품번]],[1]!품번구분[#Data],2,0)</f>
        <v>G</v>
      </c>
      <c r="G4048" s="28">
        <v>4</v>
      </c>
      <c r="H4048" s="28">
        <v>66</v>
      </c>
      <c r="I4048" s="28">
        <v>0</v>
      </c>
      <c r="J4048" s="29">
        <f>표1[[#This Row],[C/V]]*표1[[#This Row],[판수]]-표1[[#This Row],[불량수량]]</f>
        <v>264</v>
      </c>
      <c r="K4048" s="28" t="s">
        <v>352</v>
      </c>
      <c r="L4048" s="28" t="s">
        <v>117</v>
      </c>
      <c r="M4048" s="44" t="s">
        <v>353</v>
      </c>
      <c r="N4048" s="55" t="s">
        <v>230</v>
      </c>
      <c r="O4048" s="25">
        <f t="shared" si="334"/>
        <v>660</v>
      </c>
      <c r="P4048" s="31">
        <v>0</v>
      </c>
      <c r="Q4048" s="64"/>
      <c r="R4048" s="33">
        <f t="shared" si="336"/>
        <v>6</v>
      </c>
      <c r="S4048" s="34">
        <f t="shared" si="335"/>
        <v>128</v>
      </c>
      <c r="T4048" s="29">
        <f>IF(L4048="비가동",0,VLOOKUP(E4048,[1]단가!$D$4:$G$1048576,4,0))</f>
        <v>1328.9</v>
      </c>
      <c r="U4048" s="29">
        <f t="shared" si="331"/>
        <v>350829.60000000003</v>
      </c>
      <c r="V4048" s="36" t="str">
        <f>IF($L4048="비가동",0,IF($B4048="in",VLOOKUP($E4048,[1]투입량!$M:$T,3,FALSE),VLOOKUP($E4048,[1]투입량!$D:$I,3,FALSE)))</f>
        <v>E5007</v>
      </c>
      <c r="W4048" s="29">
        <f>IF($L4048="비가동",0,IF($B4048="in",VLOOKUP($E4048,[1]투입량!$M:$T,6,FALSE),VLOOKUP($E4048,[1]투입량!$D:$I,5,FALSE)))</f>
        <v>644</v>
      </c>
      <c r="X4048" s="29">
        <f t="shared" si="333"/>
        <v>46754.400000000009</v>
      </c>
      <c r="Y4048" s="65">
        <f>IF(V4048=0,0,VLOOKUP(V4048,[1]원재료!C:H,3,0)*0.001)</f>
        <v>4.55</v>
      </c>
      <c r="Z4048" s="65">
        <f t="shared" si="332"/>
        <v>212732.52000000002</v>
      </c>
      <c r="AA4048" s="28"/>
      <c r="AB4048" s="66" t="s">
        <v>232</v>
      </c>
    </row>
    <row r="4049" spans="1:28" ht="19.5" customHeight="1" x14ac:dyDescent="0.45">
      <c r="A4049" s="58">
        <v>46172</v>
      </c>
      <c r="B4049" s="62" t="s">
        <v>226</v>
      </c>
      <c r="C4049" s="63" t="s">
        <v>168</v>
      </c>
      <c r="D4049" s="31" t="s">
        <v>227</v>
      </c>
      <c r="E4049" s="28" t="s">
        <v>228</v>
      </c>
      <c r="F4049" s="27" t="str">
        <f>VLOOKUP(표1[[#This Row],[품번]],[1]!품번구분[#Data],2,0)</f>
        <v>G</v>
      </c>
      <c r="G4049" s="28">
        <v>12</v>
      </c>
      <c r="H4049" s="28">
        <v>85</v>
      </c>
      <c r="I4049" s="28">
        <v>0</v>
      </c>
      <c r="J4049" s="29">
        <f>표1[[#This Row],[C/V]]*표1[[#This Row],[판수]]-표1[[#This Row],[불량수량]]</f>
        <v>1020</v>
      </c>
      <c r="K4049" s="28" t="s">
        <v>229</v>
      </c>
      <c r="L4049" s="28" t="s">
        <v>34</v>
      </c>
      <c r="M4049" s="44" t="s">
        <v>230</v>
      </c>
      <c r="N4049" s="55" t="s">
        <v>231</v>
      </c>
      <c r="O4049" s="25">
        <f t="shared" si="334"/>
        <v>540</v>
      </c>
      <c r="P4049" s="31">
        <v>0</v>
      </c>
      <c r="Q4049" s="64"/>
      <c r="R4049" s="33">
        <f t="shared" si="336"/>
        <v>9.4444444444444446</v>
      </c>
      <c r="S4049" s="34">
        <f t="shared" si="335"/>
        <v>203</v>
      </c>
      <c r="T4049" s="29">
        <f>IF(L4049="비가동",0,VLOOKUP(E4049,[1]단가!$D$4:$G$1048576,4,0))</f>
        <v>389.7</v>
      </c>
      <c r="U4049" s="29">
        <f t="shared" si="331"/>
        <v>397494</v>
      </c>
      <c r="V4049" s="36" t="str">
        <f>IF($L4049="비가동",0,IF($B4049="in",VLOOKUP($E4049,[1]투입량!$M:$T,3,FALSE),VLOOKUP($E4049,[1]투입량!$D:$I,3,FALSE)))</f>
        <v>E5008</v>
      </c>
      <c r="W4049" s="29">
        <f>IF($L4049="비가동",0,IF($B4049="in",VLOOKUP($E4049,[1]투입량!$M:$T,6,FALSE),VLOOKUP($E4049,[1]투입량!$D:$I,5,FALSE)))</f>
        <v>537</v>
      </c>
      <c r="X4049" s="29">
        <f t="shared" si="333"/>
        <v>50209.500000000007</v>
      </c>
      <c r="Y4049" s="65">
        <f>IF(V4049=0,0,VLOOKUP(V4049,[1]원재료!C:H,3,0)*0.001)</f>
        <v>4.5600000000000005</v>
      </c>
      <c r="Z4049" s="65">
        <f t="shared" si="332"/>
        <v>228955.32000000007</v>
      </c>
      <c r="AA4049" s="28"/>
      <c r="AB4049" s="66" t="s">
        <v>232</v>
      </c>
    </row>
    <row r="4050" spans="1:28" ht="19.5" customHeight="1" x14ac:dyDescent="0.45">
      <c r="A4050" s="58">
        <v>46172</v>
      </c>
      <c r="B4050" s="62" t="s">
        <v>226</v>
      </c>
      <c r="C4050" s="63" t="s">
        <v>168</v>
      </c>
      <c r="D4050" s="31" t="s">
        <v>233</v>
      </c>
      <c r="E4050" s="28" t="s">
        <v>444</v>
      </c>
      <c r="F4050" s="27" t="str">
        <f>VLOOKUP(표1[[#This Row],[품번]],[1]!품번구분[#Data],2,0)</f>
        <v>G</v>
      </c>
      <c r="G4050" s="28">
        <v>4</v>
      </c>
      <c r="H4050" s="28">
        <v>85</v>
      </c>
      <c r="I4050" s="28">
        <v>0</v>
      </c>
      <c r="J4050" s="29">
        <f>표1[[#This Row],[C/V]]*표1[[#This Row],[판수]]-표1[[#This Row],[불량수량]]</f>
        <v>340</v>
      </c>
      <c r="K4050" s="28" t="s">
        <v>229</v>
      </c>
      <c r="L4050" s="28" t="s">
        <v>34</v>
      </c>
      <c r="M4050" s="44" t="s">
        <v>230</v>
      </c>
      <c r="N4050" s="55" t="s">
        <v>231</v>
      </c>
      <c r="O4050" s="25">
        <f t="shared" si="334"/>
        <v>540</v>
      </c>
      <c r="P4050" s="31">
        <v>0</v>
      </c>
      <c r="Q4050" s="64"/>
      <c r="R4050" s="33">
        <f t="shared" si="336"/>
        <v>9.4444444444444446</v>
      </c>
      <c r="S4050" s="34">
        <f t="shared" si="335"/>
        <v>203</v>
      </c>
      <c r="T4050" s="29">
        <f>IF(L4050="비가동",0,VLOOKUP(E4050,[1]단가!$D$4:$G$1048576,4,0))</f>
        <v>1139.2</v>
      </c>
      <c r="U4050" s="29">
        <f t="shared" si="331"/>
        <v>387328</v>
      </c>
      <c r="V4050" s="36" t="str">
        <f>IF($L4050="비가동",0,IF($B4050="in",VLOOKUP($E4050,[1]투입량!$M:$T,3,FALSE),VLOOKUP($E4050,[1]투입량!$D:$I,3,FALSE)))</f>
        <v>E5007</v>
      </c>
      <c r="W4050" s="29">
        <f>IF($L4050="비가동",0,IF($B4050="in",VLOOKUP($E4050,[1]투입량!$M:$T,6,FALSE),VLOOKUP($E4050,[1]투입량!$D:$I,5,FALSE)))</f>
        <v>215</v>
      </c>
      <c r="X4050" s="29">
        <f t="shared" si="333"/>
        <v>20102.500000000004</v>
      </c>
      <c r="Y4050" s="65">
        <f>IF(V4050=0,0,VLOOKUP(V4050,[1]원재료!C:H,3,0)*0.001)</f>
        <v>4.55</v>
      </c>
      <c r="Z4050" s="65">
        <f t="shared" si="332"/>
        <v>91466.375000000015</v>
      </c>
      <c r="AA4050" s="28"/>
      <c r="AB4050" s="66" t="s">
        <v>232</v>
      </c>
    </row>
    <row r="4051" spans="1:28" ht="19.5" customHeight="1" x14ac:dyDescent="0.45">
      <c r="A4051" s="58">
        <v>46172</v>
      </c>
      <c r="B4051" s="62" t="s">
        <v>226</v>
      </c>
      <c r="C4051" s="63" t="s">
        <v>168</v>
      </c>
      <c r="D4051" s="31" t="s">
        <v>235</v>
      </c>
      <c r="E4051" s="28" t="s">
        <v>236</v>
      </c>
      <c r="F4051" s="27" t="str">
        <f>VLOOKUP(표1[[#This Row],[품번]],[1]!품번구분[#Data],2,0)</f>
        <v>G</v>
      </c>
      <c r="G4051" s="28">
        <v>16</v>
      </c>
      <c r="H4051" s="28">
        <v>60</v>
      </c>
      <c r="I4051" s="28">
        <v>0</v>
      </c>
      <c r="J4051" s="29">
        <f>표1[[#This Row],[C/V]]*표1[[#This Row],[판수]]-표1[[#This Row],[불량수량]]</f>
        <v>960</v>
      </c>
      <c r="K4051" s="28" t="s">
        <v>445</v>
      </c>
      <c r="L4051" s="28" t="s">
        <v>34</v>
      </c>
      <c r="M4051" s="44" t="s">
        <v>230</v>
      </c>
      <c r="N4051" s="55" t="s">
        <v>231</v>
      </c>
      <c r="O4051" s="25">
        <f t="shared" si="334"/>
        <v>540</v>
      </c>
      <c r="P4051" s="31">
        <v>0</v>
      </c>
      <c r="Q4051" s="64"/>
      <c r="R4051" s="33">
        <f t="shared" si="336"/>
        <v>6.6666666666666661</v>
      </c>
      <c r="S4051" s="34">
        <f t="shared" si="335"/>
        <v>152</v>
      </c>
      <c r="T4051" s="29">
        <f>IF(L4051="비가동",0,VLOOKUP(E4051,[1]단가!$D$4:$G$1048576,4,0))</f>
        <v>1541.9</v>
      </c>
      <c r="U4051" s="29">
        <f t="shared" si="331"/>
        <v>1480224</v>
      </c>
      <c r="V4051" s="36" t="str">
        <f>IF($L4051="비가동",0,IF($B4051="in",VLOOKUP($E4051,[1]투입량!$M:$T,3,FALSE),VLOOKUP($E4051,[1]투입량!$D:$I,3,FALSE)))</f>
        <v>E5005-1</v>
      </c>
      <c r="W4051" s="29">
        <f>IF($L4051="비가동",0,IF($B4051="in",VLOOKUP($E4051,[1]투입량!$M:$T,6,FALSE),VLOOKUP($E4051,[1]투입량!$D:$I,5,FALSE)))</f>
        <v>3102</v>
      </c>
      <c r="X4051" s="29">
        <f t="shared" si="333"/>
        <v>204732.00000000003</v>
      </c>
      <c r="Y4051" s="65">
        <f>IF(V4051=0,0,VLOOKUP(V4051,[1]원재료!C:H,3,0)*0.001)</f>
        <v>3.25</v>
      </c>
      <c r="Z4051" s="65">
        <f t="shared" si="332"/>
        <v>665379.00000000012</v>
      </c>
      <c r="AA4051" s="28"/>
      <c r="AB4051" s="66" t="s">
        <v>232</v>
      </c>
    </row>
    <row r="4052" spans="1:28" ht="19.5" customHeight="1" x14ac:dyDescent="0.45">
      <c r="A4052" s="58">
        <v>46172</v>
      </c>
      <c r="B4052" s="62" t="s">
        <v>226</v>
      </c>
      <c r="C4052" s="63" t="s">
        <v>168</v>
      </c>
      <c r="D4052" s="31" t="s">
        <v>259</v>
      </c>
      <c r="E4052" s="28" t="s">
        <v>260</v>
      </c>
      <c r="F4052" s="27" t="str">
        <f>VLOOKUP(표1[[#This Row],[품번]],[1]!품번구분[#Data],2,0)</f>
        <v>G</v>
      </c>
      <c r="G4052" s="28">
        <v>24</v>
      </c>
      <c r="H4052" s="28">
        <v>60</v>
      </c>
      <c r="I4052" s="28">
        <v>0</v>
      </c>
      <c r="J4052" s="29">
        <f>표1[[#This Row],[C/V]]*표1[[#This Row],[판수]]-표1[[#This Row],[불량수량]]</f>
        <v>1440</v>
      </c>
      <c r="K4052" s="28" t="s">
        <v>445</v>
      </c>
      <c r="L4052" s="28" t="s">
        <v>34</v>
      </c>
      <c r="M4052" s="44" t="s">
        <v>230</v>
      </c>
      <c r="N4052" s="55" t="s">
        <v>231</v>
      </c>
      <c r="O4052" s="25">
        <f t="shared" si="334"/>
        <v>540</v>
      </c>
      <c r="P4052" s="31">
        <v>0</v>
      </c>
      <c r="Q4052" s="64"/>
      <c r="R4052" s="33">
        <f t="shared" si="336"/>
        <v>6.6666666666666661</v>
      </c>
      <c r="S4052" s="34">
        <f t="shared" si="335"/>
        <v>152</v>
      </c>
      <c r="T4052" s="29">
        <f>IF(L4052="비가동",0,VLOOKUP(E4052,[1]단가!$D$4:$G$1048576,4,0))</f>
        <v>790</v>
      </c>
      <c r="U4052" s="29">
        <f t="shared" si="331"/>
        <v>1137600</v>
      </c>
      <c r="V4052" s="36" t="str">
        <f>IF($L4052="비가동",0,IF($B4052="in",VLOOKUP($E4052,[1]투입량!$M:$T,3,FALSE),VLOOKUP($E4052,[1]투입량!$D:$I,3,FALSE)))</f>
        <v>E5005-1(리본)</v>
      </c>
      <c r="W4052" s="29">
        <f>IF($L4052="비가동",0,IF($B4052="in",VLOOKUP($E4052,[1]투입량!$M:$T,6,FALSE),VLOOKUP($E4052,[1]투입량!$D:$I,5,FALSE)))</f>
        <v>2152.6499999999996</v>
      </c>
      <c r="X4052" s="29">
        <f t="shared" si="333"/>
        <v>142074.9</v>
      </c>
      <c r="Y4052" s="65">
        <f>IF(V4052=0,0,VLOOKUP(V4052,[1]원재료!C:H,3,0)*0.001)</f>
        <v>3.35</v>
      </c>
      <c r="Z4052" s="65">
        <f t="shared" si="332"/>
        <v>475950.91499999998</v>
      </c>
      <c r="AA4052" s="28"/>
      <c r="AB4052" s="66" t="s">
        <v>232</v>
      </c>
    </row>
    <row r="4053" spans="1:28" ht="19.5" customHeight="1" x14ac:dyDescent="0.45">
      <c r="A4053" s="58">
        <v>46172</v>
      </c>
      <c r="B4053" s="62" t="s">
        <v>226</v>
      </c>
      <c r="C4053" s="63" t="s">
        <v>168</v>
      </c>
      <c r="D4053" s="31" t="s">
        <v>239</v>
      </c>
      <c r="E4053" s="28" t="s">
        <v>240</v>
      </c>
      <c r="F4053" s="27" t="str">
        <f>VLOOKUP(표1[[#This Row],[품번]],[1]!품번구분[#Data],2,0)</f>
        <v>G</v>
      </c>
      <c r="G4053" s="28">
        <v>16</v>
      </c>
      <c r="H4053" s="28">
        <v>61</v>
      </c>
      <c r="I4053" s="28">
        <v>0</v>
      </c>
      <c r="J4053" s="29">
        <f>표1[[#This Row],[C/V]]*표1[[#This Row],[판수]]-표1[[#This Row],[불량수량]]</f>
        <v>976</v>
      </c>
      <c r="K4053" s="28" t="s">
        <v>237</v>
      </c>
      <c r="L4053" s="28" t="s">
        <v>34</v>
      </c>
      <c r="M4053" s="44" t="s">
        <v>230</v>
      </c>
      <c r="N4053" s="55" t="s">
        <v>231</v>
      </c>
      <c r="O4053" s="25">
        <f t="shared" si="334"/>
        <v>540</v>
      </c>
      <c r="P4053" s="31">
        <v>0</v>
      </c>
      <c r="Q4053" s="64"/>
      <c r="R4053" s="33">
        <f t="shared" si="336"/>
        <v>6.7777777777777777</v>
      </c>
      <c r="S4053" s="34">
        <f t="shared" si="335"/>
        <v>147</v>
      </c>
      <c r="T4053" s="29">
        <f>IF(L4053="비가동",0,VLOOKUP(E4053,[1]단가!$D$4:$G$1048576,4,0))</f>
        <v>333.6</v>
      </c>
      <c r="U4053" s="29">
        <f t="shared" si="331"/>
        <v>325593.60000000003</v>
      </c>
      <c r="V4053" s="36" t="str">
        <f>IF($L4053="비가동",0,IF($B4053="in",VLOOKUP($E4053,[1]투입량!$M:$T,3,FALSE),VLOOKUP($E4053,[1]투입량!$D:$I,3,FALSE)))</f>
        <v>E5005-1(리본)</v>
      </c>
      <c r="W4053" s="29">
        <f>IF($L4053="비가동",0,IF($B4053="in",VLOOKUP($E4053,[1]투입량!$M:$T,6,FALSE),VLOOKUP($E4053,[1]투입량!$D:$I,5,FALSE)))</f>
        <v>0</v>
      </c>
      <c r="X4053" s="29">
        <f t="shared" si="333"/>
        <v>0</v>
      </c>
      <c r="Y4053" s="65">
        <f>IF(V4053=0,0,VLOOKUP(V4053,[1]원재료!C:H,3,0)*0.001)</f>
        <v>3.35</v>
      </c>
      <c r="Z4053" s="65">
        <f t="shared" si="332"/>
        <v>0</v>
      </c>
      <c r="AA4053" s="28"/>
      <c r="AB4053" s="66" t="s">
        <v>232</v>
      </c>
    </row>
    <row r="4054" spans="1:28" ht="19.5" customHeight="1" x14ac:dyDescent="0.45">
      <c r="A4054" s="58">
        <v>46172</v>
      </c>
      <c r="B4054" s="62" t="s">
        <v>226</v>
      </c>
      <c r="C4054" s="63" t="s">
        <v>168</v>
      </c>
      <c r="D4054" s="31" t="s">
        <v>264</v>
      </c>
      <c r="E4054" s="28" t="s">
        <v>265</v>
      </c>
      <c r="F4054" s="27" t="str">
        <f>VLOOKUP(표1[[#This Row],[품번]],[1]!품번구분[#Data],2,0)</f>
        <v>G</v>
      </c>
      <c r="G4054" s="28">
        <v>24</v>
      </c>
      <c r="H4054" s="28">
        <v>61</v>
      </c>
      <c r="I4054" s="28">
        <v>0</v>
      </c>
      <c r="J4054" s="29">
        <f>표1[[#This Row],[C/V]]*표1[[#This Row],[판수]]-표1[[#This Row],[불량수량]]</f>
        <v>1464</v>
      </c>
      <c r="K4054" s="28" t="s">
        <v>237</v>
      </c>
      <c r="L4054" s="28" t="s">
        <v>34</v>
      </c>
      <c r="M4054" s="44" t="s">
        <v>230</v>
      </c>
      <c r="N4054" s="55" t="s">
        <v>231</v>
      </c>
      <c r="O4054" s="25">
        <f t="shared" si="334"/>
        <v>540</v>
      </c>
      <c r="P4054" s="31">
        <v>0</v>
      </c>
      <c r="Q4054" s="64"/>
      <c r="R4054" s="33">
        <f t="shared" si="336"/>
        <v>6.7777777777777777</v>
      </c>
      <c r="S4054" s="34">
        <f t="shared" si="335"/>
        <v>147</v>
      </c>
      <c r="T4054" s="29">
        <f>IF(L4054="비가동",0,VLOOKUP(E4054,[1]단가!$D$4:$G$1048576,4,0))</f>
        <v>473</v>
      </c>
      <c r="U4054" s="29">
        <f t="shared" si="331"/>
        <v>692472</v>
      </c>
      <c r="V4054" s="36" t="str">
        <f>IF($L4054="비가동",0,IF($B4054="in",VLOOKUP($E4054,[1]투입량!$M:$T,3,FALSE),VLOOKUP($E4054,[1]투입량!$D:$I,3,FALSE)))</f>
        <v>E5005-1</v>
      </c>
      <c r="W4054" s="29">
        <f>IF($L4054="비가동",0,IF($B4054="in",VLOOKUP($E4054,[1]투입량!$M:$T,6,FALSE),VLOOKUP($E4054,[1]투입량!$D:$I,5,FALSE)))</f>
        <v>1770</v>
      </c>
      <c r="X4054" s="29">
        <f t="shared" si="333"/>
        <v>118767.00000000001</v>
      </c>
      <c r="Y4054" s="65">
        <f>IF(V4054=0,0,VLOOKUP(V4054,[1]원재료!C:H,3,0)*0.001)</f>
        <v>3.25</v>
      </c>
      <c r="Z4054" s="65">
        <f t="shared" si="332"/>
        <v>385992.75000000006</v>
      </c>
      <c r="AA4054" s="28"/>
      <c r="AB4054" s="66" t="s">
        <v>232</v>
      </c>
    </row>
    <row r="4055" spans="1:28" ht="19.5" customHeight="1" x14ac:dyDescent="0.45">
      <c r="A4055" s="58">
        <v>46172</v>
      </c>
      <c r="B4055" s="62" t="s">
        <v>226</v>
      </c>
      <c r="C4055" s="63" t="s">
        <v>168</v>
      </c>
      <c r="D4055" s="31" t="s">
        <v>241</v>
      </c>
      <c r="E4055" s="28" t="s">
        <v>242</v>
      </c>
      <c r="F4055" s="27" t="str">
        <f>VLOOKUP(표1[[#This Row],[품번]],[1]!품번구분[#Data],2,0)</f>
        <v>G</v>
      </c>
      <c r="G4055" s="28">
        <v>16</v>
      </c>
      <c r="H4055" s="28">
        <v>75</v>
      </c>
      <c r="I4055" s="28">
        <v>0</v>
      </c>
      <c r="J4055" s="29">
        <f>표1[[#This Row],[C/V]]*표1[[#This Row],[판수]]-표1[[#This Row],[불량수량]]</f>
        <v>1200</v>
      </c>
      <c r="K4055" s="28" t="s">
        <v>243</v>
      </c>
      <c r="L4055" s="28" t="s">
        <v>34</v>
      </c>
      <c r="M4055" s="44" t="s">
        <v>230</v>
      </c>
      <c r="N4055" s="55" t="s">
        <v>231</v>
      </c>
      <c r="O4055" s="25">
        <f t="shared" si="334"/>
        <v>540</v>
      </c>
      <c r="P4055" s="31">
        <v>0</v>
      </c>
      <c r="Q4055" s="64"/>
      <c r="R4055" s="33">
        <f t="shared" si="336"/>
        <v>8.3333333333333339</v>
      </c>
      <c r="S4055" s="34">
        <f t="shared" si="335"/>
        <v>178</v>
      </c>
      <c r="T4055" s="29">
        <f>IF(L4055="비가동",0,VLOOKUP(E4055,[1]단가!$D$4:$G$1048576,4,0))</f>
        <v>774</v>
      </c>
      <c r="U4055" s="29">
        <f t="shared" si="331"/>
        <v>928800</v>
      </c>
      <c r="V4055" s="36" t="str">
        <f>IF($L4055="비가동",0,IF($B4055="in",VLOOKUP($E4055,[1]투입량!$M:$T,3,FALSE),VLOOKUP($E4055,[1]투입량!$D:$I,3,FALSE)))</f>
        <v>E4701(리본)</v>
      </c>
      <c r="W4055" s="29">
        <f>IF($L4055="비가동",0,IF($B4055="in",VLOOKUP($E4055,[1]투입량!$M:$T,6,FALSE),VLOOKUP($E4055,[1]투입량!$D:$I,5,FALSE)))</f>
        <v>2022.6999999999998</v>
      </c>
      <c r="X4055" s="29">
        <f t="shared" si="333"/>
        <v>166872.74999999997</v>
      </c>
      <c r="Y4055" s="65">
        <f>IF(V4055=0,0,VLOOKUP(V4055,[1]원재료!C:H,3,0)*0.001)</f>
        <v>3.41</v>
      </c>
      <c r="Z4055" s="65">
        <f t="shared" si="332"/>
        <v>569036.0774999999</v>
      </c>
      <c r="AA4055" s="28"/>
      <c r="AB4055" s="66" t="s">
        <v>232</v>
      </c>
    </row>
    <row r="4056" spans="1:28" ht="19.5" customHeight="1" x14ac:dyDescent="0.45">
      <c r="A4056" s="58">
        <v>46172</v>
      </c>
      <c r="B4056" s="62" t="s">
        <v>226</v>
      </c>
      <c r="C4056" s="63" t="s">
        <v>168</v>
      </c>
      <c r="D4056" s="31" t="s">
        <v>244</v>
      </c>
      <c r="E4056" s="28" t="s">
        <v>245</v>
      </c>
      <c r="F4056" s="27" t="str">
        <f>VLOOKUP(표1[[#This Row],[품번]],[1]!품번구분[#Data],2,0)</f>
        <v>G</v>
      </c>
      <c r="G4056" s="28">
        <v>20</v>
      </c>
      <c r="H4056" s="28">
        <v>75</v>
      </c>
      <c r="I4056" s="28">
        <v>0</v>
      </c>
      <c r="J4056" s="29">
        <f>표1[[#This Row],[C/V]]*표1[[#This Row],[판수]]-표1[[#This Row],[불량수량]]</f>
        <v>1500</v>
      </c>
      <c r="K4056" s="28" t="s">
        <v>243</v>
      </c>
      <c r="L4056" s="28" t="s">
        <v>34</v>
      </c>
      <c r="M4056" s="44" t="s">
        <v>230</v>
      </c>
      <c r="N4056" s="55" t="s">
        <v>231</v>
      </c>
      <c r="O4056" s="25">
        <f t="shared" si="334"/>
        <v>540</v>
      </c>
      <c r="P4056" s="31">
        <v>0</v>
      </c>
      <c r="Q4056" s="64"/>
      <c r="R4056" s="33">
        <f t="shared" si="336"/>
        <v>8.3333333333333339</v>
      </c>
      <c r="S4056" s="34">
        <f t="shared" si="335"/>
        <v>178</v>
      </c>
      <c r="T4056" s="29">
        <f>IF(L4056="비가동",0,VLOOKUP(E4056,[1]단가!$D$4:$G$1048576,4,0))</f>
        <v>350</v>
      </c>
      <c r="U4056" s="29">
        <f t="shared" si="331"/>
        <v>525000</v>
      </c>
      <c r="V4056" s="36" t="str">
        <f>IF($L4056="비가동",0,IF($B4056="in",VLOOKUP($E4056,[1]투입량!$M:$T,3,FALSE),VLOOKUP($E4056,[1]투입량!$D:$I,3,FALSE)))</f>
        <v>E5005-1</v>
      </c>
      <c r="W4056" s="29">
        <f>IF($L4056="비가동",0,IF($B4056="in",VLOOKUP($E4056,[1]투입량!$M:$T,6,FALSE),VLOOKUP($E4056,[1]투입량!$D:$I,5,FALSE)))</f>
        <v>1147</v>
      </c>
      <c r="X4056" s="29">
        <f t="shared" si="333"/>
        <v>94627.5</v>
      </c>
      <c r="Y4056" s="65">
        <f>IF(V4056=0,0,VLOOKUP(V4056,[1]원재료!C:H,3,0)*0.001)</f>
        <v>3.25</v>
      </c>
      <c r="Z4056" s="65">
        <f t="shared" si="332"/>
        <v>307539.375</v>
      </c>
      <c r="AA4056" s="28"/>
      <c r="AB4056" s="66" t="s">
        <v>232</v>
      </c>
    </row>
    <row r="4057" spans="1:28" ht="19.5" customHeight="1" x14ac:dyDescent="0.45">
      <c r="A4057" s="58">
        <v>46172</v>
      </c>
      <c r="B4057" s="62" t="s">
        <v>226</v>
      </c>
      <c r="C4057" s="63" t="s">
        <v>168</v>
      </c>
      <c r="D4057" s="31" t="s">
        <v>246</v>
      </c>
      <c r="E4057" s="28" t="s">
        <v>451</v>
      </c>
      <c r="F4057" s="27" t="str">
        <f>VLOOKUP(표1[[#This Row],[품번]],[1]!품번구분[#Data],2,0)</f>
        <v>G</v>
      </c>
      <c r="G4057" s="28">
        <v>24</v>
      </c>
      <c r="H4057" s="28">
        <v>75</v>
      </c>
      <c r="I4057" s="28">
        <v>0</v>
      </c>
      <c r="J4057" s="29">
        <f>표1[[#This Row],[C/V]]*표1[[#This Row],[판수]]-표1[[#This Row],[불량수량]]</f>
        <v>1800</v>
      </c>
      <c r="K4057" s="28" t="s">
        <v>243</v>
      </c>
      <c r="L4057" s="28" t="s">
        <v>34</v>
      </c>
      <c r="M4057" s="44" t="s">
        <v>230</v>
      </c>
      <c r="N4057" s="55" t="s">
        <v>231</v>
      </c>
      <c r="O4057" s="25">
        <f t="shared" si="334"/>
        <v>540</v>
      </c>
      <c r="P4057" s="31">
        <v>0</v>
      </c>
      <c r="Q4057" s="64"/>
      <c r="R4057" s="33">
        <f t="shared" si="336"/>
        <v>8.3333333333333339</v>
      </c>
      <c r="S4057" s="34">
        <f t="shared" si="335"/>
        <v>178</v>
      </c>
      <c r="T4057" s="29">
        <f>IF(L4057="비가동",0,VLOOKUP(E4057,[1]단가!$D$4:$G$1048576,4,0))</f>
        <v>320</v>
      </c>
      <c r="U4057" s="29">
        <f t="shared" si="331"/>
        <v>576000</v>
      </c>
      <c r="V4057" s="36" t="str">
        <f>IF($L4057="비가동",0,IF($B4057="in",VLOOKUP($E4057,[1]투입량!$M:$T,3,FALSE),VLOOKUP($E4057,[1]투입량!$D:$I,3,FALSE)))</f>
        <v>E5005-1</v>
      </c>
      <c r="W4057" s="29">
        <f>IF($L4057="비가동",0,IF($B4057="in",VLOOKUP($E4057,[1]투입량!$M:$T,6,FALSE),VLOOKUP($E4057,[1]투입량!$D:$I,5,FALSE)))</f>
        <v>0</v>
      </c>
      <c r="X4057" s="29">
        <f t="shared" si="333"/>
        <v>0</v>
      </c>
      <c r="Y4057" s="65">
        <f>IF(V4057=0,0,VLOOKUP(V4057,[1]원재료!C:H,3,0)*0.001)</f>
        <v>3.25</v>
      </c>
      <c r="Z4057" s="65">
        <f t="shared" si="332"/>
        <v>0</v>
      </c>
      <c r="AA4057" s="28"/>
      <c r="AB4057" s="66" t="s">
        <v>232</v>
      </c>
    </row>
    <row r="4058" spans="1:28" ht="19.5" customHeight="1" x14ac:dyDescent="0.45">
      <c r="A4058" s="58">
        <v>46172</v>
      </c>
      <c r="B4058" s="62" t="s">
        <v>226</v>
      </c>
      <c r="C4058" s="63" t="s">
        <v>168</v>
      </c>
      <c r="D4058" s="31" t="s">
        <v>227</v>
      </c>
      <c r="E4058" s="28" t="s">
        <v>228</v>
      </c>
      <c r="F4058" s="27" t="str">
        <f>VLOOKUP(표1[[#This Row],[품번]],[1]!품번구분[#Data],2,0)</f>
        <v>G</v>
      </c>
      <c r="G4058" s="28">
        <v>12</v>
      </c>
      <c r="H4058" s="28">
        <v>118</v>
      </c>
      <c r="I4058" s="28">
        <v>0</v>
      </c>
      <c r="J4058" s="29">
        <f>표1[[#This Row],[C/V]]*표1[[#This Row],[판수]]-표1[[#This Row],[불량수량]]</f>
        <v>1416</v>
      </c>
      <c r="K4058" s="28" t="s">
        <v>258</v>
      </c>
      <c r="L4058" s="28" t="s">
        <v>117</v>
      </c>
      <c r="M4058" s="44" t="s">
        <v>231</v>
      </c>
      <c r="N4058" s="55" t="s">
        <v>230</v>
      </c>
      <c r="O4058" s="25">
        <f t="shared" si="334"/>
        <v>750</v>
      </c>
      <c r="P4058" s="31">
        <v>0</v>
      </c>
      <c r="Q4058" s="64"/>
      <c r="R4058" s="33">
        <f t="shared" si="336"/>
        <v>9.44</v>
      </c>
      <c r="S4058" s="34">
        <f t="shared" si="335"/>
        <v>203</v>
      </c>
      <c r="T4058" s="29">
        <f>IF(L4058="비가동",0,VLOOKUP(E4058,[1]단가!$D$4:$G$1048576,4,0))</f>
        <v>389.7</v>
      </c>
      <c r="U4058" s="29">
        <f t="shared" si="331"/>
        <v>551815.19999999995</v>
      </c>
      <c r="V4058" s="36" t="str">
        <f>IF($L4058="비가동",0,IF($B4058="in",VLOOKUP($E4058,[1]투입량!$M:$T,3,FALSE),VLOOKUP($E4058,[1]투입량!$D:$I,3,FALSE)))</f>
        <v>E5008</v>
      </c>
      <c r="W4058" s="29">
        <f>IF($L4058="비가동",0,IF($B4058="in",VLOOKUP($E4058,[1]투입량!$M:$T,6,FALSE),VLOOKUP($E4058,[1]투입량!$D:$I,5,FALSE)))</f>
        <v>537</v>
      </c>
      <c r="X4058" s="29">
        <f t="shared" si="333"/>
        <v>69702.600000000006</v>
      </c>
      <c r="Y4058" s="65">
        <f>IF(V4058=0,0,VLOOKUP(V4058,[1]원재료!C:H,3,0)*0.001)</f>
        <v>4.5600000000000005</v>
      </c>
      <c r="Z4058" s="65">
        <f t="shared" si="332"/>
        <v>317843.85600000009</v>
      </c>
      <c r="AA4058" s="28"/>
      <c r="AB4058" s="66" t="s">
        <v>232</v>
      </c>
    </row>
    <row r="4059" spans="1:28" ht="19.5" customHeight="1" x14ac:dyDescent="0.45">
      <c r="A4059" s="58">
        <v>46172</v>
      </c>
      <c r="B4059" s="62" t="s">
        <v>226</v>
      </c>
      <c r="C4059" s="63" t="s">
        <v>168</v>
      </c>
      <c r="D4059" s="31" t="s">
        <v>233</v>
      </c>
      <c r="E4059" s="28" t="s">
        <v>444</v>
      </c>
      <c r="F4059" s="27" t="str">
        <f>VLOOKUP(표1[[#This Row],[품번]],[1]!품번구분[#Data],2,0)</f>
        <v>G</v>
      </c>
      <c r="G4059" s="28">
        <v>4</v>
      </c>
      <c r="H4059" s="28">
        <v>118</v>
      </c>
      <c r="I4059" s="28">
        <v>0</v>
      </c>
      <c r="J4059" s="29">
        <f>표1[[#This Row],[C/V]]*표1[[#This Row],[판수]]-표1[[#This Row],[불량수량]]</f>
        <v>472</v>
      </c>
      <c r="K4059" s="28" t="s">
        <v>258</v>
      </c>
      <c r="L4059" s="28" t="s">
        <v>117</v>
      </c>
      <c r="M4059" s="44" t="s">
        <v>231</v>
      </c>
      <c r="N4059" s="55" t="s">
        <v>230</v>
      </c>
      <c r="O4059" s="25">
        <f t="shared" si="334"/>
        <v>750</v>
      </c>
      <c r="P4059" s="31">
        <v>0</v>
      </c>
      <c r="Q4059" s="64"/>
      <c r="R4059" s="33">
        <f t="shared" si="336"/>
        <v>9.44</v>
      </c>
      <c r="S4059" s="34">
        <f t="shared" si="335"/>
        <v>203</v>
      </c>
      <c r="T4059" s="29">
        <f>IF(L4059="비가동",0,VLOOKUP(E4059,[1]단가!$D$4:$G$1048576,4,0))</f>
        <v>1139.2</v>
      </c>
      <c r="U4059" s="29">
        <f t="shared" si="331"/>
        <v>537702.40000000002</v>
      </c>
      <c r="V4059" s="36" t="str">
        <f>IF($L4059="비가동",0,IF($B4059="in",VLOOKUP($E4059,[1]투입량!$M:$T,3,FALSE),VLOOKUP($E4059,[1]투입량!$D:$I,3,FALSE)))</f>
        <v>E5007</v>
      </c>
      <c r="W4059" s="29">
        <f>IF($L4059="비가동",0,IF($B4059="in",VLOOKUP($E4059,[1]투입량!$M:$T,6,FALSE),VLOOKUP($E4059,[1]투입량!$D:$I,5,FALSE)))</f>
        <v>215</v>
      </c>
      <c r="X4059" s="29">
        <f t="shared" si="333"/>
        <v>27907.000000000004</v>
      </c>
      <c r="Y4059" s="65">
        <f>IF(V4059=0,0,VLOOKUP(V4059,[1]원재료!C:H,3,0)*0.001)</f>
        <v>4.55</v>
      </c>
      <c r="Z4059" s="65">
        <f t="shared" si="332"/>
        <v>126976.85</v>
      </c>
      <c r="AA4059" s="28"/>
      <c r="AB4059" s="66" t="s">
        <v>232</v>
      </c>
    </row>
    <row r="4060" spans="1:28" ht="19.5" customHeight="1" x14ac:dyDescent="0.45">
      <c r="A4060" s="58">
        <v>46172</v>
      </c>
      <c r="B4060" s="62" t="s">
        <v>226</v>
      </c>
      <c r="C4060" s="63" t="s">
        <v>168</v>
      </c>
      <c r="D4060" s="31" t="s">
        <v>235</v>
      </c>
      <c r="E4060" s="28" t="s">
        <v>236</v>
      </c>
      <c r="F4060" s="27" t="str">
        <f>VLOOKUP(표1[[#This Row],[품번]],[1]!품번구분[#Data],2,0)</f>
        <v>G</v>
      </c>
      <c r="G4060" s="28">
        <v>16</v>
      </c>
      <c r="H4060" s="28">
        <v>92</v>
      </c>
      <c r="I4060" s="28">
        <v>0</v>
      </c>
      <c r="J4060" s="29">
        <f>표1[[#This Row],[C/V]]*표1[[#This Row],[판수]]-표1[[#This Row],[불량수량]]</f>
        <v>1472</v>
      </c>
      <c r="K4060" s="28" t="s">
        <v>399</v>
      </c>
      <c r="L4060" s="28" t="s">
        <v>117</v>
      </c>
      <c r="M4060" s="44" t="s">
        <v>231</v>
      </c>
      <c r="N4060" s="55" t="s">
        <v>230</v>
      </c>
      <c r="O4060" s="25">
        <f t="shared" si="334"/>
        <v>750</v>
      </c>
      <c r="P4060" s="31">
        <v>0</v>
      </c>
      <c r="Q4060" s="64"/>
      <c r="R4060" s="33">
        <f t="shared" si="336"/>
        <v>7.3599999999999994</v>
      </c>
      <c r="S4060" s="34">
        <f t="shared" si="335"/>
        <v>152</v>
      </c>
      <c r="T4060" s="29">
        <f>IF(L4060="비가동",0,VLOOKUP(E4060,[1]단가!$D$4:$G$1048576,4,0))</f>
        <v>1541.9</v>
      </c>
      <c r="U4060" s="29">
        <f t="shared" si="331"/>
        <v>2269676.8000000003</v>
      </c>
      <c r="V4060" s="36" t="str">
        <f>IF($L4060="비가동",0,IF($B4060="in",VLOOKUP($E4060,[1]투입량!$M:$T,3,FALSE),VLOOKUP($E4060,[1]투입량!$D:$I,3,FALSE)))</f>
        <v>E5005-1</v>
      </c>
      <c r="W4060" s="29">
        <f>IF($L4060="비가동",0,IF($B4060="in",VLOOKUP($E4060,[1]투입량!$M:$T,6,FALSE),VLOOKUP($E4060,[1]투입량!$D:$I,5,FALSE)))</f>
        <v>3102</v>
      </c>
      <c r="X4060" s="29">
        <f t="shared" si="333"/>
        <v>313922.40000000002</v>
      </c>
      <c r="Y4060" s="65">
        <f>IF(V4060=0,0,VLOOKUP(V4060,[1]원재료!C:H,3,0)*0.001)</f>
        <v>3.25</v>
      </c>
      <c r="Z4060" s="65">
        <f t="shared" si="332"/>
        <v>1020247.8</v>
      </c>
      <c r="AA4060" s="28"/>
      <c r="AB4060" s="66" t="s">
        <v>232</v>
      </c>
    </row>
    <row r="4061" spans="1:28" ht="19.5" customHeight="1" x14ac:dyDescent="0.45">
      <c r="A4061" s="58">
        <v>46172</v>
      </c>
      <c r="B4061" s="62" t="s">
        <v>226</v>
      </c>
      <c r="C4061" s="63" t="s">
        <v>168</v>
      </c>
      <c r="D4061" s="31" t="s">
        <v>259</v>
      </c>
      <c r="E4061" s="28" t="s">
        <v>260</v>
      </c>
      <c r="F4061" s="27" t="str">
        <f>VLOOKUP(표1[[#This Row],[품번]],[1]!품번구분[#Data],2,0)</f>
        <v>G</v>
      </c>
      <c r="G4061" s="28">
        <v>24</v>
      </c>
      <c r="H4061" s="28">
        <v>92</v>
      </c>
      <c r="I4061" s="28">
        <v>0</v>
      </c>
      <c r="J4061" s="29">
        <f>표1[[#This Row],[C/V]]*표1[[#This Row],[판수]]-표1[[#This Row],[불량수량]]</f>
        <v>2208</v>
      </c>
      <c r="K4061" s="28" t="s">
        <v>399</v>
      </c>
      <c r="L4061" s="28" t="s">
        <v>117</v>
      </c>
      <c r="M4061" s="44" t="s">
        <v>231</v>
      </c>
      <c r="N4061" s="55" t="s">
        <v>230</v>
      </c>
      <c r="O4061" s="25">
        <f t="shared" si="334"/>
        <v>750</v>
      </c>
      <c r="P4061" s="31">
        <v>0</v>
      </c>
      <c r="Q4061" s="64"/>
      <c r="R4061" s="33">
        <f t="shared" si="336"/>
        <v>7.3599999999999994</v>
      </c>
      <c r="S4061" s="34">
        <f t="shared" si="335"/>
        <v>152</v>
      </c>
      <c r="T4061" s="29">
        <f>IF(L4061="비가동",0,VLOOKUP(E4061,[1]단가!$D$4:$G$1048576,4,0))</f>
        <v>790</v>
      </c>
      <c r="U4061" s="29">
        <f t="shared" si="331"/>
        <v>1744320</v>
      </c>
      <c r="V4061" s="36" t="str">
        <f>IF($L4061="비가동",0,IF($B4061="in",VLOOKUP($E4061,[1]투입량!$M:$T,3,FALSE),VLOOKUP($E4061,[1]투입량!$D:$I,3,FALSE)))</f>
        <v>E5005-1(리본)</v>
      </c>
      <c r="W4061" s="29">
        <f>IF($L4061="비가동",0,IF($B4061="in",VLOOKUP($E4061,[1]투입량!$M:$T,6,FALSE),VLOOKUP($E4061,[1]투입량!$D:$I,5,FALSE)))</f>
        <v>2152.6499999999996</v>
      </c>
      <c r="X4061" s="29">
        <f t="shared" si="333"/>
        <v>217848.18</v>
      </c>
      <c r="Y4061" s="65">
        <f>IF(V4061=0,0,VLOOKUP(V4061,[1]원재료!C:H,3,0)*0.001)</f>
        <v>3.35</v>
      </c>
      <c r="Z4061" s="65">
        <f t="shared" si="332"/>
        <v>729791.40300000005</v>
      </c>
      <c r="AA4061" s="28"/>
      <c r="AB4061" s="66" t="s">
        <v>232</v>
      </c>
    </row>
    <row r="4062" spans="1:28" ht="19.5" customHeight="1" x14ac:dyDescent="0.45">
      <c r="A4062" s="58">
        <v>46172</v>
      </c>
      <c r="B4062" s="62" t="s">
        <v>226</v>
      </c>
      <c r="C4062" s="63" t="s">
        <v>168</v>
      </c>
      <c r="D4062" s="31" t="s">
        <v>239</v>
      </c>
      <c r="E4062" s="28" t="s">
        <v>240</v>
      </c>
      <c r="F4062" s="27" t="str">
        <f>VLOOKUP(표1[[#This Row],[품번]],[1]!품번구분[#Data],2,0)</f>
        <v>G</v>
      </c>
      <c r="G4062" s="28">
        <v>16</v>
      </c>
      <c r="H4062" s="28">
        <v>86</v>
      </c>
      <c r="I4062" s="28">
        <v>0</v>
      </c>
      <c r="J4062" s="29">
        <f>표1[[#This Row],[C/V]]*표1[[#This Row],[판수]]-표1[[#This Row],[불량수량]]</f>
        <v>1376</v>
      </c>
      <c r="K4062" s="28" t="s">
        <v>263</v>
      </c>
      <c r="L4062" s="28" t="s">
        <v>117</v>
      </c>
      <c r="M4062" s="44" t="s">
        <v>231</v>
      </c>
      <c r="N4062" s="55" t="s">
        <v>230</v>
      </c>
      <c r="O4062" s="25">
        <f t="shared" si="334"/>
        <v>750</v>
      </c>
      <c r="P4062" s="31">
        <v>0</v>
      </c>
      <c r="Q4062" s="64"/>
      <c r="R4062" s="33">
        <f t="shared" si="336"/>
        <v>6.88</v>
      </c>
      <c r="S4062" s="34">
        <f t="shared" si="335"/>
        <v>147</v>
      </c>
      <c r="T4062" s="29">
        <f>IF(L4062="비가동",0,VLOOKUP(E4062,[1]단가!$D$4:$G$1048576,4,0))</f>
        <v>333.6</v>
      </c>
      <c r="U4062" s="29">
        <f t="shared" si="331"/>
        <v>459033.60000000003</v>
      </c>
      <c r="V4062" s="36" t="str">
        <f>IF($L4062="비가동",0,IF($B4062="in",VLOOKUP($E4062,[1]투입량!$M:$T,3,FALSE),VLOOKUP($E4062,[1]투입량!$D:$I,3,FALSE)))</f>
        <v>E5005-1(리본)</v>
      </c>
      <c r="W4062" s="29">
        <f>IF($L4062="비가동",0,IF($B4062="in",VLOOKUP($E4062,[1]투입량!$M:$T,6,FALSE),VLOOKUP($E4062,[1]투입량!$D:$I,5,FALSE)))</f>
        <v>0</v>
      </c>
      <c r="X4062" s="29">
        <f t="shared" si="333"/>
        <v>0</v>
      </c>
      <c r="Y4062" s="65">
        <f>IF(V4062=0,0,VLOOKUP(V4062,[1]원재료!C:H,3,0)*0.001)</f>
        <v>3.35</v>
      </c>
      <c r="Z4062" s="65">
        <f t="shared" si="332"/>
        <v>0</v>
      </c>
      <c r="AA4062" s="28"/>
      <c r="AB4062" s="66" t="s">
        <v>232</v>
      </c>
    </row>
    <row r="4063" spans="1:28" ht="19.5" customHeight="1" x14ac:dyDescent="0.45">
      <c r="A4063" s="58">
        <v>46172</v>
      </c>
      <c r="B4063" s="62" t="s">
        <v>226</v>
      </c>
      <c r="C4063" s="63" t="s">
        <v>168</v>
      </c>
      <c r="D4063" s="31" t="s">
        <v>264</v>
      </c>
      <c r="E4063" s="28" t="s">
        <v>265</v>
      </c>
      <c r="F4063" s="27" t="str">
        <f>VLOOKUP(표1[[#This Row],[품번]],[1]!품번구분[#Data],2,0)</f>
        <v>G</v>
      </c>
      <c r="G4063" s="28">
        <v>24</v>
      </c>
      <c r="H4063" s="28">
        <v>86</v>
      </c>
      <c r="I4063" s="28">
        <v>0</v>
      </c>
      <c r="J4063" s="29">
        <f>표1[[#This Row],[C/V]]*표1[[#This Row],[판수]]-표1[[#This Row],[불량수량]]</f>
        <v>2064</v>
      </c>
      <c r="K4063" s="28" t="s">
        <v>263</v>
      </c>
      <c r="L4063" s="28" t="s">
        <v>117</v>
      </c>
      <c r="M4063" s="44" t="s">
        <v>231</v>
      </c>
      <c r="N4063" s="55" t="s">
        <v>230</v>
      </c>
      <c r="O4063" s="25">
        <f t="shared" si="334"/>
        <v>750</v>
      </c>
      <c r="P4063" s="31">
        <v>0</v>
      </c>
      <c r="Q4063" s="64"/>
      <c r="R4063" s="33">
        <f t="shared" si="336"/>
        <v>6.88</v>
      </c>
      <c r="S4063" s="34">
        <f t="shared" si="335"/>
        <v>147</v>
      </c>
      <c r="T4063" s="29">
        <f>IF(L4063="비가동",0,VLOOKUP(E4063,[1]단가!$D$4:$G$1048576,4,0))</f>
        <v>473</v>
      </c>
      <c r="U4063" s="29">
        <f t="shared" si="331"/>
        <v>976272</v>
      </c>
      <c r="V4063" s="36" t="str">
        <f>IF($L4063="비가동",0,IF($B4063="in",VLOOKUP($E4063,[1]투입량!$M:$T,3,FALSE),VLOOKUP($E4063,[1]투입량!$D:$I,3,FALSE)))</f>
        <v>E5005-1</v>
      </c>
      <c r="W4063" s="29">
        <f>IF($L4063="비가동",0,IF($B4063="in",VLOOKUP($E4063,[1]투입량!$M:$T,6,FALSE),VLOOKUP($E4063,[1]투입량!$D:$I,5,FALSE)))</f>
        <v>1770</v>
      </c>
      <c r="X4063" s="29">
        <f t="shared" si="333"/>
        <v>167442.00000000003</v>
      </c>
      <c r="Y4063" s="65">
        <f>IF(V4063=0,0,VLOOKUP(V4063,[1]원재료!C:H,3,0)*0.001)</f>
        <v>3.25</v>
      </c>
      <c r="Z4063" s="65">
        <f t="shared" si="332"/>
        <v>544186.50000000012</v>
      </c>
      <c r="AA4063" s="28"/>
      <c r="AB4063" s="66" t="s">
        <v>232</v>
      </c>
    </row>
    <row r="4064" spans="1:28" ht="19.5" customHeight="1" x14ac:dyDescent="0.45">
      <c r="A4064" s="58">
        <v>46172</v>
      </c>
      <c r="B4064" s="62" t="s">
        <v>226</v>
      </c>
      <c r="C4064" s="63" t="s">
        <v>168</v>
      </c>
      <c r="D4064" s="31" t="s">
        <v>241</v>
      </c>
      <c r="E4064" s="28" t="s">
        <v>242</v>
      </c>
      <c r="F4064" s="27" t="str">
        <f>VLOOKUP(표1[[#This Row],[품번]],[1]!품번구분[#Data],2,0)</f>
        <v>G</v>
      </c>
      <c r="G4064" s="28">
        <v>16</v>
      </c>
      <c r="H4064" s="28">
        <v>103</v>
      </c>
      <c r="I4064" s="28">
        <v>0</v>
      </c>
      <c r="J4064" s="29">
        <f>표1[[#This Row],[C/V]]*표1[[#This Row],[판수]]-표1[[#This Row],[불량수량]]</f>
        <v>1648</v>
      </c>
      <c r="K4064" s="28" t="s">
        <v>266</v>
      </c>
      <c r="L4064" s="28" t="s">
        <v>117</v>
      </c>
      <c r="M4064" s="44" t="s">
        <v>231</v>
      </c>
      <c r="N4064" s="55" t="s">
        <v>230</v>
      </c>
      <c r="O4064" s="25">
        <f t="shared" si="334"/>
        <v>750</v>
      </c>
      <c r="P4064" s="31">
        <v>0</v>
      </c>
      <c r="Q4064" s="64"/>
      <c r="R4064" s="33">
        <f t="shared" si="336"/>
        <v>8.24</v>
      </c>
      <c r="S4064" s="34">
        <f t="shared" si="335"/>
        <v>178</v>
      </c>
      <c r="T4064" s="29">
        <f>IF(L4064="비가동",0,VLOOKUP(E4064,[1]단가!$D$4:$G$1048576,4,0))</f>
        <v>774</v>
      </c>
      <c r="U4064" s="29">
        <f t="shared" si="331"/>
        <v>1275552</v>
      </c>
      <c r="V4064" s="36" t="str">
        <f>IF($L4064="비가동",0,IF($B4064="in",VLOOKUP($E4064,[1]투입량!$M:$T,3,FALSE),VLOOKUP($E4064,[1]투입량!$D:$I,3,FALSE)))</f>
        <v>E4701(리본)</v>
      </c>
      <c r="W4064" s="29">
        <f>IF($L4064="비가동",0,IF($B4064="in",VLOOKUP($E4064,[1]투입량!$M:$T,6,FALSE),VLOOKUP($E4064,[1]투입량!$D:$I,5,FALSE)))</f>
        <v>2022.6999999999998</v>
      </c>
      <c r="X4064" s="29">
        <f t="shared" si="333"/>
        <v>229171.90999999997</v>
      </c>
      <c r="Y4064" s="65">
        <f>IF(V4064=0,0,VLOOKUP(V4064,[1]원재료!C:H,3,0)*0.001)</f>
        <v>3.41</v>
      </c>
      <c r="Z4064" s="65">
        <f t="shared" si="332"/>
        <v>781476.21309999994</v>
      </c>
      <c r="AA4064" s="28"/>
      <c r="AB4064" s="66" t="s">
        <v>232</v>
      </c>
    </row>
    <row r="4065" spans="1:28" ht="19.5" customHeight="1" x14ac:dyDescent="0.45">
      <c r="A4065" s="58">
        <v>46172</v>
      </c>
      <c r="B4065" s="62" t="s">
        <v>226</v>
      </c>
      <c r="C4065" s="63" t="s">
        <v>168</v>
      </c>
      <c r="D4065" s="31" t="s">
        <v>244</v>
      </c>
      <c r="E4065" s="28" t="s">
        <v>245</v>
      </c>
      <c r="F4065" s="27" t="str">
        <f>VLOOKUP(표1[[#This Row],[품번]],[1]!품번구분[#Data],2,0)</f>
        <v>G</v>
      </c>
      <c r="G4065" s="28">
        <v>20</v>
      </c>
      <c r="H4065" s="28">
        <v>103</v>
      </c>
      <c r="I4065" s="28">
        <v>0</v>
      </c>
      <c r="J4065" s="29">
        <f>표1[[#This Row],[C/V]]*표1[[#This Row],[판수]]-표1[[#This Row],[불량수량]]</f>
        <v>2060</v>
      </c>
      <c r="K4065" s="28" t="s">
        <v>266</v>
      </c>
      <c r="L4065" s="28" t="s">
        <v>117</v>
      </c>
      <c r="M4065" s="44" t="s">
        <v>231</v>
      </c>
      <c r="N4065" s="55" t="s">
        <v>230</v>
      </c>
      <c r="O4065" s="25">
        <f t="shared" si="334"/>
        <v>750</v>
      </c>
      <c r="P4065" s="31">
        <v>0</v>
      </c>
      <c r="Q4065" s="64"/>
      <c r="R4065" s="33">
        <f t="shared" si="336"/>
        <v>8.24</v>
      </c>
      <c r="S4065" s="34">
        <f t="shared" si="335"/>
        <v>178</v>
      </c>
      <c r="T4065" s="29">
        <f>IF(L4065="비가동",0,VLOOKUP(E4065,[1]단가!$D$4:$G$1048576,4,0))</f>
        <v>350</v>
      </c>
      <c r="U4065" s="29">
        <f t="shared" si="331"/>
        <v>721000</v>
      </c>
      <c r="V4065" s="36" t="str">
        <f>IF($L4065="비가동",0,IF($B4065="in",VLOOKUP($E4065,[1]투입량!$M:$T,3,FALSE),VLOOKUP($E4065,[1]투입량!$D:$I,3,FALSE)))</f>
        <v>E5005-1</v>
      </c>
      <c r="W4065" s="29">
        <f>IF($L4065="비가동",0,IF($B4065="in",VLOOKUP($E4065,[1]투입량!$M:$T,6,FALSE),VLOOKUP($E4065,[1]투입량!$D:$I,5,FALSE)))</f>
        <v>1147</v>
      </c>
      <c r="X4065" s="29">
        <f t="shared" si="333"/>
        <v>129955.1</v>
      </c>
      <c r="Y4065" s="65">
        <f>IF(V4065=0,0,VLOOKUP(V4065,[1]원재료!C:H,3,0)*0.001)</f>
        <v>3.25</v>
      </c>
      <c r="Z4065" s="65">
        <f t="shared" si="332"/>
        <v>422354.07500000001</v>
      </c>
      <c r="AA4065" s="28"/>
      <c r="AB4065" s="66" t="s">
        <v>232</v>
      </c>
    </row>
    <row r="4066" spans="1:28" ht="19.5" customHeight="1" x14ac:dyDescent="0.45">
      <c r="A4066" s="58">
        <v>46172</v>
      </c>
      <c r="B4066" s="62" t="s">
        <v>226</v>
      </c>
      <c r="C4066" s="63" t="s">
        <v>168</v>
      </c>
      <c r="D4066" s="31" t="s">
        <v>246</v>
      </c>
      <c r="E4066" s="28" t="s">
        <v>451</v>
      </c>
      <c r="F4066" s="27" t="str">
        <f>VLOOKUP(표1[[#This Row],[품번]],[1]!품번구분[#Data],2,0)</f>
        <v>G</v>
      </c>
      <c r="G4066" s="28">
        <v>24</v>
      </c>
      <c r="H4066" s="28">
        <v>103</v>
      </c>
      <c r="I4066" s="28">
        <v>0</v>
      </c>
      <c r="J4066" s="29">
        <f>표1[[#This Row],[C/V]]*표1[[#This Row],[판수]]-표1[[#This Row],[불량수량]]</f>
        <v>2472</v>
      </c>
      <c r="K4066" s="28" t="s">
        <v>266</v>
      </c>
      <c r="L4066" s="28" t="s">
        <v>117</v>
      </c>
      <c r="M4066" s="44" t="s">
        <v>231</v>
      </c>
      <c r="N4066" s="55" t="s">
        <v>230</v>
      </c>
      <c r="O4066" s="25">
        <f t="shared" si="334"/>
        <v>750</v>
      </c>
      <c r="P4066" s="31">
        <v>0</v>
      </c>
      <c r="Q4066" s="64"/>
      <c r="R4066" s="33">
        <f t="shared" si="336"/>
        <v>8.24</v>
      </c>
      <c r="S4066" s="34">
        <f t="shared" si="335"/>
        <v>178</v>
      </c>
      <c r="T4066" s="29">
        <f>IF(L4066="비가동",0,VLOOKUP(E4066,[1]단가!$D$4:$G$1048576,4,0))</f>
        <v>320</v>
      </c>
      <c r="U4066" s="29">
        <f t="shared" si="331"/>
        <v>791040</v>
      </c>
      <c r="V4066" s="36" t="str">
        <f>IF($L4066="비가동",0,IF($B4066="in",VLOOKUP($E4066,[1]투입량!$M:$T,3,FALSE),VLOOKUP($E4066,[1]투입량!$D:$I,3,FALSE)))</f>
        <v>E5005-1</v>
      </c>
      <c r="W4066" s="29">
        <f>IF($L4066="비가동",0,IF($B4066="in",VLOOKUP($E4066,[1]투입량!$M:$T,6,FALSE),VLOOKUP($E4066,[1]투입량!$D:$I,5,FALSE)))</f>
        <v>0</v>
      </c>
      <c r="X4066" s="29">
        <f t="shared" si="333"/>
        <v>0</v>
      </c>
      <c r="Y4066" s="65">
        <f>IF(V4066=0,0,VLOOKUP(V4066,[1]원재료!C:H,3,0)*0.001)</f>
        <v>3.25</v>
      </c>
      <c r="Z4066" s="65">
        <f t="shared" si="332"/>
        <v>0</v>
      </c>
      <c r="AA4066" s="28"/>
      <c r="AB4066" s="66" t="s">
        <v>232</v>
      </c>
    </row>
    <row r="4067" spans="1:28" ht="19.5" customHeight="1" x14ac:dyDescent="0.45">
      <c r="A4067" s="58">
        <v>46172</v>
      </c>
      <c r="B4067" s="62" t="s">
        <v>29</v>
      </c>
      <c r="C4067" s="63" t="s">
        <v>168</v>
      </c>
      <c r="D4067" s="31" t="s">
        <v>267</v>
      </c>
      <c r="E4067" s="28" t="s">
        <v>339</v>
      </c>
      <c r="F4067" s="27" t="str">
        <f>VLOOKUP(표1[[#This Row],[품번]],[1]!품번구분[#Data],2,0)</f>
        <v>G</v>
      </c>
      <c r="G4067" s="28">
        <v>8</v>
      </c>
      <c r="H4067" s="28">
        <v>77</v>
      </c>
      <c r="I4067" s="28">
        <v>0</v>
      </c>
      <c r="J4067" s="29">
        <f>표1[[#This Row],[C/V]]*표1[[#This Row],[판수]]-표1[[#This Row],[불량수량]]</f>
        <v>616</v>
      </c>
      <c r="K4067" s="28" t="s">
        <v>269</v>
      </c>
      <c r="L4067" s="28" t="s">
        <v>34</v>
      </c>
      <c r="M4067" s="44" t="s">
        <v>230</v>
      </c>
      <c r="N4067" s="55" t="s">
        <v>231</v>
      </c>
      <c r="O4067" s="25">
        <f t="shared" si="334"/>
        <v>540</v>
      </c>
      <c r="P4067" s="31">
        <v>0</v>
      </c>
      <c r="Q4067" s="64"/>
      <c r="R4067" s="33">
        <f t="shared" si="336"/>
        <v>8.5555555555555571</v>
      </c>
      <c r="S4067" s="34">
        <f t="shared" si="335"/>
        <v>181</v>
      </c>
      <c r="T4067" s="29">
        <f>IF(L4067="비가동",0,VLOOKUP(E4067,[1]단가!$D$4:$G$1048576,4,0))</f>
        <v>621.20000000000005</v>
      </c>
      <c r="U4067" s="29">
        <f t="shared" si="331"/>
        <v>382659.2</v>
      </c>
      <c r="V4067" s="36" t="str">
        <f>IF($L4067="비가동",0,IF($B4067="in",VLOOKUP($E4067,[1]투입량!$M:$T,3,FALSE),VLOOKUP($E4067,[1]투입량!$D:$I,3,FALSE)))</f>
        <v>E5005-1</v>
      </c>
      <c r="W4067" s="29">
        <f>IF($L4067="비가동",0,IF($B4067="in",VLOOKUP($E4067,[1]투입량!$M:$T,6,FALSE),VLOOKUP($E4067,[1]투입량!$D:$I,5,FALSE)))</f>
        <v>252</v>
      </c>
      <c r="X4067" s="29">
        <f t="shared" si="333"/>
        <v>21344.400000000005</v>
      </c>
      <c r="Y4067" s="65">
        <f>IF(V4067=0,0,VLOOKUP(V4067,[1]원재료!C:H,3,0)*0.001)</f>
        <v>3.25</v>
      </c>
      <c r="Z4067" s="65">
        <f t="shared" si="332"/>
        <v>69369.300000000017</v>
      </c>
      <c r="AA4067" s="28"/>
      <c r="AB4067" s="66" t="s">
        <v>232</v>
      </c>
    </row>
    <row r="4068" spans="1:28" ht="19.5" customHeight="1" x14ac:dyDescent="0.45">
      <c r="A4068" s="58">
        <v>46172</v>
      </c>
      <c r="B4068" s="62" t="s">
        <v>29</v>
      </c>
      <c r="C4068" s="63" t="s">
        <v>168</v>
      </c>
      <c r="D4068" s="31" t="s">
        <v>270</v>
      </c>
      <c r="E4068" s="28" t="s">
        <v>511</v>
      </c>
      <c r="F4068" s="27" t="str">
        <f>VLOOKUP(표1[[#This Row],[품번]],[1]!품번구분[#Data],2,0)</f>
        <v>G</v>
      </c>
      <c r="G4068" s="28">
        <v>4</v>
      </c>
      <c r="H4068" s="28">
        <v>77</v>
      </c>
      <c r="I4068" s="28">
        <v>0</v>
      </c>
      <c r="J4068" s="29">
        <f>표1[[#This Row],[C/V]]*표1[[#This Row],[판수]]-표1[[#This Row],[불량수량]]</f>
        <v>308</v>
      </c>
      <c r="K4068" s="28" t="s">
        <v>269</v>
      </c>
      <c r="L4068" s="28" t="s">
        <v>34</v>
      </c>
      <c r="M4068" s="44" t="s">
        <v>230</v>
      </c>
      <c r="N4068" s="55" t="s">
        <v>231</v>
      </c>
      <c r="O4068" s="25">
        <f t="shared" si="334"/>
        <v>540</v>
      </c>
      <c r="P4068" s="31">
        <v>0</v>
      </c>
      <c r="Q4068" s="64"/>
      <c r="R4068" s="33">
        <f t="shared" si="336"/>
        <v>8.5555555555555571</v>
      </c>
      <c r="S4068" s="34">
        <f t="shared" si="335"/>
        <v>181</v>
      </c>
      <c r="T4068" s="29">
        <f>IF(L4068="비가동",0,VLOOKUP(E4068,[1]단가!$D$4:$G$1048576,4,0))</f>
        <v>400</v>
      </c>
      <c r="U4068" s="29">
        <f t="shared" si="331"/>
        <v>123200</v>
      </c>
      <c r="V4068" s="36" t="str">
        <f>IF($L4068="비가동",0,IF($B4068="in",VLOOKUP($E4068,[1]투입량!$M:$T,3,FALSE),VLOOKUP($E4068,[1]투입량!$D:$I,3,FALSE)))</f>
        <v>E5005-1</v>
      </c>
      <c r="W4068" s="29">
        <f>IF($L4068="비가동",0,IF($B4068="in",VLOOKUP($E4068,[1]투입량!$M:$T,6,FALSE),VLOOKUP($E4068,[1]투입량!$D:$I,5,FALSE)))</f>
        <v>240</v>
      </c>
      <c r="X4068" s="29">
        <f t="shared" si="333"/>
        <v>20328</v>
      </c>
      <c r="Y4068" s="65">
        <f>IF(V4068=0,0,VLOOKUP(V4068,[1]원재료!C:H,3,0)*0.001)</f>
        <v>3.25</v>
      </c>
      <c r="Z4068" s="65">
        <f t="shared" si="332"/>
        <v>66066</v>
      </c>
      <c r="AA4068" s="28"/>
      <c r="AB4068" s="66" t="s">
        <v>232</v>
      </c>
    </row>
    <row r="4069" spans="1:28" ht="19.5" customHeight="1" x14ac:dyDescent="0.45">
      <c r="A4069" s="58">
        <v>46172</v>
      </c>
      <c r="B4069" s="62" t="s">
        <v>29</v>
      </c>
      <c r="C4069" s="63" t="s">
        <v>168</v>
      </c>
      <c r="D4069" s="31" t="s">
        <v>273</v>
      </c>
      <c r="E4069" s="28" t="s">
        <v>475</v>
      </c>
      <c r="F4069" s="27" t="str">
        <f>VLOOKUP(표1[[#This Row],[품번]],[1]!품번구분[#Data],2,0)</f>
        <v>G</v>
      </c>
      <c r="G4069" s="28">
        <v>4</v>
      </c>
      <c r="H4069" s="28">
        <v>77</v>
      </c>
      <c r="I4069" s="28">
        <v>0</v>
      </c>
      <c r="J4069" s="29">
        <f>표1[[#This Row],[C/V]]*표1[[#This Row],[판수]]-표1[[#This Row],[불량수량]]</f>
        <v>308</v>
      </c>
      <c r="K4069" s="28" t="s">
        <v>269</v>
      </c>
      <c r="L4069" s="28" t="s">
        <v>34</v>
      </c>
      <c r="M4069" s="44" t="s">
        <v>230</v>
      </c>
      <c r="N4069" s="55" t="s">
        <v>231</v>
      </c>
      <c r="O4069" s="25">
        <f t="shared" si="334"/>
        <v>540</v>
      </c>
      <c r="P4069" s="31">
        <v>0</v>
      </c>
      <c r="Q4069" s="64"/>
      <c r="R4069" s="33">
        <f t="shared" si="336"/>
        <v>8.5555555555555571</v>
      </c>
      <c r="S4069" s="34">
        <f t="shared" si="335"/>
        <v>181</v>
      </c>
      <c r="T4069" s="29">
        <f>IF(L4069="비가동",0,VLOOKUP(E4069,[1]단가!$D$4:$G$1048576,4,0))</f>
        <v>550</v>
      </c>
      <c r="U4069" s="29">
        <f t="shared" si="331"/>
        <v>169400</v>
      </c>
      <c r="V4069" s="36" t="str">
        <f>IF($L4069="비가동",0,IF($B4069="in",VLOOKUP($E4069,[1]투입량!$M:$T,3,FALSE),VLOOKUP($E4069,[1]투입량!$D:$I,3,FALSE)))</f>
        <v>E5005-1</v>
      </c>
      <c r="W4069" s="29">
        <f>IF($L4069="비가동",0,IF($B4069="in",VLOOKUP($E4069,[1]투입량!$M:$T,6,FALSE),VLOOKUP($E4069,[1]투입량!$D:$I,5,FALSE)))</f>
        <v>480</v>
      </c>
      <c r="X4069" s="29">
        <f t="shared" si="333"/>
        <v>40656</v>
      </c>
      <c r="Y4069" s="65">
        <f>IF(V4069=0,0,VLOOKUP(V4069,[1]원재료!C:H,3,0)*0.001)</f>
        <v>3.25</v>
      </c>
      <c r="Z4069" s="65">
        <f t="shared" si="332"/>
        <v>132132</v>
      </c>
      <c r="AA4069" s="28"/>
      <c r="AB4069" s="66" t="s">
        <v>232</v>
      </c>
    </row>
    <row r="4070" spans="1:28" ht="19.5" customHeight="1" x14ac:dyDescent="0.45">
      <c r="A4070" s="58">
        <v>46172</v>
      </c>
      <c r="B4070" s="62" t="s">
        <v>29</v>
      </c>
      <c r="C4070" s="63" t="s">
        <v>168</v>
      </c>
      <c r="D4070" s="31" t="s">
        <v>267</v>
      </c>
      <c r="E4070" s="28" t="s">
        <v>339</v>
      </c>
      <c r="F4070" s="27" t="str">
        <f>VLOOKUP(표1[[#This Row],[품번]],[1]!품번구분[#Data],2,0)</f>
        <v>G</v>
      </c>
      <c r="G4070" s="28">
        <v>8</v>
      </c>
      <c r="H4070" s="28">
        <v>104</v>
      </c>
      <c r="I4070" s="28">
        <v>0</v>
      </c>
      <c r="J4070" s="29">
        <f>표1[[#This Row],[C/V]]*표1[[#This Row],[판수]]-표1[[#This Row],[불량수량]]</f>
        <v>832</v>
      </c>
      <c r="K4070" s="28" t="s">
        <v>275</v>
      </c>
      <c r="L4070" s="28" t="s">
        <v>117</v>
      </c>
      <c r="M4070" s="44" t="s">
        <v>231</v>
      </c>
      <c r="N4070" s="55" t="s">
        <v>230</v>
      </c>
      <c r="O4070" s="25">
        <f t="shared" si="334"/>
        <v>750</v>
      </c>
      <c r="P4070" s="31">
        <v>0</v>
      </c>
      <c r="Q4070" s="64"/>
      <c r="R4070" s="33">
        <f t="shared" si="336"/>
        <v>8.32</v>
      </c>
      <c r="S4070" s="34">
        <f t="shared" si="335"/>
        <v>181</v>
      </c>
      <c r="T4070" s="29">
        <f>IF(L4070="비가동",0,VLOOKUP(E4070,[1]단가!$D$4:$G$1048576,4,0))</f>
        <v>621.20000000000005</v>
      </c>
      <c r="U4070" s="29">
        <f t="shared" si="331"/>
        <v>516838.40000000002</v>
      </c>
      <c r="V4070" s="36" t="str">
        <f>IF($L4070="비가동",0,IF($B4070="in",VLOOKUP($E4070,[1]투입량!$M:$T,3,FALSE),VLOOKUP($E4070,[1]투입량!$D:$I,3,FALSE)))</f>
        <v>E5005-1</v>
      </c>
      <c r="W4070" s="29">
        <f>IF($L4070="비가동",0,IF($B4070="in",VLOOKUP($E4070,[1]투입량!$M:$T,6,FALSE),VLOOKUP($E4070,[1]투입량!$D:$I,5,FALSE)))</f>
        <v>252</v>
      </c>
      <c r="X4070" s="29">
        <f t="shared" si="333"/>
        <v>28828.800000000003</v>
      </c>
      <c r="Y4070" s="65">
        <f>IF(V4070=0,0,VLOOKUP(V4070,[1]원재료!C:H,3,0)*0.001)</f>
        <v>3.25</v>
      </c>
      <c r="Z4070" s="65">
        <f t="shared" si="332"/>
        <v>93693.6</v>
      </c>
      <c r="AA4070" s="28"/>
      <c r="AB4070" s="66" t="s">
        <v>232</v>
      </c>
    </row>
    <row r="4071" spans="1:28" ht="19.5" customHeight="1" x14ac:dyDescent="0.45">
      <c r="A4071" s="58">
        <v>46172</v>
      </c>
      <c r="B4071" s="62" t="s">
        <v>29</v>
      </c>
      <c r="C4071" s="63" t="s">
        <v>168</v>
      </c>
      <c r="D4071" s="31" t="s">
        <v>270</v>
      </c>
      <c r="E4071" s="28" t="s">
        <v>511</v>
      </c>
      <c r="F4071" s="27" t="str">
        <f>VLOOKUP(표1[[#This Row],[품번]],[1]!품번구분[#Data],2,0)</f>
        <v>G</v>
      </c>
      <c r="G4071" s="28">
        <v>4</v>
      </c>
      <c r="H4071" s="28">
        <v>104</v>
      </c>
      <c r="I4071" s="28">
        <v>0</v>
      </c>
      <c r="J4071" s="29">
        <f>표1[[#This Row],[C/V]]*표1[[#This Row],[판수]]-표1[[#This Row],[불량수량]]</f>
        <v>416</v>
      </c>
      <c r="K4071" s="28" t="s">
        <v>275</v>
      </c>
      <c r="L4071" s="28" t="s">
        <v>117</v>
      </c>
      <c r="M4071" s="44" t="s">
        <v>231</v>
      </c>
      <c r="N4071" s="55" t="s">
        <v>230</v>
      </c>
      <c r="O4071" s="25">
        <f t="shared" si="334"/>
        <v>750</v>
      </c>
      <c r="P4071" s="31">
        <v>0</v>
      </c>
      <c r="Q4071" s="64"/>
      <c r="R4071" s="33">
        <f t="shared" si="336"/>
        <v>8.32</v>
      </c>
      <c r="S4071" s="34">
        <f t="shared" si="335"/>
        <v>181</v>
      </c>
      <c r="T4071" s="29">
        <f>IF(L4071="비가동",0,VLOOKUP(E4071,[1]단가!$D$4:$G$1048576,4,0))</f>
        <v>400</v>
      </c>
      <c r="U4071" s="29">
        <f t="shared" si="331"/>
        <v>166400</v>
      </c>
      <c r="V4071" s="36" t="str">
        <f>IF($L4071="비가동",0,IF($B4071="in",VLOOKUP($E4071,[1]투입량!$M:$T,3,FALSE),VLOOKUP($E4071,[1]투입량!$D:$I,3,FALSE)))</f>
        <v>E5005-1</v>
      </c>
      <c r="W4071" s="29">
        <f>IF($L4071="비가동",0,IF($B4071="in",VLOOKUP($E4071,[1]투입량!$M:$T,6,FALSE),VLOOKUP($E4071,[1]투입량!$D:$I,5,FALSE)))</f>
        <v>240</v>
      </c>
      <c r="X4071" s="29">
        <f t="shared" si="333"/>
        <v>27456</v>
      </c>
      <c r="Y4071" s="65">
        <f>IF(V4071=0,0,VLOOKUP(V4071,[1]원재료!C:H,3,0)*0.001)</f>
        <v>3.25</v>
      </c>
      <c r="Z4071" s="65">
        <f t="shared" si="332"/>
        <v>89232</v>
      </c>
      <c r="AA4071" s="28"/>
      <c r="AB4071" s="66" t="s">
        <v>232</v>
      </c>
    </row>
    <row r="4072" spans="1:28" ht="19.5" customHeight="1" x14ac:dyDescent="0.45">
      <c r="A4072" s="58">
        <v>46172</v>
      </c>
      <c r="B4072" s="62" t="s">
        <v>29</v>
      </c>
      <c r="C4072" s="63" t="s">
        <v>168</v>
      </c>
      <c r="D4072" s="31" t="s">
        <v>273</v>
      </c>
      <c r="E4072" s="28" t="s">
        <v>475</v>
      </c>
      <c r="F4072" s="27" t="str">
        <f>VLOOKUP(표1[[#This Row],[품번]],[1]!품번구분[#Data],2,0)</f>
        <v>G</v>
      </c>
      <c r="G4072" s="28">
        <v>4</v>
      </c>
      <c r="H4072" s="28">
        <v>104</v>
      </c>
      <c r="I4072" s="28">
        <v>0</v>
      </c>
      <c r="J4072" s="29">
        <f>표1[[#This Row],[C/V]]*표1[[#This Row],[판수]]-표1[[#This Row],[불량수량]]</f>
        <v>416</v>
      </c>
      <c r="K4072" s="28" t="s">
        <v>275</v>
      </c>
      <c r="L4072" s="28" t="s">
        <v>117</v>
      </c>
      <c r="M4072" s="44" t="s">
        <v>231</v>
      </c>
      <c r="N4072" s="55" t="s">
        <v>230</v>
      </c>
      <c r="O4072" s="25">
        <f t="shared" si="334"/>
        <v>750</v>
      </c>
      <c r="P4072" s="31">
        <v>0</v>
      </c>
      <c r="Q4072" s="64"/>
      <c r="R4072" s="33">
        <f t="shared" si="336"/>
        <v>8.32</v>
      </c>
      <c r="S4072" s="34">
        <f t="shared" si="335"/>
        <v>181</v>
      </c>
      <c r="T4072" s="29">
        <f>IF(L4072="비가동",0,VLOOKUP(E4072,[1]단가!$D$4:$G$1048576,4,0))</f>
        <v>550</v>
      </c>
      <c r="U4072" s="29">
        <f t="shared" si="331"/>
        <v>228800</v>
      </c>
      <c r="V4072" s="36" t="str">
        <f>IF($L4072="비가동",0,IF($B4072="in",VLOOKUP($E4072,[1]투입량!$M:$T,3,FALSE),VLOOKUP($E4072,[1]투입량!$D:$I,3,FALSE)))</f>
        <v>E5005-1</v>
      </c>
      <c r="W4072" s="29">
        <f>IF($L4072="비가동",0,IF($B4072="in",VLOOKUP($E4072,[1]투입량!$M:$T,6,FALSE),VLOOKUP($E4072,[1]투입량!$D:$I,5,FALSE)))</f>
        <v>480</v>
      </c>
      <c r="X4072" s="29">
        <f t="shared" si="333"/>
        <v>54912</v>
      </c>
      <c r="Y4072" s="65">
        <f>IF(V4072=0,0,VLOOKUP(V4072,[1]원재료!C:H,3,0)*0.001)</f>
        <v>3.25</v>
      </c>
      <c r="Z4072" s="65">
        <f t="shared" si="332"/>
        <v>178464</v>
      </c>
      <c r="AA4072" s="28"/>
      <c r="AB4072" s="66" t="s">
        <v>232</v>
      </c>
    </row>
    <row r="4073" spans="1:28" ht="19.5" customHeight="1" x14ac:dyDescent="0.45">
      <c r="A4073" s="58">
        <v>46172</v>
      </c>
      <c r="B4073" s="62" t="s">
        <v>29</v>
      </c>
      <c r="C4073" s="63" t="s">
        <v>168</v>
      </c>
      <c r="D4073" s="31" t="s">
        <v>276</v>
      </c>
      <c r="E4073" s="28" t="s">
        <v>504</v>
      </c>
      <c r="F4073" s="27" t="str">
        <f>VLOOKUP(표1[[#This Row],[품번]],[1]!품번구분[#Data],2,0)</f>
        <v>G</v>
      </c>
      <c r="G4073" s="28">
        <v>4</v>
      </c>
      <c r="H4073" s="28">
        <v>81</v>
      </c>
      <c r="I4073" s="28">
        <v>0</v>
      </c>
      <c r="J4073" s="29">
        <f>표1[[#This Row],[C/V]]*표1[[#This Row],[판수]]-표1[[#This Row],[불량수량]]</f>
        <v>324</v>
      </c>
      <c r="K4073" s="28" t="s">
        <v>481</v>
      </c>
      <c r="L4073" s="28" t="s">
        <v>34</v>
      </c>
      <c r="M4073" s="44" t="s">
        <v>230</v>
      </c>
      <c r="N4073" s="55" t="s">
        <v>231</v>
      </c>
      <c r="O4073" s="25">
        <f t="shared" si="334"/>
        <v>540</v>
      </c>
      <c r="P4073" s="31">
        <v>0</v>
      </c>
      <c r="Q4073" s="64"/>
      <c r="R4073" s="33">
        <f t="shared" si="336"/>
        <v>9</v>
      </c>
      <c r="S4073" s="34">
        <f t="shared" si="335"/>
        <v>204</v>
      </c>
      <c r="T4073" s="29">
        <f>IF(L4073="비가동",0,VLOOKUP(E4073,[1]단가!$D$4:$G$1048576,4,0))</f>
        <v>455.8</v>
      </c>
      <c r="U4073" s="29">
        <f t="shared" si="331"/>
        <v>147679.20000000001</v>
      </c>
      <c r="V4073" s="36" t="str">
        <f>IF($L4073="비가동",0,IF($B4073="in",VLOOKUP($E4073,[1]투입량!$M:$T,3,FALSE),VLOOKUP($E4073,[1]투입량!$D:$I,3,FALSE)))</f>
        <v>E5005-1</v>
      </c>
      <c r="W4073" s="29">
        <f>IF($L4073="비가동",0,IF($B4073="in",VLOOKUP($E4073,[1]투입량!$M:$T,6,FALSE),VLOOKUP($E4073,[1]투입량!$D:$I,5,FALSE)))</f>
        <v>680</v>
      </c>
      <c r="X4073" s="29">
        <f t="shared" si="333"/>
        <v>60588.000000000007</v>
      </c>
      <c r="Y4073" s="65">
        <f>IF(V4073=0,0,VLOOKUP(V4073,[1]원재료!C:H,3,0)*0.001)</f>
        <v>3.25</v>
      </c>
      <c r="Z4073" s="65">
        <f t="shared" si="332"/>
        <v>196911.00000000003</v>
      </c>
      <c r="AA4073" s="28"/>
      <c r="AB4073" s="66" t="s">
        <v>232</v>
      </c>
    </row>
    <row r="4074" spans="1:28" ht="19.5" customHeight="1" x14ac:dyDescent="0.45">
      <c r="A4074" s="58">
        <v>46172</v>
      </c>
      <c r="B4074" s="62" t="s">
        <v>29</v>
      </c>
      <c r="C4074" s="63" t="s">
        <v>168</v>
      </c>
      <c r="D4074" s="31" t="s">
        <v>279</v>
      </c>
      <c r="E4074" s="28" t="s">
        <v>392</v>
      </c>
      <c r="F4074" s="27" t="str">
        <f>VLOOKUP(표1[[#This Row],[품번]],[1]!품번구분[#Data],2,0)</f>
        <v>G</v>
      </c>
      <c r="G4074" s="28">
        <v>70</v>
      </c>
      <c r="H4074" s="28">
        <v>62</v>
      </c>
      <c r="I4074" s="28">
        <v>0</v>
      </c>
      <c r="J4074" s="29">
        <f>표1[[#This Row],[C/V]]*표1[[#This Row],[판수]]-표1[[#This Row],[불량수량]]</f>
        <v>4340</v>
      </c>
      <c r="K4074" s="28" t="s">
        <v>481</v>
      </c>
      <c r="L4074" s="28" t="s">
        <v>34</v>
      </c>
      <c r="M4074" s="44" t="s">
        <v>230</v>
      </c>
      <c r="N4074" s="55">
        <v>0.64583333333333337</v>
      </c>
      <c r="O4074" s="25">
        <f t="shared" si="334"/>
        <v>450</v>
      </c>
      <c r="P4074" s="31">
        <v>0</v>
      </c>
      <c r="Q4074" s="64"/>
      <c r="R4074" s="33">
        <f t="shared" si="336"/>
        <v>8.2666666666666657</v>
      </c>
      <c r="S4074" s="34">
        <f t="shared" si="335"/>
        <v>62</v>
      </c>
      <c r="T4074" s="29">
        <f>IF(L4074="비가동",0,VLOOKUP(E4074,[1]단가!$D$4:$G$1048576,4,0))</f>
        <v>321.89999999999998</v>
      </c>
      <c r="U4074" s="29">
        <f t="shared" si="331"/>
        <v>1397046</v>
      </c>
      <c r="V4074" s="36" t="str">
        <f>IF($L4074="비가동",0,IF($B4074="in",VLOOKUP($E4074,[1]투입량!$M:$T,3,FALSE),VLOOKUP($E4074,[1]투입량!$D:$I,3,FALSE)))</f>
        <v>E5802</v>
      </c>
      <c r="W4074" s="29">
        <f>IF($L4074="비가동",0,IF($B4074="in",VLOOKUP($E4074,[1]투입량!$M:$T,6,FALSE),VLOOKUP($E4074,[1]투입량!$D:$I,5,FALSE)))</f>
        <v>68</v>
      </c>
      <c r="X4074" s="29">
        <f t="shared" si="333"/>
        <v>4637.6000000000004</v>
      </c>
      <c r="Y4074" s="65">
        <f>IF(V4074=0,0,VLOOKUP(V4074,[1]원재료!C:H,3,0)*0.001)</f>
        <v>5.83</v>
      </c>
      <c r="Z4074" s="65">
        <f t="shared" si="332"/>
        <v>27037.208000000002</v>
      </c>
      <c r="AA4074" s="28"/>
      <c r="AB4074" s="66" t="s">
        <v>232</v>
      </c>
    </row>
    <row r="4075" spans="1:28" ht="19.5" hidden="1" customHeight="1" x14ac:dyDescent="0.45">
      <c r="A4075" s="58">
        <v>46172</v>
      </c>
      <c r="B4075" s="62" t="s">
        <v>29</v>
      </c>
      <c r="C4075" s="63" t="s">
        <v>168</v>
      </c>
      <c r="D4075" s="31" t="s">
        <v>279</v>
      </c>
      <c r="E4075" s="28" t="s">
        <v>521</v>
      </c>
      <c r="F4075" s="27" t="str">
        <f>VLOOKUP(표1[[#This Row],[품번]],[1]!품번구분[#Data],2,0)</f>
        <v>G</v>
      </c>
      <c r="G4075" s="28">
        <v>6</v>
      </c>
      <c r="H4075" s="28">
        <v>7</v>
      </c>
      <c r="I4075" s="28">
        <v>0</v>
      </c>
      <c r="J4075" s="29">
        <f>표1[[#This Row],[C/V]]*표1[[#This Row],[판수]]-표1[[#This Row],[불량수량]]</f>
        <v>42</v>
      </c>
      <c r="K4075" s="28" t="s">
        <v>481</v>
      </c>
      <c r="L4075" s="28" t="s">
        <v>34</v>
      </c>
      <c r="M4075" s="55">
        <v>0.64583333333333337</v>
      </c>
      <c r="N4075" s="55" t="s">
        <v>231</v>
      </c>
      <c r="O4075" s="25">
        <f t="shared" si="334"/>
        <v>90</v>
      </c>
      <c r="P4075" s="31">
        <v>60</v>
      </c>
      <c r="Q4075" s="64" t="s">
        <v>100</v>
      </c>
      <c r="R4075" s="33">
        <f t="shared" si="336"/>
        <v>4.666666666666667</v>
      </c>
      <c r="S4075" s="34">
        <f t="shared" si="335"/>
        <v>130</v>
      </c>
      <c r="T4075" s="29">
        <f>IF(L4075="비가동",0,VLOOKUP(E4075,[1]단가!$D$4:$G$1048576,4,0))</f>
        <v>412.7</v>
      </c>
      <c r="U4075" s="29">
        <f t="shared" si="331"/>
        <v>17333.399999999998</v>
      </c>
      <c r="V4075" s="36" t="str">
        <f>IF($L4075="비가동",0,IF($B4075="in",VLOOKUP($E4075,[1]투입량!$M:$T,3,FALSE),VLOOKUP($E4075,[1]투입량!$D:$I,3,FALSE)))</f>
        <v>E5005-1</v>
      </c>
      <c r="W4075" s="29">
        <f>IF($L4075="비가동",0,IF($B4075="in",VLOOKUP($E4075,[1]투입량!$M:$T,6,FALSE),VLOOKUP($E4075,[1]투입량!$D:$I,5,FALSE)))</f>
        <v>30</v>
      </c>
      <c r="X4075" s="29">
        <f t="shared" si="333"/>
        <v>231</v>
      </c>
      <c r="Y4075" s="65">
        <f>IF(V4075=0,0,VLOOKUP(V4075,[1]원재료!C:H,3,0)*0.001)</f>
        <v>3.25</v>
      </c>
      <c r="Z4075" s="65">
        <f t="shared" si="332"/>
        <v>750.75</v>
      </c>
      <c r="AA4075" s="28"/>
      <c r="AB4075" s="66" t="s">
        <v>232</v>
      </c>
    </row>
    <row r="4076" spans="1:28" ht="19.5" customHeight="1" x14ac:dyDescent="0.45">
      <c r="A4076" s="58">
        <v>46172</v>
      </c>
      <c r="B4076" s="62" t="s">
        <v>29</v>
      </c>
      <c r="C4076" s="63" t="s">
        <v>168</v>
      </c>
      <c r="D4076" s="31" t="s">
        <v>281</v>
      </c>
      <c r="E4076" s="28" t="s">
        <v>282</v>
      </c>
      <c r="F4076" s="27" t="str">
        <f>VLOOKUP(표1[[#This Row],[품번]],[1]!품번구분[#Data],2,0)</f>
        <v>G</v>
      </c>
      <c r="G4076" s="28">
        <v>4</v>
      </c>
      <c r="H4076" s="28">
        <v>85</v>
      </c>
      <c r="I4076" s="28">
        <v>0</v>
      </c>
      <c r="J4076" s="29">
        <f>표1[[#This Row],[C/V]]*표1[[#This Row],[판수]]-표1[[#This Row],[불량수량]]</f>
        <v>340</v>
      </c>
      <c r="K4076" s="28" t="s">
        <v>481</v>
      </c>
      <c r="L4076" s="28" t="s">
        <v>34</v>
      </c>
      <c r="M4076" s="44" t="s">
        <v>230</v>
      </c>
      <c r="N4076" s="55" t="s">
        <v>231</v>
      </c>
      <c r="O4076" s="25">
        <f t="shared" si="334"/>
        <v>540</v>
      </c>
      <c r="P4076" s="31">
        <v>0</v>
      </c>
      <c r="Q4076" s="64"/>
      <c r="R4076" s="33">
        <f t="shared" si="336"/>
        <v>9.4444444444444446</v>
      </c>
      <c r="S4076" s="34">
        <f t="shared" si="335"/>
        <v>208</v>
      </c>
      <c r="T4076" s="29">
        <f>IF(L4076="비가동",0,VLOOKUP(E4076,[1]단가!$D$4:$G$1048576,4,0))</f>
        <v>0</v>
      </c>
      <c r="U4076" s="29">
        <f t="shared" si="331"/>
        <v>0</v>
      </c>
      <c r="V4076" s="36" t="str">
        <f>IF($L4076="비가동",0,IF($B4076="in",VLOOKUP($E4076,[1]투입량!$M:$T,3,FALSE),VLOOKUP($E4076,[1]투입량!$D:$I,3,FALSE)))</f>
        <v>E5005-1</v>
      </c>
      <c r="W4076" s="29">
        <f>IF($L4076="비가동",0,IF($B4076="in",VLOOKUP($E4076,[1]투입량!$M:$T,6,FALSE),VLOOKUP($E4076,[1]투입량!$D:$I,5,FALSE)))</f>
        <v>0</v>
      </c>
      <c r="X4076" s="29">
        <f t="shared" si="333"/>
        <v>0</v>
      </c>
      <c r="Y4076" s="65">
        <f>IF(V4076=0,0,VLOOKUP(V4076,[1]원재료!C:H,3,0)*0.001)</f>
        <v>3.25</v>
      </c>
      <c r="Z4076" s="65">
        <f t="shared" si="332"/>
        <v>0</v>
      </c>
      <c r="AA4076" s="28"/>
      <c r="AB4076" s="66" t="s">
        <v>232</v>
      </c>
    </row>
    <row r="4077" spans="1:28" ht="19.5" customHeight="1" x14ac:dyDescent="0.45">
      <c r="A4077" s="58">
        <v>46172</v>
      </c>
      <c r="B4077" s="62" t="s">
        <v>29</v>
      </c>
      <c r="C4077" s="63" t="s">
        <v>168</v>
      </c>
      <c r="D4077" s="31" t="s">
        <v>276</v>
      </c>
      <c r="E4077" s="28" t="s">
        <v>504</v>
      </c>
      <c r="F4077" s="27" t="str">
        <f>VLOOKUP(표1[[#This Row],[품번]],[1]!품번구분[#Data],2,0)</f>
        <v>G</v>
      </c>
      <c r="G4077" s="28">
        <v>4</v>
      </c>
      <c r="H4077" s="28">
        <v>123</v>
      </c>
      <c r="I4077" s="28">
        <v>0</v>
      </c>
      <c r="J4077" s="29">
        <f>표1[[#This Row],[C/V]]*표1[[#This Row],[판수]]-표1[[#This Row],[불량수량]]</f>
        <v>492</v>
      </c>
      <c r="K4077" s="28" t="s">
        <v>278</v>
      </c>
      <c r="L4077" s="28" t="s">
        <v>117</v>
      </c>
      <c r="M4077" s="44" t="s">
        <v>231</v>
      </c>
      <c r="N4077" s="55" t="s">
        <v>230</v>
      </c>
      <c r="O4077" s="25">
        <f t="shared" si="334"/>
        <v>750</v>
      </c>
      <c r="P4077" s="31">
        <v>0</v>
      </c>
      <c r="Q4077" s="64"/>
      <c r="R4077" s="33">
        <f t="shared" si="336"/>
        <v>9.84</v>
      </c>
      <c r="S4077" s="34">
        <f t="shared" si="335"/>
        <v>204</v>
      </c>
      <c r="T4077" s="29">
        <f>IF(L4077="비가동",0,VLOOKUP(E4077,[1]단가!$D$4:$G$1048576,4,0))</f>
        <v>455.8</v>
      </c>
      <c r="U4077" s="29">
        <f t="shared" si="331"/>
        <v>224253.6</v>
      </c>
      <c r="V4077" s="36" t="str">
        <f>IF($L4077="비가동",0,IF($B4077="in",VLOOKUP($E4077,[1]투입량!$M:$T,3,FALSE),VLOOKUP($E4077,[1]투입량!$D:$I,3,FALSE)))</f>
        <v>E5005-1</v>
      </c>
      <c r="W4077" s="29">
        <f>IF($L4077="비가동",0,IF($B4077="in",VLOOKUP($E4077,[1]투입량!$M:$T,6,FALSE),VLOOKUP($E4077,[1]투입량!$D:$I,5,FALSE)))</f>
        <v>680</v>
      </c>
      <c r="X4077" s="29">
        <f t="shared" si="333"/>
        <v>92004.000000000015</v>
      </c>
      <c r="Y4077" s="65">
        <f>IF(V4077=0,0,VLOOKUP(V4077,[1]원재료!C:H,3,0)*0.001)</f>
        <v>3.25</v>
      </c>
      <c r="Z4077" s="65">
        <f t="shared" si="332"/>
        <v>299013.00000000006</v>
      </c>
      <c r="AA4077" s="28"/>
      <c r="AB4077" s="66" t="s">
        <v>232</v>
      </c>
    </row>
    <row r="4078" spans="1:28" ht="19.5" customHeight="1" x14ac:dyDescent="0.45">
      <c r="A4078" s="58">
        <v>46172</v>
      </c>
      <c r="B4078" s="62" t="s">
        <v>29</v>
      </c>
      <c r="C4078" s="63" t="s">
        <v>168</v>
      </c>
      <c r="D4078" s="31" t="s">
        <v>279</v>
      </c>
      <c r="E4078" s="28" t="s">
        <v>521</v>
      </c>
      <c r="F4078" s="27" t="str">
        <f>VLOOKUP(표1[[#This Row],[품번]],[1]!품번구분[#Data],2,0)</f>
        <v>G</v>
      </c>
      <c r="G4078" s="28">
        <v>6</v>
      </c>
      <c r="H4078" s="28">
        <v>123</v>
      </c>
      <c r="I4078" s="28">
        <v>0</v>
      </c>
      <c r="J4078" s="29">
        <f>표1[[#This Row],[C/V]]*표1[[#This Row],[판수]]-표1[[#This Row],[불량수량]]</f>
        <v>738</v>
      </c>
      <c r="K4078" s="28" t="s">
        <v>278</v>
      </c>
      <c r="L4078" s="28" t="s">
        <v>117</v>
      </c>
      <c r="M4078" s="44" t="s">
        <v>231</v>
      </c>
      <c r="N4078" s="55" t="s">
        <v>230</v>
      </c>
      <c r="O4078" s="25">
        <f t="shared" si="334"/>
        <v>750</v>
      </c>
      <c r="P4078" s="31">
        <v>0</v>
      </c>
      <c r="Q4078" s="64"/>
      <c r="R4078" s="33">
        <f t="shared" si="336"/>
        <v>9.84</v>
      </c>
      <c r="S4078" s="34">
        <f t="shared" si="335"/>
        <v>130</v>
      </c>
      <c r="T4078" s="29">
        <f>IF(L4078="비가동",0,VLOOKUP(E4078,[1]단가!$D$4:$G$1048576,4,0))</f>
        <v>412.7</v>
      </c>
      <c r="U4078" s="29">
        <f t="shared" si="331"/>
        <v>304572.59999999998</v>
      </c>
      <c r="V4078" s="36" t="str">
        <f>IF($L4078="비가동",0,IF($B4078="in",VLOOKUP($E4078,[1]투입량!$M:$T,3,FALSE),VLOOKUP($E4078,[1]투입량!$D:$I,3,FALSE)))</f>
        <v>E5005-1</v>
      </c>
      <c r="W4078" s="29">
        <f>IF($L4078="비가동",0,IF($B4078="in",VLOOKUP($E4078,[1]투입량!$M:$T,6,FALSE),VLOOKUP($E4078,[1]투입량!$D:$I,5,FALSE)))</f>
        <v>30</v>
      </c>
      <c r="X4078" s="29">
        <f t="shared" si="333"/>
        <v>4059</v>
      </c>
      <c r="Y4078" s="65">
        <f>IF(V4078=0,0,VLOOKUP(V4078,[1]원재료!C:H,3,0)*0.001)</f>
        <v>3.25</v>
      </c>
      <c r="Z4078" s="65">
        <f t="shared" si="332"/>
        <v>13191.75</v>
      </c>
      <c r="AA4078" s="28"/>
      <c r="AB4078" s="66" t="s">
        <v>232</v>
      </c>
    </row>
    <row r="4079" spans="1:28" ht="19.5" customHeight="1" x14ac:dyDescent="0.45">
      <c r="A4079" s="58">
        <v>46172</v>
      </c>
      <c r="B4079" s="62" t="s">
        <v>29</v>
      </c>
      <c r="C4079" s="63" t="s">
        <v>168</v>
      </c>
      <c r="D4079" s="31" t="s">
        <v>281</v>
      </c>
      <c r="E4079" s="28" t="s">
        <v>282</v>
      </c>
      <c r="F4079" s="27" t="str">
        <f>VLOOKUP(표1[[#This Row],[품번]],[1]!품번구분[#Data],2,0)</f>
        <v>G</v>
      </c>
      <c r="G4079" s="28">
        <v>4</v>
      </c>
      <c r="H4079" s="28">
        <v>123</v>
      </c>
      <c r="I4079" s="28">
        <v>0</v>
      </c>
      <c r="J4079" s="29">
        <f>표1[[#This Row],[C/V]]*표1[[#This Row],[판수]]-표1[[#This Row],[불량수량]]</f>
        <v>492</v>
      </c>
      <c r="K4079" s="28" t="s">
        <v>278</v>
      </c>
      <c r="L4079" s="28" t="s">
        <v>117</v>
      </c>
      <c r="M4079" s="44" t="s">
        <v>231</v>
      </c>
      <c r="N4079" s="55" t="s">
        <v>230</v>
      </c>
      <c r="O4079" s="25">
        <f t="shared" si="334"/>
        <v>750</v>
      </c>
      <c r="P4079" s="31">
        <v>0</v>
      </c>
      <c r="Q4079" s="64"/>
      <c r="R4079" s="33">
        <f t="shared" si="336"/>
        <v>9.84</v>
      </c>
      <c r="S4079" s="34">
        <f t="shared" si="335"/>
        <v>208</v>
      </c>
      <c r="T4079" s="29">
        <f>IF(L4079="비가동",0,VLOOKUP(E4079,[1]단가!$D$4:$G$1048576,4,0))</f>
        <v>0</v>
      </c>
      <c r="U4079" s="29">
        <f t="shared" si="331"/>
        <v>0</v>
      </c>
      <c r="V4079" s="36" t="str">
        <f>IF($L4079="비가동",0,IF($B4079="in",VLOOKUP($E4079,[1]투입량!$M:$T,3,FALSE),VLOOKUP($E4079,[1]투입량!$D:$I,3,FALSE)))</f>
        <v>E5005-1</v>
      </c>
      <c r="W4079" s="29">
        <f>IF($L4079="비가동",0,IF($B4079="in",VLOOKUP($E4079,[1]투입량!$M:$T,6,FALSE),VLOOKUP($E4079,[1]투입량!$D:$I,5,FALSE)))</f>
        <v>0</v>
      </c>
      <c r="X4079" s="29">
        <f t="shared" si="333"/>
        <v>0</v>
      </c>
      <c r="Y4079" s="65">
        <f>IF(V4079=0,0,VLOOKUP(V4079,[1]원재료!C:H,3,0)*0.001)</f>
        <v>3.25</v>
      </c>
      <c r="Z4079" s="65">
        <f t="shared" si="332"/>
        <v>0</v>
      </c>
      <c r="AA4079" s="28"/>
      <c r="AB4079" s="66" t="s">
        <v>232</v>
      </c>
    </row>
    <row r="4080" spans="1:28" ht="19.5" customHeight="1" x14ac:dyDescent="0.45">
      <c r="A4080" s="58">
        <v>46172</v>
      </c>
      <c r="B4080" s="62" t="s">
        <v>29</v>
      </c>
      <c r="C4080" s="63" t="s">
        <v>168</v>
      </c>
      <c r="D4080" s="31" t="s">
        <v>284</v>
      </c>
      <c r="E4080" s="28" t="s">
        <v>288</v>
      </c>
      <c r="F4080" s="27" t="str">
        <f>VLOOKUP(표1[[#This Row],[품번]],[1]!품번구분[#Data],2,0)</f>
        <v>G</v>
      </c>
      <c r="G4080" s="28">
        <v>28</v>
      </c>
      <c r="H4080" s="28">
        <v>53</v>
      </c>
      <c r="I4080" s="28">
        <v>0</v>
      </c>
      <c r="J4080" s="29">
        <f>표1[[#This Row],[C/V]]*표1[[#This Row],[판수]]-표1[[#This Row],[불량수량]]</f>
        <v>1484</v>
      </c>
      <c r="K4080" s="28" t="s">
        <v>372</v>
      </c>
      <c r="L4080" s="28" t="s">
        <v>34</v>
      </c>
      <c r="M4080" s="44" t="s">
        <v>230</v>
      </c>
      <c r="N4080" s="55" t="s">
        <v>231</v>
      </c>
      <c r="O4080" s="25">
        <f t="shared" si="334"/>
        <v>540</v>
      </c>
      <c r="P4080" s="31">
        <v>0</v>
      </c>
      <c r="Q4080" s="64"/>
      <c r="R4080" s="33">
        <f t="shared" si="336"/>
        <v>5.8888888888888893</v>
      </c>
      <c r="S4080" s="34">
        <f t="shared" si="335"/>
        <v>53</v>
      </c>
      <c r="T4080" s="29">
        <f>IF(L4080="비가동",0,VLOOKUP(E4080,[1]단가!$D$4:$G$1048576,4,0))</f>
        <v>223</v>
      </c>
      <c r="U4080" s="29">
        <f t="shared" si="331"/>
        <v>330932</v>
      </c>
      <c r="V4080" s="36" t="str">
        <f>IF($L4080="비가동",0,IF($B4080="in",VLOOKUP($E4080,[1]투입량!$M:$T,3,FALSE),VLOOKUP($E4080,[1]투입량!$D:$I,3,FALSE)))</f>
        <v>E6005</v>
      </c>
      <c r="W4080" s="29">
        <f>IF($L4080="비가동",0,IF($B4080="in",VLOOKUP($E4080,[1]투입량!$M:$T,6,FALSE),VLOOKUP($E4080,[1]투입량!$D:$I,5,FALSE)))</f>
        <v>100</v>
      </c>
      <c r="X4080" s="29">
        <f t="shared" si="333"/>
        <v>5830.0000000000009</v>
      </c>
      <c r="Y4080" s="65">
        <f>IF(V4080=0,0,VLOOKUP(V4080,[1]원재료!C:H,3,0)*0.001)</f>
        <v>4.62</v>
      </c>
      <c r="Z4080" s="65">
        <f t="shared" si="332"/>
        <v>26934.600000000006</v>
      </c>
      <c r="AA4080" s="28"/>
      <c r="AB4080" s="66" t="s">
        <v>232</v>
      </c>
    </row>
    <row r="4081" spans="1:28" ht="19.5" hidden="1" customHeight="1" x14ac:dyDescent="0.45">
      <c r="A4081" s="58">
        <v>46172</v>
      </c>
      <c r="B4081" s="62" t="s">
        <v>29</v>
      </c>
      <c r="C4081" s="63" t="s">
        <v>168</v>
      </c>
      <c r="D4081" s="31" t="s">
        <v>287</v>
      </c>
      <c r="E4081" s="28" t="s">
        <v>522</v>
      </c>
      <c r="F4081" s="27" t="str">
        <f>VLOOKUP(표1[[#This Row],[품번]],[1]!품번구분[#Data],2,0)</f>
        <v>G</v>
      </c>
      <c r="G4081" s="28">
        <v>48</v>
      </c>
      <c r="H4081" s="28">
        <v>52</v>
      </c>
      <c r="I4081" s="28">
        <v>0</v>
      </c>
      <c r="J4081" s="29">
        <f>표1[[#This Row],[C/V]]*표1[[#This Row],[판수]]-표1[[#This Row],[불량수량]]</f>
        <v>2496</v>
      </c>
      <c r="K4081" s="28" t="s">
        <v>372</v>
      </c>
      <c r="L4081" s="28" t="s">
        <v>34</v>
      </c>
      <c r="M4081" s="44" t="s">
        <v>230</v>
      </c>
      <c r="N4081" s="55" t="s">
        <v>231</v>
      </c>
      <c r="O4081" s="25">
        <f t="shared" si="334"/>
        <v>370</v>
      </c>
      <c r="P4081" s="31">
        <v>170</v>
      </c>
      <c r="Q4081" s="64" t="s">
        <v>100</v>
      </c>
      <c r="R4081" s="33">
        <f t="shared" si="336"/>
        <v>8.4324324324324333</v>
      </c>
      <c r="S4081" s="34">
        <f t="shared" si="335"/>
        <v>52</v>
      </c>
      <c r="T4081" s="29">
        <f>IF(L4081="비가동",0,VLOOKUP(E4081,[1]단가!$D$4:$G$1048576,4,0))</f>
        <v>0</v>
      </c>
      <c r="U4081" s="29">
        <f t="shared" si="331"/>
        <v>0</v>
      </c>
      <c r="V4081" s="36" t="str">
        <f>IF($L4081="비가동",0,IF($B4081="in",VLOOKUP($E4081,[1]투입량!$M:$T,3,FALSE),VLOOKUP($E4081,[1]투입량!$D:$I,3,FALSE)))</f>
        <v>C5001</v>
      </c>
      <c r="W4081" s="29">
        <f>IF($L4081="비가동",0,IF($B4081="in",VLOOKUP($E4081,[1]투입량!$M:$T,6,FALSE),VLOOKUP($E4081,[1]투입량!$D:$I,5,FALSE)))</f>
        <v>0</v>
      </c>
      <c r="X4081" s="29">
        <f t="shared" si="333"/>
        <v>0</v>
      </c>
      <c r="Y4081" s="65">
        <f>IF(V4081=0,0,VLOOKUP(V4081,[1]원재료!C:H,3,0)*0.001)</f>
        <v>7.4</v>
      </c>
      <c r="Z4081" s="65">
        <f t="shared" si="332"/>
        <v>0</v>
      </c>
      <c r="AA4081" s="28"/>
      <c r="AB4081" s="66" t="s">
        <v>232</v>
      </c>
    </row>
    <row r="4082" spans="1:28" ht="19.5" hidden="1" customHeight="1" x14ac:dyDescent="0.45">
      <c r="A4082" s="58">
        <v>46172</v>
      </c>
      <c r="B4082" s="62" t="s">
        <v>29</v>
      </c>
      <c r="C4082" s="63" t="s">
        <v>168</v>
      </c>
      <c r="D4082" s="31" t="s">
        <v>289</v>
      </c>
      <c r="E4082" s="28" t="s">
        <v>523</v>
      </c>
      <c r="F4082" s="27" t="str">
        <f>VLOOKUP(표1[[#This Row],[품번]],[1]!품번구분[#Data],2,0)</f>
        <v>G</v>
      </c>
      <c r="G4082" s="28">
        <v>42</v>
      </c>
      <c r="H4082" s="28">
        <v>48</v>
      </c>
      <c r="I4082" s="28">
        <v>0</v>
      </c>
      <c r="J4082" s="29">
        <f>표1[[#This Row],[C/V]]*표1[[#This Row],[판수]]-표1[[#This Row],[불량수량]]</f>
        <v>2016</v>
      </c>
      <c r="K4082" s="28" t="s">
        <v>372</v>
      </c>
      <c r="L4082" s="28" t="s">
        <v>34</v>
      </c>
      <c r="M4082" s="44" t="s">
        <v>230</v>
      </c>
      <c r="N4082" s="55" t="s">
        <v>231</v>
      </c>
      <c r="O4082" s="25">
        <f t="shared" si="334"/>
        <v>470</v>
      </c>
      <c r="P4082" s="31">
        <v>70</v>
      </c>
      <c r="Q4082" s="64" t="s">
        <v>100</v>
      </c>
      <c r="R4082" s="33">
        <f t="shared" si="336"/>
        <v>6.1276595744680851</v>
      </c>
      <c r="S4082" s="34">
        <f t="shared" si="335"/>
        <v>48</v>
      </c>
      <c r="T4082" s="29">
        <f>IF(L4082="비가동",0,VLOOKUP(E4082,[1]단가!$D$4:$G$1048576,4,0))</f>
        <v>226</v>
      </c>
      <c r="U4082" s="29">
        <f t="shared" si="331"/>
        <v>455616</v>
      </c>
      <c r="V4082" s="36" t="str">
        <f>IF($L4082="비가동",0,IF($B4082="in",VLOOKUP($E4082,[1]투입량!$M:$T,3,FALSE),VLOOKUP($E4082,[1]투입량!$D:$I,3,FALSE)))</f>
        <v>E6005</v>
      </c>
      <c r="W4082" s="29">
        <f>IF($L4082="비가동",0,IF($B4082="in",VLOOKUP($E4082,[1]투입량!$M:$T,6,FALSE),VLOOKUP($E4082,[1]투입량!$D:$I,5,FALSE)))</f>
        <v>120</v>
      </c>
      <c r="X4082" s="29">
        <f t="shared" si="333"/>
        <v>6336</v>
      </c>
      <c r="Y4082" s="65">
        <f>IF(V4082=0,0,VLOOKUP(V4082,[1]원재료!C:H,3,0)*0.001)</f>
        <v>4.62</v>
      </c>
      <c r="Z4082" s="65">
        <f t="shared" si="332"/>
        <v>29272.32</v>
      </c>
      <c r="AA4082" s="28"/>
      <c r="AB4082" s="66" t="s">
        <v>232</v>
      </c>
    </row>
    <row r="4083" spans="1:28" ht="19.5" customHeight="1" x14ac:dyDescent="0.45">
      <c r="A4083" s="58">
        <v>46172</v>
      </c>
      <c r="B4083" s="62" t="s">
        <v>29</v>
      </c>
      <c r="C4083" s="63" t="s">
        <v>168</v>
      </c>
      <c r="D4083" s="31" t="s">
        <v>304</v>
      </c>
      <c r="E4083" s="28" t="s">
        <v>305</v>
      </c>
      <c r="F4083" s="27" t="str">
        <f>VLOOKUP(표1[[#This Row],[품번]],[1]!품번구분[#Data],2,0)</f>
        <v>G</v>
      </c>
      <c r="G4083" s="28">
        <v>40</v>
      </c>
      <c r="H4083" s="28">
        <v>75</v>
      </c>
      <c r="I4083" s="28">
        <v>0</v>
      </c>
      <c r="J4083" s="29">
        <f>표1[[#This Row],[C/V]]*표1[[#This Row],[판수]]-표1[[#This Row],[불량수량]]</f>
        <v>3000</v>
      </c>
      <c r="K4083" s="28" t="s">
        <v>306</v>
      </c>
      <c r="L4083" s="28" t="s">
        <v>34</v>
      </c>
      <c r="M4083" s="44" t="s">
        <v>230</v>
      </c>
      <c r="N4083" s="55" t="s">
        <v>231</v>
      </c>
      <c r="O4083" s="25">
        <f t="shared" si="334"/>
        <v>540</v>
      </c>
      <c r="P4083" s="31">
        <v>0</v>
      </c>
      <c r="Q4083" s="64"/>
      <c r="R4083" s="33">
        <f t="shared" si="336"/>
        <v>8.3333333333333339</v>
      </c>
      <c r="S4083" s="34">
        <f t="shared" si="335"/>
        <v>180</v>
      </c>
      <c r="T4083" s="29">
        <f>IF(L4083="비가동",0,VLOOKUP(E4083,[1]단가!$D$4:$G$1048576,4,0))</f>
        <v>95</v>
      </c>
      <c r="U4083" s="29">
        <f t="shared" ref="U4083:U4146" si="337">IF(L4083="비가동",0,T4083*J4083)</f>
        <v>285000</v>
      </c>
      <c r="V4083" s="36" t="str">
        <f>IF($L4083="비가동",0,IF($B4083="in",VLOOKUP($E4083,[1]투입량!$M:$T,3,FALSE),VLOOKUP($E4083,[1]투입량!$D:$I,3,FALSE)))</f>
        <v>E4005-1</v>
      </c>
      <c r="W4083" s="29">
        <f>IF($L4083="비가동",0,IF($B4083="in",VLOOKUP($E4083,[1]투입량!$M:$T,6,FALSE),VLOOKUP($E4083,[1]투입량!$D:$I,5,FALSE)))</f>
        <v>272</v>
      </c>
      <c r="X4083" s="29">
        <f t="shared" si="333"/>
        <v>22440.000000000004</v>
      </c>
      <c r="Y4083" s="65">
        <f>IF(V4083=0,0,VLOOKUP(V4083,[1]원재료!C:H,3,0)*0.001)</f>
        <v>3.24</v>
      </c>
      <c r="Z4083" s="65">
        <f t="shared" ref="Z4083:Z4146" si="338">Y4083*X4083</f>
        <v>72705.60000000002</v>
      </c>
      <c r="AA4083" s="28"/>
      <c r="AB4083" s="66" t="s">
        <v>232</v>
      </c>
    </row>
    <row r="4084" spans="1:28" ht="19.5" customHeight="1" x14ac:dyDescent="0.45">
      <c r="A4084" s="58">
        <v>46172</v>
      </c>
      <c r="B4084" s="62" t="s">
        <v>29</v>
      </c>
      <c r="C4084" s="63" t="s">
        <v>168</v>
      </c>
      <c r="D4084" s="31" t="s">
        <v>307</v>
      </c>
      <c r="E4084" s="28" t="s">
        <v>489</v>
      </c>
      <c r="F4084" s="27" t="str">
        <f>VLOOKUP(표1[[#This Row],[품번]],[1]!품번구분[#Data],2,0)</f>
        <v>G</v>
      </c>
      <c r="G4084" s="28">
        <v>16</v>
      </c>
      <c r="H4084" s="28">
        <v>75</v>
      </c>
      <c r="I4084" s="28">
        <v>0</v>
      </c>
      <c r="J4084" s="29">
        <f>표1[[#This Row],[C/V]]*표1[[#This Row],[판수]]-표1[[#This Row],[불량수량]]</f>
        <v>1200</v>
      </c>
      <c r="K4084" s="28" t="s">
        <v>306</v>
      </c>
      <c r="L4084" s="28" t="s">
        <v>34</v>
      </c>
      <c r="M4084" s="44" t="s">
        <v>230</v>
      </c>
      <c r="N4084" s="55" t="s">
        <v>231</v>
      </c>
      <c r="O4084" s="25">
        <f t="shared" si="334"/>
        <v>540</v>
      </c>
      <c r="P4084" s="31">
        <v>0</v>
      </c>
      <c r="Q4084" s="64"/>
      <c r="R4084" s="33">
        <f t="shared" si="336"/>
        <v>8.3333333333333339</v>
      </c>
      <c r="S4084" s="34">
        <f t="shared" si="335"/>
        <v>180</v>
      </c>
      <c r="T4084" s="29">
        <f>IF(L4084="비가동",0,VLOOKUP(E4084,[1]단가!$D$4:$G$1048576,4,0))</f>
        <v>130</v>
      </c>
      <c r="U4084" s="29">
        <f t="shared" si="337"/>
        <v>156000</v>
      </c>
      <c r="V4084" s="36">
        <f>IF($L4084="비가동",0,IF($B4084="in",VLOOKUP($E4084,[1]투입량!$M:$T,3,FALSE),VLOOKUP($E4084,[1]투입량!$D:$I,3,FALSE)))</f>
        <v>0</v>
      </c>
      <c r="W4084" s="29">
        <f>IF($L4084="비가동",0,IF($B4084="in",VLOOKUP($E4084,[1]투입량!$M:$T,6,FALSE),VLOOKUP($E4084,[1]투입량!$D:$I,5,FALSE)))</f>
        <v>0</v>
      </c>
      <c r="X4084" s="29">
        <f t="shared" ref="X4084:X4147" si="339">IF(L4084="비가동",0,(W4084*1.1)*H4084)</f>
        <v>0</v>
      </c>
      <c r="Y4084" s="65">
        <f>IF(V4084=0,0,VLOOKUP(V4084,[1]원재료!C:H,3,0)*0.001)</f>
        <v>0</v>
      </c>
      <c r="Z4084" s="65">
        <f t="shared" si="338"/>
        <v>0</v>
      </c>
      <c r="AA4084" s="28"/>
      <c r="AB4084" s="66" t="s">
        <v>232</v>
      </c>
    </row>
    <row r="4085" spans="1:28" ht="19.5" customHeight="1" x14ac:dyDescent="0.45">
      <c r="A4085" s="58">
        <v>46172</v>
      </c>
      <c r="B4085" s="62" t="s">
        <v>29</v>
      </c>
      <c r="C4085" s="63" t="s">
        <v>168</v>
      </c>
      <c r="D4085" s="31" t="s">
        <v>309</v>
      </c>
      <c r="E4085" s="28" t="s">
        <v>518</v>
      </c>
      <c r="F4085" s="27" t="str">
        <f>VLOOKUP(표1[[#This Row],[품번]],[1]!품번구분[#Data],2,0)</f>
        <v>G</v>
      </c>
      <c r="G4085" s="28">
        <v>16</v>
      </c>
      <c r="H4085" s="28">
        <v>75</v>
      </c>
      <c r="I4085" s="28">
        <v>0</v>
      </c>
      <c r="J4085" s="29">
        <f>표1[[#This Row],[C/V]]*표1[[#This Row],[판수]]-표1[[#This Row],[불량수량]]</f>
        <v>1200</v>
      </c>
      <c r="K4085" s="28" t="s">
        <v>306</v>
      </c>
      <c r="L4085" s="28" t="s">
        <v>34</v>
      </c>
      <c r="M4085" s="44" t="s">
        <v>230</v>
      </c>
      <c r="N4085" s="55" t="s">
        <v>231</v>
      </c>
      <c r="O4085" s="25">
        <f t="shared" si="334"/>
        <v>540</v>
      </c>
      <c r="P4085" s="31">
        <v>0</v>
      </c>
      <c r="Q4085" s="64"/>
      <c r="R4085" s="33">
        <f t="shared" si="336"/>
        <v>8.3333333333333339</v>
      </c>
      <c r="S4085" s="34">
        <f t="shared" si="335"/>
        <v>180</v>
      </c>
      <c r="T4085" s="29">
        <f>IF(L4085="비가동",0,VLOOKUP(E4085,[1]단가!$D$4:$G$1048576,4,0))</f>
        <v>179</v>
      </c>
      <c r="U4085" s="29">
        <f t="shared" si="337"/>
        <v>214800</v>
      </c>
      <c r="V4085" s="36" t="str">
        <f>IF($L4085="비가동",0,IF($B4085="in",VLOOKUP($E4085,[1]투입량!$M:$T,3,FALSE),VLOOKUP($E4085,[1]투입량!$D:$I,3,FALSE)))</f>
        <v>C5001</v>
      </c>
      <c r="W4085" s="29">
        <f>IF($L4085="비가동",0,IF($B4085="in",VLOOKUP($E4085,[1]투입량!$M:$T,6,FALSE),VLOOKUP($E4085,[1]투입량!$D:$I,5,FALSE)))</f>
        <v>464</v>
      </c>
      <c r="X4085" s="29">
        <f t="shared" si="339"/>
        <v>38280</v>
      </c>
      <c r="Y4085" s="65">
        <f>IF(V4085=0,0,VLOOKUP(V4085,[1]원재료!C:H,3,0)*0.001)</f>
        <v>7.4</v>
      </c>
      <c r="Z4085" s="65">
        <f t="shared" si="338"/>
        <v>283272</v>
      </c>
      <c r="AA4085" s="28"/>
      <c r="AB4085" s="66" t="s">
        <v>232</v>
      </c>
    </row>
    <row r="4086" spans="1:28" ht="19.5" customHeight="1" x14ac:dyDescent="0.45">
      <c r="A4086" s="58">
        <v>46172</v>
      </c>
      <c r="B4086" s="62" t="s">
        <v>29</v>
      </c>
      <c r="C4086" s="63" t="s">
        <v>168</v>
      </c>
      <c r="D4086" s="31" t="s">
        <v>304</v>
      </c>
      <c r="E4086" s="28" t="s">
        <v>305</v>
      </c>
      <c r="F4086" s="27" t="str">
        <f>VLOOKUP(표1[[#This Row],[품번]],[1]!품번구분[#Data],2,0)</f>
        <v>G</v>
      </c>
      <c r="G4086" s="28">
        <v>40</v>
      </c>
      <c r="H4086" s="28">
        <v>105</v>
      </c>
      <c r="I4086" s="28">
        <v>0</v>
      </c>
      <c r="J4086" s="29">
        <f>표1[[#This Row],[C/V]]*표1[[#This Row],[판수]]-표1[[#This Row],[불량수량]]</f>
        <v>4200</v>
      </c>
      <c r="K4086" s="28" t="s">
        <v>311</v>
      </c>
      <c r="L4086" s="28" t="s">
        <v>117</v>
      </c>
      <c r="M4086" s="44" t="s">
        <v>231</v>
      </c>
      <c r="N4086" s="55" t="s">
        <v>230</v>
      </c>
      <c r="O4086" s="25">
        <f t="shared" si="334"/>
        <v>750</v>
      </c>
      <c r="P4086" s="31">
        <v>0</v>
      </c>
      <c r="Q4086" s="64"/>
      <c r="R4086" s="33">
        <f t="shared" si="336"/>
        <v>8.4</v>
      </c>
      <c r="S4086" s="34">
        <f t="shared" si="335"/>
        <v>180</v>
      </c>
      <c r="T4086" s="29">
        <f>IF(L4086="비가동",0,VLOOKUP(E4086,[1]단가!$D$4:$G$1048576,4,0))</f>
        <v>95</v>
      </c>
      <c r="U4086" s="29">
        <f t="shared" si="337"/>
        <v>399000</v>
      </c>
      <c r="V4086" s="36" t="str">
        <f>IF($L4086="비가동",0,IF($B4086="in",VLOOKUP($E4086,[1]투입량!$M:$T,3,FALSE),VLOOKUP($E4086,[1]투입량!$D:$I,3,FALSE)))</f>
        <v>E4005-1</v>
      </c>
      <c r="W4086" s="29">
        <f>IF($L4086="비가동",0,IF($B4086="in",VLOOKUP($E4086,[1]투입량!$M:$T,6,FALSE),VLOOKUP($E4086,[1]투입량!$D:$I,5,FALSE)))</f>
        <v>272</v>
      </c>
      <c r="X4086" s="29">
        <f t="shared" si="339"/>
        <v>31416.000000000004</v>
      </c>
      <c r="Y4086" s="65">
        <f>IF(V4086=0,0,VLOOKUP(V4086,[1]원재료!C:H,3,0)*0.001)</f>
        <v>3.24</v>
      </c>
      <c r="Z4086" s="65">
        <f t="shared" si="338"/>
        <v>101787.84000000003</v>
      </c>
      <c r="AA4086" s="28"/>
      <c r="AB4086" s="66" t="s">
        <v>232</v>
      </c>
    </row>
    <row r="4087" spans="1:28" ht="19.5" customHeight="1" x14ac:dyDescent="0.45">
      <c r="A4087" s="58">
        <v>46172</v>
      </c>
      <c r="B4087" s="62" t="s">
        <v>29</v>
      </c>
      <c r="C4087" s="63" t="s">
        <v>168</v>
      </c>
      <c r="D4087" s="31" t="s">
        <v>307</v>
      </c>
      <c r="E4087" s="28" t="s">
        <v>489</v>
      </c>
      <c r="F4087" s="27" t="str">
        <f>VLOOKUP(표1[[#This Row],[품번]],[1]!품번구분[#Data],2,0)</f>
        <v>G</v>
      </c>
      <c r="G4087" s="28">
        <v>16</v>
      </c>
      <c r="H4087" s="28">
        <v>105</v>
      </c>
      <c r="I4087" s="28">
        <v>0</v>
      </c>
      <c r="J4087" s="29">
        <f>표1[[#This Row],[C/V]]*표1[[#This Row],[판수]]-표1[[#This Row],[불량수량]]</f>
        <v>1680</v>
      </c>
      <c r="K4087" s="28" t="s">
        <v>311</v>
      </c>
      <c r="L4087" s="28" t="s">
        <v>117</v>
      </c>
      <c r="M4087" s="44" t="s">
        <v>231</v>
      </c>
      <c r="N4087" s="55" t="s">
        <v>230</v>
      </c>
      <c r="O4087" s="25">
        <f t="shared" si="334"/>
        <v>750</v>
      </c>
      <c r="P4087" s="31">
        <v>0</v>
      </c>
      <c r="Q4087" s="64"/>
      <c r="R4087" s="33">
        <f t="shared" si="336"/>
        <v>8.4</v>
      </c>
      <c r="S4087" s="34">
        <f t="shared" si="335"/>
        <v>180</v>
      </c>
      <c r="T4087" s="29">
        <f>IF(L4087="비가동",0,VLOOKUP(E4087,[1]단가!$D$4:$G$1048576,4,0))</f>
        <v>130</v>
      </c>
      <c r="U4087" s="29">
        <f t="shared" si="337"/>
        <v>218400</v>
      </c>
      <c r="V4087" s="36">
        <f>IF($L4087="비가동",0,IF($B4087="in",VLOOKUP($E4087,[1]투입량!$M:$T,3,FALSE),VLOOKUP($E4087,[1]투입량!$D:$I,3,FALSE)))</f>
        <v>0</v>
      </c>
      <c r="W4087" s="29">
        <f>IF($L4087="비가동",0,IF($B4087="in",VLOOKUP($E4087,[1]투입량!$M:$T,6,FALSE),VLOOKUP($E4087,[1]투입량!$D:$I,5,FALSE)))</f>
        <v>0</v>
      </c>
      <c r="X4087" s="29">
        <f t="shared" si="339"/>
        <v>0</v>
      </c>
      <c r="Y4087" s="65">
        <f>IF(V4087=0,0,VLOOKUP(V4087,[1]원재료!C:H,3,0)*0.001)</f>
        <v>0</v>
      </c>
      <c r="Z4087" s="65">
        <f t="shared" si="338"/>
        <v>0</v>
      </c>
      <c r="AA4087" s="28"/>
      <c r="AB4087" s="66" t="s">
        <v>232</v>
      </c>
    </row>
    <row r="4088" spans="1:28" ht="19.5" customHeight="1" x14ac:dyDescent="0.45">
      <c r="A4088" s="58">
        <v>46172</v>
      </c>
      <c r="B4088" s="62" t="s">
        <v>29</v>
      </c>
      <c r="C4088" s="63" t="s">
        <v>168</v>
      </c>
      <c r="D4088" s="31" t="s">
        <v>309</v>
      </c>
      <c r="E4088" s="28" t="s">
        <v>518</v>
      </c>
      <c r="F4088" s="27" t="str">
        <f>VLOOKUP(표1[[#This Row],[품번]],[1]!품번구분[#Data],2,0)</f>
        <v>G</v>
      </c>
      <c r="G4088" s="28">
        <v>16</v>
      </c>
      <c r="H4088" s="28">
        <v>105</v>
      </c>
      <c r="I4088" s="28">
        <v>0</v>
      </c>
      <c r="J4088" s="29">
        <f>표1[[#This Row],[C/V]]*표1[[#This Row],[판수]]-표1[[#This Row],[불량수량]]</f>
        <v>1680</v>
      </c>
      <c r="K4088" s="28" t="s">
        <v>311</v>
      </c>
      <c r="L4088" s="28" t="s">
        <v>117</v>
      </c>
      <c r="M4088" s="44" t="s">
        <v>231</v>
      </c>
      <c r="N4088" s="55" t="s">
        <v>230</v>
      </c>
      <c r="O4088" s="25">
        <f t="shared" si="334"/>
        <v>750</v>
      </c>
      <c r="P4088" s="31">
        <v>0</v>
      </c>
      <c r="Q4088" s="64"/>
      <c r="R4088" s="33">
        <f t="shared" si="336"/>
        <v>8.4</v>
      </c>
      <c r="S4088" s="34">
        <f t="shared" si="335"/>
        <v>180</v>
      </c>
      <c r="T4088" s="29">
        <f>IF(L4088="비가동",0,VLOOKUP(E4088,[1]단가!$D$4:$G$1048576,4,0))</f>
        <v>179</v>
      </c>
      <c r="U4088" s="29">
        <f t="shared" si="337"/>
        <v>300720</v>
      </c>
      <c r="V4088" s="36" t="str">
        <f>IF($L4088="비가동",0,IF($B4088="in",VLOOKUP($E4088,[1]투입량!$M:$T,3,FALSE),VLOOKUP($E4088,[1]투입량!$D:$I,3,FALSE)))</f>
        <v>C5001</v>
      </c>
      <c r="W4088" s="29">
        <f>IF($L4088="비가동",0,IF($B4088="in",VLOOKUP($E4088,[1]투입량!$M:$T,6,FALSE),VLOOKUP($E4088,[1]투입량!$D:$I,5,FALSE)))</f>
        <v>464</v>
      </c>
      <c r="X4088" s="29">
        <f t="shared" si="339"/>
        <v>53592</v>
      </c>
      <c r="Y4088" s="65">
        <f>IF(V4088=0,0,VLOOKUP(V4088,[1]원재료!C:H,3,0)*0.001)</f>
        <v>7.4</v>
      </c>
      <c r="Z4088" s="65">
        <f t="shared" si="338"/>
        <v>396580.80000000005</v>
      </c>
      <c r="AA4088" s="28"/>
      <c r="AB4088" s="66" t="s">
        <v>232</v>
      </c>
    </row>
    <row r="4089" spans="1:28" ht="19.5" customHeight="1" x14ac:dyDescent="0.45">
      <c r="A4089" s="58">
        <v>46172</v>
      </c>
      <c r="B4089" s="62" t="s">
        <v>29</v>
      </c>
      <c r="C4089" s="63" t="s">
        <v>168</v>
      </c>
      <c r="D4089" s="31" t="s">
        <v>312</v>
      </c>
      <c r="E4089" s="28" t="s">
        <v>313</v>
      </c>
      <c r="F4089" s="27" t="str">
        <f>VLOOKUP(표1[[#This Row],[품번]],[1]!품번구분[#Data],2,0)</f>
        <v>G</v>
      </c>
      <c r="G4089" s="28">
        <v>6</v>
      </c>
      <c r="H4089" s="28">
        <v>69</v>
      </c>
      <c r="I4089" s="28">
        <v>0</v>
      </c>
      <c r="J4089" s="29">
        <f>표1[[#This Row],[C/V]]*표1[[#This Row],[판수]]-표1[[#This Row],[불량수량]]</f>
        <v>414</v>
      </c>
      <c r="K4089" s="28" t="s">
        <v>314</v>
      </c>
      <c r="L4089" s="28" t="s">
        <v>34</v>
      </c>
      <c r="M4089" s="44" t="s">
        <v>231</v>
      </c>
      <c r="N4089" s="55" t="s">
        <v>230</v>
      </c>
      <c r="O4089" s="25">
        <f t="shared" si="334"/>
        <v>540</v>
      </c>
      <c r="P4089" s="31">
        <v>0</v>
      </c>
      <c r="Q4089" s="64"/>
      <c r="R4089" s="33">
        <f t="shared" si="336"/>
        <v>7.6666666666666661</v>
      </c>
      <c r="S4089" s="34">
        <f t="shared" si="335"/>
        <v>167</v>
      </c>
      <c r="T4089" s="29">
        <f>IF(L4089="비가동",0,VLOOKUP(E4089,[1]단가!$D$4:$G$1048576,4,0))</f>
        <v>408.6</v>
      </c>
      <c r="U4089" s="29">
        <f t="shared" si="337"/>
        <v>169160.40000000002</v>
      </c>
      <c r="V4089" s="36" t="str">
        <f>IF($L4089="비가동",0,IF($B4089="in",VLOOKUP($E4089,[1]투입량!$M:$T,3,FALSE),VLOOKUP($E4089,[1]투입량!$D:$I,3,FALSE)))</f>
        <v>E5005-1</v>
      </c>
      <c r="W4089" s="29">
        <f>IF($L4089="비가동",0,IF($B4089="in",VLOOKUP($E4089,[1]투입량!$M:$T,6,FALSE),VLOOKUP($E4089,[1]투입량!$D:$I,5,FALSE)))</f>
        <v>0</v>
      </c>
      <c r="X4089" s="29">
        <f t="shared" si="339"/>
        <v>0</v>
      </c>
      <c r="Y4089" s="65">
        <f>IF(V4089=0,0,VLOOKUP(V4089,[1]원재료!C:H,3,0)*0.001)</f>
        <v>3.25</v>
      </c>
      <c r="Z4089" s="65">
        <f t="shared" si="338"/>
        <v>0</v>
      </c>
      <c r="AA4089" s="28"/>
      <c r="AB4089" s="66" t="s">
        <v>232</v>
      </c>
    </row>
    <row r="4090" spans="1:28" ht="19.5" customHeight="1" x14ac:dyDescent="0.45">
      <c r="A4090" s="58">
        <v>46172</v>
      </c>
      <c r="B4090" s="62" t="s">
        <v>29</v>
      </c>
      <c r="C4090" s="63" t="s">
        <v>168</v>
      </c>
      <c r="D4090" s="31" t="s">
        <v>315</v>
      </c>
      <c r="E4090" s="28" t="s">
        <v>313</v>
      </c>
      <c r="F4090" s="27" t="str">
        <f>VLOOKUP(표1[[#This Row],[품번]],[1]!품번구분[#Data],2,0)</f>
        <v>G</v>
      </c>
      <c r="G4090" s="28">
        <v>14</v>
      </c>
      <c r="H4090" s="28">
        <v>69</v>
      </c>
      <c r="I4090" s="28">
        <v>0</v>
      </c>
      <c r="J4090" s="29">
        <f>표1[[#This Row],[C/V]]*표1[[#This Row],[판수]]-표1[[#This Row],[불량수량]]</f>
        <v>966</v>
      </c>
      <c r="K4090" s="28" t="s">
        <v>314</v>
      </c>
      <c r="L4090" s="28" t="s">
        <v>34</v>
      </c>
      <c r="M4090" s="44" t="s">
        <v>230</v>
      </c>
      <c r="N4090" s="55" t="s">
        <v>231</v>
      </c>
      <c r="O4090" s="25">
        <f t="shared" si="334"/>
        <v>540</v>
      </c>
      <c r="P4090" s="31">
        <v>0</v>
      </c>
      <c r="Q4090" s="64"/>
      <c r="R4090" s="33">
        <f t="shared" si="336"/>
        <v>7.6666666666666661</v>
      </c>
      <c r="S4090" s="34">
        <f t="shared" si="335"/>
        <v>167</v>
      </c>
      <c r="T4090" s="29">
        <f>IF(L4090="비가동",0,VLOOKUP(E4090,[1]단가!$D$4:$G$1048576,4,0))</f>
        <v>408.6</v>
      </c>
      <c r="U4090" s="29">
        <f t="shared" si="337"/>
        <v>394707.60000000003</v>
      </c>
      <c r="V4090" s="36" t="str">
        <f>IF($L4090="비가동",0,IF($B4090="in",VLOOKUP($E4090,[1]투입량!$M:$T,3,FALSE),VLOOKUP($E4090,[1]투입량!$D:$I,3,FALSE)))</f>
        <v>E5005-1</v>
      </c>
      <c r="W4090" s="29">
        <f>IF($L4090="비가동",0,IF($B4090="in",VLOOKUP($E4090,[1]투입량!$M:$T,6,FALSE),VLOOKUP($E4090,[1]투입량!$D:$I,5,FALSE)))</f>
        <v>0</v>
      </c>
      <c r="X4090" s="29">
        <f t="shared" si="339"/>
        <v>0</v>
      </c>
      <c r="Y4090" s="65">
        <f>IF(V4090=0,0,VLOOKUP(V4090,[1]원재료!C:H,3,0)*0.001)</f>
        <v>3.25</v>
      </c>
      <c r="Z4090" s="65">
        <f t="shared" si="338"/>
        <v>0</v>
      </c>
      <c r="AA4090" s="28"/>
      <c r="AB4090" s="66" t="s">
        <v>232</v>
      </c>
    </row>
    <row r="4091" spans="1:28" ht="19.5" customHeight="1" x14ac:dyDescent="0.45">
      <c r="A4091" s="58">
        <v>46172</v>
      </c>
      <c r="B4091" s="62" t="s">
        <v>29</v>
      </c>
      <c r="C4091" s="63" t="s">
        <v>168</v>
      </c>
      <c r="D4091" s="31" t="s">
        <v>317</v>
      </c>
      <c r="E4091" s="28" t="s">
        <v>318</v>
      </c>
      <c r="F4091" s="27" t="str">
        <f>VLOOKUP(표1[[#This Row],[품번]],[1]!품번구분[#Data],2,0)</f>
        <v>G</v>
      </c>
      <c r="G4091" s="28">
        <v>70</v>
      </c>
      <c r="H4091" s="28">
        <v>46</v>
      </c>
      <c r="I4091" s="28">
        <v>0</v>
      </c>
      <c r="J4091" s="29">
        <f>표1[[#This Row],[C/V]]*표1[[#This Row],[판수]]-표1[[#This Row],[불량수량]]</f>
        <v>3220</v>
      </c>
      <c r="K4091" s="28" t="s">
        <v>314</v>
      </c>
      <c r="L4091" s="28" t="s">
        <v>34</v>
      </c>
      <c r="M4091" s="44" t="s">
        <v>230</v>
      </c>
      <c r="N4091" s="55" t="s">
        <v>231</v>
      </c>
      <c r="O4091" s="25">
        <f t="shared" si="334"/>
        <v>540</v>
      </c>
      <c r="P4091" s="31">
        <v>0</v>
      </c>
      <c r="Q4091" s="64"/>
      <c r="R4091" s="33">
        <f t="shared" si="336"/>
        <v>5.1111111111111107</v>
      </c>
      <c r="S4091" s="34">
        <f t="shared" si="335"/>
        <v>110</v>
      </c>
      <c r="T4091" s="29">
        <f>IF(L4091="비가동",0,VLOOKUP(E4091,[1]단가!$D$4:$G$1048576,4,0))</f>
        <v>172</v>
      </c>
      <c r="U4091" s="29">
        <f t="shared" si="337"/>
        <v>553840</v>
      </c>
      <c r="V4091" s="36" t="str">
        <f>IF($L4091="비가동",0,IF($B4091="in",VLOOKUP($E4091,[1]투입량!$M:$T,3,FALSE),VLOOKUP($E4091,[1]투입량!$D:$I,3,FALSE)))</f>
        <v>E6005</v>
      </c>
      <c r="W4091" s="29">
        <f>IF($L4091="비가동",0,IF($B4091="in",VLOOKUP($E4091,[1]투입량!$M:$T,6,FALSE),VLOOKUP($E4091,[1]투입량!$D:$I,5,FALSE)))</f>
        <v>0</v>
      </c>
      <c r="X4091" s="29">
        <f t="shared" si="339"/>
        <v>0</v>
      </c>
      <c r="Y4091" s="65">
        <f>IF(V4091=0,0,VLOOKUP(V4091,[1]원재료!C:H,3,0)*0.001)</f>
        <v>4.62</v>
      </c>
      <c r="Z4091" s="65">
        <f t="shared" si="338"/>
        <v>0</v>
      </c>
      <c r="AA4091" s="28"/>
      <c r="AB4091" s="66" t="s">
        <v>232</v>
      </c>
    </row>
    <row r="4092" spans="1:28" ht="19.5" customHeight="1" x14ac:dyDescent="0.45">
      <c r="A4092" s="58">
        <v>46172</v>
      </c>
      <c r="B4092" s="62" t="s">
        <v>29</v>
      </c>
      <c r="C4092" s="63" t="s">
        <v>168</v>
      </c>
      <c r="D4092" s="31" t="s">
        <v>312</v>
      </c>
      <c r="E4092" s="28" t="s">
        <v>313</v>
      </c>
      <c r="F4092" s="27" t="str">
        <f>VLOOKUP(표1[[#This Row],[품번]],[1]!품번구분[#Data],2,0)</f>
        <v>G</v>
      </c>
      <c r="G4092" s="28">
        <v>6</v>
      </c>
      <c r="H4092" s="28">
        <v>98</v>
      </c>
      <c r="I4092" s="28">
        <v>0</v>
      </c>
      <c r="J4092" s="29">
        <f>표1[[#This Row],[C/V]]*표1[[#This Row],[판수]]-표1[[#This Row],[불량수량]]</f>
        <v>588</v>
      </c>
      <c r="K4092" s="28" t="s">
        <v>319</v>
      </c>
      <c r="L4092" s="28" t="s">
        <v>117</v>
      </c>
      <c r="M4092" s="44" t="s">
        <v>230</v>
      </c>
      <c r="N4092" s="55" t="s">
        <v>231</v>
      </c>
      <c r="O4092" s="25">
        <f t="shared" si="334"/>
        <v>600</v>
      </c>
      <c r="P4092" s="31">
        <v>0</v>
      </c>
      <c r="Q4092" s="64"/>
      <c r="R4092" s="33">
        <f t="shared" si="336"/>
        <v>9.8000000000000007</v>
      </c>
      <c r="S4092" s="34">
        <f t="shared" si="335"/>
        <v>167</v>
      </c>
      <c r="T4092" s="29">
        <f>IF(L4092="비가동",0,VLOOKUP(E4092,[1]단가!$D$4:$G$1048576,4,0))</f>
        <v>408.6</v>
      </c>
      <c r="U4092" s="29">
        <f t="shared" si="337"/>
        <v>240256.80000000002</v>
      </c>
      <c r="V4092" s="36" t="str">
        <f>IF($L4092="비가동",0,IF($B4092="in",VLOOKUP($E4092,[1]투입량!$M:$T,3,FALSE),VLOOKUP($E4092,[1]투입량!$D:$I,3,FALSE)))</f>
        <v>E5005-1</v>
      </c>
      <c r="W4092" s="29">
        <f>IF($L4092="비가동",0,IF($B4092="in",VLOOKUP($E4092,[1]투입량!$M:$T,6,FALSE),VLOOKUP($E4092,[1]투입량!$D:$I,5,FALSE)))</f>
        <v>0</v>
      </c>
      <c r="X4092" s="29">
        <f t="shared" si="339"/>
        <v>0</v>
      </c>
      <c r="Y4092" s="65">
        <f>IF(V4092=0,0,VLOOKUP(V4092,[1]원재료!C:H,3,0)*0.001)</f>
        <v>3.25</v>
      </c>
      <c r="Z4092" s="65">
        <f t="shared" si="338"/>
        <v>0</v>
      </c>
      <c r="AA4092" s="28"/>
      <c r="AB4092" s="66" t="s">
        <v>232</v>
      </c>
    </row>
    <row r="4093" spans="1:28" ht="19.5" customHeight="1" x14ac:dyDescent="0.45">
      <c r="A4093" s="58">
        <v>46172</v>
      </c>
      <c r="B4093" s="62" t="s">
        <v>29</v>
      </c>
      <c r="C4093" s="63" t="s">
        <v>168</v>
      </c>
      <c r="D4093" s="31" t="s">
        <v>315</v>
      </c>
      <c r="E4093" s="28" t="s">
        <v>313</v>
      </c>
      <c r="F4093" s="27" t="str">
        <f>VLOOKUP(표1[[#This Row],[품번]],[1]!품번구분[#Data],2,0)</f>
        <v>G</v>
      </c>
      <c r="G4093" s="28">
        <v>14</v>
      </c>
      <c r="H4093" s="28">
        <v>98</v>
      </c>
      <c r="I4093" s="28">
        <v>0</v>
      </c>
      <c r="J4093" s="29">
        <f>표1[[#This Row],[C/V]]*표1[[#This Row],[판수]]-표1[[#This Row],[불량수량]]</f>
        <v>1372</v>
      </c>
      <c r="K4093" s="28" t="s">
        <v>319</v>
      </c>
      <c r="L4093" s="28" t="s">
        <v>117</v>
      </c>
      <c r="M4093" s="44" t="s">
        <v>231</v>
      </c>
      <c r="N4093" s="55" t="s">
        <v>230</v>
      </c>
      <c r="O4093" s="25">
        <f t="shared" si="334"/>
        <v>750</v>
      </c>
      <c r="P4093" s="31">
        <v>0</v>
      </c>
      <c r="Q4093" s="64"/>
      <c r="R4093" s="33">
        <f t="shared" si="336"/>
        <v>7.839999999999999</v>
      </c>
      <c r="S4093" s="34">
        <f t="shared" si="335"/>
        <v>167</v>
      </c>
      <c r="T4093" s="29">
        <f>IF(L4093="비가동",0,VLOOKUP(E4093,[1]단가!$D$4:$G$1048576,4,0))</f>
        <v>408.6</v>
      </c>
      <c r="U4093" s="29">
        <f t="shared" si="337"/>
        <v>560599.20000000007</v>
      </c>
      <c r="V4093" s="36" t="str">
        <f>IF($L4093="비가동",0,IF($B4093="in",VLOOKUP($E4093,[1]투입량!$M:$T,3,FALSE),VLOOKUP($E4093,[1]투입량!$D:$I,3,FALSE)))</f>
        <v>E5005-1</v>
      </c>
      <c r="W4093" s="29">
        <f>IF($L4093="비가동",0,IF($B4093="in",VLOOKUP($E4093,[1]투입량!$M:$T,6,FALSE),VLOOKUP($E4093,[1]투입량!$D:$I,5,FALSE)))</f>
        <v>0</v>
      </c>
      <c r="X4093" s="29">
        <f t="shared" si="339"/>
        <v>0</v>
      </c>
      <c r="Y4093" s="65">
        <f>IF(V4093=0,0,VLOOKUP(V4093,[1]원재료!C:H,3,0)*0.001)</f>
        <v>3.25</v>
      </c>
      <c r="Z4093" s="65">
        <f t="shared" si="338"/>
        <v>0</v>
      </c>
      <c r="AA4093" s="28"/>
      <c r="AB4093" s="66" t="s">
        <v>232</v>
      </c>
    </row>
    <row r="4094" spans="1:28" ht="19.5" customHeight="1" x14ac:dyDescent="0.45">
      <c r="A4094" s="58">
        <v>46172</v>
      </c>
      <c r="B4094" s="62" t="s">
        <v>29</v>
      </c>
      <c r="C4094" s="63" t="s">
        <v>168</v>
      </c>
      <c r="D4094" s="31" t="s">
        <v>317</v>
      </c>
      <c r="E4094" s="28" t="s">
        <v>318</v>
      </c>
      <c r="F4094" s="27" t="str">
        <f>VLOOKUP(표1[[#This Row],[품번]],[1]!품번구분[#Data],2,0)</f>
        <v>G</v>
      </c>
      <c r="G4094" s="28">
        <v>70</v>
      </c>
      <c r="H4094" s="28">
        <v>64</v>
      </c>
      <c r="I4094" s="28">
        <v>0</v>
      </c>
      <c r="J4094" s="29">
        <f>표1[[#This Row],[C/V]]*표1[[#This Row],[판수]]-표1[[#This Row],[불량수량]]</f>
        <v>4480</v>
      </c>
      <c r="K4094" s="28" t="s">
        <v>319</v>
      </c>
      <c r="L4094" s="28" t="s">
        <v>117</v>
      </c>
      <c r="M4094" s="44" t="s">
        <v>231</v>
      </c>
      <c r="N4094" s="55" t="s">
        <v>230</v>
      </c>
      <c r="O4094" s="25">
        <f t="shared" si="334"/>
        <v>750</v>
      </c>
      <c r="P4094" s="31">
        <v>0</v>
      </c>
      <c r="Q4094" s="64"/>
      <c r="R4094" s="33">
        <f t="shared" si="336"/>
        <v>5.12</v>
      </c>
      <c r="S4094" s="34">
        <f t="shared" si="335"/>
        <v>110</v>
      </c>
      <c r="T4094" s="29">
        <f>IF(L4094="비가동",0,VLOOKUP(E4094,[1]단가!$D$4:$G$1048576,4,0))</f>
        <v>172</v>
      </c>
      <c r="U4094" s="29">
        <f t="shared" si="337"/>
        <v>770560</v>
      </c>
      <c r="V4094" s="36" t="str">
        <f>IF($L4094="비가동",0,IF($B4094="in",VLOOKUP($E4094,[1]투입량!$M:$T,3,FALSE),VLOOKUP($E4094,[1]투입량!$D:$I,3,FALSE)))</f>
        <v>E6005</v>
      </c>
      <c r="W4094" s="29">
        <f>IF($L4094="비가동",0,IF($B4094="in",VLOOKUP($E4094,[1]투입량!$M:$T,6,FALSE),VLOOKUP($E4094,[1]투입량!$D:$I,5,FALSE)))</f>
        <v>0</v>
      </c>
      <c r="X4094" s="29">
        <f t="shared" si="339"/>
        <v>0</v>
      </c>
      <c r="Y4094" s="65">
        <f>IF(V4094=0,0,VLOOKUP(V4094,[1]원재료!C:H,3,0)*0.001)</f>
        <v>4.62</v>
      </c>
      <c r="Z4094" s="65">
        <f t="shared" si="338"/>
        <v>0</v>
      </c>
      <c r="AA4094" s="28"/>
      <c r="AB4094" s="66" t="s">
        <v>232</v>
      </c>
    </row>
    <row r="4095" spans="1:28" ht="19.5" customHeight="1" x14ac:dyDescent="0.45">
      <c r="A4095" s="58">
        <v>46172</v>
      </c>
      <c r="B4095" s="62" t="s">
        <v>29</v>
      </c>
      <c r="C4095" s="63" t="s">
        <v>168</v>
      </c>
      <c r="D4095" s="31" t="s">
        <v>365</v>
      </c>
      <c r="E4095" s="28" t="s">
        <v>349</v>
      </c>
      <c r="F4095" s="27" t="str">
        <f>VLOOKUP(표1[[#This Row],[품번]],[1]!품번구분[#Data],2,0)</f>
        <v>G</v>
      </c>
      <c r="G4095" s="28">
        <v>6</v>
      </c>
      <c r="H4095" s="28">
        <v>80</v>
      </c>
      <c r="I4095" s="28">
        <v>0</v>
      </c>
      <c r="J4095" s="29">
        <f>표1[[#This Row],[C/V]]*표1[[#This Row],[판수]]-표1[[#This Row],[불량수량]]</f>
        <v>480</v>
      </c>
      <c r="K4095" s="28" t="s">
        <v>293</v>
      </c>
      <c r="L4095" s="28" t="s">
        <v>34</v>
      </c>
      <c r="M4095" s="44" t="s">
        <v>231</v>
      </c>
      <c r="N4095" s="55" t="s">
        <v>230</v>
      </c>
      <c r="O4095" s="25">
        <f t="shared" si="334"/>
        <v>540</v>
      </c>
      <c r="P4095" s="31">
        <v>0</v>
      </c>
      <c r="Q4095" s="64"/>
      <c r="R4095" s="33">
        <f t="shared" si="336"/>
        <v>8.8888888888888893</v>
      </c>
      <c r="S4095" s="34">
        <f t="shared" si="335"/>
        <v>190</v>
      </c>
      <c r="T4095" s="29">
        <f>IF(L4095="비가동",0,VLOOKUP(E4095,[1]단가!$D$4:$G$1048576,4,0))</f>
        <v>987.7</v>
      </c>
      <c r="U4095" s="29">
        <f t="shared" si="337"/>
        <v>474096</v>
      </c>
      <c r="V4095" s="36" t="str">
        <f>IF($L4095="비가동",0,IF($B4095="in",VLOOKUP($E4095,[1]투입량!$M:$T,3,FALSE),VLOOKUP($E4095,[1]투입량!$D:$I,3,FALSE)))</f>
        <v>E5007</v>
      </c>
      <c r="W4095" s="29">
        <f>IF($L4095="비가동",0,IF($B4095="in",VLOOKUP($E4095,[1]투입량!$M:$T,6,FALSE),VLOOKUP($E4095,[1]투입량!$D:$I,5,FALSE)))</f>
        <v>320</v>
      </c>
      <c r="X4095" s="29">
        <f t="shared" si="339"/>
        <v>28160</v>
      </c>
      <c r="Y4095" s="65">
        <f>IF(V4095=0,0,VLOOKUP(V4095,[1]원재료!C:H,3,0)*0.001)</f>
        <v>4.55</v>
      </c>
      <c r="Z4095" s="65">
        <f t="shared" si="338"/>
        <v>128128</v>
      </c>
      <c r="AA4095" s="28"/>
      <c r="AB4095" s="66" t="s">
        <v>232</v>
      </c>
    </row>
    <row r="4096" spans="1:28" ht="19.5" customHeight="1" x14ac:dyDescent="0.45">
      <c r="A4096" s="58">
        <v>46172</v>
      </c>
      <c r="B4096" s="62" t="s">
        <v>29</v>
      </c>
      <c r="C4096" s="63" t="s">
        <v>168</v>
      </c>
      <c r="D4096" s="31" t="s">
        <v>367</v>
      </c>
      <c r="E4096" s="28" t="s">
        <v>295</v>
      </c>
      <c r="F4096" s="27" t="str">
        <f>VLOOKUP(표1[[#This Row],[품번]],[1]!품번구분[#Data],2,0)</f>
        <v>G</v>
      </c>
      <c r="G4096" s="28">
        <v>9</v>
      </c>
      <c r="H4096" s="28">
        <v>80</v>
      </c>
      <c r="I4096" s="28">
        <v>0</v>
      </c>
      <c r="J4096" s="29">
        <f>표1[[#This Row],[C/V]]*표1[[#This Row],[판수]]-표1[[#This Row],[불량수량]]</f>
        <v>720</v>
      </c>
      <c r="K4096" s="28" t="s">
        <v>293</v>
      </c>
      <c r="L4096" s="28" t="s">
        <v>34</v>
      </c>
      <c r="M4096" s="44" t="s">
        <v>230</v>
      </c>
      <c r="N4096" s="55" t="s">
        <v>231</v>
      </c>
      <c r="O4096" s="25">
        <f t="shared" si="334"/>
        <v>540</v>
      </c>
      <c r="P4096" s="31">
        <v>0</v>
      </c>
      <c r="Q4096" s="64"/>
      <c r="R4096" s="33">
        <f t="shared" si="336"/>
        <v>8.8888888888888893</v>
      </c>
      <c r="S4096" s="34">
        <f t="shared" si="335"/>
        <v>190</v>
      </c>
      <c r="T4096" s="29">
        <f>IF(L4096="비가동",0,VLOOKUP(E4096,[1]단가!$D$4:$G$1048576,4,0))</f>
        <v>250</v>
      </c>
      <c r="U4096" s="29">
        <f t="shared" si="337"/>
        <v>180000</v>
      </c>
      <c r="V4096" s="36" t="str">
        <f>IF($L4096="비가동",0,IF($B4096="in",VLOOKUP($E4096,[1]투입량!$M:$T,3,FALSE),VLOOKUP($E4096,[1]투입량!$D:$I,3,FALSE)))</f>
        <v>E5005-1</v>
      </c>
      <c r="W4096" s="29">
        <f>IF($L4096="비가동",0,IF($B4096="in",VLOOKUP($E4096,[1]투입량!$M:$T,6,FALSE),VLOOKUP($E4096,[1]투입량!$D:$I,5,FALSE)))</f>
        <v>302</v>
      </c>
      <c r="X4096" s="29">
        <f t="shared" si="339"/>
        <v>26576.000000000004</v>
      </c>
      <c r="Y4096" s="65">
        <f>IF(V4096=0,0,VLOOKUP(V4096,[1]원재료!C:H,3,0)*0.001)</f>
        <v>3.25</v>
      </c>
      <c r="Z4096" s="65">
        <f t="shared" si="338"/>
        <v>86372.000000000015</v>
      </c>
      <c r="AA4096" s="28"/>
      <c r="AB4096" s="66" t="s">
        <v>232</v>
      </c>
    </row>
    <row r="4097" spans="1:28" ht="19.5" customHeight="1" x14ac:dyDescent="0.45">
      <c r="A4097" s="58">
        <v>46172</v>
      </c>
      <c r="B4097" s="62" t="s">
        <v>29</v>
      </c>
      <c r="C4097" s="63" t="s">
        <v>168</v>
      </c>
      <c r="D4097" s="31" t="s">
        <v>368</v>
      </c>
      <c r="E4097" s="28" t="s">
        <v>449</v>
      </c>
      <c r="F4097" s="27" t="str">
        <f>VLOOKUP(표1[[#This Row],[품번]],[1]!품번구분[#Data],2,0)</f>
        <v>G</v>
      </c>
      <c r="G4097" s="28">
        <v>168</v>
      </c>
      <c r="H4097" s="28">
        <v>50</v>
      </c>
      <c r="I4097" s="28">
        <v>0</v>
      </c>
      <c r="J4097" s="29">
        <f>표1[[#This Row],[C/V]]*표1[[#This Row],[판수]]-표1[[#This Row],[불량수량]]</f>
        <v>8400</v>
      </c>
      <c r="K4097" s="28" t="s">
        <v>293</v>
      </c>
      <c r="L4097" s="28" t="s">
        <v>34</v>
      </c>
      <c r="M4097" s="44" t="s">
        <v>230</v>
      </c>
      <c r="N4097" s="55" t="s">
        <v>231</v>
      </c>
      <c r="O4097" s="25">
        <f t="shared" si="334"/>
        <v>540</v>
      </c>
      <c r="P4097" s="31">
        <v>0</v>
      </c>
      <c r="Q4097" s="64"/>
      <c r="R4097" s="33">
        <f t="shared" si="336"/>
        <v>5.5555555555555554</v>
      </c>
      <c r="S4097" s="34">
        <f t="shared" si="335"/>
        <v>120</v>
      </c>
      <c r="T4097" s="29">
        <f>IF(L4097="비가동",0,VLOOKUP(E4097,[1]단가!$D$4:$G$1048576,4,0))</f>
        <v>56</v>
      </c>
      <c r="U4097" s="29">
        <f t="shared" si="337"/>
        <v>470400</v>
      </c>
      <c r="V4097" s="36" t="str">
        <f>IF($L4097="비가동",0,IF($B4097="in",VLOOKUP($E4097,[1]투입량!$M:$T,3,FALSE),VLOOKUP($E4097,[1]투입량!$D:$I,3,FALSE)))</f>
        <v>E6501</v>
      </c>
      <c r="W4097" s="29">
        <f>IF($L4097="비가동",0,IF($B4097="in",VLOOKUP($E4097,[1]투입량!$M:$T,6,FALSE),VLOOKUP($E4097,[1]투입량!$D:$I,5,FALSE)))</f>
        <v>40</v>
      </c>
      <c r="X4097" s="29">
        <f t="shared" si="339"/>
        <v>2200</v>
      </c>
      <c r="Y4097" s="65">
        <f>IF(V4097=0,0,VLOOKUP(V4097,[1]원재료!C:H,3,0)*0.001)</f>
        <v>4.7300000000000004</v>
      </c>
      <c r="Z4097" s="65">
        <f t="shared" si="338"/>
        <v>10406.000000000002</v>
      </c>
      <c r="AA4097" s="28"/>
      <c r="AB4097" s="66" t="s">
        <v>232</v>
      </c>
    </row>
    <row r="4098" spans="1:28" ht="19.5" customHeight="1" x14ac:dyDescent="0.45">
      <c r="A4098" s="58">
        <v>46172</v>
      </c>
      <c r="B4098" s="62" t="s">
        <v>29</v>
      </c>
      <c r="C4098" s="63" t="s">
        <v>168</v>
      </c>
      <c r="D4098" s="31" t="s">
        <v>365</v>
      </c>
      <c r="E4098" s="28" t="s">
        <v>349</v>
      </c>
      <c r="F4098" s="27" t="str">
        <f>VLOOKUP(표1[[#This Row],[품번]],[1]!품번구분[#Data],2,0)</f>
        <v>G</v>
      </c>
      <c r="G4098" s="28">
        <v>6</v>
      </c>
      <c r="H4098" s="28">
        <v>110</v>
      </c>
      <c r="I4098" s="28">
        <v>0</v>
      </c>
      <c r="J4098" s="29">
        <f>표1[[#This Row],[C/V]]*표1[[#This Row],[판수]]-표1[[#This Row],[불량수량]]</f>
        <v>660</v>
      </c>
      <c r="K4098" s="28" t="s">
        <v>298</v>
      </c>
      <c r="L4098" s="28" t="s">
        <v>117</v>
      </c>
      <c r="M4098" s="44" t="s">
        <v>231</v>
      </c>
      <c r="N4098" s="55" t="s">
        <v>230</v>
      </c>
      <c r="O4098" s="25">
        <f t="shared" si="334"/>
        <v>750</v>
      </c>
      <c r="P4098" s="31">
        <v>0</v>
      </c>
      <c r="Q4098" s="64"/>
      <c r="R4098" s="33">
        <f t="shared" si="336"/>
        <v>8.8000000000000007</v>
      </c>
      <c r="S4098" s="34">
        <f t="shared" si="335"/>
        <v>190</v>
      </c>
      <c r="T4098" s="29">
        <f>IF(L4098="비가동",0,VLOOKUP(E4098,[1]단가!$D$4:$G$1048576,4,0))</f>
        <v>987.7</v>
      </c>
      <c r="U4098" s="29">
        <f t="shared" si="337"/>
        <v>651882</v>
      </c>
      <c r="V4098" s="36" t="str">
        <f>IF($L4098="비가동",0,IF($B4098="in",VLOOKUP($E4098,[1]투입량!$M:$T,3,FALSE),VLOOKUP($E4098,[1]투입량!$D:$I,3,FALSE)))</f>
        <v>E5007</v>
      </c>
      <c r="W4098" s="29">
        <f>IF($L4098="비가동",0,IF($B4098="in",VLOOKUP($E4098,[1]투입량!$M:$T,6,FALSE),VLOOKUP($E4098,[1]투입량!$D:$I,5,FALSE)))</f>
        <v>320</v>
      </c>
      <c r="X4098" s="29">
        <f t="shared" si="339"/>
        <v>38720</v>
      </c>
      <c r="Y4098" s="65">
        <f>IF(V4098=0,0,VLOOKUP(V4098,[1]원재료!C:H,3,0)*0.001)</f>
        <v>4.55</v>
      </c>
      <c r="Z4098" s="65">
        <f t="shared" si="338"/>
        <v>176176</v>
      </c>
      <c r="AA4098" s="28"/>
      <c r="AB4098" s="66" t="s">
        <v>232</v>
      </c>
    </row>
    <row r="4099" spans="1:28" ht="19.5" customHeight="1" x14ac:dyDescent="0.45">
      <c r="A4099" s="58">
        <v>46172</v>
      </c>
      <c r="B4099" s="62" t="s">
        <v>29</v>
      </c>
      <c r="C4099" s="63" t="s">
        <v>168</v>
      </c>
      <c r="D4099" s="31" t="s">
        <v>367</v>
      </c>
      <c r="E4099" s="28" t="s">
        <v>295</v>
      </c>
      <c r="F4099" s="27" t="str">
        <f>VLOOKUP(표1[[#This Row],[품번]],[1]!품번구분[#Data],2,0)</f>
        <v>G</v>
      </c>
      <c r="G4099" s="28">
        <v>9</v>
      </c>
      <c r="H4099" s="28">
        <v>110</v>
      </c>
      <c r="I4099" s="28">
        <v>0</v>
      </c>
      <c r="J4099" s="29">
        <f>표1[[#This Row],[C/V]]*표1[[#This Row],[판수]]-표1[[#This Row],[불량수량]]</f>
        <v>990</v>
      </c>
      <c r="K4099" s="28" t="s">
        <v>298</v>
      </c>
      <c r="L4099" s="28" t="s">
        <v>117</v>
      </c>
      <c r="M4099" s="44" t="s">
        <v>231</v>
      </c>
      <c r="N4099" s="55" t="s">
        <v>230</v>
      </c>
      <c r="O4099" s="25">
        <f t="shared" ref="O4099:O4162" si="340">IF(OR($M4099="",$N4099="",$M4099=$N4099),0,MAX(0,IF(AND(WEEKDAY($A4099,2)&lt;=5,$L4099="주간"),MIN(ROUND(MOD($N4099-$M4099,1)*1440-IF(AND($M4099&lt;TIME(13,0,0),IF($N4099&lt;=$M4099,$N4099+1,$N4099)&gt;TIME(12,0,0)),(MIN(IF($N4099&lt;=$M4099,$N4099+1,$N4099),TIME(13,0,0))-MAX($M4099,TIME(12,0,0)))*1440,0)-IF(AND($M4099&lt;TIME(17,40,0),IF($N4099&lt;=$M4099,$N4099+1,$N4099)&gt;TIME(17,0,0)),(MIN(IF($N4099&lt;=$M4099,$N4099+1,$N4099),TIME(17,40,0))-MAX($M4099,TIME(17,0,0)))*1440,0),0),620),IF(AND(WEEKDAY($A4099,2)&lt;=5,$L4099="야간"),MIN(ROUND(MOD($N4099-$M4099,1)*1440-IF(AND(IF($M4099&lt;0.5,$M4099+1,$M4099)&lt;TIME(3,30,0)+1,IF($N4099&lt;0.5,$N4099+1,$N4099)&gt;TIME(2,30,0)+1),(MIN(IF($N4099&lt;0.5,$N4099+1,$N4099),TIME(3,30,0)+1)-MAX(IF($M4099&lt;0.5,$M4099+1,$M4099),TIME(2,30,0)+1))*1440,0),0),660),IF(AND(WEEKDAY($A4099,2)&gt;5,$L4099="주간"),MIN(ROUND(MOD($N4099-$M4099,1)*1440-IF(AND($M4099&lt;TIME(13,0,0),IF($N4099&lt;=$M4099,$N4099+1,$N4099)&gt;TIME(12,0,0)),(MIN(IF($N4099&lt;=$M4099,$N4099+1,$N4099),TIME(13,0,0))-MAX($M4099,TIME(12,0,0)))*1440,0),0),540),IF(AND(WEEKDAY($A4099,2)&gt;5,$L4099="야간"),MIN(ROUND(MOD($N4099-$M4099,1)*1440-IF(AND(IF($M4099&lt;0.5,$M4099+1,$M4099)&lt;TIME(3,30,0)+1,IF($N4099&lt;0.5,$N4099+1,$N4099)&gt;TIME(2,0,0)+1),(MIN(IF($N4099&lt;0.5,$N4099+1,$N4099),TIME(3,30,0)+1)-MAX(IF($M4099&lt;0.5,$M4099+1,$M4099),TIME(2,0,0)+1))*1440,0),0),750),0))))-$P4099))</f>
        <v>750</v>
      </c>
      <c r="P4099" s="31">
        <v>0</v>
      </c>
      <c r="Q4099" s="64"/>
      <c r="R4099" s="33">
        <f t="shared" si="336"/>
        <v>8.8000000000000007</v>
      </c>
      <c r="S4099" s="34">
        <f t="shared" ref="S4099:S4162" si="341">SUMIFS(H:H,$A:$A,A4099,$D:$D,D4099,$E:$E,E4099)</f>
        <v>190</v>
      </c>
      <c r="T4099" s="29">
        <f>IF(L4099="비가동",0,VLOOKUP(E4099,[1]단가!$D$4:$G$1048576,4,0))</f>
        <v>250</v>
      </c>
      <c r="U4099" s="29">
        <f t="shared" si="337"/>
        <v>247500</v>
      </c>
      <c r="V4099" s="36" t="str">
        <f>IF($L4099="비가동",0,IF($B4099="in",VLOOKUP($E4099,[1]투입량!$M:$T,3,FALSE),VLOOKUP($E4099,[1]투입량!$D:$I,3,FALSE)))</f>
        <v>E5005-1</v>
      </c>
      <c r="W4099" s="29">
        <f>IF($L4099="비가동",0,IF($B4099="in",VLOOKUP($E4099,[1]투입량!$M:$T,6,FALSE),VLOOKUP($E4099,[1]투입량!$D:$I,5,FALSE)))</f>
        <v>302</v>
      </c>
      <c r="X4099" s="29">
        <f t="shared" si="339"/>
        <v>36542.000000000007</v>
      </c>
      <c r="Y4099" s="65">
        <f>IF(V4099=0,0,VLOOKUP(V4099,[1]원재료!C:H,3,0)*0.001)</f>
        <v>3.25</v>
      </c>
      <c r="Z4099" s="65">
        <f t="shared" si="338"/>
        <v>118761.50000000003</v>
      </c>
      <c r="AA4099" s="28"/>
      <c r="AB4099" s="66" t="s">
        <v>232</v>
      </c>
    </row>
    <row r="4100" spans="1:28" ht="19.5" customHeight="1" x14ac:dyDescent="0.45">
      <c r="A4100" s="58">
        <v>46172</v>
      </c>
      <c r="B4100" s="62" t="s">
        <v>29</v>
      </c>
      <c r="C4100" s="63" t="s">
        <v>168</v>
      </c>
      <c r="D4100" s="31" t="s">
        <v>368</v>
      </c>
      <c r="E4100" s="28" t="s">
        <v>449</v>
      </c>
      <c r="F4100" s="27" t="str">
        <f>VLOOKUP(표1[[#This Row],[품번]],[1]!품번구분[#Data],2,0)</f>
        <v>G</v>
      </c>
      <c r="G4100" s="28">
        <v>168</v>
      </c>
      <c r="H4100" s="28">
        <v>70</v>
      </c>
      <c r="I4100" s="28">
        <v>0</v>
      </c>
      <c r="J4100" s="29">
        <f>표1[[#This Row],[C/V]]*표1[[#This Row],[판수]]-표1[[#This Row],[불량수량]]</f>
        <v>11760</v>
      </c>
      <c r="K4100" s="28" t="s">
        <v>298</v>
      </c>
      <c r="L4100" s="28" t="s">
        <v>117</v>
      </c>
      <c r="M4100" s="44" t="s">
        <v>231</v>
      </c>
      <c r="N4100" s="55" t="s">
        <v>230</v>
      </c>
      <c r="O4100" s="25">
        <f t="shared" si="340"/>
        <v>750</v>
      </c>
      <c r="P4100" s="31">
        <v>0</v>
      </c>
      <c r="Q4100" s="64"/>
      <c r="R4100" s="33">
        <f t="shared" si="336"/>
        <v>5.6000000000000005</v>
      </c>
      <c r="S4100" s="34">
        <f t="shared" si="341"/>
        <v>120</v>
      </c>
      <c r="T4100" s="29">
        <f>IF(L4100="비가동",0,VLOOKUP(E4100,[1]단가!$D$4:$G$1048576,4,0))</f>
        <v>56</v>
      </c>
      <c r="U4100" s="29">
        <f t="shared" si="337"/>
        <v>658560</v>
      </c>
      <c r="V4100" s="36" t="str">
        <f>IF($L4100="비가동",0,IF($B4100="in",VLOOKUP($E4100,[1]투입량!$M:$T,3,FALSE),VLOOKUP($E4100,[1]투입량!$D:$I,3,FALSE)))</f>
        <v>E6501</v>
      </c>
      <c r="W4100" s="29">
        <f>IF($L4100="비가동",0,IF($B4100="in",VLOOKUP($E4100,[1]투입량!$M:$T,6,FALSE),VLOOKUP($E4100,[1]투입량!$D:$I,5,FALSE)))</f>
        <v>40</v>
      </c>
      <c r="X4100" s="29">
        <f t="shared" si="339"/>
        <v>3080</v>
      </c>
      <c r="Y4100" s="65">
        <f>IF(V4100=0,0,VLOOKUP(V4100,[1]원재료!C:H,3,0)*0.001)</f>
        <v>4.7300000000000004</v>
      </c>
      <c r="Z4100" s="65">
        <f t="shared" si="338"/>
        <v>14568.400000000001</v>
      </c>
      <c r="AA4100" s="28"/>
      <c r="AB4100" s="66" t="s">
        <v>232</v>
      </c>
    </row>
    <row r="4101" spans="1:28" ht="19.5" customHeight="1" x14ac:dyDescent="0.45">
      <c r="A4101" s="58">
        <v>46172</v>
      </c>
      <c r="B4101" s="62" t="s">
        <v>29</v>
      </c>
      <c r="C4101" s="63" t="s">
        <v>168</v>
      </c>
      <c r="D4101" s="31" t="s">
        <v>320</v>
      </c>
      <c r="E4101" s="28" t="s">
        <v>438</v>
      </c>
      <c r="F4101" s="27" t="str">
        <f>VLOOKUP(표1[[#This Row],[품번]],[1]!품번구분[#Data],2,0)</f>
        <v>G</v>
      </c>
      <c r="G4101" s="28">
        <v>16</v>
      </c>
      <c r="H4101" s="28">
        <v>77</v>
      </c>
      <c r="I4101" s="28">
        <v>0</v>
      </c>
      <c r="J4101" s="29">
        <f>표1[[#This Row],[C/V]]*표1[[#This Row],[판수]]-표1[[#This Row],[불량수량]]</f>
        <v>1232</v>
      </c>
      <c r="K4101" s="28" t="s">
        <v>327</v>
      </c>
      <c r="L4101" s="28" t="s">
        <v>34</v>
      </c>
      <c r="M4101" s="44" t="s">
        <v>230</v>
      </c>
      <c r="N4101" s="55" t="s">
        <v>231</v>
      </c>
      <c r="O4101" s="25">
        <f t="shared" si="340"/>
        <v>540</v>
      </c>
      <c r="P4101" s="31">
        <v>0</v>
      </c>
      <c r="Q4101" s="64"/>
      <c r="R4101" s="33">
        <f t="shared" si="336"/>
        <v>8.5555555555555571</v>
      </c>
      <c r="S4101" s="34">
        <f t="shared" si="341"/>
        <v>187</v>
      </c>
      <c r="T4101" s="29">
        <f>IF(L4101="비가동",0,VLOOKUP(E4101,[1]단가!$D$4:$G$1048576,4,0))</f>
        <v>168</v>
      </c>
      <c r="U4101" s="29">
        <f t="shared" si="337"/>
        <v>206976</v>
      </c>
      <c r="V4101" s="36" t="str">
        <f>IF($L4101="비가동",0,IF($B4101="in",VLOOKUP($E4101,[1]투입량!$M:$T,3,FALSE),VLOOKUP($E4101,[1]투입량!$D:$I,3,FALSE)))</f>
        <v>E4005</v>
      </c>
      <c r="W4101" s="29">
        <f>IF($L4101="비가동",0,IF($B4101="in",VLOOKUP($E4101,[1]투입량!$M:$T,6,FALSE),VLOOKUP($E4101,[1]투입량!$D:$I,5,FALSE)))</f>
        <v>300</v>
      </c>
      <c r="X4101" s="29">
        <f t="shared" si="339"/>
        <v>25410</v>
      </c>
      <c r="Y4101" s="65">
        <f>IF(V4101=0,0,VLOOKUP(V4101,[1]원재료!C:H,3,0)*0.001)</f>
        <v>3.22</v>
      </c>
      <c r="Z4101" s="65">
        <f t="shared" si="338"/>
        <v>81820.200000000012</v>
      </c>
      <c r="AA4101" s="28"/>
      <c r="AB4101" s="66" t="s">
        <v>232</v>
      </c>
    </row>
    <row r="4102" spans="1:28" ht="19.5" customHeight="1" x14ac:dyDescent="0.45">
      <c r="A4102" s="58">
        <v>46172</v>
      </c>
      <c r="B4102" s="62" t="s">
        <v>29</v>
      </c>
      <c r="C4102" s="63" t="s">
        <v>168</v>
      </c>
      <c r="D4102" s="31" t="s">
        <v>323</v>
      </c>
      <c r="E4102" s="28" t="s">
        <v>324</v>
      </c>
      <c r="F4102" s="27" t="str">
        <f>VLOOKUP(표1[[#This Row],[품번]],[1]!품번구분[#Data],2,0)</f>
        <v>G</v>
      </c>
      <c r="G4102" s="28">
        <v>40</v>
      </c>
      <c r="H4102" s="28">
        <v>77</v>
      </c>
      <c r="I4102" s="28">
        <v>0</v>
      </c>
      <c r="J4102" s="29">
        <f>표1[[#This Row],[C/V]]*표1[[#This Row],[판수]]-표1[[#This Row],[불량수량]]</f>
        <v>3080</v>
      </c>
      <c r="K4102" s="28" t="s">
        <v>327</v>
      </c>
      <c r="L4102" s="28" t="s">
        <v>34</v>
      </c>
      <c r="M4102" s="44" t="s">
        <v>230</v>
      </c>
      <c r="N4102" s="55" t="s">
        <v>231</v>
      </c>
      <c r="O4102" s="25">
        <f t="shared" si="340"/>
        <v>540</v>
      </c>
      <c r="P4102" s="31">
        <v>0</v>
      </c>
      <c r="Q4102" s="64"/>
      <c r="R4102" s="33">
        <f t="shared" ref="R4102:R4165" si="342">IF(H4102=0,"",H4102/O4102*60)</f>
        <v>8.5555555555555571</v>
      </c>
      <c r="S4102" s="34">
        <f t="shared" si="341"/>
        <v>187</v>
      </c>
      <c r="T4102" s="29">
        <f>IF(L4102="비가동",0,VLOOKUP(E4102,[1]단가!$D$4:$G$1048576,4,0))</f>
        <v>65</v>
      </c>
      <c r="U4102" s="29">
        <f t="shared" si="337"/>
        <v>200200</v>
      </c>
      <c r="V4102" s="36" t="str">
        <f>IF($L4102="비가동",0,IF($B4102="in",VLOOKUP($E4102,[1]투입량!$M:$T,3,FALSE),VLOOKUP($E4102,[1]투입량!$D:$I,3,FALSE)))</f>
        <v>E4005</v>
      </c>
      <c r="W4102" s="29">
        <f>IF($L4102="비가동",0,IF($B4102="in",VLOOKUP($E4102,[1]투입량!$M:$T,6,FALSE),VLOOKUP($E4102,[1]투입량!$D:$I,5,FALSE)))</f>
        <v>252</v>
      </c>
      <c r="X4102" s="29">
        <f t="shared" si="339"/>
        <v>21344.400000000005</v>
      </c>
      <c r="Y4102" s="65">
        <f>IF(V4102=0,0,VLOOKUP(V4102,[1]원재료!C:H,3,0)*0.001)</f>
        <v>3.22</v>
      </c>
      <c r="Z4102" s="65">
        <f t="shared" si="338"/>
        <v>68728.968000000023</v>
      </c>
      <c r="AA4102" s="28"/>
      <c r="AB4102" s="66" t="s">
        <v>232</v>
      </c>
    </row>
    <row r="4103" spans="1:28" ht="19.5" customHeight="1" x14ac:dyDescent="0.45">
      <c r="A4103" s="58">
        <v>46172</v>
      </c>
      <c r="B4103" s="62" t="s">
        <v>29</v>
      </c>
      <c r="C4103" s="63" t="s">
        <v>168</v>
      </c>
      <c r="D4103" s="31" t="s">
        <v>325</v>
      </c>
      <c r="E4103" s="28" t="s">
        <v>394</v>
      </c>
      <c r="F4103" s="27" t="str">
        <f>VLOOKUP(표1[[#This Row],[품번]],[1]!품번구분[#Data],2,0)</f>
        <v>G</v>
      </c>
      <c r="G4103" s="28">
        <v>4</v>
      </c>
      <c r="H4103" s="28">
        <v>77</v>
      </c>
      <c r="I4103" s="28">
        <v>0</v>
      </c>
      <c r="J4103" s="29">
        <f>표1[[#This Row],[C/V]]*표1[[#This Row],[판수]]-표1[[#This Row],[불량수량]]</f>
        <v>308</v>
      </c>
      <c r="K4103" s="28" t="s">
        <v>327</v>
      </c>
      <c r="L4103" s="28" t="s">
        <v>34</v>
      </c>
      <c r="M4103" s="44" t="s">
        <v>230</v>
      </c>
      <c r="N4103" s="55" t="s">
        <v>231</v>
      </c>
      <c r="O4103" s="25">
        <f t="shared" si="340"/>
        <v>540</v>
      </c>
      <c r="P4103" s="31">
        <v>0</v>
      </c>
      <c r="Q4103" s="64"/>
      <c r="R4103" s="33">
        <f t="shared" si="342"/>
        <v>8.5555555555555571</v>
      </c>
      <c r="S4103" s="34">
        <f t="shared" si="341"/>
        <v>187</v>
      </c>
      <c r="T4103" s="29">
        <f>IF(L4103="비가동",0,VLOOKUP(E4103,[1]단가!$D$4:$G$1048576,4,0))</f>
        <v>760</v>
      </c>
      <c r="U4103" s="29">
        <f t="shared" si="337"/>
        <v>234080</v>
      </c>
      <c r="V4103" s="36" t="str">
        <f>IF($L4103="비가동",0,IF($B4103="in",VLOOKUP($E4103,[1]투입량!$M:$T,3,FALSE),VLOOKUP($E4103,[1]투입량!$D:$I,3,FALSE)))</f>
        <v>E4701</v>
      </c>
      <c r="W4103" s="29">
        <f>IF($L4103="비가동",0,IF($B4103="in",VLOOKUP($E4103,[1]투입량!$M:$T,6,FALSE),VLOOKUP($E4103,[1]투입량!$D:$I,5,FALSE)))</f>
        <v>297</v>
      </c>
      <c r="X4103" s="29">
        <f t="shared" si="339"/>
        <v>25155.900000000005</v>
      </c>
      <c r="Y4103" s="65">
        <f>IF(V4103=0,0,VLOOKUP(V4103,[1]원재료!C:H,3,0)*0.001)</f>
        <v>3.13</v>
      </c>
      <c r="Z4103" s="65">
        <f t="shared" si="338"/>
        <v>78737.967000000019</v>
      </c>
      <c r="AA4103" s="28"/>
      <c r="AB4103" s="66" t="s">
        <v>232</v>
      </c>
    </row>
    <row r="4104" spans="1:28" ht="19.5" customHeight="1" x14ac:dyDescent="0.45">
      <c r="A4104" s="58">
        <v>46172</v>
      </c>
      <c r="B4104" s="62" t="s">
        <v>29</v>
      </c>
      <c r="C4104" s="63" t="s">
        <v>168</v>
      </c>
      <c r="D4104" s="31" t="s">
        <v>320</v>
      </c>
      <c r="E4104" s="28" t="s">
        <v>438</v>
      </c>
      <c r="F4104" s="27" t="str">
        <f>VLOOKUP(표1[[#This Row],[품번]],[1]!품번구분[#Data],2,0)</f>
        <v>G</v>
      </c>
      <c r="G4104" s="28">
        <v>16</v>
      </c>
      <c r="H4104" s="28">
        <v>110</v>
      </c>
      <c r="I4104" s="28">
        <v>0</v>
      </c>
      <c r="J4104" s="29">
        <f>표1[[#This Row],[C/V]]*표1[[#This Row],[판수]]-표1[[#This Row],[불량수량]]</f>
        <v>1760</v>
      </c>
      <c r="K4104" s="28" t="s">
        <v>322</v>
      </c>
      <c r="L4104" s="28" t="s">
        <v>117</v>
      </c>
      <c r="M4104" s="44" t="s">
        <v>231</v>
      </c>
      <c r="N4104" s="55" t="s">
        <v>230</v>
      </c>
      <c r="O4104" s="25">
        <f t="shared" si="340"/>
        <v>750</v>
      </c>
      <c r="P4104" s="31">
        <v>0</v>
      </c>
      <c r="Q4104" s="64"/>
      <c r="R4104" s="33">
        <f t="shared" si="342"/>
        <v>8.8000000000000007</v>
      </c>
      <c r="S4104" s="34">
        <f t="shared" si="341"/>
        <v>187</v>
      </c>
      <c r="T4104" s="29">
        <f>IF(L4104="비가동",0,VLOOKUP(E4104,[1]단가!$D$4:$G$1048576,4,0))</f>
        <v>168</v>
      </c>
      <c r="U4104" s="29">
        <f t="shared" si="337"/>
        <v>295680</v>
      </c>
      <c r="V4104" s="36" t="str">
        <f>IF($L4104="비가동",0,IF($B4104="in",VLOOKUP($E4104,[1]투입량!$M:$T,3,FALSE),VLOOKUP($E4104,[1]투입량!$D:$I,3,FALSE)))</f>
        <v>E4005</v>
      </c>
      <c r="W4104" s="29">
        <f>IF($L4104="비가동",0,IF($B4104="in",VLOOKUP($E4104,[1]투입량!$M:$T,6,FALSE),VLOOKUP($E4104,[1]투입량!$D:$I,5,FALSE)))</f>
        <v>300</v>
      </c>
      <c r="X4104" s="29">
        <f t="shared" si="339"/>
        <v>36300</v>
      </c>
      <c r="Y4104" s="65">
        <f>IF(V4104=0,0,VLOOKUP(V4104,[1]원재료!C:H,3,0)*0.001)</f>
        <v>3.22</v>
      </c>
      <c r="Z4104" s="65">
        <f t="shared" si="338"/>
        <v>116886</v>
      </c>
      <c r="AA4104" s="28"/>
      <c r="AB4104" s="66" t="s">
        <v>232</v>
      </c>
    </row>
    <row r="4105" spans="1:28" ht="19.5" customHeight="1" x14ac:dyDescent="0.45">
      <c r="A4105" s="58">
        <v>46172</v>
      </c>
      <c r="B4105" s="62" t="s">
        <v>29</v>
      </c>
      <c r="C4105" s="63" t="s">
        <v>168</v>
      </c>
      <c r="D4105" s="31" t="s">
        <v>323</v>
      </c>
      <c r="E4105" s="28" t="s">
        <v>324</v>
      </c>
      <c r="F4105" s="27" t="str">
        <f>VLOOKUP(표1[[#This Row],[품번]],[1]!품번구분[#Data],2,0)</f>
        <v>G</v>
      </c>
      <c r="G4105" s="28">
        <v>40</v>
      </c>
      <c r="H4105" s="28">
        <v>110</v>
      </c>
      <c r="I4105" s="28">
        <v>0</v>
      </c>
      <c r="J4105" s="29">
        <f>표1[[#This Row],[C/V]]*표1[[#This Row],[판수]]-표1[[#This Row],[불량수량]]</f>
        <v>4400</v>
      </c>
      <c r="K4105" s="28" t="s">
        <v>322</v>
      </c>
      <c r="L4105" s="28" t="s">
        <v>117</v>
      </c>
      <c r="M4105" s="44" t="s">
        <v>231</v>
      </c>
      <c r="N4105" s="55" t="s">
        <v>230</v>
      </c>
      <c r="O4105" s="25">
        <f t="shared" si="340"/>
        <v>750</v>
      </c>
      <c r="P4105" s="31">
        <v>0</v>
      </c>
      <c r="Q4105" s="64"/>
      <c r="R4105" s="33">
        <f t="shared" si="342"/>
        <v>8.8000000000000007</v>
      </c>
      <c r="S4105" s="34">
        <f t="shared" si="341"/>
        <v>187</v>
      </c>
      <c r="T4105" s="29">
        <f>IF(L4105="비가동",0,VLOOKUP(E4105,[1]단가!$D$4:$G$1048576,4,0))</f>
        <v>65</v>
      </c>
      <c r="U4105" s="29">
        <f t="shared" si="337"/>
        <v>286000</v>
      </c>
      <c r="V4105" s="36" t="str">
        <f>IF($L4105="비가동",0,IF($B4105="in",VLOOKUP($E4105,[1]투입량!$M:$T,3,FALSE),VLOOKUP($E4105,[1]투입량!$D:$I,3,FALSE)))</f>
        <v>E4005</v>
      </c>
      <c r="W4105" s="29">
        <f>IF($L4105="비가동",0,IF($B4105="in",VLOOKUP($E4105,[1]투입량!$M:$T,6,FALSE),VLOOKUP($E4105,[1]투입량!$D:$I,5,FALSE)))</f>
        <v>252</v>
      </c>
      <c r="X4105" s="29">
        <f t="shared" si="339"/>
        <v>30492.000000000004</v>
      </c>
      <c r="Y4105" s="65">
        <f>IF(V4105=0,0,VLOOKUP(V4105,[1]원재료!C:H,3,0)*0.001)</f>
        <v>3.22</v>
      </c>
      <c r="Z4105" s="65">
        <f t="shared" si="338"/>
        <v>98184.24000000002</v>
      </c>
      <c r="AA4105" s="28"/>
      <c r="AB4105" s="66" t="s">
        <v>232</v>
      </c>
    </row>
    <row r="4106" spans="1:28" ht="19.5" customHeight="1" x14ac:dyDescent="0.45">
      <c r="A4106" s="58">
        <v>46172</v>
      </c>
      <c r="B4106" s="62" t="s">
        <v>29</v>
      </c>
      <c r="C4106" s="63" t="s">
        <v>168</v>
      </c>
      <c r="D4106" s="31" t="s">
        <v>325</v>
      </c>
      <c r="E4106" s="28" t="s">
        <v>394</v>
      </c>
      <c r="F4106" s="27" t="str">
        <f>VLOOKUP(표1[[#This Row],[품번]],[1]!품번구분[#Data],2,0)</f>
        <v>G</v>
      </c>
      <c r="G4106" s="28">
        <v>4</v>
      </c>
      <c r="H4106" s="28">
        <v>110</v>
      </c>
      <c r="I4106" s="28">
        <v>0</v>
      </c>
      <c r="J4106" s="29">
        <f>표1[[#This Row],[C/V]]*표1[[#This Row],[판수]]-표1[[#This Row],[불량수량]]</f>
        <v>440</v>
      </c>
      <c r="K4106" s="28" t="s">
        <v>322</v>
      </c>
      <c r="L4106" s="28" t="s">
        <v>117</v>
      </c>
      <c r="M4106" s="44" t="s">
        <v>231</v>
      </c>
      <c r="N4106" s="55" t="s">
        <v>230</v>
      </c>
      <c r="O4106" s="25">
        <f t="shared" si="340"/>
        <v>750</v>
      </c>
      <c r="P4106" s="31">
        <v>0</v>
      </c>
      <c r="Q4106" s="64"/>
      <c r="R4106" s="33">
        <f t="shared" si="342"/>
        <v>8.8000000000000007</v>
      </c>
      <c r="S4106" s="34">
        <f t="shared" si="341"/>
        <v>187</v>
      </c>
      <c r="T4106" s="29">
        <f>IF(L4106="비가동",0,VLOOKUP(E4106,[1]단가!$D$4:$G$1048576,4,0))</f>
        <v>760</v>
      </c>
      <c r="U4106" s="29">
        <f t="shared" si="337"/>
        <v>334400</v>
      </c>
      <c r="V4106" s="36" t="str">
        <f>IF($L4106="비가동",0,IF($B4106="in",VLOOKUP($E4106,[1]투입량!$M:$T,3,FALSE),VLOOKUP($E4106,[1]투입량!$D:$I,3,FALSE)))</f>
        <v>E4701</v>
      </c>
      <c r="W4106" s="29">
        <f>IF($L4106="비가동",0,IF($B4106="in",VLOOKUP($E4106,[1]투입량!$M:$T,6,FALSE),VLOOKUP($E4106,[1]투입량!$D:$I,5,FALSE)))</f>
        <v>297</v>
      </c>
      <c r="X4106" s="29">
        <f t="shared" si="339"/>
        <v>35937.000000000007</v>
      </c>
      <c r="Y4106" s="65">
        <f>IF(V4106=0,0,VLOOKUP(V4106,[1]원재료!C:H,3,0)*0.001)</f>
        <v>3.13</v>
      </c>
      <c r="Z4106" s="65">
        <f t="shared" si="338"/>
        <v>112482.81000000001</v>
      </c>
      <c r="AA4106" s="28"/>
      <c r="AB4106" s="66" t="s">
        <v>232</v>
      </c>
    </row>
    <row r="4107" spans="1:28" ht="19.5" customHeight="1" x14ac:dyDescent="0.45">
      <c r="A4107" s="58">
        <v>46172</v>
      </c>
      <c r="B4107" s="62" t="s">
        <v>29</v>
      </c>
      <c r="C4107" s="63" t="s">
        <v>168</v>
      </c>
      <c r="D4107" s="31" t="s">
        <v>328</v>
      </c>
      <c r="E4107" s="28" t="s">
        <v>236</v>
      </c>
      <c r="F4107" s="27" t="str">
        <f>VLOOKUP(표1[[#This Row],[품번]],[1]!품번구분[#Data],2,0)</f>
        <v>G</v>
      </c>
      <c r="G4107" s="28">
        <v>9</v>
      </c>
      <c r="H4107" s="28">
        <v>52</v>
      </c>
      <c r="I4107" s="28">
        <v>0</v>
      </c>
      <c r="J4107" s="29">
        <f>표1[[#This Row],[C/V]]*표1[[#This Row],[판수]]-표1[[#This Row],[불량수량]]</f>
        <v>468</v>
      </c>
      <c r="K4107" s="28" t="s">
        <v>330</v>
      </c>
      <c r="L4107" s="28" t="s">
        <v>34</v>
      </c>
      <c r="M4107" s="44" t="s">
        <v>230</v>
      </c>
      <c r="N4107" s="55" t="s">
        <v>231</v>
      </c>
      <c r="O4107" s="25">
        <f t="shared" si="340"/>
        <v>540</v>
      </c>
      <c r="P4107" s="31">
        <v>0</v>
      </c>
      <c r="Q4107" s="64"/>
      <c r="R4107" s="33">
        <f t="shared" si="342"/>
        <v>5.7777777777777777</v>
      </c>
      <c r="S4107" s="34">
        <f t="shared" si="341"/>
        <v>124</v>
      </c>
      <c r="T4107" s="29">
        <f>IF(L4107="비가동",0,VLOOKUP(E4107,[1]단가!$D$4:$G$1048576,4,0))</f>
        <v>1541.9</v>
      </c>
      <c r="U4107" s="29">
        <f t="shared" si="337"/>
        <v>721609.20000000007</v>
      </c>
      <c r="V4107" s="36" t="str">
        <f>IF($L4107="비가동",0,IF($B4107="in",VLOOKUP($E4107,[1]투입량!$M:$T,3,FALSE),VLOOKUP($E4107,[1]투입량!$D:$I,3,FALSE)))</f>
        <v>E5005-1</v>
      </c>
      <c r="W4107" s="29">
        <f>IF($L4107="비가동",0,IF($B4107="in",VLOOKUP($E4107,[1]투입량!$M:$T,6,FALSE),VLOOKUP($E4107,[1]투입량!$D:$I,5,FALSE)))</f>
        <v>1638</v>
      </c>
      <c r="X4107" s="29">
        <f t="shared" si="339"/>
        <v>93693.6</v>
      </c>
      <c r="Y4107" s="65">
        <f>IF(V4107=0,0,VLOOKUP(V4107,[1]원재료!C:H,3,0)*0.001)</f>
        <v>3.25</v>
      </c>
      <c r="Z4107" s="65">
        <f t="shared" si="338"/>
        <v>304504.2</v>
      </c>
      <c r="AA4107" s="28"/>
      <c r="AB4107" s="66" t="s">
        <v>232</v>
      </c>
    </row>
    <row r="4108" spans="1:28" ht="19.5" customHeight="1" x14ac:dyDescent="0.45">
      <c r="A4108" s="58">
        <v>46172</v>
      </c>
      <c r="B4108" s="62" t="s">
        <v>29</v>
      </c>
      <c r="C4108" s="63" t="s">
        <v>168</v>
      </c>
      <c r="D4108" s="31" t="s">
        <v>331</v>
      </c>
      <c r="E4108" s="28" t="s">
        <v>332</v>
      </c>
      <c r="F4108" s="27" t="str">
        <f>VLOOKUP(표1[[#This Row],[품번]],[1]!품번구분[#Data],2,0)</f>
        <v>G</v>
      </c>
      <c r="G4108" s="28">
        <v>16</v>
      </c>
      <c r="H4108" s="28">
        <v>52</v>
      </c>
      <c r="I4108" s="28">
        <v>0</v>
      </c>
      <c r="J4108" s="29">
        <f>표1[[#This Row],[C/V]]*표1[[#This Row],[판수]]-표1[[#This Row],[불량수량]]</f>
        <v>832</v>
      </c>
      <c r="K4108" s="28" t="s">
        <v>330</v>
      </c>
      <c r="L4108" s="28" t="s">
        <v>34</v>
      </c>
      <c r="M4108" s="44" t="s">
        <v>230</v>
      </c>
      <c r="N4108" s="55" t="s">
        <v>231</v>
      </c>
      <c r="O4108" s="25">
        <f t="shared" si="340"/>
        <v>540</v>
      </c>
      <c r="P4108" s="31">
        <v>0</v>
      </c>
      <c r="Q4108" s="64"/>
      <c r="R4108" s="33">
        <f t="shared" si="342"/>
        <v>5.7777777777777777</v>
      </c>
      <c r="S4108" s="34">
        <f t="shared" si="341"/>
        <v>124</v>
      </c>
      <c r="T4108" s="29">
        <f>IF(L4108="비가동",0,VLOOKUP(E4108,[1]단가!$D$4:$G$1048576,4,0))</f>
        <v>820.4</v>
      </c>
      <c r="U4108" s="29">
        <f t="shared" si="337"/>
        <v>682572.79999999993</v>
      </c>
      <c r="V4108" s="36" t="str">
        <f>IF($L4108="비가동",0,IF($B4108="in",VLOOKUP($E4108,[1]투입량!$M:$T,3,FALSE),VLOOKUP($E4108,[1]투입량!$D:$I,3,FALSE)))</f>
        <v>E5005-1</v>
      </c>
      <c r="W4108" s="29">
        <f>IF($L4108="비가동",0,IF($B4108="in",VLOOKUP($E4108,[1]투입량!$M:$T,6,FALSE),VLOOKUP($E4108,[1]투입량!$D:$I,5,FALSE)))</f>
        <v>360</v>
      </c>
      <c r="X4108" s="29">
        <f t="shared" si="339"/>
        <v>20592.000000000004</v>
      </c>
      <c r="Y4108" s="65">
        <f>IF(V4108=0,0,VLOOKUP(V4108,[1]원재료!C:H,3,0)*0.001)</f>
        <v>3.25</v>
      </c>
      <c r="Z4108" s="65">
        <f t="shared" si="338"/>
        <v>66924.000000000015</v>
      </c>
      <c r="AA4108" s="28"/>
      <c r="AB4108" s="66" t="s">
        <v>232</v>
      </c>
    </row>
    <row r="4109" spans="1:28" ht="19.5" customHeight="1" x14ac:dyDescent="0.45">
      <c r="A4109" s="58">
        <v>46172</v>
      </c>
      <c r="B4109" s="62" t="s">
        <v>29</v>
      </c>
      <c r="C4109" s="63" t="s">
        <v>168</v>
      </c>
      <c r="D4109" s="31" t="s">
        <v>333</v>
      </c>
      <c r="E4109" s="28" t="s">
        <v>332</v>
      </c>
      <c r="F4109" s="27" t="str">
        <f>VLOOKUP(표1[[#This Row],[품번]],[1]!품번구분[#Data],2,0)</f>
        <v>G</v>
      </c>
      <c r="G4109" s="28">
        <v>16</v>
      </c>
      <c r="H4109" s="28">
        <v>48</v>
      </c>
      <c r="I4109" s="28">
        <v>0</v>
      </c>
      <c r="J4109" s="29">
        <f>표1[[#This Row],[C/V]]*표1[[#This Row],[판수]]-표1[[#This Row],[불량수량]]</f>
        <v>768</v>
      </c>
      <c r="K4109" s="28" t="s">
        <v>330</v>
      </c>
      <c r="L4109" s="28" t="s">
        <v>34</v>
      </c>
      <c r="M4109" s="44" t="s">
        <v>230</v>
      </c>
      <c r="N4109" s="55" t="s">
        <v>231</v>
      </c>
      <c r="O4109" s="25">
        <f t="shared" si="340"/>
        <v>540</v>
      </c>
      <c r="P4109" s="31">
        <v>0</v>
      </c>
      <c r="Q4109" s="64"/>
      <c r="R4109" s="33">
        <f t="shared" si="342"/>
        <v>5.3333333333333339</v>
      </c>
      <c r="S4109" s="34">
        <f t="shared" si="341"/>
        <v>120</v>
      </c>
      <c r="T4109" s="29">
        <f>IF(L4109="비가동",0,VLOOKUP(E4109,[1]단가!$D$4:$G$1048576,4,0))</f>
        <v>820.4</v>
      </c>
      <c r="U4109" s="29">
        <f t="shared" si="337"/>
        <v>630067.19999999995</v>
      </c>
      <c r="V4109" s="36" t="str">
        <f>IF($L4109="비가동",0,IF($B4109="in",VLOOKUP($E4109,[1]투입량!$M:$T,3,FALSE),VLOOKUP($E4109,[1]투입량!$D:$I,3,FALSE)))</f>
        <v>E5005-1</v>
      </c>
      <c r="W4109" s="29">
        <f>IF($L4109="비가동",0,IF($B4109="in",VLOOKUP($E4109,[1]투입량!$M:$T,6,FALSE),VLOOKUP($E4109,[1]투입량!$D:$I,5,FALSE)))</f>
        <v>360</v>
      </c>
      <c r="X4109" s="29">
        <f t="shared" si="339"/>
        <v>19008.000000000004</v>
      </c>
      <c r="Y4109" s="65">
        <f>IF(V4109=0,0,VLOOKUP(V4109,[1]원재료!C:H,3,0)*0.001)</f>
        <v>3.25</v>
      </c>
      <c r="Z4109" s="65">
        <f t="shared" si="338"/>
        <v>61776.000000000015</v>
      </c>
      <c r="AA4109" s="28"/>
      <c r="AB4109" s="66" t="s">
        <v>232</v>
      </c>
    </row>
    <row r="4110" spans="1:28" ht="19.5" customHeight="1" x14ac:dyDescent="0.45">
      <c r="A4110" s="58">
        <v>46172</v>
      </c>
      <c r="B4110" s="62" t="s">
        <v>29</v>
      </c>
      <c r="C4110" s="63" t="s">
        <v>168</v>
      </c>
      <c r="D4110" s="31" t="s">
        <v>328</v>
      </c>
      <c r="E4110" s="28" t="s">
        <v>236</v>
      </c>
      <c r="F4110" s="27" t="str">
        <f>VLOOKUP(표1[[#This Row],[품번]],[1]!품번구분[#Data],2,0)</f>
        <v>G</v>
      </c>
      <c r="G4110" s="28">
        <v>9</v>
      </c>
      <c r="H4110" s="28">
        <v>72</v>
      </c>
      <c r="I4110" s="28">
        <v>0</v>
      </c>
      <c r="J4110" s="29">
        <f>표1[[#This Row],[C/V]]*표1[[#This Row],[판수]]-표1[[#This Row],[불량수량]]</f>
        <v>648</v>
      </c>
      <c r="K4110" s="28" t="s">
        <v>334</v>
      </c>
      <c r="L4110" s="28" t="s">
        <v>117</v>
      </c>
      <c r="M4110" s="44" t="s">
        <v>231</v>
      </c>
      <c r="N4110" s="55" t="s">
        <v>230</v>
      </c>
      <c r="O4110" s="25">
        <f t="shared" si="340"/>
        <v>750</v>
      </c>
      <c r="P4110" s="31">
        <v>0</v>
      </c>
      <c r="Q4110" s="64"/>
      <c r="R4110" s="33">
        <f t="shared" si="342"/>
        <v>5.76</v>
      </c>
      <c r="S4110" s="34">
        <f t="shared" si="341"/>
        <v>124</v>
      </c>
      <c r="T4110" s="29">
        <f>IF(L4110="비가동",0,VLOOKUP(E4110,[1]단가!$D$4:$G$1048576,4,0))</f>
        <v>1541.9</v>
      </c>
      <c r="U4110" s="29">
        <f t="shared" si="337"/>
        <v>999151.20000000007</v>
      </c>
      <c r="V4110" s="36" t="str">
        <f>IF($L4110="비가동",0,IF($B4110="in",VLOOKUP($E4110,[1]투입량!$M:$T,3,FALSE),VLOOKUP($E4110,[1]투입량!$D:$I,3,FALSE)))</f>
        <v>E5005-1</v>
      </c>
      <c r="W4110" s="29">
        <f>IF($L4110="비가동",0,IF($B4110="in",VLOOKUP($E4110,[1]투입량!$M:$T,6,FALSE),VLOOKUP($E4110,[1]투입량!$D:$I,5,FALSE)))</f>
        <v>1638</v>
      </c>
      <c r="X4110" s="29">
        <f t="shared" si="339"/>
        <v>129729.60000000001</v>
      </c>
      <c r="Y4110" s="65">
        <f>IF(V4110=0,0,VLOOKUP(V4110,[1]원재료!C:H,3,0)*0.001)</f>
        <v>3.25</v>
      </c>
      <c r="Z4110" s="65">
        <f t="shared" si="338"/>
        <v>421621.2</v>
      </c>
      <c r="AA4110" s="28"/>
      <c r="AB4110" s="66" t="s">
        <v>232</v>
      </c>
    </row>
    <row r="4111" spans="1:28" ht="19.5" customHeight="1" x14ac:dyDescent="0.45">
      <c r="A4111" s="58">
        <v>46172</v>
      </c>
      <c r="B4111" s="62" t="s">
        <v>29</v>
      </c>
      <c r="C4111" s="63" t="s">
        <v>168</v>
      </c>
      <c r="D4111" s="31" t="s">
        <v>331</v>
      </c>
      <c r="E4111" s="28" t="s">
        <v>332</v>
      </c>
      <c r="F4111" s="27" t="str">
        <f>VLOOKUP(표1[[#This Row],[품번]],[1]!품번구분[#Data],2,0)</f>
        <v>G</v>
      </c>
      <c r="G4111" s="28">
        <v>16</v>
      </c>
      <c r="H4111" s="28">
        <v>72</v>
      </c>
      <c r="I4111" s="28">
        <v>0</v>
      </c>
      <c r="J4111" s="29">
        <f>표1[[#This Row],[C/V]]*표1[[#This Row],[판수]]-표1[[#This Row],[불량수량]]</f>
        <v>1152</v>
      </c>
      <c r="K4111" s="28" t="s">
        <v>334</v>
      </c>
      <c r="L4111" s="28" t="s">
        <v>117</v>
      </c>
      <c r="M4111" s="44" t="s">
        <v>231</v>
      </c>
      <c r="N4111" s="55" t="s">
        <v>230</v>
      </c>
      <c r="O4111" s="25">
        <f t="shared" si="340"/>
        <v>750</v>
      </c>
      <c r="P4111" s="31">
        <v>0</v>
      </c>
      <c r="Q4111" s="64"/>
      <c r="R4111" s="33">
        <f t="shared" si="342"/>
        <v>5.76</v>
      </c>
      <c r="S4111" s="34">
        <f t="shared" si="341"/>
        <v>124</v>
      </c>
      <c r="T4111" s="29">
        <f>IF(L4111="비가동",0,VLOOKUP(E4111,[1]단가!$D$4:$G$1048576,4,0))</f>
        <v>820.4</v>
      </c>
      <c r="U4111" s="29">
        <f t="shared" si="337"/>
        <v>945100.79999999993</v>
      </c>
      <c r="V4111" s="36" t="str">
        <f>IF($L4111="비가동",0,IF($B4111="in",VLOOKUP($E4111,[1]투입량!$M:$T,3,FALSE),VLOOKUP($E4111,[1]투입량!$D:$I,3,FALSE)))</f>
        <v>E5005-1</v>
      </c>
      <c r="W4111" s="29">
        <f>IF($L4111="비가동",0,IF($B4111="in",VLOOKUP($E4111,[1]투입량!$M:$T,6,FALSE),VLOOKUP($E4111,[1]투입량!$D:$I,5,FALSE)))</f>
        <v>360</v>
      </c>
      <c r="X4111" s="29">
        <f t="shared" si="339"/>
        <v>28512.000000000004</v>
      </c>
      <c r="Y4111" s="65">
        <f>IF(V4111=0,0,VLOOKUP(V4111,[1]원재료!C:H,3,0)*0.001)</f>
        <v>3.25</v>
      </c>
      <c r="Z4111" s="65">
        <f t="shared" si="338"/>
        <v>92664.000000000015</v>
      </c>
      <c r="AA4111" s="28"/>
      <c r="AB4111" s="66" t="s">
        <v>232</v>
      </c>
    </row>
    <row r="4112" spans="1:28" ht="19.5" customHeight="1" x14ac:dyDescent="0.45">
      <c r="A4112" s="58">
        <v>46172</v>
      </c>
      <c r="B4112" s="62" t="s">
        <v>29</v>
      </c>
      <c r="C4112" s="63" t="s">
        <v>168</v>
      </c>
      <c r="D4112" s="31" t="s">
        <v>333</v>
      </c>
      <c r="E4112" s="28" t="s">
        <v>332</v>
      </c>
      <c r="F4112" s="27" t="str">
        <f>VLOOKUP(표1[[#This Row],[품번]],[1]!품번구분[#Data],2,0)</f>
        <v>G</v>
      </c>
      <c r="G4112" s="28">
        <v>16</v>
      </c>
      <c r="H4112" s="28">
        <v>72</v>
      </c>
      <c r="I4112" s="28">
        <v>0</v>
      </c>
      <c r="J4112" s="29">
        <f>표1[[#This Row],[C/V]]*표1[[#This Row],[판수]]-표1[[#This Row],[불량수량]]</f>
        <v>1152</v>
      </c>
      <c r="K4112" s="28" t="s">
        <v>334</v>
      </c>
      <c r="L4112" s="28" t="s">
        <v>117</v>
      </c>
      <c r="M4112" s="44" t="s">
        <v>231</v>
      </c>
      <c r="N4112" s="55" t="s">
        <v>230</v>
      </c>
      <c r="O4112" s="25">
        <f t="shared" si="340"/>
        <v>750</v>
      </c>
      <c r="P4112" s="31">
        <v>0</v>
      </c>
      <c r="Q4112" s="64"/>
      <c r="R4112" s="33">
        <f t="shared" si="342"/>
        <v>5.76</v>
      </c>
      <c r="S4112" s="34">
        <f t="shared" si="341"/>
        <v>120</v>
      </c>
      <c r="T4112" s="29">
        <f>IF(L4112="비가동",0,VLOOKUP(E4112,[1]단가!$D$4:$G$1048576,4,0))</f>
        <v>820.4</v>
      </c>
      <c r="U4112" s="29">
        <f t="shared" si="337"/>
        <v>945100.79999999993</v>
      </c>
      <c r="V4112" s="36" t="str">
        <f>IF($L4112="비가동",0,IF($B4112="in",VLOOKUP($E4112,[1]투입량!$M:$T,3,FALSE),VLOOKUP($E4112,[1]투입량!$D:$I,3,FALSE)))</f>
        <v>E5005-1</v>
      </c>
      <c r="W4112" s="29">
        <f>IF($L4112="비가동",0,IF($B4112="in",VLOOKUP($E4112,[1]투입량!$M:$T,6,FALSE),VLOOKUP($E4112,[1]투입량!$D:$I,5,FALSE)))</f>
        <v>360</v>
      </c>
      <c r="X4112" s="29">
        <f t="shared" si="339"/>
        <v>28512.000000000004</v>
      </c>
      <c r="Y4112" s="65">
        <f>IF(V4112=0,0,VLOOKUP(V4112,[1]원재료!C:H,3,0)*0.001)</f>
        <v>3.25</v>
      </c>
      <c r="Z4112" s="65">
        <f t="shared" si="338"/>
        <v>92664.000000000015</v>
      </c>
      <c r="AA4112" s="28"/>
      <c r="AB4112" s="66" t="s">
        <v>232</v>
      </c>
    </row>
    <row r="4113" spans="1:28" ht="19.5" customHeight="1" x14ac:dyDescent="0.45">
      <c r="A4113" s="58">
        <v>46172</v>
      </c>
      <c r="B4113" s="62" t="s">
        <v>29</v>
      </c>
      <c r="C4113" s="63" t="s">
        <v>168</v>
      </c>
      <c r="D4113" s="31" t="s">
        <v>335</v>
      </c>
      <c r="E4113" s="28" t="s">
        <v>336</v>
      </c>
      <c r="F4113" s="27" t="str">
        <f>VLOOKUP(표1[[#This Row],[품번]],[1]!품번구분[#Data],2,0)</f>
        <v>G</v>
      </c>
      <c r="G4113" s="28">
        <v>12</v>
      </c>
      <c r="H4113" s="28">
        <v>63</v>
      </c>
      <c r="I4113" s="28">
        <v>0</v>
      </c>
      <c r="J4113" s="29">
        <f>표1[[#This Row],[C/V]]*표1[[#This Row],[판수]]-표1[[#This Row],[불량수량]]</f>
        <v>756</v>
      </c>
      <c r="K4113" s="28" t="s">
        <v>337</v>
      </c>
      <c r="L4113" s="28" t="s">
        <v>34</v>
      </c>
      <c r="M4113" s="44" t="s">
        <v>231</v>
      </c>
      <c r="N4113" s="55" t="s">
        <v>230</v>
      </c>
      <c r="O4113" s="25">
        <f t="shared" si="340"/>
        <v>540</v>
      </c>
      <c r="P4113" s="31">
        <v>0</v>
      </c>
      <c r="Q4113" s="64"/>
      <c r="R4113" s="33">
        <f t="shared" si="342"/>
        <v>7</v>
      </c>
      <c r="S4113" s="34">
        <f t="shared" si="341"/>
        <v>154</v>
      </c>
      <c r="T4113" s="29">
        <f>IF(L4113="비가동",0,VLOOKUP(E4113,[1]단가!$D$4:$G$1048576,4,0))</f>
        <v>382.8</v>
      </c>
      <c r="U4113" s="29">
        <f t="shared" si="337"/>
        <v>289396.8</v>
      </c>
      <c r="V4113" s="36" t="str">
        <f>IF($L4113="비가동",0,IF($B4113="in",VLOOKUP($E4113,[1]투입량!$M:$T,3,FALSE),VLOOKUP($E4113,[1]투입량!$D:$I,3,FALSE)))</f>
        <v>E5007</v>
      </c>
      <c r="W4113" s="29">
        <f>IF($L4113="비가동",0,IF($B4113="in",VLOOKUP($E4113,[1]투입량!$M:$T,6,FALSE),VLOOKUP($E4113,[1]투입량!$D:$I,5,FALSE)))</f>
        <v>480</v>
      </c>
      <c r="X4113" s="29">
        <f t="shared" si="339"/>
        <v>33264</v>
      </c>
      <c r="Y4113" s="65">
        <f>IF(V4113=0,0,VLOOKUP(V4113,[1]원재료!C:H,3,0)*0.001)</f>
        <v>4.55</v>
      </c>
      <c r="Z4113" s="65">
        <f t="shared" si="338"/>
        <v>151351.19999999998</v>
      </c>
      <c r="AA4113" s="28"/>
      <c r="AB4113" s="66" t="s">
        <v>232</v>
      </c>
    </row>
    <row r="4114" spans="1:28" ht="19.5" customHeight="1" x14ac:dyDescent="0.45">
      <c r="A4114" s="58">
        <v>46172</v>
      </c>
      <c r="B4114" s="62" t="s">
        <v>29</v>
      </c>
      <c r="C4114" s="63" t="s">
        <v>168</v>
      </c>
      <c r="D4114" s="31" t="s">
        <v>338</v>
      </c>
      <c r="E4114" s="28" t="s">
        <v>506</v>
      </c>
      <c r="F4114" s="27" t="str">
        <f>VLOOKUP(표1[[#This Row],[품번]],[1]!품번구분[#Data],2,0)</f>
        <v>G</v>
      </c>
      <c r="G4114" s="28">
        <v>8</v>
      </c>
      <c r="H4114" s="28">
        <v>42</v>
      </c>
      <c r="I4114" s="28">
        <v>0</v>
      </c>
      <c r="J4114" s="29">
        <f>표1[[#This Row],[C/V]]*표1[[#This Row],[판수]]-표1[[#This Row],[불량수량]]</f>
        <v>336</v>
      </c>
      <c r="K4114" s="28" t="s">
        <v>337</v>
      </c>
      <c r="L4114" s="28" t="s">
        <v>34</v>
      </c>
      <c r="M4114" s="44" t="s">
        <v>230</v>
      </c>
      <c r="N4114" s="55" t="s">
        <v>231</v>
      </c>
      <c r="O4114" s="25">
        <f t="shared" si="340"/>
        <v>540</v>
      </c>
      <c r="P4114" s="31">
        <v>0</v>
      </c>
      <c r="Q4114" s="64"/>
      <c r="R4114" s="33">
        <f t="shared" si="342"/>
        <v>4.666666666666667</v>
      </c>
      <c r="S4114" s="34">
        <f t="shared" si="341"/>
        <v>104</v>
      </c>
      <c r="T4114" s="29">
        <f>IF(L4114="비가동",0,VLOOKUP(E4114,[1]단가!$D$4:$G$1048576,4,0))</f>
        <v>580</v>
      </c>
      <c r="U4114" s="29">
        <f t="shared" si="337"/>
        <v>194880</v>
      </c>
      <c r="V4114" s="36" t="str">
        <f>IF($L4114="비가동",0,IF($B4114="in",VLOOKUP($E4114,[1]투입량!$M:$T,3,FALSE),VLOOKUP($E4114,[1]투입량!$D:$I,3,FALSE)))</f>
        <v>E5007</v>
      </c>
      <c r="W4114" s="29">
        <f>IF($L4114="비가동",0,IF($B4114="in",VLOOKUP($E4114,[1]투입량!$M:$T,6,FALSE),VLOOKUP($E4114,[1]투입량!$D:$I,5,FALSE)))</f>
        <v>0</v>
      </c>
      <c r="X4114" s="29">
        <f t="shared" si="339"/>
        <v>0</v>
      </c>
      <c r="Y4114" s="65">
        <f>IF(V4114=0,0,VLOOKUP(V4114,[1]원재료!C:H,3,0)*0.001)</f>
        <v>4.55</v>
      </c>
      <c r="Z4114" s="65">
        <f t="shared" si="338"/>
        <v>0</v>
      </c>
      <c r="AA4114" s="28"/>
      <c r="AB4114" s="66" t="s">
        <v>232</v>
      </c>
    </row>
    <row r="4115" spans="1:28" ht="19.5" customHeight="1" x14ac:dyDescent="0.45">
      <c r="A4115" s="58">
        <v>46172</v>
      </c>
      <c r="B4115" s="62" t="s">
        <v>29</v>
      </c>
      <c r="C4115" s="63" t="s">
        <v>168</v>
      </c>
      <c r="D4115" s="31" t="s">
        <v>340</v>
      </c>
      <c r="E4115" s="28" t="s">
        <v>437</v>
      </c>
      <c r="F4115" s="27" t="str">
        <f>VLOOKUP(표1[[#This Row],[품번]],[1]!품번구분[#Data],2,0)</f>
        <v>G</v>
      </c>
      <c r="G4115" s="28">
        <v>6</v>
      </c>
      <c r="H4115" s="28">
        <v>63</v>
      </c>
      <c r="I4115" s="28">
        <v>0</v>
      </c>
      <c r="J4115" s="29">
        <f>표1[[#This Row],[C/V]]*표1[[#This Row],[판수]]-표1[[#This Row],[불량수량]]</f>
        <v>378</v>
      </c>
      <c r="K4115" s="28" t="s">
        <v>337</v>
      </c>
      <c r="L4115" s="28" t="s">
        <v>34</v>
      </c>
      <c r="M4115" s="44" t="s">
        <v>230</v>
      </c>
      <c r="N4115" s="55" t="s">
        <v>231</v>
      </c>
      <c r="O4115" s="25">
        <f t="shared" si="340"/>
        <v>540</v>
      </c>
      <c r="P4115" s="31">
        <v>0</v>
      </c>
      <c r="Q4115" s="64"/>
      <c r="R4115" s="33">
        <f t="shared" si="342"/>
        <v>7</v>
      </c>
      <c r="S4115" s="34">
        <f t="shared" si="341"/>
        <v>154</v>
      </c>
      <c r="T4115" s="29">
        <f>IF(L4115="비가동",0,VLOOKUP(E4115,[1]단가!$D$4:$G$1048576,4,0))</f>
        <v>1315</v>
      </c>
      <c r="U4115" s="29">
        <f t="shared" si="337"/>
        <v>497070</v>
      </c>
      <c r="V4115" s="36" t="str">
        <f>IF($L4115="비가동",0,IF($B4115="in",VLOOKUP($E4115,[1]투입량!$M:$T,3,FALSE),VLOOKUP($E4115,[1]투입량!$D:$I,3,FALSE)))</f>
        <v>E5005-1</v>
      </c>
      <c r="W4115" s="29">
        <f>IF($L4115="비가동",0,IF($B4115="in",VLOOKUP($E4115,[1]투입량!$M:$T,6,FALSE),VLOOKUP($E4115,[1]투입량!$D:$I,5,FALSE)))</f>
        <v>0</v>
      </c>
      <c r="X4115" s="29">
        <f t="shared" si="339"/>
        <v>0</v>
      </c>
      <c r="Y4115" s="65">
        <f>IF(V4115=0,0,VLOOKUP(V4115,[1]원재료!C:H,3,0)*0.001)</f>
        <v>3.25</v>
      </c>
      <c r="Z4115" s="65">
        <f t="shared" si="338"/>
        <v>0</v>
      </c>
      <c r="AA4115" s="28"/>
      <c r="AB4115" s="66" t="s">
        <v>232</v>
      </c>
    </row>
    <row r="4116" spans="1:28" ht="19.5" customHeight="1" x14ac:dyDescent="0.45">
      <c r="A4116" s="58">
        <v>46172</v>
      </c>
      <c r="B4116" s="62" t="s">
        <v>29</v>
      </c>
      <c r="C4116" s="63" t="s">
        <v>168</v>
      </c>
      <c r="D4116" s="31" t="s">
        <v>335</v>
      </c>
      <c r="E4116" s="28" t="s">
        <v>336</v>
      </c>
      <c r="F4116" s="27" t="str">
        <f>VLOOKUP(표1[[#This Row],[품번]],[1]!품번구분[#Data],2,0)</f>
        <v>G</v>
      </c>
      <c r="G4116" s="28">
        <v>12</v>
      </c>
      <c r="H4116" s="28">
        <v>91</v>
      </c>
      <c r="I4116" s="28">
        <v>0</v>
      </c>
      <c r="J4116" s="29">
        <f>표1[[#This Row],[C/V]]*표1[[#This Row],[판수]]-표1[[#This Row],[불량수량]]</f>
        <v>1092</v>
      </c>
      <c r="K4116" s="28" t="s">
        <v>342</v>
      </c>
      <c r="L4116" s="28" t="s">
        <v>117</v>
      </c>
      <c r="M4116" s="44" t="s">
        <v>231</v>
      </c>
      <c r="N4116" s="55" t="s">
        <v>230</v>
      </c>
      <c r="O4116" s="25">
        <f t="shared" si="340"/>
        <v>750</v>
      </c>
      <c r="P4116" s="31">
        <v>0</v>
      </c>
      <c r="Q4116" s="64"/>
      <c r="R4116" s="33">
        <f t="shared" si="342"/>
        <v>7.28</v>
      </c>
      <c r="S4116" s="34">
        <f t="shared" si="341"/>
        <v>154</v>
      </c>
      <c r="T4116" s="29">
        <f>IF(L4116="비가동",0,VLOOKUP(E4116,[1]단가!$D$4:$G$1048576,4,0))</f>
        <v>382.8</v>
      </c>
      <c r="U4116" s="29">
        <f t="shared" si="337"/>
        <v>418017.60000000003</v>
      </c>
      <c r="V4116" s="36" t="str">
        <f>IF($L4116="비가동",0,IF($B4116="in",VLOOKUP($E4116,[1]투입량!$M:$T,3,FALSE),VLOOKUP($E4116,[1]투입량!$D:$I,3,FALSE)))</f>
        <v>E5007</v>
      </c>
      <c r="W4116" s="29">
        <f>IF($L4116="비가동",0,IF($B4116="in",VLOOKUP($E4116,[1]투입량!$M:$T,6,FALSE),VLOOKUP($E4116,[1]투입량!$D:$I,5,FALSE)))</f>
        <v>480</v>
      </c>
      <c r="X4116" s="29">
        <f t="shared" si="339"/>
        <v>48048</v>
      </c>
      <c r="Y4116" s="65">
        <f>IF(V4116=0,0,VLOOKUP(V4116,[1]원재료!C:H,3,0)*0.001)</f>
        <v>4.55</v>
      </c>
      <c r="Z4116" s="65">
        <f t="shared" si="338"/>
        <v>218618.4</v>
      </c>
      <c r="AA4116" s="28"/>
      <c r="AB4116" s="66" t="s">
        <v>232</v>
      </c>
    </row>
    <row r="4117" spans="1:28" ht="19.5" customHeight="1" x14ac:dyDescent="0.45">
      <c r="A4117" s="58">
        <v>46172</v>
      </c>
      <c r="B4117" s="62" t="s">
        <v>29</v>
      </c>
      <c r="C4117" s="63" t="s">
        <v>168</v>
      </c>
      <c r="D4117" s="31" t="s">
        <v>338</v>
      </c>
      <c r="E4117" s="28" t="s">
        <v>506</v>
      </c>
      <c r="F4117" s="27" t="str">
        <f>VLOOKUP(표1[[#This Row],[품번]],[1]!품번구분[#Data],2,0)</f>
        <v>G</v>
      </c>
      <c r="G4117" s="28">
        <v>8</v>
      </c>
      <c r="H4117" s="28">
        <v>62</v>
      </c>
      <c r="I4117" s="28">
        <v>0</v>
      </c>
      <c r="J4117" s="29">
        <f>표1[[#This Row],[C/V]]*표1[[#This Row],[판수]]-표1[[#This Row],[불량수량]]</f>
        <v>496</v>
      </c>
      <c r="K4117" s="28" t="s">
        <v>342</v>
      </c>
      <c r="L4117" s="28" t="s">
        <v>117</v>
      </c>
      <c r="M4117" s="44" t="s">
        <v>231</v>
      </c>
      <c r="N4117" s="55" t="s">
        <v>230</v>
      </c>
      <c r="O4117" s="25">
        <f t="shared" si="340"/>
        <v>750</v>
      </c>
      <c r="P4117" s="31">
        <v>0</v>
      </c>
      <c r="Q4117" s="64"/>
      <c r="R4117" s="33">
        <f t="shared" si="342"/>
        <v>4.96</v>
      </c>
      <c r="S4117" s="34">
        <f t="shared" si="341"/>
        <v>104</v>
      </c>
      <c r="T4117" s="29">
        <f>IF(L4117="비가동",0,VLOOKUP(E4117,[1]단가!$D$4:$G$1048576,4,0))</f>
        <v>580</v>
      </c>
      <c r="U4117" s="29">
        <f t="shared" si="337"/>
        <v>287680</v>
      </c>
      <c r="V4117" s="36" t="str">
        <f>IF($L4117="비가동",0,IF($B4117="in",VLOOKUP($E4117,[1]투입량!$M:$T,3,FALSE),VLOOKUP($E4117,[1]투입량!$D:$I,3,FALSE)))</f>
        <v>E5007</v>
      </c>
      <c r="W4117" s="29">
        <f>IF($L4117="비가동",0,IF($B4117="in",VLOOKUP($E4117,[1]투입량!$M:$T,6,FALSE),VLOOKUP($E4117,[1]투입량!$D:$I,5,FALSE)))</f>
        <v>0</v>
      </c>
      <c r="X4117" s="29">
        <f t="shared" si="339"/>
        <v>0</v>
      </c>
      <c r="Y4117" s="65">
        <f>IF(V4117=0,0,VLOOKUP(V4117,[1]원재료!C:H,3,0)*0.001)</f>
        <v>4.55</v>
      </c>
      <c r="Z4117" s="65">
        <f t="shared" si="338"/>
        <v>0</v>
      </c>
      <c r="AA4117" s="28"/>
      <c r="AB4117" s="66" t="s">
        <v>232</v>
      </c>
    </row>
    <row r="4118" spans="1:28" ht="19.5" customHeight="1" x14ac:dyDescent="0.45">
      <c r="A4118" s="58">
        <v>46172</v>
      </c>
      <c r="B4118" s="62" t="s">
        <v>29</v>
      </c>
      <c r="C4118" s="63" t="s">
        <v>168</v>
      </c>
      <c r="D4118" s="31" t="s">
        <v>340</v>
      </c>
      <c r="E4118" s="28" t="s">
        <v>437</v>
      </c>
      <c r="F4118" s="27" t="str">
        <f>VLOOKUP(표1[[#This Row],[품번]],[1]!품번구분[#Data],2,0)</f>
        <v>G</v>
      </c>
      <c r="G4118" s="28">
        <v>6</v>
      </c>
      <c r="H4118" s="28">
        <v>91</v>
      </c>
      <c r="I4118" s="28">
        <v>0</v>
      </c>
      <c r="J4118" s="29">
        <f>표1[[#This Row],[C/V]]*표1[[#This Row],[판수]]-표1[[#This Row],[불량수량]]</f>
        <v>546</v>
      </c>
      <c r="K4118" s="28" t="s">
        <v>342</v>
      </c>
      <c r="L4118" s="28" t="s">
        <v>117</v>
      </c>
      <c r="M4118" s="44" t="s">
        <v>231</v>
      </c>
      <c r="N4118" s="55" t="s">
        <v>230</v>
      </c>
      <c r="O4118" s="25">
        <f t="shared" si="340"/>
        <v>750</v>
      </c>
      <c r="P4118" s="31">
        <v>0</v>
      </c>
      <c r="Q4118" s="64"/>
      <c r="R4118" s="33">
        <f t="shared" si="342"/>
        <v>7.28</v>
      </c>
      <c r="S4118" s="34">
        <f t="shared" si="341"/>
        <v>154</v>
      </c>
      <c r="T4118" s="29">
        <f>IF(L4118="비가동",0,VLOOKUP(E4118,[1]단가!$D$4:$G$1048576,4,0))</f>
        <v>1315</v>
      </c>
      <c r="U4118" s="29">
        <f t="shared" si="337"/>
        <v>717990</v>
      </c>
      <c r="V4118" s="36" t="str">
        <f>IF($L4118="비가동",0,IF($B4118="in",VLOOKUP($E4118,[1]투입량!$M:$T,3,FALSE),VLOOKUP($E4118,[1]투입량!$D:$I,3,FALSE)))</f>
        <v>E5005-1</v>
      </c>
      <c r="W4118" s="29">
        <f>IF($L4118="비가동",0,IF($B4118="in",VLOOKUP($E4118,[1]투입량!$M:$T,6,FALSE),VLOOKUP($E4118,[1]투입량!$D:$I,5,FALSE)))</f>
        <v>0</v>
      </c>
      <c r="X4118" s="29">
        <f t="shared" si="339"/>
        <v>0</v>
      </c>
      <c r="Y4118" s="65">
        <f>IF(V4118=0,0,VLOOKUP(V4118,[1]원재료!C:H,3,0)*0.001)</f>
        <v>3.25</v>
      </c>
      <c r="Z4118" s="65">
        <f t="shared" si="338"/>
        <v>0</v>
      </c>
      <c r="AA4118" s="28"/>
      <c r="AB4118" s="66" t="s">
        <v>232</v>
      </c>
    </row>
    <row r="4119" spans="1:28" ht="19.5" customHeight="1" x14ac:dyDescent="0.45">
      <c r="A4119" s="58">
        <v>46172</v>
      </c>
      <c r="B4119" s="62" t="s">
        <v>29</v>
      </c>
      <c r="C4119" s="63" t="s">
        <v>168</v>
      </c>
      <c r="D4119" s="31" t="s">
        <v>370</v>
      </c>
      <c r="E4119" s="28" t="s">
        <v>366</v>
      </c>
      <c r="F4119" s="27" t="str">
        <f>VLOOKUP(표1[[#This Row],[품번]],[1]!품번구분[#Data],2,0)</f>
        <v>G</v>
      </c>
      <c r="G4119" s="28">
        <v>4</v>
      </c>
      <c r="H4119" s="28">
        <v>85</v>
      </c>
      <c r="I4119" s="28">
        <v>0</v>
      </c>
      <c r="J4119" s="29">
        <f>표1[[#This Row],[C/V]]*표1[[#This Row],[판수]]-표1[[#This Row],[불량수량]]</f>
        <v>340</v>
      </c>
      <c r="K4119" s="28" t="s">
        <v>301</v>
      </c>
      <c r="L4119" s="28" t="s">
        <v>34</v>
      </c>
      <c r="M4119" s="44" t="s">
        <v>230</v>
      </c>
      <c r="N4119" s="55" t="s">
        <v>231</v>
      </c>
      <c r="O4119" s="25">
        <f t="shared" si="340"/>
        <v>540</v>
      </c>
      <c r="P4119" s="31">
        <v>0</v>
      </c>
      <c r="Q4119" s="64"/>
      <c r="R4119" s="33">
        <f t="shared" si="342"/>
        <v>9.4444444444444446</v>
      </c>
      <c r="S4119" s="34">
        <f t="shared" si="341"/>
        <v>203</v>
      </c>
      <c r="T4119" s="29">
        <f>IF(L4119="비가동",0,VLOOKUP(E4119,[1]단가!$D$4:$G$1048576,4,0))</f>
        <v>771.3</v>
      </c>
      <c r="U4119" s="29">
        <f t="shared" si="337"/>
        <v>262242</v>
      </c>
      <c r="V4119" s="36" t="str">
        <f>IF($L4119="비가동",0,IF($B4119="in",VLOOKUP($E4119,[1]투입량!$M:$T,3,FALSE),VLOOKUP($E4119,[1]투입량!$D:$I,3,FALSE)))</f>
        <v>E5005-1</v>
      </c>
      <c r="W4119" s="29">
        <f>IF($L4119="비가동",0,IF($B4119="in",VLOOKUP($E4119,[1]투입량!$M:$T,6,FALSE),VLOOKUP($E4119,[1]투입량!$D:$I,5,FALSE)))</f>
        <v>371</v>
      </c>
      <c r="X4119" s="29">
        <f t="shared" si="339"/>
        <v>34688.5</v>
      </c>
      <c r="Y4119" s="65">
        <f>IF(V4119=0,0,VLOOKUP(V4119,[1]원재료!C:H,3,0)*0.001)</f>
        <v>3.25</v>
      </c>
      <c r="Z4119" s="65">
        <f t="shared" si="338"/>
        <v>112737.625</v>
      </c>
      <c r="AA4119" s="28"/>
      <c r="AB4119" s="66" t="s">
        <v>232</v>
      </c>
    </row>
    <row r="4120" spans="1:28" ht="19.5" customHeight="1" x14ac:dyDescent="0.45">
      <c r="A4120" s="58">
        <v>46172</v>
      </c>
      <c r="B4120" s="62" t="s">
        <v>29</v>
      </c>
      <c r="C4120" s="63" t="s">
        <v>168</v>
      </c>
      <c r="D4120" s="31" t="s">
        <v>414</v>
      </c>
      <c r="E4120" s="28" t="s">
        <v>519</v>
      </c>
      <c r="F4120" s="27" t="str">
        <f>VLOOKUP(표1[[#This Row],[품번]],[1]!품번구분[#Data],2,0)</f>
        <v>G</v>
      </c>
      <c r="G4120" s="28">
        <v>2</v>
      </c>
      <c r="H4120" s="28">
        <v>85</v>
      </c>
      <c r="I4120" s="28">
        <v>0</v>
      </c>
      <c r="J4120" s="29">
        <f>표1[[#This Row],[C/V]]*표1[[#This Row],[판수]]-표1[[#This Row],[불량수량]]</f>
        <v>170</v>
      </c>
      <c r="K4120" s="28" t="s">
        <v>301</v>
      </c>
      <c r="L4120" s="28" t="s">
        <v>34</v>
      </c>
      <c r="M4120" s="44" t="s">
        <v>230</v>
      </c>
      <c r="N4120" s="55" t="s">
        <v>231</v>
      </c>
      <c r="O4120" s="25">
        <f t="shared" si="340"/>
        <v>540</v>
      </c>
      <c r="P4120" s="31">
        <v>0</v>
      </c>
      <c r="Q4120" s="64"/>
      <c r="R4120" s="33">
        <f t="shared" si="342"/>
        <v>9.4444444444444446</v>
      </c>
      <c r="S4120" s="34">
        <f t="shared" si="341"/>
        <v>203</v>
      </c>
      <c r="T4120" s="29">
        <f>IF(L4120="비가동",0,VLOOKUP(E4120,[1]단가!$D$4:$G$1048576,4,0))</f>
        <v>0</v>
      </c>
      <c r="U4120" s="29">
        <f t="shared" si="337"/>
        <v>0</v>
      </c>
      <c r="V4120" s="36" t="str">
        <f>IF($L4120="비가동",0,IF($B4120="in",VLOOKUP($E4120,[1]투입량!$M:$T,3,FALSE),VLOOKUP($E4120,[1]투입량!$D:$I,3,FALSE)))</f>
        <v>E5005-1</v>
      </c>
      <c r="W4120" s="29">
        <f>IF($L4120="비가동",0,IF($B4120="in",VLOOKUP($E4120,[1]투입량!$M:$T,6,FALSE),VLOOKUP($E4120,[1]투입량!$D:$I,5,FALSE)))</f>
        <v>0</v>
      </c>
      <c r="X4120" s="29">
        <f t="shared" si="339"/>
        <v>0</v>
      </c>
      <c r="Y4120" s="65">
        <f>IF(V4120=0,0,VLOOKUP(V4120,[1]원재료!C:H,3,0)*0.001)</f>
        <v>3.25</v>
      </c>
      <c r="Z4120" s="65">
        <f t="shared" si="338"/>
        <v>0</v>
      </c>
      <c r="AA4120" s="28"/>
      <c r="AB4120" s="66" t="s">
        <v>232</v>
      </c>
    </row>
    <row r="4121" spans="1:28" ht="19.5" customHeight="1" x14ac:dyDescent="0.45">
      <c r="A4121" s="58">
        <v>46172</v>
      </c>
      <c r="B4121" s="62" t="s">
        <v>29</v>
      </c>
      <c r="C4121" s="63" t="s">
        <v>168</v>
      </c>
      <c r="D4121" s="31" t="s">
        <v>416</v>
      </c>
      <c r="E4121" s="28" t="s">
        <v>417</v>
      </c>
      <c r="F4121" s="27" t="str">
        <f>VLOOKUP(표1[[#This Row],[품번]],[1]!품번구분[#Data],2,0)</f>
        <v>G</v>
      </c>
      <c r="G4121" s="28">
        <v>160</v>
      </c>
      <c r="H4121" s="28">
        <v>45</v>
      </c>
      <c r="I4121" s="28">
        <v>0</v>
      </c>
      <c r="J4121" s="29">
        <f>표1[[#This Row],[C/V]]*표1[[#This Row],[판수]]-표1[[#This Row],[불량수량]]</f>
        <v>7200</v>
      </c>
      <c r="K4121" s="28" t="s">
        <v>301</v>
      </c>
      <c r="L4121" s="28" t="s">
        <v>34</v>
      </c>
      <c r="M4121" s="44" t="s">
        <v>230</v>
      </c>
      <c r="N4121" s="55" t="s">
        <v>231</v>
      </c>
      <c r="O4121" s="25">
        <f t="shared" si="340"/>
        <v>540</v>
      </c>
      <c r="P4121" s="31">
        <v>0</v>
      </c>
      <c r="Q4121" s="64"/>
      <c r="R4121" s="33">
        <f t="shared" si="342"/>
        <v>5</v>
      </c>
      <c r="S4121" s="34">
        <f t="shared" si="341"/>
        <v>111</v>
      </c>
      <c r="T4121" s="29">
        <f>IF(L4121="비가동",0,VLOOKUP(E4121,[1]단가!$D$4:$G$1048576,4,0))</f>
        <v>58</v>
      </c>
      <c r="U4121" s="29">
        <f t="shared" si="337"/>
        <v>417600</v>
      </c>
      <c r="V4121" s="36" t="str">
        <f>IF($L4121="비가동",0,IF($B4121="in",VLOOKUP($E4121,[1]투입량!$M:$T,3,FALSE),VLOOKUP($E4121,[1]투입량!$D:$I,3,FALSE)))</f>
        <v>E7003</v>
      </c>
      <c r="W4121" s="29">
        <f>IF($L4121="비가동",0,IF($B4121="in",VLOOKUP($E4121,[1]투입량!$M:$T,6,FALSE),VLOOKUP($E4121,[1]투입량!$D:$I,5,FALSE)))</f>
        <v>80</v>
      </c>
      <c r="X4121" s="29">
        <f t="shared" si="339"/>
        <v>3960</v>
      </c>
      <c r="Y4121" s="65">
        <f>IF(V4121=0,0,VLOOKUP(V4121,[1]원재료!C:H,3,0)*0.001)</f>
        <v>4.95</v>
      </c>
      <c r="Z4121" s="65">
        <f t="shared" si="338"/>
        <v>19602</v>
      </c>
      <c r="AA4121" s="28"/>
      <c r="AB4121" s="66" t="s">
        <v>232</v>
      </c>
    </row>
    <row r="4122" spans="1:28" ht="19.5" customHeight="1" x14ac:dyDescent="0.45">
      <c r="A4122" s="58">
        <v>46172</v>
      </c>
      <c r="B4122" s="62" t="s">
        <v>29</v>
      </c>
      <c r="C4122" s="63" t="s">
        <v>168</v>
      </c>
      <c r="D4122" s="31" t="s">
        <v>370</v>
      </c>
      <c r="E4122" s="28" t="s">
        <v>366</v>
      </c>
      <c r="F4122" s="27" t="str">
        <f>VLOOKUP(표1[[#This Row],[품번]],[1]!품번구분[#Data],2,0)</f>
        <v>G</v>
      </c>
      <c r="G4122" s="28">
        <v>4</v>
      </c>
      <c r="H4122" s="28">
        <v>118</v>
      </c>
      <c r="I4122" s="28">
        <v>0</v>
      </c>
      <c r="J4122" s="29">
        <f>표1[[#This Row],[C/V]]*표1[[#This Row],[판수]]-표1[[#This Row],[불량수량]]</f>
        <v>472</v>
      </c>
      <c r="K4122" s="28" t="s">
        <v>358</v>
      </c>
      <c r="L4122" s="28" t="s">
        <v>117</v>
      </c>
      <c r="M4122" s="44" t="s">
        <v>230</v>
      </c>
      <c r="N4122" s="55" t="s">
        <v>231</v>
      </c>
      <c r="O4122" s="25">
        <f t="shared" si="340"/>
        <v>600</v>
      </c>
      <c r="P4122" s="31">
        <v>0</v>
      </c>
      <c r="Q4122" s="64"/>
      <c r="R4122" s="33">
        <f t="shared" si="342"/>
        <v>11.799999999999999</v>
      </c>
      <c r="S4122" s="34">
        <f t="shared" si="341"/>
        <v>203</v>
      </c>
      <c r="T4122" s="29">
        <f>IF(L4122="비가동",0,VLOOKUP(E4122,[1]단가!$D$4:$G$1048576,4,0))</f>
        <v>771.3</v>
      </c>
      <c r="U4122" s="29">
        <f t="shared" si="337"/>
        <v>364053.6</v>
      </c>
      <c r="V4122" s="36" t="str">
        <f>IF($L4122="비가동",0,IF($B4122="in",VLOOKUP($E4122,[1]투입량!$M:$T,3,FALSE),VLOOKUP($E4122,[1]투입량!$D:$I,3,FALSE)))</f>
        <v>E5005-1</v>
      </c>
      <c r="W4122" s="29">
        <f>IF($L4122="비가동",0,IF($B4122="in",VLOOKUP($E4122,[1]투입량!$M:$T,6,FALSE),VLOOKUP($E4122,[1]투입량!$D:$I,5,FALSE)))</f>
        <v>371</v>
      </c>
      <c r="X4122" s="29">
        <f t="shared" si="339"/>
        <v>48155.8</v>
      </c>
      <c r="Y4122" s="65">
        <f>IF(V4122=0,0,VLOOKUP(V4122,[1]원재료!C:H,3,0)*0.001)</f>
        <v>3.25</v>
      </c>
      <c r="Z4122" s="65">
        <f t="shared" si="338"/>
        <v>156506.35</v>
      </c>
      <c r="AA4122" s="28"/>
      <c r="AB4122" s="66" t="s">
        <v>232</v>
      </c>
    </row>
    <row r="4123" spans="1:28" ht="19.5" customHeight="1" x14ac:dyDescent="0.45">
      <c r="A4123" s="58">
        <v>46172</v>
      </c>
      <c r="B4123" s="62" t="s">
        <v>29</v>
      </c>
      <c r="C4123" s="63" t="s">
        <v>168</v>
      </c>
      <c r="D4123" s="31" t="s">
        <v>414</v>
      </c>
      <c r="E4123" s="28" t="s">
        <v>519</v>
      </c>
      <c r="F4123" s="27" t="str">
        <f>VLOOKUP(표1[[#This Row],[품번]],[1]!품번구분[#Data],2,0)</f>
        <v>G</v>
      </c>
      <c r="G4123" s="28">
        <v>2</v>
      </c>
      <c r="H4123" s="28">
        <v>118</v>
      </c>
      <c r="I4123" s="28">
        <v>0</v>
      </c>
      <c r="J4123" s="29">
        <f>표1[[#This Row],[C/V]]*표1[[#This Row],[판수]]-표1[[#This Row],[불량수량]]</f>
        <v>236</v>
      </c>
      <c r="K4123" s="28" t="s">
        <v>358</v>
      </c>
      <c r="L4123" s="28" t="s">
        <v>117</v>
      </c>
      <c r="M4123" s="44" t="s">
        <v>231</v>
      </c>
      <c r="N4123" s="55" t="s">
        <v>230</v>
      </c>
      <c r="O4123" s="25">
        <f t="shared" si="340"/>
        <v>750</v>
      </c>
      <c r="P4123" s="31">
        <v>0</v>
      </c>
      <c r="Q4123" s="64"/>
      <c r="R4123" s="33">
        <f t="shared" si="342"/>
        <v>9.44</v>
      </c>
      <c r="S4123" s="34">
        <f t="shared" si="341"/>
        <v>203</v>
      </c>
      <c r="T4123" s="29">
        <f>IF(L4123="비가동",0,VLOOKUP(E4123,[1]단가!$D$4:$G$1048576,4,0))</f>
        <v>0</v>
      </c>
      <c r="U4123" s="29">
        <f t="shared" si="337"/>
        <v>0</v>
      </c>
      <c r="V4123" s="36" t="str">
        <f>IF($L4123="비가동",0,IF($B4123="in",VLOOKUP($E4123,[1]투입량!$M:$T,3,FALSE),VLOOKUP($E4123,[1]투입량!$D:$I,3,FALSE)))</f>
        <v>E5005-1</v>
      </c>
      <c r="W4123" s="29">
        <f>IF($L4123="비가동",0,IF($B4123="in",VLOOKUP($E4123,[1]투입량!$M:$T,6,FALSE),VLOOKUP($E4123,[1]투입량!$D:$I,5,FALSE)))</f>
        <v>0</v>
      </c>
      <c r="X4123" s="29">
        <f t="shared" si="339"/>
        <v>0</v>
      </c>
      <c r="Y4123" s="65">
        <f>IF(V4123=0,0,VLOOKUP(V4123,[1]원재료!C:H,3,0)*0.001)</f>
        <v>3.25</v>
      </c>
      <c r="Z4123" s="65">
        <f t="shared" si="338"/>
        <v>0</v>
      </c>
      <c r="AA4123" s="28"/>
      <c r="AB4123" s="66" t="s">
        <v>232</v>
      </c>
    </row>
    <row r="4124" spans="1:28" ht="19.5" customHeight="1" x14ac:dyDescent="0.45">
      <c r="A4124" s="58">
        <v>46172</v>
      </c>
      <c r="B4124" s="62" t="s">
        <v>29</v>
      </c>
      <c r="C4124" s="63" t="s">
        <v>168</v>
      </c>
      <c r="D4124" s="31" t="s">
        <v>416</v>
      </c>
      <c r="E4124" s="28" t="s">
        <v>417</v>
      </c>
      <c r="F4124" s="27" t="str">
        <f>VLOOKUP(표1[[#This Row],[품번]],[1]!품번구분[#Data],2,0)</f>
        <v>G</v>
      </c>
      <c r="G4124" s="28">
        <v>160</v>
      </c>
      <c r="H4124" s="28">
        <v>66</v>
      </c>
      <c r="I4124" s="28">
        <v>0</v>
      </c>
      <c r="J4124" s="29">
        <f>표1[[#This Row],[C/V]]*표1[[#This Row],[판수]]-표1[[#This Row],[불량수량]]</f>
        <v>10560</v>
      </c>
      <c r="K4124" s="28" t="s">
        <v>358</v>
      </c>
      <c r="L4124" s="28" t="s">
        <v>117</v>
      </c>
      <c r="M4124" s="44" t="s">
        <v>231</v>
      </c>
      <c r="N4124" s="55" t="s">
        <v>230</v>
      </c>
      <c r="O4124" s="25">
        <f t="shared" si="340"/>
        <v>750</v>
      </c>
      <c r="P4124" s="31">
        <v>0</v>
      </c>
      <c r="Q4124" s="64"/>
      <c r="R4124" s="33">
        <f t="shared" si="342"/>
        <v>5.2799999999999994</v>
      </c>
      <c r="S4124" s="34">
        <f t="shared" si="341"/>
        <v>111</v>
      </c>
      <c r="T4124" s="29">
        <f>IF(L4124="비가동",0,VLOOKUP(E4124,[1]단가!$D$4:$G$1048576,4,0))</f>
        <v>58</v>
      </c>
      <c r="U4124" s="29">
        <f t="shared" si="337"/>
        <v>612480</v>
      </c>
      <c r="V4124" s="36" t="str">
        <f>IF($L4124="비가동",0,IF($B4124="in",VLOOKUP($E4124,[1]투입량!$M:$T,3,FALSE),VLOOKUP($E4124,[1]투입량!$D:$I,3,FALSE)))</f>
        <v>E7003</v>
      </c>
      <c r="W4124" s="29">
        <f>IF($L4124="비가동",0,IF($B4124="in",VLOOKUP($E4124,[1]투입량!$M:$T,6,FALSE),VLOOKUP($E4124,[1]투입량!$D:$I,5,FALSE)))</f>
        <v>80</v>
      </c>
      <c r="X4124" s="29">
        <f t="shared" si="339"/>
        <v>5808</v>
      </c>
      <c r="Y4124" s="65">
        <f>IF(V4124=0,0,VLOOKUP(V4124,[1]원재료!C:H,3,0)*0.001)</f>
        <v>4.95</v>
      </c>
      <c r="Z4124" s="65">
        <f t="shared" si="338"/>
        <v>28749.600000000002</v>
      </c>
      <c r="AA4124" s="28"/>
      <c r="AB4124" s="66" t="s">
        <v>232</v>
      </c>
    </row>
    <row r="4125" spans="1:28" ht="19.5" customHeight="1" x14ac:dyDescent="0.45">
      <c r="A4125" s="58">
        <v>46172</v>
      </c>
      <c r="B4125" s="62" t="s">
        <v>29</v>
      </c>
      <c r="C4125" s="63" t="s">
        <v>168</v>
      </c>
      <c r="D4125" s="31" t="s">
        <v>345</v>
      </c>
      <c r="E4125" s="28" t="s">
        <v>346</v>
      </c>
      <c r="F4125" s="27" t="str">
        <f>VLOOKUP(표1[[#This Row],[품번]],[1]!품번구분[#Data],2,0)</f>
        <v>G</v>
      </c>
      <c r="G4125" s="28">
        <v>4</v>
      </c>
      <c r="H4125" s="28">
        <v>85</v>
      </c>
      <c r="I4125" s="28">
        <v>0</v>
      </c>
      <c r="J4125" s="29">
        <f>표1[[#This Row],[C/V]]*표1[[#This Row],[판수]]-표1[[#This Row],[불량수량]]</f>
        <v>340</v>
      </c>
      <c r="K4125" s="28" t="s">
        <v>347</v>
      </c>
      <c r="L4125" s="28" t="s">
        <v>34</v>
      </c>
      <c r="M4125" s="44" t="s">
        <v>230</v>
      </c>
      <c r="N4125" s="55" t="s">
        <v>231</v>
      </c>
      <c r="O4125" s="25">
        <f t="shared" si="340"/>
        <v>540</v>
      </c>
      <c r="P4125" s="31">
        <v>0</v>
      </c>
      <c r="Q4125" s="64"/>
      <c r="R4125" s="33">
        <f t="shared" si="342"/>
        <v>9.4444444444444446</v>
      </c>
      <c r="S4125" s="34">
        <f t="shared" si="341"/>
        <v>210</v>
      </c>
      <c r="T4125" s="29">
        <f>IF(L4125="비가동",0,VLOOKUP(E4125,[1]단가!$D$4:$G$1048576,4,0))</f>
        <v>894.6</v>
      </c>
      <c r="U4125" s="29">
        <f t="shared" si="337"/>
        <v>304164</v>
      </c>
      <c r="V4125" s="36" t="str">
        <f>IF($L4125="비가동",0,IF($B4125="in",VLOOKUP($E4125,[1]투입량!$M:$T,3,FALSE),VLOOKUP($E4125,[1]투입량!$D:$I,3,FALSE)))</f>
        <v>E5007</v>
      </c>
      <c r="W4125" s="29">
        <f>IF($L4125="비가동",0,IF($B4125="in",VLOOKUP($E4125,[1]투입량!$M:$T,6,FALSE),VLOOKUP($E4125,[1]투입량!$D:$I,5,FALSE)))</f>
        <v>448</v>
      </c>
      <c r="X4125" s="29">
        <f t="shared" si="339"/>
        <v>41888.000000000007</v>
      </c>
      <c r="Y4125" s="65">
        <f>IF(V4125=0,0,VLOOKUP(V4125,[1]원재료!C:H,3,0)*0.001)</f>
        <v>4.55</v>
      </c>
      <c r="Z4125" s="65">
        <f t="shared" si="338"/>
        <v>190590.40000000002</v>
      </c>
      <c r="AA4125" s="28"/>
      <c r="AB4125" s="66" t="s">
        <v>232</v>
      </c>
    </row>
    <row r="4126" spans="1:28" ht="19.5" customHeight="1" x14ac:dyDescent="0.45">
      <c r="A4126" s="58">
        <v>46172</v>
      </c>
      <c r="B4126" s="62" t="s">
        <v>29</v>
      </c>
      <c r="C4126" s="63" t="s">
        <v>168</v>
      </c>
      <c r="D4126" s="31" t="s">
        <v>348</v>
      </c>
      <c r="E4126" s="28">
        <v>480218</v>
      </c>
      <c r="F4126" s="27" t="str">
        <f>VLOOKUP(표1[[#This Row],[품번]],[1]!품번구분[#Data],2,0)</f>
        <v>G</v>
      </c>
      <c r="G4126" s="28">
        <v>6</v>
      </c>
      <c r="H4126" s="28">
        <v>85</v>
      </c>
      <c r="I4126" s="28">
        <v>0</v>
      </c>
      <c r="J4126" s="29">
        <f>표1[[#This Row],[C/V]]*표1[[#This Row],[판수]]-표1[[#This Row],[불량수량]]</f>
        <v>510</v>
      </c>
      <c r="K4126" s="28" t="s">
        <v>347</v>
      </c>
      <c r="L4126" s="28" t="s">
        <v>34</v>
      </c>
      <c r="M4126" s="44" t="s">
        <v>230</v>
      </c>
      <c r="N4126" s="55" t="s">
        <v>231</v>
      </c>
      <c r="O4126" s="25">
        <f t="shared" si="340"/>
        <v>540</v>
      </c>
      <c r="P4126" s="31">
        <v>0</v>
      </c>
      <c r="Q4126" s="64"/>
      <c r="R4126" s="33">
        <f t="shared" si="342"/>
        <v>9.4444444444444446</v>
      </c>
      <c r="S4126" s="34">
        <f t="shared" si="341"/>
        <v>210</v>
      </c>
      <c r="T4126" s="29">
        <f>IF(L4126="비가동",0,VLOOKUP(E4126,[1]단가!$D$4:$G$1048576,4,0))</f>
        <v>724</v>
      </c>
      <c r="U4126" s="29">
        <f t="shared" si="337"/>
        <v>369240</v>
      </c>
      <c r="V4126" s="36" t="str">
        <f>IF($L4126="비가동",0,IF($B4126="in",VLOOKUP($E4126,[1]투입량!$M:$T,3,FALSE),VLOOKUP($E4126,[1]투입량!$D:$I,3,FALSE)))</f>
        <v>E5007</v>
      </c>
      <c r="W4126" s="29">
        <f>IF($L4126="비가동",0,IF($B4126="in",VLOOKUP($E4126,[1]투입량!$M:$T,6,FALSE),VLOOKUP($E4126,[1]투입량!$D:$I,5,FALSE)))</f>
        <v>300</v>
      </c>
      <c r="X4126" s="29">
        <f t="shared" si="339"/>
        <v>28050</v>
      </c>
      <c r="Y4126" s="65">
        <f>IF(V4126=0,0,VLOOKUP(V4126,[1]원재료!C:H,3,0)*0.001)</f>
        <v>4.55</v>
      </c>
      <c r="Z4126" s="65">
        <f t="shared" si="338"/>
        <v>127627.5</v>
      </c>
      <c r="AA4126" s="28"/>
      <c r="AB4126" s="66" t="s">
        <v>232</v>
      </c>
    </row>
    <row r="4127" spans="1:28" ht="19.5" customHeight="1" x14ac:dyDescent="0.45">
      <c r="A4127" s="58">
        <v>46172</v>
      </c>
      <c r="B4127" s="62" t="s">
        <v>29</v>
      </c>
      <c r="C4127" s="63" t="s">
        <v>168</v>
      </c>
      <c r="D4127" s="31" t="s">
        <v>350</v>
      </c>
      <c r="E4127" s="28" t="s">
        <v>351</v>
      </c>
      <c r="F4127" s="27" t="str">
        <f>VLOOKUP(표1[[#This Row],[품번]],[1]!품번구분[#Data],2,0)</f>
        <v>G</v>
      </c>
      <c r="G4127" s="28">
        <v>4</v>
      </c>
      <c r="H4127" s="28">
        <v>18</v>
      </c>
      <c r="I4127" s="28">
        <v>0</v>
      </c>
      <c r="J4127" s="29">
        <f>표1[[#This Row],[C/V]]*표1[[#This Row],[판수]]-표1[[#This Row],[불량수량]]</f>
        <v>72</v>
      </c>
      <c r="K4127" s="28" t="s">
        <v>347</v>
      </c>
      <c r="L4127" s="28" t="s">
        <v>34</v>
      </c>
      <c r="M4127" s="44" t="s">
        <v>230</v>
      </c>
      <c r="N4127" s="44">
        <v>0.43055555555555558</v>
      </c>
      <c r="O4127" s="25">
        <f t="shared" si="340"/>
        <v>140</v>
      </c>
      <c r="P4127" s="31">
        <v>0</v>
      </c>
      <c r="Q4127" s="64"/>
      <c r="R4127" s="33">
        <f t="shared" si="342"/>
        <v>7.7142857142857135</v>
      </c>
      <c r="S4127" s="34">
        <f t="shared" si="341"/>
        <v>18</v>
      </c>
      <c r="T4127" s="29">
        <f>IF(L4127="비가동",0,VLOOKUP(E4127,[1]단가!$D$4:$G$1048576,4,0))</f>
        <v>1328.9</v>
      </c>
      <c r="U4127" s="29">
        <f t="shared" si="337"/>
        <v>95680.8</v>
      </c>
      <c r="V4127" s="36" t="str">
        <f>IF($L4127="비가동",0,IF($B4127="in",VLOOKUP($E4127,[1]투입량!$M:$T,3,FALSE),VLOOKUP($E4127,[1]투입량!$D:$I,3,FALSE)))</f>
        <v>E5007</v>
      </c>
      <c r="W4127" s="29">
        <f>IF($L4127="비가동",0,IF($B4127="in",VLOOKUP($E4127,[1]투입량!$M:$T,6,FALSE),VLOOKUP($E4127,[1]투입량!$D:$I,5,FALSE)))</f>
        <v>644</v>
      </c>
      <c r="X4127" s="29">
        <f t="shared" si="339"/>
        <v>12751.2</v>
      </c>
      <c r="Y4127" s="65">
        <f>IF(V4127=0,0,VLOOKUP(V4127,[1]원재료!C:H,3,0)*0.001)</f>
        <v>4.55</v>
      </c>
      <c r="Z4127" s="65">
        <f t="shared" si="338"/>
        <v>58017.96</v>
      </c>
      <c r="AA4127" s="28"/>
      <c r="AB4127" s="66" t="s">
        <v>232</v>
      </c>
    </row>
    <row r="4128" spans="1:28" ht="19.5" hidden="1" customHeight="1" x14ac:dyDescent="0.45">
      <c r="A4128" s="58">
        <v>46172</v>
      </c>
      <c r="B4128" s="62" t="s">
        <v>29</v>
      </c>
      <c r="C4128" s="63" t="s">
        <v>168</v>
      </c>
      <c r="D4128" s="31" t="s">
        <v>350</v>
      </c>
      <c r="E4128" s="28" t="s">
        <v>234</v>
      </c>
      <c r="F4128" s="27" t="str">
        <f>VLOOKUP(표1[[#This Row],[품번]],[1]!품번구분[#Data],2,0)</f>
        <v>G</v>
      </c>
      <c r="G4128" s="28">
        <v>6</v>
      </c>
      <c r="H4128" s="28">
        <v>42</v>
      </c>
      <c r="I4128" s="28">
        <v>0</v>
      </c>
      <c r="J4128" s="29">
        <f>표1[[#This Row],[C/V]]*표1[[#This Row],[판수]]-표1[[#This Row],[불량수량]]</f>
        <v>252</v>
      </c>
      <c r="K4128" s="28" t="s">
        <v>347</v>
      </c>
      <c r="L4128" s="28" t="s">
        <v>34</v>
      </c>
      <c r="M4128" s="44">
        <v>0.43055555555555558</v>
      </c>
      <c r="N4128" s="55" t="s">
        <v>231</v>
      </c>
      <c r="O4128" s="25">
        <f t="shared" si="340"/>
        <v>300</v>
      </c>
      <c r="P4128" s="31">
        <v>100</v>
      </c>
      <c r="Q4128" s="64" t="s">
        <v>178</v>
      </c>
      <c r="R4128" s="33">
        <f t="shared" si="342"/>
        <v>8.4</v>
      </c>
      <c r="S4128" s="34">
        <f t="shared" si="341"/>
        <v>122</v>
      </c>
      <c r="T4128" s="29">
        <f>IF(L4128="비가동",0,VLOOKUP(E4128,[1]단가!$D$4:$G$1048576,4,0))</f>
        <v>760.3</v>
      </c>
      <c r="U4128" s="29">
        <f t="shared" si="337"/>
        <v>191595.59999999998</v>
      </c>
      <c r="V4128" s="36" t="str">
        <f>IF($L4128="비가동",0,IF($B4128="in",VLOOKUP($E4128,[1]투입량!$M:$T,3,FALSE),VLOOKUP($E4128,[1]투입량!$D:$I,3,FALSE)))</f>
        <v>E5007</v>
      </c>
      <c r="W4128" s="29">
        <f>IF($L4128="비가동",0,IF($B4128="in",VLOOKUP($E4128,[1]투입량!$M:$T,6,FALSE),VLOOKUP($E4128,[1]투입량!$D:$I,5,FALSE)))</f>
        <v>516</v>
      </c>
      <c r="X4128" s="29">
        <f t="shared" si="339"/>
        <v>23839.200000000001</v>
      </c>
      <c r="Y4128" s="65">
        <f>IF(V4128=0,0,VLOOKUP(V4128,[1]원재료!C:H,3,0)*0.001)</f>
        <v>4.55</v>
      </c>
      <c r="Z4128" s="65">
        <f t="shared" si="338"/>
        <v>108468.36</v>
      </c>
      <c r="AA4128" s="28"/>
      <c r="AB4128" s="66" t="s">
        <v>232</v>
      </c>
    </row>
    <row r="4129" spans="1:28" ht="19.5" customHeight="1" x14ac:dyDescent="0.45">
      <c r="A4129" s="58">
        <v>46172</v>
      </c>
      <c r="B4129" s="62" t="s">
        <v>29</v>
      </c>
      <c r="C4129" s="63" t="s">
        <v>168</v>
      </c>
      <c r="D4129" s="31" t="s">
        <v>345</v>
      </c>
      <c r="E4129" s="28" t="s">
        <v>346</v>
      </c>
      <c r="F4129" s="27" t="str">
        <f>VLOOKUP(표1[[#This Row],[품번]],[1]!품번구분[#Data],2,0)</f>
        <v>G</v>
      </c>
      <c r="G4129" s="28">
        <v>4</v>
      </c>
      <c r="H4129" s="28">
        <v>125</v>
      </c>
      <c r="I4129" s="28">
        <v>0</v>
      </c>
      <c r="J4129" s="29">
        <f>표1[[#This Row],[C/V]]*표1[[#This Row],[판수]]-표1[[#This Row],[불량수량]]</f>
        <v>500</v>
      </c>
      <c r="K4129" s="28" t="s">
        <v>352</v>
      </c>
      <c r="L4129" s="28" t="s">
        <v>117</v>
      </c>
      <c r="M4129" s="44" t="s">
        <v>231</v>
      </c>
      <c r="N4129" s="55" t="s">
        <v>230</v>
      </c>
      <c r="O4129" s="25">
        <f t="shared" si="340"/>
        <v>750</v>
      </c>
      <c r="P4129" s="31">
        <v>0</v>
      </c>
      <c r="Q4129" s="64"/>
      <c r="R4129" s="33">
        <f t="shared" si="342"/>
        <v>10</v>
      </c>
      <c r="S4129" s="34">
        <f t="shared" si="341"/>
        <v>210</v>
      </c>
      <c r="T4129" s="29">
        <f>IF(L4129="비가동",0,VLOOKUP(E4129,[1]단가!$D$4:$G$1048576,4,0))</f>
        <v>894.6</v>
      </c>
      <c r="U4129" s="29">
        <f t="shared" si="337"/>
        <v>447300</v>
      </c>
      <c r="V4129" s="36" t="str">
        <f>IF($L4129="비가동",0,IF($B4129="in",VLOOKUP($E4129,[1]투입량!$M:$T,3,FALSE),VLOOKUP($E4129,[1]투입량!$D:$I,3,FALSE)))</f>
        <v>E5007</v>
      </c>
      <c r="W4129" s="29">
        <f>IF($L4129="비가동",0,IF($B4129="in",VLOOKUP($E4129,[1]투입량!$M:$T,6,FALSE),VLOOKUP($E4129,[1]투입량!$D:$I,5,FALSE)))</f>
        <v>448</v>
      </c>
      <c r="X4129" s="29">
        <f t="shared" si="339"/>
        <v>61600.000000000007</v>
      </c>
      <c r="Y4129" s="65">
        <f>IF(V4129=0,0,VLOOKUP(V4129,[1]원재료!C:H,3,0)*0.001)</f>
        <v>4.55</v>
      </c>
      <c r="Z4129" s="65">
        <f t="shared" si="338"/>
        <v>280280</v>
      </c>
      <c r="AA4129" s="28"/>
      <c r="AB4129" s="66" t="s">
        <v>232</v>
      </c>
    </row>
    <row r="4130" spans="1:28" ht="19.5" customHeight="1" x14ac:dyDescent="0.45">
      <c r="A4130" s="58">
        <v>46172</v>
      </c>
      <c r="B4130" s="62" t="s">
        <v>29</v>
      </c>
      <c r="C4130" s="63" t="s">
        <v>168</v>
      </c>
      <c r="D4130" s="31" t="s">
        <v>348</v>
      </c>
      <c r="E4130" s="28">
        <v>480218</v>
      </c>
      <c r="F4130" s="27" t="str">
        <f>VLOOKUP(표1[[#This Row],[품번]],[1]!품번구분[#Data],2,0)</f>
        <v>G</v>
      </c>
      <c r="G4130" s="28">
        <v>6</v>
      </c>
      <c r="H4130" s="28">
        <v>125</v>
      </c>
      <c r="I4130" s="28">
        <v>0</v>
      </c>
      <c r="J4130" s="29">
        <f>표1[[#This Row],[C/V]]*표1[[#This Row],[판수]]-표1[[#This Row],[불량수량]]</f>
        <v>750</v>
      </c>
      <c r="K4130" s="28" t="s">
        <v>352</v>
      </c>
      <c r="L4130" s="28" t="s">
        <v>117</v>
      </c>
      <c r="M4130" s="44" t="s">
        <v>231</v>
      </c>
      <c r="N4130" s="55" t="s">
        <v>230</v>
      </c>
      <c r="O4130" s="25">
        <f t="shared" si="340"/>
        <v>750</v>
      </c>
      <c r="P4130" s="31">
        <v>0</v>
      </c>
      <c r="Q4130" s="64"/>
      <c r="R4130" s="33">
        <f t="shared" si="342"/>
        <v>10</v>
      </c>
      <c r="S4130" s="34">
        <f t="shared" si="341"/>
        <v>210</v>
      </c>
      <c r="T4130" s="29">
        <f>IF(L4130="비가동",0,VLOOKUP(E4130,[1]단가!$D$4:$G$1048576,4,0))</f>
        <v>724</v>
      </c>
      <c r="U4130" s="29">
        <f t="shared" si="337"/>
        <v>543000</v>
      </c>
      <c r="V4130" s="36" t="str">
        <f>IF($L4130="비가동",0,IF($B4130="in",VLOOKUP($E4130,[1]투입량!$M:$T,3,FALSE),VLOOKUP($E4130,[1]투입량!$D:$I,3,FALSE)))</f>
        <v>E5007</v>
      </c>
      <c r="W4130" s="29">
        <f>IF($L4130="비가동",0,IF($B4130="in",VLOOKUP($E4130,[1]투입량!$M:$T,6,FALSE),VLOOKUP($E4130,[1]투입량!$D:$I,5,FALSE)))</f>
        <v>300</v>
      </c>
      <c r="X4130" s="29">
        <f t="shared" si="339"/>
        <v>41250</v>
      </c>
      <c r="Y4130" s="65">
        <f>IF(V4130=0,0,VLOOKUP(V4130,[1]원재료!C:H,3,0)*0.001)</f>
        <v>4.55</v>
      </c>
      <c r="Z4130" s="65">
        <f t="shared" si="338"/>
        <v>187687.5</v>
      </c>
      <c r="AA4130" s="28"/>
      <c r="AB4130" s="66" t="s">
        <v>232</v>
      </c>
    </row>
    <row r="4131" spans="1:28" ht="19.5" hidden="1" customHeight="1" x14ac:dyDescent="0.45">
      <c r="A4131" s="58">
        <v>46172</v>
      </c>
      <c r="B4131" s="62" t="s">
        <v>29</v>
      </c>
      <c r="C4131" s="63" t="s">
        <v>168</v>
      </c>
      <c r="D4131" s="31" t="s">
        <v>350</v>
      </c>
      <c r="E4131" s="28" t="s">
        <v>234</v>
      </c>
      <c r="F4131" s="27" t="str">
        <f>VLOOKUP(표1[[#This Row],[품번]],[1]!품번구분[#Data],2,0)</f>
        <v>G</v>
      </c>
      <c r="G4131" s="28">
        <v>6</v>
      </c>
      <c r="H4131" s="28">
        <v>80</v>
      </c>
      <c r="I4131" s="28">
        <v>0</v>
      </c>
      <c r="J4131" s="29">
        <f>표1[[#This Row],[C/V]]*표1[[#This Row],[판수]]-표1[[#This Row],[불량수량]]</f>
        <v>480</v>
      </c>
      <c r="K4131" s="28" t="s">
        <v>352</v>
      </c>
      <c r="L4131" s="28" t="s">
        <v>117</v>
      </c>
      <c r="M4131" s="44" t="s">
        <v>231</v>
      </c>
      <c r="N4131" s="55" t="s">
        <v>230</v>
      </c>
      <c r="O4131" s="25">
        <f t="shared" si="340"/>
        <v>510</v>
      </c>
      <c r="P4131" s="31">
        <v>240</v>
      </c>
      <c r="Q4131" s="64" t="s">
        <v>209</v>
      </c>
      <c r="R4131" s="33">
        <f t="shared" si="342"/>
        <v>9.4117647058823533</v>
      </c>
      <c r="S4131" s="34">
        <f t="shared" si="341"/>
        <v>122</v>
      </c>
      <c r="T4131" s="29">
        <f>IF(L4131="비가동",0,VLOOKUP(E4131,[1]단가!$D$4:$G$1048576,4,0))</f>
        <v>760.3</v>
      </c>
      <c r="U4131" s="29">
        <f t="shared" si="337"/>
        <v>364944</v>
      </c>
      <c r="V4131" s="36" t="str">
        <f>IF($L4131="비가동",0,IF($B4131="in",VLOOKUP($E4131,[1]투입량!$M:$T,3,FALSE),VLOOKUP($E4131,[1]투입량!$D:$I,3,FALSE)))</f>
        <v>E5007</v>
      </c>
      <c r="W4131" s="29">
        <f>IF($L4131="비가동",0,IF($B4131="in",VLOOKUP($E4131,[1]투입량!$M:$T,6,FALSE),VLOOKUP($E4131,[1]투입량!$D:$I,5,FALSE)))</f>
        <v>516</v>
      </c>
      <c r="X4131" s="29">
        <f t="shared" si="339"/>
        <v>45408</v>
      </c>
      <c r="Y4131" s="65">
        <f>IF(V4131=0,0,VLOOKUP(V4131,[1]원재료!C:H,3,0)*0.001)</f>
        <v>4.55</v>
      </c>
      <c r="Z4131" s="65">
        <f t="shared" si="338"/>
        <v>206606.4</v>
      </c>
      <c r="AA4131" s="28" t="s">
        <v>375</v>
      </c>
      <c r="AB4131" s="66" t="s">
        <v>232</v>
      </c>
    </row>
    <row r="4132" spans="1:28" ht="19.5" customHeight="1" x14ac:dyDescent="0.45">
      <c r="A4132" s="58">
        <v>46173</v>
      </c>
      <c r="B4132" s="62" t="s">
        <v>226</v>
      </c>
      <c r="C4132" s="63" t="s">
        <v>168</v>
      </c>
      <c r="D4132" s="31" t="s">
        <v>227</v>
      </c>
      <c r="E4132" s="28" t="s">
        <v>228</v>
      </c>
      <c r="F4132" s="27" t="str">
        <f>VLOOKUP(표1[[#This Row],[품번]],[1]!품번구분[#Data],2,0)</f>
        <v>G</v>
      </c>
      <c r="G4132" s="28">
        <v>12</v>
      </c>
      <c r="H4132" s="28">
        <v>85</v>
      </c>
      <c r="I4132" s="28">
        <v>0</v>
      </c>
      <c r="J4132" s="29">
        <f>표1[[#This Row],[C/V]]*표1[[#This Row],[판수]]-표1[[#This Row],[불량수량]]</f>
        <v>1020</v>
      </c>
      <c r="K4132" s="28" t="s">
        <v>229</v>
      </c>
      <c r="L4132" s="28" t="s">
        <v>34</v>
      </c>
      <c r="M4132" s="44" t="s">
        <v>230</v>
      </c>
      <c r="N4132" s="55" t="s">
        <v>231</v>
      </c>
      <c r="O4132" s="25">
        <f t="shared" si="340"/>
        <v>540</v>
      </c>
      <c r="P4132" s="31">
        <v>0</v>
      </c>
      <c r="Q4132" s="64"/>
      <c r="R4132" s="33">
        <f t="shared" si="342"/>
        <v>9.4444444444444446</v>
      </c>
      <c r="S4132" s="34">
        <f t="shared" si="341"/>
        <v>203</v>
      </c>
      <c r="T4132" s="29">
        <f>IF(L4132="비가동",0,VLOOKUP(E4132,[1]단가!$D$4:$G$1048576,4,0))</f>
        <v>389.7</v>
      </c>
      <c r="U4132" s="29">
        <f t="shared" si="337"/>
        <v>397494</v>
      </c>
      <c r="V4132" s="36" t="str">
        <f>IF($L4132="비가동",0,IF($B4132="in",VLOOKUP($E4132,[1]투입량!$M:$T,3,FALSE),VLOOKUP($E4132,[1]투입량!$D:$I,3,FALSE)))</f>
        <v>E5008</v>
      </c>
      <c r="W4132" s="29">
        <f>IF($L4132="비가동",0,IF($B4132="in",VLOOKUP($E4132,[1]투입량!$M:$T,6,FALSE),VLOOKUP($E4132,[1]투입량!$D:$I,5,FALSE)))</f>
        <v>537</v>
      </c>
      <c r="X4132" s="29">
        <f t="shared" si="339"/>
        <v>50209.500000000007</v>
      </c>
      <c r="Y4132" s="65">
        <f>IF(V4132=0,0,VLOOKUP(V4132,[1]원재료!C:H,3,0)*0.001)</f>
        <v>4.5600000000000005</v>
      </c>
      <c r="Z4132" s="65">
        <f t="shared" si="338"/>
        <v>228955.32000000007</v>
      </c>
      <c r="AA4132" s="28"/>
      <c r="AB4132" s="66" t="s">
        <v>232</v>
      </c>
    </row>
    <row r="4133" spans="1:28" ht="19.5" customHeight="1" x14ac:dyDescent="0.45">
      <c r="A4133" s="58">
        <v>46173</v>
      </c>
      <c r="B4133" s="62" t="s">
        <v>226</v>
      </c>
      <c r="C4133" s="63" t="s">
        <v>168</v>
      </c>
      <c r="D4133" s="31" t="s">
        <v>233</v>
      </c>
      <c r="E4133" s="28" t="s">
        <v>444</v>
      </c>
      <c r="F4133" s="27" t="str">
        <f>VLOOKUP(표1[[#This Row],[품번]],[1]!품번구분[#Data],2,0)</f>
        <v>G</v>
      </c>
      <c r="G4133" s="28">
        <v>4</v>
      </c>
      <c r="H4133" s="28">
        <v>85</v>
      </c>
      <c r="I4133" s="28">
        <v>0</v>
      </c>
      <c r="J4133" s="29">
        <f>표1[[#This Row],[C/V]]*표1[[#This Row],[판수]]-표1[[#This Row],[불량수량]]</f>
        <v>340</v>
      </c>
      <c r="K4133" s="28" t="s">
        <v>229</v>
      </c>
      <c r="L4133" s="28" t="s">
        <v>34</v>
      </c>
      <c r="M4133" s="44" t="s">
        <v>230</v>
      </c>
      <c r="N4133" s="55" t="s">
        <v>231</v>
      </c>
      <c r="O4133" s="25">
        <f t="shared" si="340"/>
        <v>540</v>
      </c>
      <c r="P4133" s="31">
        <v>0</v>
      </c>
      <c r="Q4133" s="64"/>
      <c r="R4133" s="33">
        <f t="shared" si="342"/>
        <v>9.4444444444444446</v>
      </c>
      <c r="S4133" s="34">
        <f t="shared" si="341"/>
        <v>203</v>
      </c>
      <c r="T4133" s="29">
        <f>IF(L4133="비가동",0,VLOOKUP(E4133,[1]단가!$D$4:$G$1048576,4,0))</f>
        <v>1139.2</v>
      </c>
      <c r="U4133" s="29">
        <f t="shared" si="337"/>
        <v>387328</v>
      </c>
      <c r="V4133" s="36" t="str">
        <f>IF($L4133="비가동",0,IF($B4133="in",VLOOKUP($E4133,[1]투입량!$M:$T,3,FALSE),VLOOKUP($E4133,[1]투입량!$D:$I,3,FALSE)))</f>
        <v>E5007</v>
      </c>
      <c r="W4133" s="29">
        <f>IF($L4133="비가동",0,IF($B4133="in",VLOOKUP($E4133,[1]투입량!$M:$T,6,FALSE),VLOOKUP($E4133,[1]투입량!$D:$I,5,FALSE)))</f>
        <v>215</v>
      </c>
      <c r="X4133" s="29">
        <f t="shared" si="339"/>
        <v>20102.500000000004</v>
      </c>
      <c r="Y4133" s="65">
        <f>IF(V4133=0,0,VLOOKUP(V4133,[1]원재료!C:H,3,0)*0.001)</f>
        <v>4.55</v>
      </c>
      <c r="Z4133" s="65">
        <f t="shared" si="338"/>
        <v>91466.375000000015</v>
      </c>
      <c r="AA4133" s="28"/>
      <c r="AB4133" s="66" t="s">
        <v>232</v>
      </c>
    </row>
    <row r="4134" spans="1:28" ht="19.5" customHeight="1" x14ac:dyDescent="0.45">
      <c r="A4134" s="58">
        <v>46173</v>
      </c>
      <c r="B4134" s="62" t="s">
        <v>226</v>
      </c>
      <c r="C4134" s="63" t="s">
        <v>168</v>
      </c>
      <c r="D4134" s="31" t="s">
        <v>235</v>
      </c>
      <c r="E4134" s="28" t="s">
        <v>236</v>
      </c>
      <c r="F4134" s="27" t="str">
        <f>VLOOKUP(표1[[#This Row],[품번]],[1]!품번구분[#Data],2,0)</f>
        <v>G</v>
      </c>
      <c r="G4134" s="28">
        <v>16</v>
      </c>
      <c r="H4134" s="28">
        <v>62</v>
      </c>
      <c r="I4134" s="28">
        <v>0</v>
      </c>
      <c r="J4134" s="29">
        <f>표1[[#This Row],[C/V]]*표1[[#This Row],[판수]]-표1[[#This Row],[불량수량]]</f>
        <v>992</v>
      </c>
      <c r="K4134" s="28" t="s">
        <v>445</v>
      </c>
      <c r="L4134" s="28" t="s">
        <v>34</v>
      </c>
      <c r="M4134" s="44" t="s">
        <v>230</v>
      </c>
      <c r="N4134" s="55" t="s">
        <v>231</v>
      </c>
      <c r="O4134" s="25">
        <f t="shared" si="340"/>
        <v>540</v>
      </c>
      <c r="P4134" s="31">
        <v>0</v>
      </c>
      <c r="Q4134" s="64"/>
      <c r="R4134" s="33">
        <f t="shared" si="342"/>
        <v>6.8888888888888893</v>
      </c>
      <c r="S4134" s="34">
        <f t="shared" si="341"/>
        <v>150</v>
      </c>
      <c r="T4134" s="29">
        <f>IF(L4134="비가동",0,VLOOKUP(E4134,[1]단가!$D$4:$G$1048576,4,0))</f>
        <v>1541.9</v>
      </c>
      <c r="U4134" s="29">
        <f t="shared" si="337"/>
        <v>1529564.8</v>
      </c>
      <c r="V4134" s="36" t="str">
        <f>IF($L4134="비가동",0,IF($B4134="in",VLOOKUP($E4134,[1]투입량!$M:$T,3,FALSE),VLOOKUP($E4134,[1]투입량!$D:$I,3,FALSE)))</f>
        <v>E5005-1</v>
      </c>
      <c r="W4134" s="29">
        <f>IF($L4134="비가동",0,IF($B4134="in",VLOOKUP($E4134,[1]투입량!$M:$T,6,FALSE),VLOOKUP($E4134,[1]투입량!$D:$I,5,FALSE)))</f>
        <v>3102</v>
      </c>
      <c r="X4134" s="29">
        <f t="shared" si="339"/>
        <v>211556.40000000002</v>
      </c>
      <c r="Y4134" s="65">
        <f>IF(V4134=0,0,VLOOKUP(V4134,[1]원재료!C:H,3,0)*0.001)</f>
        <v>3.25</v>
      </c>
      <c r="Z4134" s="65">
        <f t="shared" si="338"/>
        <v>687558.3</v>
      </c>
      <c r="AA4134" s="28"/>
      <c r="AB4134" s="66" t="s">
        <v>232</v>
      </c>
    </row>
    <row r="4135" spans="1:28" ht="19.5" hidden="1" customHeight="1" x14ac:dyDescent="0.45">
      <c r="A4135" s="58">
        <v>46173</v>
      </c>
      <c r="B4135" s="62" t="s">
        <v>226</v>
      </c>
      <c r="C4135" s="63" t="s">
        <v>168</v>
      </c>
      <c r="D4135" s="31" t="s">
        <v>259</v>
      </c>
      <c r="E4135" s="28" t="s">
        <v>260</v>
      </c>
      <c r="F4135" s="27" t="str">
        <f>VLOOKUP(표1[[#This Row],[품번]],[1]!품번구분[#Data],2,0)</f>
        <v>G</v>
      </c>
      <c r="G4135" s="28">
        <v>24</v>
      </c>
      <c r="H4135" s="28">
        <v>36</v>
      </c>
      <c r="I4135" s="28">
        <v>0</v>
      </c>
      <c r="J4135" s="29">
        <f>표1[[#This Row],[C/V]]*표1[[#This Row],[판수]]-표1[[#This Row],[불량수량]]</f>
        <v>864</v>
      </c>
      <c r="K4135" s="28" t="s">
        <v>445</v>
      </c>
      <c r="L4135" s="28" t="s">
        <v>34</v>
      </c>
      <c r="M4135" s="44" t="s">
        <v>230</v>
      </c>
      <c r="N4135" s="55" t="s">
        <v>231</v>
      </c>
      <c r="O4135" s="25">
        <f t="shared" si="340"/>
        <v>300</v>
      </c>
      <c r="P4135" s="31">
        <v>240</v>
      </c>
      <c r="Q4135" s="64" t="s">
        <v>140</v>
      </c>
      <c r="R4135" s="33">
        <f t="shared" si="342"/>
        <v>7.1999999999999993</v>
      </c>
      <c r="S4135" s="34">
        <f t="shared" si="341"/>
        <v>125</v>
      </c>
      <c r="T4135" s="29">
        <f>IF(L4135="비가동",0,VLOOKUP(E4135,[1]단가!$D$4:$G$1048576,4,0))</f>
        <v>790</v>
      </c>
      <c r="U4135" s="29">
        <f t="shared" si="337"/>
        <v>682560</v>
      </c>
      <c r="V4135" s="36" t="str">
        <f>IF($L4135="비가동",0,IF($B4135="in",VLOOKUP($E4135,[1]투입량!$M:$T,3,FALSE),VLOOKUP($E4135,[1]투입량!$D:$I,3,FALSE)))</f>
        <v>E5005-1(리본)</v>
      </c>
      <c r="W4135" s="29">
        <f>IF($L4135="비가동",0,IF($B4135="in",VLOOKUP($E4135,[1]투입량!$M:$T,6,FALSE),VLOOKUP($E4135,[1]투입량!$D:$I,5,FALSE)))</f>
        <v>2152.6499999999996</v>
      </c>
      <c r="X4135" s="29">
        <f t="shared" si="339"/>
        <v>85244.94</v>
      </c>
      <c r="Y4135" s="65">
        <f>IF(V4135=0,0,VLOOKUP(V4135,[1]원재료!C:H,3,0)*0.001)</f>
        <v>3.35</v>
      </c>
      <c r="Z4135" s="65">
        <f t="shared" si="338"/>
        <v>285570.549</v>
      </c>
      <c r="AA4135" s="28"/>
      <c r="AB4135" s="66" t="s">
        <v>232</v>
      </c>
    </row>
    <row r="4136" spans="1:28" ht="19.5" customHeight="1" x14ac:dyDescent="0.45">
      <c r="A4136" s="58">
        <v>46173</v>
      </c>
      <c r="B4136" s="62" t="s">
        <v>226</v>
      </c>
      <c r="C4136" s="63" t="s">
        <v>168</v>
      </c>
      <c r="D4136" s="31" t="s">
        <v>239</v>
      </c>
      <c r="E4136" s="28" t="s">
        <v>240</v>
      </c>
      <c r="F4136" s="27" t="str">
        <f>VLOOKUP(표1[[#This Row],[품번]],[1]!품번구분[#Data],2,0)</f>
        <v>G</v>
      </c>
      <c r="G4136" s="28">
        <v>16</v>
      </c>
      <c r="H4136" s="28">
        <v>61</v>
      </c>
      <c r="I4136" s="28">
        <v>0</v>
      </c>
      <c r="J4136" s="29">
        <f>표1[[#This Row],[C/V]]*표1[[#This Row],[판수]]-표1[[#This Row],[불량수량]]</f>
        <v>976</v>
      </c>
      <c r="K4136" s="28" t="s">
        <v>237</v>
      </c>
      <c r="L4136" s="28" t="s">
        <v>34</v>
      </c>
      <c r="M4136" s="44" t="s">
        <v>230</v>
      </c>
      <c r="N4136" s="55" t="s">
        <v>231</v>
      </c>
      <c r="O4136" s="25">
        <f t="shared" si="340"/>
        <v>540</v>
      </c>
      <c r="P4136" s="31">
        <v>0</v>
      </c>
      <c r="Q4136" s="64"/>
      <c r="R4136" s="33">
        <f t="shared" si="342"/>
        <v>6.7777777777777777</v>
      </c>
      <c r="S4136" s="34">
        <f t="shared" si="341"/>
        <v>147</v>
      </c>
      <c r="T4136" s="29">
        <f>IF(L4136="비가동",0,VLOOKUP(E4136,[1]단가!$D$4:$G$1048576,4,0))</f>
        <v>333.6</v>
      </c>
      <c r="U4136" s="29">
        <f t="shared" si="337"/>
        <v>325593.60000000003</v>
      </c>
      <c r="V4136" s="36" t="str">
        <f>IF($L4136="비가동",0,IF($B4136="in",VLOOKUP($E4136,[1]투입량!$M:$T,3,FALSE),VLOOKUP($E4136,[1]투입량!$D:$I,3,FALSE)))</f>
        <v>E5005-1(리본)</v>
      </c>
      <c r="W4136" s="29">
        <f>IF($L4136="비가동",0,IF($B4136="in",VLOOKUP($E4136,[1]투입량!$M:$T,6,FALSE),VLOOKUP($E4136,[1]투입량!$D:$I,5,FALSE)))</f>
        <v>0</v>
      </c>
      <c r="X4136" s="29">
        <f t="shared" si="339"/>
        <v>0</v>
      </c>
      <c r="Y4136" s="65">
        <f>IF(V4136=0,0,VLOOKUP(V4136,[1]원재료!C:H,3,0)*0.001)</f>
        <v>3.35</v>
      </c>
      <c r="Z4136" s="65">
        <f t="shared" si="338"/>
        <v>0</v>
      </c>
      <c r="AA4136" s="28"/>
      <c r="AB4136" s="66" t="s">
        <v>232</v>
      </c>
    </row>
    <row r="4137" spans="1:28" ht="19.5" customHeight="1" x14ac:dyDescent="0.45">
      <c r="A4137" s="58">
        <v>46173</v>
      </c>
      <c r="B4137" s="62" t="s">
        <v>226</v>
      </c>
      <c r="C4137" s="63" t="s">
        <v>168</v>
      </c>
      <c r="D4137" s="31" t="s">
        <v>264</v>
      </c>
      <c r="E4137" s="28" t="s">
        <v>265</v>
      </c>
      <c r="F4137" s="27" t="str">
        <f>VLOOKUP(표1[[#This Row],[품번]],[1]!품번구분[#Data],2,0)</f>
        <v>G</v>
      </c>
      <c r="G4137" s="28">
        <v>24</v>
      </c>
      <c r="H4137" s="28">
        <v>61</v>
      </c>
      <c r="I4137" s="28">
        <v>0</v>
      </c>
      <c r="J4137" s="29">
        <f>표1[[#This Row],[C/V]]*표1[[#This Row],[판수]]-표1[[#This Row],[불량수량]]</f>
        <v>1464</v>
      </c>
      <c r="K4137" s="28" t="s">
        <v>237</v>
      </c>
      <c r="L4137" s="28" t="s">
        <v>34</v>
      </c>
      <c r="M4137" s="44" t="s">
        <v>230</v>
      </c>
      <c r="N4137" s="55" t="s">
        <v>231</v>
      </c>
      <c r="O4137" s="25">
        <f t="shared" si="340"/>
        <v>540</v>
      </c>
      <c r="P4137" s="31">
        <v>0</v>
      </c>
      <c r="Q4137" s="64"/>
      <c r="R4137" s="33">
        <f t="shared" si="342"/>
        <v>6.7777777777777777</v>
      </c>
      <c r="S4137" s="34">
        <f t="shared" si="341"/>
        <v>147</v>
      </c>
      <c r="T4137" s="29">
        <f>IF(L4137="비가동",0,VLOOKUP(E4137,[1]단가!$D$4:$G$1048576,4,0))</f>
        <v>473</v>
      </c>
      <c r="U4137" s="29">
        <f t="shared" si="337"/>
        <v>692472</v>
      </c>
      <c r="V4137" s="36" t="str">
        <f>IF($L4137="비가동",0,IF($B4137="in",VLOOKUP($E4137,[1]투입량!$M:$T,3,FALSE),VLOOKUP($E4137,[1]투입량!$D:$I,3,FALSE)))</f>
        <v>E5005-1</v>
      </c>
      <c r="W4137" s="29">
        <f>IF($L4137="비가동",0,IF($B4137="in",VLOOKUP($E4137,[1]투입량!$M:$T,6,FALSE),VLOOKUP($E4137,[1]투입량!$D:$I,5,FALSE)))</f>
        <v>1770</v>
      </c>
      <c r="X4137" s="29">
        <f t="shared" si="339"/>
        <v>118767.00000000001</v>
      </c>
      <c r="Y4137" s="65">
        <f>IF(V4137=0,0,VLOOKUP(V4137,[1]원재료!C:H,3,0)*0.001)</f>
        <v>3.25</v>
      </c>
      <c r="Z4137" s="65">
        <f t="shared" si="338"/>
        <v>385992.75000000006</v>
      </c>
      <c r="AA4137" s="28"/>
      <c r="AB4137" s="66" t="s">
        <v>232</v>
      </c>
    </row>
    <row r="4138" spans="1:28" ht="19.5" customHeight="1" x14ac:dyDescent="0.45">
      <c r="A4138" s="58">
        <v>46173</v>
      </c>
      <c r="B4138" s="62" t="s">
        <v>226</v>
      </c>
      <c r="C4138" s="63" t="s">
        <v>168</v>
      </c>
      <c r="D4138" s="31" t="s">
        <v>227</v>
      </c>
      <c r="E4138" s="28" t="s">
        <v>228</v>
      </c>
      <c r="F4138" s="27" t="str">
        <f>VLOOKUP(표1[[#This Row],[품번]],[1]!품번구분[#Data],2,0)</f>
        <v>G</v>
      </c>
      <c r="G4138" s="28">
        <v>12</v>
      </c>
      <c r="H4138" s="28">
        <v>118</v>
      </c>
      <c r="I4138" s="28">
        <v>0</v>
      </c>
      <c r="J4138" s="29">
        <f>표1[[#This Row],[C/V]]*표1[[#This Row],[판수]]-표1[[#This Row],[불량수량]]</f>
        <v>1416</v>
      </c>
      <c r="K4138" s="28" t="s">
        <v>258</v>
      </c>
      <c r="L4138" s="28" t="s">
        <v>117</v>
      </c>
      <c r="M4138" s="44" t="s">
        <v>231</v>
      </c>
      <c r="N4138" s="55" t="s">
        <v>230</v>
      </c>
      <c r="O4138" s="25">
        <f t="shared" si="340"/>
        <v>750</v>
      </c>
      <c r="P4138" s="31">
        <v>0</v>
      </c>
      <c r="Q4138" s="64"/>
      <c r="R4138" s="33">
        <f t="shared" si="342"/>
        <v>9.44</v>
      </c>
      <c r="S4138" s="34">
        <f t="shared" si="341"/>
        <v>203</v>
      </c>
      <c r="T4138" s="29">
        <f>IF(L4138="비가동",0,VLOOKUP(E4138,[1]단가!$D$4:$G$1048576,4,0))</f>
        <v>389.7</v>
      </c>
      <c r="U4138" s="29">
        <f t="shared" si="337"/>
        <v>551815.19999999995</v>
      </c>
      <c r="V4138" s="36" t="str">
        <f>IF($L4138="비가동",0,IF($B4138="in",VLOOKUP($E4138,[1]투입량!$M:$T,3,FALSE),VLOOKUP($E4138,[1]투입량!$D:$I,3,FALSE)))</f>
        <v>E5008</v>
      </c>
      <c r="W4138" s="29">
        <f>IF($L4138="비가동",0,IF($B4138="in",VLOOKUP($E4138,[1]투입량!$M:$T,6,FALSE),VLOOKUP($E4138,[1]투입량!$D:$I,5,FALSE)))</f>
        <v>537</v>
      </c>
      <c r="X4138" s="29">
        <f t="shared" si="339"/>
        <v>69702.600000000006</v>
      </c>
      <c r="Y4138" s="65">
        <f>IF(V4138=0,0,VLOOKUP(V4138,[1]원재료!C:H,3,0)*0.001)</f>
        <v>4.5600000000000005</v>
      </c>
      <c r="Z4138" s="65">
        <f t="shared" si="338"/>
        <v>317843.85600000009</v>
      </c>
      <c r="AA4138" s="28"/>
      <c r="AB4138" s="66" t="s">
        <v>232</v>
      </c>
    </row>
    <row r="4139" spans="1:28" ht="19.5" customHeight="1" x14ac:dyDescent="0.45">
      <c r="A4139" s="58">
        <v>46173</v>
      </c>
      <c r="B4139" s="62" t="s">
        <v>226</v>
      </c>
      <c r="C4139" s="63" t="s">
        <v>168</v>
      </c>
      <c r="D4139" s="31" t="s">
        <v>233</v>
      </c>
      <c r="E4139" s="28" t="s">
        <v>444</v>
      </c>
      <c r="F4139" s="27" t="str">
        <f>VLOOKUP(표1[[#This Row],[품번]],[1]!품번구분[#Data],2,0)</f>
        <v>G</v>
      </c>
      <c r="G4139" s="28">
        <v>4</v>
      </c>
      <c r="H4139" s="28">
        <v>118</v>
      </c>
      <c r="I4139" s="28">
        <v>0</v>
      </c>
      <c r="J4139" s="29">
        <f>표1[[#This Row],[C/V]]*표1[[#This Row],[판수]]-표1[[#This Row],[불량수량]]</f>
        <v>472</v>
      </c>
      <c r="K4139" s="28" t="s">
        <v>258</v>
      </c>
      <c r="L4139" s="28" t="s">
        <v>117</v>
      </c>
      <c r="M4139" s="44" t="s">
        <v>231</v>
      </c>
      <c r="N4139" s="55" t="s">
        <v>230</v>
      </c>
      <c r="O4139" s="25">
        <f t="shared" si="340"/>
        <v>750</v>
      </c>
      <c r="P4139" s="31">
        <v>0</v>
      </c>
      <c r="Q4139" s="64"/>
      <c r="R4139" s="33">
        <f t="shared" si="342"/>
        <v>9.44</v>
      </c>
      <c r="S4139" s="34">
        <f t="shared" si="341"/>
        <v>203</v>
      </c>
      <c r="T4139" s="29">
        <f>IF(L4139="비가동",0,VLOOKUP(E4139,[1]단가!$D$4:$G$1048576,4,0))</f>
        <v>1139.2</v>
      </c>
      <c r="U4139" s="29">
        <f t="shared" si="337"/>
        <v>537702.40000000002</v>
      </c>
      <c r="V4139" s="36" t="str">
        <f>IF($L4139="비가동",0,IF($B4139="in",VLOOKUP($E4139,[1]투입량!$M:$T,3,FALSE),VLOOKUP($E4139,[1]투입량!$D:$I,3,FALSE)))</f>
        <v>E5007</v>
      </c>
      <c r="W4139" s="29">
        <f>IF($L4139="비가동",0,IF($B4139="in",VLOOKUP($E4139,[1]투입량!$M:$T,6,FALSE),VLOOKUP($E4139,[1]투입량!$D:$I,5,FALSE)))</f>
        <v>215</v>
      </c>
      <c r="X4139" s="29">
        <f t="shared" si="339"/>
        <v>27907.000000000004</v>
      </c>
      <c r="Y4139" s="65">
        <f>IF(V4139=0,0,VLOOKUP(V4139,[1]원재료!C:H,3,0)*0.001)</f>
        <v>4.55</v>
      </c>
      <c r="Z4139" s="65">
        <f t="shared" si="338"/>
        <v>126976.85</v>
      </c>
      <c r="AA4139" s="28"/>
      <c r="AB4139" s="66" t="s">
        <v>232</v>
      </c>
    </row>
    <row r="4140" spans="1:28" ht="19.5" customHeight="1" x14ac:dyDescent="0.45">
      <c r="A4140" s="58">
        <v>46173</v>
      </c>
      <c r="B4140" s="62" t="s">
        <v>226</v>
      </c>
      <c r="C4140" s="63" t="s">
        <v>168</v>
      </c>
      <c r="D4140" s="31" t="s">
        <v>235</v>
      </c>
      <c r="E4140" s="28" t="s">
        <v>236</v>
      </c>
      <c r="F4140" s="27" t="str">
        <f>VLOOKUP(표1[[#This Row],[품번]],[1]!품번구분[#Data],2,0)</f>
        <v>G</v>
      </c>
      <c r="G4140" s="28">
        <v>16</v>
      </c>
      <c r="H4140" s="28">
        <v>88</v>
      </c>
      <c r="I4140" s="28">
        <v>0</v>
      </c>
      <c r="J4140" s="29">
        <f>표1[[#This Row],[C/V]]*표1[[#This Row],[판수]]-표1[[#This Row],[불량수량]]</f>
        <v>1408</v>
      </c>
      <c r="K4140" s="28" t="s">
        <v>261</v>
      </c>
      <c r="L4140" s="28" t="s">
        <v>117</v>
      </c>
      <c r="M4140" s="44" t="s">
        <v>231</v>
      </c>
      <c r="N4140" s="55" t="s">
        <v>230</v>
      </c>
      <c r="O4140" s="25">
        <f t="shared" si="340"/>
        <v>750</v>
      </c>
      <c r="P4140" s="31">
        <v>0</v>
      </c>
      <c r="Q4140" s="64"/>
      <c r="R4140" s="33">
        <f t="shared" si="342"/>
        <v>7.04</v>
      </c>
      <c r="S4140" s="34">
        <f t="shared" si="341"/>
        <v>150</v>
      </c>
      <c r="T4140" s="29">
        <f>IF(L4140="비가동",0,VLOOKUP(E4140,[1]단가!$D$4:$G$1048576,4,0))</f>
        <v>1541.9</v>
      </c>
      <c r="U4140" s="29">
        <f t="shared" si="337"/>
        <v>2170995.2000000002</v>
      </c>
      <c r="V4140" s="36" t="str">
        <f>IF($L4140="비가동",0,IF($B4140="in",VLOOKUP($E4140,[1]투입량!$M:$T,3,FALSE),VLOOKUP($E4140,[1]투입량!$D:$I,3,FALSE)))</f>
        <v>E5005-1</v>
      </c>
      <c r="W4140" s="29">
        <f>IF($L4140="비가동",0,IF($B4140="in",VLOOKUP($E4140,[1]투입량!$M:$T,6,FALSE),VLOOKUP($E4140,[1]투입량!$D:$I,5,FALSE)))</f>
        <v>3102</v>
      </c>
      <c r="X4140" s="29">
        <f t="shared" si="339"/>
        <v>300273.60000000003</v>
      </c>
      <c r="Y4140" s="65">
        <f>IF(V4140=0,0,VLOOKUP(V4140,[1]원재료!C:H,3,0)*0.001)</f>
        <v>3.25</v>
      </c>
      <c r="Z4140" s="65">
        <f t="shared" si="338"/>
        <v>975889.20000000007</v>
      </c>
      <c r="AA4140" s="28"/>
      <c r="AB4140" s="66" t="s">
        <v>232</v>
      </c>
    </row>
    <row r="4141" spans="1:28" ht="19.5" customHeight="1" x14ac:dyDescent="0.45">
      <c r="A4141" s="58">
        <v>46173</v>
      </c>
      <c r="B4141" s="62" t="s">
        <v>226</v>
      </c>
      <c r="C4141" s="63" t="s">
        <v>168</v>
      </c>
      <c r="D4141" s="31" t="s">
        <v>259</v>
      </c>
      <c r="E4141" s="28" t="s">
        <v>260</v>
      </c>
      <c r="F4141" s="27" t="str">
        <f>VLOOKUP(표1[[#This Row],[품번]],[1]!품번구분[#Data],2,0)</f>
        <v>G</v>
      </c>
      <c r="G4141" s="28">
        <v>24</v>
      </c>
      <c r="H4141" s="28">
        <v>89</v>
      </c>
      <c r="I4141" s="28">
        <v>0</v>
      </c>
      <c r="J4141" s="29">
        <f>표1[[#This Row],[C/V]]*표1[[#This Row],[판수]]-표1[[#This Row],[불량수량]]</f>
        <v>2136</v>
      </c>
      <c r="K4141" s="28" t="s">
        <v>261</v>
      </c>
      <c r="L4141" s="28" t="s">
        <v>117</v>
      </c>
      <c r="M4141" s="44" t="s">
        <v>231</v>
      </c>
      <c r="N4141" s="55" t="s">
        <v>230</v>
      </c>
      <c r="O4141" s="25">
        <f t="shared" si="340"/>
        <v>750</v>
      </c>
      <c r="P4141" s="31">
        <v>0</v>
      </c>
      <c r="Q4141" s="64"/>
      <c r="R4141" s="33">
        <f t="shared" si="342"/>
        <v>7.12</v>
      </c>
      <c r="S4141" s="34">
        <f t="shared" si="341"/>
        <v>125</v>
      </c>
      <c r="T4141" s="29">
        <f>IF(L4141="비가동",0,VLOOKUP(E4141,[1]단가!$D$4:$G$1048576,4,0))</f>
        <v>790</v>
      </c>
      <c r="U4141" s="29">
        <f t="shared" si="337"/>
        <v>1687440</v>
      </c>
      <c r="V4141" s="36" t="str">
        <f>IF($L4141="비가동",0,IF($B4141="in",VLOOKUP($E4141,[1]투입량!$M:$T,3,FALSE),VLOOKUP($E4141,[1]투입량!$D:$I,3,FALSE)))</f>
        <v>E5005-1(리본)</v>
      </c>
      <c r="W4141" s="29">
        <f>IF($L4141="비가동",0,IF($B4141="in",VLOOKUP($E4141,[1]투입량!$M:$T,6,FALSE),VLOOKUP($E4141,[1]투입량!$D:$I,5,FALSE)))</f>
        <v>2152.6499999999996</v>
      </c>
      <c r="X4141" s="29">
        <f t="shared" si="339"/>
        <v>210744.435</v>
      </c>
      <c r="Y4141" s="65">
        <f>IF(V4141=0,0,VLOOKUP(V4141,[1]원재료!C:H,3,0)*0.001)</f>
        <v>3.35</v>
      </c>
      <c r="Z4141" s="65">
        <f t="shared" si="338"/>
        <v>705993.85725</v>
      </c>
      <c r="AA4141" s="28"/>
      <c r="AB4141" s="66" t="s">
        <v>232</v>
      </c>
    </row>
    <row r="4142" spans="1:28" ht="19.5" customHeight="1" x14ac:dyDescent="0.45">
      <c r="A4142" s="58">
        <v>46173</v>
      </c>
      <c r="B4142" s="62" t="s">
        <v>226</v>
      </c>
      <c r="C4142" s="63" t="s">
        <v>168</v>
      </c>
      <c r="D4142" s="31" t="s">
        <v>239</v>
      </c>
      <c r="E4142" s="28" t="s">
        <v>240</v>
      </c>
      <c r="F4142" s="27" t="str">
        <f>VLOOKUP(표1[[#This Row],[품번]],[1]!품번구분[#Data],2,0)</f>
        <v>G</v>
      </c>
      <c r="G4142" s="28">
        <v>16</v>
      </c>
      <c r="H4142" s="28">
        <v>86</v>
      </c>
      <c r="I4142" s="28">
        <v>0</v>
      </c>
      <c r="J4142" s="29">
        <f>표1[[#This Row],[C/V]]*표1[[#This Row],[판수]]-표1[[#This Row],[불량수량]]</f>
        <v>1376</v>
      </c>
      <c r="K4142" s="28" t="s">
        <v>263</v>
      </c>
      <c r="L4142" s="28" t="s">
        <v>117</v>
      </c>
      <c r="M4142" s="44" t="s">
        <v>231</v>
      </c>
      <c r="N4142" s="55" t="s">
        <v>230</v>
      </c>
      <c r="O4142" s="25">
        <f t="shared" si="340"/>
        <v>750</v>
      </c>
      <c r="P4142" s="31">
        <v>0</v>
      </c>
      <c r="Q4142" s="64"/>
      <c r="R4142" s="33">
        <f t="shared" si="342"/>
        <v>6.88</v>
      </c>
      <c r="S4142" s="34">
        <f t="shared" si="341"/>
        <v>147</v>
      </c>
      <c r="T4142" s="29">
        <f>IF(L4142="비가동",0,VLOOKUP(E4142,[1]단가!$D$4:$G$1048576,4,0))</f>
        <v>333.6</v>
      </c>
      <c r="U4142" s="29">
        <f t="shared" si="337"/>
        <v>459033.60000000003</v>
      </c>
      <c r="V4142" s="36" t="str">
        <f>IF($L4142="비가동",0,IF($B4142="in",VLOOKUP($E4142,[1]투입량!$M:$T,3,FALSE),VLOOKUP($E4142,[1]투입량!$D:$I,3,FALSE)))</f>
        <v>E5005-1(리본)</v>
      </c>
      <c r="W4142" s="29">
        <f>IF($L4142="비가동",0,IF($B4142="in",VLOOKUP($E4142,[1]투입량!$M:$T,6,FALSE),VLOOKUP($E4142,[1]투입량!$D:$I,5,FALSE)))</f>
        <v>0</v>
      </c>
      <c r="X4142" s="29">
        <f t="shared" si="339"/>
        <v>0</v>
      </c>
      <c r="Y4142" s="65">
        <f>IF(V4142=0,0,VLOOKUP(V4142,[1]원재료!C:H,3,0)*0.001)</f>
        <v>3.35</v>
      </c>
      <c r="Z4142" s="65">
        <f t="shared" si="338"/>
        <v>0</v>
      </c>
      <c r="AA4142" s="28"/>
      <c r="AB4142" s="66" t="s">
        <v>232</v>
      </c>
    </row>
    <row r="4143" spans="1:28" ht="19.5" customHeight="1" x14ac:dyDescent="0.45">
      <c r="A4143" s="58">
        <v>46173</v>
      </c>
      <c r="B4143" s="62" t="s">
        <v>226</v>
      </c>
      <c r="C4143" s="63" t="s">
        <v>168</v>
      </c>
      <c r="D4143" s="31" t="s">
        <v>264</v>
      </c>
      <c r="E4143" s="28" t="s">
        <v>265</v>
      </c>
      <c r="F4143" s="27" t="str">
        <f>VLOOKUP(표1[[#This Row],[품번]],[1]!품번구분[#Data],2,0)</f>
        <v>G</v>
      </c>
      <c r="G4143" s="28">
        <v>24</v>
      </c>
      <c r="H4143" s="28">
        <v>86</v>
      </c>
      <c r="I4143" s="28">
        <v>0</v>
      </c>
      <c r="J4143" s="29">
        <f>표1[[#This Row],[C/V]]*표1[[#This Row],[판수]]-표1[[#This Row],[불량수량]]</f>
        <v>2064</v>
      </c>
      <c r="K4143" s="28" t="s">
        <v>263</v>
      </c>
      <c r="L4143" s="28" t="s">
        <v>117</v>
      </c>
      <c r="M4143" s="44" t="s">
        <v>231</v>
      </c>
      <c r="N4143" s="55" t="s">
        <v>230</v>
      </c>
      <c r="O4143" s="25">
        <f t="shared" si="340"/>
        <v>750</v>
      </c>
      <c r="P4143" s="31">
        <v>0</v>
      </c>
      <c r="Q4143" s="64"/>
      <c r="R4143" s="33">
        <f t="shared" si="342"/>
        <v>6.88</v>
      </c>
      <c r="S4143" s="34">
        <f t="shared" si="341"/>
        <v>147</v>
      </c>
      <c r="T4143" s="29">
        <f>IF(L4143="비가동",0,VLOOKUP(E4143,[1]단가!$D$4:$G$1048576,4,0))</f>
        <v>473</v>
      </c>
      <c r="U4143" s="29">
        <f t="shared" si="337"/>
        <v>976272</v>
      </c>
      <c r="V4143" s="36" t="str">
        <f>IF($L4143="비가동",0,IF($B4143="in",VLOOKUP($E4143,[1]투입량!$M:$T,3,FALSE),VLOOKUP($E4143,[1]투입량!$D:$I,3,FALSE)))</f>
        <v>E5005-1</v>
      </c>
      <c r="W4143" s="29">
        <f>IF($L4143="비가동",0,IF($B4143="in",VLOOKUP($E4143,[1]투입량!$M:$T,6,FALSE),VLOOKUP($E4143,[1]투입량!$D:$I,5,FALSE)))</f>
        <v>1770</v>
      </c>
      <c r="X4143" s="29">
        <f t="shared" si="339"/>
        <v>167442.00000000003</v>
      </c>
      <c r="Y4143" s="65">
        <f>IF(V4143=0,0,VLOOKUP(V4143,[1]원재료!C:H,3,0)*0.001)</f>
        <v>3.25</v>
      </c>
      <c r="Z4143" s="65">
        <f t="shared" si="338"/>
        <v>544186.50000000012</v>
      </c>
      <c r="AA4143" s="28"/>
      <c r="AB4143" s="66" t="s">
        <v>232</v>
      </c>
    </row>
    <row r="4144" spans="1:28" ht="19.5" customHeight="1" x14ac:dyDescent="0.45">
      <c r="A4144" s="58">
        <v>46173</v>
      </c>
      <c r="B4144" s="62" t="s">
        <v>29</v>
      </c>
      <c r="C4144" s="63" t="s">
        <v>168</v>
      </c>
      <c r="D4144" s="31" t="s">
        <v>312</v>
      </c>
      <c r="E4144" s="28" t="s">
        <v>313</v>
      </c>
      <c r="F4144" s="27" t="str">
        <f>VLOOKUP(표1[[#This Row],[품번]],[1]!품번구분[#Data],2,0)</f>
        <v>G</v>
      </c>
      <c r="G4144" s="28">
        <v>6</v>
      </c>
      <c r="H4144" s="28">
        <v>70</v>
      </c>
      <c r="I4144" s="28">
        <v>0</v>
      </c>
      <c r="J4144" s="29">
        <f>표1[[#This Row],[C/V]]*표1[[#This Row],[판수]]-표1[[#This Row],[불량수량]]</f>
        <v>420</v>
      </c>
      <c r="K4144" s="28" t="s">
        <v>314</v>
      </c>
      <c r="L4144" s="28" t="s">
        <v>34</v>
      </c>
      <c r="M4144" s="44" t="s">
        <v>230</v>
      </c>
      <c r="N4144" s="55" t="s">
        <v>231</v>
      </c>
      <c r="O4144" s="25">
        <f t="shared" si="340"/>
        <v>540</v>
      </c>
      <c r="P4144" s="31">
        <v>0</v>
      </c>
      <c r="Q4144" s="64"/>
      <c r="R4144" s="33">
        <f t="shared" si="342"/>
        <v>7.7777777777777777</v>
      </c>
      <c r="S4144" s="34">
        <f t="shared" si="341"/>
        <v>167</v>
      </c>
      <c r="T4144" s="29">
        <f>IF(L4144="비가동",0,VLOOKUP(E4144,[1]단가!$D$4:$G$1048576,4,0))</f>
        <v>408.6</v>
      </c>
      <c r="U4144" s="29">
        <f t="shared" si="337"/>
        <v>171612</v>
      </c>
      <c r="V4144" s="36" t="str">
        <f>IF($L4144="비가동",0,IF($B4144="in",VLOOKUP($E4144,[1]투입량!$M:$T,3,FALSE),VLOOKUP($E4144,[1]투입량!$D:$I,3,FALSE)))</f>
        <v>E5005-1</v>
      </c>
      <c r="W4144" s="29">
        <f>IF($L4144="비가동",0,IF($B4144="in",VLOOKUP($E4144,[1]투입량!$M:$T,6,FALSE),VLOOKUP($E4144,[1]투입량!$D:$I,5,FALSE)))</f>
        <v>0</v>
      </c>
      <c r="X4144" s="29">
        <f t="shared" si="339"/>
        <v>0</v>
      </c>
      <c r="Y4144" s="65">
        <f>IF(V4144=0,0,VLOOKUP(V4144,[1]원재료!C:H,3,0)*0.001)</f>
        <v>3.25</v>
      </c>
      <c r="Z4144" s="65">
        <f t="shared" si="338"/>
        <v>0</v>
      </c>
      <c r="AA4144" s="28"/>
      <c r="AB4144" s="66" t="s">
        <v>232</v>
      </c>
    </row>
    <row r="4145" spans="1:28" ht="19.5" customHeight="1" x14ac:dyDescent="0.45">
      <c r="A4145" s="58">
        <v>46173</v>
      </c>
      <c r="B4145" s="62" t="s">
        <v>29</v>
      </c>
      <c r="C4145" s="63" t="s">
        <v>168</v>
      </c>
      <c r="D4145" s="31" t="s">
        <v>315</v>
      </c>
      <c r="E4145" s="28" t="s">
        <v>313</v>
      </c>
      <c r="F4145" s="27" t="str">
        <f>VLOOKUP(표1[[#This Row],[품번]],[1]!품번구분[#Data],2,0)</f>
        <v>G</v>
      </c>
      <c r="G4145" s="28">
        <v>14</v>
      </c>
      <c r="H4145" s="28">
        <v>70</v>
      </c>
      <c r="I4145" s="28">
        <v>0</v>
      </c>
      <c r="J4145" s="29">
        <f>표1[[#This Row],[C/V]]*표1[[#This Row],[판수]]-표1[[#This Row],[불량수량]]</f>
        <v>980</v>
      </c>
      <c r="K4145" s="28" t="s">
        <v>314</v>
      </c>
      <c r="L4145" s="28" t="s">
        <v>34</v>
      </c>
      <c r="M4145" s="44" t="s">
        <v>230</v>
      </c>
      <c r="N4145" s="55" t="s">
        <v>231</v>
      </c>
      <c r="O4145" s="25">
        <f t="shared" si="340"/>
        <v>540</v>
      </c>
      <c r="P4145" s="31">
        <v>0</v>
      </c>
      <c r="Q4145" s="64"/>
      <c r="R4145" s="33">
        <f t="shared" si="342"/>
        <v>7.7777777777777777</v>
      </c>
      <c r="S4145" s="34">
        <f t="shared" si="341"/>
        <v>167</v>
      </c>
      <c r="T4145" s="29">
        <f>IF(L4145="비가동",0,VLOOKUP(E4145,[1]단가!$D$4:$G$1048576,4,0))</f>
        <v>408.6</v>
      </c>
      <c r="U4145" s="29">
        <f t="shared" si="337"/>
        <v>400428</v>
      </c>
      <c r="V4145" s="36" t="str">
        <f>IF($L4145="비가동",0,IF($B4145="in",VLOOKUP($E4145,[1]투입량!$M:$T,3,FALSE),VLOOKUP($E4145,[1]투입량!$D:$I,3,FALSE)))</f>
        <v>E5005-1</v>
      </c>
      <c r="W4145" s="29">
        <f>IF($L4145="비가동",0,IF($B4145="in",VLOOKUP($E4145,[1]투입량!$M:$T,6,FALSE),VLOOKUP($E4145,[1]투입량!$D:$I,5,FALSE)))</f>
        <v>0</v>
      </c>
      <c r="X4145" s="29">
        <f t="shared" si="339"/>
        <v>0</v>
      </c>
      <c r="Y4145" s="65">
        <f>IF(V4145=0,0,VLOOKUP(V4145,[1]원재료!C:H,3,0)*0.001)</f>
        <v>3.25</v>
      </c>
      <c r="Z4145" s="65">
        <f t="shared" si="338"/>
        <v>0</v>
      </c>
      <c r="AA4145" s="28"/>
      <c r="AB4145" s="66" t="s">
        <v>232</v>
      </c>
    </row>
    <row r="4146" spans="1:28" ht="19.5" customHeight="1" x14ac:dyDescent="0.45">
      <c r="A4146" s="58">
        <v>46173</v>
      </c>
      <c r="B4146" s="62" t="s">
        <v>29</v>
      </c>
      <c r="C4146" s="63" t="s">
        <v>168</v>
      </c>
      <c r="D4146" s="31" t="s">
        <v>317</v>
      </c>
      <c r="E4146" s="28" t="s">
        <v>318</v>
      </c>
      <c r="F4146" s="27" t="str">
        <f>VLOOKUP(표1[[#This Row],[품번]],[1]!품번구분[#Data],2,0)</f>
        <v>G</v>
      </c>
      <c r="G4146" s="28">
        <v>70</v>
      </c>
      <c r="H4146" s="28">
        <v>46</v>
      </c>
      <c r="I4146" s="28">
        <v>0</v>
      </c>
      <c r="J4146" s="29">
        <f>표1[[#This Row],[C/V]]*표1[[#This Row],[판수]]-표1[[#This Row],[불량수량]]</f>
        <v>3220</v>
      </c>
      <c r="K4146" s="28" t="s">
        <v>314</v>
      </c>
      <c r="L4146" s="28" t="s">
        <v>34</v>
      </c>
      <c r="M4146" s="44" t="s">
        <v>230</v>
      </c>
      <c r="N4146" s="55" t="s">
        <v>231</v>
      </c>
      <c r="O4146" s="25">
        <f t="shared" si="340"/>
        <v>540</v>
      </c>
      <c r="P4146" s="31">
        <v>0</v>
      </c>
      <c r="Q4146" s="64"/>
      <c r="R4146" s="33">
        <f t="shared" si="342"/>
        <v>5.1111111111111107</v>
      </c>
      <c r="S4146" s="34">
        <f t="shared" si="341"/>
        <v>111</v>
      </c>
      <c r="T4146" s="29">
        <f>IF(L4146="비가동",0,VLOOKUP(E4146,[1]단가!$D$4:$G$1048576,4,0))</f>
        <v>172</v>
      </c>
      <c r="U4146" s="29">
        <f t="shared" si="337"/>
        <v>553840</v>
      </c>
      <c r="V4146" s="36" t="str">
        <f>IF($L4146="비가동",0,IF($B4146="in",VLOOKUP($E4146,[1]투입량!$M:$T,3,FALSE),VLOOKUP($E4146,[1]투입량!$D:$I,3,FALSE)))</f>
        <v>E6005</v>
      </c>
      <c r="W4146" s="29">
        <f>IF($L4146="비가동",0,IF($B4146="in",VLOOKUP($E4146,[1]투입량!$M:$T,6,FALSE),VLOOKUP($E4146,[1]투입량!$D:$I,5,FALSE)))</f>
        <v>0</v>
      </c>
      <c r="X4146" s="29">
        <f t="shared" si="339"/>
        <v>0</v>
      </c>
      <c r="Y4146" s="65">
        <f>IF(V4146=0,0,VLOOKUP(V4146,[1]원재료!C:H,3,0)*0.001)</f>
        <v>4.62</v>
      </c>
      <c r="Z4146" s="65">
        <f t="shared" si="338"/>
        <v>0</v>
      </c>
      <c r="AA4146" s="28"/>
      <c r="AB4146" s="66" t="s">
        <v>232</v>
      </c>
    </row>
    <row r="4147" spans="1:28" ht="19.5" customHeight="1" x14ac:dyDescent="0.45">
      <c r="A4147" s="58">
        <v>46173</v>
      </c>
      <c r="B4147" s="62" t="s">
        <v>29</v>
      </c>
      <c r="C4147" s="63" t="s">
        <v>168</v>
      </c>
      <c r="D4147" s="31" t="s">
        <v>312</v>
      </c>
      <c r="E4147" s="28" t="s">
        <v>313</v>
      </c>
      <c r="F4147" s="27" t="str">
        <f>VLOOKUP(표1[[#This Row],[품번]],[1]!품번구분[#Data],2,0)</f>
        <v>G</v>
      </c>
      <c r="G4147" s="28">
        <v>6</v>
      </c>
      <c r="H4147" s="28">
        <v>97</v>
      </c>
      <c r="I4147" s="28">
        <v>0</v>
      </c>
      <c r="J4147" s="29">
        <f>표1[[#This Row],[C/V]]*표1[[#This Row],[판수]]-표1[[#This Row],[불량수량]]</f>
        <v>582</v>
      </c>
      <c r="K4147" s="28" t="s">
        <v>319</v>
      </c>
      <c r="L4147" s="28" t="s">
        <v>117</v>
      </c>
      <c r="M4147" s="44" t="s">
        <v>231</v>
      </c>
      <c r="N4147" s="55" t="s">
        <v>230</v>
      </c>
      <c r="O4147" s="25">
        <f t="shared" si="340"/>
        <v>750</v>
      </c>
      <c r="P4147" s="31">
        <v>0</v>
      </c>
      <c r="Q4147" s="64"/>
      <c r="R4147" s="33">
        <f t="shared" si="342"/>
        <v>7.76</v>
      </c>
      <c r="S4147" s="34">
        <f t="shared" si="341"/>
        <v>167</v>
      </c>
      <c r="T4147" s="29">
        <f>IF(L4147="비가동",0,VLOOKUP(E4147,[1]단가!$D$4:$G$1048576,4,0))</f>
        <v>408.6</v>
      </c>
      <c r="U4147" s="29">
        <f t="shared" ref="U4147:U4206" si="343">IF(L4147="비가동",0,T4147*J4147)</f>
        <v>237805.2</v>
      </c>
      <c r="V4147" s="36" t="str">
        <f>IF($L4147="비가동",0,IF($B4147="in",VLOOKUP($E4147,[1]투입량!$M:$T,3,FALSE),VLOOKUP($E4147,[1]투입량!$D:$I,3,FALSE)))</f>
        <v>E5005-1</v>
      </c>
      <c r="W4147" s="29">
        <f>IF($L4147="비가동",0,IF($B4147="in",VLOOKUP($E4147,[1]투입량!$M:$T,6,FALSE),VLOOKUP($E4147,[1]투입량!$D:$I,5,FALSE)))</f>
        <v>0</v>
      </c>
      <c r="X4147" s="29">
        <f t="shared" si="339"/>
        <v>0</v>
      </c>
      <c r="Y4147" s="65">
        <f>IF(V4147=0,0,VLOOKUP(V4147,[1]원재료!C:H,3,0)*0.001)</f>
        <v>3.25</v>
      </c>
      <c r="Z4147" s="65">
        <f t="shared" ref="Z4147:Z4206" si="344">Y4147*X4147</f>
        <v>0</v>
      </c>
      <c r="AA4147" s="28"/>
      <c r="AB4147" s="66" t="s">
        <v>232</v>
      </c>
    </row>
    <row r="4148" spans="1:28" ht="19.5" customHeight="1" x14ac:dyDescent="0.45">
      <c r="A4148" s="58">
        <v>46173</v>
      </c>
      <c r="B4148" s="62" t="s">
        <v>29</v>
      </c>
      <c r="C4148" s="63" t="s">
        <v>168</v>
      </c>
      <c r="D4148" s="31" t="s">
        <v>315</v>
      </c>
      <c r="E4148" s="28" t="s">
        <v>313</v>
      </c>
      <c r="F4148" s="27" t="str">
        <f>VLOOKUP(표1[[#This Row],[품번]],[1]!품번구분[#Data],2,0)</f>
        <v>G</v>
      </c>
      <c r="G4148" s="28">
        <v>14</v>
      </c>
      <c r="H4148" s="28">
        <v>97</v>
      </c>
      <c r="I4148" s="28">
        <v>0</v>
      </c>
      <c r="J4148" s="29">
        <f>표1[[#This Row],[C/V]]*표1[[#This Row],[판수]]-표1[[#This Row],[불량수량]]</f>
        <v>1358</v>
      </c>
      <c r="K4148" s="28" t="s">
        <v>319</v>
      </c>
      <c r="L4148" s="28" t="s">
        <v>117</v>
      </c>
      <c r="M4148" s="44" t="s">
        <v>231</v>
      </c>
      <c r="N4148" s="55" t="s">
        <v>230</v>
      </c>
      <c r="O4148" s="25">
        <f t="shared" si="340"/>
        <v>750</v>
      </c>
      <c r="P4148" s="31">
        <v>0</v>
      </c>
      <c r="Q4148" s="64"/>
      <c r="R4148" s="33">
        <f t="shared" si="342"/>
        <v>7.76</v>
      </c>
      <c r="S4148" s="34">
        <f t="shared" si="341"/>
        <v>167</v>
      </c>
      <c r="T4148" s="29">
        <f>IF(L4148="비가동",0,VLOOKUP(E4148,[1]단가!$D$4:$G$1048576,4,0))</f>
        <v>408.6</v>
      </c>
      <c r="U4148" s="29">
        <f t="shared" si="343"/>
        <v>554878.80000000005</v>
      </c>
      <c r="V4148" s="36" t="str">
        <f>IF($L4148="비가동",0,IF($B4148="in",VLOOKUP($E4148,[1]투입량!$M:$T,3,FALSE),VLOOKUP($E4148,[1]투입량!$D:$I,3,FALSE)))</f>
        <v>E5005-1</v>
      </c>
      <c r="W4148" s="29">
        <f>IF($L4148="비가동",0,IF($B4148="in",VLOOKUP($E4148,[1]투입량!$M:$T,6,FALSE),VLOOKUP($E4148,[1]투입량!$D:$I,5,FALSE)))</f>
        <v>0</v>
      </c>
      <c r="X4148" s="29">
        <f t="shared" ref="X4148:X4207" si="345">IF(L4148="비가동",0,(W4148*1.1)*H4148)</f>
        <v>0</v>
      </c>
      <c r="Y4148" s="65">
        <f>IF(V4148=0,0,VLOOKUP(V4148,[1]원재료!C:H,3,0)*0.001)</f>
        <v>3.25</v>
      </c>
      <c r="Z4148" s="65">
        <f t="shared" si="344"/>
        <v>0</v>
      </c>
      <c r="AA4148" s="28"/>
      <c r="AB4148" s="66" t="s">
        <v>232</v>
      </c>
    </row>
    <row r="4149" spans="1:28" ht="19.5" customHeight="1" x14ac:dyDescent="0.45">
      <c r="A4149" s="58">
        <v>46173</v>
      </c>
      <c r="B4149" s="62" t="s">
        <v>29</v>
      </c>
      <c r="C4149" s="63" t="s">
        <v>168</v>
      </c>
      <c r="D4149" s="31" t="s">
        <v>317</v>
      </c>
      <c r="E4149" s="28" t="s">
        <v>318</v>
      </c>
      <c r="F4149" s="27" t="str">
        <f>VLOOKUP(표1[[#This Row],[품번]],[1]!품번구분[#Data],2,0)</f>
        <v>G</v>
      </c>
      <c r="G4149" s="28">
        <v>70</v>
      </c>
      <c r="H4149" s="28">
        <v>65</v>
      </c>
      <c r="I4149" s="28">
        <v>0</v>
      </c>
      <c r="J4149" s="29">
        <f>표1[[#This Row],[C/V]]*표1[[#This Row],[판수]]-표1[[#This Row],[불량수량]]</f>
        <v>4550</v>
      </c>
      <c r="K4149" s="28" t="s">
        <v>319</v>
      </c>
      <c r="L4149" s="28" t="s">
        <v>117</v>
      </c>
      <c r="M4149" s="44" t="s">
        <v>231</v>
      </c>
      <c r="N4149" s="55" t="s">
        <v>230</v>
      </c>
      <c r="O4149" s="25">
        <f t="shared" si="340"/>
        <v>750</v>
      </c>
      <c r="P4149" s="31">
        <v>0</v>
      </c>
      <c r="Q4149" s="64"/>
      <c r="R4149" s="33">
        <f t="shared" si="342"/>
        <v>5.2</v>
      </c>
      <c r="S4149" s="34">
        <f t="shared" si="341"/>
        <v>111</v>
      </c>
      <c r="T4149" s="29">
        <f>IF(L4149="비가동",0,VLOOKUP(E4149,[1]단가!$D$4:$G$1048576,4,0))</f>
        <v>172</v>
      </c>
      <c r="U4149" s="29">
        <f t="shared" si="343"/>
        <v>782600</v>
      </c>
      <c r="V4149" s="36" t="str">
        <f>IF($L4149="비가동",0,IF($B4149="in",VLOOKUP($E4149,[1]투입량!$M:$T,3,FALSE),VLOOKUP($E4149,[1]투입량!$D:$I,3,FALSE)))</f>
        <v>E6005</v>
      </c>
      <c r="W4149" s="29">
        <f>IF($L4149="비가동",0,IF($B4149="in",VLOOKUP($E4149,[1]투입량!$M:$T,6,FALSE),VLOOKUP($E4149,[1]투입량!$D:$I,5,FALSE)))</f>
        <v>0</v>
      </c>
      <c r="X4149" s="29">
        <f t="shared" si="345"/>
        <v>0</v>
      </c>
      <c r="Y4149" s="65">
        <f>IF(V4149=0,0,VLOOKUP(V4149,[1]원재료!C:H,3,0)*0.001)</f>
        <v>4.62</v>
      </c>
      <c r="Z4149" s="65">
        <f t="shared" si="344"/>
        <v>0</v>
      </c>
      <c r="AA4149" s="28"/>
      <c r="AB4149" s="66" t="s">
        <v>232</v>
      </c>
    </row>
    <row r="4150" spans="1:28" ht="19.5" hidden="1" customHeight="1" x14ac:dyDescent="0.45">
      <c r="A4150" s="58">
        <v>46173</v>
      </c>
      <c r="B4150" s="62" t="s">
        <v>29</v>
      </c>
      <c r="C4150" s="63" t="s">
        <v>168</v>
      </c>
      <c r="D4150" s="31" t="s">
        <v>365</v>
      </c>
      <c r="E4150" s="28" t="s">
        <v>487</v>
      </c>
      <c r="F4150" s="27" t="str">
        <f>VLOOKUP(표1[[#This Row],[품번]],[1]!품번구분[#Data],2,0)</f>
        <v>G</v>
      </c>
      <c r="G4150" s="28">
        <v>2</v>
      </c>
      <c r="H4150" s="28">
        <v>55</v>
      </c>
      <c r="I4150" s="28">
        <v>0</v>
      </c>
      <c r="J4150" s="29">
        <f>표1[[#This Row],[C/V]]*표1[[#This Row],[판수]]-표1[[#This Row],[불량수량]]</f>
        <v>110</v>
      </c>
      <c r="K4150" s="28" t="s">
        <v>293</v>
      </c>
      <c r="L4150" s="28" t="s">
        <v>34</v>
      </c>
      <c r="M4150" s="44" t="s">
        <v>230</v>
      </c>
      <c r="N4150" s="55" t="s">
        <v>231</v>
      </c>
      <c r="O4150" s="25">
        <f t="shared" si="340"/>
        <v>420</v>
      </c>
      <c r="P4150" s="31">
        <v>120</v>
      </c>
      <c r="Q4150" s="64" t="s">
        <v>178</v>
      </c>
      <c r="R4150" s="33">
        <f t="shared" si="342"/>
        <v>7.8571428571428577</v>
      </c>
      <c r="S4150" s="34">
        <f t="shared" si="341"/>
        <v>165</v>
      </c>
      <c r="T4150" s="29">
        <f>IF(L4150="비가동",0,VLOOKUP(E4150,[1]단가!$D$4:$G$1048576,4,0))</f>
        <v>0</v>
      </c>
      <c r="U4150" s="29">
        <f t="shared" si="343"/>
        <v>0</v>
      </c>
      <c r="V4150" s="36" t="str">
        <f>IF($L4150="비가동",0,IF($B4150="in",VLOOKUP($E4150,[1]투입량!$M:$T,3,FALSE),VLOOKUP($E4150,[1]투입량!$D:$I,3,FALSE)))</f>
        <v>E5005-1</v>
      </c>
      <c r="W4150" s="29">
        <f>IF($L4150="비가동",0,IF($B4150="in",VLOOKUP($E4150,[1]투입량!$M:$T,6,FALSE),VLOOKUP($E4150,[1]투입량!$D:$I,5,FALSE)))</f>
        <v>0</v>
      </c>
      <c r="X4150" s="29">
        <f t="shared" si="345"/>
        <v>0</v>
      </c>
      <c r="Y4150" s="65">
        <f>IF(V4150=0,0,VLOOKUP(V4150,[1]원재료!C:H,3,0)*0.001)</f>
        <v>3.25</v>
      </c>
      <c r="Z4150" s="65">
        <f t="shared" si="344"/>
        <v>0</v>
      </c>
      <c r="AA4150" s="28"/>
      <c r="AB4150" s="66" t="s">
        <v>232</v>
      </c>
    </row>
    <row r="4151" spans="1:28" ht="19.5" customHeight="1" x14ac:dyDescent="0.45">
      <c r="A4151" s="58">
        <v>46173</v>
      </c>
      <c r="B4151" s="62" t="s">
        <v>29</v>
      </c>
      <c r="C4151" s="63" t="s">
        <v>168</v>
      </c>
      <c r="D4151" s="31" t="s">
        <v>367</v>
      </c>
      <c r="E4151" s="28" t="s">
        <v>295</v>
      </c>
      <c r="F4151" s="27" t="str">
        <f>VLOOKUP(표1[[#This Row],[품번]],[1]!품번구분[#Data],2,0)</f>
        <v>G</v>
      </c>
      <c r="G4151" s="28">
        <v>9</v>
      </c>
      <c r="H4151" s="28">
        <v>80</v>
      </c>
      <c r="I4151" s="28">
        <v>0</v>
      </c>
      <c r="J4151" s="29">
        <f>표1[[#This Row],[C/V]]*표1[[#This Row],[판수]]-표1[[#This Row],[불량수량]]</f>
        <v>720</v>
      </c>
      <c r="K4151" s="28" t="s">
        <v>293</v>
      </c>
      <c r="L4151" s="28" t="s">
        <v>34</v>
      </c>
      <c r="M4151" s="44" t="s">
        <v>230</v>
      </c>
      <c r="N4151" s="55" t="s">
        <v>231</v>
      </c>
      <c r="O4151" s="25">
        <f t="shared" si="340"/>
        <v>540</v>
      </c>
      <c r="P4151" s="31">
        <v>0</v>
      </c>
      <c r="Q4151" s="64"/>
      <c r="R4151" s="33">
        <f t="shared" si="342"/>
        <v>8.8888888888888893</v>
      </c>
      <c r="S4151" s="34">
        <f t="shared" si="341"/>
        <v>190</v>
      </c>
      <c r="T4151" s="29">
        <f>IF(L4151="비가동",0,VLOOKUP(E4151,[1]단가!$D$4:$G$1048576,4,0))</f>
        <v>250</v>
      </c>
      <c r="U4151" s="29">
        <f t="shared" si="343"/>
        <v>180000</v>
      </c>
      <c r="V4151" s="36" t="str">
        <f>IF($L4151="비가동",0,IF($B4151="in",VLOOKUP($E4151,[1]투입량!$M:$T,3,FALSE),VLOOKUP($E4151,[1]투입량!$D:$I,3,FALSE)))</f>
        <v>E5005-1</v>
      </c>
      <c r="W4151" s="29">
        <f>IF($L4151="비가동",0,IF($B4151="in",VLOOKUP($E4151,[1]투입량!$M:$T,6,FALSE),VLOOKUP($E4151,[1]투입량!$D:$I,5,FALSE)))</f>
        <v>302</v>
      </c>
      <c r="X4151" s="29">
        <f t="shared" si="345"/>
        <v>26576.000000000004</v>
      </c>
      <c r="Y4151" s="65">
        <f>IF(V4151=0,0,VLOOKUP(V4151,[1]원재료!C:H,3,0)*0.001)</f>
        <v>3.25</v>
      </c>
      <c r="Z4151" s="65">
        <f t="shared" si="344"/>
        <v>86372.000000000015</v>
      </c>
      <c r="AA4151" s="28"/>
      <c r="AB4151" s="66" t="s">
        <v>232</v>
      </c>
    </row>
    <row r="4152" spans="1:28" ht="19.5" customHeight="1" x14ac:dyDescent="0.45">
      <c r="A4152" s="58">
        <v>46173</v>
      </c>
      <c r="B4152" s="62" t="s">
        <v>29</v>
      </c>
      <c r="C4152" s="63" t="s">
        <v>168</v>
      </c>
      <c r="D4152" s="31" t="s">
        <v>368</v>
      </c>
      <c r="E4152" s="28" t="s">
        <v>449</v>
      </c>
      <c r="F4152" s="27" t="str">
        <f>VLOOKUP(표1[[#This Row],[품번]],[1]!품번구분[#Data],2,0)</f>
        <v>G</v>
      </c>
      <c r="G4152" s="28">
        <v>168</v>
      </c>
      <c r="H4152" s="28">
        <v>50</v>
      </c>
      <c r="I4152" s="28">
        <v>0</v>
      </c>
      <c r="J4152" s="29">
        <f>표1[[#This Row],[C/V]]*표1[[#This Row],[판수]]-표1[[#This Row],[불량수량]]</f>
        <v>8400</v>
      </c>
      <c r="K4152" s="28" t="s">
        <v>293</v>
      </c>
      <c r="L4152" s="28" t="s">
        <v>34</v>
      </c>
      <c r="M4152" s="44" t="s">
        <v>230</v>
      </c>
      <c r="N4152" s="55" t="s">
        <v>231</v>
      </c>
      <c r="O4152" s="25">
        <f t="shared" si="340"/>
        <v>540</v>
      </c>
      <c r="P4152" s="31">
        <v>0</v>
      </c>
      <c r="Q4152" s="64"/>
      <c r="R4152" s="33">
        <f t="shared" si="342"/>
        <v>5.5555555555555554</v>
      </c>
      <c r="S4152" s="34">
        <f t="shared" si="341"/>
        <v>120</v>
      </c>
      <c r="T4152" s="29">
        <f>IF(L4152="비가동",0,VLOOKUP(E4152,[1]단가!$D$4:$G$1048576,4,0))</f>
        <v>56</v>
      </c>
      <c r="U4152" s="29">
        <f t="shared" si="343"/>
        <v>470400</v>
      </c>
      <c r="V4152" s="36" t="str">
        <f>IF($L4152="비가동",0,IF($B4152="in",VLOOKUP($E4152,[1]투입량!$M:$T,3,FALSE),VLOOKUP($E4152,[1]투입량!$D:$I,3,FALSE)))</f>
        <v>E6501</v>
      </c>
      <c r="W4152" s="29">
        <f>IF($L4152="비가동",0,IF($B4152="in",VLOOKUP($E4152,[1]투입량!$M:$T,6,FALSE),VLOOKUP($E4152,[1]투입량!$D:$I,5,FALSE)))</f>
        <v>40</v>
      </c>
      <c r="X4152" s="29">
        <f t="shared" si="345"/>
        <v>2200</v>
      </c>
      <c r="Y4152" s="65">
        <f>IF(V4152=0,0,VLOOKUP(V4152,[1]원재료!C:H,3,0)*0.001)</f>
        <v>4.7300000000000004</v>
      </c>
      <c r="Z4152" s="65">
        <f t="shared" si="344"/>
        <v>10406.000000000002</v>
      </c>
      <c r="AA4152" s="28"/>
      <c r="AB4152" s="66" t="s">
        <v>232</v>
      </c>
    </row>
    <row r="4153" spans="1:28" ht="19.5" customHeight="1" x14ac:dyDescent="0.45">
      <c r="A4153" s="58">
        <v>46173</v>
      </c>
      <c r="B4153" s="62" t="s">
        <v>29</v>
      </c>
      <c r="C4153" s="63" t="s">
        <v>168</v>
      </c>
      <c r="D4153" s="31" t="s">
        <v>365</v>
      </c>
      <c r="E4153" s="28" t="s">
        <v>487</v>
      </c>
      <c r="F4153" s="27" t="str">
        <f>VLOOKUP(표1[[#This Row],[품번]],[1]!품번구분[#Data],2,0)</f>
        <v>G</v>
      </c>
      <c r="G4153" s="28">
        <v>2</v>
      </c>
      <c r="H4153" s="28">
        <v>110</v>
      </c>
      <c r="I4153" s="28">
        <v>0</v>
      </c>
      <c r="J4153" s="29">
        <f>표1[[#This Row],[C/V]]*표1[[#This Row],[판수]]-표1[[#This Row],[불량수량]]</f>
        <v>220</v>
      </c>
      <c r="K4153" s="28" t="s">
        <v>298</v>
      </c>
      <c r="L4153" s="28" t="s">
        <v>117</v>
      </c>
      <c r="M4153" s="44" t="s">
        <v>231</v>
      </c>
      <c r="N4153" s="55" t="s">
        <v>230</v>
      </c>
      <c r="O4153" s="25">
        <f t="shared" si="340"/>
        <v>750</v>
      </c>
      <c r="P4153" s="31">
        <v>0</v>
      </c>
      <c r="Q4153" s="64"/>
      <c r="R4153" s="33">
        <f t="shared" si="342"/>
        <v>8.8000000000000007</v>
      </c>
      <c r="S4153" s="34">
        <f t="shared" si="341"/>
        <v>165</v>
      </c>
      <c r="T4153" s="29">
        <f>IF(L4153="비가동",0,VLOOKUP(E4153,[1]단가!$D$4:$G$1048576,4,0))</f>
        <v>0</v>
      </c>
      <c r="U4153" s="29">
        <f t="shared" si="343"/>
        <v>0</v>
      </c>
      <c r="V4153" s="36" t="str">
        <f>IF($L4153="비가동",0,IF($B4153="in",VLOOKUP($E4153,[1]투입량!$M:$T,3,FALSE),VLOOKUP($E4153,[1]투입량!$D:$I,3,FALSE)))</f>
        <v>E5005-1</v>
      </c>
      <c r="W4153" s="29">
        <f>IF($L4153="비가동",0,IF($B4153="in",VLOOKUP($E4153,[1]투입량!$M:$T,6,FALSE),VLOOKUP($E4153,[1]투입량!$D:$I,5,FALSE)))</f>
        <v>0</v>
      </c>
      <c r="X4153" s="29">
        <f t="shared" si="345"/>
        <v>0</v>
      </c>
      <c r="Y4153" s="65">
        <f>IF(V4153=0,0,VLOOKUP(V4153,[1]원재료!C:H,3,0)*0.001)</f>
        <v>3.25</v>
      </c>
      <c r="Z4153" s="65">
        <f t="shared" si="344"/>
        <v>0</v>
      </c>
      <c r="AA4153" s="28"/>
      <c r="AB4153" s="66" t="s">
        <v>232</v>
      </c>
    </row>
    <row r="4154" spans="1:28" ht="19.5" customHeight="1" x14ac:dyDescent="0.45">
      <c r="A4154" s="58">
        <v>46173</v>
      </c>
      <c r="B4154" s="62" t="s">
        <v>29</v>
      </c>
      <c r="C4154" s="63" t="s">
        <v>168</v>
      </c>
      <c r="D4154" s="31" t="s">
        <v>367</v>
      </c>
      <c r="E4154" s="28" t="s">
        <v>295</v>
      </c>
      <c r="F4154" s="27" t="str">
        <f>VLOOKUP(표1[[#This Row],[품번]],[1]!품번구분[#Data],2,0)</f>
        <v>G</v>
      </c>
      <c r="G4154" s="28">
        <v>9</v>
      </c>
      <c r="H4154" s="28">
        <v>110</v>
      </c>
      <c r="I4154" s="28">
        <v>0</v>
      </c>
      <c r="J4154" s="29">
        <f>표1[[#This Row],[C/V]]*표1[[#This Row],[판수]]-표1[[#This Row],[불량수량]]</f>
        <v>990</v>
      </c>
      <c r="K4154" s="28" t="s">
        <v>298</v>
      </c>
      <c r="L4154" s="28" t="s">
        <v>117</v>
      </c>
      <c r="M4154" s="44" t="s">
        <v>231</v>
      </c>
      <c r="N4154" s="55" t="s">
        <v>230</v>
      </c>
      <c r="O4154" s="25">
        <f t="shared" si="340"/>
        <v>750</v>
      </c>
      <c r="P4154" s="31">
        <v>0</v>
      </c>
      <c r="Q4154" s="64"/>
      <c r="R4154" s="33">
        <f t="shared" si="342"/>
        <v>8.8000000000000007</v>
      </c>
      <c r="S4154" s="34">
        <f t="shared" si="341"/>
        <v>190</v>
      </c>
      <c r="T4154" s="29">
        <f>IF(L4154="비가동",0,VLOOKUP(E4154,[1]단가!$D$4:$G$1048576,4,0))</f>
        <v>250</v>
      </c>
      <c r="U4154" s="29">
        <f t="shared" si="343"/>
        <v>247500</v>
      </c>
      <c r="V4154" s="36" t="str">
        <f>IF($L4154="비가동",0,IF($B4154="in",VLOOKUP($E4154,[1]투입량!$M:$T,3,FALSE),VLOOKUP($E4154,[1]투입량!$D:$I,3,FALSE)))</f>
        <v>E5005-1</v>
      </c>
      <c r="W4154" s="29">
        <f>IF($L4154="비가동",0,IF($B4154="in",VLOOKUP($E4154,[1]투입량!$M:$T,6,FALSE),VLOOKUP($E4154,[1]투입량!$D:$I,5,FALSE)))</f>
        <v>302</v>
      </c>
      <c r="X4154" s="29">
        <f t="shared" si="345"/>
        <v>36542.000000000007</v>
      </c>
      <c r="Y4154" s="65">
        <f>IF(V4154=0,0,VLOOKUP(V4154,[1]원재료!C:H,3,0)*0.001)</f>
        <v>3.25</v>
      </c>
      <c r="Z4154" s="65">
        <f t="shared" si="344"/>
        <v>118761.50000000003</v>
      </c>
      <c r="AA4154" s="28"/>
      <c r="AB4154" s="66" t="s">
        <v>232</v>
      </c>
    </row>
    <row r="4155" spans="1:28" ht="19.5" customHeight="1" x14ac:dyDescent="0.45">
      <c r="A4155" s="58">
        <v>46173</v>
      </c>
      <c r="B4155" s="62" t="s">
        <v>29</v>
      </c>
      <c r="C4155" s="63" t="s">
        <v>168</v>
      </c>
      <c r="D4155" s="31" t="s">
        <v>368</v>
      </c>
      <c r="E4155" s="28" t="s">
        <v>449</v>
      </c>
      <c r="F4155" s="27" t="str">
        <f>VLOOKUP(표1[[#This Row],[품번]],[1]!품번구분[#Data],2,0)</f>
        <v>G</v>
      </c>
      <c r="G4155" s="28">
        <v>168</v>
      </c>
      <c r="H4155" s="28">
        <v>70</v>
      </c>
      <c r="I4155" s="28">
        <v>0</v>
      </c>
      <c r="J4155" s="29">
        <f>표1[[#This Row],[C/V]]*표1[[#This Row],[판수]]-표1[[#This Row],[불량수량]]</f>
        <v>11760</v>
      </c>
      <c r="K4155" s="28" t="s">
        <v>298</v>
      </c>
      <c r="L4155" s="28" t="s">
        <v>117</v>
      </c>
      <c r="M4155" s="44" t="s">
        <v>231</v>
      </c>
      <c r="N4155" s="55" t="s">
        <v>230</v>
      </c>
      <c r="O4155" s="25">
        <f t="shared" si="340"/>
        <v>750</v>
      </c>
      <c r="P4155" s="31">
        <v>0</v>
      </c>
      <c r="Q4155" s="64"/>
      <c r="R4155" s="33">
        <f t="shared" si="342"/>
        <v>5.6000000000000005</v>
      </c>
      <c r="S4155" s="34">
        <f t="shared" si="341"/>
        <v>120</v>
      </c>
      <c r="T4155" s="29">
        <f>IF(L4155="비가동",0,VLOOKUP(E4155,[1]단가!$D$4:$G$1048576,4,0))</f>
        <v>56</v>
      </c>
      <c r="U4155" s="29">
        <f t="shared" si="343"/>
        <v>658560</v>
      </c>
      <c r="V4155" s="36" t="str">
        <f>IF($L4155="비가동",0,IF($B4155="in",VLOOKUP($E4155,[1]투입량!$M:$T,3,FALSE),VLOOKUP($E4155,[1]투입량!$D:$I,3,FALSE)))</f>
        <v>E6501</v>
      </c>
      <c r="W4155" s="29">
        <f>IF($L4155="비가동",0,IF($B4155="in",VLOOKUP($E4155,[1]투입량!$M:$T,6,FALSE),VLOOKUP($E4155,[1]투입량!$D:$I,5,FALSE)))</f>
        <v>40</v>
      </c>
      <c r="X4155" s="29">
        <f t="shared" si="345"/>
        <v>3080</v>
      </c>
      <c r="Y4155" s="65">
        <f>IF(V4155=0,0,VLOOKUP(V4155,[1]원재료!C:H,3,0)*0.001)</f>
        <v>4.7300000000000004</v>
      </c>
      <c r="Z4155" s="65">
        <f t="shared" si="344"/>
        <v>14568.400000000001</v>
      </c>
      <c r="AA4155" s="28"/>
      <c r="AB4155" s="66" t="s">
        <v>232</v>
      </c>
    </row>
    <row r="4156" spans="1:28" ht="19.5" customHeight="1" x14ac:dyDescent="0.45">
      <c r="A4156" s="58">
        <v>46173</v>
      </c>
      <c r="B4156" s="62" t="s">
        <v>29</v>
      </c>
      <c r="C4156" s="63" t="s">
        <v>168</v>
      </c>
      <c r="D4156" s="31" t="s">
        <v>328</v>
      </c>
      <c r="E4156" s="28" t="s">
        <v>236</v>
      </c>
      <c r="F4156" s="27" t="str">
        <f>VLOOKUP(표1[[#This Row],[품번]],[1]!품번구분[#Data],2,0)</f>
        <v>G</v>
      </c>
      <c r="G4156" s="28">
        <v>9</v>
      </c>
      <c r="H4156" s="28">
        <v>52</v>
      </c>
      <c r="I4156" s="28">
        <v>0</v>
      </c>
      <c r="J4156" s="29">
        <f>표1[[#This Row],[C/V]]*표1[[#This Row],[판수]]-표1[[#This Row],[불량수량]]</f>
        <v>468</v>
      </c>
      <c r="K4156" s="28" t="s">
        <v>330</v>
      </c>
      <c r="L4156" s="28" t="s">
        <v>34</v>
      </c>
      <c r="M4156" s="44" t="s">
        <v>230</v>
      </c>
      <c r="N4156" s="55" t="s">
        <v>231</v>
      </c>
      <c r="O4156" s="25">
        <f t="shared" si="340"/>
        <v>540</v>
      </c>
      <c r="P4156" s="31">
        <v>0</v>
      </c>
      <c r="Q4156" s="64"/>
      <c r="R4156" s="33">
        <f t="shared" si="342"/>
        <v>5.7777777777777777</v>
      </c>
      <c r="S4156" s="34">
        <f t="shared" si="341"/>
        <v>74</v>
      </c>
      <c r="T4156" s="29">
        <f>IF(L4156="비가동",0,VLOOKUP(E4156,[1]단가!$D$4:$G$1048576,4,0))</f>
        <v>1541.9</v>
      </c>
      <c r="U4156" s="29">
        <f t="shared" si="343"/>
        <v>721609.20000000007</v>
      </c>
      <c r="V4156" s="36" t="str">
        <f>IF($L4156="비가동",0,IF($B4156="in",VLOOKUP($E4156,[1]투입량!$M:$T,3,FALSE),VLOOKUP($E4156,[1]투입량!$D:$I,3,FALSE)))</f>
        <v>E5005-1</v>
      </c>
      <c r="W4156" s="29">
        <f>IF($L4156="비가동",0,IF($B4156="in",VLOOKUP($E4156,[1]투입량!$M:$T,6,FALSE),VLOOKUP($E4156,[1]투입량!$D:$I,5,FALSE)))</f>
        <v>1638</v>
      </c>
      <c r="X4156" s="29">
        <f t="shared" si="345"/>
        <v>93693.6</v>
      </c>
      <c r="Y4156" s="65">
        <f>IF(V4156=0,0,VLOOKUP(V4156,[1]원재료!C:H,3,0)*0.001)</f>
        <v>3.25</v>
      </c>
      <c r="Z4156" s="65">
        <f t="shared" si="344"/>
        <v>304504.2</v>
      </c>
      <c r="AA4156" s="28"/>
      <c r="AB4156" s="66" t="s">
        <v>232</v>
      </c>
    </row>
    <row r="4157" spans="1:28" ht="19.5" customHeight="1" x14ac:dyDescent="0.45">
      <c r="A4157" s="58">
        <v>46173</v>
      </c>
      <c r="B4157" s="62" t="s">
        <v>29</v>
      </c>
      <c r="C4157" s="63" t="s">
        <v>168</v>
      </c>
      <c r="D4157" s="31" t="s">
        <v>331</v>
      </c>
      <c r="E4157" s="28" t="s">
        <v>332</v>
      </c>
      <c r="F4157" s="27" t="str">
        <f>VLOOKUP(표1[[#This Row],[품번]],[1]!품번구분[#Data],2,0)</f>
        <v>G</v>
      </c>
      <c r="G4157" s="28">
        <v>16</v>
      </c>
      <c r="H4157" s="28">
        <v>52</v>
      </c>
      <c r="I4157" s="28">
        <v>0</v>
      </c>
      <c r="J4157" s="29">
        <f>표1[[#This Row],[C/V]]*표1[[#This Row],[판수]]-표1[[#This Row],[불량수량]]</f>
        <v>832</v>
      </c>
      <c r="K4157" s="28" t="s">
        <v>330</v>
      </c>
      <c r="L4157" s="28" t="s">
        <v>34</v>
      </c>
      <c r="M4157" s="44" t="s">
        <v>230</v>
      </c>
      <c r="N4157" s="55" t="s">
        <v>231</v>
      </c>
      <c r="O4157" s="25">
        <f t="shared" si="340"/>
        <v>540</v>
      </c>
      <c r="P4157" s="31">
        <v>0</v>
      </c>
      <c r="Q4157" s="64"/>
      <c r="R4157" s="33">
        <f t="shared" si="342"/>
        <v>5.7777777777777777</v>
      </c>
      <c r="S4157" s="34">
        <f t="shared" si="341"/>
        <v>130</v>
      </c>
      <c r="T4157" s="29">
        <f>IF(L4157="비가동",0,VLOOKUP(E4157,[1]단가!$D$4:$G$1048576,4,0))</f>
        <v>820.4</v>
      </c>
      <c r="U4157" s="29">
        <f t="shared" si="343"/>
        <v>682572.79999999993</v>
      </c>
      <c r="V4157" s="36" t="str">
        <f>IF($L4157="비가동",0,IF($B4157="in",VLOOKUP($E4157,[1]투입량!$M:$T,3,FALSE),VLOOKUP($E4157,[1]투입량!$D:$I,3,FALSE)))</f>
        <v>E5005-1</v>
      </c>
      <c r="W4157" s="29">
        <f>IF($L4157="비가동",0,IF($B4157="in",VLOOKUP($E4157,[1]투입량!$M:$T,6,FALSE),VLOOKUP($E4157,[1]투입량!$D:$I,5,FALSE)))</f>
        <v>360</v>
      </c>
      <c r="X4157" s="29">
        <f t="shared" si="345"/>
        <v>20592.000000000004</v>
      </c>
      <c r="Y4157" s="65">
        <f>IF(V4157=0,0,VLOOKUP(V4157,[1]원재료!C:H,3,0)*0.001)</f>
        <v>3.25</v>
      </c>
      <c r="Z4157" s="65">
        <f t="shared" si="344"/>
        <v>66924.000000000015</v>
      </c>
      <c r="AA4157" s="28"/>
      <c r="AB4157" s="66" t="s">
        <v>232</v>
      </c>
    </row>
    <row r="4158" spans="1:28" ht="19.5" customHeight="1" x14ac:dyDescent="0.45">
      <c r="A4158" s="58">
        <v>46173</v>
      </c>
      <c r="B4158" s="62" t="s">
        <v>29</v>
      </c>
      <c r="C4158" s="63" t="s">
        <v>168</v>
      </c>
      <c r="D4158" s="31" t="s">
        <v>333</v>
      </c>
      <c r="E4158" s="28" t="s">
        <v>332</v>
      </c>
      <c r="F4158" s="27" t="str">
        <f>VLOOKUP(표1[[#This Row],[품번]],[1]!품번구분[#Data],2,0)</f>
        <v>G</v>
      </c>
      <c r="G4158" s="28">
        <v>16</v>
      </c>
      <c r="H4158" s="28">
        <v>52</v>
      </c>
      <c r="I4158" s="28">
        <v>0</v>
      </c>
      <c r="J4158" s="29">
        <f>표1[[#This Row],[C/V]]*표1[[#This Row],[판수]]-표1[[#This Row],[불량수량]]</f>
        <v>832</v>
      </c>
      <c r="K4158" s="28" t="s">
        <v>330</v>
      </c>
      <c r="L4158" s="28" t="s">
        <v>34</v>
      </c>
      <c r="M4158" s="44" t="s">
        <v>230</v>
      </c>
      <c r="N4158" s="55" t="s">
        <v>231</v>
      </c>
      <c r="O4158" s="25">
        <f t="shared" si="340"/>
        <v>540</v>
      </c>
      <c r="P4158" s="31">
        <v>0</v>
      </c>
      <c r="Q4158" s="64"/>
      <c r="R4158" s="33">
        <f t="shared" si="342"/>
        <v>5.7777777777777777</v>
      </c>
      <c r="S4158" s="34">
        <f t="shared" si="341"/>
        <v>130</v>
      </c>
      <c r="T4158" s="29">
        <f>IF(L4158="비가동",0,VLOOKUP(E4158,[1]단가!$D$4:$G$1048576,4,0))</f>
        <v>820.4</v>
      </c>
      <c r="U4158" s="29">
        <f t="shared" si="343"/>
        <v>682572.79999999993</v>
      </c>
      <c r="V4158" s="36" t="str">
        <f>IF($L4158="비가동",0,IF($B4158="in",VLOOKUP($E4158,[1]투입량!$M:$T,3,FALSE),VLOOKUP($E4158,[1]투입량!$D:$I,3,FALSE)))</f>
        <v>E5005-1</v>
      </c>
      <c r="W4158" s="29">
        <f>IF($L4158="비가동",0,IF($B4158="in",VLOOKUP($E4158,[1]투입량!$M:$T,6,FALSE),VLOOKUP($E4158,[1]투입량!$D:$I,5,FALSE)))</f>
        <v>360</v>
      </c>
      <c r="X4158" s="29">
        <f t="shared" si="345"/>
        <v>20592.000000000004</v>
      </c>
      <c r="Y4158" s="65">
        <f>IF(V4158=0,0,VLOOKUP(V4158,[1]원재료!C:H,3,0)*0.001)</f>
        <v>3.25</v>
      </c>
      <c r="Z4158" s="65">
        <f t="shared" si="344"/>
        <v>66924.000000000015</v>
      </c>
      <c r="AA4158" s="28"/>
      <c r="AB4158" s="66" t="s">
        <v>232</v>
      </c>
    </row>
    <row r="4159" spans="1:28" ht="19.5" hidden="1" customHeight="1" x14ac:dyDescent="0.45">
      <c r="A4159" s="58">
        <v>46173</v>
      </c>
      <c r="B4159" s="62" t="s">
        <v>29</v>
      </c>
      <c r="C4159" s="63" t="s">
        <v>168</v>
      </c>
      <c r="D4159" s="31" t="s">
        <v>328</v>
      </c>
      <c r="E4159" s="28" t="s">
        <v>236</v>
      </c>
      <c r="F4159" s="27" t="str">
        <f>VLOOKUP(표1[[#This Row],[품번]],[1]!품번구분[#Data],2,0)</f>
        <v>G</v>
      </c>
      <c r="G4159" s="28">
        <v>9</v>
      </c>
      <c r="H4159" s="28">
        <v>22</v>
      </c>
      <c r="I4159" s="28">
        <v>0</v>
      </c>
      <c r="J4159" s="29">
        <f>표1[[#This Row],[C/V]]*표1[[#This Row],[판수]]-표1[[#This Row],[불량수량]]</f>
        <v>198</v>
      </c>
      <c r="K4159" s="28" t="s">
        <v>266</v>
      </c>
      <c r="L4159" s="28" t="s">
        <v>117</v>
      </c>
      <c r="M4159" s="44" t="s">
        <v>231</v>
      </c>
      <c r="N4159" s="55" t="s">
        <v>230</v>
      </c>
      <c r="O4159" s="25">
        <f t="shared" si="340"/>
        <v>210</v>
      </c>
      <c r="P4159" s="31">
        <v>540</v>
      </c>
      <c r="Q4159" s="64" t="s">
        <v>209</v>
      </c>
      <c r="R4159" s="33">
        <f t="shared" si="342"/>
        <v>6.2857142857142856</v>
      </c>
      <c r="S4159" s="34">
        <f t="shared" si="341"/>
        <v>74</v>
      </c>
      <c r="T4159" s="29">
        <f>IF(L4159="비가동",0,VLOOKUP(E4159,[1]단가!$D$4:$G$1048576,4,0))</f>
        <v>1541.9</v>
      </c>
      <c r="U4159" s="29">
        <f t="shared" si="343"/>
        <v>305296.2</v>
      </c>
      <c r="V4159" s="36" t="str">
        <f>IF($L4159="비가동",0,IF($B4159="in",VLOOKUP($E4159,[1]투입량!$M:$T,3,FALSE),VLOOKUP($E4159,[1]투입량!$D:$I,3,FALSE)))</f>
        <v>E5005-1</v>
      </c>
      <c r="W4159" s="29">
        <f>IF($L4159="비가동",0,IF($B4159="in",VLOOKUP($E4159,[1]투입량!$M:$T,6,FALSE),VLOOKUP($E4159,[1]투입량!$D:$I,5,FALSE)))</f>
        <v>1638</v>
      </c>
      <c r="X4159" s="29">
        <f t="shared" si="345"/>
        <v>39639.600000000006</v>
      </c>
      <c r="Y4159" s="65">
        <f>IF(V4159=0,0,VLOOKUP(V4159,[1]원재료!C:H,3,0)*0.001)</f>
        <v>3.25</v>
      </c>
      <c r="Z4159" s="65">
        <f t="shared" si="344"/>
        <v>128828.70000000001</v>
      </c>
      <c r="AA4159" s="28" t="s">
        <v>453</v>
      </c>
      <c r="AB4159" s="66" t="s">
        <v>232</v>
      </c>
    </row>
    <row r="4160" spans="1:28" ht="19.5" customHeight="1" x14ac:dyDescent="0.45">
      <c r="A4160" s="58">
        <v>46173</v>
      </c>
      <c r="B4160" s="62" t="s">
        <v>29</v>
      </c>
      <c r="C4160" s="63" t="s">
        <v>168</v>
      </c>
      <c r="D4160" s="31" t="s">
        <v>331</v>
      </c>
      <c r="E4160" s="28" t="s">
        <v>332</v>
      </c>
      <c r="F4160" s="27" t="str">
        <f>VLOOKUP(표1[[#This Row],[품번]],[1]!품번구분[#Data],2,0)</f>
        <v>G</v>
      </c>
      <c r="G4160" s="28">
        <v>16</v>
      </c>
      <c r="H4160" s="28">
        <v>78</v>
      </c>
      <c r="I4160" s="28">
        <v>0</v>
      </c>
      <c r="J4160" s="29">
        <f>표1[[#This Row],[C/V]]*표1[[#This Row],[판수]]-표1[[#This Row],[불량수량]]</f>
        <v>1248</v>
      </c>
      <c r="K4160" s="28" t="s">
        <v>266</v>
      </c>
      <c r="L4160" s="28" t="s">
        <v>117</v>
      </c>
      <c r="M4160" s="44" t="s">
        <v>231</v>
      </c>
      <c r="N4160" s="55" t="s">
        <v>230</v>
      </c>
      <c r="O4160" s="25">
        <f t="shared" si="340"/>
        <v>750</v>
      </c>
      <c r="P4160" s="31">
        <v>0</v>
      </c>
      <c r="Q4160" s="64"/>
      <c r="R4160" s="33">
        <f t="shared" si="342"/>
        <v>6.2399999999999993</v>
      </c>
      <c r="S4160" s="34">
        <f t="shared" si="341"/>
        <v>130</v>
      </c>
      <c r="T4160" s="29">
        <f>IF(L4160="비가동",0,VLOOKUP(E4160,[1]단가!$D$4:$G$1048576,4,0))</f>
        <v>820.4</v>
      </c>
      <c r="U4160" s="29">
        <f t="shared" si="343"/>
        <v>1023859.2</v>
      </c>
      <c r="V4160" s="36" t="str">
        <f>IF($L4160="비가동",0,IF($B4160="in",VLOOKUP($E4160,[1]투입량!$M:$T,3,FALSE),VLOOKUP($E4160,[1]투입량!$D:$I,3,FALSE)))</f>
        <v>E5005-1</v>
      </c>
      <c r="W4160" s="29">
        <f>IF($L4160="비가동",0,IF($B4160="in",VLOOKUP($E4160,[1]투입량!$M:$T,6,FALSE),VLOOKUP($E4160,[1]투입량!$D:$I,5,FALSE)))</f>
        <v>360</v>
      </c>
      <c r="X4160" s="29">
        <f t="shared" si="345"/>
        <v>30888.000000000004</v>
      </c>
      <c r="Y4160" s="65">
        <f>IF(V4160=0,0,VLOOKUP(V4160,[1]원재료!C:H,3,0)*0.001)</f>
        <v>3.25</v>
      </c>
      <c r="Z4160" s="65">
        <f t="shared" si="344"/>
        <v>100386.00000000001</v>
      </c>
      <c r="AA4160" s="28"/>
      <c r="AB4160" s="66" t="s">
        <v>232</v>
      </c>
    </row>
    <row r="4161" spans="1:28" ht="19.5" customHeight="1" x14ac:dyDescent="0.45">
      <c r="A4161" s="58">
        <v>46173</v>
      </c>
      <c r="B4161" s="62" t="s">
        <v>29</v>
      </c>
      <c r="C4161" s="63" t="s">
        <v>168</v>
      </c>
      <c r="D4161" s="31" t="s">
        <v>333</v>
      </c>
      <c r="E4161" s="28" t="s">
        <v>332</v>
      </c>
      <c r="F4161" s="27" t="str">
        <f>VLOOKUP(표1[[#This Row],[품번]],[1]!품번구분[#Data],2,0)</f>
        <v>G</v>
      </c>
      <c r="G4161" s="28">
        <v>16</v>
      </c>
      <c r="H4161" s="28">
        <v>78</v>
      </c>
      <c r="I4161" s="28">
        <v>0</v>
      </c>
      <c r="J4161" s="29">
        <f>표1[[#This Row],[C/V]]*표1[[#This Row],[판수]]-표1[[#This Row],[불량수량]]</f>
        <v>1248</v>
      </c>
      <c r="K4161" s="28" t="s">
        <v>266</v>
      </c>
      <c r="L4161" s="28" t="s">
        <v>117</v>
      </c>
      <c r="M4161" s="44" t="s">
        <v>231</v>
      </c>
      <c r="N4161" s="55" t="s">
        <v>230</v>
      </c>
      <c r="O4161" s="25">
        <f t="shared" si="340"/>
        <v>750</v>
      </c>
      <c r="P4161" s="31">
        <v>0</v>
      </c>
      <c r="Q4161" s="64"/>
      <c r="R4161" s="33">
        <f t="shared" si="342"/>
        <v>6.2399999999999993</v>
      </c>
      <c r="S4161" s="34">
        <f t="shared" si="341"/>
        <v>130</v>
      </c>
      <c r="T4161" s="29">
        <f>IF(L4161="비가동",0,VLOOKUP(E4161,[1]단가!$D$4:$G$1048576,4,0))</f>
        <v>820.4</v>
      </c>
      <c r="U4161" s="29">
        <f t="shared" si="343"/>
        <v>1023859.2</v>
      </c>
      <c r="V4161" s="36" t="str">
        <f>IF($L4161="비가동",0,IF($B4161="in",VLOOKUP($E4161,[1]투입량!$M:$T,3,FALSE),VLOOKUP($E4161,[1]투입량!$D:$I,3,FALSE)))</f>
        <v>E5005-1</v>
      </c>
      <c r="W4161" s="29">
        <f>IF($L4161="비가동",0,IF($B4161="in",VLOOKUP($E4161,[1]투입량!$M:$T,6,FALSE),VLOOKUP($E4161,[1]투입량!$D:$I,5,FALSE)))</f>
        <v>360</v>
      </c>
      <c r="X4161" s="29">
        <f t="shared" si="345"/>
        <v>30888.000000000004</v>
      </c>
      <c r="Y4161" s="65">
        <f>IF(V4161=0,0,VLOOKUP(V4161,[1]원재료!C:H,3,0)*0.001)</f>
        <v>3.25</v>
      </c>
      <c r="Z4161" s="65">
        <f t="shared" si="344"/>
        <v>100386.00000000001</v>
      </c>
      <c r="AA4161" s="28"/>
      <c r="AB4161" s="66" t="s">
        <v>232</v>
      </c>
    </row>
    <row r="4162" spans="1:28" ht="19.5" customHeight="1" x14ac:dyDescent="0.45">
      <c r="A4162" s="58">
        <v>46173</v>
      </c>
      <c r="B4162" s="62" t="s">
        <v>29</v>
      </c>
      <c r="C4162" s="63" t="s">
        <v>168</v>
      </c>
      <c r="D4162" s="31" t="s">
        <v>335</v>
      </c>
      <c r="E4162" s="28" t="s">
        <v>336</v>
      </c>
      <c r="F4162" s="27" t="str">
        <f>VLOOKUP(표1[[#This Row],[품번]],[1]!품번구분[#Data],2,0)</f>
        <v>G</v>
      </c>
      <c r="G4162" s="28">
        <v>12</v>
      </c>
      <c r="H4162" s="28">
        <v>63</v>
      </c>
      <c r="I4162" s="28">
        <v>0</v>
      </c>
      <c r="J4162" s="29">
        <f>표1[[#This Row],[C/V]]*표1[[#This Row],[판수]]-표1[[#This Row],[불량수량]]</f>
        <v>756</v>
      </c>
      <c r="K4162" s="28" t="s">
        <v>337</v>
      </c>
      <c r="L4162" s="28" t="s">
        <v>34</v>
      </c>
      <c r="M4162" s="44" t="s">
        <v>230</v>
      </c>
      <c r="N4162" s="55" t="s">
        <v>231</v>
      </c>
      <c r="O4162" s="25">
        <f t="shared" si="340"/>
        <v>540</v>
      </c>
      <c r="P4162" s="31">
        <v>0</v>
      </c>
      <c r="Q4162" s="64"/>
      <c r="R4162" s="33">
        <f t="shared" si="342"/>
        <v>7</v>
      </c>
      <c r="S4162" s="34">
        <f t="shared" si="341"/>
        <v>154</v>
      </c>
      <c r="T4162" s="29">
        <f>IF(L4162="비가동",0,VLOOKUP(E4162,[1]단가!$D$4:$G$1048576,4,0))</f>
        <v>382.8</v>
      </c>
      <c r="U4162" s="29">
        <f t="shared" si="343"/>
        <v>289396.8</v>
      </c>
      <c r="V4162" s="36" t="str">
        <f>IF($L4162="비가동",0,IF($B4162="in",VLOOKUP($E4162,[1]투입량!$M:$T,3,FALSE),VLOOKUP($E4162,[1]투입량!$D:$I,3,FALSE)))</f>
        <v>E5007</v>
      </c>
      <c r="W4162" s="29">
        <f>IF($L4162="비가동",0,IF($B4162="in",VLOOKUP($E4162,[1]투입량!$M:$T,6,FALSE),VLOOKUP($E4162,[1]투입량!$D:$I,5,FALSE)))</f>
        <v>480</v>
      </c>
      <c r="X4162" s="29">
        <f t="shared" si="345"/>
        <v>33264</v>
      </c>
      <c r="Y4162" s="65">
        <f>IF(V4162=0,0,VLOOKUP(V4162,[1]원재료!C:H,3,0)*0.001)</f>
        <v>4.55</v>
      </c>
      <c r="Z4162" s="65">
        <f t="shared" si="344"/>
        <v>151351.19999999998</v>
      </c>
      <c r="AA4162" s="28"/>
      <c r="AB4162" s="66" t="s">
        <v>232</v>
      </c>
    </row>
    <row r="4163" spans="1:28" ht="19.5" customHeight="1" x14ac:dyDescent="0.45">
      <c r="A4163" s="58">
        <v>46173</v>
      </c>
      <c r="B4163" s="62" t="s">
        <v>29</v>
      </c>
      <c r="C4163" s="63" t="s">
        <v>168</v>
      </c>
      <c r="D4163" s="31" t="s">
        <v>338</v>
      </c>
      <c r="E4163" s="28" t="s">
        <v>506</v>
      </c>
      <c r="F4163" s="27" t="str">
        <f>VLOOKUP(표1[[#This Row],[품번]],[1]!품번구분[#Data],2,0)</f>
        <v>G</v>
      </c>
      <c r="G4163" s="28">
        <v>8</v>
      </c>
      <c r="H4163" s="28">
        <v>42</v>
      </c>
      <c r="I4163" s="28">
        <v>0</v>
      </c>
      <c r="J4163" s="29">
        <f>표1[[#This Row],[C/V]]*표1[[#This Row],[판수]]-표1[[#This Row],[불량수량]]</f>
        <v>336</v>
      </c>
      <c r="K4163" s="28" t="s">
        <v>337</v>
      </c>
      <c r="L4163" s="28" t="s">
        <v>34</v>
      </c>
      <c r="M4163" s="44" t="s">
        <v>230</v>
      </c>
      <c r="N4163" s="55" t="s">
        <v>231</v>
      </c>
      <c r="O4163" s="25">
        <f t="shared" ref="O4163:O4173" si="346">IF(OR($M4163="",$N4163="",$M4163=$N4163),0,MAX(0,IF(AND(WEEKDAY($A4163,2)&lt;=5,$L4163="주간"),MIN(ROUND(MOD($N4163-$M4163,1)*1440-IF(AND($M4163&lt;TIME(13,0,0),IF($N4163&lt;=$M4163,$N4163+1,$N4163)&gt;TIME(12,0,0)),(MIN(IF($N4163&lt;=$M4163,$N4163+1,$N4163),TIME(13,0,0))-MAX($M4163,TIME(12,0,0)))*1440,0)-IF(AND($M4163&lt;TIME(17,40,0),IF($N4163&lt;=$M4163,$N4163+1,$N4163)&gt;TIME(17,0,0)),(MIN(IF($N4163&lt;=$M4163,$N4163+1,$N4163),TIME(17,40,0))-MAX($M4163,TIME(17,0,0)))*1440,0),0),620),IF(AND(WEEKDAY($A4163,2)&lt;=5,$L4163="야간"),MIN(ROUND(MOD($N4163-$M4163,1)*1440-IF(AND(IF($M4163&lt;0.5,$M4163+1,$M4163)&lt;TIME(3,30,0)+1,IF($N4163&lt;0.5,$N4163+1,$N4163)&gt;TIME(2,30,0)+1),(MIN(IF($N4163&lt;0.5,$N4163+1,$N4163),TIME(3,30,0)+1)-MAX(IF($M4163&lt;0.5,$M4163+1,$M4163),TIME(2,30,0)+1))*1440,0),0),660),IF(AND(WEEKDAY($A4163,2)&gt;5,$L4163="주간"),MIN(ROUND(MOD($N4163-$M4163,1)*1440-IF(AND($M4163&lt;TIME(13,0,0),IF($N4163&lt;=$M4163,$N4163+1,$N4163)&gt;TIME(12,0,0)),(MIN(IF($N4163&lt;=$M4163,$N4163+1,$N4163),TIME(13,0,0))-MAX($M4163,TIME(12,0,0)))*1440,0),0),540),IF(AND(WEEKDAY($A4163,2)&gt;5,$L4163="야간"),MIN(ROUND(MOD($N4163-$M4163,1)*1440-IF(AND(IF($M4163&lt;0.5,$M4163+1,$M4163)&lt;TIME(3,30,0)+1,IF($N4163&lt;0.5,$N4163+1,$N4163)&gt;TIME(2,0,0)+1),(MIN(IF($N4163&lt;0.5,$N4163+1,$N4163),TIME(3,30,0)+1)-MAX(IF($M4163&lt;0.5,$M4163+1,$M4163),TIME(2,0,0)+1))*1440,0),0),750),0))))-$P4163))</f>
        <v>540</v>
      </c>
      <c r="P4163" s="31">
        <v>0</v>
      </c>
      <c r="Q4163" s="64"/>
      <c r="R4163" s="33">
        <f t="shared" si="342"/>
        <v>4.666666666666667</v>
      </c>
      <c r="S4163" s="34">
        <f t="shared" ref="S4163:S4173" si="347">SUMIFS(H:H,$A:$A,A4163,$D:$D,D4163,$E:$E,E4163)</f>
        <v>104</v>
      </c>
      <c r="T4163" s="29">
        <f>IF(L4163="비가동",0,VLOOKUP(E4163,[1]단가!$D$4:$G$1048576,4,0))</f>
        <v>580</v>
      </c>
      <c r="U4163" s="29">
        <f t="shared" si="343"/>
        <v>194880</v>
      </c>
      <c r="V4163" s="36" t="str">
        <f>IF($L4163="비가동",0,IF($B4163="in",VLOOKUP($E4163,[1]투입량!$M:$T,3,FALSE),VLOOKUP($E4163,[1]투입량!$D:$I,3,FALSE)))</f>
        <v>E5007</v>
      </c>
      <c r="W4163" s="29">
        <f>IF($L4163="비가동",0,IF($B4163="in",VLOOKUP($E4163,[1]투입량!$M:$T,6,FALSE),VLOOKUP($E4163,[1]투입량!$D:$I,5,FALSE)))</f>
        <v>0</v>
      </c>
      <c r="X4163" s="29">
        <f t="shared" si="345"/>
        <v>0</v>
      </c>
      <c r="Y4163" s="65">
        <f>IF(V4163=0,0,VLOOKUP(V4163,[1]원재료!C:H,3,0)*0.001)</f>
        <v>4.55</v>
      </c>
      <c r="Z4163" s="65">
        <f t="shared" si="344"/>
        <v>0</v>
      </c>
      <c r="AA4163" s="28"/>
      <c r="AB4163" s="66" t="s">
        <v>232</v>
      </c>
    </row>
    <row r="4164" spans="1:28" ht="19.5" customHeight="1" x14ac:dyDescent="0.45">
      <c r="A4164" s="58">
        <v>46173</v>
      </c>
      <c r="B4164" s="62" t="s">
        <v>29</v>
      </c>
      <c r="C4164" s="63" t="s">
        <v>168</v>
      </c>
      <c r="D4164" s="31" t="s">
        <v>340</v>
      </c>
      <c r="E4164" s="28" t="s">
        <v>437</v>
      </c>
      <c r="F4164" s="27" t="str">
        <f>VLOOKUP(표1[[#This Row],[품번]],[1]!품번구분[#Data],2,0)</f>
        <v>G</v>
      </c>
      <c r="G4164" s="28">
        <v>6</v>
      </c>
      <c r="H4164" s="28">
        <v>63</v>
      </c>
      <c r="I4164" s="28">
        <v>0</v>
      </c>
      <c r="J4164" s="29">
        <f>표1[[#This Row],[C/V]]*표1[[#This Row],[판수]]-표1[[#This Row],[불량수량]]</f>
        <v>378</v>
      </c>
      <c r="K4164" s="28" t="s">
        <v>337</v>
      </c>
      <c r="L4164" s="28" t="s">
        <v>34</v>
      </c>
      <c r="M4164" s="44" t="s">
        <v>230</v>
      </c>
      <c r="N4164" s="55" t="s">
        <v>231</v>
      </c>
      <c r="O4164" s="25">
        <f t="shared" si="346"/>
        <v>540</v>
      </c>
      <c r="P4164" s="31">
        <v>0</v>
      </c>
      <c r="Q4164" s="64"/>
      <c r="R4164" s="33">
        <f t="shared" si="342"/>
        <v>7</v>
      </c>
      <c r="S4164" s="34">
        <f t="shared" si="347"/>
        <v>154</v>
      </c>
      <c r="T4164" s="29">
        <f>IF(L4164="비가동",0,VLOOKUP(E4164,[1]단가!$D$4:$G$1048576,4,0))</f>
        <v>1315</v>
      </c>
      <c r="U4164" s="29">
        <f t="shared" si="343"/>
        <v>497070</v>
      </c>
      <c r="V4164" s="36" t="str">
        <f>IF($L4164="비가동",0,IF($B4164="in",VLOOKUP($E4164,[1]투입량!$M:$T,3,FALSE),VLOOKUP($E4164,[1]투입량!$D:$I,3,FALSE)))</f>
        <v>E5005-1</v>
      </c>
      <c r="W4164" s="29">
        <f>IF($L4164="비가동",0,IF($B4164="in",VLOOKUP($E4164,[1]투입량!$M:$T,6,FALSE),VLOOKUP($E4164,[1]투입량!$D:$I,5,FALSE)))</f>
        <v>0</v>
      </c>
      <c r="X4164" s="29">
        <f t="shared" si="345"/>
        <v>0</v>
      </c>
      <c r="Y4164" s="65">
        <f>IF(V4164=0,0,VLOOKUP(V4164,[1]원재료!C:H,3,0)*0.001)</f>
        <v>3.25</v>
      </c>
      <c r="Z4164" s="65">
        <f t="shared" si="344"/>
        <v>0</v>
      </c>
      <c r="AA4164" s="28"/>
      <c r="AB4164" s="66" t="s">
        <v>232</v>
      </c>
    </row>
    <row r="4165" spans="1:28" ht="19.5" customHeight="1" x14ac:dyDescent="0.45">
      <c r="A4165" s="58">
        <v>46173</v>
      </c>
      <c r="B4165" s="62" t="s">
        <v>29</v>
      </c>
      <c r="C4165" s="63" t="s">
        <v>168</v>
      </c>
      <c r="D4165" s="31" t="s">
        <v>335</v>
      </c>
      <c r="E4165" s="28" t="s">
        <v>336</v>
      </c>
      <c r="F4165" s="27" t="str">
        <f>VLOOKUP(표1[[#This Row],[품번]],[1]!품번구분[#Data],2,0)</f>
        <v>G</v>
      </c>
      <c r="G4165" s="28">
        <v>12</v>
      </c>
      <c r="H4165" s="28">
        <v>91</v>
      </c>
      <c r="I4165" s="28">
        <v>0</v>
      </c>
      <c r="J4165" s="29">
        <f>표1[[#This Row],[C/V]]*표1[[#This Row],[판수]]-표1[[#This Row],[불량수량]]</f>
        <v>1092</v>
      </c>
      <c r="K4165" s="28" t="s">
        <v>342</v>
      </c>
      <c r="L4165" s="28" t="s">
        <v>117</v>
      </c>
      <c r="M4165" s="44" t="s">
        <v>231</v>
      </c>
      <c r="N4165" s="55" t="s">
        <v>230</v>
      </c>
      <c r="O4165" s="25">
        <f t="shared" si="346"/>
        <v>750</v>
      </c>
      <c r="P4165" s="31">
        <v>0</v>
      </c>
      <c r="Q4165" s="64"/>
      <c r="R4165" s="33">
        <f t="shared" si="342"/>
        <v>7.28</v>
      </c>
      <c r="S4165" s="34">
        <f t="shared" si="347"/>
        <v>154</v>
      </c>
      <c r="T4165" s="29">
        <f>IF(L4165="비가동",0,VLOOKUP(E4165,[1]단가!$D$4:$G$1048576,4,0))</f>
        <v>382.8</v>
      </c>
      <c r="U4165" s="29">
        <f t="shared" si="343"/>
        <v>418017.60000000003</v>
      </c>
      <c r="V4165" s="36" t="str">
        <f>IF($L4165="비가동",0,IF($B4165="in",VLOOKUP($E4165,[1]투입량!$M:$T,3,FALSE),VLOOKUP($E4165,[1]투입량!$D:$I,3,FALSE)))</f>
        <v>E5007</v>
      </c>
      <c r="W4165" s="29">
        <f>IF($L4165="비가동",0,IF($B4165="in",VLOOKUP($E4165,[1]투입량!$M:$T,6,FALSE),VLOOKUP($E4165,[1]투입량!$D:$I,5,FALSE)))</f>
        <v>480</v>
      </c>
      <c r="X4165" s="29">
        <f t="shared" si="345"/>
        <v>48048</v>
      </c>
      <c r="Y4165" s="65">
        <f>IF(V4165=0,0,VLOOKUP(V4165,[1]원재료!C:H,3,0)*0.001)</f>
        <v>4.55</v>
      </c>
      <c r="Z4165" s="65">
        <f t="shared" si="344"/>
        <v>218618.4</v>
      </c>
      <c r="AA4165" s="28"/>
      <c r="AB4165" s="66" t="s">
        <v>232</v>
      </c>
    </row>
    <row r="4166" spans="1:28" ht="19.5" customHeight="1" x14ac:dyDescent="0.45">
      <c r="A4166" s="58">
        <v>46173</v>
      </c>
      <c r="B4166" s="62" t="s">
        <v>29</v>
      </c>
      <c r="C4166" s="63" t="s">
        <v>168</v>
      </c>
      <c r="D4166" s="31" t="s">
        <v>338</v>
      </c>
      <c r="E4166" s="28" t="s">
        <v>506</v>
      </c>
      <c r="F4166" s="27" t="str">
        <f>VLOOKUP(표1[[#This Row],[품번]],[1]!품번구분[#Data],2,0)</f>
        <v>G</v>
      </c>
      <c r="G4166" s="28">
        <v>8</v>
      </c>
      <c r="H4166" s="28">
        <v>62</v>
      </c>
      <c r="I4166" s="28">
        <v>0</v>
      </c>
      <c r="J4166" s="29">
        <f>표1[[#This Row],[C/V]]*표1[[#This Row],[판수]]-표1[[#This Row],[불량수량]]</f>
        <v>496</v>
      </c>
      <c r="K4166" s="28" t="s">
        <v>342</v>
      </c>
      <c r="L4166" s="28" t="s">
        <v>117</v>
      </c>
      <c r="M4166" s="44" t="s">
        <v>231</v>
      </c>
      <c r="N4166" s="55" t="s">
        <v>230</v>
      </c>
      <c r="O4166" s="25">
        <f t="shared" si="346"/>
        <v>750</v>
      </c>
      <c r="P4166" s="31">
        <v>0</v>
      </c>
      <c r="Q4166" s="64"/>
      <c r="R4166" s="33">
        <f t="shared" ref="R4166:R4225" si="348">IF(H4166=0,"",H4166/O4166*60)</f>
        <v>4.96</v>
      </c>
      <c r="S4166" s="34">
        <f t="shared" si="347"/>
        <v>104</v>
      </c>
      <c r="T4166" s="29">
        <f>IF(L4166="비가동",0,VLOOKUP(E4166,[1]단가!$D$4:$G$1048576,4,0))</f>
        <v>580</v>
      </c>
      <c r="U4166" s="29">
        <f t="shared" si="343"/>
        <v>287680</v>
      </c>
      <c r="V4166" s="36" t="str">
        <f>IF($L4166="비가동",0,IF($B4166="in",VLOOKUP($E4166,[1]투입량!$M:$T,3,FALSE),VLOOKUP($E4166,[1]투입량!$D:$I,3,FALSE)))</f>
        <v>E5007</v>
      </c>
      <c r="W4166" s="29">
        <f>IF($L4166="비가동",0,IF($B4166="in",VLOOKUP($E4166,[1]투입량!$M:$T,6,FALSE),VLOOKUP($E4166,[1]투입량!$D:$I,5,FALSE)))</f>
        <v>0</v>
      </c>
      <c r="X4166" s="29">
        <f t="shared" si="345"/>
        <v>0</v>
      </c>
      <c r="Y4166" s="65">
        <f>IF(V4166=0,0,VLOOKUP(V4166,[1]원재료!C:H,3,0)*0.001)</f>
        <v>4.55</v>
      </c>
      <c r="Z4166" s="65">
        <f t="shared" si="344"/>
        <v>0</v>
      </c>
      <c r="AA4166" s="28"/>
      <c r="AB4166" s="66" t="s">
        <v>232</v>
      </c>
    </row>
    <row r="4167" spans="1:28" ht="19.5" customHeight="1" x14ac:dyDescent="0.45">
      <c r="A4167" s="58">
        <v>46173</v>
      </c>
      <c r="B4167" s="62" t="s">
        <v>29</v>
      </c>
      <c r="C4167" s="63" t="s">
        <v>168</v>
      </c>
      <c r="D4167" s="31" t="s">
        <v>340</v>
      </c>
      <c r="E4167" s="28" t="s">
        <v>437</v>
      </c>
      <c r="F4167" s="27" t="str">
        <f>VLOOKUP(표1[[#This Row],[품번]],[1]!품번구분[#Data],2,0)</f>
        <v>G</v>
      </c>
      <c r="G4167" s="28">
        <v>6</v>
      </c>
      <c r="H4167" s="28">
        <v>91</v>
      </c>
      <c r="I4167" s="28">
        <v>0</v>
      </c>
      <c r="J4167" s="29">
        <f>표1[[#This Row],[C/V]]*표1[[#This Row],[판수]]-표1[[#This Row],[불량수량]]</f>
        <v>546</v>
      </c>
      <c r="K4167" s="28" t="s">
        <v>342</v>
      </c>
      <c r="L4167" s="28" t="s">
        <v>117</v>
      </c>
      <c r="M4167" s="44" t="s">
        <v>231</v>
      </c>
      <c r="N4167" s="55" t="s">
        <v>230</v>
      </c>
      <c r="O4167" s="25">
        <f t="shared" si="346"/>
        <v>750</v>
      </c>
      <c r="P4167" s="31">
        <v>0</v>
      </c>
      <c r="Q4167" s="64"/>
      <c r="R4167" s="33">
        <f t="shared" si="348"/>
        <v>7.28</v>
      </c>
      <c r="S4167" s="34">
        <f t="shared" si="347"/>
        <v>154</v>
      </c>
      <c r="T4167" s="29">
        <f>IF(L4167="비가동",0,VLOOKUP(E4167,[1]단가!$D$4:$G$1048576,4,0))</f>
        <v>1315</v>
      </c>
      <c r="U4167" s="29">
        <f t="shared" si="343"/>
        <v>717990</v>
      </c>
      <c r="V4167" s="36" t="str">
        <f>IF($L4167="비가동",0,IF($B4167="in",VLOOKUP($E4167,[1]투입량!$M:$T,3,FALSE),VLOOKUP($E4167,[1]투입량!$D:$I,3,FALSE)))</f>
        <v>E5005-1</v>
      </c>
      <c r="W4167" s="29">
        <f>IF($L4167="비가동",0,IF($B4167="in",VLOOKUP($E4167,[1]투입량!$M:$T,6,FALSE),VLOOKUP($E4167,[1]투입량!$D:$I,5,FALSE)))</f>
        <v>0</v>
      </c>
      <c r="X4167" s="29">
        <f t="shared" si="345"/>
        <v>0</v>
      </c>
      <c r="Y4167" s="65">
        <f>IF(V4167=0,0,VLOOKUP(V4167,[1]원재료!C:H,3,0)*0.001)</f>
        <v>3.25</v>
      </c>
      <c r="Z4167" s="65">
        <f t="shared" si="344"/>
        <v>0</v>
      </c>
      <c r="AA4167" s="28"/>
      <c r="AB4167" s="66" t="s">
        <v>232</v>
      </c>
    </row>
    <row r="4168" spans="1:28" ht="19.5" customHeight="1" x14ac:dyDescent="0.45">
      <c r="A4168" s="58">
        <v>46173</v>
      </c>
      <c r="B4168" s="62" t="s">
        <v>29</v>
      </c>
      <c r="C4168" s="63" t="s">
        <v>168</v>
      </c>
      <c r="D4168" s="31" t="s">
        <v>345</v>
      </c>
      <c r="E4168" s="28" t="s">
        <v>346</v>
      </c>
      <c r="F4168" s="27" t="str">
        <f>VLOOKUP(표1[[#This Row],[품번]],[1]!품번구분[#Data],2,0)</f>
        <v>G</v>
      </c>
      <c r="G4168" s="28">
        <v>4</v>
      </c>
      <c r="H4168" s="28">
        <v>83</v>
      </c>
      <c r="I4168" s="28">
        <v>0</v>
      </c>
      <c r="J4168" s="29">
        <f>표1[[#This Row],[C/V]]*표1[[#This Row],[판수]]-표1[[#This Row],[불량수량]]</f>
        <v>332</v>
      </c>
      <c r="K4168" s="28" t="s">
        <v>306</v>
      </c>
      <c r="L4168" s="28" t="s">
        <v>34</v>
      </c>
      <c r="M4168" s="44" t="s">
        <v>230</v>
      </c>
      <c r="N4168" s="55" t="s">
        <v>231</v>
      </c>
      <c r="O4168" s="25">
        <f t="shared" si="346"/>
        <v>540</v>
      </c>
      <c r="P4168" s="31">
        <v>0</v>
      </c>
      <c r="Q4168" s="64"/>
      <c r="R4168" s="33">
        <f t="shared" si="348"/>
        <v>9.2222222222222214</v>
      </c>
      <c r="S4168" s="34">
        <f t="shared" si="347"/>
        <v>206</v>
      </c>
      <c r="T4168" s="29">
        <f>IF(L4168="비가동",0,VLOOKUP(E4168,[1]단가!$D$4:$G$1048576,4,0))</f>
        <v>894.6</v>
      </c>
      <c r="U4168" s="29">
        <f t="shared" si="343"/>
        <v>297007.2</v>
      </c>
      <c r="V4168" s="36" t="str">
        <f>IF($L4168="비가동",0,IF($B4168="in",VLOOKUP($E4168,[1]투입량!$M:$T,3,FALSE),VLOOKUP($E4168,[1]투입량!$D:$I,3,FALSE)))</f>
        <v>E5007</v>
      </c>
      <c r="W4168" s="29">
        <f>IF($L4168="비가동",0,IF($B4168="in",VLOOKUP($E4168,[1]투입량!$M:$T,6,FALSE),VLOOKUP($E4168,[1]투입량!$D:$I,5,FALSE)))</f>
        <v>448</v>
      </c>
      <c r="X4168" s="29">
        <f t="shared" si="345"/>
        <v>40902.400000000009</v>
      </c>
      <c r="Y4168" s="65">
        <f>IF(V4168=0,0,VLOOKUP(V4168,[1]원재료!C:H,3,0)*0.001)</f>
        <v>4.55</v>
      </c>
      <c r="Z4168" s="65">
        <f t="shared" si="344"/>
        <v>186105.92000000004</v>
      </c>
      <c r="AA4168" s="28"/>
      <c r="AB4168" s="66" t="s">
        <v>232</v>
      </c>
    </row>
    <row r="4169" spans="1:28" ht="19.5" customHeight="1" x14ac:dyDescent="0.45">
      <c r="A4169" s="58">
        <v>46173</v>
      </c>
      <c r="B4169" s="62" t="s">
        <v>29</v>
      </c>
      <c r="C4169" s="63" t="s">
        <v>168</v>
      </c>
      <c r="D4169" s="31" t="s">
        <v>348</v>
      </c>
      <c r="E4169" s="28">
        <v>480218</v>
      </c>
      <c r="F4169" s="27" t="str">
        <f>VLOOKUP(표1[[#This Row],[품번]],[1]!품번구분[#Data],2,0)</f>
        <v>G</v>
      </c>
      <c r="G4169" s="28">
        <v>6</v>
      </c>
      <c r="H4169" s="28">
        <v>83</v>
      </c>
      <c r="I4169" s="28">
        <v>0</v>
      </c>
      <c r="J4169" s="29">
        <f>표1[[#This Row],[C/V]]*표1[[#This Row],[판수]]-표1[[#This Row],[불량수량]]</f>
        <v>498</v>
      </c>
      <c r="K4169" s="28" t="s">
        <v>306</v>
      </c>
      <c r="L4169" s="28" t="s">
        <v>34</v>
      </c>
      <c r="M4169" s="44" t="s">
        <v>230</v>
      </c>
      <c r="N4169" s="55" t="s">
        <v>231</v>
      </c>
      <c r="O4169" s="25">
        <f t="shared" si="346"/>
        <v>540</v>
      </c>
      <c r="P4169" s="31">
        <v>0</v>
      </c>
      <c r="Q4169" s="64"/>
      <c r="R4169" s="33">
        <f t="shared" si="348"/>
        <v>9.2222222222222214</v>
      </c>
      <c r="S4169" s="34">
        <f t="shared" si="347"/>
        <v>206</v>
      </c>
      <c r="T4169" s="29">
        <f>IF(L4169="비가동",0,VLOOKUP(E4169,[1]단가!$D$4:$G$1048576,4,0))</f>
        <v>724</v>
      </c>
      <c r="U4169" s="29">
        <f t="shared" si="343"/>
        <v>360552</v>
      </c>
      <c r="V4169" s="36" t="str">
        <f>IF($L4169="비가동",0,IF($B4169="in",VLOOKUP($E4169,[1]투입량!$M:$T,3,FALSE),VLOOKUP($E4169,[1]투입량!$D:$I,3,FALSE)))</f>
        <v>E5007</v>
      </c>
      <c r="W4169" s="29">
        <f>IF($L4169="비가동",0,IF($B4169="in",VLOOKUP($E4169,[1]투입량!$M:$T,6,FALSE),VLOOKUP($E4169,[1]투입량!$D:$I,5,FALSE)))</f>
        <v>300</v>
      </c>
      <c r="X4169" s="29">
        <f t="shared" si="345"/>
        <v>27390</v>
      </c>
      <c r="Y4169" s="65">
        <f>IF(V4169=0,0,VLOOKUP(V4169,[1]원재료!C:H,3,0)*0.001)</f>
        <v>4.55</v>
      </c>
      <c r="Z4169" s="65">
        <f t="shared" si="344"/>
        <v>124624.5</v>
      </c>
      <c r="AA4169" s="28"/>
      <c r="AB4169" s="66" t="s">
        <v>232</v>
      </c>
    </row>
    <row r="4170" spans="1:28" ht="19.5" customHeight="1" x14ac:dyDescent="0.45">
      <c r="A4170" s="58">
        <v>46173</v>
      </c>
      <c r="B4170" s="62" t="s">
        <v>29</v>
      </c>
      <c r="C4170" s="63" t="s">
        <v>168</v>
      </c>
      <c r="D4170" s="31" t="s">
        <v>350</v>
      </c>
      <c r="E4170" s="28" t="s">
        <v>234</v>
      </c>
      <c r="F4170" s="27" t="str">
        <f>VLOOKUP(표1[[#This Row],[품번]],[1]!품번구분[#Data],2,0)</f>
        <v>G</v>
      </c>
      <c r="G4170" s="28">
        <v>6</v>
      </c>
      <c r="H4170" s="28">
        <v>77</v>
      </c>
      <c r="I4170" s="28">
        <v>0</v>
      </c>
      <c r="J4170" s="29">
        <f>표1[[#This Row],[C/V]]*표1[[#This Row],[판수]]-표1[[#This Row],[불량수량]]</f>
        <v>462</v>
      </c>
      <c r="K4170" s="28" t="s">
        <v>306</v>
      </c>
      <c r="L4170" s="28" t="s">
        <v>34</v>
      </c>
      <c r="M4170" s="44" t="s">
        <v>230</v>
      </c>
      <c r="N4170" s="55" t="s">
        <v>231</v>
      </c>
      <c r="O4170" s="25">
        <f t="shared" si="346"/>
        <v>540</v>
      </c>
      <c r="P4170" s="31">
        <v>0</v>
      </c>
      <c r="Q4170" s="64"/>
      <c r="R4170" s="33">
        <f t="shared" si="348"/>
        <v>8.5555555555555571</v>
      </c>
      <c r="S4170" s="34">
        <f t="shared" si="347"/>
        <v>199</v>
      </c>
      <c r="T4170" s="29">
        <f>IF(L4170="비가동",0,VLOOKUP(E4170,[1]단가!$D$4:$G$1048576,4,0))</f>
        <v>760.3</v>
      </c>
      <c r="U4170" s="29">
        <f t="shared" si="343"/>
        <v>351258.6</v>
      </c>
      <c r="V4170" s="36" t="str">
        <f>IF($L4170="비가동",0,IF($B4170="in",VLOOKUP($E4170,[1]투입량!$M:$T,3,FALSE),VLOOKUP($E4170,[1]투입량!$D:$I,3,FALSE)))</f>
        <v>E5007</v>
      </c>
      <c r="W4170" s="29">
        <f>IF($L4170="비가동",0,IF($B4170="in",VLOOKUP($E4170,[1]투입량!$M:$T,6,FALSE),VLOOKUP($E4170,[1]투입량!$D:$I,5,FALSE)))</f>
        <v>516</v>
      </c>
      <c r="X4170" s="29">
        <f t="shared" si="345"/>
        <v>43705.200000000004</v>
      </c>
      <c r="Y4170" s="65">
        <f>IF(V4170=0,0,VLOOKUP(V4170,[1]원재료!C:H,3,0)*0.001)</f>
        <v>4.55</v>
      </c>
      <c r="Z4170" s="65">
        <f t="shared" si="344"/>
        <v>198858.66</v>
      </c>
      <c r="AA4170" s="28"/>
      <c r="AB4170" s="66" t="s">
        <v>232</v>
      </c>
    </row>
    <row r="4171" spans="1:28" ht="19.5" customHeight="1" x14ac:dyDescent="0.45">
      <c r="A4171" s="58">
        <v>46173</v>
      </c>
      <c r="B4171" s="62" t="s">
        <v>29</v>
      </c>
      <c r="C4171" s="63" t="s">
        <v>168</v>
      </c>
      <c r="D4171" s="31" t="s">
        <v>345</v>
      </c>
      <c r="E4171" s="28" t="s">
        <v>346</v>
      </c>
      <c r="F4171" s="27" t="str">
        <f>VLOOKUP(표1[[#This Row],[품번]],[1]!품번구분[#Data],2,0)</f>
        <v>G</v>
      </c>
      <c r="G4171" s="28">
        <v>4</v>
      </c>
      <c r="H4171" s="28">
        <v>123</v>
      </c>
      <c r="I4171" s="28">
        <v>0</v>
      </c>
      <c r="J4171" s="29">
        <f>표1[[#This Row],[C/V]]*표1[[#This Row],[판수]]-표1[[#This Row],[불량수량]]</f>
        <v>492</v>
      </c>
      <c r="K4171" s="28" t="s">
        <v>352</v>
      </c>
      <c r="L4171" s="28" t="s">
        <v>117</v>
      </c>
      <c r="M4171" s="44" t="s">
        <v>231</v>
      </c>
      <c r="N4171" s="55" t="s">
        <v>230</v>
      </c>
      <c r="O4171" s="25">
        <f t="shared" si="346"/>
        <v>750</v>
      </c>
      <c r="P4171" s="31">
        <v>0</v>
      </c>
      <c r="Q4171" s="64"/>
      <c r="R4171" s="33">
        <f t="shared" si="348"/>
        <v>9.84</v>
      </c>
      <c r="S4171" s="34">
        <f t="shared" si="347"/>
        <v>206</v>
      </c>
      <c r="T4171" s="29">
        <f>IF(L4171="비가동",0,VLOOKUP(E4171,[1]단가!$D$4:$G$1048576,4,0))</f>
        <v>894.6</v>
      </c>
      <c r="U4171" s="29">
        <f t="shared" si="343"/>
        <v>440143.2</v>
      </c>
      <c r="V4171" s="36" t="str">
        <f>IF($L4171="비가동",0,IF($B4171="in",VLOOKUP($E4171,[1]투입량!$M:$T,3,FALSE),VLOOKUP($E4171,[1]투입량!$D:$I,3,FALSE)))</f>
        <v>E5007</v>
      </c>
      <c r="W4171" s="29">
        <f>IF($L4171="비가동",0,IF($B4171="in",VLOOKUP($E4171,[1]투입량!$M:$T,6,FALSE),VLOOKUP($E4171,[1]투입량!$D:$I,5,FALSE)))</f>
        <v>448</v>
      </c>
      <c r="X4171" s="29">
        <f t="shared" si="345"/>
        <v>60614.400000000009</v>
      </c>
      <c r="Y4171" s="65">
        <f>IF(V4171=0,0,VLOOKUP(V4171,[1]원재료!C:H,3,0)*0.001)</f>
        <v>4.55</v>
      </c>
      <c r="Z4171" s="65">
        <f t="shared" si="344"/>
        <v>275795.52</v>
      </c>
      <c r="AA4171" s="28"/>
      <c r="AB4171" s="66" t="s">
        <v>232</v>
      </c>
    </row>
    <row r="4172" spans="1:28" ht="19.5" customHeight="1" x14ac:dyDescent="0.45">
      <c r="A4172" s="58">
        <v>46173</v>
      </c>
      <c r="B4172" s="62" t="s">
        <v>29</v>
      </c>
      <c r="C4172" s="63" t="s">
        <v>168</v>
      </c>
      <c r="D4172" s="31" t="s">
        <v>348</v>
      </c>
      <c r="E4172" s="28">
        <v>480218</v>
      </c>
      <c r="F4172" s="27" t="str">
        <f>VLOOKUP(표1[[#This Row],[품번]],[1]!품번구분[#Data],2,0)</f>
        <v>G</v>
      </c>
      <c r="G4172" s="28">
        <v>6</v>
      </c>
      <c r="H4172" s="28">
        <v>123</v>
      </c>
      <c r="I4172" s="28">
        <v>0</v>
      </c>
      <c r="J4172" s="29">
        <f>표1[[#This Row],[C/V]]*표1[[#This Row],[판수]]-표1[[#This Row],[불량수량]]</f>
        <v>738</v>
      </c>
      <c r="K4172" s="28" t="s">
        <v>352</v>
      </c>
      <c r="L4172" s="28" t="s">
        <v>117</v>
      </c>
      <c r="M4172" s="44" t="s">
        <v>231</v>
      </c>
      <c r="N4172" s="55" t="s">
        <v>230</v>
      </c>
      <c r="O4172" s="25">
        <f t="shared" si="346"/>
        <v>750</v>
      </c>
      <c r="P4172" s="31">
        <v>0</v>
      </c>
      <c r="Q4172" s="64"/>
      <c r="R4172" s="33">
        <f t="shared" si="348"/>
        <v>9.84</v>
      </c>
      <c r="S4172" s="34">
        <f t="shared" si="347"/>
        <v>206</v>
      </c>
      <c r="T4172" s="29">
        <f>IF(L4172="비가동",0,VLOOKUP(E4172,[1]단가!$D$4:$G$1048576,4,0))</f>
        <v>724</v>
      </c>
      <c r="U4172" s="29">
        <f t="shared" si="343"/>
        <v>534312</v>
      </c>
      <c r="V4172" s="36" t="str">
        <f>IF($L4172="비가동",0,IF($B4172="in",VLOOKUP($E4172,[1]투입량!$M:$T,3,FALSE),VLOOKUP($E4172,[1]투입량!$D:$I,3,FALSE)))</f>
        <v>E5007</v>
      </c>
      <c r="W4172" s="29">
        <f>IF($L4172="비가동",0,IF($B4172="in",VLOOKUP($E4172,[1]투입량!$M:$T,6,FALSE),VLOOKUP($E4172,[1]투입량!$D:$I,5,FALSE)))</f>
        <v>300</v>
      </c>
      <c r="X4172" s="29">
        <f t="shared" si="345"/>
        <v>40590</v>
      </c>
      <c r="Y4172" s="65">
        <f>IF(V4172=0,0,VLOOKUP(V4172,[1]원재료!C:H,3,0)*0.001)</f>
        <v>4.55</v>
      </c>
      <c r="Z4172" s="65">
        <f t="shared" si="344"/>
        <v>184684.5</v>
      </c>
      <c r="AA4172" s="28"/>
      <c r="AB4172" s="66" t="s">
        <v>232</v>
      </c>
    </row>
    <row r="4173" spans="1:28" ht="19.5" customHeight="1" x14ac:dyDescent="0.45">
      <c r="A4173" s="58">
        <v>46173</v>
      </c>
      <c r="B4173" s="62" t="s">
        <v>29</v>
      </c>
      <c r="C4173" s="63" t="s">
        <v>168</v>
      </c>
      <c r="D4173" s="31" t="s">
        <v>350</v>
      </c>
      <c r="E4173" s="28" t="s">
        <v>234</v>
      </c>
      <c r="F4173" s="27" t="str">
        <f>VLOOKUP(표1[[#This Row],[품번]],[1]!품번구분[#Data],2,0)</f>
        <v>G</v>
      </c>
      <c r="G4173" s="28">
        <v>6</v>
      </c>
      <c r="H4173" s="28">
        <v>122</v>
      </c>
      <c r="I4173" s="28">
        <v>0</v>
      </c>
      <c r="J4173" s="29">
        <f>표1[[#This Row],[C/V]]*표1[[#This Row],[판수]]-표1[[#This Row],[불량수량]]</f>
        <v>732</v>
      </c>
      <c r="K4173" s="28" t="s">
        <v>352</v>
      </c>
      <c r="L4173" s="28" t="s">
        <v>117</v>
      </c>
      <c r="M4173" s="44" t="s">
        <v>231</v>
      </c>
      <c r="N4173" s="55" t="s">
        <v>230</v>
      </c>
      <c r="O4173" s="25">
        <f t="shared" si="346"/>
        <v>750</v>
      </c>
      <c r="P4173" s="31">
        <v>0</v>
      </c>
      <c r="Q4173" s="64"/>
      <c r="R4173" s="33">
        <f t="shared" si="348"/>
        <v>9.76</v>
      </c>
      <c r="S4173" s="34">
        <f t="shared" si="347"/>
        <v>199</v>
      </c>
      <c r="T4173" s="29">
        <f>IF(L4173="비가동",0,VLOOKUP(E4173,[1]단가!$D$4:$G$1048576,4,0))</f>
        <v>760.3</v>
      </c>
      <c r="U4173" s="29">
        <f t="shared" si="343"/>
        <v>556539.6</v>
      </c>
      <c r="V4173" s="36" t="str">
        <f>IF($L4173="비가동",0,IF($B4173="in",VLOOKUP($E4173,[1]투입량!$M:$T,3,FALSE),VLOOKUP($E4173,[1]투입량!$D:$I,3,FALSE)))</f>
        <v>E5007</v>
      </c>
      <c r="W4173" s="29">
        <f>IF($L4173="비가동",0,IF($B4173="in",VLOOKUP($E4173,[1]투입량!$M:$T,6,FALSE),VLOOKUP($E4173,[1]투입량!$D:$I,5,FALSE)))</f>
        <v>516</v>
      </c>
      <c r="X4173" s="29">
        <f t="shared" si="345"/>
        <v>69247.199999999997</v>
      </c>
      <c r="Y4173" s="65">
        <f>IF(V4173=0,0,VLOOKUP(V4173,[1]원재료!C:H,3,0)*0.001)</f>
        <v>4.55</v>
      </c>
      <c r="Z4173" s="65">
        <f t="shared" si="344"/>
        <v>315074.75999999995</v>
      </c>
      <c r="AA4173" s="28"/>
      <c r="AB4173" s="66" t="s">
        <v>232</v>
      </c>
    </row>
    <row r="4174" spans="1:28" ht="19.5" customHeight="1" x14ac:dyDescent="0.45">
      <c r="A4174" s="67"/>
      <c r="B4174" s="67"/>
      <c r="C4174" s="67"/>
      <c r="D4174" s="68"/>
      <c r="E4174" s="67"/>
      <c r="F4174" s="67"/>
      <c r="G4174" s="67"/>
      <c r="H4174" s="67"/>
      <c r="I4174" s="67"/>
      <c r="J4174" s="67"/>
      <c r="K4174" s="67"/>
      <c r="L4174" s="67"/>
      <c r="M4174" s="69"/>
      <c r="N4174" s="69"/>
      <c r="O4174" s="68"/>
      <c r="P4174" s="68"/>
      <c r="Q4174" s="69"/>
      <c r="R4174" s="70"/>
      <c r="S4174" s="21"/>
      <c r="T4174" s="71"/>
      <c r="U4174" s="71"/>
      <c r="V4174" s="67"/>
      <c r="W4174" s="71"/>
      <c r="X4174" s="71"/>
      <c r="Y4174" s="71"/>
      <c r="Z4174" s="71"/>
      <c r="AA4174" s="71"/>
      <c r="AB4174" s="72"/>
    </row>
  </sheetData>
  <phoneticPr fontId="3" type="noConversion"/>
  <conditionalFormatting sqref="L1">
    <cfRule type="containsText" dxfId="3951" priority="3920" operator="containsText" text="비가동">
      <formula>NOT(ISERROR(SEARCH("비가동",L1)))</formula>
    </cfRule>
  </conditionalFormatting>
  <conditionalFormatting sqref="F3:F2809 F2811:F2887 F2891:F2897 F2899:F2906 F2908:F2971 F2973:F3041 F3043:F3099 F3101:F3214 F3217:F3228 F3230:F3231 F3234:F3274 F3277:F3285 F3287:F3295 F3297:F3348 F3350:F3351 F3353:F3367 F3369:F3375 F3377:F3383 F3385:F3450 F3453:F3470 F3472:F3485 F3488:F3536 F3538:F3779 F3781:F3871 F3873:F3879 F3881:F3958 F3960:F4173">
    <cfRule type="containsText" dxfId="3950" priority="3918" operator="containsText" text="G">
      <formula>NOT(ISERROR(SEARCH("G",F3)))</formula>
    </cfRule>
    <cfRule type="containsText" dxfId="3949" priority="3919" operator="containsText" text="S">
      <formula>NOT(ISERROR(SEARCH("S",F3)))</formula>
    </cfRule>
  </conditionalFormatting>
  <conditionalFormatting sqref="L4174:L1048576 L1 L1380 L1383:L1384 L1387:L1388 L1390 L1981:L2049 L2057:L2095 L2097:L2112 L2121:L2170 L2174:L2176 L2180:L2182 L2196:L2241 L2243:L2248 L2252:L2254 L2283:L2296 L2299:L2322 L2324:L2342 L2345:L2359 L2361:L2377 L2380:L2435 L2437 L2443:L2444 L2446:L2447 L2450:L2476 L2478 L2480:L2494 L2499:L2500 L2502 L2504:L2515 L2518 L2520:L2525 L2527:L2535 L2551:L2552 L2556:L2585 L2587:L2593 L2595:L2609 L2612 L2614:L2690 L2693:L2696 L2699:L2710 L2713:L2723 L2727:L2743 L2745:L2749 L2751:L2754 L2758:L2770 L2777 L2774 L2779:L2792 L2794 L2797:L2802 L2805 L3:L1378 L2807:L2809 L2813:L2860 L2865:L2877 L2880 L2884:L2887 L2891:L2897 L2899:L2906 L2908:L2934 L2938:L2971 L2974:L3019 L3022:L3034 L3040 L3043:L3044 L3046:L3099 L3101:L3115 L3117 L3121:L3137 L3141:L3143 L3146:L3149 L3151:L3158 L3160:L3188 L3192:L3214 L3217:L3228 L3235:L3239 L3241:L3242 L3244:L3264 L3266 L3269:L3273 L3277:L3280 L3284:L3285 L3287:L3295 L3297:L3332 L3334 L3337 L3339:L3348 L3350:L3351 L3353:L3360 L3366:L3367 L3369:L3375 L3381:L3383 L3377:L3379 L3385:L3436 L3442:L3450 L3453:L3470 L3472:L3485 L3488:L3516 L3520:L3525 L3535:L3536 L3538:L3707 L3709:L3779 L3781:L3871 L3873:L3879 L3881:L3920 L1969:L1978 L1469:L1967">
    <cfRule type="containsText" dxfId="3948" priority="3917" operator="containsText" text="비가동">
      <formula>NOT(ISERROR(SEARCH("비가동",L1)))</formula>
    </cfRule>
  </conditionalFormatting>
  <conditionalFormatting sqref="P1981:P2039 P2042:P2095 P2097:P2241 P2243:P2256 P2258:P2267 P2269:P2296 P2299:P2312 P2314:P2322 P2324:P2353 P2355:P2359 P2361:P2369 P2372:P2373 P2376 P2381:P2401 P2404:P2420 P2422:P2423 P2425:P2428 P2430:P2434 P2436:P2437 P2443:P2444 P2446:P2476 P2478 P2480:P2495 P2499:P2500 P2502 P2504:P2523 P2527:P2542 P2544:P2559 P2561:P2564 P2567:P2585 P2587:P2590 P2595:P2616 P2592 P2618:P2634 P2636:P2676 P2678:P2696 P2699:P2721 P2727:P2743 P2746:P2749 P2751:P2754 P2758:P2759 P2761:P2772 P2774:P2777 P2779:P2794 P2797:P2798 P2801:P2802 P3:P1978 P2804:P2809 P2811:P2831 P2833:P2846 P2848:P2862 P2864 P2867:P2887 P2891:P2897 P2899:P2906 P2908:P2971 P2973:P3019 P3022:P3041 P3043:P3059 P3063:P3099 P3101:P3149 P3151:P3214 P3217:P3228 P3230:P3231 P3234:P3274 P3277:P3285 P3287:P3295 P3297:P3348 P3350:P3351 P3353:P3367 P3369:P3375 P3377:P3383 P3385:P3429 P3431 P3433:P3450 P3453:P3470 P3472:P3485 P3488:P3516 P3519:P3536 P3538:P3679 P3681:P3779 P3781:P3871 P3873:P3879 P3881:P3958 P3960:P4173">
    <cfRule type="cellIs" dxfId="3947" priority="3916" operator="notEqual">
      <formula>0</formula>
    </cfRule>
  </conditionalFormatting>
  <conditionalFormatting sqref="L1381:L1382 L1385:L1386 L1389 L1391:L1467">
    <cfRule type="containsText" dxfId="3946" priority="3915" operator="containsText" text="비가동">
      <formula>NOT(ISERROR(SEARCH("비가동",L1381)))</formula>
    </cfRule>
  </conditionalFormatting>
  <conditionalFormatting sqref="L1468">
    <cfRule type="containsText" dxfId="3945" priority="3914" operator="containsText" text="비가동">
      <formula>NOT(ISERROR(SEARCH("비가동",L1468)))</formula>
    </cfRule>
  </conditionalFormatting>
  <conditionalFormatting sqref="D940 D936:E936 D915:E915 D946:E946 D1227:E1228 D1342:E1342 D1547:E1547 D1588:E1588 D1699:E1699 D2010:E2010 D2036:E2042 D2168:E2168 D2212:E2212 D2332:E2332 D2354:E2354 D2432:E2433 D2514:E2514 D2580:E2580 D2634:E2634 D2682:E2684 D1617:E1617 D6:E6 D18:E18 D99:E99 D119:E119 D133:E135 D214:E214 D231:E231 D305:E305 D249:E251 D330:E330 D417:E417 D517:E517 D627:E627 D644:E644 D738:E738 D755:E755 D845:E845 D1125:E1125 D2287:E2287 D2706:E2706 D2746:E2746 D2790:E2790 D2846:E2846 D2885:E2887 D1989:D1990 D2066:D2068 D2078 D2137:E2138 D2253 D2527 D2558:E2558 D3077:D3079 D3699">
    <cfRule type="timePeriod" dxfId="3944" priority="3913" timePeriod="lastWeek">
      <formula>AND(TODAY()-ROUNDDOWN(D6,0)&gt;=(WEEKDAY(TODAY())),TODAY()-ROUNDDOWN(D6,0)&lt;(WEEKDAY(TODAY())+7))</formula>
    </cfRule>
  </conditionalFormatting>
  <conditionalFormatting sqref="D887">
    <cfRule type="timePeriod" dxfId="3943" priority="3912" timePeriod="lastWeek">
      <formula>AND(TODAY()-ROUNDDOWN(D887,0)&gt;=(WEEKDAY(TODAY())),TODAY()-ROUNDDOWN(D887,0)&lt;(WEEKDAY(TODAY())+7))</formula>
    </cfRule>
  </conditionalFormatting>
  <conditionalFormatting sqref="D802">
    <cfRule type="timePeriod" dxfId="3942" priority="3911" timePeriod="lastWeek">
      <formula>AND(TODAY()-ROUNDDOWN(D802,0)&gt;=(WEEKDAY(TODAY())),TODAY()-ROUNDDOWN(D802,0)&lt;(WEEKDAY(TODAY())+7))</formula>
    </cfRule>
  </conditionalFormatting>
  <conditionalFormatting sqref="D834">
    <cfRule type="timePeriod" dxfId="3941" priority="3910" timePeriod="lastWeek">
      <formula>AND(TODAY()-ROUNDDOWN(D834,0)&gt;=(WEEKDAY(TODAY())),TODAY()-ROUNDDOWN(D834,0)&lt;(WEEKDAY(TODAY())+7))</formula>
    </cfRule>
  </conditionalFormatting>
  <conditionalFormatting sqref="D789">
    <cfRule type="timePeriod" dxfId="3940" priority="3909" timePeriod="lastWeek">
      <formula>AND(TODAY()-ROUNDDOWN(D789,0)&gt;=(WEEKDAY(TODAY())),TODAY()-ROUNDDOWN(D789,0)&lt;(WEEKDAY(TODAY())+7))</formula>
    </cfRule>
  </conditionalFormatting>
  <conditionalFormatting sqref="D842">
    <cfRule type="timePeriod" dxfId="3939" priority="3908" timePeriod="lastWeek">
      <formula>AND(TODAY()-ROUNDDOWN(D842,0)&gt;=(WEEKDAY(TODAY())),TODAY()-ROUNDDOWN(D842,0)&lt;(WEEKDAY(TODAY())+7))</formula>
    </cfRule>
  </conditionalFormatting>
  <conditionalFormatting sqref="D828">
    <cfRule type="timePeriod" dxfId="3938" priority="3907" timePeriod="lastWeek">
      <formula>AND(TODAY()-ROUNDDOWN(D828,0)&gt;=(WEEKDAY(TODAY())),TODAY()-ROUNDDOWN(D828,0)&lt;(WEEKDAY(TODAY())+7))</formula>
    </cfRule>
  </conditionalFormatting>
  <conditionalFormatting sqref="D788">
    <cfRule type="timePeriod" dxfId="3937" priority="3906" timePeriod="lastWeek">
      <formula>AND(TODAY()-ROUNDDOWN(D788,0)&gt;=(WEEKDAY(TODAY())),TODAY()-ROUNDDOWN(D788,0)&lt;(WEEKDAY(TODAY())+7))</formula>
    </cfRule>
  </conditionalFormatting>
  <conditionalFormatting sqref="D820">
    <cfRule type="timePeriod" dxfId="3936" priority="3905" timePeriod="lastWeek">
      <formula>AND(TODAY()-ROUNDDOWN(D820,0)&gt;=(WEEKDAY(TODAY())),TODAY()-ROUNDDOWN(D820,0)&lt;(WEEKDAY(TODAY())+7))</formula>
    </cfRule>
  </conditionalFormatting>
  <conditionalFormatting sqref="D833">
    <cfRule type="timePeriod" dxfId="3935" priority="3904" timePeriod="lastWeek">
      <formula>AND(TODAY()-ROUNDDOWN(D833,0)&gt;=(WEEKDAY(TODAY())),TODAY()-ROUNDDOWN(D833,0)&lt;(WEEKDAY(TODAY())+7))</formula>
    </cfRule>
  </conditionalFormatting>
  <conditionalFormatting sqref="D829">
    <cfRule type="timePeriod" dxfId="3934" priority="3903" timePeriod="lastWeek">
      <formula>AND(TODAY()-ROUNDDOWN(D829,0)&gt;=(WEEKDAY(TODAY())),TODAY()-ROUNDDOWN(D829,0)&lt;(WEEKDAY(TODAY())+7))</formula>
    </cfRule>
  </conditionalFormatting>
  <conditionalFormatting sqref="D821">
    <cfRule type="timePeriod" dxfId="3933" priority="3902" timePeriod="lastWeek">
      <formula>AND(TODAY()-ROUNDDOWN(D821,0)&gt;=(WEEKDAY(TODAY())),TODAY()-ROUNDDOWN(D821,0)&lt;(WEEKDAY(TODAY())+7))</formula>
    </cfRule>
  </conditionalFormatting>
  <conditionalFormatting sqref="D785">
    <cfRule type="timePeriod" dxfId="3932" priority="3901" timePeriod="lastWeek">
      <formula>AND(TODAY()-ROUNDDOWN(D785,0)&gt;=(WEEKDAY(TODAY())),TODAY()-ROUNDDOWN(D785,0)&lt;(WEEKDAY(TODAY())+7))</formula>
    </cfRule>
  </conditionalFormatting>
  <conditionalFormatting sqref="D846">
    <cfRule type="timePeriod" dxfId="3931" priority="3900" timePeriod="lastWeek">
      <formula>AND(TODAY()-ROUNDDOWN(D846,0)&gt;=(WEEKDAY(TODAY())),TODAY()-ROUNDDOWN(D846,0)&lt;(WEEKDAY(TODAY())+7))</formula>
    </cfRule>
  </conditionalFormatting>
  <conditionalFormatting sqref="D798">
    <cfRule type="timePeriod" dxfId="3930" priority="3899" timePeriod="lastWeek">
      <formula>AND(TODAY()-ROUNDDOWN(D798,0)&gt;=(WEEKDAY(TODAY())),TODAY()-ROUNDDOWN(D798,0)&lt;(WEEKDAY(TODAY())+7))</formula>
    </cfRule>
  </conditionalFormatting>
  <conditionalFormatting sqref="D827">
    <cfRule type="timePeriod" dxfId="3929" priority="3898" timePeriod="lastWeek">
      <formula>AND(TODAY()-ROUNDDOWN(D827,0)&gt;=(WEEKDAY(TODAY())),TODAY()-ROUNDDOWN(D827,0)&lt;(WEEKDAY(TODAY())+7))</formula>
    </cfRule>
  </conditionalFormatting>
  <conditionalFormatting sqref="D796">
    <cfRule type="timePeriod" dxfId="3928" priority="3897" timePeriod="lastWeek">
      <formula>AND(TODAY()-ROUNDDOWN(D796,0)&gt;=(WEEKDAY(TODAY())),TODAY()-ROUNDDOWN(D796,0)&lt;(WEEKDAY(TODAY())+7))</formula>
    </cfRule>
  </conditionalFormatting>
  <conditionalFormatting sqref="D797">
    <cfRule type="timePeriod" dxfId="3927" priority="3896" timePeriod="lastWeek">
      <formula>AND(TODAY()-ROUNDDOWN(D797,0)&gt;=(WEEKDAY(TODAY())),TODAY()-ROUNDDOWN(D797,0)&lt;(WEEKDAY(TODAY())+7))</formula>
    </cfRule>
  </conditionalFormatting>
  <conditionalFormatting sqref="D818">
    <cfRule type="timePeriod" dxfId="3926" priority="3895" timePeriod="lastWeek">
      <formula>AND(TODAY()-ROUNDDOWN(D818,0)&gt;=(WEEKDAY(TODAY())),TODAY()-ROUNDDOWN(D818,0)&lt;(WEEKDAY(TODAY())+7))</formula>
    </cfRule>
  </conditionalFormatting>
  <conditionalFormatting sqref="D790">
    <cfRule type="timePeriod" dxfId="3925" priority="3894" timePeriod="lastWeek">
      <formula>AND(TODAY()-ROUNDDOWN(D790,0)&gt;=(WEEKDAY(TODAY())),TODAY()-ROUNDDOWN(D790,0)&lt;(WEEKDAY(TODAY())+7))</formula>
    </cfRule>
  </conditionalFormatting>
  <conditionalFormatting sqref="D783">
    <cfRule type="timePeriod" dxfId="3924" priority="3893" timePeriod="lastWeek">
      <formula>AND(TODAY()-ROUNDDOWN(D783,0)&gt;=(WEEKDAY(TODAY())),TODAY()-ROUNDDOWN(D783,0)&lt;(WEEKDAY(TODAY())+7))</formula>
    </cfRule>
  </conditionalFormatting>
  <conditionalFormatting sqref="D819">
    <cfRule type="timePeriod" dxfId="3923" priority="3892" timePeriod="lastWeek">
      <formula>AND(TODAY()-ROUNDDOWN(D819,0)&gt;=(WEEKDAY(TODAY())),TODAY()-ROUNDDOWN(D819,0)&lt;(WEEKDAY(TODAY())+7))</formula>
    </cfRule>
  </conditionalFormatting>
  <conditionalFormatting sqref="D791">
    <cfRule type="timePeriod" dxfId="3922" priority="3891" timePeriod="lastWeek">
      <formula>AND(TODAY()-ROUNDDOWN(D791,0)&gt;=(WEEKDAY(TODAY())),TODAY()-ROUNDDOWN(D791,0)&lt;(WEEKDAY(TODAY())+7))</formula>
    </cfRule>
  </conditionalFormatting>
  <conditionalFormatting sqref="D811">
    <cfRule type="timePeriod" dxfId="3921" priority="3890" timePeriod="lastWeek">
      <formula>AND(TODAY()-ROUNDDOWN(D811,0)&gt;=(WEEKDAY(TODAY())),TODAY()-ROUNDDOWN(D811,0)&lt;(WEEKDAY(TODAY())+7))</formula>
    </cfRule>
  </conditionalFormatting>
  <conditionalFormatting sqref="D801">
    <cfRule type="timePeriod" dxfId="3920" priority="3889" timePeriod="lastWeek">
      <formula>AND(TODAY()-ROUNDDOWN(D801,0)&gt;=(WEEKDAY(TODAY())),TODAY()-ROUNDDOWN(D801,0)&lt;(WEEKDAY(TODAY())+7))</formula>
    </cfRule>
  </conditionalFormatting>
  <conditionalFormatting sqref="E851">
    <cfRule type="timePeriod" dxfId="3919" priority="3888" timePeriod="lastWeek">
      <formula>AND(TODAY()-ROUNDDOWN(E851,0)&gt;=(WEEKDAY(TODAY())),TODAY()-ROUNDDOWN(E851,0)&lt;(WEEKDAY(TODAY())+7))</formula>
    </cfRule>
  </conditionalFormatting>
  <conditionalFormatting sqref="D831">
    <cfRule type="timePeriod" dxfId="3918" priority="3887" timePeriod="lastWeek">
      <formula>AND(TODAY()-ROUNDDOWN(D831,0)&gt;=(WEEKDAY(TODAY())),TODAY()-ROUNDDOWN(D831,0)&lt;(WEEKDAY(TODAY())+7))</formula>
    </cfRule>
  </conditionalFormatting>
  <conditionalFormatting sqref="D793">
    <cfRule type="timePeriod" dxfId="3917" priority="3886" timePeriod="lastWeek">
      <formula>AND(TODAY()-ROUNDDOWN(D793,0)&gt;=(WEEKDAY(TODAY())),TODAY()-ROUNDDOWN(D793,0)&lt;(WEEKDAY(TODAY())+7))</formula>
    </cfRule>
  </conditionalFormatting>
  <conditionalFormatting sqref="D794">
    <cfRule type="timePeriod" dxfId="3916" priority="3885" timePeriod="lastWeek">
      <formula>AND(TODAY()-ROUNDDOWN(D794,0)&gt;=(WEEKDAY(TODAY())),TODAY()-ROUNDDOWN(D794,0)&lt;(WEEKDAY(TODAY())+7))</formula>
    </cfRule>
  </conditionalFormatting>
  <conditionalFormatting sqref="D799">
    <cfRule type="timePeriod" dxfId="3915" priority="3884" timePeriod="lastWeek">
      <formula>AND(TODAY()-ROUNDDOWN(D799,0)&gt;=(WEEKDAY(TODAY())),TODAY()-ROUNDDOWN(D799,0)&lt;(WEEKDAY(TODAY())+7))</formula>
    </cfRule>
  </conditionalFormatting>
  <conditionalFormatting sqref="D792">
    <cfRule type="timePeriod" dxfId="3914" priority="3883" timePeriod="lastWeek">
      <formula>AND(TODAY()-ROUNDDOWN(D792,0)&gt;=(WEEKDAY(TODAY())),TODAY()-ROUNDDOWN(D792,0)&lt;(WEEKDAY(TODAY())+7))</formula>
    </cfRule>
  </conditionalFormatting>
  <conditionalFormatting sqref="D826">
    <cfRule type="timePeriod" dxfId="3913" priority="3882" timePeriod="lastWeek">
      <formula>AND(TODAY()-ROUNDDOWN(D826,0)&gt;=(WEEKDAY(TODAY())),TODAY()-ROUNDDOWN(D826,0)&lt;(WEEKDAY(TODAY())+7))</formula>
    </cfRule>
  </conditionalFormatting>
  <conditionalFormatting sqref="D795">
    <cfRule type="timePeriod" dxfId="3912" priority="3881" timePeriod="lastWeek">
      <formula>AND(TODAY()-ROUNDDOWN(D795,0)&gt;=(WEEKDAY(TODAY())),TODAY()-ROUNDDOWN(D795,0)&lt;(WEEKDAY(TODAY())+7))</formula>
    </cfRule>
  </conditionalFormatting>
  <conditionalFormatting sqref="E847">
    <cfRule type="timePeriod" dxfId="3911" priority="3880" timePeriod="lastWeek">
      <formula>AND(TODAY()-ROUNDDOWN(E847,0)&gt;=(WEEKDAY(TODAY())),TODAY()-ROUNDDOWN(E847,0)&lt;(WEEKDAY(TODAY())+7))</formula>
    </cfRule>
  </conditionalFormatting>
  <conditionalFormatting sqref="E849">
    <cfRule type="timePeriod" dxfId="3910" priority="3879" timePeriod="lastWeek">
      <formula>AND(TODAY()-ROUNDDOWN(E849,0)&gt;=(WEEKDAY(TODAY())),TODAY()-ROUNDDOWN(E849,0)&lt;(WEEKDAY(TODAY())+7))</formula>
    </cfRule>
  </conditionalFormatting>
  <conditionalFormatting sqref="E848">
    <cfRule type="timePeriod" dxfId="3909" priority="3878" timePeriod="lastWeek">
      <formula>AND(TODAY()-ROUNDDOWN(E848,0)&gt;=(WEEKDAY(TODAY())),TODAY()-ROUNDDOWN(E848,0)&lt;(WEEKDAY(TODAY())+7))</formula>
    </cfRule>
  </conditionalFormatting>
  <conditionalFormatting sqref="E852">
    <cfRule type="timePeriod" dxfId="3908" priority="3877" timePeriod="lastWeek">
      <formula>AND(TODAY()-ROUNDDOWN(E852,0)&gt;=(WEEKDAY(TODAY())),TODAY()-ROUNDDOWN(E852,0)&lt;(WEEKDAY(TODAY())+7))</formula>
    </cfRule>
  </conditionalFormatting>
  <conditionalFormatting sqref="D787">
    <cfRule type="timePeriod" dxfId="3907" priority="3876" timePeriod="lastWeek">
      <formula>AND(TODAY()-ROUNDDOWN(D787,0)&gt;=(WEEKDAY(TODAY())),TODAY()-ROUNDDOWN(D787,0)&lt;(WEEKDAY(TODAY())+7))</formula>
    </cfRule>
  </conditionalFormatting>
  <conditionalFormatting sqref="E864">
    <cfRule type="timePeriod" dxfId="3906" priority="3875" timePeriod="lastWeek">
      <formula>AND(TODAY()-ROUNDDOWN(E864,0)&gt;=(WEEKDAY(TODAY())),TODAY()-ROUNDDOWN(E864,0)&lt;(WEEKDAY(TODAY())+7))</formula>
    </cfRule>
  </conditionalFormatting>
  <conditionalFormatting sqref="E870">
    <cfRule type="timePeriod" dxfId="3905" priority="3874" timePeriod="lastWeek">
      <formula>AND(TODAY()-ROUNDDOWN(E870,0)&gt;=(WEEKDAY(TODAY())),TODAY()-ROUNDDOWN(E870,0)&lt;(WEEKDAY(TODAY())+7))</formula>
    </cfRule>
  </conditionalFormatting>
  <conditionalFormatting sqref="E867">
    <cfRule type="timePeriod" dxfId="3904" priority="3873" timePeriod="lastWeek">
      <formula>AND(TODAY()-ROUNDDOWN(E867,0)&gt;=(WEEKDAY(TODAY())),TODAY()-ROUNDDOWN(E867,0)&lt;(WEEKDAY(TODAY())+7))</formula>
    </cfRule>
  </conditionalFormatting>
  <conditionalFormatting sqref="E862">
    <cfRule type="timePeriod" dxfId="3903" priority="3872" timePeriod="lastWeek">
      <formula>AND(TODAY()-ROUNDDOWN(E862,0)&gt;=(WEEKDAY(TODAY())),TODAY()-ROUNDDOWN(E862,0)&lt;(WEEKDAY(TODAY())+7))</formula>
    </cfRule>
  </conditionalFormatting>
  <conditionalFormatting sqref="E866">
    <cfRule type="timePeriod" dxfId="3902" priority="3871" timePeriod="lastWeek">
      <formula>AND(TODAY()-ROUNDDOWN(E866,0)&gt;=(WEEKDAY(TODAY())),TODAY()-ROUNDDOWN(E866,0)&lt;(WEEKDAY(TODAY())+7))</formula>
    </cfRule>
  </conditionalFormatting>
  <conditionalFormatting sqref="D769">
    <cfRule type="timePeriod" dxfId="3901" priority="3870" timePeriod="lastWeek">
      <formula>AND(TODAY()-ROUNDDOWN(D769,0)&gt;=(WEEKDAY(TODAY())),TODAY()-ROUNDDOWN(D769,0)&lt;(WEEKDAY(TODAY())+7))</formula>
    </cfRule>
  </conditionalFormatting>
  <conditionalFormatting sqref="D830">
    <cfRule type="timePeriod" dxfId="3900" priority="3869" timePeriod="lastWeek">
      <formula>AND(TODAY()-ROUNDDOWN(D830,0)&gt;=(WEEKDAY(TODAY())),TODAY()-ROUNDDOWN(D830,0)&lt;(WEEKDAY(TODAY())+7))</formula>
    </cfRule>
  </conditionalFormatting>
  <conditionalFormatting sqref="D844">
    <cfRule type="timePeriod" dxfId="3899" priority="3868" timePeriod="lastWeek">
      <formula>AND(TODAY()-ROUNDDOWN(D844,0)&gt;=(WEEKDAY(TODAY())),TODAY()-ROUNDDOWN(D844,0)&lt;(WEEKDAY(TODAY())+7))</formula>
    </cfRule>
  </conditionalFormatting>
  <conditionalFormatting sqref="E776">
    <cfRule type="timePeriod" dxfId="3898" priority="3867" timePeriod="lastWeek">
      <formula>AND(TODAY()-ROUNDDOWN(E776,0)&gt;=(WEEKDAY(TODAY())),TODAY()-ROUNDDOWN(E776,0)&lt;(WEEKDAY(TODAY())+7))</formula>
    </cfRule>
  </conditionalFormatting>
  <conditionalFormatting sqref="D808">
    <cfRule type="timePeriod" dxfId="3897" priority="3866" timePeriod="lastWeek">
      <formula>AND(TODAY()-ROUNDDOWN(D808,0)&gt;=(WEEKDAY(TODAY())),TODAY()-ROUNDDOWN(D808,0)&lt;(WEEKDAY(TODAY())+7))</formula>
    </cfRule>
  </conditionalFormatting>
  <conditionalFormatting sqref="D809">
    <cfRule type="timePeriod" dxfId="3896" priority="3865" timePeriod="lastWeek">
      <formula>AND(TODAY()-ROUNDDOWN(D809,0)&gt;=(WEEKDAY(TODAY())),TODAY()-ROUNDDOWN(D809,0)&lt;(WEEKDAY(TODAY())+7))</formula>
    </cfRule>
  </conditionalFormatting>
  <conditionalFormatting sqref="D807">
    <cfRule type="timePeriod" dxfId="3895" priority="3864" timePeriod="lastWeek">
      <formula>AND(TODAY()-ROUNDDOWN(D807,0)&gt;=(WEEKDAY(TODAY())),TODAY()-ROUNDDOWN(D807,0)&lt;(WEEKDAY(TODAY())+7))</formula>
    </cfRule>
  </conditionalFormatting>
  <conditionalFormatting sqref="D813">
    <cfRule type="timePeriod" dxfId="3894" priority="3863" timePeriod="lastWeek">
      <formula>AND(TODAY()-ROUNDDOWN(D813,0)&gt;=(WEEKDAY(TODAY())),TODAY()-ROUNDDOWN(D813,0)&lt;(WEEKDAY(TODAY())+7))</formula>
    </cfRule>
  </conditionalFormatting>
  <conditionalFormatting sqref="D843">
    <cfRule type="timePeriod" dxfId="3893" priority="3862" timePeriod="lastWeek">
      <formula>AND(TODAY()-ROUNDDOWN(D843,0)&gt;=(WEEKDAY(TODAY())),TODAY()-ROUNDDOWN(D843,0)&lt;(WEEKDAY(TODAY())+7))</formula>
    </cfRule>
  </conditionalFormatting>
  <conditionalFormatting sqref="D814">
    <cfRule type="timePeriod" dxfId="3892" priority="3861" timePeriod="lastWeek">
      <formula>AND(TODAY()-ROUNDDOWN(D814,0)&gt;=(WEEKDAY(TODAY())),TODAY()-ROUNDDOWN(D814,0)&lt;(WEEKDAY(TODAY())+7))</formula>
    </cfRule>
  </conditionalFormatting>
  <conditionalFormatting sqref="D812">
    <cfRule type="timePeriod" dxfId="3891" priority="3860" timePeriod="lastWeek">
      <formula>AND(TODAY()-ROUNDDOWN(D812,0)&gt;=(WEEKDAY(TODAY())),TODAY()-ROUNDDOWN(D812,0)&lt;(WEEKDAY(TODAY())+7))</formula>
    </cfRule>
  </conditionalFormatting>
  <conditionalFormatting sqref="D841">
    <cfRule type="timePeriod" dxfId="3890" priority="3859" timePeriod="lastWeek">
      <formula>AND(TODAY()-ROUNDDOWN(D841,0)&gt;=(WEEKDAY(TODAY())),TODAY()-ROUNDDOWN(D841,0)&lt;(WEEKDAY(TODAY())+7))</formula>
    </cfRule>
  </conditionalFormatting>
  <conditionalFormatting sqref="E850">
    <cfRule type="timePeriod" dxfId="3889" priority="3858" timePeriod="lastWeek">
      <formula>AND(TODAY()-ROUNDDOWN(E850,0)&gt;=(WEEKDAY(TODAY())),TODAY()-ROUNDDOWN(E850,0)&lt;(WEEKDAY(TODAY())+7))</formula>
    </cfRule>
  </conditionalFormatting>
  <conditionalFormatting sqref="D776">
    <cfRule type="timePeriod" dxfId="3888" priority="3857" timePeriod="lastWeek">
      <formula>AND(TODAY()-ROUNDDOWN(D776,0)&gt;=(WEEKDAY(TODAY())),TODAY()-ROUNDDOWN(D776,0)&lt;(WEEKDAY(TODAY())+7))</formula>
    </cfRule>
  </conditionalFormatting>
  <conditionalFormatting sqref="E786">
    <cfRule type="timePeriod" dxfId="3887" priority="3856" timePeriod="lastWeek">
      <formula>AND(TODAY()-ROUNDDOWN(E786,0)&gt;=(WEEKDAY(TODAY())),TODAY()-ROUNDDOWN(E786,0)&lt;(WEEKDAY(TODAY())+7))</formula>
    </cfRule>
  </conditionalFormatting>
  <conditionalFormatting sqref="D803">
    <cfRule type="timePeriod" dxfId="3886" priority="3855" timePeriod="lastWeek">
      <formula>AND(TODAY()-ROUNDDOWN(D803,0)&gt;=(WEEKDAY(TODAY())),TODAY()-ROUNDDOWN(D803,0)&lt;(WEEKDAY(TODAY())+7))</formula>
    </cfRule>
  </conditionalFormatting>
  <conditionalFormatting sqref="D806">
    <cfRule type="timePeriod" dxfId="3885" priority="3854" timePeriod="lastWeek">
      <formula>AND(TODAY()-ROUNDDOWN(D806,0)&gt;=(WEEKDAY(TODAY())),TODAY()-ROUNDDOWN(D806,0)&lt;(WEEKDAY(TODAY())+7))</formula>
    </cfRule>
  </conditionalFormatting>
  <conditionalFormatting sqref="D804">
    <cfRule type="timePeriod" dxfId="3884" priority="3853" timePeriod="lastWeek">
      <formula>AND(TODAY()-ROUNDDOWN(D804,0)&gt;=(WEEKDAY(TODAY())),TODAY()-ROUNDDOWN(D804,0)&lt;(WEEKDAY(TODAY())+7))</formula>
    </cfRule>
  </conditionalFormatting>
  <conditionalFormatting sqref="D840">
    <cfRule type="timePeriod" dxfId="3883" priority="3852" timePeriod="lastWeek">
      <formula>AND(TODAY()-ROUNDDOWN(D840,0)&gt;=(WEEKDAY(TODAY())),TODAY()-ROUNDDOWN(D840,0)&lt;(WEEKDAY(TODAY())+7))</formula>
    </cfRule>
  </conditionalFormatting>
  <conditionalFormatting sqref="D786">
    <cfRule type="timePeriod" dxfId="3882" priority="3851" timePeriod="lastWeek">
      <formula>AND(TODAY()-ROUNDDOWN(D786,0)&gt;=(WEEKDAY(TODAY())),TODAY()-ROUNDDOWN(D786,0)&lt;(WEEKDAY(TODAY())+7))</formula>
    </cfRule>
  </conditionalFormatting>
  <conditionalFormatting sqref="E773">
    <cfRule type="timePeriod" dxfId="3881" priority="3850" timePeriod="lastWeek">
      <formula>AND(TODAY()-ROUNDDOWN(E773,0)&gt;=(WEEKDAY(TODAY())),TODAY()-ROUNDDOWN(E773,0)&lt;(WEEKDAY(TODAY())+7))</formula>
    </cfRule>
  </conditionalFormatting>
  <conditionalFormatting sqref="D805">
    <cfRule type="timePeriod" dxfId="3880" priority="3849" timePeriod="lastWeek">
      <formula>AND(TODAY()-ROUNDDOWN(D805,0)&gt;=(WEEKDAY(TODAY())),TODAY()-ROUNDDOWN(D805,0)&lt;(WEEKDAY(TODAY())+7))</formula>
    </cfRule>
  </conditionalFormatting>
  <conditionalFormatting sqref="D810">
    <cfRule type="timePeriod" dxfId="3879" priority="3848" timePeriod="lastWeek">
      <formula>AND(TODAY()-ROUNDDOWN(D810,0)&gt;=(WEEKDAY(TODAY())),TODAY()-ROUNDDOWN(D810,0)&lt;(WEEKDAY(TODAY())+7))</formula>
    </cfRule>
  </conditionalFormatting>
  <conditionalFormatting sqref="E777">
    <cfRule type="timePeriod" dxfId="3878" priority="3847" timePeriod="lastWeek">
      <formula>AND(TODAY()-ROUNDDOWN(E777,0)&gt;=(WEEKDAY(TODAY())),TODAY()-ROUNDDOWN(E777,0)&lt;(WEEKDAY(TODAY())+7))</formula>
    </cfRule>
  </conditionalFormatting>
  <conditionalFormatting sqref="D768">
    <cfRule type="timePeriod" dxfId="3877" priority="3846" timePeriod="lastWeek">
      <formula>AND(TODAY()-ROUNDDOWN(D768,0)&gt;=(WEEKDAY(TODAY())),TODAY()-ROUNDDOWN(D768,0)&lt;(WEEKDAY(TODAY())+7))</formula>
    </cfRule>
  </conditionalFormatting>
  <conditionalFormatting sqref="E780">
    <cfRule type="timePeriod" dxfId="3876" priority="3845" timePeriod="lastWeek">
      <formula>AND(TODAY()-ROUNDDOWN(E780,0)&gt;=(WEEKDAY(TODAY())),TODAY()-ROUNDDOWN(E780,0)&lt;(WEEKDAY(TODAY())+7))</formula>
    </cfRule>
  </conditionalFormatting>
  <conditionalFormatting sqref="D777">
    <cfRule type="timePeriod" dxfId="3875" priority="3844" timePeriod="lastWeek">
      <formula>AND(TODAY()-ROUNDDOWN(D777,0)&gt;=(WEEKDAY(TODAY())),TODAY()-ROUNDDOWN(D777,0)&lt;(WEEKDAY(TODAY())+7))</formula>
    </cfRule>
  </conditionalFormatting>
  <conditionalFormatting sqref="D779 D781">
    <cfRule type="timePeriod" dxfId="3874" priority="3843" timePeriod="lastWeek">
      <formula>AND(TODAY()-ROUNDDOWN(D779,0)&gt;=(WEEKDAY(TODAY())),TODAY()-ROUNDDOWN(D779,0)&lt;(WEEKDAY(TODAY())+7))</formula>
    </cfRule>
  </conditionalFormatting>
  <conditionalFormatting sqref="E779">
    <cfRule type="timePeriod" dxfId="3873" priority="3842" timePeriod="lastWeek">
      <formula>AND(TODAY()-ROUNDDOWN(E779,0)&gt;=(WEEKDAY(TODAY())),TODAY()-ROUNDDOWN(E779,0)&lt;(WEEKDAY(TODAY())+7))</formula>
    </cfRule>
  </conditionalFormatting>
  <conditionalFormatting sqref="E781">
    <cfRule type="timePeriod" dxfId="3872" priority="3841" timePeriod="lastWeek">
      <formula>AND(TODAY()-ROUNDDOWN(E781,0)&gt;=(WEEKDAY(TODAY())),TODAY()-ROUNDDOWN(E781,0)&lt;(WEEKDAY(TODAY())+7))</formula>
    </cfRule>
  </conditionalFormatting>
  <conditionalFormatting sqref="D780">
    <cfRule type="timePeriod" dxfId="3871" priority="3840" timePeriod="lastWeek">
      <formula>AND(TODAY()-ROUNDDOWN(D780,0)&gt;=(WEEKDAY(TODAY())),TODAY()-ROUNDDOWN(D780,0)&lt;(WEEKDAY(TODAY())+7))</formula>
    </cfRule>
  </conditionalFormatting>
  <conditionalFormatting sqref="E783">
    <cfRule type="timePeriod" dxfId="3870" priority="3839" timePeriod="lastWeek">
      <formula>AND(TODAY()-ROUNDDOWN(E783,0)&gt;=(WEEKDAY(TODAY())),TODAY()-ROUNDDOWN(E783,0)&lt;(WEEKDAY(TODAY())+7))</formula>
    </cfRule>
  </conditionalFormatting>
  <conditionalFormatting sqref="D817">
    <cfRule type="timePeriod" dxfId="3869" priority="3838" timePeriod="lastWeek">
      <formula>AND(TODAY()-ROUNDDOWN(D817,0)&gt;=(WEEKDAY(TODAY())),TODAY()-ROUNDDOWN(D817,0)&lt;(WEEKDAY(TODAY())+7))</formula>
    </cfRule>
  </conditionalFormatting>
  <conditionalFormatting sqref="D823">
    <cfRule type="timePeriod" dxfId="3868" priority="3837" timePeriod="lastWeek">
      <formula>AND(TODAY()-ROUNDDOWN(D823,0)&gt;=(WEEKDAY(TODAY())),TODAY()-ROUNDDOWN(D823,0)&lt;(WEEKDAY(TODAY())+7))</formula>
    </cfRule>
  </conditionalFormatting>
  <conditionalFormatting sqref="D824">
    <cfRule type="timePeriod" dxfId="3867" priority="3836" timePeriod="lastWeek">
      <formula>AND(TODAY()-ROUNDDOWN(D824,0)&gt;=(WEEKDAY(TODAY())),TODAY()-ROUNDDOWN(D824,0)&lt;(WEEKDAY(TODAY())+7))</formula>
    </cfRule>
  </conditionalFormatting>
  <conditionalFormatting sqref="D836">
    <cfRule type="timePeriod" dxfId="3866" priority="3835" timePeriod="lastWeek">
      <formula>AND(TODAY()-ROUNDDOWN(D836,0)&gt;=(WEEKDAY(TODAY())),TODAY()-ROUNDDOWN(D836,0)&lt;(WEEKDAY(TODAY())+7))</formula>
    </cfRule>
  </conditionalFormatting>
  <conditionalFormatting sqref="D763">
    <cfRule type="timePeriod" dxfId="3865" priority="3834" timePeriod="lastWeek">
      <formula>AND(TODAY()-ROUNDDOWN(D763,0)&gt;=(WEEKDAY(TODAY())),TODAY()-ROUNDDOWN(D763,0)&lt;(WEEKDAY(TODAY())+7))</formula>
    </cfRule>
  </conditionalFormatting>
  <conditionalFormatting sqref="D765">
    <cfRule type="timePeriod" dxfId="3864" priority="3833" timePeriod="lastWeek">
      <formula>AND(TODAY()-ROUNDDOWN(D765,0)&gt;=(WEEKDAY(TODAY())),TODAY()-ROUNDDOWN(D765,0)&lt;(WEEKDAY(TODAY())+7))</formula>
    </cfRule>
  </conditionalFormatting>
  <conditionalFormatting sqref="D767">
    <cfRule type="timePeriod" dxfId="3863" priority="3832" timePeriod="lastWeek">
      <formula>AND(TODAY()-ROUNDDOWN(D767,0)&gt;=(WEEKDAY(TODAY())),TODAY()-ROUNDDOWN(D767,0)&lt;(WEEKDAY(TODAY())+7))</formula>
    </cfRule>
  </conditionalFormatting>
  <conditionalFormatting sqref="D782">
    <cfRule type="timePeriod" dxfId="3862" priority="3831" timePeriod="lastWeek">
      <formula>AND(TODAY()-ROUNDDOWN(D782,0)&gt;=(WEEKDAY(TODAY())),TODAY()-ROUNDDOWN(D782,0)&lt;(WEEKDAY(TODAY())+7))</formula>
    </cfRule>
  </conditionalFormatting>
  <conditionalFormatting sqref="D778">
    <cfRule type="timePeriod" dxfId="3861" priority="3830" timePeriod="lastWeek">
      <formula>AND(TODAY()-ROUNDDOWN(D778,0)&gt;=(WEEKDAY(TODAY())),TODAY()-ROUNDDOWN(D778,0)&lt;(WEEKDAY(TODAY())+7))</formula>
    </cfRule>
  </conditionalFormatting>
  <conditionalFormatting sqref="E782">
    <cfRule type="timePeriod" dxfId="3860" priority="3829" timePeriod="lastWeek">
      <formula>AND(TODAY()-ROUNDDOWN(E782,0)&gt;=(WEEKDAY(TODAY())),TODAY()-ROUNDDOWN(E782,0)&lt;(WEEKDAY(TODAY())+7))</formula>
    </cfRule>
  </conditionalFormatting>
  <conditionalFormatting sqref="E778">
    <cfRule type="timePeriod" dxfId="3859" priority="3828" timePeriod="lastWeek">
      <formula>AND(TODAY()-ROUNDDOWN(E778,0)&gt;=(WEEKDAY(TODAY())),TODAY()-ROUNDDOWN(E778,0)&lt;(WEEKDAY(TODAY())+7))</formula>
    </cfRule>
  </conditionalFormatting>
  <conditionalFormatting sqref="D825">
    <cfRule type="timePeriod" dxfId="3858" priority="3827" timePeriod="lastWeek">
      <formula>AND(TODAY()-ROUNDDOWN(D825,0)&gt;=(WEEKDAY(TODAY())),TODAY()-ROUNDDOWN(D825,0)&lt;(WEEKDAY(TODAY())+7))</formula>
    </cfRule>
  </conditionalFormatting>
  <conditionalFormatting sqref="D884">
    <cfRule type="timePeriod" dxfId="3857" priority="3826" timePeriod="lastWeek">
      <formula>AND(TODAY()-ROUNDDOWN(D884,0)&gt;=(WEEKDAY(TODAY())),TODAY()-ROUNDDOWN(D884,0)&lt;(WEEKDAY(TODAY())+7))</formula>
    </cfRule>
  </conditionalFormatting>
  <conditionalFormatting sqref="D837">
    <cfRule type="timePeriod" dxfId="3856" priority="3825" timePeriod="lastWeek">
      <formula>AND(TODAY()-ROUNDDOWN(D837,0)&gt;=(WEEKDAY(TODAY())),TODAY()-ROUNDDOWN(D837,0)&lt;(WEEKDAY(TODAY())+7))</formula>
    </cfRule>
  </conditionalFormatting>
  <conditionalFormatting sqref="D838">
    <cfRule type="timePeriod" dxfId="3855" priority="3824" timePeriod="lastWeek">
      <formula>AND(TODAY()-ROUNDDOWN(D838,0)&gt;=(WEEKDAY(TODAY())),TODAY()-ROUNDDOWN(D838,0)&lt;(WEEKDAY(TODAY())+7))</formula>
    </cfRule>
  </conditionalFormatting>
  <conditionalFormatting sqref="D839">
    <cfRule type="timePeriod" dxfId="3854" priority="3823" timePeriod="lastWeek">
      <formula>AND(TODAY()-ROUNDDOWN(D839,0)&gt;=(WEEKDAY(TODAY())),TODAY()-ROUNDDOWN(D839,0)&lt;(WEEKDAY(TODAY())+7))</formula>
    </cfRule>
  </conditionalFormatting>
  <conditionalFormatting sqref="D899">
    <cfRule type="timePeriod" dxfId="3853" priority="3822" timePeriod="lastWeek">
      <formula>AND(TODAY()-ROUNDDOWN(D899,0)&gt;=(WEEKDAY(TODAY())),TODAY()-ROUNDDOWN(D899,0)&lt;(WEEKDAY(TODAY())+7))</formula>
    </cfRule>
  </conditionalFormatting>
  <conditionalFormatting sqref="D877">
    <cfRule type="timePeriod" dxfId="3852" priority="3821" timePeriod="lastWeek">
      <formula>AND(TODAY()-ROUNDDOWN(D877,0)&gt;=(WEEKDAY(TODAY())),TODAY()-ROUNDDOWN(D877,0)&lt;(WEEKDAY(TODAY())+7))</formula>
    </cfRule>
  </conditionalFormatting>
  <conditionalFormatting sqref="D879">
    <cfRule type="timePeriod" dxfId="3851" priority="3820" timePeriod="lastWeek">
      <formula>AND(TODAY()-ROUNDDOWN(D879,0)&gt;=(WEEKDAY(TODAY())),TODAY()-ROUNDDOWN(D879,0)&lt;(WEEKDAY(TODAY())+7))</formula>
    </cfRule>
  </conditionalFormatting>
  <conditionalFormatting sqref="D880">
    <cfRule type="timePeriod" dxfId="3850" priority="3819" timePeriod="lastWeek">
      <formula>AND(TODAY()-ROUNDDOWN(D880,0)&gt;=(WEEKDAY(TODAY())),TODAY()-ROUNDDOWN(D880,0)&lt;(WEEKDAY(TODAY())+7))</formula>
    </cfRule>
  </conditionalFormatting>
  <conditionalFormatting sqref="D878">
    <cfRule type="timePeriod" dxfId="3849" priority="3818" timePeriod="lastWeek">
      <formula>AND(TODAY()-ROUNDDOWN(D878,0)&gt;=(WEEKDAY(TODAY())),TODAY()-ROUNDDOWN(D878,0)&lt;(WEEKDAY(TODAY())+7))</formula>
    </cfRule>
  </conditionalFormatting>
  <conditionalFormatting sqref="D881">
    <cfRule type="timePeriod" dxfId="3848" priority="3817" timePeriod="lastWeek">
      <formula>AND(TODAY()-ROUNDDOWN(D881,0)&gt;=(WEEKDAY(TODAY())),TODAY()-ROUNDDOWN(D881,0)&lt;(WEEKDAY(TODAY())+7))</formula>
    </cfRule>
  </conditionalFormatting>
  <conditionalFormatting sqref="E878">
    <cfRule type="timePeriod" dxfId="3847" priority="3816" timePeriod="lastWeek">
      <formula>AND(TODAY()-ROUNDDOWN(E878,0)&gt;=(WEEKDAY(TODAY())),TODAY()-ROUNDDOWN(E878,0)&lt;(WEEKDAY(TODAY())+7))</formula>
    </cfRule>
  </conditionalFormatting>
  <conditionalFormatting sqref="E877">
    <cfRule type="timePeriod" dxfId="3846" priority="3815" timePeriod="lastWeek">
      <formula>AND(TODAY()-ROUNDDOWN(E877,0)&gt;=(WEEKDAY(TODAY())),TODAY()-ROUNDDOWN(E877,0)&lt;(WEEKDAY(TODAY())+7))</formula>
    </cfRule>
  </conditionalFormatting>
  <conditionalFormatting sqref="E881">
    <cfRule type="timePeriod" dxfId="3845" priority="3814" timePeriod="lastWeek">
      <formula>AND(TODAY()-ROUNDDOWN(E881,0)&gt;=(WEEKDAY(TODAY())),TODAY()-ROUNDDOWN(E881,0)&lt;(WEEKDAY(TODAY())+7))</formula>
    </cfRule>
  </conditionalFormatting>
  <conditionalFormatting sqref="D902">
    <cfRule type="timePeriod" dxfId="3844" priority="3813" timePeriod="lastWeek">
      <formula>AND(TODAY()-ROUNDDOWN(D902,0)&gt;=(WEEKDAY(TODAY())),TODAY()-ROUNDDOWN(D902,0)&lt;(WEEKDAY(TODAY())+7))</formula>
    </cfRule>
  </conditionalFormatting>
  <conditionalFormatting sqref="D906">
    <cfRule type="timePeriod" dxfId="3843" priority="3812" timePeriod="lastWeek">
      <formula>AND(TODAY()-ROUNDDOWN(D906,0)&gt;=(WEEKDAY(TODAY())),TODAY()-ROUNDDOWN(D906,0)&lt;(WEEKDAY(TODAY())+7))</formula>
    </cfRule>
  </conditionalFormatting>
  <conditionalFormatting sqref="D903">
    <cfRule type="timePeriod" dxfId="3842" priority="3811" timePeriod="lastWeek">
      <formula>AND(TODAY()-ROUNDDOWN(D903,0)&gt;=(WEEKDAY(TODAY())),TODAY()-ROUNDDOWN(D903,0)&lt;(WEEKDAY(TODAY())+7))</formula>
    </cfRule>
  </conditionalFormatting>
  <conditionalFormatting sqref="D912">
    <cfRule type="timePeriod" dxfId="3841" priority="3810" timePeriod="lastWeek">
      <formula>AND(TODAY()-ROUNDDOWN(D912,0)&gt;=(WEEKDAY(TODAY())),TODAY()-ROUNDDOWN(D912,0)&lt;(WEEKDAY(TODAY())+7))</formula>
    </cfRule>
  </conditionalFormatting>
  <conditionalFormatting sqref="D888">
    <cfRule type="timePeriod" dxfId="3840" priority="3809" timePeriod="lastWeek">
      <formula>AND(TODAY()-ROUNDDOWN(D888,0)&gt;=(WEEKDAY(TODAY())),TODAY()-ROUNDDOWN(D888,0)&lt;(WEEKDAY(TODAY())+7))</formula>
    </cfRule>
  </conditionalFormatting>
  <conditionalFormatting sqref="D907">
    <cfRule type="timePeriod" dxfId="3839" priority="3808" timePeriod="lastWeek">
      <formula>AND(TODAY()-ROUNDDOWN(D907,0)&gt;=(WEEKDAY(TODAY())),TODAY()-ROUNDDOWN(D907,0)&lt;(WEEKDAY(TODAY())+7))</formula>
    </cfRule>
  </conditionalFormatting>
  <conditionalFormatting sqref="D908">
    <cfRule type="timePeriod" dxfId="3838" priority="3807" timePeriod="lastWeek">
      <formula>AND(TODAY()-ROUNDDOWN(D908,0)&gt;=(WEEKDAY(TODAY())),TODAY()-ROUNDDOWN(D908,0)&lt;(WEEKDAY(TODAY())+7))</formula>
    </cfRule>
  </conditionalFormatting>
  <conditionalFormatting sqref="D885">
    <cfRule type="timePeriod" dxfId="3837" priority="3806" timePeriod="lastWeek">
      <formula>AND(TODAY()-ROUNDDOWN(D885,0)&gt;=(WEEKDAY(TODAY())),TODAY()-ROUNDDOWN(D885,0)&lt;(WEEKDAY(TODAY())+7))</formula>
    </cfRule>
  </conditionalFormatting>
  <conditionalFormatting sqref="D916">
    <cfRule type="timePeriod" dxfId="3836" priority="3805" timePeriod="lastWeek">
      <formula>AND(TODAY()-ROUNDDOWN(D916,0)&gt;=(WEEKDAY(TODAY())),TODAY()-ROUNDDOWN(D916,0)&lt;(WEEKDAY(TODAY())+7))</formula>
    </cfRule>
  </conditionalFormatting>
  <conditionalFormatting sqref="D897">
    <cfRule type="timePeriod" dxfId="3835" priority="3804" timePeriod="lastWeek">
      <formula>AND(TODAY()-ROUNDDOWN(D897,0)&gt;=(WEEKDAY(TODAY())),TODAY()-ROUNDDOWN(D897,0)&lt;(WEEKDAY(TODAY())+7))</formula>
    </cfRule>
  </conditionalFormatting>
  <conditionalFormatting sqref="D896">
    <cfRule type="timePeriod" dxfId="3834" priority="3803" timePeriod="lastWeek">
      <formula>AND(TODAY()-ROUNDDOWN(D896,0)&gt;=(WEEKDAY(TODAY())),TODAY()-ROUNDDOWN(D896,0)&lt;(WEEKDAY(TODAY())+7))</formula>
    </cfRule>
  </conditionalFormatting>
  <conditionalFormatting sqref="D883">
    <cfRule type="timePeriod" dxfId="3833" priority="3802" timePeriod="lastWeek">
      <formula>AND(TODAY()-ROUNDDOWN(D883,0)&gt;=(WEEKDAY(TODAY())),TODAY()-ROUNDDOWN(D883,0)&lt;(WEEKDAY(TODAY())+7))</formula>
    </cfRule>
  </conditionalFormatting>
  <conditionalFormatting sqref="D901">
    <cfRule type="timePeriod" dxfId="3832" priority="3801" timePeriod="lastWeek">
      <formula>AND(TODAY()-ROUNDDOWN(D901,0)&gt;=(WEEKDAY(TODAY())),TODAY()-ROUNDDOWN(D901,0)&lt;(WEEKDAY(TODAY())+7))</formula>
    </cfRule>
  </conditionalFormatting>
  <conditionalFormatting sqref="E921">
    <cfRule type="timePeriod" dxfId="3831" priority="3800" timePeriod="lastWeek">
      <formula>AND(TODAY()-ROUNDDOWN(E921,0)&gt;=(WEEKDAY(TODAY())),TODAY()-ROUNDDOWN(E921,0)&lt;(WEEKDAY(TODAY())+7))</formula>
    </cfRule>
  </conditionalFormatting>
  <conditionalFormatting sqref="D895">
    <cfRule type="timePeriod" dxfId="3830" priority="3799" timePeriod="lastWeek">
      <formula>AND(TODAY()-ROUNDDOWN(D895,0)&gt;=(WEEKDAY(TODAY())),TODAY()-ROUNDDOWN(D895,0)&lt;(WEEKDAY(TODAY())+7))</formula>
    </cfRule>
  </conditionalFormatting>
  <conditionalFormatting sqref="D898">
    <cfRule type="timePeriod" dxfId="3829" priority="3798" timePeriod="lastWeek">
      <formula>AND(TODAY()-ROUNDDOWN(D898,0)&gt;=(WEEKDAY(TODAY())),TODAY()-ROUNDDOWN(D898,0)&lt;(WEEKDAY(TODAY())+7))</formula>
    </cfRule>
  </conditionalFormatting>
  <conditionalFormatting sqref="D894">
    <cfRule type="timePeriod" dxfId="3828" priority="3797" timePeriod="lastWeek">
      <formula>AND(TODAY()-ROUNDDOWN(D894,0)&gt;=(WEEKDAY(TODAY())),TODAY()-ROUNDDOWN(D894,0)&lt;(WEEKDAY(TODAY())+7))</formula>
    </cfRule>
  </conditionalFormatting>
  <conditionalFormatting sqref="D933">
    <cfRule type="timePeriod" dxfId="3827" priority="3796" timePeriod="lastWeek">
      <formula>AND(TODAY()-ROUNDDOWN(D933,0)&gt;=(WEEKDAY(TODAY())),TODAY()-ROUNDDOWN(D933,0)&lt;(WEEKDAY(TODAY())+7))</formula>
    </cfRule>
  </conditionalFormatting>
  <conditionalFormatting sqref="E919">
    <cfRule type="timePeriod" dxfId="3826" priority="3795" timePeriod="lastWeek">
      <formula>AND(TODAY()-ROUNDDOWN(E919,0)&gt;=(WEEKDAY(TODAY())),TODAY()-ROUNDDOWN(E919,0)&lt;(WEEKDAY(TODAY())+7))</formula>
    </cfRule>
  </conditionalFormatting>
  <conditionalFormatting sqref="D938">
    <cfRule type="timePeriod" dxfId="3825" priority="3794" timePeriod="lastWeek">
      <formula>AND(TODAY()-ROUNDDOWN(D938,0)&gt;=(WEEKDAY(TODAY())),TODAY()-ROUNDDOWN(D938,0)&lt;(WEEKDAY(TODAY())+7))</formula>
    </cfRule>
  </conditionalFormatting>
  <conditionalFormatting sqref="D939">
    <cfRule type="timePeriod" dxfId="3824" priority="3793" timePeriod="lastWeek">
      <formula>AND(TODAY()-ROUNDDOWN(D939,0)&gt;=(WEEKDAY(TODAY())),TODAY()-ROUNDDOWN(D939,0)&lt;(WEEKDAY(TODAY())+7))</formula>
    </cfRule>
  </conditionalFormatting>
  <conditionalFormatting sqref="E918">
    <cfRule type="timePeriod" dxfId="3823" priority="3792" timePeriod="lastWeek">
      <formula>AND(TODAY()-ROUNDDOWN(E918,0)&gt;=(WEEKDAY(TODAY())),TODAY()-ROUNDDOWN(E918,0)&lt;(WEEKDAY(TODAY())+7))</formula>
    </cfRule>
  </conditionalFormatting>
  <conditionalFormatting sqref="E922">
    <cfRule type="timePeriod" dxfId="3822" priority="3791" timePeriod="lastWeek">
      <formula>AND(TODAY()-ROUNDDOWN(E922,0)&gt;=(WEEKDAY(TODAY())),TODAY()-ROUNDDOWN(E922,0)&lt;(WEEKDAY(TODAY())+7))</formula>
    </cfRule>
  </conditionalFormatting>
  <conditionalFormatting sqref="D937">
    <cfRule type="timePeriod" dxfId="3821" priority="3790" timePeriod="lastWeek">
      <formula>AND(TODAY()-ROUNDDOWN(D937,0)&gt;=(WEEKDAY(TODAY())),TODAY()-ROUNDDOWN(D937,0)&lt;(WEEKDAY(TODAY())+7))</formula>
    </cfRule>
  </conditionalFormatting>
  <conditionalFormatting sqref="D942">
    <cfRule type="timePeriod" dxfId="3820" priority="3789" timePeriod="lastWeek">
      <formula>AND(TODAY()-ROUNDDOWN(D942,0)&gt;=(WEEKDAY(TODAY())),TODAY()-ROUNDDOWN(D942,0)&lt;(WEEKDAY(TODAY())+7))</formula>
    </cfRule>
  </conditionalFormatting>
  <conditionalFormatting sqref="E942">
    <cfRule type="timePeriod" dxfId="3819" priority="3788" timePeriod="lastWeek">
      <formula>AND(TODAY()-ROUNDDOWN(E942,0)&gt;=(WEEKDAY(TODAY())),TODAY()-ROUNDDOWN(E942,0)&lt;(WEEKDAY(TODAY())+7))</formula>
    </cfRule>
  </conditionalFormatting>
  <conditionalFormatting sqref="D924">
    <cfRule type="timePeriod" dxfId="3818" priority="3787" timePeriod="lastWeek">
      <formula>AND(TODAY()-ROUNDDOWN(D924,0)&gt;=(WEEKDAY(TODAY())),TODAY()-ROUNDDOWN(D924,0)&lt;(WEEKDAY(TODAY())+7))</formula>
    </cfRule>
  </conditionalFormatting>
  <conditionalFormatting sqref="D925">
    <cfRule type="timePeriod" dxfId="3817" priority="3786" timePeriod="lastWeek">
      <formula>AND(TODAY()-ROUNDDOWN(D925,0)&gt;=(WEEKDAY(TODAY())),TODAY()-ROUNDDOWN(D925,0)&lt;(WEEKDAY(TODAY())+7))</formula>
    </cfRule>
  </conditionalFormatting>
  <conditionalFormatting sqref="D941">
    <cfRule type="timePeriod" dxfId="3816" priority="3785" timePeriod="lastWeek">
      <formula>AND(TODAY()-ROUNDDOWN(D941,0)&gt;=(WEEKDAY(TODAY())),TODAY()-ROUNDDOWN(D941,0)&lt;(WEEKDAY(TODAY())+7))</formula>
    </cfRule>
  </conditionalFormatting>
  <conditionalFormatting sqref="E939">
    <cfRule type="timePeriod" dxfId="3815" priority="3784" timePeriod="lastWeek">
      <formula>AND(TODAY()-ROUNDDOWN(E939,0)&gt;=(WEEKDAY(TODAY())),TODAY()-ROUNDDOWN(E939,0)&lt;(WEEKDAY(TODAY())+7))</formula>
    </cfRule>
  </conditionalFormatting>
  <conditionalFormatting sqref="D927">
    <cfRule type="timePeriod" dxfId="3814" priority="3783" timePeriod="lastWeek">
      <formula>AND(TODAY()-ROUNDDOWN(D927,0)&gt;=(WEEKDAY(TODAY())),TODAY()-ROUNDDOWN(D927,0)&lt;(WEEKDAY(TODAY())+7))</formula>
    </cfRule>
  </conditionalFormatting>
  <conditionalFormatting sqref="D934">
    <cfRule type="timePeriod" dxfId="3813" priority="3782" timePeriod="lastWeek">
      <formula>AND(TODAY()-ROUNDDOWN(D934,0)&gt;=(WEEKDAY(TODAY())),TODAY()-ROUNDDOWN(D934,0)&lt;(WEEKDAY(TODAY())+7))</formula>
    </cfRule>
  </conditionalFormatting>
  <conditionalFormatting sqref="E934">
    <cfRule type="timePeriod" dxfId="3812" priority="3781" timePeriod="lastWeek">
      <formula>AND(TODAY()-ROUNDDOWN(E934,0)&gt;=(WEEKDAY(TODAY())),TODAY()-ROUNDDOWN(E934,0)&lt;(WEEKDAY(TODAY())+7))</formula>
    </cfRule>
  </conditionalFormatting>
  <conditionalFormatting sqref="D935">
    <cfRule type="timePeriod" dxfId="3811" priority="3780" timePeriod="lastWeek">
      <formula>AND(TODAY()-ROUNDDOWN(D935,0)&gt;=(WEEKDAY(TODAY())),TODAY()-ROUNDDOWN(D935,0)&lt;(WEEKDAY(TODAY())+7))</formula>
    </cfRule>
  </conditionalFormatting>
  <conditionalFormatting sqref="E886">
    <cfRule type="timePeriod" dxfId="3810" priority="3779" timePeriod="lastWeek">
      <formula>AND(TODAY()-ROUNDDOWN(E886,0)&gt;=(WEEKDAY(TODAY())),TODAY()-ROUNDDOWN(E886,0)&lt;(WEEKDAY(TODAY())+7))</formula>
    </cfRule>
  </conditionalFormatting>
  <conditionalFormatting sqref="E938">
    <cfRule type="timePeriod" dxfId="3809" priority="3778" timePeriod="lastWeek">
      <formula>AND(TODAY()-ROUNDDOWN(E938,0)&gt;=(WEEKDAY(TODAY())),TODAY()-ROUNDDOWN(E938,0)&lt;(WEEKDAY(TODAY())+7))</formula>
    </cfRule>
  </conditionalFormatting>
  <conditionalFormatting sqref="D904">
    <cfRule type="timePeriod" dxfId="3808" priority="3777" timePeriod="lastWeek">
      <formula>AND(TODAY()-ROUNDDOWN(D904,0)&gt;=(WEEKDAY(TODAY())),TODAY()-ROUNDDOWN(D904,0)&lt;(WEEKDAY(TODAY())+7))</formula>
    </cfRule>
  </conditionalFormatting>
  <conditionalFormatting sqref="D875">
    <cfRule type="timePeriod" dxfId="3807" priority="3776" timePeriod="lastWeek">
      <formula>AND(TODAY()-ROUNDDOWN(D875,0)&gt;=(WEEKDAY(TODAY())),TODAY()-ROUNDDOWN(D875,0)&lt;(WEEKDAY(TODAY())+7))</formula>
    </cfRule>
  </conditionalFormatting>
  <conditionalFormatting sqref="D914">
    <cfRule type="timePeriod" dxfId="3806" priority="3775" timePeriod="lastWeek">
      <formula>AND(TODAY()-ROUNDDOWN(D914,0)&gt;=(WEEKDAY(TODAY())),TODAY()-ROUNDDOWN(D914,0)&lt;(WEEKDAY(TODAY())+7))</formula>
    </cfRule>
  </conditionalFormatting>
  <conditionalFormatting sqref="D930">
    <cfRule type="timePeriod" dxfId="3805" priority="3774" timePeriod="lastWeek">
      <formula>AND(TODAY()-ROUNDDOWN(D930,0)&gt;=(WEEKDAY(TODAY())),TODAY()-ROUNDDOWN(D930,0)&lt;(WEEKDAY(TODAY())+7))</formula>
    </cfRule>
  </conditionalFormatting>
  <conditionalFormatting sqref="D913">
    <cfRule type="timePeriod" dxfId="3804" priority="3773" timePeriod="lastWeek">
      <formula>AND(TODAY()-ROUNDDOWN(D913,0)&gt;=(WEEKDAY(TODAY())),TODAY()-ROUNDDOWN(D913,0)&lt;(WEEKDAY(TODAY())+7))</formula>
    </cfRule>
  </conditionalFormatting>
  <conditionalFormatting sqref="E920">
    <cfRule type="timePeriod" dxfId="3803" priority="3772" timePeriod="lastWeek">
      <formula>AND(TODAY()-ROUNDDOWN(E920,0)&gt;=(WEEKDAY(TODAY())),TODAY()-ROUNDDOWN(E920,0)&lt;(WEEKDAY(TODAY())+7))</formula>
    </cfRule>
  </conditionalFormatting>
  <conditionalFormatting sqref="D910">
    <cfRule type="timePeriod" dxfId="3802" priority="3771" timePeriod="lastWeek">
      <formula>AND(TODAY()-ROUNDDOWN(D910,0)&gt;=(WEEKDAY(TODAY())),TODAY()-ROUNDDOWN(D910,0)&lt;(WEEKDAY(TODAY())+7))</formula>
    </cfRule>
  </conditionalFormatting>
  <conditionalFormatting sqref="D886">
    <cfRule type="timePeriod" dxfId="3801" priority="3770" timePeriod="lastWeek">
      <formula>AND(TODAY()-ROUNDDOWN(D886,0)&gt;=(WEEKDAY(TODAY())),TODAY()-ROUNDDOWN(D886,0)&lt;(WEEKDAY(TODAY())+7))</formula>
    </cfRule>
  </conditionalFormatting>
  <conditionalFormatting sqref="D926">
    <cfRule type="timePeriod" dxfId="3800" priority="3769" timePeriod="lastWeek">
      <formula>AND(TODAY()-ROUNDDOWN(D926,0)&gt;=(WEEKDAY(TODAY())),TODAY()-ROUNDDOWN(D926,0)&lt;(WEEKDAY(TODAY())+7))</formula>
    </cfRule>
  </conditionalFormatting>
  <conditionalFormatting sqref="D882">
    <cfRule type="timePeriod" dxfId="3799" priority="3768" timePeriod="lastWeek">
      <formula>AND(TODAY()-ROUNDDOWN(D882,0)&gt;=(WEEKDAY(TODAY())),TODAY()-ROUNDDOWN(D882,0)&lt;(WEEKDAY(TODAY())+7))</formula>
    </cfRule>
  </conditionalFormatting>
  <conditionalFormatting sqref="D874">
    <cfRule type="timePeriod" dxfId="3798" priority="3767" timePeriod="lastWeek">
      <formula>AND(TODAY()-ROUNDDOWN(D874,0)&gt;=(WEEKDAY(TODAY())),TODAY()-ROUNDDOWN(D874,0)&lt;(WEEKDAY(TODAY())+7))</formula>
    </cfRule>
  </conditionalFormatting>
  <conditionalFormatting sqref="E883">
    <cfRule type="timePeriod" dxfId="3797" priority="3766" timePeriod="lastWeek">
      <formula>AND(TODAY()-ROUNDDOWN(E883,0)&gt;=(WEEKDAY(TODAY())),TODAY()-ROUNDDOWN(E883,0)&lt;(WEEKDAY(TODAY())+7))</formula>
    </cfRule>
  </conditionalFormatting>
  <conditionalFormatting sqref="D900">
    <cfRule type="timePeriod" dxfId="3796" priority="3765" timePeriod="lastWeek">
      <formula>AND(TODAY()-ROUNDDOWN(D900,0)&gt;=(WEEKDAY(TODAY())),TODAY()-ROUNDDOWN(D900,0)&lt;(WEEKDAY(TODAY())+7))</formula>
    </cfRule>
  </conditionalFormatting>
  <conditionalFormatting sqref="D923">
    <cfRule type="timePeriod" dxfId="3795" priority="3764" timePeriod="lastWeek">
      <formula>AND(TODAY()-ROUNDDOWN(D923,0)&gt;=(WEEKDAY(TODAY())),TODAY()-ROUNDDOWN(D923,0)&lt;(WEEKDAY(TODAY())+7))</formula>
    </cfRule>
  </conditionalFormatting>
  <conditionalFormatting sqref="E882">
    <cfRule type="timePeriod" dxfId="3794" priority="3763" timePeriod="lastWeek">
      <formula>AND(TODAY()-ROUNDDOWN(E882,0)&gt;=(WEEKDAY(TODAY())),TODAY()-ROUNDDOWN(E882,0)&lt;(WEEKDAY(TODAY())+7))</formula>
    </cfRule>
  </conditionalFormatting>
  <conditionalFormatting sqref="D909">
    <cfRule type="timePeriod" dxfId="3793" priority="3762" timePeriod="lastWeek">
      <formula>AND(TODAY()-ROUNDDOWN(D909,0)&gt;=(WEEKDAY(TODAY())),TODAY()-ROUNDDOWN(D909,0)&lt;(WEEKDAY(TODAY())+7))</formula>
    </cfRule>
  </conditionalFormatting>
  <conditionalFormatting sqref="E879">
    <cfRule type="timePeriod" dxfId="3792" priority="3761" timePeriod="lastWeek">
      <formula>AND(TODAY()-ROUNDDOWN(E879,0)&gt;=(WEEKDAY(TODAY())),TODAY()-ROUNDDOWN(E879,0)&lt;(WEEKDAY(TODAY())+7))</formula>
    </cfRule>
  </conditionalFormatting>
  <conditionalFormatting sqref="D890 D892">
    <cfRule type="timePeriod" dxfId="3791" priority="3760" timePeriod="lastWeek">
      <formula>AND(TODAY()-ROUNDDOWN(D890,0)&gt;=(WEEKDAY(TODAY())),TODAY()-ROUNDDOWN(D890,0)&lt;(WEEKDAY(TODAY())+7))</formula>
    </cfRule>
  </conditionalFormatting>
  <conditionalFormatting sqref="D928">
    <cfRule type="timePeriod" dxfId="3790" priority="3759" timePeriod="lastWeek">
      <formula>AND(TODAY()-ROUNDDOWN(D928,0)&gt;=(WEEKDAY(TODAY())),TODAY()-ROUNDDOWN(D928,0)&lt;(WEEKDAY(TODAY())+7))</formula>
    </cfRule>
  </conditionalFormatting>
  <conditionalFormatting sqref="D891">
    <cfRule type="timePeriod" dxfId="3789" priority="3758" timePeriod="lastWeek">
      <formula>AND(TODAY()-ROUNDDOWN(D891,0)&gt;=(WEEKDAY(TODAY())),TODAY()-ROUNDDOWN(D891,0)&lt;(WEEKDAY(TODAY())+7))</formula>
    </cfRule>
  </conditionalFormatting>
  <conditionalFormatting sqref="D943">
    <cfRule type="timePeriod" dxfId="3788" priority="3757" timePeriod="lastWeek">
      <formula>AND(TODAY()-ROUNDDOWN(D943,0)&gt;=(WEEKDAY(TODAY())),TODAY()-ROUNDDOWN(D943,0)&lt;(WEEKDAY(TODAY())+7))</formula>
    </cfRule>
  </conditionalFormatting>
  <conditionalFormatting sqref="D893">
    <cfRule type="timePeriod" dxfId="3787" priority="3756" timePeriod="lastWeek">
      <formula>AND(TODAY()-ROUNDDOWN(D893,0)&gt;=(WEEKDAY(TODAY())),TODAY()-ROUNDDOWN(D893,0)&lt;(WEEKDAY(TODAY())+7))</formula>
    </cfRule>
  </conditionalFormatting>
  <conditionalFormatting sqref="D929">
    <cfRule type="timePeriod" dxfId="3786" priority="3755" timePeriod="lastWeek">
      <formula>AND(TODAY()-ROUNDDOWN(D929,0)&gt;=(WEEKDAY(TODAY())),TODAY()-ROUNDDOWN(D929,0)&lt;(WEEKDAY(TODAY())+7))</formula>
    </cfRule>
  </conditionalFormatting>
  <conditionalFormatting sqref="D931">
    <cfRule type="timePeriod" dxfId="3785" priority="3754" timePeriod="lastWeek">
      <formula>AND(TODAY()-ROUNDDOWN(D931,0)&gt;=(WEEKDAY(TODAY())),TODAY()-ROUNDDOWN(D931,0)&lt;(WEEKDAY(TODAY())+7))</formula>
    </cfRule>
  </conditionalFormatting>
  <conditionalFormatting sqref="D932">
    <cfRule type="timePeriod" dxfId="3784" priority="3753" timePeriod="lastWeek">
      <formula>AND(TODAY()-ROUNDDOWN(D932,0)&gt;=(WEEKDAY(TODAY())),TODAY()-ROUNDDOWN(D932,0)&lt;(WEEKDAY(TODAY())+7))</formula>
    </cfRule>
  </conditionalFormatting>
  <conditionalFormatting sqref="D947">
    <cfRule type="timePeriod" dxfId="3783" priority="3752" timePeriod="lastWeek">
      <formula>AND(TODAY()-ROUNDDOWN(D947,0)&gt;=(WEEKDAY(TODAY())),TODAY()-ROUNDDOWN(D947,0)&lt;(WEEKDAY(TODAY())+7))</formula>
    </cfRule>
  </conditionalFormatting>
  <conditionalFormatting sqref="D945">
    <cfRule type="timePeriod" dxfId="3782" priority="3751" timePeriod="lastWeek">
      <formula>AND(TODAY()-ROUNDDOWN(D945,0)&gt;=(WEEKDAY(TODAY())),TODAY()-ROUNDDOWN(D945,0)&lt;(WEEKDAY(TODAY())+7))</formula>
    </cfRule>
  </conditionalFormatting>
  <conditionalFormatting sqref="D951">
    <cfRule type="timePeriod" dxfId="3781" priority="3750" timePeriod="lastWeek">
      <formula>AND(TODAY()-ROUNDDOWN(D951,0)&gt;=(WEEKDAY(TODAY())),TODAY()-ROUNDDOWN(D951,0)&lt;(WEEKDAY(TODAY())+7))</formula>
    </cfRule>
  </conditionalFormatting>
  <conditionalFormatting sqref="E948">
    <cfRule type="timePeriod" dxfId="3780" priority="3749" timePeriod="lastWeek">
      <formula>AND(TODAY()-ROUNDDOWN(E948,0)&gt;=(WEEKDAY(TODAY())),TODAY()-ROUNDDOWN(E948,0)&lt;(WEEKDAY(TODAY())+7))</formula>
    </cfRule>
  </conditionalFormatting>
  <conditionalFormatting sqref="D988">
    <cfRule type="timePeriod" dxfId="3779" priority="3748" timePeriod="lastWeek">
      <formula>AND(TODAY()-ROUNDDOWN(D988,0)&gt;=(WEEKDAY(TODAY())),TODAY()-ROUNDDOWN(D988,0)&lt;(WEEKDAY(TODAY())+7))</formula>
    </cfRule>
  </conditionalFormatting>
  <conditionalFormatting sqref="D953">
    <cfRule type="timePeriod" dxfId="3778" priority="3747" timePeriod="lastWeek">
      <formula>AND(TODAY()-ROUNDDOWN(D953,0)&gt;=(WEEKDAY(TODAY())),TODAY()-ROUNDDOWN(D953,0)&lt;(WEEKDAY(TODAY())+7))</formula>
    </cfRule>
  </conditionalFormatting>
  <conditionalFormatting sqref="D954">
    <cfRule type="timePeriod" dxfId="3777" priority="3746" timePeriod="lastWeek">
      <formula>AND(TODAY()-ROUNDDOWN(D954,0)&gt;=(WEEKDAY(TODAY())),TODAY()-ROUNDDOWN(D954,0)&lt;(WEEKDAY(TODAY())+7))</formula>
    </cfRule>
  </conditionalFormatting>
  <conditionalFormatting sqref="E954">
    <cfRule type="timePeriod" dxfId="3776" priority="3745" timePeriod="lastWeek">
      <formula>AND(TODAY()-ROUNDDOWN(E954,0)&gt;=(WEEKDAY(TODAY())),TODAY()-ROUNDDOWN(E954,0)&lt;(WEEKDAY(TODAY())+7))</formula>
    </cfRule>
  </conditionalFormatting>
  <conditionalFormatting sqref="D944">
    <cfRule type="timePeriod" dxfId="3775" priority="3744" timePeriod="lastWeek">
      <formula>AND(TODAY()-ROUNDDOWN(D944,0)&gt;=(WEEKDAY(TODAY())),TODAY()-ROUNDDOWN(D944,0)&lt;(WEEKDAY(TODAY())+7))</formula>
    </cfRule>
  </conditionalFormatting>
  <conditionalFormatting sqref="E953">
    <cfRule type="timePeriod" dxfId="3774" priority="3743" timePeriod="lastWeek">
      <formula>AND(TODAY()-ROUNDDOWN(E953,0)&gt;=(WEEKDAY(TODAY())),TODAY()-ROUNDDOWN(E953,0)&lt;(WEEKDAY(TODAY())+7))</formula>
    </cfRule>
  </conditionalFormatting>
  <conditionalFormatting sqref="D949">
    <cfRule type="timePeriod" dxfId="3773" priority="3742" timePeriod="lastWeek">
      <formula>AND(TODAY()-ROUNDDOWN(D949,0)&gt;=(WEEKDAY(TODAY())),TODAY()-ROUNDDOWN(D949,0)&lt;(WEEKDAY(TODAY())+7))</formula>
    </cfRule>
  </conditionalFormatting>
  <conditionalFormatting sqref="D950">
    <cfRule type="timePeriod" dxfId="3772" priority="3741" timePeriod="lastWeek">
      <formula>AND(TODAY()-ROUNDDOWN(D950,0)&gt;=(WEEKDAY(TODAY())),TODAY()-ROUNDDOWN(D950,0)&lt;(WEEKDAY(TODAY())+7))</formula>
    </cfRule>
  </conditionalFormatting>
  <conditionalFormatting sqref="D969">
    <cfRule type="timePeriod" dxfId="3771" priority="3740" timePeriod="lastWeek">
      <formula>AND(TODAY()-ROUNDDOWN(D969,0)&gt;=(WEEKDAY(TODAY())),TODAY()-ROUNDDOWN(D969,0)&lt;(WEEKDAY(TODAY())+7))</formula>
    </cfRule>
  </conditionalFormatting>
  <conditionalFormatting sqref="D964">
    <cfRule type="timePeriod" dxfId="3770" priority="3739" timePeriod="lastWeek">
      <formula>AND(TODAY()-ROUNDDOWN(D964,0)&gt;=(WEEKDAY(TODAY())),TODAY()-ROUNDDOWN(D964,0)&lt;(WEEKDAY(TODAY())+7))</formula>
    </cfRule>
  </conditionalFormatting>
  <conditionalFormatting sqref="D1051">
    <cfRule type="timePeriod" dxfId="3769" priority="3738" timePeriod="lastWeek">
      <formula>AND(TODAY()-ROUNDDOWN(D1051,0)&gt;=(WEEKDAY(TODAY())),TODAY()-ROUNDDOWN(D1051,0)&lt;(WEEKDAY(TODAY())+7))</formula>
    </cfRule>
  </conditionalFormatting>
  <conditionalFormatting sqref="E1051">
    <cfRule type="timePeriod" dxfId="3768" priority="3737" timePeriod="lastWeek">
      <formula>AND(TODAY()-ROUNDDOWN(E1051,0)&gt;=(WEEKDAY(TODAY())),TODAY()-ROUNDDOWN(E1051,0)&lt;(WEEKDAY(TODAY())+7))</formula>
    </cfRule>
  </conditionalFormatting>
  <conditionalFormatting sqref="D1093">
    <cfRule type="timePeriod" dxfId="3767" priority="3736" timePeriod="lastWeek">
      <formula>AND(TODAY()-ROUNDDOWN(D1093,0)&gt;=(WEEKDAY(TODAY())),TODAY()-ROUNDDOWN(D1093,0)&lt;(WEEKDAY(TODAY())+7))</formula>
    </cfRule>
  </conditionalFormatting>
  <conditionalFormatting sqref="D1097">
    <cfRule type="timePeriod" dxfId="3766" priority="3735" timePeriod="lastWeek">
      <formula>AND(TODAY()-ROUNDDOWN(D1097,0)&gt;=(WEEKDAY(TODAY())),TODAY()-ROUNDDOWN(D1097,0)&lt;(WEEKDAY(TODAY())+7))</formula>
    </cfRule>
  </conditionalFormatting>
  <conditionalFormatting sqref="D1098">
    <cfRule type="timePeriod" dxfId="3765" priority="3734" timePeriod="lastWeek">
      <formula>AND(TODAY()-ROUNDDOWN(D1098,0)&gt;=(WEEKDAY(TODAY())),TODAY()-ROUNDDOWN(D1098,0)&lt;(WEEKDAY(TODAY())+7))</formula>
    </cfRule>
  </conditionalFormatting>
  <conditionalFormatting sqref="D1096">
    <cfRule type="timePeriod" dxfId="3764" priority="3733" timePeriod="lastWeek">
      <formula>AND(TODAY()-ROUNDDOWN(D1096,0)&gt;=(WEEKDAY(TODAY())),TODAY()-ROUNDDOWN(D1096,0)&lt;(WEEKDAY(TODAY())+7))</formula>
    </cfRule>
  </conditionalFormatting>
  <conditionalFormatting sqref="D1121">
    <cfRule type="timePeriod" dxfId="3763" priority="3732" timePeriod="lastWeek">
      <formula>AND(TODAY()-ROUNDDOWN(D1121,0)&gt;=(WEEKDAY(TODAY())),TODAY()-ROUNDDOWN(D1121,0)&lt;(WEEKDAY(TODAY())+7))</formula>
    </cfRule>
  </conditionalFormatting>
  <conditionalFormatting sqref="D1069">
    <cfRule type="timePeriod" dxfId="3762" priority="3731" timePeriod="lastWeek">
      <formula>AND(TODAY()-ROUNDDOWN(D1069,0)&gt;=(WEEKDAY(TODAY())),TODAY()-ROUNDDOWN(D1069,0)&lt;(WEEKDAY(TODAY())+7))</formula>
    </cfRule>
  </conditionalFormatting>
  <conditionalFormatting sqref="D1055">
    <cfRule type="timePeriod" dxfId="3761" priority="3730" timePeriod="lastWeek">
      <formula>AND(TODAY()-ROUNDDOWN(D1055,0)&gt;=(WEEKDAY(TODAY())),TODAY()-ROUNDDOWN(D1055,0)&lt;(WEEKDAY(TODAY())+7))</formula>
    </cfRule>
  </conditionalFormatting>
  <conditionalFormatting sqref="D1123">
    <cfRule type="timePeriod" dxfId="3760" priority="3729" timePeriod="lastWeek">
      <formula>AND(TODAY()-ROUNDDOWN(D1123,0)&gt;=(WEEKDAY(TODAY())),TODAY()-ROUNDDOWN(D1123,0)&lt;(WEEKDAY(TODAY())+7))</formula>
    </cfRule>
  </conditionalFormatting>
  <conditionalFormatting sqref="E1130">
    <cfRule type="timePeriod" dxfId="3759" priority="3728" timePeriod="lastWeek">
      <formula>AND(TODAY()-ROUNDDOWN(E1130,0)&gt;=(WEEKDAY(TODAY())),TODAY()-ROUNDDOWN(E1130,0)&lt;(WEEKDAY(TODAY())+7))</formula>
    </cfRule>
  </conditionalFormatting>
  <conditionalFormatting sqref="D1089">
    <cfRule type="timePeriod" dxfId="3758" priority="3727" timePeriod="lastWeek">
      <formula>AND(TODAY()-ROUNDDOWN(D1089,0)&gt;=(WEEKDAY(TODAY())),TODAY()-ROUNDDOWN(D1089,0)&lt;(WEEKDAY(TODAY())+7))</formula>
    </cfRule>
  </conditionalFormatting>
  <conditionalFormatting sqref="D1109">
    <cfRule type="timePeriod" dxfId="3757" priority="3726" timePeriod="lastWeek">
      <formula>AND(TODAY()-ROUNDDOWN(D1109,0)&gt;=(WEEKDAY(TODAY())),TODAY()-ROUNDDOWN(D1109,0)&lt;(WEEKDAY(TODAY())+7))</formula>
    </cfRule>
  </conditionalFormatting>
  <conditionalFormatting sqref="D1086">
    <cfRule type="timePeriod" dxfId="3756" priority="3725" timePeriod="lastWeek">
      <formula>AND(TODAY()-ROUNDDOWN(D1086,0)&gt;=(WEEKDAY(TODAY())),TODAY()-ROUNDDOWN(D1086,0)&lt;(WEEKDAY(TODAY())+7))</formula>
    </cfRule>
  </conditionalFormatting>
  <conditionalFormatting sqref="D1139">
    <cfRule type="timePeriod" dxfId="3755" priority="3724" timePeriod="lastWeek">
      <formula>AND(TODAY()-ROUNDDOWN(D1139,0)&gt;=(WEEKDAY(TODAY())),TODAY()-ROUNDDOWN(D1139,0)&lt;(WEEKDAY(TODAY())+7))</formula>
    </cfRule>
  </conditionalFormatting>
  <conditionalFormatting sqref="E1069">
    <cfRule type="timePeriod" dxfId="3754" priority="3723" timePeriod="lastWeek">
      <formula>AND(TODAY()-ROUNDDOWN(E1069,0)&gt;=(WEEKDAY(TODAY())),TODAY()-ROUNDDOWN(E1069,0)&lt;(WEEKDAY(TODAY())+7))</formula>
    </cfRule>
  </conditionalFormatting>
  <conditionalFormatting sqref="D1094">
    <cfRule type="timePeriod" dxfId="3753" priority="3722" timePeriod="lastWeek">
      <formula>AND(TODAY()-ROUNDDOWN(D1094,0)&gt;=(WEEKDAY(TODAY())),TODAY()-ROUNDDOWN(D1094,0)&lt;(WEEKDAY(TODAY())+7))</formula>
    </cfRule>
  </conditionalFormatting>
  <conditionalFormatting sqref="D1120">
    <cfRule type="timePeriod" dxfId="3752" priority="3721" timePeriod="lastWeek">
      <formula>AND(TODAY()-ROUNDDOWN(D1120,0)&gt;=(WEEKDAY(TODAY())),TODAY()-ROUNDDOWN(D1120,0)&lt;(WEEKDAY(TODAY())+7))</formula>
    </cfRule>
  </conditionalFormatting>
  <conditionalFormatting sqref="E1066">
    <cfRule type="timePeriod" dxfId="3751" priority="3720" timePeriod="lastWeek">
      <formula>AND(TODAY()-ROUNDDOWN(E1066,0)&gt;=(WEEKDAY(TODAY())),TODAY()-ROUNDDOWN(E1066,0)&lt;(WEEKDAY(TODAY())+7))</formula>
    </cfRule>
  </conditionalFormatting>
  <conditionalFormatting sqref="D1101">
    <cfRule type="timePeriod" dxfId="3750" priority="3719" timePeriod="lastWeek">
      <formula>AND(TODAY()-ROUNDDOWN(D1101,0)&gt;=(WEEKDAY(TODAY())),TODAY()-ROUNDDOWN(D1101,0)&lt;(WEEKDAY(TODAY())+7))</formula>
    </cfRule>
  </conditionalFormatting>
  <conditionalFormatting sqref="D1065">
    <cfRule type="timePeriod" dxfId="3749" priority="3718" timePeriod="lastWeek">
      <formula>AND(TODAY()-ROUNDDOWN(D1065,0)&gt;=(WEEKDAY(TODAY())),TODAY()-ROUNDDOWN(D1065,0)&lt;(WEEKDAY(TODAY())+7))</formula>
    </cfRule>
  </conditionalFormatting>
  <conditionalFormatting sqref="E1065">
    <cfRule type="timePeriod" dxfId="3748" priority="3717" timePeriod="lastWeek">
      <formula>AND(TODAY()-ROUNDDOWN(E1065,0)&gt;=(WEEKDAY(TODAY())),TODAY()-ROUNDDOWN(E1065,0)&lt;(WEEKDAY(TODAY())+7))</formula>
    </cfRule>
  </conditionalFormatting>
  <conditionalFormatting sqref="D1119">
    <cfRule type="timePeriod" dxfId="3747" priority="3716" timePeriod="lastWeek">
      <formula>AND(TODAY()-ROUNDDOWN(D1119,0)&gt;=(WEEKDAY(TODAY())),TODAY()-ROUNDDOWN(D1119,0)&lt;(WEEKDAY(TODAY())+7))</formula>
    </cfRule>
  </conditionalFormatting>
  <conditionalFormatting sqref="D1133">
    <cfRule type="timePeriod" dxfId="3746" priority="3715" timePeriod="lastWeek">
      <formula>AND(TODAY()-ROUNDDOWN(D1133,0)&gt;=(WEEKDAY(TODAY())),TODAY()-ROUNDDOWN(D1133,0)&lt;(WEEKDAY(TODAY())+7))</formula>
    </cfRule>
  </conditionalFormatting>
  <conditionalFormatting sqref="D1137">
    <cfRule type="timePeriod" dxfId="3745" priority="3714" timePeriod="lastWeek">
      <formula>AND(TODAY()-ROUNDDOWN(D1137,0)&gt;=(WEEKDAY(TODAY())),TODAY()-ROUNDDOWN(D1137,0)&lt;(WEEKDAY(TODAY())+7))</formula>
    </cfRule>
  </conditionalFormatting>
  <conditionalFormatting sqref="E1062">
    <cfRule type="timePeriod" dxfId="3744" priority="3713" timePeriod="lastWeek">
      <formula>AND(TODAY()-ROUNDDOWN(E1062,0)&gt;=(WEEKDAY(TODAY())),TODAY()-ROUNDDOWN(E1062,0)&lt;(WEEKDAY(TODAY())+7))</formula>
    </cfRule>
  </conditionalFormatting>
  <conditionalFormatting sqref="E1059">
    <cfRule type="timePeriod" dxfId="3743" priority="3712" timePeriod="lastWeek">
      <formula>AND(TODAY()-ROUNDDOWN(E1059,0)&gt;=(WEEKDAY(TODAY())),TODAY()-ROUNDDOWN(E1059,0)&lt;(WEEKDAY(TODAY())+7))</formula>
    </cfRule>
  </conditionalFormatting>
  <conditionalFormatting sqref="D1082">
    <cfRule type="timePeriod" dxfId="3742" priority="3711" timePeriod="lastWeek">
      <formula>AND(TODAY()-ROUNDDOWN(D1082,0)&gt;=(WEEKDAY(TODAY())),TODAY()-ROUNDDOWN(D1082,0)&lt;(WEEKDAY(TODAY())+7))</formula>
    </cfRule>
  </conditionalFormatting>
  <conditionalFormatting sqref="D1084">
    <cfRule type="timePeriod" dxfId="3741" priority="3710" timePeriod="lastWeek">
      <formula>AND(TODAY()-ROUNDDOWN(D1084,0)&gt;=(WEEKDAY(TODAY())),TODAY()-ROUNDDOWN(D1084,0)&lt;(WEEKDAY(TODAY())+7))</formula>
    </cfRule>
  </conditionalFormatting>
  <conditionalFormatting sqref="D1083">
    <cfRule type="timePeriod" dxfId="3740" priority="3709" timePeriod="lastWeek">
      <formula>AND(TODAY()-ROUNDDOWN(D1083,0)&gt;=(WEEKDAY(TODAY())),TODAY()-ROUNDDOWN(D1083,0)&lt;(WEEKDAY(TODAY())+7))</formula>
    </cfRule>
  </conditionalFormatting>
  <conditionalFormatting sqref="D1085">
    <cfRule type="timePeriod" dxfId="3739" priority="3708" timePeriod="lastWeek">
      <formula>AND(TODAY()-ROUNDDOWN(D1085,0)&gt;=(WEEKDAY(TODAY())),TODAY()-ROUNDDOWN(D1085,0)&lt;(WEEKDAY(TODAY())+7))</formula>
    </cfRule>
  </conditionalFormatting>
  <conditionalFormatting sqref="D1134">
    <cfRule type="timePeriod" dxfId="3738" priority="3707" timePeriod="lastWeek">
      <formula>AND(TODAY()-ROUNDDOWN(D1134,0)&gt;=(WEEKDAY(TODAY())),TODAY()-ROUNDDOWN(D1134,0)&lt;(WEEKDAY(TODAY())+7))</formula>
    </cfRule>
  </conditionalFormatting>
  <conditionalFormatting sqref="D1059">
    <cfRule type="timePeriod" dxfId="3737" priority="3706" timePeriod="lastWeek">
      <formula>AND(TODAY()-ROUNDDOWN(D1059,0)&gt;=(WEEKDAY(TODAY())),TODAY()-ROUNDDOWN(D1059,0)&lt;(WEEKDAY(TODAY())+7))</formula>
    </cfRule>
  </conditionalFormatting>
  <conditionalFormatting sqref="D1091">
    <cfRule type="timePeriod" dxfId="3736" priority="3705" timePeriod="lastWeek">
      <formula>AND(TODAY()-ROUNDDOWN(D1091,0)&gt;=(WEEKDAY(TODAY())),TODAY()-ROUNDDOWN(D1091,0)&lt;(WEEKDAY(TODAY())+7))</formula>
    </cfRule>
  </conditionalFormatting>
  <conditionalFormatting sqref="E1063">
    <cfRule type="timePeriod" dxfId="3735" priority="3704" timePeriod="lastWeek">
      <formula>AND(TODAY()-ROUNDDOWN(E1063,0)&gt;=(WEEKDAY(TODAY())),TODAY()-ROUNDDOWN(E1063,0)&lt;(WEEKDAY(TODAY())+7))</formula>
    </cfRule>
  </conditionalFormatting>
  <conditionalFormatting sqref="D1060">
    <cfRule type="timePeriod" dxfId="3734" priority="3703" timePeriod="lastWeek">
      <formula>AND(TODAY()-ROUNDDOWN(D1060,0)&gt;=(WEEKDAY(TODAY())),TODAY()-ROUNDDOWN(D1060,0)&lt;(WEEKDAY(TODAY())+7))</formula>
    </cfRule>
  </conditionalFormatting>
  <conditionalFormatting sqref="E1060">
    <cfRule type="timePeriod" dxfId="3733" priority="3702" timePeriod="lastWeek">
      <formula>AND(TODAY()-ROUNDDOWN(E1060,0)&gt;=(WEEKDAY(TODAY())),TODAY()-ROUNDDOWN(E1060,0)&lt;(WEEKDAY(TODAY())+7))</formula>
    </cfRule>
  </conditionalFormatting>
  <conditionalFormatting sqref="D1151">
    <cfRule type="timePeriod" dxfId="3732" priority="3701" timePeriod="lastWeek">
      <formula>AND(TODAY()-ROUNDDOWN(D1151,0)&gt;=(WEEKDAY(TODAY())),TODAY()-ROUNDDOWN(D1151,0)&lt;(WEEKDAY(TODAY())+7))</formula>
    </cfRule>
  </conditionalFormatting>
  <conditionalFormatting sqref="D1088">
    <cfRule type="timePeriod" dxfId="3731" priority="3700" timePeriod="lastWeek">
      <formula>AND(TODAY()-ROUNDDOWN(D1088,0)&gt;=(WEEKDAY(TODAY())),TODAY()-ROUNDDOWN(D1088,0)&lt;(WEEKDAY(TODAY())+7))</formula>
    </cfRule>
  </conditionalFormatting>
  <conditionalFormatting sqref="D1087">
    <cfRule type="timePeriod" dxfId="3730" priority="3699" timePeriod="lastWeek">
      <formula>AND(TODAY()-ROUNDDOWN(D1087,0)&gt;=(WEEKDAY(TODAY())),TODAY()-ROUNDDOWN(D1087,0)&lt;(WEEKDAY(TODAY())+7))</formula>
    </cfRule>
  </conditionalFormatting>
  <conditionalFormatting sqref="D1102">
    <cfRule type="timePeriod" dxfId="3729" priority="3698" timePeriod="lastWeek">
      <formula>AND(TODAY()-ROUNDDOWN(D1102,0)&gt;=(WEEKDAY(TODAY())),TODAY()-ROUNDDOWN(D1102,0)&lt;(WEEKDAY(TODAY())+7))</formula>
    </cfRule>
  </conditionalFormatting>
  <conditionalFormatting sqref="D1103">
    <cfRule type="timePeriod" dxfId="3728" priority="3697" timePeriod="lastWeek">
      <formula>AND(TODAY()-ROUNDDOWN(D1103,0)&gt;=(WEEKDAY(TODAY())),TODAY()-ROUNDDOWN(D1103,0)&lt;(WEEKDAY(TODAY())+7))</formula>
    </cfRule>
  </conditionalFormatting>
  <conditionalFormatting sqref="D1182">
    <cfRule type="timePeriod" dxfId="3727" priority="3696" timePeriod="lastWeek">
      <formula>AND(TODAY()-ROUNDDOWN(D1182,0)&gt;=(WEEKDAY(TODAY())),TODAY()-ROUNDDOWN(D1182,0)&lt;(WEEKDAY(TODAY())+7))</formula>
    </cfRule>
  </conditionalFormatting>
  <conditionalFormatting sqref="D1166">
    <cfRule type="timePeriod" dxfId="3726" priority="3695" timePeriod="lastWeek">
      <formula>AND(TODAY()-ROUNDDOWN(D1166,0)&gt;=(WEEKDAY(TODAY())),TODAY()-ROUNDDOWN(D1166,0)&lt;(WEEKDAY(TODAY())+7))</formula>
    </cfRule>
  </conditionalFormatting>
  <conditionalFormatting sqref="D1160">
    <cfRule type="timePeriod" dxfId="3725" priority="3694" timePeriod="lastWeek">
      <formula>AND(TODAY()-ROUNDDOWN(D1160,0)&gt;=(WEEKDAY(TODAY())),TODAY()-ROUNDDOWN(D1160,0)&lt;(WEEKDAY(TODAY())+7))</formula>
    </cfRule>
  </conditionalFormatting>
  <conditionalFormatting sqref="D1159">
    <cfRule type="timePeriod" dxfId="3724" priority="3693" timePeriod="lastWeek">
      <formula>AND(TODAY()-ROUNDDOWN(D1159,0)&gt;=(WEEKDAY(TODAY())),TODAY()-ROUNDDOWN(D1159,0)&lt;(WEEKDAY(TODAY())+7))</formula>
    </cfRule>
  </conditionalFormatting>
  <conditionalFormatting sqref="D1162">
    <cfRule type="timePeriod" dxfId="3723" priority="3692" timePeriod="lastWeek">
      <formula>AND(TODAY()-ROUNDDOWN(D1162,0)&gt;=(WEEKDAY(TODAY())),TODAY()-ROUNDDOWN(D1162,0)&lt;(WEEKDAY(TODAY())+7))</formula>
    </cfRule>
  </conditionalFormatting>
  <conditionalFormatting sqref="D1150">
    <cfRule type="timePeriod" dxfId="3722" priority="3691" timePeriod="lastWeek">
      <formula>AND(TODAY()-ROUNDDOWN(D1150,0)&gt;=(WEEKDAY(TODAY())),TODAY()-ROUNDDOWN(D1150,0)&lt;(WEEKDAY(TODAY())+7))</formula>
    </cfRule>
  </conditionalFormatting>
  <conditionalFormatting sqref="D1154">
    <cfRule type="timePeriod" dxfId="3721" priority="3690" timePeriod="lastWeek">
      <formula>AND(TODAY()-ROUNDDOWN(D1154,0)&gt;=(WEEKDAY(TODAY())),TODAY()-ROUNDDOWN(D1154,0)&lt;(WEEKDAY(TODAY())+7))</formula>
    </cfRule>
  </conditionalFormatting>
  <conditionalFormatting sqref="D1163">
    <cfRule type="timePeriod" dxfId="3720" priority="3689" timePeriod="lastWeek">
      <formula>AND(TODAY()-ROUNDDOWN(D1163,0)&gt;=(WEEKDAY(TODAY())),TODAY()-ROUNDDOWN(D1163,0)&lt;(WEEKDAY(TODAY())+7))</formula>
    </cfRule>
  </conditionalFormatting>
  <conditionalFormatting sqref="E1159">
    <cfRule type="timePeriod" dxfId="3719" priority="3688" timePeriod="lastWeek">
      <formula>AND(TODAY()-ROUNDDOWN(E1159,0)&gt;=(WEEKDAY(TODAY())),TODAY()-ROUNDDOWN(E1159,0)&lt;(WEEKDAY(TODAY())+7))</formula>
    </cfRule>
  </conditionalFormatting>
  <conditionalFormatting sqref="D1157">
    <cfRule type="timePeriod" dxfId="3718" priority="3687" timePeriod="lastWeek">
      <formula>AND(TODAY()-ROUNDDOWN(D1157,0)&gt;=(WEEKDAY(TODAY())),TODAY()-ROUNDDOWN(D1157,0)&lt;(WEEKDAY(TODAY())+7))</formula>
    </cfRule>
  </conditionalFormatting>
  <conditionalFormatting sqref="E1163">
    <cfRule type="timePeriod" dxfId="3717" priority="3686" timePeriod="lastWeek">
      <formula>AND(TODAY()-ROUNDDOWN(E1163,0)&gt;=(WEEKDAY(TODAY())),TODAY()-ROUNDDOWN(E1163,0)&lt;(WEEKDAY(TODAY())+7))</formula>
    </cfRule>
  </conditionalFormatting>
  <conditionalFormatting sqref="D1171">
    <cfRule type="timePeriod" dxfId="3716" priority="3685" timePeriod="lastWeek">
      <formula>AND(TODAY()-ROUNDDOWN(D1171,0)&gt;=(WEEKDAY(TODAY())),TODAY()-ROUNDDOWN(D1171,0)&lt;(WEEKDAY(TODAY())+7))</formula>
    </cfRule>
  </conditionalFormatting>
  <conditionalFormatting sqref="D1224">
    <cfRule type="timePeriod" dxfId="3715" priority="3684" timePeriod="lastWeek">
      <formula>AND(TODAY()-ROUNDDOWN(D1224,0)&gt;=(WEEKDAY(TODAY())),TODAY()-ROUNDDOWN(D1224,0)&lt;(WEEKDAY(TODAY())+7))</formula>
    </cfRule>
  </conditionalFormatting>
  <conditionalFormatting sqref="D1170">
    <cfRule type="timePeriod" dxfId="3714" priority="3683" timePeriod="lastWeek">
      <formula>AND(TODAY()-ROUNDDOWN(D1170,0)&gt;=(WEEKDAY(TODAY())),TODAY()-ROUNDDOWN(D1170,0)&lt;(WEEKDAY(TODAY())+7))</formula>
    </cfRule>
  </conditionalFormatting>
  <conditionalFormatting sqref="D1167">
    <cfRule type="timePeriod" dxfId="3713" priority="3682" timePeriod="lastWeek">
      <formula>AND(TODAY()-ROUNDDOWN(D1167,0)&gt;=(WEEKDAY(TODAY())),TODAY()-ROUNDDOWN(D1167,0)&lt;(WEEKDAY(TODAY())+7))</formula>
    </cfRule>
  </conditionalFormatting>
  <conditionalFormatting sqref="D1230">
    <cfRule type="timePeriod" dxfId="3712" priority="3681" timePeriod="lastWeek">
      <formula>AND(TODAY()-ROUNDDOWN(D1230,0)&gt;=(WEEKDAY(TODAY())),TODAY()-ROUNDDOWN(D1230,0)&lt;(WEEKDAY(TODAY())+7))</formula>
    </cfRule>
  </conditionalFormatting>
  <conditionalFormatting sqref="D1179">
    <cfRule type="timePeriod" dxfId="3711" priority="3680" timePeriod="lastWeek">
      <formula>AND(TODAY()-ROUNDDOWN(D1179,0)&gt;=(WEEKDAY(TODAY())),TODAY()-ROUNDDOWN(D1179,0)&lt;(WEEKDAY(TODAY())+7))</formula>
    </cfRule>
  </conditionalFormatting>
  <conditionalFormatting sqref="D1178">
    <cfRule type="timePeriod" dxfId="3710" priority="3679" timePeriod="lastWeek">
      <formula>AND(TODAY()-ROUNDDOWN(D1178,0)&gt;=(WEEKDAY(TODAY())),TODAY()-ROUNDDOWN(D1178,0)&lt;(WEEKDAY(TODAY())+7))</formula>
    </cfRule>
  </conditionalFormatting>
  <conditionalFormatting sqref="D1183">
    <cfRule type="timePeriod" dxfId="3709" priority="3678" timePeriod="lastWeek">
      <formula>AND(TODAY()-ROUNDDOWN(D1183,0)&gt;=(WEEKDAY(TODAY())),TODAY()-ROUNDDOWN(D1183,0)&lt;(WEEKDAY(TODAY())+7))</formula>
    </cfRule>
  </conditionalFormatting>
  <conditionalFormatting sqref="D1172">
    <cfRule type="timePeriod" dxfId="3708" priority="3677" timePeriod="lastWeek">
      <formula>AND(TODAY()-ROUNDDOWN(D1172,0)&gt;=(WEEKDAY(TODAY())),TODAY()-ROUNDDOWN(D1172,0)&lt;(WEEKDAY(TODAY())+7))</formula>
    </cfRule>
  </conditionalFormatting>
  <conditionalFormatting sqref="D1165">
    <cfRule type="timePeriod" dxfId="3707" priority="3676" timePeriod="lastWeek">
      <formula>AND(TODAY()-ROUNDDOWN(D1165,0)&gt;=(WEEKDAY(TODAY())),TODAY()-ROUNDDOWN(D1165,0)&lt;(WEEKDAY(TODAY())+7))</formula>
    </cfRule>
  </conditionalFormatting>
  <conditionalFormatting sqref="D1173">
    <cfRule type="timePeriod" dxfId="3706" priority="3675" timePeriod="lastWeek">
      <formula>AND(TODAY()-ROUNDDOWN(D1173,0)&gt;=(WEEKDAY(TODAY())),TODAY()-ROUNDDOWN(D1173,0)&lt;(WEEKDAY(TODAY())+7))</formula>
    </cfRule>
  </conditionalFormatting>
  <conditionalFormatting sqref="D1180">
    <cfRule type="timePeriod" dxfId="3705" priority="3674" timePeriod="lastWeek">
      <formula>AND(TODAY()-ROUNDDOWN(D1180,0)&gt;=(WEEKDAY(TODAY())),TODAY()-ROUNDDOWN(D1180,0)&lt;(WEEKDAY(TODAY())+7))</formula>
    </cfRule>
  </conditionalFormatting>
  <conditionalFormatting sqref="E1235">
    <cfRule type="timePeriod" dxfId="3704" priority="3673" timePeriod="lastWeek">
      <formula>AND(TODAY()-ROUNDDOWN(E1235,0)&gt;=(WEEKDAY(TODAY())),TODAY()-ROUNDDOWN(E1235,0)&lt;(WEEKDAY(TODAY())+7))</formula>
    </cfRule>
  </conditionalFormatting>
  <conditionalFormatting sqref="D1175">
    <cfRule type="timePeriod" dxfId="3703" priority="3672" timePeriod="lastWeek">
      <formula>AND(TODAY()-ROUNDDOWN(D1175,0)&gt;=(WEEKDAY(TODAY())),TODAY()-ROUNDDOWN(D1175,0)&lt;(WEEKDAY(TODAY())+7))</formula>
    </cfRule>
  </conditionalFormatting>
  <conditionalFormatting sqref="D1176">
    <cfRule type="timePeriod" dxfId="3702" priority="3671" timePeriod="lastWeek">
      <formula>AND(TODAY()-ROUNDDOWN(D1176,0)&gt;=(WEEKDAY(TODAY())),TODAY()-ROUNDDOWN(D1176,0)&lt;(WEEKDAY(TODAY())+7))</formula>
    </cfRule>
  </conditionalFormatting>
  <conditionalFormatting sqref="D1248">
    <cfRule type="timePeriod" dxfId="3701" priority="3670" timePeriod="lastWeek">
      <formula>AND(TODAY()-ROUNDDOWN(D1248,0)&gt;=(WEEKDAY(TODAY())),TODAY()-ROUNDDOWN(D1248,0)&lt;(WEEKDAY(TODAY())+7))</formula>
    </cfRule>
  </conditionalFormatting>
  <conditionalFormatting sqref="D1174">
    <cfRule type="timePeriod" dxfId="3700" priority="3669" timePeriod="lastWeek">
      <formula>AND(TODAY()-ROUNDDOWN(D1174,0)&gt;=(WEEKDAY(TODAY())),TODAY()-ROUNDDOWN(D1174,0)&lt;(WEEKDAY(TODAY())+7))</formula>
    </cfRule>
  </conditionalFormatting>
  <conditionalFormatting sqref="D1177">
    <cfRule type="timePeriod" dxfId="3699" priority="3668" timePeriod="lastWeek">
      <formula>AND(TODAY()-ROUNDDOWN(D1177,0)&gt;=(WEEKDAY(TODAY())),TODAY()-ROUNDDOWN(D1177,0)&lt;(WEEKDAY(TODAY())+7))</formula>
    </cfRule>
  </conditionalFormatting>
  <conditionalFormatting sqref="E1231">
    <cfRule type="timePeriod" dxfId="3698" priority="3667" timePeriod="lastWeek">
      <formula>AND(TODAY()-ROUNDDOWN(E1231,0)&gt;=(WEEKDAY(TODAY())),TODAY()-ROUNDDOWN(E1231,0)&lt;(WEEKDAY(TODAY())+7))</formula>
    </cfRule>
  </conditionalFormatting>
  <conditionalFormatting sqref="D1243">
    <cfRule type="timePeriod" dxfId="3697" priority="3666" timePeriod="lastWeek">
      <formula>AND(TODAY()-ROUNDDOWN(D1243,0)&gt;=(WEEKDAY(TODAY())),TODAY()-ROUNDDOWN(D1243,0)&lt;(WEEKDAY(TODAY())+7))</formula>
    </cfRule>
  </conditionalFormatting>
  <conditionalFormatting sqref="D1249">
    <cfRule type="timePeriod" dxfId="3696" priority="3665" timePeriod="lastWeek">
      <formula>AND(TODAY()-ROUNDDOWN(D1249,0)&gt;=(WEEKDAY(TODAY())),TODAY()-ROUNDDOWN(D1249,0)&lt;(WEEKDAY(TODAY())+7))</formula>
    </cfRule>
  </conditionalFormatting>
  <conditionalFormatting sqref="D1169">
    <cfRule type="timePeriod" dxfId="3695" priority="3664" timePeriod="lastWeek">
      <formula>AND(TODAY()-ROUNDDOWN(D1169,0)&gt;=(WEEKDAY(TODAY())),TODAY()-ROUNDDOWN(D1169,0)&lt;(WEEKDAY(TODAY())+7))</formula>
    </cfRule>
  </conditionalFormatting>
  <conditionalFormatting sqref="E1236">
    <cfRule type="timePeriod" dxfId="3694" priority="3663" timePeriod="lastWeek">
      <formula>AND(TODAY()-ROUNDDOWN(E1236,0)&gt;=(WEEKDAY(TODAY())),TODAY()-ROUNDDOWN(E1236,0)&lt;(WEEKDAY(TODAY())+7))</formula>
    </cfRule>
  </conditionalFormatting>
  <conditionalFormatting sqref="D1246">
    <cfRule type="timePeriod" dxfId="3693" priority="3662" timePeriod="lastWeek">
      <formula>AND(TODAY()-ROUNDDOWN(D1246,0)&gt;=(WEEKDAY(TODAY())),TODAY()-ROUNDDOWN(D1246,0)&lt;(WEEKDAY(TODAY())+7))</formula>
    </cfRule>
  </conditionalFormatting>
  <conditionalFormatting sqref="D1250">
    <cfRule type="timePeriod" dxfId="3692" priority="3661" timePeriod="lastWeek">
      <formula>AND(TODAY()-ROUNDDOWN(D1250,0)&gt;=(WEEKDAY(TODAY())),TODAY()-ROUNDDOWN(D1250,0)&lt;(WEEKDAY(TODAY())+7))</formula>
    </cfRule>
  </conditionalFormatting>
  <conditionalFormatting sqref="D1247">
    <cfRule type="timePeriod" dxfId="3691" priority="3660" timePeriod="lastWeek">
      <formula>AND(TODAY()-ROUNDDOWN(D1247,0)&gt;=(WEEKDAY(TODAY())),TODAY()-ROUNDDOWN(D1247,0)&lt;(WEEKDAY(TODAY())+7))</formula>
    </cfRule>
  </conditionalFormatting>
  <conditionalFormatting sqref="D1252">
    <cfRule type="timePeriod" dxfId="3690" priority="3659" timePeriod="lastWeek">
      <formula>AND(TODAY()-ROUNDDOWN(D1252,0)&gt;=(WEEKDAY(TODAY())),TODAY()-ROUNDDOWN(D1252,0)&lt;(WEEKDAY(TODAY())+7))</formula>
    </cfRule>
  </conditionalFormatting>
  <conditionalFormatting sqref="E1252">
    <cfRule type="timePeriod" dxfId="3689" priority="3658" timePeriod="lastWeek">
      <formula>AND(TODAY()-ROUNDDOWN(E1252,0)&gt;=(WEEKDAY(TODAY())),TODAY()-ROUNDDOWN(E1252,0)&lt;(WEEKDAY(TODAY())+7))</formula>
    </cfRule>
  </conditionalFormatting>
  <conditionalFormatting sqref="D1238">
    <cfRule type="timePeriod" dxfId="3688" priority="3657" timePeriod="lastWeek">
      <formula>AND(TODAY()-ROUNDDOWN(D1238,0)&gt;=(WEEKDAY(TODAY())),TODAY()-ROUNDDOWN(D1238,0)&lt;(WEEKDAY(TODAY())+7))</formula>
    </cfRule>
  </conditionalFormatting>
  <conditionalFormatting sqref="D1239">
    <cfRule type="timePeriod" dxfId="3687" priority="3656" timePeriod="lastWeek">
      <formula>AND(TODAY()-ROUNDDOWN(D1239,0)&gt;=(WEEKDAY(TODAY())),TODAY()-ROUNDDOWN(D1239,0)&lt;(WEEKDAY(TODAY())+7))</formula>
    </cfRule>
  </conditionalFormatting>
  <conditionalFormatting sqref="D1251">
    <cfRule type="timePeriod" dxfId="3686" priority="3655" timePeriod="lastWeek">
      <formula>AND(TODAY()-ROUNDDOWN(D1251,0)&gt;=(WEEKDAY(TODAY())),TODAY()-ROUNDDOWN(D1251,0)&lt;(WEEKDAY(TODAY())+7))</formula>
    </cfRule>
  </conditionalFormatting>
  <conditionalFormatting sqref="E1249">
    <cfRule type="timePeriod" dxfId="3685" priority="3654" timePeriod="lastWeek">
      <formula>AND(TODAY()-ROUNDDOWN(E1249,0)&gt;=(WEEKDAY(TODAY())),TODAY()-ROUNDDOWN(E1249,0)&lt;(WEEKDAY(TODAY())+7))</formula>
    </cfRule>
  </conditionalFormatting>
  <conditionalFormatting sqref="D1241">
    <cfRule type="timePeriod" dxfId="3684" priority="3653" timePeriod="lastWeek">
      <formula>AND(TODAY()-ROUNDDOWN(D1241,0)&gt;=(WEEKDAY(TODAY())),TODAY()-ROUNDDOWN(D1241,0)&lt;(WEEKDAY(TODAY())+7))</formula>
    </cfRule>
  </conditionalFormatting>
  <conditionalFormatting sqref="D1244">
    <cfRule type="timePeriod" dxfId="3683" priority="3652" timePeriod="lastWeek">
      <formula>AND(TODAY()-ROUNDDOWN(D1244,0)&gt;=(WEEKDAY(TODAY())),TODAY()-ROUNDDOWN(D1244,0)&lt;(WEEKDAY(TODAY())+7))</formula>
    </cfRule>
  </conditionalFormatting>
  <conditionalFormatting sqref="D1245">
    <cfRule type="timePeriod" dxfId="3682" priority="3651" timePeriod="lastWeek">
      <formula>AND(TODAY()-ROUNDDOWN(D1245,0)&gt;=(WEEKDAY(TODAY())),TODAY()-ROUNDDOWN(D1245,0)&lt;(WEEKDAY(TODAY())+7))</formula>
    </cfRule>
  </conditionalFormatting>
  <conditionalFormatting sqref="E1248">
    <cfRule type="timePeriod" dxfId="3681" priority="3650" timePeriod="lastWeek">
      <formula>AND(TODAY()-ROUNDDOWN(E1248,0)&gt;=(WEEKDAY(TODAY())),TODAY()-ROUNDDOWN(E1248,0)&lt;(WEEKDAY(TODAY())+7))</formula>
    </cfRule>
  </conditionalFormatting>
  <conditionalFormatting sqref="D1156">
    <cfRule type="timePeriod" dxfId="3680" priority="3649" timePeriod="lastWeek">
      <formula>AND(TODAY()-ROUNDDOWN(D1156,0)&gt;=(WEEKDAY(TODAY())),TODAY()-ROUNDDOWN(D1156,0)&lt;(WEEKDAY(TODAY())+7))</formula>
    </cfRule>
  </conditionalFormatting>
  <conditionalFormatting sqref="D1226">
    <cfRule type="timePeriod" dxfId="3679" priority="3648" timePeriod="lastWeek">
      <formula>AND(TODAY()-ROUNDDOWN(D1226,0)&gt;=(WEEKDAY(TODAY())),TODAY()-ROUNDDOWN(D1226,0)&lt;(WEEKDAY(TODAY())+7))</formula>
    </cfRule>
  </conditionalFormatting>
  <conditionalFormatting sqref="D1223">
    <cfRule type="timePeriod" dxfId="3678" priority="3647" timePeriod="lastWeek">
      <formula>AND(TODAY()-ROUNDDOWN(D1223,0)&gt;=(WEEKDAY(TODAY())),TODAY()-ROUNDDOWN(D1223,0)&lt;(WEEKDAY(TODAY())+7))</formula>
    </cfRule>
  </conditionalFormatting>
  <conditionalFormatting sqref="D1225">
    <cfRule type="timePeriod" dxfId="3677" priority="3646" timePeriod="lastWeek">
      <formula>AND(TODAY()-ROUNDDOWN(D1225,0)&gt;=(WEEKDAY(TODAY())),TODAY()-ROUNDDOWN(D1225,0)&lt;(WEEKDAY(TODAY())+7))</formula>
    </cfRule>
  </conditionalFormatting>
  <conditionalFormatting sqref="D1185">
    <cfRule type="timePeriod" dxfId="3676" priority="3645" timePeriod="lastWeek">
      <formula>AND(TODAY()-ROUNDDOWN(D1185,0)&gt;=(WEEKDAY(TODAY())),TODAY()-ROUNDDOWN(D1185,0)&lt;(WEEKDAY(TODAY())+7))</formula>
    </cfRule>
  </conditionalFormatting>
  <conditionalFormatting sqref="D1242">
    <cfRule type="timePeriod" dxfId="3675" priority="3644" timePeriod="lastWeek">
      <formula>AND(TODAY()-ROUNDDOWN(D1242,0)&gt;=(WEEKDAY(TODAY())),TODAY()-ROUNDDOWN(D1242,0)&lt;(WEEKDAY(TODAY())+7))</formula>
    </cfRule>
  </conditionalFormatting>
  <conditionalFormatting sqref="D1168">
    <cfRule type="timePeriod" dxfId="3674" priority="3643" timePeriod="lastWeek">
      <formula>AND(TODAY()-ROUNDDOWN(D1168,0)&gt;=(WEEKDAY(TODAY())),TODAY()-ROUNDDOWN(D1168,0)&lt;(WEEKDAY(TODAY())+7))</formula>
    </cfRule>
  </conditionalFormatting>
  <conditionalFormatting sqref="D1155">
    <cfRule type="timePeriod" dxfId="3673" priority="3642" timePeriod="lastWeek">
      <formula>AND(TODAY()-ROUNDDOWN(D1155,0)&gt;=(WEEKDAY(TODAY())),TODAY()-ROUNDDOWN(D1155,0)&lt;(WEEKDAY(TODAY())+7))</formula>
    </cfRule>
  </conditionalFormatting>
  <conditionalFormatting sqref="E1168">
    <cfRule type="timePeriod" dxfId="3672" priority="3641" timePeriod="lastWeek">
      <formula>AND(TODAY()-ROUNDDOWN(E1168,0)&gt;=(WEEKDAY(TODAY())),TODAY()-ROUNDDOWN(E1168,0)&lt;(WEEKDAY(TODAY())+7))</formula>
    </cfRule>
  </conditionalFormatting>
  <conditionalFormatting sqref="D1222">
    <cfRule type="timePeriod" dxfId="3671" priority="3640" timePeriod="lastWeek">
      <formula>AND(TODAY()-ROUNDDOWN(D1222,0)&gt;=(WEEKDAY(TODAY())),TODAY()-ROUNDDOWN(D1222,0)&lt;(WEEKDAY(TODAY())+7))</formula>
    </cfRule>
  </conditionalFormatting>
  <conditionalFormatting sqref="E1165">
    <cfRule type="timePeriod" dxfId="3670" priority="3639" timePeriod="lastWeek">
      <formula>AND(TODAY()-ROUNDDOWN(E1165,0)&gt;=(WEEKDAY(TODAY())),TODAY()-ROUNDDOWN(E1165,0)&lt;(WEEKDAY(TODAY())+7))</formula>
    </cfRule>
  </conditionalFormatting>
  <conditionalFormatting sqref="D1164">
    <cfRule type="timePeriod" dxfId="3669" priority="3638" timePeriod="lastWeek">
      <formula>AND(TODAY()-ROUNDDOWN(D1164,0)&gt;=(WEEKDAY(TODAY())),TODAY()-ROUNDDOWN(D1164,0)&lt;(WEEKDAY(TODAY())+7))</formula>
    </cfRule>
  </conditionalFormatting>
  <conditionalFormatting sqref="E1164">
    <cfRule type="timePeriod" dxfId="3668" priority="3637" timePeriod="lastWeek">
      <formula>AND(TODAY()-ROUNDDOWN(E1164,0)&gt;=(WEEKDAY(TODAY())),TODAY()-ROUNDDOWN(E1164,0)&lt;(WEEKDAY(TODAY())+7))</formula>
    </cfRule>
  </conditionalFormatting>
  <conditionalFormatting sqref="D1237">
    <cfRule type="timePeriod" dxfId="3667" priority="3636" timePeriod="lastWeek">
      <formula>AND(TODAY()-ROUNDDOWN(D1237,0)&gt;=(WEEKDAY(TODAY())),TODAY()-ROUNDDOWN(D1237,0)&lt;(WEEKDAY(TODAY())+7))</formula>
    </cfRule>
  </conditionalFormatting>
  <conditionalFormatting sqref="D1240">
    <cfRule type="timePeriod" dxfId="3666" priority="3635" timePeriod="lastWeek">
      <formula>AND(TODAY()-ROUNDDOWN(D1240,0)&gt;=(WEEKDAY(TODAY())),TODAY()-ROUNDDOWN(D1240,0)&lt;(WEEKDAY(TODAY())+7))</formula>
    </cfRule>
  </conditionalFormatting>
  <conditionalFormatting sqref="E1160">
    <cfRule type="timePeriod" dxfId="3665" priority="3634" timePeriod="lastWeek">
      <formula>AND(TODAY()-ROUNDDOWN(E1160,0)&gt;=(WEEKDAY(TODAY())),TODAY()-ROUNDDOWN(E1160,0)&lt;(WEEKDAY(TODAY())+7))</formula>
    </cfRule>
  </conditionalFormatting>
  <conditionalFormatting sqref="D1181">
    <cfRule type="timePeriod" dxfId="3664" priority="3633" timePeriod="lastWeek">
      <formula>AND(TODAY()-ROUNDDOWN(D1181,0)&gt;=(WEEKDAY(TODAY())),TODAY()-ROUNDDOWN(D1181,0)&lt;(WEEKDAY(TODAY())+7))</formula>
    </cfRule>
  </conditionalFormatting>
  <conditionalFormatting sqref="D1183">
    <cfRule type="timePeriod" dxfId="3663" priority="3632" timePeriod="lastWeek">
      <formula>AND(TODAY()-ROUNDDOWN(D1183,0)&gt;=(WEEKDAY(TODAY())),TODAY()-ROUNDDOWN(D1183,0)&lt;(WEEKDAY(TODAY())+7))</formula>
    </cfRule>
  </conditionalFormatting>
  <conditionalFormatting sqref="D1182">
    <cfRule type="timePeriod" dxfId="3662" priority="3631" timePeriod="lastWeek">
      <formula>AND(TODAY()-ROUNDDOWN(D1182,0)&gt;=(WEEKDAY(TODAY())),TODAY()-ROUNDDOWN(D1182,0)&lt;(WEEKDAY(TODAY())+7))</formula>
    </cfRule>
  </conditionalFormatting>
  <conditionalFormatting sqref="D1184">
    <cfRule type="timePeriod" dxfId="3661" priority="3630" timePeriod="lastWeek">
      <formula>AND(TODAY()-ROUNDDOWN(D1184,0)&gt;=(WEEKDAY(TODAY())),TODAY()-ROUNDDOWN(D1184,0)&lt;(WEEKDAY(TODAY())+7))</formula>
    </cfRule>
  </conditionalFormatting>
  <conditionalFormatting sqref="D1158">
    <cfRule type="timePeriod" dxfId="3660" priority="3629" timePeriod="lastWeek">
      <formula>AND(TODAY()-ROUNDDOWN(D1158,0)&gt;=(WEEKDAY(TODAY())),TODAY()-ROUNDDOWN(D1158,0)&lt;(WEEKDAY(TODAY())+7))</formula>
    </cfRule>
  </conditionalFormatting>
  <conditionalFormatting sqref="E1158">
    <cfRule type="timePeriod" dxfId="3659" priority="3628" timePeriod="lastWeek">
      <formula>AND(TODAY()-ROUNDDOWN(E1158,0)&gt;=(WEEKDAY(TODAY())),TODAY()-ROUNDDOWN(E1158,0)&lt;(WEEKDAY(TODAY())+7))</formula>
    </cfRule>
  </conditionalFormatting>
  <conditionalFormatting sqref="E1162">
    <cfRule type="timePeriod" dxfId="3658" priority="3627" timePeriod="lastWeek">
      <formula>AND(TODAY()-ROUNDDOWN(E1162,0)&gt;=(WEEKDAY(TODAY())),TODAY()-ROUNDDOWN(E1162,0)&lt;(WEEKDAY(TODAY())+7))</formula>
    </cfRule>
  </conditionalFormatting>
  <conditionalFormatting sqref="D1187">
    <cfRule type="timePeriod" dxfId="3657" priority="3626" timePeriod="lastWeek">
      <formula>AND(TODAY()-ROUNDDOWN(D1187,0)&gt;=(WEEKDAY(TODAY())),TODAY()-ROUNDDOWN(D1187,0)&lt;(WEEKDAY(TODAY())+7))</formula>
    </cfRule>
  </conditionalFormatting>
  <conditionalFormatting sqref="D1188">
    <cfRule type="timePeriod" dxfId="3656" priority="3625" timePeriod="lastWeek">
      <formula>AND(TODAY()-ROUNDDOWN(D1188,0)&gt;=(WEEKDAY(TODAY())),TODAY()-ROUNDDOWN(D1188,0)&lt;(WEEKDAY(TODAY())+7))</formula>
    </cfRule>
  </conditionalFormatting>
  <conditionalFormatting sqref="D1152">
    <cfRule type="timePeriod" dxfId="3655" priority="3624" timePeriod="lastWeek">
      <formula>AND(TODAY()-ROUNDDOWN(D1152,0)&gt;=(WEEKDAY(TODAY())),TODAY()-ROUNDDOWN(D1152,0)&lt;(WEEKDAY(TODAY())+7))</formula>
    </cfRule>
  </conditionalFormatting>
  <conditionalFormatting sqref="D1153">
    <cfRule type="timePeriod" dxfId="3654" priority="3623" timePeriod="lastWeek">
      <formula>AND(TODAY()-ROUNDDOWN(D1153,0)&gt;=(WEEKDAY(TODAY())),TODAY()-ROUNDDOWN(D1153,0)&lt;(WEEKDAY(TODAY())+7))</formula>
    </cfRule>
  </conditionalFormatting>
  <conditionalFormatting sqref="D1161">
    <cfRule type="timePeriod" dxfId="3653" priority="3622" timePeriod="lastWeek">
      <formula>AND(TODAY()-ROUNDDOWN(D1161,0)&gt;=(WEEKDAY(TODAY())),TODAY()-ROUNDDOWN(D1161,0)&lt;(WEEKDAY(TODAY())+7))</formula>
    </cfRule>
  </conditionalFormatting>
  <conditionalFormatting sqref="E1161">
    <cfRule type="timePeriod" dxfId="3652" priority="3621" timePeriod="lastWeek">
      <formula>AND(TODAY()-ROUNDDOWN(E1161,0)&gt;=(WEEKDAY(TODAY())),TODAY()-ROUNDDOWN(E1161,0)&lt;(WEEKDAY(TODAY())+7))</formula>
    </cfRule>
  </conditionalFormatting>
  <conditionalFormatting sqref="D1186">
    <cfRule type="timePeriod" dxfId="3651" priority="3620" timePeriod="lastWeek">
      <formula>AND(TODAY()-ROUNDDOWN(D1186,0)&gt;=(WEEKDAY(TODAY())),TODAY()-ROUNDDOWN(D1186,0)&lt;(WEEKDAY(TODAY())+7))</formula>
    </cfRule>
  </conditionalFormatting>
  <conditionalFormatting sqref="E1234">
    <cfRule type="timePeriod" dxfId="3650" priority="3619" timePeriod="lastWeek">
      <formula>AND(TODAY()-ROUNDDOWN(E1234,0)&gt;=(WEEKDAY(TODAY())),TODAY()-ROUNDDOWN(E1234,0)&lt;(WEEKDAY(TODAY())+7))</formula>
    </cfRule>
  </conditionalFormatting>
  <conditionalFormatting sqref="D1221">
    <cfRule type="timePeriod" dxfId="3649" priority="3618" timePeriod="lastWeek">
      <formula>AND(TODAY()-ROUNDDOWN(D1221,0)&gt;=(WEEKDAY(TODAY())),TODAY()-ROUNDDOWN(D1221,0)&lt;(WEEKDAY(TODAY())+7))</formula>
    </cfRule>
  </conditionalFormatting>
  <conditionalFormatting sqref="D1220">
    <cfRule type="timePeriod" dxfId="3648" priority="3617" timePeriod="lastWeek">
      <formula>AND(TODAY()-ROUNDDOWN(D1220,0)&gt;=(WEEKDAY(TODAY())),TODAY()-ROUNDDOWN(D1220,0)&lt;(WEEKDAY(TODAY())+7))</formula>
    </cfRule>
  </conditionalFormatting>
  <conditionalFormatting sqref="D1255">
    <cfRule type="timePeriod" dxfId="3647" priority="3616" timePeriod="lastWeek">
      <formula>AND(TODAY()-ROUNDDOWN(D1255,0)&gt;=(WEEKDAY(TODAY())),TODAY()-ROUNDDOWN(D1255,0)&lt;(WEEKDAY(TODAY())+7))</formula>
    </cfRule>
  </conditionalFormatting>
  <conditionalFormatting sqref="D1229">
    <cfRule type="timePeriod" dxfId="3646" priority="3615" timePeriod="lastWeek">
      <formula>AND(TODAY()-ROUNDDOWN(D1229,0)&gt;=(WEEKDAY(TODAY())),TODAY()-ROUNDDOWN(D1229,0)&lt;(WEEKDAY(TODAY())+7))</formula>
    </cfRule>
  </conditionalFormatting>
  <conditionalFormatting sqref="E1232">
    <cfRule type="timePeriod" dxfId="3645" priority="3614" timePeriod="lastWeek">
      <formula>AND(TODAY()-ROUNDDOWN(E1232,0)&gt;=(WEEKDAY(TODAY())),TODAY()-ROUNDDOWN(E1232,0)&lt;(WEEKDAY(TODAY())+7))</formula>
    </cfRule>
  </conditionalFormatting>
  <conditionalFormatting sqref="D1257">
    <cfRule type="timePeriod" dxfId="3644" priority="3613" timePeriod="lastWeek">
      <formula>AND(TODAY()-ROUNDDOWN(D1257,0)&gt;=(WEEKDAY(TODAY())),TODAY()-ROUNDDOWN(D1257,0)&lt;(WEEKDAY(TODAY())+7))</formula>
    </cfRule>
  </conditionalFormatting>
  <conditionalFormatting sqref="D1253">
    <cfRule type="timePeriod" dxfId="3643" priority="3612" timePeriod="lastWeek">
      <formula>AND(TODAY()-ROUNDDOWN(D1253,0)&gt;=(WEEKDAY(TODAY())),TODAY()-ROUNDDOWN(D1253,0)&lt;(WEEKDAY(TODAY())+7))</formula>
    </cfRule>
  </conditionalFormatting>
  <conditionalFormatting sqref="E1257">
    <cfRule type="timePeriod" dxfId="3642" priority="3611" timePeriod="lastWeek">
      <formula>AND(TODAY()-ROUNDDOWN(E1257,0)&gt;=(WEEKDAY(TODAY())),TODAY()-ROUNDDOWN(E1257,0)&lt;(WEEKDAY(TODAY())+7))</formula>
    </cfRule>
  </conditionalFormatting>
  <conditionalFormatting sqref="E1255">
    <cfRule type="timePeriod" dxfId="3641" priority="3610" timePeriod="lastWeek">
      <formula>AND(TODAY()-ROUNDDOWN(E1255,0)&gt;=(WEEKDAY(TODAY())),TODAY()-ROUNDDOWN(E1255,0)&lt;(WEEKDAY(TODAY())+7))</formula>
    </cfRule>
  </conditionalFormatting>
  <conditionalFormatting sqref="D1259">
    <cfRule type="timePeriod" dxfId="3640" priority="3609" timePeriod="lastWeek">
      <formula>AND(TODAY()-ROUNDDOWN(D1259,0)&gt;=(WEEKDAY(TODAY())),TODAY()-ROUNDDOWN(D1259,0)&lt;(WEEKDAY(TODAY())+7))</formula>
    </cfRule>
  </conditionalFormatting>
  <conditionalFormatting sqref="E1259">
    <cfRule type="timePeriod" dxfId="3639" priority="3608" timePeriod="lastWeek">
      <formula>AND(TODAY()-ROUNDDOWN(E1259,0)&gt;=(WEEKDAY(TODAY())),TODAY()-ROUNDDOWN(E1259,0)&lt;(WEEKDAY(TODAY())+7))</formula>
    </cfRule>
  </conditionalFormatting>
  <conditionalFormatting sqref="D1254">
    <cfRule type="timePeriod" dxfId="3638" priority="3607" timePeriod="lastWeek">
      <formula>AND(TODAY()-ROUNDDOWN(D1254,0)&gt;=(WEEKDAY(TODAY())),TODAY()-ROUNDDOWN(D1254,0)&lt;(WEEKDAY(TODAY())+7))</formula>
    </cfRule>
  </conditionalFormatting>
  <conditionalFormatting sqref="E1256">
    <cfRule type="timePeriod" dxfId="3637" priority="3606" timePeriod="lastWeek">
      <formula>AND(TODAY()-ROUNDDOWN(E1256,0)&gt;=(WEEKDAY(TODAY())),TODAY()-ROUNDDOWN(E1256,0)&lt;(WEEKDAY(TODAY())+7))</formula>
    </cfRule>
  </conditionalFormatting>
  <conditionalFormatting sqref="D1256">
    <cfRule type="timePeriod" dxfId="3636" priority="3605" timePeriod="lastWeek">
      <formula>AND(TODAY()-ROUNDDOWN(D1256,0)&gt;=(WEEKDAY(TODAY())),TODAY()-ROUNDDOWN(D1256,0)&lt;(WEEKDAY(TODAY())+7))</formula>
    </cfRule>
  </conditionalFormatting>
  <conditionalFormatting sqref="E1258">
    <cfRule type="timePeriod" dxfId="3635" priority="3604" timePeriod="lastWeek">
      <formula>AND(TODAY()-ROUNDDOWN(E1258,0)&gt;=(WEEKDAY(TODAY())),TODAY()-ROUNDDOWN(E1258,0)&lt;(WEEKDAY(TODAY())+7))</formula>
    </cfRule>
  </conditionalFormatting>
  <conditionalFormatting sqref="D1258">
    <cfRule type="timePeriod" dxfId="3634" priority="3603" timePeriod="lastWeek">
      <formula>AND(TODAY()-ROUNDDOWN(D1258,0)&gt;=(WEEKDAY(TODAY())),TODAY()-ROUNDDOWN(D1258,0)&lt;(WEEKDAY(TODAY())+7))</formula>
    </cfRule>
  </conditionalFormatting>
  <conditionalFormatting sqref="D1260">
    <cfRule type="timePeriod" dxfId="3633" priority="3602" timePeriod="lastWeek">
      <formula>AND(TODAY()-ROUNDDOWN(D1260,0)&gt;=(WEEKDAY(TODAY())),TODAY()-ROUNDDOWN(D1260,0)&lt;(WEEKDAY(TODAY())+7))</formula>
    </cfRule>
  </conditionalFormatting>
  <conditionalFormatting sqref="D1265">
    <cfRule type="timePeriod" dxfId="3632" priority="3601" timePeriod="lastWeek">
      <formula>AND(TODAY()-ROUNDDOWN(D1265,0)&gt;=(WEEKDAY(TODAY())),TODAY()-ROUNDDOWN(D1265,0)&lt;(WEEKDAY(TODAY())+7))</formula>
    </cfRule>
  </conditionalFormatting>
  <conditionalFormatting sqref="E1260">
    <cfRule type="timePeriod" dxfId="3631" priority="3600" timePeriod="lastWeek">
      <formula>AND(TODAY()-ROUNDDOWN(E1260,0)&gt;=(WEEKDAY(TODAY())),TODAY()-ROUNDDOWN(E1260,0)&lt;(WEEKDAY(TODAY())+7))</formula>
    </cfRule>
  </conditionalFormatting>
  <conditionalFormatting sqref="D1261">
    <cfRule type="timePeriod" dxfId="3630" priority="3599" timePeriod="lastWeek">
      <formula>AND(TODAY()-ROUNDDOWN(D1261,0)&gt;=(WEEKDAY(TODAY())),TODAY()-ROUNDDOWN(D1261,0)&lt;(WEEKDAY(TODAY())+7))</formula>
    </cfRule>
  </conditionalFormatting>
  <conditionalFormatting sqref="D1263">
    <cfRule type="timePeriod" dxfId="3629" priority="3598" timePeriod="lastWeek">
      <formula>AND(TODAY()-ROUNDDOWN(D1263,0)&gt;=(WEEKDAY(TODAY())),TODAY()-ROUNDDOWN(D1263,0)&lt;(WEEKDAY(TODAY())+7))</formula>
    </cfRule>
  </conditionalFormatting>
  <conditionalFormatting sqref="E1263">
    <cfRule type="timePeriod" dxfId="3628" priority="3597" timePeriod="lastWeek">
      <formula>AND(TODAY()-ROUNDDOWN(E1263,0)&gt;=(WEEKDAY(TODAY())),TODAY()-ROUNDDOWN(E1263,0)&lt;(WEEKDAY(TODAY())+7))</formula>
    </cfRule>
  </conditionalFormatting>
  <conditionalFormatting sqref="E1265">
    <cfRule type="timePeriod" dxfId="3627" priority="3596" timePeriod="lastWeek">
      <formula>AND(TODAY()-ROUNDDOWN(E1265,0)&gt;=(WEEKDAY(TODAY())),TODAY()-ROUNDDOWN(E1265,0)&lt;(WEEKDAY(TODAY())+7))</formula>
    </cfRule>
  </conditionalFormatting>
  <conditionalFormatting sqref="D1266">
    <cfRule type="timePeriod" dxfId="3626" priority="3595" timePeriod="lastWeek">
      <formula>AND(TODAY()-ROUNDDOWN(D1266,0)&gt;=(WEEKDAY(TODAY())),TODAY()-ROUNDDOWN(D1266,0)&lt;(WEEKDAY(TODAY())+7))</formula>
    </cfRule>
  </conditionalFormatting>
  <conditionalFormatting sqref="E1266">
    <cfRule type="timePeriod" dxfId="3625" priority="3594" timePeriod="lastWeek">
      <formula>AND(TODAY()-ROUNDDOWN(E1266,0)&gt;=(WEEKDAY(TODAY())),TODAY()-ROUNDDOWN(E1266,0)&lt;(WEEKDAY(TODAY())+7))</formula>
    </cfRule>
  </conditionalFormatting>
  <conditionalFormatting sqref="D1262">
    <cfRule type="timePeriod" dxfId="3624" priority="3593" timePeriod="lastWeek">
      <formula>AND(TODAY()-ROUNDDOWN(D1262,0)&gt;=(WEEKDAY(TODAY())),TODAY()-ROUNDDOWN(D1262,0)&lt;(WEEKDAY(TODAY())+7))</formula>
    </cfRule>
  </conditionalFormatting>
  <conditionalFormatting sqref="D1279">
    <cfRule type="timePeriod" dxfId="3623" priority="3592" timePeriod="lastWeek">
      <formula>AND(TODAY()-ROUNDDOWN(D1279,0)&gt;=(WEEKDAY(TODAY())),TODAY()-ROUNDDOWN(D1279,0)&lt;(WEEKDAY(TODAY())+7))</formula>
    </cfRule>
  </conditionalFormatting>
  <conditionalFormatting sqref="D1264">
    <cfRule type="timePeriod" dxfId="3622" priority="3591" timePeriod="lastWeek">
      <formula>AND(TODAY()-ROUNDDOWN(D1264,0)&gt;=(WEEKDAY(TODAY())),TODAY()-ROUNDDOWN(D1264,0)&lt;(WEEKDAY(TODAY())+7))</formula>
    </cfRule>
  </conditionalFormatting>
  <conditionalFormatting sqref="E1264">
    <cfRule type="timePeriod" dxfId="3621" priority="3590" timePeriod="lastWeek">
      <formula>AND(TODAY()-ROUNDDOWN(E1264,0)&gt;=(WEEKDAY(TODAY())),TODAY()-ROUNDDOWN(E1264,0)&lt;(WEEKDAY(TODAY())+7))</formula>
    </cfRule>
  </conditionalFormatting>
  <conditionalFormatting sqref="D1268">
    <cfRule type="timePeriod" dxfId="3620" priority="3589" timePeriod="lastWeek">
      <formula>AND(TODAY()-ROUNDDOWN(D1268,0)&gt;=(WEEKDAY(TODAY())),TODAY()-ROUNDDOWN(D1268,0)&lt;(WEEKDAY(TODAY())+7))</formula>
    </cfRule>
  </conditionalFormatting>
  <conditionalFormatting sqref="D1298">
    <cfRule type="timePeriod" dxfId="3619" priority="3588" timePeriod="lastWeek">
      <formula>AND(TODAY()-ROUNDDOWN(D1298,0)&gt;=(WEEKDAY(TODAY())),TODAY()-ROUNDDOWN(D1298,0)&lt;(WEEKDAY(TODAY())+7))</formula>
    </cfRule>
  </conditionalFormatting>
  <conditionalFormatting sqref="D1280">
    <cfRule type="timePeriod" dxfId="3618" priority="3587" timePeriod="lastWeek">
      <formula>AND(TODAY()-ROUNDDOWN(D1280,0)&gt;=(WEEKDAY(TODAY())),TODAY()-ROUNDDOWN(D1280,0)&lt;(WEEKDAY(TODAY())+7))</formula>
    </cfRule>
  </conditionalFormatting>
  <conditionalFormatting sqref="D1286">
    <cfRule type="timePeriod" dxfId="3617" priority="3586" timePeriod="lastWeek">
      <formula>AND(TODAY()-ROUNDDOWN(D1286,0)&gt;=(WEEKDAY(TODAY())),TODAY()-ROUNDDOWN(D1286,0)&lt;(WEEKDAY(TODAY())+7))</formula>
    </cfRule>
  </conditionalFormatting>
  <conditionalFormatting sqref="D1282">
    <cfRule type="timePeriod" dxfId="3616" priority="3585" timePeriod="lastWeek">
      <formula>AND(TODAY()-ROUNDDOWN(D1282,0)&gt;=(WEEKDAY(TODAY())),TODAY()-ROUNDDOWN(D1282,0)&lt;(WEEKDAY(TODAY())+7))</formula>
    </cfRule>
  </conditionalFormatting>
  <conditionalFormatting sqref="D1276">
    <cfRule type="timePeriod" dxfId="3615" priority="3584" timePeriod="lastWeek">
      <formula>AND(TODAY()-ROUNDDOWN(D1276,0)&gt;=(WEEKDAY(TODAY())),TODAY()-ROUNDDOWN(D1276,0)&lt;(WEEKDAY(TODAY())+7))</formula>
    </cfRule>
  </conditionalFormatting>
  <conditionalFormatting sqref="D1267">
    <cfRule type="timePeriod" dxfId="3614" priority="3583" timePeriod="lastWeek">
      <formula>AND(TODAY()-ROUNDDOWN(D1267,0)&gt;=(WEEKDAY(TODAY())),TODAY()-ROUNDDOWN(D1267,0)&lt;(WEEKDAY(TODAY())+7))</formula>
    </cfRule>
  </conditionalFormatting>
  <conditionalFormatting sqref="D1273">
    <cfRule type="timePeriod" dxfId="3613" priority="3582" timePeriod="lastWeek">
      <formula>AND(TODAY()-ROUNDDOWN(D1273,0)&gt;=(WEEKDAY(TODAY())),TODAY()-ROUNDDOWN(D1273,0)&lt;(WEEKDAY(TODAY())+7))</formula>
    </cfRule>
  </conditionalFormatting>
  <conditionalFormatting sqref="D1283">
    <cfRule type="timePeriod" dxfId="3612" priority="3581" timePeriod="lastWeek">
      <formula>AND(TODAY()-ROUNDDOWN(D1283,0)&gt;=(WEEKDAY(TODAY())),TODAY()-ROUNDDOWN(D1283,0)&lt;(WEEKDAY(TODAY())+7))</formula>
    </cfRule>
  </conditionalFormatting>
  <conditionalFormatting sqref="E1279">
    <cfRule type="timePeriod" dxfId="3611" priority="3580" timePeriod="lastWeek">
      <formula>AND(TODAY()-ROUNDDOWN(E1279,0)&gt;=(WEEKDAY(TODAY())),TODAY()-ROUNDDOWN(E1279,0)&lt;(WEEKDAY(TODAY())+7))</formula>
    </cfRule>
  </conditionalFormatting>
  <conditionalFormatting sqref="D1327">
    <cfRule type="timePeriod" dxfId="3610" priority="3579" timePeriod="lastWeek">
      <formula>AND(TODAY()-ROUNDDOWN(D1327,0)&gt;=(WEEKDAY(TODAY())),TODAY()-ROUNDDOWN(D1327,0)&lt;(WEEKDAY(TODAY())+7))</formula>
    </cfRule>
  </conditionalFormatting>
  <conditionalFormatting sqref="E1283">
    <cfRule type="timePeriod" dxfId="3609" priority="3578" timePeriod="lastWeek">
      <formula>AND(TODAY()-ROUNDDOWN(E1283,0)&gt;=(WEEKDAY(TODAY())),TODAY()-ROUNDDOWN(E1283,0)&lt;(WEEKDAY(TODAY())+7))</formula>
    </cfRule>
  </conditionalFormatting>
  <conditionalFormatting sqref="D1330">
    <cfRule type="timePeriod" dxfId="3608" priority="3577" timePeriod="lastWeek">
      <formula>AND(TODAY()-ROUNDDOWN(D1330,0)&gt;=(WEEKDAY(TODAY())),TODAY()-ROUNDDOWN(D1330,0)&lt;(WEEKDAY(TODAY())+7))</formula>
    </cfRule>
  </conditionalFormatting>
  <conditionalFormatting sqref="D1339">
    <cfRule type="timePeriod" dxfId="3607" priority="3576" timePeriod="lastWeek">
      <formula>AND(TODAY()-ROUNDDOWN(D1339,0)&gt;=(WEEKDAY(TODAY())),TODAY()-ROUNDDOWN(D1339,0)&lt;(WEEKDAY(TODAY())+7))</formula>
    </cfRule>
  </conditionalFormatting>
  <conditionalFormatting sqref="D1320">
    <cfRule type="timePeriod" dxfId="3606" priority="3575" timePeriod="lastWeek">
      <formula>AND(TODAY()-ROUNDDOWN(D1320,0)&gt;=(WEEKDAY(TODAY())),TODAY()-ROUNDDOWN(D1320,0)&lt;(WEEKDAY(TODAY())+7))</formula>
    </cfRule>
  </conditionalFormatting>
  <conditionalFormatting sqref="D1312">
    <cfRule type="timePeriod" dxfId="3605" priority="3574" timePeriod="lastWeek">
      <formula>AND(TODAY()-ROUNDDOWN(D1312,0)&gt;=(WEEKDAY(TODAY())),TODAY()-ROUNDDOWN(D1312,0)&lt;(WEEKDAY(TODAY())+7))</formula>
    </cfRule>
  </conditionalFormatting>
  <conditionalFormatting sqref="D1292">
    <cfRule type="timePeriod" dxfId="3604" priority="3573" timePeriod="lastWeek">
      <formula>AND(TODAY()-ROUNDDOWN(D1292,0)&gt;=(WEEKDAY(TODAY())),TODAY()-ROUNDDOWN(D1292,0)&lt;(WEEKDAY(TODAY())+7))</formula>
    </cfRule>
  </conditionalFormatting>
  <conditionalFormatting sqref="D1331">
    <cfRule type="timePeriod" dxfId="3603" priority="3572" timePeriod="lastWeek">
      <formula>AND(TODAY()-ROUNDDOWN(D1331,0)&gt;=(WEEKDAY(TODAY())),TODAY()-ROUNDDOWN(D1331,0)&lt;(WEEKDAY(TODAY())+7))</formula>
    </cfRule>
  </conditionalFormatting>
  <conditionalFormatting sqref="D1332">
    <cfRule type="timePeriod" dxfId="3602" priority="3571" timePeriod="lastWeek">
      <formula>AND(TODAY()-ROUNDDOWN(D1332,0)&gt;=(WEEKDAY(TODAY())),TODAY()-ROUNDDOWN(D1332,0)&lt;(WEEKDAY(TODAY())+7))</formula>
    </cfRule>
  </conditionalFormatting>
  <conditionalFormatting sqref="D1287">
    <cfRule type="timePeriod" dxfId="3601" priority="3570" timePeriod="lastWeek">
      <formula>AND(TODAY()-ROUNDDOWN(D1287,0)&gt;=(WEEKDAY(TODAY())),TODAY()-ROUNDDOWN(D1287,0)&lt;(WEEKDAY(TODAY())+7))</formula>
    </cfRule>
  </conditionalFormatting>
  <conditionalFormatting sqref="D1343">
    <cfRule type="timePeriod" dxfId="3600" priority="3569" timePeriod="lastWeek">
      <formula>AND(TODAY()-ROUNDDOWN(D1343,0)&gt;=(WEEKDAY(TODAY())),TODAY()-ROUNDDOWN(D1343,0)&lt;(WEEKDAY(TODAY())+7))</formula>
    </cfRule>
  </conditionalFormatting>
  <conditionalFormatting sqref="D1295">
    <cfRule type="timePeriod" dxfId="3599" priority="3568" timePeriod="lastWeek">
      <formula>AND(TODAY()-ROUNDDOWN(D1295,0)&gt;=(WEEKDAY(TODAY())),TODAY()-ROUNDDOWN(D1295,0)&lt;(WEEKDAY(TODAY())+7))</formula>
    </cfRule>
  </conditionalFormatting>
  <conditionalFormatting sqref="D1319">
    <cfRule type="timePeriod" dxfId="3598" priority="3567" timePeriod="lastWeek">
      <formula>AND(TODAY()-ROUNDDOWN(D1319,0)&gt;=(WEEKDAY(TODAY())),TODAY()-ROUNDDOWN(D1319,0)&lt;(WEEKDAY(TODAY())+7))</formula>
    </cfRule>
  </conditionalFormatting>
  <conditionalFormatting sqref="D1310">
    <cfRule type="timePeriod" dxfId="3597" priority="3566" timePeriod="lastWeek">
      <formula>AND(TODAY()-ROUNDDOWN(D1310,0)&gt;=(WEEKDAY(TODAY())),TODAY()-ROUNDDOWN(D1310,0)&lt;(WEEKDAY(TODAY())+7))</formula>
    </cfRule>
  </conditionalFormatting>
  <conditionalFormatting sqref="D1313">
    <cfRule type="timePeriod" dxfId="3596" priority="3565" timePeriod="lastWeek">
      <formula>AND(TODAY()-ROUNDDOWN(D1313,0)&gt;=(WEEKDAY(TODAY())),TODAY()-ROUNDDOWN(D1313,0)&lt;(WEEKDAY(TODAY())+7))</formula>
    </cfRule>
  </conditionalFormatting>
  <conditionalFormatting sqref="D1285">
    <cfRule type="timePeriod" dxfId="3595" priority="3564" timePeriod="lastWeek">
      <formula>AND(TODAY()-ROUNDDOWN(D1285,0)&gt;=(WEEKDAY(TODAY())),TODAY()-ROUNDDOWN(D1285,0)&lt;(WEEKDAY(TODAY())+7))</formula>
    </cfRule>
  </conditionalFormatting>
  <conditionalFormatting sqref="D1311">
    <cfRule type="timePeriod" dxfId="3594" priority="3563" timePeriod="lastWeek">
      <formula>AND(TODAY()-ROUNDDOWN(D1311,0)&gt;=(WEEKDAY(TODAY())),TODAY()-ROUNDDOWN(D1311,0)&lt;(WEEKDAY(TODAY())+7))</formula>
    </cfRule>
  </conditionalFormatting>
  <conditionalFormatting sqref="D1303">
    <cfRule type="timePeriod" dxfId="3593" priority="3562" timePeriod="lastWeek">
      <formula>AND(TODAY()-ROUNDDOWN(D1303,0)&gt;=(WEEKDAY(TODAY())),TODAY()-ROUNDDOWN(D1303,0)&lt;(WEEKDAY(TODAY())+7))</formula>
    </cfRule>
  </conditionalFormatting>
  <conditionalFormatting sqref="D1299">
    <cfRule type="timePeriod" dxfId="3592" priority="3561" timePeriod="lastWeek">
      <formula>AND(TODAY()-ROUNDDOWN(D1299,0)&gt;=(WEEKDAY(TODAY())),TODAY()-ROUNDDOWN(D1299,0)&lt;(WEEKDAY(TODAY())+7))</formula>
    </cfRule>
  </conditionalFormatting>
  <conditionalFormatting sqref="E1350">
    <cfRule type="timePeriod" dxfId="3591" priority="3560" timePeriod="lastWeek">
      <formula>AND(TODAY()-ROUNDDOWN(E1350,0)&gt;=(WEEKDAY(TODAY())),TODAY()-ROUNDDOWN(E1350,0)&lt;(WEEKDAY(TODAY())+7))</formula>
    </cfRule>
  </conditionalFormatting>
  <conditionalFormatting sqref="D1314">
    <cfRule type="timePeriod" dxfId="3590" priority="3559" timePeriod="lastWeek">
      <formula>AND(TODAY()-ROUNDDOWN(D1314,0)&gt;=(WEEKDAY(TODAY())),TODAY()-ROUNDDOWN(D1314,0)&lt;(WEEKDAY(TODAY())+7))</formula>
    </cfRule>
  </conditionalFormatting>
  <conditionalFormatting sqref="D1294">
    <cfRule type="timePeriod" dxfId="3589" priority="3558" timePeriod="lastWeek">
      <formula>AND(TODAY()-ROUNDDOWN(D1294,0)&gt;=(WEEKDAY(TODAY())),TODAY()-ROUNDDOWN(D1294,0)&lt;(WEEKDAY(TODAY())+7))</formula>
    </cfRule>
  </conditionalFormatting>
  <conditionalFormatting sqref="D1296">
    <cfRule type="timePeriod" dxfId="3588" priority="3557" timePeriod="lastWeek">
      <formula>AND(TODAY()-ROUNDDOWN(D1296,0)&gt;=(WEEKDAY(TODAY())),TODAY()-ROUNDDOWN(D1296,0)&lt;(WEEKDAY(TODAY())+7))</formula>
    </cfRule>
  </conditionalFormatting>
  <conditionalFormatting sqref="D1293">
    <cfRule type="timePeriod" dxfId="3587" priority="3556" timePeriod="lastWeek">
      <formula>AND(TODAY()-ROUNDDOWN(D1293,0)&gt;=(WEEKDAY(TODAY())),TODAY()-ROUNDDOWN(D1293,0)&lt;(WEEKDAY(TODAY())+7))</formula>
    </cfRule>
  </conditionalFormatting>
  <conditionalFormatting sqref="D1329">
    <cfRule type="timePeriod" dxfId="3586" priority="3555" timePeriod="lastWeek">
      <formula>AND(TODAY()-ROUNDDOWN(D1329,0)&gt;=(WEEKDAY(TODAY())),TODAY()-ROUNDDOWN(D1329,0)&lt;(WEEKDAY(TODAY())+7))</formula>
    </cfRule>
  </conditionalFormatting>
  <conditionalFormatting sqref="D1318">
    <cfRule type="timePeriod" dxfId="3585" priority="3554" timePeriod="lastWeek">
      <formula>AND(TODAY()-ROUNDDOWN(D1318,0)&gt;=(WEEKDAY(TODAY())),TODAY()-ROUNDDOWN(D1318,0)&lt;(WEEKDAY(TODAY())+7))</formula>
    </cfRule>
  </conditionalFormatting>
  <conditionalFormatting sqref="E1344">
    <cfRule type="timePeriod" dxfId="3584" priority="3553" timePeriod="lastWeek">
      <formula>AND(TODAY()-ROUNDDOWN(E1344,0)&gt;=(WEEKDAY(TODAY())),TODAY()-ROUNDDOWN(E1344,0)&lt;(WEEKDAY(TODAY())+7))</formula>
    </cfRule>
  </conditionalFormatting>
  <conditionalFormatting sqref="D1291">
    <cfRule type="timePeriod" dxfId="3583" priority="3552" timePeriod="lastWeek">
      <formula>AND(TODAY()-ROUNDDOWN(D1291,0)&gt;=(WEEKDAY(TODAY())),TODAY()-ROUNDDOWN(D1291,0)&lt;(WEEKDAY(TODAY())+7))</formula>
    </cfRule>
  </conditionalFormatting>
  <conditionalFormatting sqref="E1351">
    <cfRule type="timePeriod" dxfId="3582" priority="3551" timePeriod="lastWeek">
      <formula>AND(TODAY()-ROUNDDOWN(E1351,0)&gt;=(WEEKDAY(TODAY())),TODAY()-ROUNDDOWN(E1351,0)&lt;(WEEKDAY(TODAY())+7))</formula>
    </cfRule>
  </conditionalFormatting>
  <conditionalFormatting sqref="D1367:D1369 D1449:D1450 D1455:D1456 D1568:D1571 D1574:D1575 D1718:D1721 D1724:D1725 D2072:D2075 D2236:D2239 D2245:D2246 D2396:D2398 D2403:D2404 D2494:D2495 D2500:D2501 D2605:D2609 D2614:D2615 D2766:D2769 D2774:D2775 D2932:D2935 D2940:D2941 D3080:D3083 D3088:D3089 D3219:D3222 D3225 D3357:D3358 D3448:D3449 D3455:D3456 D3532:D3533 D3693:D3696 D3846:D3848 D3853:D3854">
    <cfRule type="timePeriod" dxfId="3581" priority="3550" timePeriod="lastWeek">
      <formula>AND(TODAY()-ROUNDDOWN(D1367,0)&gt;=(WEEKDAY(TODAY())),TODAY()-ROUNDDOWN(D1367,0)&lt;(WEEKDAY(TODAY())+7))</formula>
    </cfRule>
  </conditionalFormatting>
  <conditionalFormatting sqref="E1367">
    <cfRule type="timePeriod" dxfId="3580" priority="3549" timePeriod="lastWeek">
      <formula>AND(TODAY()-ROUNDDOWN(E1367,0)&gt;=(WEEKDAY(TODAY())),TODAY()-ROUNDDOWN(E1367,0)&lt;(WEEKDAY(TODAY())+7))</formula>
    </cfRule>
  </conditionalFormatting>
  <conditionalFormatting sqref="D1353">
    <cfRule type="timePeriod" dxfId="3579" priority="3548" timePeriod="lastWeek">
      <formula>AND(TODAY()-ROUNDDOWN(D1353,0)&gt;=(WEEKDAY(TODAY())),TODAY()-ROUNDDOWN(D1353,0)&lt;(WEEKDAY(TODAY())+7))</formula>
    </cfRule>
  </conditionalFormatting>
  <conditionalFormatting sqref="D1354">
    <cfRule type="timePeriod" dxfId="3578" priority="3547" timePeriod="lastWeek">
      <formula>AND(TODAY()-ROUNDDOWN(D1354,0)&gt;=(WEEKDAY(TODAY())),TODAY()-ROUNDDOWN(D1354,0)&lt;(WEEKDAY(TODAY())+7))</formula>
    </cfRule>
  </conditionalFormatting>
  <conditionalFormatting sqref="E1364">
    <cfRule type="timePeriod" dxfId="3577" priority="3546" timePeriod="lastWeek">
      <formula>AND(TODAY()-ROUNDDOWN(E1364,0)&gt;=(WEEKDAY(TODAY())),TODAY()-ROUNDDOWN(E1364,0)&lt;(WEEKDAY(TODAY())+7))</formula>
    </cfRule>
  </conditionalFormatting>
  <conditionalFormatting sqref="E1363">
    <cfRule type="timePeriod" dxfId="3576" priority="3545" timePeriod="lastWeek">
      <formula>AND(TODAY()-ROUNDDOWN(E1363,0)&gt;=(WEEKDAY(TODAY())),TODAY()-ROUNDDOWN(E1363,0)&lt;(WEEKDAY(TODAY())+7))</formula>
    </cfRule>
  </conditionalFormatting>
  <conditionalFormatting sqref="D1275">
    <cfRule type="timePeriod" dxfId="3575" priority="3544" timePeriod="lastWeek">
      <formula>AND(TODAY()-ROUNDDOWN(D1275,0)&gt;=(WEEKDAY(TODAY())),TODAY()-ROUNDDOWN(D1275,0)&lt;(WEEKDAY(TODAY())+7))</formula>
    </cfRule>
  </conditionalFormatting>
  <conditionalFormatting sqref="D1328">
    <cfRule type="timePeriod" dxfId="3574" priority="3543" timePeriod="lastWeek">
      <formula>AND(TODAY()-ROUNDDOWN(D1328,0)&gt;=(WEEKDAY(TODAY())),TODAY()-ROUNDDOWN(D1328,0)&lt;(WEEKDAY(TODAY())+7))</formula>
    </cfRule>
  </conditionalFormatting>
  <conditionalFormatting sqref="D1341">
    <cfRule type="timePeriod" dxfId="3573" priority="3542" timePeriod="lastWeek">
      <formula>AND(TODAY()-ROUNDDOWN(D1341,0)&gt;=(WEEKDAY(TODAY())),TODAY()-ROUNDDOWN(D1341,0)&lt;(WEEKDAY(TODAY())+7))</formula>
    </cfRule>
  </conditionalFormatting>
  <conditionalFormatting sqref="D1301">
    <cfRule type="timePeriod" dxfId="3572" priority="3541" timePeriod="lastWeek">
      <formula>AND(TODAY()-ROUNDDOWN(D1301,0)&gt;=(WEEKDAY(TODAY())),TODAY()-ROUNDDOWN(D1301,0)&lt;(WEEKDAY(TODAY())+7))</formula>
    </cfRule>
  </conditionalFormatting>
  <conditionalFormatting sqref="D1305">
    <cfRule type="timePeriod" dxfId="3571" priority="3540" timePeriod="lastWeek">
      <formula>AND(TODAY()-ROUNDDOWN(D1305,0)&gt;=(WEEKDAY(TODAY())),TODAY()-ROUNDDOWN(D1305,0)&lt;(WEEKDAY(TODAY())+7))</formula>
    </cfRule>
  </conditionalFormatting>
  <conditionalFormatting sqref="D1306">
    <cfRule type="timePeriod" dxfId="3570" priority="3539" timePeriod="lastWeek">
      <formula>AND(TODAY()-ROUNDDOWN(D1306,0)&gt;=(WEEKDAY(TODAY())),TODAY()-ROUNDDOWN(D1306,0)&lt;(WEEKDAY(TODAY())+7))</formula>
    </cfRule>
  </conditionalFormatting>
  <conditionalFormatting sqref="D1304">
    <cfRule type="timePeriod" dxfId="3569" priority="3538" timePeriod="lastWeek">
      <formula>AND(TODAY()-ROUNDDOWN(D1304,0)&gt;=(WEEKDAY(TODAY())),TODAY()-ROUNDDOWN(D1304,0)&lt;(WEEKDAY(TODAY())+7))</formula>
    </cfRule>
  </conditionalFormatting>
  <conditionalFormatting sqref="D1336">
    <cfRule type="timePeriod" dxfId="3568" priority="3537" timePeriod="lastWeek">
      <formula>AND(TODAY()-ROUNDDOWN(D1336,0)&gt;=(WEEKDAY(TODAY())),TODAY()-ROUNDDOWN(D1336,0)&lt;(WEEKDAY(TODAY())+7))</formula>
    </cfRule>
  </conditionalFormatting>
  <conditionalFormatting sqref="D1340">
    <cfRule type="timePeriod" dxfId="3567" priority="3536" timePeriod="lastWeek">
      <formula>AND(TODAY()-ROUNDDOWN(D1340,0)&gt;=(WEEKDAY(TODAY())),TODAY()-ROUNDDOWN(D1340,0)&lt;(WEEKDAY(TODAY())+7))</formula>
    </cfRule>
  </conditionalFormatting>
  <conditionalFormatting sqref="D1290">
    <cfRule type="timePeriod" dxfId="3566" priority="3535" timePeriod="lastWeek">
      <formula>AND(TODAY()-ROUNDDOWN(D1290,0)&gt;=(WEEKDAY(TODAY())),TODAY()-ROUNDDOWN(D1290,0)&lt;(WEEKDAY(TODAY())+7))</formula>
    </cfRule>
  </conditionalFormatting>
  <conditionalFormatting sqref="D1274">
    <cfRule type="timePeriod" dxfId="3565" priority="3534" timePeriod="lastWeek">
      <formula>AND(TODAY()-ROUNDDOWN(D1274,0)&gt;=(WEEKDAY(TODAY())),TODAY()-ROUNDDOWN(D1274,0)&lt;(WEEKDAY(TODAY())+7))</formula>
    </cfRule>
  </conditionalFormatting>
  <conditionalFormatting sqref="E1290">
    <cfRule type="timePeriod" dxfId="3564" priority="3533" timePeriod="lastWeek">
      <formula>AND(TODAY()-ROUNDDOWN(E1290,0)&gt;=(WEEKDAY(TODAY())),TODAY()-ROUNDDOWN(E1290,0)&lt;(WEEKDAY(TODAY())+7))</formula>
    </cfRule>
  </conditionalFormatting>
  <conditionalFormatting sqref="D1302">
    <cfRule type="timePeriod" dxfId="3563" priority="3532" timePeriod="lastWeek">
      <formula>AND(TODAY()-ROUNDDOWN(D1302,0)&gt;=(WEEKDAY(TODAY())),TODAY()-ROUNDDOWN(D1302,0)&lt;(WEEKDAY(TODAY())+7))</formula>
    </cfRule>
  </conditionalFormatting>
  <conditionalFormatting sqref="D1335">
    <cfRule type="timePeriod" dxfId="3562" priority="3531" timePeriod="lastWeek">
      <formula>AND(TODAY()-ROUNDDOWN(D1335,0)&gt;=(WEEKDAY(TODAY())),TODAY()-ROUNDDOWN(D1335,0)&lt;(WEEKDAY(TODAY())+7))</formula>
    </cfRule>
  </conditionalFormatting>
  <conditionalFormatting sqref="E1285">
    <cfRule type="timePeriod" dxfId="3561" priority="3530" timePeriod="lastWeek">
      <formula>AND(TODAY()-ROUNDDOWN(E1285,0)&gt;=(WEEKDAY(TODAY())),TODAY()-ROUNDDOWN(E1285,0)&lt;(WEEKDAY(TODAY())+7))</formula>
    </cfRule>
  </conditionalFormatting>
  <conditionalFormatting sqref="D1315">
    <cfRule type="timePeriod" dxfId="3560" priority="3529" timePeriod="lastWeek">
      <formula>AND(TODAY()-ROUNDDOWN(D1315,0)&gt;=(WEEKDAY(TODAY())),TODAY()-ROUNDDOWN(D1315,0)&lt;(WEEKDAY(TODAY())+7))</formula>
    </cfRule>
  </conditionalFormatting>
  <conditionalFormatting sqref="D1299">
    <cfRule type="timePeriod" dxfId="3559" priority="3528" timePeriod="lastWeek">
      <formula>AND(TODAY()-ROUNDDOWN(D1299,0)&gt;=(WEEKDAY(TODAY())),TODAY()-ROUNDDOWN(D1299,0)&lt;(WEEKDAY(TODAY())+7))</formula>
    </cfRule>
  </conditionalFormatting>
  <conditionalFormatting sqref="D1284">
    <cfRule type="timePeriod" dxfId="3558" priority="3527" timePeriod="lastWeek">
      <formula>AND(TODAY()-ROUNDDOWN(D1284,0)&gt;=(WEEKDAY(TODAY())),TODAY()-ROUNDDOWN(D1284,0)&lt;(WEEKDAY(TODAY())+7))</formula>
    </cfRule>
  </conditionalFormatting>
  <conditionalFormatting sqref="E1284">
    <cfRule type="timePeriod" dxfId="3557" priority="3526" timePeriod="lastWeek">
      <formula>AND(TODAY()-ROUNDDOWN(E1284,0)&gt;=(WEEKDAY(TODAY())),TODAY()-ROUNDDOWN(E1284,0)&lt;(WEEKDAY(TODAY())+7))</formula>
    </cfRule>
  </conditionalFormatting>
  <conditionalFormatting sqref="D1352">
    <cfRule type="timePeriod" dxfId="3556" priority="3525" timePeriod="lastWeek">
      <formula>AND(TODAY()-ROUNDDOWN(D1352,0)&gt;=(WEEKDAY(TODAY())),TODAY()-ROUNDDOWN(D1352,0)&lt;(WEEKDAY(TODAY())+7))</formula>
    </cfRule>
  </conditionalFormatting>
  <conditionalFormatting sqref="E1280">
    <cfRule type="timePeriod" dxfId="3555" priority="3524" timePeriod="lastWeek">
      <formula>AND(TODAY()-ROUNDDOWN(E1280,0)&gt;=(WEEKDAY(TODAY())),TODAY()-ROUNDDOWN(E1280,0)&lt;(WEEKDAY(TODAY())+7))</formula>
    </cfRule>
  </conditionalFormatting>
  <conditionalFormatting sqref="D1297">
    <cfRule type="timePeriod" dxfId="3554" priority="3523" timePeriod="lastWeek">
      <formula>AND(TODAY()-ROUNDDOWN(D1297,0)&gt;=(WEEKDAY(TODAY())),TODAY()-ROUNDDOWN(D1297,0)&lt;(WEEKDAY(TODAY())+7))</formula>
    </cfRule>
  </conditionalFormatting>
  <conditionalFormatting sqref="D1309">
    <cfRule type="timePeriod" dxfId="3553" priority="3522" timePeriod="lastWeek">
      <formula>AND(TODAY()-ROUNDDOWN(D1309,0)&gt;=(WEEKDAY(TODAY())),TODAY()-ROUNDDOWN(D1309,0)&lt;(WEEKDAY(TODAY())+7))</formula>
    </cfRule>
  </conditionalFormatting>
  <conditionalFormatting sqref="D1278">
    <cfRule type="timePeriod" dxfId="3552" priority="3521" timePeriod="lastWeek">
      <formula>AND(TODAY()-ROUNDDOWN(D1278,0)&gt;=(WEEKDAY(TODAY())),TODAY()-ROUNDDOWN(D1278,0)&lt;(WEEKDAY(TODAY())+7))</formula>
    </cfRule>
  </conditionalFormatting>
  <conditionalFormatting sqref="D1298">
    <cfRule type="timePeriod" dxfId="3551" priority="3520" timePeriod="lastWeek">
      <formula>AND(TODAY()-ROUNDDOWN(D1298,0)&gt;=(WEEKDAY(TODAY())),TODAY()-ROUNDDOWN(D1298,0)&lt;(WEEKDAY(TODAY())+7))</formula>
    </cfRule>
  </conditionalFormatting>
  <conditionalFormatting sqref="D1300">
    <cfRule type="timePeriod" dxfId="3550" priority="3519" timePeriod="lastWeek">
      <formula>AND(TODAY()-ROUNDDOWN(D1300,0)&gt;=(WEEKDAY(TODAY())),TODAY()-ROUNDDOWN(D1300,0)&lt;(WEEKDAY(TODAY())+7))</formula>
    </cfRule>
  </conditionalFormatting>
  <conditionalFormatting sqref="D1270">
    <cfRule type="timePeriod" dxfId="3549" priority="3518" timePeriod="lastWeek">
      <formula>AND(TODAY()-ROUNDDOWN(D1270,0)&gt;=(WEEKDAY(TODAY())),TODAY()-ROUNDDOWN(D1270,0)&lt;(WEEKDAY(TODAY())+7))</formula>
    </cfRule>
  </conditionalFormatting>
  <conditionalFormatting sqref="E1282">
    <cfRule type="timePeriod" dxfId="3548" priority="3517" timePeriod="lastWeek">
      <formula>AND(TODAY()-ROUNDDOWN(E1282,0)&gt;=(WEEKDAY(TODAY())),TODAY()-ROUNDDOWN(E1282,0)&lt;(WEEKDAY(TODAY())+7))</formula>
    </cfRule>
  </conditionalFormatting>
  <conditionalFormatting sqref="E1278">
    <cfRule type="timePeriod" dxfId="3547" priority="3516" timePeriod="lastWeek">
      <formula>AND(TODAY()-ROUNDDOWN(E1278,0)&gt;=(WEEKDAY(TODAY())),TODAY()-ROUNDDOWN(E1278,0)&lt;(WEEKDAY(TODAY())+7))</formula>
    </cfRule>
  </conditionalFormatting>
  <conditionalFormatting sqref="D1269">
    <cfRule type="timePeriod" dxfId="3546" priority="3515" timePeriod="lastWeek">
      <formula>AND(TODAY()-ROUNDDOWN(D1269,0)&gt;=(WEEKDAY(TODAY())),TODAY()-ROUNDDOWN(D1269,0)&lt;(WEEKDAY(TODAY())+7))</formula>
    </cfRule>
  </conditionalFormatting>
  <conditionalFormatting sqref="D1281">
    <cfRule type="timePeriod" dxfId="3545" priority="3514" timePeriod="lastWeek">
      <formula>AND(TODAY()-ROUNDDOWN(D1281,0)&gt;=(WEEKDAY(TODAY())),TODAY()-ROUNDDOWN(D1281,0)&lt;(WEEKDAY(TODAY())+7))</formula>
    </cfRule>
  </conditionalFormatting>
  <conditionalFormatting sqref="E1281">
    <cfRule type="timePeriod" dxfId="3544" priority="3513" timePeriod="lastWeek">
      <formula>AND(TODAY()-ROUNDDOWN(E1281,0)&gt;=(WEEKDAY(TODAY())),TODAY()-ROUNDDOWN(E1281,0)&lt;(WEEKDAY(TODAY())+7))</formula>
    </cfRule>
  </conditionalFormatting>
  <conditionalFormatting sqref="D1333">
    <cfRule type="timePeriod" dxfId="3543" priority="3512" timePeriod="lastWeek">
      <formula>AND(TODAY()-ROUNDDOWN(D1333,0)&gt;=(WEEKDAY(TODAY())),TODAY()-ROUNDDOWN(D1333,0)&lt;(WEEKDAY(TODAY())+7))</formula>
    </cfRule>
  </conditionalFormatting>
  <conditionalFormatting sqref="D1316">
    <cfRule type="timePeriod" dxfId="3542" priority="3511" timePeriod="lastWeek">
      <formula>AND(TODAY()-ROUNDDOWN(D1316,0)&gt;=(WEEKDAY(TODAY())),TODAY()-ROUNDDOWN(D1316,0)&lt;(WEEKDAY(TODAY())+7))</formula>
    </cfRule>
  </conditionalFormatting>
  <conditionalFormatting sqref="E1370">
    <cfRule type="timePeriod" dxfId="3541" priority="3510" timePeriod="lastWeek">
      <formula>AND(TODAY()-ROUNDDOWN(E1370,0)&gt;=(WEEKDAY(TODAY())),TODAY()-ROUNDDOWN(E1370,0)&lt;(WEEKDAY(TODAY())+7))</formula>
    </cfRule>
  </conditionalFormatting>
  <conditionalFormatting sqref="E1347">
    <cfRule type="timePeriod" dxfId="3540" priority="3509" timePeriod="lastWeek">
      <formula>AND(TODAY()-ROUNDDOWN(E1347,0)&gt;=(WEEKDAY(TODAY())),TODAY()-ROUNDDOWN(E1347,0)&lt;(WEEKDAY(TODAY())+7))</formula>
    </cfRule>
  </conditionalFormatting>
  <conditionalFormatting sqref="E1373">
    <cfRule type="timePeriod" dxfId="3539" priority="3508" timePeriod="lastWeek">
      <formula>AND(TODAY()-ROUNDDOWN(E1373,0)&gt;=(WEEKDAY(TODAY())),TODAY()-ROUNDDOWN(E1373,0)&lt;(WEEKDAY(TODAY())+7))</formula>
    </cfRule>
  </conditionalFormatting>
  <conditionalFormatting sqref="D1271">
    <cfRule type="timePeriod" dxfId="3538" priority="3507" timePeriod="lastWeek">
      <formula>AND(TODAY()-ROUNDDOWN(D1271,0)&gt;=(WEEKDAY(TODAY())),TODAY()-ROUNDDOWN(D1271,0)&lt;(WEEKDAY(TODAY())+7))</formula>
    </cfRule>
  </conditionalFormatting>
  <conditionalFormatting sqref="E1374">
    <cfRule type="timePeriod" dxfId="3537" priority="3506" timePeriod="lastWeek">
      <formula>AND(TODAY()-ROUNDDOWN(E1374,0)&gt;=(WEEKDAY(TODAY())),TODAY()-ROUNDDOWN(E1374,0)&lt;(WEEKDAY(TODAY())+7))</formula>
    </cfRule>
  </conditionalFormatting>
  <conditionalFormatting sqref="D1272">
    <cfRule type="timePeriod" dxfId="3536" priority="3505" timePeriod="lastWeek">
      <formula>AND(TODAY()-ROUNDDOWN(D1272,0)&gt;=(WEEKDAY(TODAY())),TODAY()-ROUNDDOWN(D1272,0)&lt;(WEEKDAY(TODAY())+7))</formula>
    </cfRule>
  </conditionalFormatting>
  <conditionalFormatting sqref="D1321:D1323">
    <cfRule type="timePeriod" dxfId="3535" priority="3504" timePeriod="lastWeek">
      <formula>AND(TODAY()-ROUNDDOWN(D1321,0)&gt;=(WEEKDAY(TODAY())),TODAY()-ROUNDDOWN(D1321,0)&lt;(WEEKDAY(TODAY())+7))</formula>
    </cfRule>
  </conditionalFormatting>
  <conditionalFormatting sqref="D1277">
    <cfRule type="timePeriod" dxfId="3534" priority="3503" timePeriod="lastWeek">
      <formula>AND(TODAY()-ROUNDDOWN(D1277,0)&gt;=(WEEKDAY(TODAY())),TODAY()-ROUNDDOWN(D1277,0)&lt;(WEEKDAY(TODAY())+7))</formula>
    </cfRule>
  </conditionalFormatting>
  <conditionalFormatting sqref="D1288">
    <cfRule type="timePeriod" dxfId="3533" priority="3502" timePeriod="lastWeek">
      <formula>AND(TODAY()-ROUNDDOWN(D1288,0)&gt;=(WEEKDAY(TODAY())),TODAY()-ROUNDDOWN(D1288,0)&lt;(WEEKDAY(TODAY())+7))</formula>
    </cfRule>
  </conditionalFormatting>
  <conditionalFormatting sqref="D1289">
    <cfRule type="timePeriod" dxfId="3532" priority="3501" timePeriod="lastWeek">
      <formula>AND(TODAY()-ROUNDDOWN(D1289,0)&gt;=(WEEKDAY(TODAY())),TODAY()-ROUNDDOWN(D1289,0)&lt;(WEEKDAY(TODAY())+7))</formula>
    </cfRule>
  </conditionalFormatting>
  <conditionalFormatting sqref="D1317">
    <cfRule type="timePeriod" dxfId="3531" priority="3500" timePeriod="lastWeek">
      <formula>AND(TODAY()-ROUNDDOWN(D1317,0)&gt;=(WEEKDAY(TODAY())),TODAY()-ROUNDDOWN(D1317,0)&lt;(WEEKDAY(TODAY())+7))</formula>
    </cfRule>
  </conditionalFormatting>
  <conditionalFormatting sqref="D1324:D1326">
    <cfRule type="timePeriod" dxfId="3530" priority="3499" timePeriod="lastWeek">
      <formula>AND(TODAY()-ROUNDDOWN(D1324,0)&gt;=(WEEKDAY(TODAY())),TODAY()-ROUNDDOWN(D1324,0)&lt;(WEEKDAY(TODAY())+7))</formula>
    </cfRule>
  </conditionalFormatting>
  <conditionalFormatting sqref="D1337">
    <cfRule type="timePeriod" dxfId="3529" priority="3498" timePeriod="lastWeek">
      <formula>AND(TODAY()-ROUNDDOWN(D1337,0)&gt;=(WEEKDAY(TODAY())),TODAY()-ROUNDDOWN(D1337,0)&lt;(WEEKDAY(TODAY())+7))</formula>
    </cfRule>
  </conditionalFormatting>
  <conditionalFormatting sqref="D1338">
    <cfRule type="timePeriod" dxfId="3528" priority="3497" timePeriod="lastWeek">
      <formula>AND(TODAY()-ROUNDDOWN(D1338,0)&gt;=(WEEKDAY(TODAY())),TODAY()-ROUNDDOWN(D1338,0)&lt;(WEEKDAY(TODAY())+7))</formula>
    </cfRule>
  </conditionalFormatting>
  <conditionalFormatting sqref="D1334">
    <cfRule type="timePeriod" dxfId="3527" priority="3496" timePeriod="lastWeek">
      <formula>AND(TODAY()-ROUNDDOWN(D1334,0)&gt;=(WEEKDAY(TODAY())),TODAY()-ROUNDDOWN(D1334,0)&lt;(WEEKDAY(TODAY())+7))</formula>
    </cfRule>
  </conditionalFormatting>
  <conditionalFormatting sqref="E1371">
    <cfRule type="timePeriod" dxfId="3526" priority="3495" timePeriod="lastWeek">
      <formula>AND(TODAY()-ROUNDDOWN(E1371,0)&gt;=(WEEKDAY(TODAY())),TODAY()-ROUNDDOWN(E1371,0)&lt;(WEEKDAY(TODAY())+7))</formula>
    </cfRule>
  </conditionalFormatting>
  <conditionalFormatting sqref="E1345">
    <cfRule type="timePeriod" dxfId="3525" priority="3494" timePeriod="lastWeek">
      <formula>AND(TODAY()-ROUNDDOWN(E1345,0)&gt;=(WEEKDAY(TODAY())),TODAY()-ROUNDDOWN(E1345,0)&lt;(WEEKDAY(TODAY())+7))</formula>
    </cfRule>
  </conditionalFormatting>
  <conditionalFormatting sqref="E1346">
    <cfRule type="timePeriod" dxfId="3524" priority="3493" timePeriod="lastWeek">
      <formula>AND(TODAY()-ROUNDDOWN(E1346,0)&gt;=(WEEKDAY(TODAY())),TODAY()-ROUNDDOWN(E1346,0)&lt;(WEEKDAY(TODAY())+7))</formula>
    </cfRule>
  </conditionalFormatting>
  <conditionalFormatting sqref="E1349">
    <cfRule type="timePeriod" dxfId="3523" priority="3492" timePeriod="lastWeek">
      <formula>AND(TODAY()-ROUNDDOWN(E1349,0)&gt;=(WEEKDAY(TODAY())),TODAY()-ROUNDDOWN(E1349,0)&lt;(WEEKDAY(TODAY())+7))</formula>
    </cfRule>
  </conditionalFormatting>
  <conditionalFormatting sqref="E1368">
    <cfRule type="timePeriod" dxfId="3522" priority="3491" timePeriod="lastWeek">
      <formula>AND(TODAY()-ROUNDDOWN(E1368,0)&gt;=(WEEKDAY(TODAY())),TODAY()-ROUNDDOWN(E1368,0)&lt;(WEEKDAY(TODAY())+7))</formula>
    </cfRule>
  </conditionalFormatting>
  <conditionalFormatting sqref="E1369">
    <cfRule type="timePeriod" dxfId="3521" priority="3490" timePeriod="lastWeek">
      <formula>AND(TODAY()-ROUNDDOWN(E1369,0)&gt;=(WEEKDAY(TODAY())),TODAY()-ROUNDDOWN(E1369,0)&lt;(WEEKDAY(TODAY())+7))</formula>
    </cfRule>
  </conditionalFormatting>
  <conditionalFormatting sqref="D1396">
    <cfRule type="timePeriod" dxfId="3520" priority="3489" timePeriod="lastWeek">
      <formula>AND(TODAY()-ROUNDDOWN(D1396,0)&gt;=(WEEKDAY(TODAY())),TODAY()-ROUNDDOWN(D1396,0)&lt;(WEEKDAY(TODAY())+7))</formula>
    </cfRule>
  </conditionalFormatting>
  <conditionalFormatting sqref="E1372">
    <cfRule type="timePeriod" dxfId="3519" priority="3488" timePeriod="lastWeek">
      <formula>AND(TODAY()-ROUNDDOWN(E1372,0)&gt;=(WEEKDAY(TODAY())),TODAY()-ROUNDDOWN(E1372,0)&lt;(WEEKDAY(TODAY())+7))</formula>
    </cfRule>
  </conditionalFormatting>
  <conditionalFormatting sqref="D1406">
    <cfRule type="timePeriod" dxfId="3518" priority="3487" timePeriod="lastWeek">
      <formula>AND(TODAY()-ROUNDDOWN(D1406,0)&gt;=(WEEKDAY(TODAY())),TODAY()-ROUNDDOWN(D1406,0)&lt;(WEEKDAY(TODAY())+7))</formula>
    </cfRule>
  </conditionalFormatting>
  <conditionalFormatting sqref="D1384">
    <cfRule type="timePeriod" dxfId="3517" priority="3486" timePeriod="lastWeek">
      <formula>AND(TODAY()-ROUNDDOWN(D1384,0)&gt;=(WEEKDAY(TODAY())),TODAY()-ROUNDDOWN(D1384,0)&lt;(WEEKDAY(TODAY())+7))</formula>
    </cfRule>
  </conditionalFormatting>
  <conditionalFormatting sqref="D1391">
    <cfRule type="timePeriod" dxfId="3516" priority="3485" timePeriod="lastWeek">
      <formula>AND(TODAY()-ROUNDDOWN(D1391,0)&gt;=(WEEKDAY(TODAY())),TODAY()-ROUNDDOWN(D1391,0)&lt;(WEEKDAY(TODAY())+7))</formula>
    </cfRule>
  </conditionalFormatting>
  <conditionalFormatting sqref="D1392">
    <cfRule type="timePeriod" dxfId="3515" priority="3484" timePeriod="lastWeek">
      <formula>AND(TODAY()-ROUNDDOWN(D1392,0)&gt;=(WEEKDAY(TODAY())),TODAY()-ROUNDDOWN(D1392,0)&lt;(WEEKDAY(TODAY())+7))</formula>
    </cfRule>
  </conditionalFormatting>
  <conditionalFormatting sqref="D1386">
    <cfRule type="timePeriod" dxfId="3514" priority="3483" timePeriod="lastWeek">
      <formula>AND(TODAY()-ROUNDDOWN(D1386,0)&gt;=(WEEKDAY(TODAY())),TODAY()-ROUNDDOWN(D1386,0)&lt;(WEEKDAY(TODAY())+7))</formula>
    </cfRule>
  </conditionalFormatting>
  <conditionalFormatting sqref="D1393">
    <cfRule type="timePeriod" dxfId="3513" priority="3482" timePeriod="lastWeek">
      <formula>AND(TODAY()-ROUNDDOWN(D1393,0)&gt;=(WEEKDAY(TODAY())),TODAY()-ROUNDDOWN(D1393,0)&lt;(WEEKDAY(TODAY())+7))</formula>
    </cfRule>
  </conditionalFormatting>
  <conditionalFormatting sqref="D1379">
    <cfRule type="timePeriod" dxfId="3512" priority="3481" timePeriod="lastWeek">
      <formula>AND(TODAY()-ROUNDDOWN(D1379,0)&gt;=(WEEKDAY(TODAY())),TODAY()-ROUNDDOWN(D1379,0)&lt;(WEEKDAY(TODAY())+7))</formula>
    </cfRule>
  </conditionalFormatting>
  <conditionalFormatting sqref="E1386">
    <cfRule type="timePeriod" dxfId="3511" priority="3480" timePeriod="lastWeek">
      <formula>AND(TODAY()-ROUNDDOWN(E1386,0)&gt;=(WEEKDAY(TODAY())),TODAY()-ROUNDDOWN(E1386,0)&lt;(WEEKDAY(TODAY())+7))</formula>
    </cfRule>
  </conditionalFormatting>
  <conditionalFormatting sqref="D1444">
    <cfRule type="timePeriod" dxfId="3510" priority="3479" timePeriod="lastWeek">
      <formula>AND(TODAY()-ROUNDDOWN(D1444,0)&gt;=(WEEKDAY(TODAY())),TODAY()-ROUNDDOWN(D1444,0)&lt;(WEEKDAY(TODAY())+7))</formula>
    </cfRule>
  </conditionalFormatting>
  <conditionalFormatting sqref="D1432">
    <cfRule type="timePeriod" dxfId="3509" priority="3478" timePeriod="lastWeek">
      <formula>AND(TODAY()-ROUNDDOWN(D1432,0)&gt;=(WEEKDAY(TODAY())),TODAY()-ROUNDDOWN(D1432,0)&lt;(WEEKDAY(TODAY())+7))</formula>
    </cfRule>
  </conditionalFormatting>
  <conditionalFormatting sqref="D1400">
    <cfRule type="timePeriod" dxfId="3508" priority="3477" timePeriod="lastWeek">
      <formula>AND(TODAY()-ROUNDDOWN(D1400,0)&gt;=(WEEKDAY(TODAY())),TODAY()-ROUNDDOWN(D1400,0)&lt;(WEEKDAY(TODAY())+7))</formula>
    </cfRule>
  </conditionalFormatting>
  <conditionalFormatting sqref="D1422">
    <cfRule type="timePeriod" dxfId="3507" priority="3476" timePeriod="lastWeek">
      <formula>AND(TODAY()-ROUNDDOWN(D1422,0)&gt;=(WEEKDAY(TODAY())),TODAY()-ROUNDDOWN(D1422,0)&lt;(WEEKDAY(TODAY())+7))</formula>
    </cfRule>
  </conditionalFormatting>
  <conditionalFormatting sqref="D1439">
    <cfRule type="timePeriod" dxfId="3506" priority="3475" timePeriod="lastWeek">
      <formula>AND(TODAY()-ROUNDDOWN(D1439,0)&gt;=(WEEKDAY(TODAY())),TODAY()-ROUNDDOWN(D1439,0)&lt;(WEEKDAY(TODAY())+7))</formula>
    </cfRule>
  </conditionalFormatting>
  <conditionalFormatting sqref="D1403">
    <cfRule type="timePeriod" dxfId="3505" priority="3474" timePeriod="lastWeek">
      <formula>AND(TODAY()-ROUNDDOWN(D1403,0)&gt;=(WEEKDAY(TODAY())),TODAY()-ROUNDDOWN(D1403,0)&lt;(WEEKDAY(TODAY())+7))</formula>
    </cfRule>
  </conditionalFormatting>
  <conditionalFormatting sqref="D1431">
    <cfRule type="timePeriod" dxfId="3504" priority="3473" timePeriod="lastWeek">
      <formula>AND(TODAY()-ROUNDDOWN(D1431,0)&gt;=(WEEKDAY(TODAY())),TODAY()-ROUNDDOWN(D1431,0)&lt;(WEEKDAY(TODAY())+7))</formula>
    </cfRule>
  </conditionalFormatting>
  <conditionalFormatting sqref="D1420">
    <cfRule type="timePeriod" dxfId="3503" priority="3472" timePeriod="lastWeek">
      <formula>AND(TODAY()-ROUNDDOWN(D1420,0)&gt;=(WEEKDAY(TODAY())),TODAY()-ROUNDDOWN(D1420,0)&lt;(WEEKDAY(TODAY())+7))</formula>
    </cfRule>
  </conditionalFormatting>
  <conditionalFormatting sqref="D1423">
    <cfRule type="timePeriod" dxfId="3502" priority="3471" timePeriod="lastWeek">
      <formula>AND(TODAY()-ROUNDDOWN(D1423,0)&gt;=(WEEKDAY(TODAY())),TODAY()-ROUNDDOWN(D1423,0)&lt;(WEEKDAY(TODAY())+7))</formula>
    </cfRule>
  </conditionalFormatting>
  <conditionalFormatting sqref="D1395">
    <cfRule type="timePeriod" dxfId="3501" priority="3470" timePeriod="lastWeek">
      <formula>AND(TODAY()-ROUNDDOWN(D1395,0)&gt;=(WEEKDAY(TODAY())),TODAY()-ROUNDDOWN(D1395,0)&lt;(WEEKDAY(TODAY())+7))</formula>
    </cfRule>
  </conditionalFormatting>
  <conditionalFormatting sqref="D1421">
    <cfRule type="timePeriod" dxfId="3500" priority="3469" timePeriod="lastWeek">
      <formula>AND(TODAY()-ROUNDDOWN(D1421,0)&gt;=(WEEKDAY(TODAY())),TODAY()-ROUNDDOWN(D1421,0)&lt;(WEEKDAY(TODAY())+7))</formula>
    </cfRule>
  </conditionalFormatting>
  <conditionalFormatting sqref="D1411">
    <cfRule type="timePeriod" dxfId="3499" priority="3468" timePeriod="lastWeek">
      <formula>AND(TODAY()-ROUNDDOWN(D1411,0)&gt;=(WEEKDAY(TODAY())),TODAY()-ROUNDDOWN(D1411,0)&lt;(WEEKDAY(TODAY())+7))</formula>
    </cfRule>
  </conditionalFormatting>
  <conditionalFormatting sqref="D1407">
    <cfRule type="timePeriod" dxfId="3498" priority="3467" timePeriod="lastWeek">
      <formula>AND(TODAY()-ROUNDDOWN(D1407,0)&gt;=(WEEKDAY(TODAY())),TODAY()-ROUNDDOWN(D1407,0)&lt;(WEEKDAY(TODAY())+7))</formula>
    </cfRule>
  </conditionalFormatting>
  <conditionalFormatting sqref="D1426">
    <cfRule type="timePeriod" dxfId="3497" priority="3466" timePeriod="lastWeek">
      <formula>AND(TODAY()-ROUNDDOWN(D1426,0)&gt;=(WEEKDAY(TODAY())),TODAY()-ROUNDDOWN(D1426,0)&lt;(WEEKDAY(TODAY())+7))</formula>
    </cfRule>
  </conditionalFormatting>
  <conditionalFormatting sqref="E1459">
    <cfRule type="timePeriod" dxfId="3496" priority="3465" timePeriod="lastWeek">
      <formula>AND(TODAY()-ROUNDDOWN(E1459,0)&gt;=(WEEKDAY(TODAY())),TODAY()-ROUNDDOWN(E1459,0)&lt;(WEEKDAY(TODAY())+7))</formula>
    </cfRule>
  </conditionalFormatting>
  <conditionalFormatting sqref="D1402">
    <cfRule type="timePeriod" dxfId="3495" priority="3464" timePeriod="lastWeek">
      <formula>AND(TODAY()-ROUNDDOWN(D1402,0)&gt;=(WEEKDAY(TODAY())),TODAY()-ROUNDDOWN(D1402,0)&lt;(WEEKDAY(TODAY())+7))</formula>
    </cfRule>
  </conditionalFormatting>
  <conditionalFormatting sqref="D1404">
    <cfRule type="timePeriod" dxfId="3494" priority="3463" timePeriod="lastWeek">
      <formula>AND(TODAY()-ROUNDDOWN(D1404,0)&gt;=(WEEKDAY(TODAY())),TODAY()-ROUNDDOWN(D1404,0)&lt;(WEEKDAY(TODAY())+7))</formula>
    </cfRule>
  </conditionalFormatting>
  <conditionalFormatting sqref="D1401">
    <cfRule type="timePeriod" dxfId="3493" priority="3462" timePeriod="lastWeek">
      <formula>AND(TODAY()-ROUNDDOWN(D1401,0)&gt;=(WEEKDAY(TODAY())),TODAY()-ROUNDDOWN(D1401,0)&lt;(WEEKDAY(TODAY())+7))</formula>
    </cfRule>
  </conditionalFormatting>
  <conditionalFormatting sqref="D1443">
    <cfRule type="timePeriod" dxfId="3492" priority="3461" timePeriod="lastWeek">
      <formula>AND(TODAY()-ROUNDDOWN(D1443,0)&gt;=(WEEKDAY(TODAY())),TODAY()-ROUNDDOWN(D1443,0)&lt;(WEEKDAY(TODAY())+7))</formula>
    </cfRule>
  </conditionalFormatting>
  <conditionalFormatting sqref="D1430">
    <cfRule type="timePeriod" dxfId="3491" priority="3460" timePeriod="lastWeek">
      <formula>AND(TODAY()-ROUNDDOWN(D1430,0)&gt;=(WEEKDAY(TODAY())),TODAY()-ROUNDDOWN(D1430,0)&lt;(WEEKDAY(TODAY())+7))</formula>
    </cfRule>
  </conditionalFormatting>
  <conditionalFormatting sqref="D1467">
    <cfRule type="timePeriod" dxfId="3490" priority="3459" timePeriod="lastWeek">
      <formula>AND(TODAY()-ROUNDDOWN(D1467,0)&gt;=(WEEKDAY(TODAY())),TODAY()-ROUNDDOWN(D1467,0)&lt;(WEEKDAY(TODAY())+7))</formula>
    </cfRule>
  </conditionalFormatting>
  <conditionalFormatting sqref="D1473">
    <cfRule type="timePeriod" dxfId="3489" priority="3458" timePeriod="lastWeek">
      <formula>AND(TODAY()-ROUNDDOWN(D1473,0)&gt;=(WEEKDAY(TODAY())),TODAY()-ROUNDDOWN(D1473,0)&lt;(WEEKDAY(TODAY())+7))</formula>
    </cfRule>
  </conditionalFormatting>
  <conditionalFormatting sqref="D1472">
    <cfRule type="timePeriod" dxfId="3488" priority="3457" timePeriod="lastWeek">
      <formula>AND(TODAY()-ROUNDDOWN(D1472,0)&gt;=(WEEKDAY(TODAY())),TODAY()-ROUNDDOWN(D1472,0)&lt;(WEEKDAY(TODAY())+7))</formula>
    </cfRule>
  </conditionalFormatting>
  <conditionalFormatting sqref="D1399">
    <cfRule type="timePeriod" dxfId="3487" priority="3456" timePeriod="lastWeek">
      <formula>AND(TODAY()-ROUNDDOWN(D1399,0)&gt;=(WEEKDAY(TODAY())),TODAY()-ROUNDDOWN(D1399,0)&lt;(WEEKDAY(TODAY())+7))</formula>
    </cfRule>
  </conditionalFormatting>
  <conditionalFormatting sqref="E1460">
    <cfRule type="timePeriod" dxfId="3486" priority="3455" timePeriod="lastWeek">
      <formula>AND(TODAY()-ROUNDDOWN(E1460,0)&gt;=(WEEKDAY(TODAY())),TODAY()-ROUNDDOWN(E1460,0)&lt;(WEEKDAY(TODAY())+7))</formula>
    </cfRule>
  </conditionalFormatting>
  <conditionalFormatting sqref="D1470">
    <cfRule type="timePeriod" dxfId="3485" priority="3454" timePeriod="lastWeek">
      <formula>AND(TODAY()-ROUNDDOWN(D1470,0)&gt;=(WEEKDAY(TODAY())),TODAY()-ROUNDDOWN(D1470,0)&lt;(WEEKDAY(TODAY())+7))</formula>
    </cfRule>
  </conditionalFormatting>
  <conditionalFormatting sqref="D1474">
    <cfRule type="timePeriod" dxfId="3484" priority="3453" timePeriod="lastWeek">
      <formula>AND(TODAY()-ROUNDDOWN(D1474,0)&gt;=(WEEKDAY(TODAY())),TODAY()-ROUNDDOWN(D1474,0)&lt;(WEEKDAY(TODAY())+7))</formula>
    </cfRule>
  </conditionalFormatting>
  <conditionalFormatting sqref="D1471">
    <cfRule type="timePeriod" dxfId="3483" priority="3452" timePeriod="lastWeek">
      <formula>AND(TODAY()-ROUNDDOWN(D1471,0)&gt;=(WEEKDAY(TODAY())),TODAY()-ROUNDDOWN(D1471,0)&lt;(WEEKDAY(TODAY())+7))</formula>
    </cfRule>
  </conditionalFormatting>
  <conditionalFormatting sqref="D1476">
    <cfRule type="timePeriod" dxfId="3482" priority="3451" timePeriod="lastWeek">
      <formula>AND(TODAY()-ROUNDDOWN(D1476,0)&gt;=(WEEKDAY(TODAY())),TODAY()-ROUNDDOWN(D1476,0)&lt;(WEEKDAY(TODAY())+7))</formula>
    </cfRule>
  </conditionalFormatting>
  <conditionalFormatting sqref="E1476">
    <cfRule type="timePeriod" dxfId="3481" priority="3450" timePeriod="lastWeek">
      <formula>AND(TODAY()-ROUNDDOWN(E1476,0)&gt;=(WEEKDAY(TODAY())),TODAY()-ROUNDDOWN(E1476,0)&lt;(WEEKDAY(TODAY())+7))</formula>
    </cfRule>
  </conditionalFormatting>
  <conditionalFormatting sqref="D1475">
    <cfRule type="timePeriod" dxfId="3480" priority="3449" timePeriod="lastWeek">
      <formula>AND(TODAY()-ROUNDDOWN(D1475,0)&gt;=(WEEKDAY(TODAY())),TODAY()-ROUNDDOWN(D1475,0)&lt;(WEEKDAY(TODAY())+7))</formula>
    </cfRule>
  </conditionalFormatting>
  <conditionalFormatting sqref="E1473">
    <cfRule type="timePeriod" dxfId="3479" priority="3448" timePeriod="lastWeek">
      <formula>AND(TODAY()-ROUNDDOWN(E1473,0)&gt;=(WEEKDAY(TODAY())),TODAY()-ROUNDDOWN(E1473,0)&lt;(WEEKDAY(TODAY())+7))</formula>
    </cfRule>
  </conditionalFormatting>
  <conditionalFormatting sqref="D1465">
    <cfRule type="timePeriod" dxfId="3478" priority="3447" timePeriod="lastWeek">
      <formula>AND(TODAY()-ROUNDDOWN(D1465,0)&gt;=(WEEKDAY(TODAY())),TODAY()-ROUNDDOWN(D1465,0)&lt;(WEEKDAY(TODAY())+7))</formula>
    </cfRule>
  </conditionalFormatting>
  <conditionalFormatting sqref="D1468">
    <cfRule type="timePeriod" dxfId="3477" priority="3446" timePeriod="lastWeek">
      <formula>AND(TODAY()-ROUNDDOWN(D1468,0)&gt;=(WEEKDAY(TODAY())),TODAY()-ROUNDDOWN(D1468,0)&lt;(WEEKDAY(TODAY())+7))</formula>
    </cfRule>
  </conditionalFormatting>
  <conditionalFormatting sqref="D1469">
    <cfRule type="timePeriod" dxfId="3476" priority="3445" timePeriod="lastWeek">
      <formula>AND(TODAY()-ROUNDDOWN(D1469,0)&gt;=(WEEKDAY(TODAY())),TODAY()-ROUNDDOWN(D1469,0)&lt;(WEEKDAY(TODAY())+7))</formula>
    </cfRule>
  </conditionalFormatting>
  <conditionalFormatting sqref="E1472">
    <cfRule type="timePeriod" dxfId="3475" priority="3444" timePeriod="lastWeek">
      <formula>AND(TODAY()-ROUNDDOWN(E1472,0)&gt;=(WEEKDAY(TODAY())),TODAY()-ROUNDDOWN(E1472,0)&lt;(WEEKDAY(TODAY())+7))</formula>
    </cfRule>
  </conditionalFormatting>
  <conditionalFormatting sqref="D1382">
    <cfRule type="timePeriod" dxfId="3474" priority="3443" timePeriod="lastWeek">
      <formula>AND(TODAY()-ROUNDDOWN(D1382,0)&gt;=(WEEKDAY(TODAY())),TODAY()-ROUNDDOWN(D1382,0)&lt;(WEEKDAY(TODAY())+7))</formula>
    </cfRule>
  </conditionalFormatting>
  <conditionalFormatting sqref="D1442">
    <cfRule type="timePeriod" dxfId="3473" priority="3442" timePeriod="lastWeek">
      <formula>AND(TODAY()-ROUNDDOWN(D1442,0)&gt;=(WEEKDAY(TODAY())),TODAY()-ROUNDDOWN(D1442,0)&lt;(WEEKDAY(TODAY())+7))</formula>
    </cfRule>
  </conditionalFormatting>
  <conditionalFormatting sqref="D1409">
    <cfRule type="timePeriod" dxfId="3472" priority="3441" timePeriod="lastWeek">
      <formula>AND(TODAY()-ROUNDDOWN(D1409,0)&gt;=(WEEKDAY(TODAY())),TODAY()-ROUNDDOWN(D1409,0)&lt;(WEEKDAY(TODAY())+7))</formula>
    </cfRule>
  </conditionalFormatting>
  <conditionalFormatting sqref="D1413">
    <cfRule type="timePeriod" dxfId="3471" priority="3440" timePeriod="lastWeek">
      <formula>AND(TODAY()-ROUNDDOWN(D1413,0)&gt;=(WEEKDAY(TODAY())),TODAY()-ROUNDDOWN(D1413,0)&lt;(WEEKDAY(TODAY())+7))</formula>
    </cfRule>
  </conditionalFormatting>
  <conditionalFormatting sqref="D1414">
    <cfRule type="timePeriod" dxfId="3470" priority="3439" timePeriod="lastWeek">
      <formula>AND(TODAY()-ROUNDDOWN(D1414,0)&gt;=(WEEKDAY(TODAY())),TODAY()-ROUNDDOWN(D1414,0)&lt;(WEEKDAY(TODAY())+7))</formula>
    </cfRule>
  </conditionalFormatting>
  <conditionalFormatting sqref="D1412">
    <cfRule type="timePeriod" dxfId="3469" priority="3438" timePeriod="lastWeek">
      <formula>AND(TODAY()-ROUNDDOWN(D1412,0)&gt;=(WEEKDAY(TODAY())),TODAY()-ROUNDDOWN(D1412,0)&lt;(WEEKDAY(TODAY())+7))</formula>
    </cfRule>
  </conditionalFormatting>
  <conditionalFormatting sqref="D1466">
    <cfRule type="timePeriod" dxfId="3468" priority="3437" timePeriod="lastWeek">
      <formula>AND(TODAY()-ROUNDDOWN(D1466,0)&gt;=(WEEKDAY(TODAY())),TODAY()-ROUNDDOWN(D1466,0)&lt;(WEEKDAY(TODAY())+7))</formula>
    </cfRule>
  </conditionalFormatting>
  <conditionalFormatting sqref="D1398">
    <cfRule type="timePeriod" dxfId="3467" priority="3436" timePeriod="lastWeek">
      <formula>AND(TODAY()-ROUNDDOWN(D1398,0)&gt;=(WEEKDAY(TODAY())),TODAY()-ROUNDDOWN(D1398,0)&lt;(WEEKDAY(TODAY())+7))</formula>
    </cfRule>
  </conditionalFormatting>
  <conditionalFormatting sqref="D1381">
    <cfRule type="timePeriod" dxfId="3466" priority="3435" timePeriod="lastWeek">
      <formula>AND(TODAY()-ROUNDDOWN(D1381,0)&gt;=(WEEKDAY(TODAY())),TODAY()-ROUNDDOWN(D1381,0)&lt;(WEEKDAY(TODAY())+7))</formula>
    </cfRule>
  </conditionalFormatting>
  <conditionalFormatting sqref="E1398">
    <cfRule type="timePeriod" dxfId="3465" priority="3434" timePeriod="lastWeek">
      <formula>AND(TODAY()-ROUNDDOWN(E1398,0)&gt;=(WEEKDAY(TODAY())),TODAY()-ROUNDDOWN(E1398,0)&lt;(WEEKDAY(TODAY())+7))</formula>
    </cfRule>
  </conditionalFormatting>
  <conditionalFormatting sqref="D1410">
    <cfRule type="timePeriod" dxfId="3464" priority="3433" timePeriod="lastWeek">
      <formula>AND(TODAY()-ROUNDDOWN(D1410,0)&gt;=(WEEKDAY(TODAY())),TODAY()-ROUNDDOWN(D1410,0)&lt;(WEEKDAY(TODAY())+7))</formula>
    </cfRule>
  </conditionalFormatting>
  <conditionalFormatting sqref="E1395">
    <cfRule type="timePeriod" dxfId="3463" priority="3432" timePeriod="lastWeek">
      <formula>AND(TODAY()-ROUNDDOWN(E1395,0)&gt;=(WEEKDAY(TODAY())),TODAY()-ROUNDDOWN(E1395,0)&lt;(WEEKDAY(TODAY())+7))</formula>
    </cfRule>
  </conditionalFormatting>
  <conditionalFormatting sqref="D1427">
    <cfRule type="timePeriod" dxfId="3462" priority="3431" timePeriod="lastWeek">
      <formula>AND(TODAY()-ROUNDDOWN(D1427,0)&gt;=(WEEKDAY(TODAY())),TODAY()-ROUNDDOWN(D1427,0)&lt;(WEEKDAY(TODAY())+7))</formula>
    </cfRule>
  </conditionalFormatting>
  <conditionalFormatting sqref="D1394">
    <cfRule type="timePeriod" dxfId="3461" priority="3430" timePeriod="lastWeek">
      <formula>AND(TODAY()-ROUNDDOWN(D1394,0)&gt;=(WEEKDAY(TODAY())),TODAY()-ROUNDDOWN(D1394,0)&lt;(WEEKDAY(TODAY())+7))</formula>
    </cfRule>
  </conditionalFormatting>
  <conditionalFormatting sqref="E1394">
    <cfRule type="timePeriod" dxfId="3460" priority="3429" timePeriod="lastWeek">
      <formula>AND(TODAY()-ROUNDDOWN(E1394,0)&gt;=(WEEKDAY(TODAY())),TODAY()-ROUNDDOWN(E1394,0)&lt;(WEEKDAY(TODAY())+7))</formula>
    </cfRule>
  </conditionalFormatting>
  <conditionalFormatting sqref="E1391">
    <cfRule type="timePeriod" dxfId="3459" priority="3428" timePeriod="lastWeek">
      <formula>AND(TODAY()-ROUNDDOWN(E1391,0)&gt;=(WEEKDAY(TODAY())),TODAY()-ROUNDDOWN(E1391,0)&lt;(WEEKDAY(TODAY())+7))</formula>
    </cfRule>
  </conditionalFormatting>
  <conditionalFormatting sqref="D1405">
    <cfRule type="timePeriod" dxfId="3458" priority="3427" timePeriod="lastWeek">
      <formula>AND(TODAY()-ROUNDDOWN(D1405,0)&gt;=(WEEKDAY(TODAY())),TODAY()-ROUNDDOWN(D1405,0)&lt;(WEEKDAY(TODAY())+7))</formula>
    </cfRule>
  </conditionalFormatting>
  <conditionalFormatting sqref="D1407">
    <cfRule type="timePeriod" dxfId="3457" priority="3426" timePeriod="lastWeek">
      <formula>AND(TODAY()-ROUNDDOWN(D1407,0)&gt;=(WEEKDAY(TODAY())),TODAY()-ROUNDDOWN(D1407,0)&lt;(WEEKDAY(TODAY())+7))</formula>
    </cfRule>
  </conditionalFormatting>
  <conditionalFormatting sqref="D1406">
    <cfRule type="timePeriod" dxfId="3456" priority="3425" timePeriod="lastWeek">
      <formula>AND(TODAY()-ROUNDDOWN(D1406,0)&gt;=(WEEKDAY(TODAY())),TODAY()-ROUNDDOWN(D1406,0)&lt;(WEEKDAY(TODAY())+7))</formula>
    </cfRule>
  </conditionalFormatting>
  <conditionalFormatting sqref="D1408">
    <cfRule type="timePeriod" dxfId="3455" priority="3424" timePeriod="lastWeek">
      <formula>AND(TODAY()-ROUNDDOWN(D1408,0)&gt;=(WEEKDAY(TODAY())),TODAY()-ROUNDDOWN(D1408,0)&lt;(WEEKDAY(TODAY())+7))</formula>
    </cfRule>
  </conditionalFormatting>
  <conditionalFormatting sqref="D1385">
    <cfRule type="timePeriod" dxfId="3454" priority="3423" timePeriod="lastWeek">
      <formula>AND(TODAY()-ROUNDDOWN(D1385,0)&gt;=(WEEKDAY(TODAY())),TODAY()-ROUNDDOWN(D1385,0)&lt;(WEEKDAY(TODAY())+7))</formula>
    </cfRule>
  </conditionalFormatting>
  <conditionalFormatting sqref="E1385">
    <cfRule type="timePeriod" dxfId="3453" priority="3422" timePeriod="lastWeek">
      <formula>AND(TODAY()-ROUNDDOWN(E1385,0)&gt;=(WEEKDAY(TODAY())),TODAY()-ROUNDDOWN(E1385,0)&lt;(WEEKDAY(TODAY())+7))</formula>
    </cfRule>
  </conditionalFormatting>
  <conditionalFormatting sqref="E1392">
    <cfRule type="timePeriod" dxfId="3452" priority="3421" timePeriod="lastWeek">
      <formula>AND(TODAY()-ROUNDDOWN(E1392,0)&gt;=(WEEKDAY(TODAY())),TODAY()-ROUNDDOWN(E1392,0)&lt;(WEEKDAY(TODAY())+7))</formula>
    </cfRule>
  </conditionalFormatting>
  <conditionalFormatting sqref="D1428">
    <cfRule type="timePeriod" dxfId="3451" priority="3420" timePeriod="lastWeek">
      <formula>AND(TODAY()-ROUNDDOWN(D1428,0)&gt;=(WEEKDAY(TODAY())),TODAY()-ROUNDDOWN(D1428,0)&lt;(WEEKDAY(TODAY())+7))</formula>
    </cfRule>
  </conditionalFormatting>
  <conditionalFormatting sqref="E1453">
    <cfRule type="timePeriod" dxfId="3450" priority="3419" timePeriod="lastWeek">
      <formula>AND(TODAY()-ROUNDDOWN(E1453,0)&gt;=(WEEKDAY(TODAY())),TODAY()-ROUNDDOWN(E1453,0)&lt;(WEEKDAY(TODAY())+7))</formula>
    </cfRule>
  </conditionalFormatting>
  <conditionalFormatting sqref="E1456">
    <cfRule type="timePeriod" dxfId="3449" priority="3418" timePeriod="lastWeek">
      <formula>AND(TODAY()-ROUNDDOWN(E1456,0)&gt;=(WEEKDAY(TODAY())),TODAY()-ROUNDDOWN(E1456,0)&lt;(WEEKDAY(TODAY())+7))</formula>
    </cfRule>
  </conditionalFormatting>
  <conditionalFormatting sqref="E1479">
    <cfRule type="timePeriod" dxfId="3448" priority="3417" timePeriod="lastWeek">
      <formula>AND(TODAY()-ROUNDDOWN(E1479,0)&gt;=(WEEKDAY(TODAY())),TODAY()-ROUNDDOWN(E1479,0)&lt;(WEEKDAY(TODAY())+7))</formula>
    </cfRule>
  </conditionalFormatting>
  <conditionalFormatting sqref="D1480">
    <cfRule type="timePeriod" dxfId="3447" priority="3416" timePeriod="lastWeek">
      <formula>AND(TODAY()-ROUNDDOWN(D1480,0)&gt;=(WEEKDAY(TODAY())),TODAY()-ROUNDDOWN(D1480,0)&lt;(WEEKDAY(TODAY())+7))</formula>
    </cfRule>
  </conditionalFormatting>
  <conditionalFormatting sqref="E1480">
    <cfRule type="timePeriod" dxfId="3446" priority="3415" timePeriod="lastWeek">
      <formula>AND(TODAY()-ROUNDDOWN(E1480,0)&gt;=(WEEKDAY(TODAY())),TODAY()-ROUNDDOWN(E1480,0)&lt;(WEEKDAY(TODAY())+7))</formula>
    </cfRule>
  </conditionalFormatting>
  <conditionalFormatting sqref="D1481">
    <cfRule type="timePeriod" dxfId="3445" priority="3414" timePeriod="lastWeek">
      <formula>AND(TODAY()-ROUNDDOWN(D1481,0)&gt;=(WEEKDAY(TODAY())),TODAY()-ROUNDDOWN(D1481,0)&lt;(WEEKDAY(TODAY())+7))</formula>
    </cfRule>
  </conditionalFormatting>
  <conditionalFormatting sqref="E1481">
    <cfRule type="timePeriod" dxfId="3444" priority="3413" timePeriod="lastWeek">
      <formula>AND(TODAY()-ROUNDDOWN(E1481,0)&gt;=(WEEKDAY(TODAY())),TODAY()-ROUNDDOWN(E1481,0)&lt;(WEEKDAY(TODAY())+7))</formula>
    </cfRule>
  </conditionalFormatting>
  <conditionalFormatting sqref="D1378">
    <cfRule type="timePeriod" dxfId="3443" priority="3412" timePeriod="lastWeek">
      <formula>AND(TODAY()-ROUNDDOWN(D1378,0)&gt;=(WEEKDAY(TODAY())),TODAY()-ROUNDDOWN(D1378,0)&lt;(WEEKDAY(TODAY())+7))</formula>
    </cfRule>
  </conditionalFormatting>
  <conditionalFormatting sqref="D1397">
    <cfRule type="timePeriod" dxfId="3442" priority="3411" timePeriod="lastWeek">
      <formula>AND(TODAY()-ROUNDDOWN(D1397,0)&gt;=(WEEKDAY(TODAY())),TODAY()-ROUNDDOWN(D1397,0)&lt;(WEEKDAY(TODAY())+7))</formula>
    </cfRule>
  </conditionalFormatting>
  <conditionalFormatting sqref="D1429">
    <cfRule type="timePeriod" dxfId="3441" priority="3410" timePeriod="lastWeek">
      <formula>AND(TODAY()-ROUNDDOWN(D1429,0)&gt;=(WEEKDAY(TODAY())),TODAY()-ROUNDDOWN(D1429,0)&lt;(WEEKDAY(TODAY())+7))</formula>
    </cfRule>
  </conditionalFormatting>
  <conditionalFormatting sqref="D1433:D1435">
    <cfRule type="timePeriod" dxfId="3440" priority="3409" timePeriod="lastWeek">
      <formula>AND(TODAY()-ROUNDDOWN(D1433,0)&gt;=(WEEKDAY(TODAY())),TODAY()-ROUNDDOWN(D1433,0)&lt;(WEEKDAY(TODAY())+7))</formula>
    </cfRule>
  </conditionalFormatting>
  <conditionalFormatting sqref="D1436:D1438">
    <cfRule type="timePeriod" dxfId="3439" priority="3408" timePeriod="lastWeek">
      <formula>AND(TODAY()-ROUNDDOWN(D1436,0)&gt;=(WEEKDAY(TODAY())),TODAY()-ROUNDDOWN(D1436,0)&lt;(WEEKDAY(TODAY())+7))</formula>
    </cfRule>
  </conditionalFormatting>
  <conditionalFormatting sqref="E1455">
    <cfRule type="timePeriod" dxfId="3438" priority="3407" timePeriod="lastWeek">
      <formula>AND(TODAY()-ROUNDDOWN(E1455,0)&gt;=(WEEKDAY(TODAY())),TODAY()-ROUNDDOWN(E1455,0)&lt;(WEEKDAY(TODAY())+7))</formula>
    </cfRule>
  </conditionalFormatting>
  <conditionalFormatting sqref="E1458">
    <cfRule type="timePeriod" dxfId="3437" priority="3406" timePeriod="lastWeek">
      <formula>AND(TODAY()-ROUNDDOWN(E1458,0)&gt;=(WEEKDAY(TODAY())),TODAY()-ROUNDDOWN(E1458,0)&lt;(WEEKDAY(TODAY())+7))</formula>
    </cfRule>
  </conditionalFormatting>
  <conditionalFormatting sqref="D1477">
    <cfRule type="timePeriod" dxfId="3436" priority="3405" timePeriod="lastWeek">
      <formula>AND(TODAY()-ROUNDDOWN(D1477,0)&gt;=(WEEKDAY(TODAY())),TODAY()-ROUNDDOWN(D1477,0)&lt;(WEEKDAY(TODAY())+7))</formula>
    </cfRule>
  </conditionalFormatting>
  <conditionalFormatting sqref="E1477">
    <cfRule type="timePeriod" dxfId="3435" priority="3404" timePeriod="lastWeek">
      <formula>AND(TODAY()-ROUNDDOWN(E1477,0)&gt;=(WEEKDAY(TODAY())),TODAY()-ROUNDDOWN(E1477,0)&lt;(WEEKDAY(TODAY())+7))</formula>
    </cfRule>
  </conditionalFormatting>
  <conditionalFormatting sqref="D1478:D1479">
    <cfRule type="timePeriod" dxfId="3434" priority="3403" timePeriod="lastWeek">
      <formula>AND(TODAY()-ROUNDDOWN(D1478,0)&gt;=(WEEKDAY(TODAY())),TODAY()-ROUNDDOWN(D1478,0)&lt;(WEEKDAY(TODAY())+7))</formula>
    </cfRule>
  </conditionalFormatting>
  <conditionalFormatting sqref="E1478">
    <cfRule type="timePeriod" dxfId="3433" priority="3402" timePeriod="lastWeek">
      <formula>AND(TODAY()-ROUNDDOWN(E1478,0)&gt;=(WEEKDAY(TODAY())),TODAY()-ROUNDDOWN(E1478,0)&lt;(WEEKDAY(TODAY())+7))</formula>
    </cfRule>
  </conditionalFormatting>
  <conditionalFormatting sqref="D1383">
    <cfRule type="timePeriod" dxfId="3432" priority="3401" timePeriod="lastWeek">
      <formula>AND(TODAY()-ROUNDDOWN(D1383,0)&gt;=(WEEKDAY(TODAY())),TODAY()-ROUNDDOWN(D1383,0)&lt;(WEEKDAY(TODAY())+7))</formula>
    </cfRule>
  </conditionalFormatting>
  <conditionalFormatting sqref="D1380">
    <cfRule type="timePeriod" dxfId="3431" priority="3400" timePeriod="lastWeek">
      <formula>AND(TODAY()-ROUNDDOWN(D1380,0)&gt;=(WEEKDAY(TODAY())),TODAY()-ROUNDDOWN(D1380,0)&lt;(WEEKDAY(TODAY())+7))</formula>
    </cfRule>
  </conditionalFormatting>
  <conditionalFormatting sqref="D1387:D1388">
    <cfRule type="timePeriod" dxfId="3430" priority="3399" timePeriod="lastWeek">
      <formula>AND(TODAY()-ROUNDDOWN(D1387,0)&gt;=(WEEKDAY(TODAY())),TODAY()-ROUNDDOWN(D1387,0)&lt;(WEEKDAY(TODAY())+7))</formula>
    </cfRule>
  </conditionalFormatting>
  <conditionalFormatting sqref="E1387:E1388">
    <cfRule type="timePeriod" dxfId="3429" priority="3398" timePeriod="lastWeek">
      <formula>AND(TODAY()-ROUNDDOWN(E1387,0)&gt;=(WEEKDAY(TODAY())),TODAY()-ROUNDDOWN(E1387,0)&lt;(WEEKDAY(TODAY())+7))</formula>
    </cfRule>
  </conditionalFormatting>
  <conditionalFormatting sqref="D1390">
    <cfRule type="timePeriod" dxfId="3428" priority="3397" timePeriod="lastWeek">
      <formula>AND(TODAY()-ROUNDDOWN(D1390,0)&gt;=(WEEKDAY(TODAY())),TODAY()-ROUNDDOWN(D1390,0)&lt;(WEEKDAY(TODAY())+7))</formula>
    </cfRule>
  </conditionalFormatting>
  <conditionalFormatting sqref="E1390">
    <cfRule type="timePeriod" dxfId="3427" priority="3396" timePeriod="lastWeek">
      <formula>AND(TODAY()-ROUNDDOWN(E1390,0)&gt;=(WEEKDAY(TODAY())),TODAY()-ROUNDDOWN(E1390,0)&lt;(WEEKDAY(TODAY())+7))</formula>
    </cfRule>
  </conditionalFormatting>
  <conditionalFormatting sqref="D1389">
    <cfRule type="timePeriod" dxfId="3426" priority="3395" timePeriod="lastWeek">
      <formula>AND(TODAY()-ROUNDDOWN(D1389,0)&gt;=(WEEKDAY(TODAY())),TODAY()-ROUNDDOWN(D1389,0)&lt;(WEEKDAY(TODAY())+7))</formula>
    </cfRule>
  </conditionalFormatting>
  <conditionalFormatting sqref="E1389">
    <cfRule type="timePeriod" dxfId="3425" priority="3394" timePeriod="lastWeek">
      <formula>AND(TODAY()-ROUNDDOWN(E1389,0)&gt;=(WEEKDAY(TODAY())),TODAY()-ROUNDDOWN(E1389,0)&lt;(WEEKDAY(TODAY())+7))</formula>
    </cfRule>
  </conditionalFormatting>
  <conditionalFormatting sqref="D1418">
    <cfRule type="timePeriod" dxfId="3424" priority="3393" timePeriod="lastWeek">
      <formula>AND(TODAY()-ROUNDDOWN(D1418,0)&gt;=(WEEKDAY(TODAY())),TODAY()-ROUNDDOWN(D1418,0)&lt;(WEEKDAY(TODAY())+7))</formula>
    </cfRule>
  </conditionalFormatting>
  <conditionalFormatting sqref="D1419">
    <cfRule type="timePeriod" dxfId="3423" priority="3392" timePeriod="lastWeek">
      <formula>AND(TODAY()-ROUNDDOWN(D1419,0)&gt;=(WEEKDAY(TODAY())),TODAY()-ROUNDDOWN(D1419,0)&lt;(WEEKDAY(TODAY())+7))</formula>
    </cfRule>
  </conditionalFormatting>
  <conditionalFormatting sqref="D1424">
    <cfRule type="timePeriod" dxfId="3422" priority="3391" timePeriod="lastWeek">
      <formula>AND(TODAY()-ROUNDDOWN(D1424,0)&gt;=(WEEKDAY(TODAY())),TODAY()-ROUNDDOWN(D1424,0)&lt;(WEEKDAY(TODAY())+7))</formula>
    </cfRule>
  </conditionalFormatting>
  <conditionalFormatting sqref="D1425">
    <cfRule type="timePeriod" dxfId="3421" priority="3390" timePeriod="lastWeek">
      <formula>AND(TODAY()-ROUNDDOWN(D1425,0)&gt;=(WEEKDAY(TODAY())),TODAY()-ROUNDDOWN(D1425,0)&lt;(WEEKDAY(TODAY())+7))</formula>
    </cfRule>
  </conditionalFormatting>
  <conditionalFormatting sqref="D1440">
    <cfRule type="timePeriod" dxfId="3420" priority="3389" timePeriod="lastWeek">
      <formula>AND(TODAY()-ROUNDDOWN(D1440,0)&gt;=(WEEKDAY(TODAY())),TODAY()-ROUNDDOWN(D1440,0)&lt;(WEEKDAY(TODAY())+7))</formula>
    </cfRule>
  </conditionalFormatting>
  <conditionalFormatting sqref="D1441">
    <cfRule type="timePeriod" dxfId="3419" priority="3388" timePeriod="lastWeek">
      <formula>AND(TODAY()-ROUNDDOWN(D1441,0)&gt;=(WEEKDAY(TODAY())),TODAY()-ROUNDDOWN(D1441,0)&lt;(WEEKDAY(TODAY())+7))</formula>
    </cfRule>
  </conditionalFormatting>
  <conditionalFormatting sqref="E1482">
    <cfRule type="timePeriod" dxfId="3418" priority="3387" timePeriod="lastWeek">
      <formula>AND(TODAY()-ROUNDDOWN(E1482,0)&gt;=(WEEKDAY(TODAY())),TODAY()-ROUNDDOWN(E1482,0)&lt;(WEEKDAY(TODAY())+7))</formula>
    </cfRule>
  </conditionalFormatting>
  <conditionalFormatting sqref="D1482">
    <cfRule type="timePeriod" dxfId="3417" priority="3386" timePeriod="lastWeek">
      <formula>AND(TODAY()-ROUNDDOWN(D1482,0)&gt;=(WEEKDAY(TODAY())),TODAY()-ROUNDDOWN(D1482,0)&lt;(WEEKDAY(TODAY())+7))</formula>
    </cfRule>
  </conditionalFormatting>
  <conditionalFormatting sqref="E1483">
    <cfRule type="timePeriod" dxfId="3416" priority="3385" timePeriod="lastWeek">
      <formula>AND(TODAY()-ROUNDDOWN(E1483,0)&gt;=(WEEKDAY(TODAY())),TODAY()-ROUNDDOWN(E1483,0)&lt;(WEEKDAY(TODAY())+7))</formula>
    </cfRule>
  </conditionalFormatting>
  <conditionalFormatting sqref="D1483">
    <cfRule type="timePeriod" dxfId="3415" priority="3384" timePeriod="lastWeek">
      <formula>AND(TODAY()-ROUNDDOWN(D1483,0)&gt;=(WEEKDAY(TODAY())),TODAY()-ROUNDDOWN(D1483,0)&lt;(WEEKDAY(TODAY())+7))</formula>
    </cfRule>
  </conditionalFormatting>
  <conditionalFormatting sqref="D1512">
    <cfRule type="timePeriod" dxfId="3414" priority="3383" timePeriod="lastWeek">
      <formula>AND(TODAY()-ROUNDDOWN(D1512,0)&gt;=(WEEKDAY(TODAY())),TODAY()-ROUNDDOWN(D1512,0)&lt;(WEEKDAY(TODAY())+7))</formula>
    </cfRule>
  </conditionalFormatting>
  <conditionalFormatting sqref="D1498">
    <cfRule type="timePeriod" dxfId="3413" priority="3382" timePeriod="lastWeek">
      <formula>AND(TODAY()-ROUNDDOWN(D1498,0)&gt;=(WEEKDAY(TODAY())),TODAY()-ROUNDDOWN(D1498,0)&lt;(WEEKDAY(TODAY())+7))</formula>
    </cfRule>
  </conditionalFormatting>
  <conditionalFormatting sqref="D1499">
    <cfRule type="timePeriod" dxfId="3412" priority="3381" timePeriod="lastWeek">
      <formula>AND(TODAY()-ROUNDDOWN(D1499,0)&gt;=(WEEKDAY(TODAY())),TODAY()-ROUNDDOWN(D1499,0)&lt;(WEEKDAY(TODAY())+7))</formula>
    </cfRule>
  </conditionalFormatting>
  <conditionalFormatting sqref="D1490">
    <cfRule type="timePeriod" dxfId="3411" priority="3380" timePeriod="lastWeek">
      <formula>AND(TODAY()-ROUNDDOWN(D1490,0)&gt;=(WEEKDAY(TODAY())),TODAY()-ROUNDDOWN(D1490,0)&lt;(WEEKDAY(TODAY())+7))</formula>
    </cfRule>
  </conditionalFormatting>
  <conditionalFormatting sqref="D1500">
    <cfRule type="timePeriod" dxfId="3410" priority="3379" timePeriod="lastWeek">
      <formula>AND(TODAY()-ROUNDDOWN(D1500,0)&gt;=(WEEKDAY(TODAY())),TODAY()-ROUNDDOWN(D1500,0)&lt;(WEEKDAY(TODAY())+7))</formula>
    </cfRule>
  </conditionalFormatting>
  <conditionalFormatting sqref="D1493">
    <cfRule type="timePeriod" dxfId="3409" priority="3378" timePeriod="lastWeek">
      <formula>AND(TODAY()-ROUNDDOWN(D1493,0)&gt;=(WEEKDAY(TODAY())),TODAY()-ROUNDDOWN(D1493,0)&lt;(WEEKDAY(TODAY())+7))</formula>
    </cfRule>
  </conditionalFormatting>
  <conditionalFormatting sqref="D1544">
    <cfRule type="timePeriod" dxfId="3408" priority="3377" timePeriod="lastWeek">
      <formula>AND(TODAY()-ROUNDDOWN(D1544,0)&gt;=(WEEKDAY(TODAY())),TODAY()-ROUNDDOWN(D1544,0)&lt;(WEEKDAY(TODAY())+7))</formula>
    </cfRule>
  </conditionalFormatting>
  <conditionalFormatting sqref="D1534">
    <cfRule type="timePeriod" dxfId="3407" priority="3376" timePeriod="lastWeek">
      <formula>AND(TODAY()-ROUNDDOWN(D1534,0)&gt;=(WEEKDAY(TODAY())),TODAY()-ROUNDDOWN(D1534,0)&lt;(WEEKDAY(TODAY())+7))</formula>
    </cfRule>
  </conditionalFormatting>
  <conditionalFormatting sqref="D1504">
    <cfRule type="timePeriod" dxfId="3406" priority="3375" timePeriod="lastWeek">
      <formula>AND(TODAY()-ROUNDDOWN(D1504,0)&gt;=(WEEKDAY(TODAY())),TODAY()-ROUNDDOWN(D1504,0)&lt;(WEEKDAY(TODAY())+7))</formula>
    </cfRule>
  </conditionalFormatting>
  <conditionalFormatting sqref="D1528">
    <cfRule type="timePeriod" dxfId="3405" priority="3374" timePeriod="lastWeek">
      <formula>AND(TODAY()-ROUNDDOWN(D1528,0)&gt;=(WEEKDAY(TODAY())),TODAY()-ROUNDDOWN(D1528,0)&lt;(WEEKDAY(TODAY())+7))</formula>
    </cfRule>
  </conditionalFormatting>
  <conditionalFormatting sqref="D1526">
    <cfRule type="timePeriod" dxfId="3404" priority="3373" timePeriod="lastWeek">
      <formula>AND(TODAY()-ROUNDDOWN(D1526,0)&gt;=(WEEKDAY(TODAY())),TODAY()-ROUNDDOWN(D1526,0)&lt;(WEEKDAY(TODAY())+7))</formula>
    </cfRule>
  </conditionalFormatting>
  <conditionalFormatting sqref="D1545">
    <cfRule type="timePeriod" dxfId="3403" priority="3372" timePeriod="lastWeek">
      <formula>AND(TODAY()-ROUNDDOWN(D1545,0)&gt;=(WEEKDAY(TODAY())),TODAY()-ROUNDDOWN(D1545,0)&lt;(WEEKDAY(TODAY())+7))</formula>
    </cfRule>
  </conditionalFormatting>
  <conditionalFormatting sqref="D1546">
    <cfRule type="timePeriod" dxfId="3402" priority="3371" timePeriod="lastWeek">
      <formula>AND(TODAY()-ROUNDDOWN(D1546,0)&gt;=(WEEKDAY(TODAY())),TODAY()-ROUNDDOWN(D1546,0)&lt;(WEEKDAY(TODAY())+7))</formula>
    </cfRule>
  </conditionalFormatting>
  <conditionalFormatting sqref="D1548">
    <cfRule type="timePeriod" dxfId="3401" priority="3370" timePeriod="lastWeek">
      <formula>AND(TODAY()-ROUNDDOWN(D1548,0)&gt;=(WEEKDAY(TODAY())),TODAY()-ROUNDDOWN(D1548,0)&lt;(WEEKDAY(TODAY())+7))</formula>
    </cfRule>
  </conditionalFormatting>
  <conditionalFormatting sqref="D1509">
    <cfRule type="timePeriod" dxfId="3400" priority="3369" timePeriod="lastWeek">
      <formula>AND(TODAY()-ROUNDDOWN(D1509,0)&gt;=(WEEKDAY(TODAY())),TODAY()-ROUNDDOWN(D1509,0)&lt;(WEEKDAY(TODAY())+7))</formula>
    </cfRule>
  </conditionalFormatting>
  <conditionalFormatting sqref="D1533">
    <cfRule type="timePeriod" dxfId="3399" priority="3368" timePeriod="lastWeek">
      <formula>AND(TODAY()-ROUNDDOWN(D1533,0)&gt;=(WEEKDAY(TODAY())),TODAY()-ROUNDDOWN(D1533,0)&lt;(WEEKDAY(TODAY())+7))</formula>
    </cfRule>
  </conditionalFormatting>
  <conditionalFormatting sqref="D1506">
    <cfRule type="timePeriod" dxfId="3398" priority="3367" timePeriod="lastWeek">
      <formula>AND(TODAY()-ROUNDDOWN(D1506,0)&gt;=(WEEKDAY(TODAY())),TODAY()-ROUNDDOWN(D1506,0)&lt;(WEEKDAY(TODAY())+7))</formula>
    </cfRule>
  </conditionalFormatting>
  <conditionalFormatting sqref="D1513">
    <cfRule type="timePeriod" dxfId="3397" priority="3366" timePeriod="lastWeek">
      <formula>AND(TODAY()-ROUNDDOWN(D1513,0)&gt;=(WEEKDAY(TODAY())),TODAY()-ROUNDDOWN(D1513,0)&lt;(WEEKDAY(TODAY())+7))</formula>
    </cfRule>
  </conditionalFormatting>
  <conditionalFormatting sqref="D1527">
    <cfRule type="timePeriod" dxfId="3396" priority="3365" timePeriod="lastWeek">
      <formula>AND(TODAY()-ROUNDDOWN(D1527,0)&gt;=(WEEKDAY(TODAY())),TODAY()-ROUNDDOWN(D1527,0)&lt;(WEEKDAY(TODAY())+7))</formula>
    </cfRule>
  </conditionalFormatting>
  <conditionalFormatting sqref="D1517">
    <cfRule type="timePeriod" dxfId="3395" priority="3364" timePeriod="lastWeek">
      <formula>AND(TODAY()-ROUNDDOWN(D1517,0)&gt;=(WEEKDAY(TODAY())),TODAY()-ROUNDDOWN(D1517,0)&lt;(WEEKDAY(TODAY())+7))</formula>
    </cfRule>
  </conditionalFormatting>
  <conditionalFormatting sqref="D1505">
    <cfRule type="timePeriod" dxfId="3394" priority="3363" timePeriod="lastWeek">
      <formula>AND(TODAY()-ROUNDDOWN(D1505,0)&gt;=(WEEKDAY(TODAY())),TODAY()-ROUNDDOWN(D1505,0)&lt;(WEEKDAY(TODAY())+7))</formula>
    </cfRule>
  </conditionalFormatting>
  <conditionalFormatting sqref="D1530">
    <cfRule type="timePeriod" dxfId="3393" priority="3362" timePeriod="lastWeek">
      <formula>AND(TODAY()-ROUNDDOWN(D1530,0)&gt;=(WEEKDAY(TODAY())),TODAY()-ROUNDDOWN(D1530,0)&lt;(WEEKDAY(TODAY())+7))</formula>
    </cfRule>
  </conditionalFormatting>
  <conditionalFormatting sqref="E1553">
    <cfRule type="timePeriod" dxfId="3392" priority="3361" timePeriod="lastWeek">
      <formula>AND(TODAY()-ROUNDDOWN(E1553,0)&gt;=(WEEKDAY(TODAY())),TODAY()-ROUNDDOWN(E1553,0)&lt;(WEEKDAY(TODAY())+7))</formula>
    </cfRule>
  </conditionalFormatting>
  <conditionalFormatting sqref="D1510">
    <cfRule type="timePeriod" dxfId="3391" priority="3360" timePeriod="lastWeek">
      <formula>AND(TODAY()-ROUNDDOWN(D1510,0)&gt;=(WEEKDAY(TODAY())),TODAY()-ROUNDDOWN(D1510,0)&lt;(WEEKDAY(TODAY())+7))</formula>
    </cfRule>
  </conditionalFormatting>
  <conditionalFormatting sqref="D1543">
    <cfRule type="timePeriod" dxfId="3390" priority="3359" timePeriod="lastWeek">
      <formula>AND(TODAY()-ROUNDDOWN(D1543,0)&gt;=(WEEKDAY(TODAY())),TODAY()-ROUNDDOWN(D1543,0)&lt;(WEEKDAY(TODAY())+7))</formula>
    </cfRule>
  </conditionalFormatting>
  <conditionalFormatting sqref="D1532">
    <cfRule type="timePeriod" dxfId="3389" priority="3358" timePeriod="lastWeek">
      <formula>AND(TODAY()-ROUNDDOWN(D1532,0)&gt;=(WEEKDAY(TODAY())),TODAY()-ROUNDDOWN(D1532,0)&lt;(WEEKDAY(TODAY())+7))</formula>
    </cfRule>
  </conditionalFormatting>
  <conditionalFormatting sqref="E1554">
    <cfRule type="timePeriod" dxfId="3388" priority="3357" timePeriod="lastWeek">
      <formula>AND(TODAY()-ROUNDDOWN(E1554,0)&gt;=(WEEKDAY(TODAY())),TODAY()-ROUNDDOWN(E1554,0)&lt;(WEEKDAY(TODAY())+7))</formula>
    </cfRule>
  </conditionalFormatting>
  <conditionalFormatting sqref="D1503">
    <cfRule type="timePeriod" dxfId="3387" priority="3356" timePeriod="lastWeek">
      <formula>AND(TODAY()-ROUNDDOWN(D1503,0)&gt;=(WEEKDAY(TODAY())),TODAY()-ROUNDDOWN(D1503,0)&lt;(WEEKDAY(TODAY())+7))</formula>
    </cfRule>
  </conditionalFormatting>
  <conditionalFormatting sqref="E1570">
    <cfRule type="timePeriod" dxfId="3386" priority="3355" timePeriod="lastWeek">
      <formula>AND(TODAY()-ROUNDDOWN(E1570,0)&gt;=(WEEKDAY(TODAY())),TODAY()-ROUNDDOWN(E1570,0)&lt;(WEEKDAY(TODAY())+7))</formula>
    </cfRule>
  </conditionalFormatting>
  <conditionalFormatting sqref="D1556">
    <cfRule type="timePeriod" dxfId="3385" priority="3354" timePeriod="lastWeek">
      <formula>AND(TODAY()-ROUNDDOWN(D1556,0)&gt;=(WEEKDAY(TODAY())),TODAY()-ROUNDDOWN(D1556,0)&lt;(WEEKDAY(TODAY())+7))</formula>
    </cfRule>
  </conditionalFormatting>
  <conditionalFormatting sqref="D1557">
    <cfRule type="timePeriod" dxfId="3384" priority="3353" timePeriod="lastWeek">
      <formula>AND(TODAY()-ROUNDDOWN(D1557,0)&gt;=(WEEKDAY(TODAY())),TODAY()-ROUNDDOWN(D1557,0)&lt;(WEEKDAY(TODAY())+7))</formula>
    </cfRule>
  </conditionalFormatting>
  <conditionalFormatting sqref="E1567">
    <cfRule type="timePeriod" dxfId="3383" priority="3352" timePeriod="lastWeek">
      <formula>AND(TODAY()-ROUNDDOWN(E1567,0)&gt;=(WEEKDAY(TODAY())),TODAY()-ROUNDDOWN(E1567,0)&lt;(WEEKDAY(TODAY())+7))</formula>
    </cfRule>
  </conditionalFormatting>
  <conditionalFormatting sqref="D1559">
    <cfRule type="timePeriod" dxfId="3382" priority="3351" timePeriod="lastWeek">
      <formula>AND(TODAY()-ROUNDDOWN(D1559,0)&gt;=(WEEKDAY(TODAY())),TODAY()-ROUNDDOWN(D1559,0)&lt;(WEEKDAY(TODAY())+7))</formula>
    </cfRule>
  </conditionalFormatting>
  <conditionalFormatting sqref="E1566">
    <cfRule type="timePeriod" dxfId="3381" priority="3350" timePeriod="lastWeek">
      <formula>AND(TODAY()-ROUNDDOWN(E1566,0)&gt;=(WEEKDAY(TODAY())),TODAY()-ROUNDDOWN(E1566,0)&lt;(WEEKDAY(TODAY())+7))</formula>
    </cfRule>
  </conditionalFormatting>
  <conditionalFormatting sqref="D1492">
    <cfRule type="timePeriod" dxfId="3380" priority="3349" timePeriod="lastWeek">
      <formula>AND(TODAY()-ROUNDDOWN(D1492,0)&gt;=(WEEKDAY(TODAY())),TODAY()-ROUNDDOWN(D1492,0)&lt;(WEEKDAY(TODAY())+7))</formula>
    </cfRule>
  </conditionalFormatting>
  <conditionalFormatting sqref="D1542">
    <cfRule type="timePeriod" dxfId="3379" priority="3348" timePeriod="lastWeek">
      <formula>AND(TODAY()-ROUNDDOWN(D1542,0)&gt;=(WEEKDAY(TODAY())),TODAY()-ROUNDDOWN(D1542,0)&lt;(WEEKDAY(TODAY())+7))</formula>
    </cfRule>
  </conditionalFormatting>
  <conditionalFormatting sqref="E1502">
    <cfRule type="timePeriod" dxfId="3378" priority="3347" timePeriod="lastWeek">
      <formula>AND(TODAY()-ROUNDDOWN(E1502,0)&gt;=(WEEKDAY(TODAY())),TODAY()-ROUNDDOWN(E1502,0)&lt;(WEEKDAY(TODAY())+7))</formula>
    </cfRule>
  </conditionalFormatting>
  <conditionalFormatting sqref="D1515">
    <cfRule type="timePeriod" dxfId="3377" priority="3346" timePeriod="lastWeek">
      <formula>AND(TODAY()-ROUNDDOWN(D1515,0)&gt;=(WEEKDAY(TODAY())),TODAY()-ROUNDDOWN(D1515,0)&lt;(WEEKDAY(TODAY())+7))</formula>
    </cfRule>
  </conditionalFormatting>
  <conditionalFormatting sqref="D1519">
    <cfRule type="timePeriod" dxfId="3376" priority="3345" timePeriod="lastWeek">
      <formula>AND(TODAY()-ROUNDDOWN(D1519,0)&gt;=(WEEKDAY(TODAY())),TODAY()-ROUNDDOWN(D1519,0)&lt;(WEEKDAY(TODAY())+7))</formula>
    </cfRule>
  </conditionalFormatting>
  <conditionalFormatting sqref="D1520">
    <cfRule type="timePeriod" dxfId="3375" priority="3344" timePeriod="lastWeek">
      <formula>AND(TODAY()-ROUNDDOWN(D1520,0)&gt;=(WEEKDAY(TODAY())),TODAY()-ROUNDDOWN(D1520,0)&lt;(WEEKDAY(TODAY())+7))</formula>
    </cfRule>
  </conditionalFormatting>
  <conditionalFormatting sqref="D1518">
    <cfRule type="timePeriod" dxfId="3374" priority="3343" timePeriod="lastWeek">
      <formula>AND(TODAY()-ROUNDDOWN(D1518,0)&gt;=(WEEKDAY(TODAY())),TODAY()-ROUNDDOWN(D1518,0)&lt;(WEEKDAY(TODAY())+7))</formula>
    </cfRule>
  </conditionalFormatting>
  <conditionalFormatting sqref="D1502">
    <cfRule type="timePeriod" dxfId="3373" priority="3342" timePeriod="lastWeek">
      <formula>AND(TODAY()-ROUNDDOWN(D1502,0)&gt;=(WEEKDAY(TODAY())),TODAY()-ROUNDDOWN(D1502,0)&lt;(WEEKDAY(TODAY())+7))</formula>
    </cfRule>
  </conditionalFormatting>
  <conditionalFormatting sqref="D1491">
    <cfRule type="timePeriod" dxfId="3372" priority="3341" timePeriod="lastWeek">
      <formula>AND(TODAY()-ROUNDDOWN(D1491,0)&gt;=(WEEKDAY(TODAY())),TODAY()-ROUNDDOWN(D1491,0)&lt;(WEEKDAY(TODAY())+7))</formula>
    </cfRule>
  </conditionalFormatting>
  <conditionalFormatting sqref="D1558">
    <cfRule type="timePeriod" dxfId="3371" priority="3340" timePeriod="lastWeek">
      <formula>AND(TODAY()-ROUNDDOWN(D1558,0)&gt;=(WEEKDAY(TODAY())),TODAY()-ROUNDDOWN(D1558,0)&lt;(WEEKDAY(TODAY())+7))</formula>
    </cfRule>
  </conditionalFormatting>
  <conditionalFormatting sqref="D1516">
    <cfRule type="timePeriod" dxfId="3370" priority="3339" timePeriod="lastWeek">
      <formula>AND(TODAY()-ROUNDDOWN(D1516,0)&gt;=(WEEKDAY(TODAY())),TODAY()-ROUNDDOWN(D1516,0)&lt;(WEEKDAY(TODAY())+7))</formula>
    </cfRule>
  </conditionalFormatting>
  <conditionalFormatting sqref="D1501">
    <cfRule type="timePeriod" dxfId="3369" priority="3338" timePeriod="lastWeek">
      <formula>AND(TODAY()-ROUNDDOWN(D1501,0)&gt;=(WEEKDAY(TODAY())),TODAY()-ROUNDDOWN(D1501,0)&lt;(WEEKDAY(TODAY())+7))</formula>
    </cfRule>
  </conditionalFormatting>
  <conditionalFormatting sqref="E1501">
    <cfRule type="timePeriod" dxfId="3368" priority="3337" timePeriod="lastWeek">
      <formula>AND(TODAY()-ROUNDDOWN(E1501,0)&gt;=(WEEKDAY(TODAY())),TODAY()-ROUNDDOWN(E1501,0)&lt;(WEEKDAY(TODAY())+7))</formula>
    </cfRule>
  </conditionalFormatting>
  <conditionalFormatting sqref="D1555">
    <cfRule type="timePeriod" dxfId="3367" priority="3336" timePeriod="lastWeek">
      <formula>AND(TODAY()-ROUNDDOWN(D1555,0)&gt;=(WEEKDAY(TODAY())),TODAY()-ROUNDDOWN(D1555,0)&lt;(WEEKDAY(TODAY())+7))</formula>
    </cfRule>
  </conditionalFormatting>
  <conditionalFormatting sqref="E1494">
    <cfRule type="timePeriod" dxfId="3366" priority="3335" timePeriod="lastWeek">
      <formula>AND(TODAY()-ROUNDDOWN(E1494,0)&gt;=(WEEKDAY(TODAY())),TODAY()-ROUNDDOWN(E1494,0)&lt;(WEEKDAY(TODAY())+7))</formula>
    </cfRule>
  </conditionalFormatting>
  <conditionalFormatting sqref="E1498">
    <cfRule type="timePeriod" dxfId="3365" priority="3334" timePeriod="lastWeek">
      <formula>AND(TODAY()-ROUNDDOWN(E1498,0)&gt;=(WEEKDAY(TODAY())),TODAY()-ROUNDDOWN(E1498,0)&lt;(WEEKDAY(TODAY())+7))</formula>
    </cfRule>
  </conditionalFormatting>
  <conditionalFormatting sqref="D1511">
    <cfRule type="timePeriod" dxfId="3364" priority="3333" timePeriod="lastWeek">
      <formula>AND(TODAY()-ROUNDDOWN(D1511,0)&gt;=(WEEKDAY(TODAY())),TODAY()-ROUNDDOWN(D1511,0)&lt;(WEEKDAY(TODAY())+7))</formula>
    </cfRule>
  </conditionalFormatting>
  <conditionalFormatting sqref="D1513">
    <cfRule type="timePeriod" dxfId="3363" priority="3332" timePeriod="lastWeek">
      <formula>AND(TODAY()-ROUNDDOWN(D1513,0)&gt;=(WEEKDAY(TODAY())),TODAY()-ROUNDDOWN(D1513,0)&lt;(WEEKDAY(TODAY())+7))</formula>
    </cfRule>
  </conditionalFormatting>
  <conditionalFormatting sqref="D1514">
    <cfRule type="timePeriod" dxfId="3362" priority="3331" timePeriod="lastWeek">
      <formula>AND(TODAY()-ROUNDDOWN(D1514,0)&gt;=(WEEKDAY(TODAY())),TODAY()-ROUNDDOWN(D1514,0)&lt;(WEEKDAY(TODAY())+7))</formula>
    </cfRule>
  </conditionalFormatting>
  <conditionalFormatting sqref="D1512">
    <cfRule type="timePeriod" dxfId="3361" priority="3330" timePeriod="lastWeek">
      <formula>AND(TODAY()-ROUNDDOWN(D1512,0)&gt;=(WEEKDAY(TODAY())),TODAY()-ROUNDDOWN(D1512,0)&lt;(WEEKDAY(TODAY())+7))</formula>
    </cfRule>
  </conditionalFormatting>
  <conditionalFormatting sqref="D1494">
    <cfRule type="timePeriod" dxfId="3360" priority="3329" timePeriod="lastWeek">
      <formula>AND(TODAY()-ROUNDDOWN(D1494,0)&gt;=(WEEKDAY(TODAY())),TODAY()-ROUNDDOWN(D1494,0)&lt;(WEEKDAY(TODAY())+7))</formula>
    </cfRule>
  </conditionalFormatting>
  <conditionalFormatting sqref="E1499">
    <cfRule type="timePeriod" dxfId="3359" priority="3328" timePeriod="lastWeek">
      <formula>AND(TODAY()-ROUNDDOWN(E1499,0)&gt;=(WEEKDAY(TODAY())),TODAY()-ROUNDDOWN(E1499,0)&lt;(WEEKDAY(TODAY())+7))</formula>
    </cfRule>
  </conditionalFormatting>
  <conditionalFormatting sqref="E1550">
    <cfRule type="timePeriod" dxfId="3358" priority="3327" timePeriod="lastWeek">
      <formula>AND(TODAY()-ROUNDDOWN(E1550,0)&gt;=(WEEKDAY(TODAY())),TODAY()-ROUNDDOWN(E1550,0)&lt;(WEEKDAY(TODAY())+7))</formula>
    </cfRule>
  </conditionalFormatting>
  <conditionalFormatting sqref="E1576">
    <cfRule type="timePeriod" dxfId="3357" priority="3326" timePeriod="lastWeek">
      <formula>AND(TODAY()-ROUNDDOWN(E1576,0)&gt;=(WEEKDAY(TODAY())),TODAY()-ROUNDDOWN(E1576,0)&lt;(WEEKDAY(TODAY())+7))</formula>
    </cfRule>
  </conditionalFormatting>
  <conditionalFormatting sqref="E1578">
    <cfRule type="timePeriod" dxfId="3356" priority="3325" timePeriod="lastWeek">
      <formula>AND(TODAY()-ROUNDDOWN(E1578,0)&gt;=(WEEKDAY(TODAY())),TODAY()-ROUNDDOWN(E1578,0)&lt;(WEEKDAY(TODAY())+7))</formula>
    </cfRule>
  </conditionalFormatting>
  <conditionalFormatting sqref="E1579">
    <cfRule type="timePeriod" dxfId="3355" priority="3324" timePeriod="lastWeek">
      <formula>AND(TODAY()-ROUNDDOWN(E1579,0)&gt;=(WEEKDAY(TODAY())),TODAY()-ROUNDDOWN(E1579,0)&lt;(WEEKDAY(TODAY())+7))</formula>
    </cfRule>
  </conditionalFormatting>
  <conditionalFormatting sqref="D1487">
    <cfRule type="timePeriod" dxfId="3354" priority="3323" timePeriod="lastWeek">
      <formula>AND(TODAY()-ROUNDDOWN(D1487,0)&gt;=(WEEKDAY(TODAY())),TODAY()-ROUNDDOWN(D1487,0)&lt;(WEEKDAY(TODAY())+7))</formula>
    </cfRule>
  </conditionalFormatting>
  <conditionalFormatting sqref="D1531">
    <cfRule type="timePeriod" dxfId="3353" priority="3322" timePeriod="lastWeek">
      <formula>AND(TODAY()-ROUNDDOWN(D1531,0)&gt;=(WEEKDAY(TODAY())),TODAY()-ROUNDDOWN(D1531,0)&lt;(WEEKDAY(TODAY())+7))</formula>
    </cfRule>
  </conditionalFormatting>
  <conditionalFormatting sqref="D1535:D1537">
    <cfRule type="timePeriod" dxfId="3352" priority="3321" timePeriod="lastWeek">
      <formula>AND(TODAY()-ROUNDDOWN(D1535,0)&gt;=(WEEKDAY(TODAY())),TODAY()-ROUNDDOWN(D1535,0)&lt;(WEEKDAY(TODAY())+7))</formula>
    </cfRule>
  </conditionalFormatting>
  <conditionalFormatting sqref="D1538:D1540">
    <cfRule type="timePeriod" dxfId="3351" priority="3320" timePeriod="lastWeek">
      <formula>AND(TODAY()-ROUNDDOWN(D1538,0)&gt;=(WEEKDAY(TODAY())),TODAY()-ROUNDDOWN(D1538,0)&lt;(WEEKDAY(TODAY())+7))</formula>
    </cfRule>
  </conditionalFormatting>
  <conditionalFormatting sqref="E1549">
    <cfRule type="timePeriod" dxfId="3350" priority="3319" timePeriod="lastWeek">
      <formula>AND(TODAY()-ROUNDDOWN(E1549,0)&gt;=(WEEKDAY(TODAY())),TODAY()-ROUNDDOWN(E1549,0)&lt;(WEEKDAY(TODAY())+7))</formula>
    </cfRule>
  </conditionalFormatting>
  <conditionalFormatting sqref="E1552">
    <cfRule type="timePeriod" dxfId="3349" priority="3318" timePeriod="lastWeek">
      <formula>AND(TODAY()-ROUNDDOWN(E1552,0)&gt;=(WEEKDAY(TODAY())),TODAY()-ROUNDDOWN(E1552,0)&lt;(WEEKDAY(TODAY())+7))</formula>
    </cfRule>
  </conditionalFormatting>
  <conditionalFormatting sqref="E1574">
    <cfRule type="timePeriod" dxfId="3348" priority="3317" timePeriod="lastWeek">
      <formula>AND(TODAY()-ROUNDDOWN(E1574,0)&gt;=(WEEKDAY(TODAY())),TODAY()-ROUNDDOWN(E1574,0)&lt;(WEEKDAY(TODAY())+7))</formula>
    </cfRule>
  </conditionalFormatting>
  <conditionalFormatting sqref="E1575">
    <cfRule type="timePeriod" dxfId="3347" priority="3316" timePeriod="lastWeek">
      <formula>AND(TODAY()-ROUNDDOWN(E1575,0)&gt;=(WEEKDAY(TODAY())),TODAY()-ROUNDDOWN(E1575,0)&lt;(WEEKDAY(TODAY())+7))</formula>
    </cfRule>
  </conditionalFormatting>
  <conditionalFormatting sqref="D1484">
    <cfRule type="timePeriod" dxfId="3346" priority="3315" timePeriod="lastWeek">
      <formula>AND(TODAY()-ROUNDDOWN(D1484,0)&gt;=(WEEKDAY(TODAY())),TODAY()-ROUNDDOWN(D1484,0)&lt;(WEEKDAY(TODAY())+7))</formula>
    </cfRule>
  </conditionalFormatting>
  <conditionalFormatting sqref="D1495">
    <cfRule type="timePeriod" dxfId="3345" priority="3314" timePeriod="lastWeek">
      <formula>AND(TODAY()-ROUNDDOWN(D1495,0)&gt;=(WEEKDAY(TODAY())),TODAY()-ROUNDDOWN(D1495,0)&lt;(WEEKDAY(TODAY())+7))</formula>
    </cfRule>
  </conditionalFormatting>
  <conditionalFormatting sqref="E1495">
    <cfRule type="timePeriod" dxfId="3344" priority="3313" timePeriod="lastWeek">
      <formula>AND(TODAY()-ROUNDDOWN(E1495,0)&gt;=(WEEKDAY(TODAY())),TODAY()-ROUNDDOWN(E1495,0)&lt;(WEEKDAY(TODAY())+7))</formula>
    </cfRule>
  </conditionalFormatting>
  <conditionalFormatting sqref="D1523">
    <cfRule type="timePeriod" dxfId="3343" priority="3312" timePeriod="lastWeek">
      <formula>AND(TODAY()-ROUNDDOWN(D1523,0)&gt;=(WEEKDAY(TODAY())),TODAY()-ROUNDDOWN(D1523,0)&lt;(WEEKDAY(TODAY())+7))</formula>
    </cfRule>
  </conditionalFormatting>
  <conditionalFormatting sqref="D1529">
    <cfRule type="timePeriod" dxfId="3342" priority="3311" timePeriod="lastWeek">
      <formula>AND(TODAY()-ROUNDDOWN(D1529,0)&gt;=(WEEKDAY(TODAY())),TODAY()-ROUNDDOWN(D1529,0)&lt;(WEEKDAY(TODAY())+7))</formula>
    </cfRule>
  </conditionalFormatting>
  <conditionalFormatting sqref="D1541">
    <cfRule type="timePeriod" dxfId="3341" priority="3310" timePeriod="lastWeek">
      <formula>AND(TODAY()-ROUNDDOWN(D1541,0)&gt;=(WEEKDAY(TODAY())),TODAY()-ROUNDDOWN(D1541,0)&lt;(WEEKDAY(TODAY())+7))</formula>
    </cfRule>
  </conditionalFormatting>
  <conditionalFormatting sqref="E1393">
    <cfRule type="timePeriod" dxfId="3340" priority="3309" timePeriod="lastWeek">
      <formula>AND(TODAY()-ROUNDDOWN(E1393,0)&gt;=(WEEKDAY(TODAY())),TODAY()-ROUNDDOWN(E1393,0)&lt;(WEEKDAY(TODAY())+7))</formula>
    </cfRule>
  </conditionalFormatting>
  <conditionalFormatting sqref="D1485">
    <cfRule type="timePeriod" dxfId="3339" priority="3308" timePeriod="lastWeek">
      <formula>AND(TODAY()-ROUNDDOWN(D1485,0)&gt;=(WEEKDAY(TODAY())),TODAY()-ROUNDDOWN(D1485,0)&lt;(WEEKDAY(TODAY())+7))</formula>
    </cfRule>
  </conditionalFormatting>
  <conditionalFormatting sqref="D1486">
    <cfRule type="timePeriod" dxfId="3338" priority="3307" timePeriod="lastWeek">
      <formula>AND(TODAY()-ROUNDDOWN(D1486,0)&gt;=(WEEKDAY(TODAY())),TODAY()-ROUNDDOWN(D1486,0)&lt;(WEEKDAY(TODAY())+7))</formula>
    </cfRule>
  </conditionalFormatting>
  <conditionalFormatting sqref="D1488">
    <cfRule type="timePeriod" dxfId="3337" priority="3306" timePeriod="lastWeek">
      <formula>AND(TODAY()-ROUNDDOWN(D1488,0)&gt;=(WEEKDAY(TODAY())),TODAY()-ROUNDDOWN(D1488,0)&lt;(WEEKDAY(TODAY())+7))</formula>
    </cfRule>
  </conditionalFormatting>
  <conditionalFormatting sqref="D1489">
    <cfRule type="timePeriod" dxfId="3336" priority="3305" timePeriod="lastWeek">
      <formula>AND(TODAY()-ROUNDDOWN(D1489,0)&gt;=(WEEKDAY(TODAY())),TODAY()-ROUNDDOWN(D1489,0)&lt;(WEEKDAY(TODAY())+7))</formula>
    </cfRule>
  </conditionalFormatting>
  <conditionalFormatting sqref="D1496">
    <cfRule type="timePeriod" dxfId="3335" priority="3304" timePeriod="lastWeek">
      <formula>AND(TODAY()-ROUNDDOWN(D1496,0)&gt;=(WEEKDAY(TODAY())),TODAY()-ROUNDDOWN(D1496,0)&lt;(WEEKDAY(TODAY())+7))</formula>
    </cfRule>
  </conditionalFormatting>
  <conditionalFormatting sqref="E1496">
    <cfRule type="timePeriod" dxfId="3334" priority="3303" timePeriod="lastWeek">
      <formula>AND(TODAY()-ROUNDDOWN(E1496,0)&gt;=(WEEKDAY(TODAY())),TODAY()-ROUNDDOWN(E1496,0)&lt;(WEEKDAY(TODAY())+7))</formula>
    </cfRule>
  </conditionalFormatting>
  <conditionalFormatting sqref="D1497">
    <cfRule type="timePeriod" dxfId="3333" priority="3302" timePeriod="lastWeek">
      <formula>AND(TODAY()-ROUNDDOWN(D1497,0)&gt;=(WEEKDAY(TODAY())),TODAY()-ROUNDDOWN(D1497,0)&lt;(WEEKDAY(TODAY())+7))</formula>
    </cfRule>
  </conditionalFormatting>
  <conditionalFormatting sqref="E1497">
    <cfRule type="timePeriod" dxfId="3332" priority="3301" timePeriod="lastWeek">
      <formula>AND(TODAY()-ROUNDDOWN(E1497,0)&gt;=(WEEKDAY(TODAY())),TODAY()-ROUNDDOWN(E1497,0)&lt;(WEEKDAY(TODAY())+7))</formula>
    </cfRule>
  </conditionalFormatting>
  <conditionalFormatting sqref="E1500">
    <cfRule type="timePeriod" dxfId="3331" priority="3300" timePeriod="lastWeek">
      <formula>AND(TODAY()-ROUNDDOWN(E1500,0)&gt;=(WEEKDAY(TODAY())),TODAY()-ROUNDDOWN(E1500,0)&lt;(WEEKDAY(TODAY())+7))</formula>
    </cfRule>
  </conditionalFormatting>
  <conditionalFormatting sqref="D1508">
    <cfRule type="timePeriod" dxfId="3330" priority="3299" timePeriod="lastWeek">
      <formula>AND(TODAY()-ROUNDDOWN(D1508,0)&gt;=(WEEKDAY(TODAY())),TODAY()-ROUNDDOWN(D1508,0)&lt;(WEEKDAY(TODAY())+7))</formula>
    </cfRule>
  </conditionalFormatting>
  <conditionalFormatting sqref="D1507">
    <cfRule type="timePeriod" dxfId="3329" priority="3298" timePeriod="lastWeek">
      <formula>AND(TODAY()-ROUNDDOWN(D1507,0)&gt;=(WEEKDAY(TODAY())),TODAY()-ROUNDDOWN(D1507,0)&lt;(WEEKDAY(TODAY())+7))</formula>
    </cfRule>
  </conditionalFormatting>
  <conditionalFormatting sqref="D1524">
    <cfRule type="timePeriod" dxfId="3328" priority="3297" timePeriod="lastWeek">
      <formula>AND(TODAY()-ROUNDDOWN(D1524,0)&gt;=(WEEKDAY(TODAY())),TODAY()-ROUNDDOWN(D1524,0)&lt;(WEEKDAY(TODAY())+7))</formula>
    </cfRule>
  </conditionalFormatting>
  <conditionalFormatting sqref="D1525">
    <cfRule type="timePeriod" dxfId="3327" priority="3296" timePeriod="lastWeek">
      <formula>AND(TODAY()-ROUNDDOWN(D1525,0)&gt;=(WEEKDAY(TODAY())),TODAY()-ROUNDDOWN(D1525,0)&lt;(WEEKDAY(TODAY())+7))</formula>
    </cfRule>
  </conditionalFormatting>
  <conditionalFormatting sqref="E1577">
    <cfRule type="timePeriod" dxfId="3326" priority="3295" timePeriod="lastWeek">
      <formula>AND(TODAY()-ROUNDDOWN(E1577,0)&gt;=(WEEKDAY(TODAY())),TODAY()-ROUNDDOWN(E1577,0)&lt;(WEEKDAY(TODAY())+7))</formula>
    </cfRule>
  </conditionalFormatting>
  <conditionalFormatting sqref="E1571">
    <cfRule type="timePeriod" dxfId="3325" priority="3294" timePeriod="lastWeek">
      <formula>AND(TODAY()-ROUNDDOWN(E1571,0)&gt;=(WEEKDAY(TODAY())),TODAY()-ROUNDDOWN(E1571,0)&lt;(WEEKDAY(TODAY())+7))</formula>
    </cfRule>
  </conditionalFormatting>
  <conditionalFormatting sqref="E1580">
    <cfRule type="timePeriod" dxfId="3324" priority="3293" timePeriod="lastWeek">
      <formula>AND(TODAY()-ROUNDDOWN(E1580,0)&gt;=(WEEKDAY(TODAY())),TODAY()-ROUNDDOWN(E1580,0)&lt;(WEEKDAY(TODAY())+7))</formula>
    </cfRule>
  </conditionalFormatting>
  <conditionalFormatting sqref="E1581">
    <cfRule type="timePeriod" dxfId="3323" priority="3292" timePeriod="lastWeek">
      <formula>AND(TODAY()-ROUNDDOWN(E1581,0)&gt;=(WEEKDAY(TODAY())),TODAY()-ROUNDDOWN(E1581,0)&lt;(WEEKDAY(TODAY())+7))</formula>
    </cfRule>
  </conditionalFormatting>
  <conditionalFormatting sqref="E1618">
    <cfRule type="timePeriod" dxfId="3322" priority="3291" timePeriod="lastWeek">
      <formula>AND(TODAY()-ROUNDDOWN(E1618,0)&gt;=(WEEKDAY(TODAY())),TODAY()-ROUNDDOWN(E1618,0)&lt;(WEEKDAY(TODAY())+7))</formula>
    </cfRule>
  </conditionalFormatting>
  <conditionalFormatting sqref="D1589">
    <cfRule type="timePeriod" dxfId="3321" priority="3290" timePeriod="lastWeek">
      <formula>AND(TODAY()-ROUNDDOWN(D1589,0)&gt;=(WEEKDAY(TODAY())),TODAY()-ROUNDDOWN(D1589,0)&lt;(WEEKDAY(TODAY())+7))</formula>
    </cfRule>
  </conditionalFormatting>
  <conditionalFormatting sqref="E1594">
    <cfRule type="timePeriod" dxfId="3320" priority="3289" timePeriod="lastWeek">
      <formula>AND(TODAY()-ROUNDDOWN(E1594,0)&gt;=(WEEKDAY(TODAY())),TODAY()-ROUNDDOWN(E1594,0)&lt;(WEEKDAY(TODAY())+7))</formula>
    </cfRule>
  </conditionalFormatting>
  <conditionalFormatting sqref="D1605">
    <cfRule type="timePeriod" dxfId="3319" priority="3288" timePeriod="lastWeek">
      <formula>AND(TODAY()-ROUNDDOWN(D1605,0)&gt;=(WEEKDAY(TODAY())),TODAY()-ROUNDDOWN(D1605,0)&lt;(WEEKDAY(TODAY())+7))</formula>
    </cfRule>
  </conditionalFormatting>
  <conditionalFormatting sqref="D1604">
    <cfRule type="timePeriod" dxfId="3318" priority="3287" timePeriod="lastWeek">
      <formula>AND(TODAY()-ROUNDDOWN(D1604,0)&gt;=(WEEKDAY(TODAY())),TODAY()-ROUNDDOWN(D1604,0)&lt;(WEEKDAY(TODAY())+7))</formula>
    </cfRule>
  </conditionalFormatting>
  <conditionalFormatting sqref="E1595">
    <cfRule type="timePeriod" dxfId="3317" priority="3286" timePeriod="lastWeek">
      <formula>AND(TODAY()-ROUNDDOWN(E1595,0)&gt;=(WEEKDAY(TODAY())),TODAY()-ROUNDDOWN(E1595,0)&lt;(WEEKDAY(TODAY())+7))</formula>
    </cfRule>
  </conditionalFormatting>
  <conditionalFormatting sqref="D1606">
    <cfRule type="timePeriod" dxfId="3316" priority="3285" timePeriod="lastWeek">
      <formula>AND(TODAY()-ROUNDDOWN(D1606,0)&gt;=(WEEKDAY(TODAY())),TODAY()-ROUNDDOWN(D1606,0)&lt;(WEEKDAY(TODAY())+7))</formula>
    </cfRule>
  </conditionalFormatting>
  <conditionalFormatting sqref="D1603">
    <cfRule type="timePeriod" dxfId="3315" priority="3284" timePeriod="lastWeek">
      <formula>AND(TODAY()-ROUNDDOWN(D1603,0)&gt;=(WEEKDAY(TODAY())),TODAY()-ROUNDDOWN(D1603,0)&lt;(WEEKDAY(TODAY())+7))</formula>
    </cfRule>
  </conditionalFormatting>
  <conditionalFormatting sqref="E1605">
    <cfRule type="timePeriod" dxfId="3314" priority="3283" timePeriod="lastWeek">
      <formula>AND(TODAY()-ROUNDDOWN(E1605,0)&gt;=(WEEKDAY(TODAY())),TODAY()-ROUNDDOWN(E1605,0)&lt;(WEEKDAY(TODAY())+7))</formula>
    </cfRule>
  </conditionalFormatting>
  <conditionalFormatting sqref="D1608">
    <cfRule type="timePeriod" dxfId="3313" priority="3282" timePeriod="lastWeek">
      <formula>AND(TODAY()-ROUNDDOWN(D1608,0)&gt;=(WEEKDAY(TODAY())),TODAY()-ROUNDDOWN(D1608,0)&lt;(WEEKDAY(TODAY())+7))</formula>
    </cfRule>
  </conditionalFormatting>
  <conditionalFormatting sqref="E1608">
    <cfRule type="timePeriod" dxfId="3312" priority="3281" timePeriod="lastWeek">
      <formula>AND(TODAY()-ROUNDDOWN(E1608,0)&gt;=(WEEKDAY(TODAY())),TODAY()-ROUNDDOWN(E1608,0)&lt;(WEEKDAY(TODAY())+7))</formula>
    </cfRule>
  </conditionalFormatting>
  <conditionalFormatting sqref="D1597">
    <cfRule type="timePeriod" dxfId="3311" priority="3280" timePeriod="lastWeek">
      <formula>AND(TODAY()-ROUNDDOWN(D1597,0)&gt;=(WEEKDAY(TODAY())),TODAY()-ROUNDDOWN(D1597,0)&lt;(WEEKDAY(TODAY())+7))</formula>
    </cfRule>
  </conditionalFormatting>
  <conditionalFormatting sqref="D1599">
    <cfRule type="timePeriod" dxfId="3310" priority="3279" timePeriod="lastWeek">
      <formula>AND(TODAY()-ROUNDDOWN(D1599,0)&gt;=(WEEKDAY(TODAY())),TODAY()-ROUNDDOWN(D1599,0)&lt;(WEEKDAY(TODAY())+7))</formula>
    </cfRule>
  </conditionalFormatting>
  <conditionalFormatting sqref="D1607">
    <cfRule type="timePeriod" dxfId="3309" priority="3278" timePeriod="lastWeek">
      <formula>AND(TODAY()-ROUNDDOWN(D1607,0)&gt;=(WEEKDAY(TODAY())),TODAY()-ROUNDDOWN(D1607,0)&lt;(WEEKDAY(TODAY())+7))</formula>
    </cfRule>
  </conditionalFormatting>
  <conditionalFormatting sqref="E1591">
    <cfRule type="timePeriod" dxfId="3308" priority="3277" timePeriod="lastWeek">
      <formula>AND(TODAY()-ROUNDDOWN(E1591,0)&gt;=(WEEKDAY(TODAY())),TODAY()-ROUNDDOWN(E1591,0)&lt;(WEEKDAY(TODAY())+7))</formula>
    </cfRule>
  </conditionalFormatting>
  <conditionalFormatting sqref="D1596">
    <cfRule type="timePeriod" dxfId="3307" priority="3276" timePeriod="lastWeek">
      <formula>AND(TODAY()-ROUNDDOWN(D1596,0)&gt;=(WEEKDAY(TODAY())),TODAY()-ROUNDDOWN(D1596,0)&lt;(WEEKDAY(TODAY())+7))</formula>
    </cfRule>
  </conditionalFormatting>
  <conditionalFormatting sqref="E1604">
    <cfRule type="timePeriod" dxfId="3306" priority="3275" timePeriod="lastWeek">
      <formula>AND(TODAY()-ROUNDDOWN(E1604,0)&gt;=(WEEKDAY(TODAY())),TODAY()-ROUNDDOWN(E1604,0)&lt;(WEEKDAY(TODAY())+7))</formula>
    </cfRule>
  </conditionalFormatting>
  <conditionalFormatting sqref="E1593">
    <cfRule type="timePeriod" dxfId="3305" priority="3274" timePeriod="lastWeek">
      <formula>AND(TODAY()-ROUNDDOWN(E1593,0)&gt;=(WEEKDAY(TODAY())),TODAY()-ROUNDDOWN(E1593,0)&lt;(WEEKDAY(TODAY())+7))</formula>
    </cfRule>
  </conditionalFormatting>
  <conditionalFormatting sqref="D1601">
    <cfRule type="timePeriod" dxfId="3304" priority="3273" timePeriod="lastWeek">
      <formula>AND(TODAY()-ROUNDDOWN(D1601,0)&gt;=(WEEKDAY(TODAY())),TODAY()-ROUNDDOWN(D1601,0)&lt;(WEEKDAY(TODAY())+7))</formula>
    </cfRule>
  </conditionalFormatting>
  <conditionalFormatting sqref="E1590">
    <cfRule type="timePeriod" dxfId="3303" priority="3272" timePeriod="lastWeek">
      <formula>AND(TODAY()-ROUNDDOWN(E1590,0)&gt;=(WEEKDAY(TODAY())),TODAY()-ROUNDDOWN(E1590,0)&lt;(WEEKDAY(TODAY())+7))</formula>
    </cfRule>
  </conditionalFormatting>
  <conditionalFormatting sqref="D1598">
    <cfRule type="timePeriod" dxfId="3302" priority="3271" timePeriod="lastWeek">
      <formula>AND(TODAY()-ROUNDDOWN(D1598,0)&gt;=(WEEKDAY(TODAY())),TODAY()-ROUNDDOWN(D1598,0)&lt;(WEEKDAY(TODAY())+7))</formula>
    </cfRule>
  </conditionalFormatting>
  <conditionalFormatting sqref="D1602">
    <cfRule type="timePeriod" dxfId="3301" priority="3270" timePeriod="lastWeek">
      <formula>AND(TODAY()-ROUNDDOWN(D1602,0)&gt;=(WEEKDAY(TODAY())),TODAY()-ROUNDDOWN(D1602,0)&lt;(WEEKDAY(TODAY())+7))</formula>
    </cfRule>
  </conditionalFormatting>
  <conditionalFormatting sqref="D1600">
    <cfRule type="timePeriod" dxfId="3300" priority="3269" timePeriod="lastWeek">
      <formula>AND(TODAY()-ROUNDDOWN(D1600,0)&gt;=(WEEKDAY(TODAY())),TODAY()-ROUNDDOWN(D1600,0)&lt;(WEEKDAY(TODAY())+7))</formula>
    </cfRule>
  </conditionalFormatting>
  <conditionalFormatting sqref="D1625">
    <cfRule type="timePeriod" dxfId="3299" priority="3268" timePeriod="lastWeek">
      <formula>AND(TODAY()-ROUNDDOWN(D1625,0)&gt;=(WEEKDAY(TODAY())),TODAY()-ROUNDDOWN(D1625,0)&lt;(WEEKDAY(TODAY())+7))</formula>
    </cfRule>
  </conditionalFormatting>
  <conditionalFormatting sqref="D1638">
    <cfRule type="timePeriod" dxfId="3298" priority="3267" timePeriod="lastWeek">
      <formula>AND(TODAY()-ROUNDDOWN(D1638,0)&gt;=(WEEKDAY(TODAY())),TODAY()-ROUNDDOWN(D1638,0)&lt;(WEEKDAY(TODAY())+7))</formula>
    </cfRule>
  </conditionalFormatting>
  <conditionalFormatting sqref="D1662">
    <cfRule type="timePeriod" dxfId="3297" priority="3266" timePeriod="lastWeek">
      <formula>AND(TODAY()-ROUNDDOWN(D1662,0)&gt;=(WEEKDAY(TODAY())),TODAY()-ROUNDDOWN(D1662,0)&lt;(WEEKDAY(TODAY())+7))</formula>
    </cfRule>
  </conditionalFormatting>
  <conditionalFormatting sqref="D1619">
    <cfRule type="timePeriod" dxfId="3296" priority="3265" timePeriod="lastWeek">
      <formula>AND(TODAY()-ROUNDDOWN(D1619,0)&gt;=(WEEKDAY(TODAY())),TODAY()-ROUNDDOWN(D1619,0)&lt;(WEEKDAY(TODAY())+7))</formula>
    </cfRule>
  </conditionalFormatting>
  <conditionalFormatting sqref="D1621">
    <cfRule type="timePeriod" dxfId="3295" priority="3264" timePeriod="lastWeek">
      <formula>AND(TODAY()-ROUNDDOWN(D1621,0)&gt;=(WEEKDAY(TODAY())),TODAY()-ROUNDDOWN(D1621,0)&lt;(WEEKDAY(TODAY())+7))</formula>
    </cfRule>
  </conditionalFormatting>
  <conditionalFormatting sqref="D1611">
    <cfRule type="timePeriod" dxfId="3294" priority="3263" timePeriod="lastWeek">
      <formula>AND(TODAY()-ROUNDDOWN(D1611,0)&gt;=(WEEKDAY(TODAY())),TODAY()-ROUNDDOWN(D1611,0)&lt;(WEEKDAY(TODAY())+7))</formula>
    </cfRule>
  </conditionalFormatting>
  <conditionalFormatting sqref="D1615">
    <cfRule type="timePeriod" dxfId="3293" priority="3262" timePeriod="lastWeek">
      <formula>AND(TODAY()-ROUNDDOWN(D1615,0)&gt;=(WEEKDAY(TODAY())),TODAY()-ROUNDDOWN(D1615,0)&lt;(WEEKDAY(TODAY())+7))</formula>
    </cfRule>
  </conditionalFormatting>
  <conditionalFormatting sqref="D1622">
    <cfRule type="timePeriod" dxfId="3292" priority="3261" timePeriod="lastWeek">
      <formula>AND(TODAY()-ROUNDDOWN(D1622,0)&gt;=(WEEKDAY(TODAY())),TODAY()-ROUNDDOWN(D1622,0)&lt;(WEEKDAY(TODAY())+7))</formula>
    </cfRule>
  </conditionalFormatting>
  <conditionalFormatting sqref="D1687">
    <cfRule type="timePeriod" dxfId="3291" priority="3260" timePeriod="lastWeek">
      <formula>AND(TODAY()-ROUNDDOWN(D1687,0)&gt;=(WEEKDAY(TODAY())),TODAY()-ROUNDDOWN(D1687,0)&lt;(WEEKDAY(TODAY())+7))</formula>
    </cfRule>
  </conditionalFormatting>
  <conditionalFormatting sqref="D1688">
    <cfRule type="timePeriod" dxfId="3290" priority="3259" timePeriod="lastWeek">
      <formula>AND(TODAY()-ROUNDDOWN(D1688,0)&gt;=(WEEKDAY(TODAY())),TODAY()-ROUNDDOWN(D1688,0)&lt;(WEEKDAY(TODAY())+7))</formula>
    </cfRule>
  </conditionalFormatting>
  <conditionalFormatting sqref="D1696">
    <cfRule type="timePeriod" dxfId="3289" priority="3258" timePeriod="lastWeek">
      <formula>AND(TODAY()-ROUNDDOWN(D1696,0)&gt;=(WEEKDAY(TODAY())),TODAY()-ROUNDDOWN(D1696,0)&lt;(WEEKDAY(TODAY())+7))</formula>
    </cfRule>
  </conditionalFormatting>
  <conditionalFormatting sqref="D1669">
    <cfRule type="timePeriod" dxfId="3288" priority="3257" timePeriod="lastWeek">
      <formula>AND(TODAY()-ROUNDDOWN(D1669,0)&gt;=(WEEKDAY(TODAY())),TODAY()-ROUNDDOWN(D1669,0)&lt;(WEEKDAY(TODAY())+7))</formula>
    </cfRule>
  </conditionalFormatting>
  <conditionalFormatting sqref="D1629">
    <cfRule type="timePeriod" dxfId="3287" priority="3256" timePeriod="lastWeek">
      <formula>AND(TODAY()-ROUNDDOWN(D1629,0)&gt;=(WEEKDAY(TODAY())),TODAY()-ROUNDDOWN(D1629,0)&lt;(WEEKDAY(TODAY())+7))</formula>
    </cfRule>
  </conditionalFormatting>
  <conditionalFormatting sqref="D1661">
    <cfRule type="timePeriod" dxfId="3286" priority="3255" timePeriod="lastWeek">
      <formula>AND(TODAY()-ROUNDDOWN(D1661,0)&gt;=(WEEKDAY(TODAY())),TODAY()-ROUNDDOWN(D1661,0)&lt;(WEEKDAY(TODAY())+7))</formula>
    </cfRule>
  </conditionalFormatting>
  <conditionalFormatting sqref="D1689">
    <cfRule type="timePeriod" dxfId="3285" priority="3254" timePeriod="lastWeek">
      <formula>AND(TODAY()-ROUNDDOWN(D1689,0)&gt;=(WEEKDAY(TODAY())),TODAY()-ROUNDDOWN(D1689,0)&lt;(WEEKDAY(TODAY())+7))</formula>
    </cfRule>
  </conditionalFormatting>
  <conditionalFormatting sqref="D1700">
    <cfRule type="timePeriod" dxfId="3284" priority="3253" timePeriod="lastWeek">
      <formula>AND(TODAY()-ROUNDDOWN(D1700,0)&gt;=(WEEKDAY(TODAY())),TODAY()-ROUNDDOWN(D1700,0)&lt;(WEEKDAY(TODAY())+7))</formula>
    </cfRule>
  </conditionalFormatting>
  <conditionalFormatting sqref="D1634">
    <cfRule type="timePeriod" dxfId="3283" priority="3252" timePeriod="lastWeek">
      <formula>AND(TODAY()-ROUNDDOWN(D1634,0)&gt;=(WEEKDAY(TODAY())),TODAY()-ROUNDDOWN(D1634,0)&lt;(WEEKDAY(TODAY())+7))</formula>
    </cfRule>
  </conditionalFormatting>
  <conditionalFormatting sqref="D1668">
    <cfRule type="timePeriod" dxfId="3282" priority="3251" timePeriod="lastWeek">
      <formula>AND(TODAY()-ROUNDDOWN(D1668,0)&gt;=(WEEKDAY(TODAY())),TODAY()-ROUNDDOWN(D1668,0)&lt;(WEEKDAY(TODAY())+7))</formula>
    </cfRule>
  </conditionalFormatting>
  <conditionalFormatting sqref="D1665">
    <cfRule type="timePeriod" dxfId="3281" priority="3250" timePeriod="lastWeek">
      <formula>AND(TODAY()-ROUNDDOWN(D1665,0)&gt;=(WEEKDAY(TODAY())),TODAY()-ROUNDDOWN(D1665,0)&lt;(WEEKDAY(TODAY())+7))</formula>
    </cfRule>
  </conditionalFormatting>
  <conditionalFormatting sqref="D1659">
    <cfRule type="timePeriod" dxfId="3280" priority="3249" timePeriod="lastWeek">
      <formula>AND(TODAY()-ROUNDDOWN(D1659,0)&gt;=(WEEKDAY(TODAY())),TODAY()-ROUNDDOWN(D1659,0)&lt;(WEEKDAY(TODAY())+7))</formula>
    </cfRule>
  </conditionalFormatting>
  <conditionalFormatting sqref="E1705">
    <cfRule type="timePeriod" dxfId="3279" priority="3248" timePeriod="lastWeek">
      <formula>AND(TODAY()-ROUNDDOWN(E1705,0)&gt;=(WEEKDAY(TODAY())),TODAY()-ROUNDDOWN(E1705,0)&lt;(WEEKDAY(TODAY())+7))</formula>
    </cfRule>
  </conditionalFormatting>
  <conditionalFormatting sqref="D1624">
    <cfRule type="timePeriod" dxfId="3278" priority="3247" timePeriod="lastWeek">
      <formula>AND(TODAY()-ROUNDDOWN(D1624,0)&gt;=(WEEKDAY(TODAY())),TODAY()-ROUNDDOWN(D1624,0)&lt;(WEEKDAY(TODAY())+7))</formula>
    </cfRule>
  </conditionalFormatting>
  <conditionalFormatting sqref="D1660">
    <cfRule type="timePeriod" dxfId="3277" priority="3246" timePeriod="lastWeek">
      <formula>AND(TODAY()-ROUNDDOWN(D1660,0)&gt;=(WEEKDAY(TODAY())),TODAY()-ROUNDDOWN(D1660,0)&lt;(WEEKDAY(TODAY())+7))</formula>
    </cfRule>
  </conditionalFormatting>
  <conditionalFormatting sqref="D1639">
    <cfRule type="timePeriod" dxfId="3276" priority="3245" timePeriod="lastWeek">
      <formula>AND(TODAY()-ROUNDDOWN(D1639,0)&gt;=(WEEKDAY(TODAY())),TODAY()-ROUNDDOWN(D1639,0)&lt;(WEEKDAY(TODAY())+7))</formula>
    </cfRule>
  </conditionalFormatting>
  <conditionalFormatting sqref="D1652">
    <cfRule type="timePeriod" dxfId="3275" priority="3244" timePeriod="lastWeek">
      <formula>AND(TODAY()-ROUNDDOWN(D1652,0)&gt;=(WEEKDAY(TODAY())),TODAY()-ROUNDDOWN(D1652,0)&lt;(WEEKDAY(TODAY())+7))</formula>
    </cfRule>
  </conditionalFormatting>
  <conditionalFormatting sqref="E1623">
    <cfRule type="timePeriod" dxfId="3274" priority="3243" timePeriod="lastWeek">
      <formula>AND(TODAY()-ROUNDDOWN(E1623,0)&gt;=(WEEKDAY(TODAY())),TODAY()-ROUNDDOWN(E1623,0)&lt;(WEEKDAY(TODAY())+7))</formula>
    </cfRule>
  </conditionalFormatting>
  <conditionalFormatting sqref="D1667">
    <cfRule type="timePeriod" dxfId="3273" priority="3242" timePeriod="lastWeek">
      <formula>AND(TODAY()-ROUNDDOWN(D1667,0)&gt;=(WEEKDAY(TODAY())),TODAY()-ROUNDDOWN(D1667,0)&lt;(WEEKDAY(TODAY())+7))</formula>
    </cfRule>
  </conditionalFormatting>
  <conditionalFormatting sqref="D1631">
    <cfRule type="timePeriod" dxfId="3272" priority="3241" timePeriod="lastWeek">
      <formula>AND(TODAY()-ROUNDDOWN(D1631,0)&gt;=(WEEKDAY(TODAY())),TODAY()-ROUNDDOWN(D1631,0)&lt;(WEEKDAY(TODAY())+7))</formula>
    </cfRule>
  </conditionalFormatting>
  <conditionalFormatting sqref="D1635">
    <cfRule type="timePeriod" dxfId="3271" priority="3240" timePeriod="lastWeek">
      <formula>AND(TODAY()-ROUNDDOWN(D1635,0)&gt;=(WEEKDAY(TODAY())),TODAY()-ROUNDDOWN(D1635,0)&lt;(WEEKDAY(TODAY())+7))</formula>
    </cfRule>
  </conditionalFormatting>
  <conditionalFormatting sqref="D1630">
    <cfRule type="timePeriod" dxfId="3270" priority="3239" timePeriod="lastWeek">
      <formula>AND(TODAY()-ROUNDDOWN(D1630,0)&gt;=(WEEKDAY(TODAY())),TODAY()-ROUNDDOWN(D1630,0)&lt;(WEEKDAY(TODAY())+7))</formula>
    </cfRule>
  </conditionalFormatting>
  <conditionalFormatting sqref="D1684">
    <cfRule type="timePeriod" dxfId="3269" priority="3238" timePeriod="lastWeek">
      <formula>AND(TODAY()-ROUNDDOWN(D1684,0)&gt;=(WEEKDAY(TODAY())),TODAY()-ROUNDDOWN(D1684,0)&lt;(WEEKDAY(TODAY())+7))</formula>
    </cfRule>
  </conditionalFormatting>
  <conditionalFormatting sqref="D1698">
    <cfRule type="timePeriod" dxfId="3268" priority="3237" timePeriod="lastWeek">
      <formula>AND(TODAY()-ROUNDDOWN(D1698,0)&gt;=(WEEKDAY(TODAY())),TODAY()-ROUNDDOWN(D1698,0)&lt;(WEEKDAY(TODAY())+7))</formula>
    </cfRule>
  </conditionalFormatting>
  <conditionalFormatting sqref="D1628">
    <cfRule type="timePeriod" dxfId="3267" priority="3236" timePeriod="lastWeek">
      <formula>AND(TODAY()-ROUNDDOWN(D1628,0)&gt;=(WEEKDAY(TODAY())),TODAY()-ROUNDDOWN(D1628,0)&lt;(WEEKDAY(TODAY())+7))</formula>
    </cfRule>
  </conditionalFormatting>
  <conditionalFormatting sqref="E1708">
    <cfRule type="timePeriod" dxfId="3266" priority="3235" timePeriod="lastWeek">
      <formula>AND(TODAY()-ROUNDDOWN(E1708,0)&gt;=(WEEKDAY(TODAY())),TODAY()-ROUNDDOWN(E1708,0)&lt;(WEEKDAY(TODAY())+7))</formula>
    </cfRule>
  </conditionalFormatting>
  <conditionalFormatting sqref="D1710">
    <cfRule type="timePeriod" dxfId="3265" priority="3234" timePeriod="lastWeek">
      <formula>AND(TODAY()-ROUNDDOWN(D1710,0)&gt;=(WEEKDAY(TODAY())),TODAY()-ROUNDDOWN(D1710,0)&lt;(WEEKDAY(TODAY())+7))</formula>
    </cfRule>
  </conditionalFormatting>
  <conditionalFormatting sqref="D1614">
    <cfRule type="timePeriod" dxfId="3264" priority="3233" timePeriod="lastWeek">
      <formula>AND(TODAY()-ROUNDDOWN(D1614,0)&gt;=(WEEKDAY(TODAY())),TODAY()-ROUNDDOWN(D1614,0)&lt;(WEEKDAY(TODAY())+7))</formula>
    </cfRule>
  </conditionalFormatting>
  <conditionalFormatting sqref="D1683">
    <cfRule type="timePeriod" dxfId="3263" priority="3232" timePeriod="lastWeek">
      <formula>AND(TODAY()-ROUNDDOWN(D1683,0)&gt;=(WEEKDAY(TODAY())),TODAY()-ROUNDDOWN(D1683,0)&lt;(WEEKDAY(TODAY())+7))</formula>
    </cfRule>
  </conditionalFormatting>
  <conditionalFormatting sqref="D1650">
    <cfRule type="timePeriod" dxfId="3262" priority="3231" timePeriod="lastWeek">
      <formula>AND(TODAY()-ROUNDDOWN(D1650,0)&gt;=(WEEKDAY(TODAY())),TODAY()-ROUNDDOWN(D1650,0)&lt;(WEEKDAY(TODAY())+7))</formula>
    </cfRule>
  </conditionalFormatting>
  <conditionalFormatting sqref="D1654">
    <cfRule type="timePeriod" dxfId="3261" priority="3230" timePeriod="lastWeek">
      <formula>AND(TODAY()-ROUNDDOWN(D1654,0)&gt;=(WEEKDAY(TODAY())),TODAY()-ROUNDDOWN(D1654,0)&lt;(WEEKDAY(TODAY())+7))</formula>
    </cfRule>
  </conditionalFormatting>
  <conditionalFormatting sqref="D1655">
    <cfRule type="timePeriod" dxfId="3260" priority="3229" timePeriod="lastWeek">
      <formula>AND(TODAY()-ROUNDDOWN(D1655,0)&gt;=(WEEKDAY(TODAY())),TODAY()-ROUNDDOWN(D1655,0)&lt;(WEEKDAY(TODAY())+7))</formula>
    </cfRule>
  </conditionalFormatting>
  <conditionalFormatting sqref="D1653">
    <cfRule type="timePeriod" dxfId="3259" priority="3228" timePeriod="lastWeek">
      <formula>AND(TODAY()-ROUNDDOWN(D1653,0)&gt;=(WEEKDAY(TODAY())),TODAY()-ROUNDDOWN(D1653,0)&lt;(WEEKDAY(TODAY())+7))</formula>
    </cfRule>
  </conditionalFormatting>
  <conditionalFormatting sqref="D1697">
    <cfRule type="timePeriod" dxfId="3258" priority="3227" timePeriod="lastWeek">
      <formula>AND(TODAY()-ROUNDDOWN(D1697,0)&gt;=(WEEKDAY(TODAY())),TODAY()-ROUNDDOWN(D1697,0)&lt;(WEEKDAY(TODAY())+7))</formula>
    </cfRule>
  </conditionalFormatting>
  <conditionalFormatting sqref="D1627">
    <cfRule type="timePeriod" dxfId="3257" priority="3226" timePeriod="lastWeek">
      <formula>AND(TODAY()-ROUNDDOWN(D1627,0)&gt;=(WEEKDAY(TODAY())),TODAY()-ROUNDDOWN(D1627,0)&lt;(WEEKDAY(TODAY())+7))</formula>
    </cfRule>
  </conditionalFormatting>
  <conditionalFormatting sqref="E1627">
    <cfRule type="timePeriod" dxfId="3256" priority="3225" timePeriod="lastWeek">
      <formula>AND(TODAY()-ROUNDDOWN(E1627,0)&gt;=(WEEKDAY(TODAY())),TODAY()-ROUNDDOWN(E1627,0)&lt;(WEEKDAY(TODAY())+7))</formula>
    </cfRule>
  </conditionalFormatting>
  <conditionalFormatting sqref="D1651">
    <cfRule type="timePeriod" dxfId="3255" priority="3224" timePeriod="lastWeek">
      <formula>AND(TODAY()-ROUNDDOWN(D1651,0)&gt;=(WEEKDAY(TODAY())),TODAY()-ROUNDDOWN(D1651,0)&lt;(WEEKDAY(TODAY())+7))</formula>
    </cfRule>
  </conditionalFormatting>
  <conditionalFormatting sqref="D1692">
    <cfRule type="timePeriod" dxfId="3254" priority="3223" timePeriod="lastWeek">
      <formula>AND(TODAY()-ROUNDDOWN(D1692,0)&gt;=(WEEKDAY(TODAY())),TODAY()-ROUNDDOWN(D1692,0)&lt;(WEEKDAY(TODAY())+7))</formula>
    </cfRule>
  </conditionalFormatting>
  <conditionalFormatting sqref="E1624">
    <cfRule type="timePeriod" dxfId="3253" priority="3222" timePeriod="lastWeek">
      <formula>AND(TODAY()-ROUNDDOWN(E1624,0)&gt;=(WEEKDAY(TODAY())),TODAY()-ROUNDDOWN(E1624,0)&lt;(WEEKDAY(TODAY())+7))</formula>
    </cfRule>
  </conditionalFormatting>
  <conditionalFormatting sqref="D1623">
    <cfRule type="timePeriod" dxfId="3252" priority="3221" timePeriod="lastWeek">
      <formula>AND(TODAY()-ROUNDDOWN(D1623,0)&gt;=(WEEKDAY(TODAY())),TODAY()-ROUNDDOWN(D1623,0)&lt;(WEEKDAY(TODAY())+7))</formula>
    </cfRule>
  </conditionalFormatting>
  <conditionalFormatting sqref="D1709">
    <cfRule type="timePeriod" dxfId="3251" priority="3220" timePeriod="lastWeek">
      <formula>AND(TODAY()-ROUNDDOWN(D1709,0)&gt;=(WEEKDAY(TODAY())),TODAY()-ROUNDDOWN(D1709,0)&lt;(WEEKDAY(TODAY())+7))</formula>
    </cfRule>
  </conditionalFormatting>
  <conditionalFormatting sqref="E1619">
    <cfRule type="timePeriod" dxfId="3250" priority="3219" timePeriod="lastWeek">
      <formula>AND(TODAY()-ROUNDDOWN(E1619,0)&gt;=(WEEKDAY(TODAY())),TODAY()-ROUNDDOWN(E1619,0)&lt;(WEEKDAY(TODAY())+7))</formula>
    </cfRule>
  </conditionalFormatting>
  <conditionalFormatting sqref="D1636">
    <cfRule type="timePeriod" dxfId="3249" priority="3218" timePeriod="lastWeek">
      <formula>AND(TODAY()-ROUNDDOWN(D1636,0)&gt;=(WEEKDAY(TODAY())),TODAY()-ROUNDDOWN(D1636,0)&lt;(WEEKDAY(TODAY())+7))</formula>
    </cfRule>
  </conditionalFormatting>
  <conditionalFormatting sqref="D1639">
    <cfRule type="timePeriod" dxfId="3248" priority="3217" timePeriod="lastWeek">
      <formula>AND(TODAY()-ROUNDDOWN(D1639,0)&gt;=(WEEKDAY(TODAY())),TODAY()-ROUNDDOWN(D1639,0)&lt;(WEEKDAY(TODAY())+7))</formula>
    </cfRule>
  </conditionalFormatting>
  <conditionalFormatting sqref="D1638">
    <cfRule type="timePeriod" dxfId="3247" priority="3216" timePeriod="lastWeek">
      <formula>AND(TODAY()-ROUNDDOWN(D1638,0)&gt;=(WEEKDAY(TODAY())),TODAY()-ROUNDDOWN(D1638,0)&lt;(WEEKDAY(TODAY())+7))</formula>
    </cfRule>
  </conditionalFormatting>
  <conditionalFormatting sqref="D1640">
    <cfRule type="timePeriod" dxfId="3246" priority="3215" timePeriod="lastWeek">
      <formula>AND(TODAY()-ROUNDDOWN(D1640,0)&gt;=(WEEKDAY(TODAY())),TODAY()-ROUNDDOWN(D1640,0)&lt;(WEEKDAY(TODAY())+7))</formula>
    </cfRule>
  </conditionalFormatting>
  <conditionalFormatting sqref="D1616">
    <cfRule type="timePeriod" dxfId="3245" priority="3214" timePeriod="lastWeek">
      <formula>AND(TODAY()-ROUNDDOWN(D1616,0)&gt;=(WEEKDAY(TODAY())),TODAY()-ROUNDDOWN(D1616,0)&lt;(WEEKDAY(TODAY())+7))</formula>
    </cfRule>
  </conditionalFormatting>
  <conditionalFormatting sqref="E1616">
    <cfRule type="timePeriod" dxfId="3244" priority="3213" timePeriod="lastWeek">
      <formula>AND(TODAY()-ROUNDDOWN(E1616,0)&gt;=(WEEKDAY(TODAY())),TODAY()-ROUNDDOWN(E1616,0)&lt;(WEEKDAY(TODAY())+7))</formula>
    </cfRule>
  </conditionalFormatting>
  <conditionalFormatting sqref="E1621">
    <cfRule type="timePeriod" dxfId="3243" priority="3212" timePeriod="lastWeek">
      <formula>AND(TODAY()-ROUNDDOWN(E1621,0)&gt;=(WEEKDAY(TODAY())),TODAY()-ROUNDDOWN(E1621,0)&lt;(WEEKDAY(TODAY())+7))</formula>
    </cfRule>
  </conditionalFormatting>
  <conditionalFormatting sqref="D1690">
    <cfRule type="timePeriod" dxfId="3242" priority="3211" timePeriod="lastWeek">
      <formula>AND(TODAY()-ROUNDDOWN(D1690,0)&gt;=(WEEKDAY(TODAY())),TODAY()-ROUNDDOWN(D1690,0)&lt;(WEEKDAY(TODAY())+7))</formula>
    </cfRule>
  </conditionalFormatting>
  <conditionalFormatting sqref="E1702">
    <cfRule type="timePeriod" dxfId="3241" priority="3210" timePeriod="lastWeek">
      <formula>AND(TODAY()-ROUNDDOWN(E1702,0)&gt;=(WEEKDAY(TODAY())),TODAY()-ROUNDDOWN(E1702,0)&lt;(WEEKDAY(TODAY())+7))</formula>
    </cfRule>
  </conditionalFormatting>
  <conditionalFormatting sqref="D1695">
    <cfRule type="timePeriod" dxfId="3240" priority="3209" timePeriod="lastWeek">
      <formula>AND(TODAY()-ROUNDDOWN(D1695,0)&gt;=(WEEKDAY(TODAY())),TODAY()-ROUNDDOWN(D1695,0)&lt;(WEEKDAY(TODAY())+7))</formula>
    </cfRule>
  </conditionalFormatting>
  <conditionalFormatting sqref="D1666">
    <cfRule type="timePeriod" dxfId="3239" priority="3208" timePeriod="lastWeek">
      <formula>AND(TODAY()-ROUNDDOWN(D1666,0)&gt;=(WEEKDAY(TODAY())),TODAY()-ROUNDDOWN(D1666,0)&lt;(WEEKDAY(TODAY())+7))</formula>
    </cfRule>
  </conditionalFormatting>
  <conditionalFormatting sqref="D1673:D1675">
    <cfRule type="timePeriod" dxfId="3238" priority="3207" timePeriod="lastWeek">
      <formula>AND(TODAY()-ROUNDDOWN(D1673,0)&gt;=(WEEKDAY(TODAY())),TODAY()-ROUNDDOWN(D1673,0)&lt;(WEEKDAY(TODAY())+7))</formula>
    </cfRule>
  </conditionalFormatting>
  <conditionalFormatting sqref="D1610">
    <cfRule type="timePeriod" dxfId="3237" priority="3206" timePeriod="lastWeek">
      <formula>AND(TODAY()-ROUNDDOWN(D1610,0)&gt;=(WEEKDAY(TODAY())),TODAY()-ROUNDDOWN(D1610,0)&lt;(WEEKDAY(TODAY())+7))</formula>
    </cfRule>
  </conditionalFormatting>
  <conditionalFormatting sqref="D1626">
    <cfRule type="timePeriod" dxfId="3236" priority="3205" timePeriod="lastWeek">
      <formula>AND(TODAY()-ROUNDDOWN(D1626,0)&gt;=(WEEKDAY(TODAY())),TODAY()-ROUNDDOWN(D1626,0)&lt;(WEEKDAY(TODAY())+7))</formula>
    </cfRule>
  </conditionalFormatting>
  <conditionalFormatting sqref="E1701">
    <cfRule type="timePeriod" dxfId="3235" priority="3204" timePeriod="lastWeek">
      <formula>AND(TODAY()-ROUNDDOWN(E1701,0)&gt;=(WEEKDAY(TODAY())),TODAY()-ROUNDDOWN(E1701,0)&lt;(WEEKDAY(TODAY())+7))</formula>
    </cfRule>
  </conditionalFormatting>
  <conditionalFormatting sqref="E1704">
    <cfRule type="timePeriod" dxfId="3234" priority="3203" timePeriod="lastWeek">
      <formula>AND(TODAY()-ROUNDDOWN(E1704,0)&gt;=(WEEKDAY(TODAY())),TODAY()-ROUNDDOWN(E1704,0)&lt;(WEEKDAY(TODAY())+7))</formula>
    </cfRule>
  </conditionalFormatting>
  <conditionalFormatting sqref="E1713">
    <cfRule type="timePeriod" dxfId="3233" priority="3202" timePeriod="lastWeek">
      <formula>AND(TODAY()-ROUNDDOWN(E1713,0)&gt;=(WEEKDAY(TODAY())),TODAY()-ROUNDDOWN(E1713,0)&lt;(WEEKDAY(TODAY())+7))</formula>
    </cfRule>
  </conditionalFormatting>
  <conditionalFormatting sqref="D1618">
    <cfRule type="timePeriod" dxfId="3232" priority="3201" timePeriod="lastWeek">
      <formula>AND(TODAY()-ROUNDDOWN(D1618,0)&gt;=(WEEKDAY(TODAY())),TODAY()-ROUNDDOWN(D1618,0)&lt;(WEEKDAY(TODAY())+7))</formula>
    </cfRule>
  </conditionalFormatting>
  <conditionalFormatting sqref="D1609">
    <cfRule type="timePeriod" dxfId="3231" priority="3200" timePeriod="lastWeek">
      <formula>AND(TODAY()-ROUNDDOWN(D1609,0)&gt;=(WEEKDAY(TODAY())),TODAY()-ROUNDDOWN(D1609,0)&lt;(WEEKDAY(TODAY())+7))</formula>
    </cfRule>
  </conditionalFormatting>
  <conditionalFormatting sqref="D1658">
    <cfRule type="timePeriod" dxfId="3230" priority="3199" timePeriod="lastWeek">
      <formula>AND(TODAY()-ROUNDDOWN(D1658,0)&gt;=(WEEKDAY(TODAY())),TODAY()-ROUNDDOWN(D1658,0)&lt;(WEEKDAY(TODAY())+7))</formula>
    </cfRule>
  </conditionalFormatting>
  <conditionalFormatting sqref="D1663">
    <cfRule type="timePeriod" dxfId="3229" priority="3198" timePeriod="lastWeek">
      <formula>AND(TODAY()-ROUNDDOWN(D1663,0)&gt;=(WEEKDAY(TODAY())),TODAY()-ROUNDDOWN(D1663,0)&lt;(WEEKDAY(TODAY())+7))</formula>
    </cfRule>
  </conditionalFormatting>
  <conditionalFormatting sqref="D1664">
    <cfRule type="timePeriod" dxfId="3228" priority="3197" timePeriod="lastWeek">
      <formula>AND(TODAY()-ROUNDDOWN(D1664,0)&gt;=(WEEKDAY(TODAY())),TODAY()-ROUNDDOWN(D1664,0)&lt;(WEEKDAY(TODAY())+7))</formula>
    </cfRule>
  </conditionalFormatting>
  <conditionalFormatting sqref="D1682">
    <cfRule type="timePeriod" dxfId="3227" priority="3196" timePeriod="lastWeek">
      <formula>AND(TODAY()-ROUNDDOWN(D1682,0)&gt;=(WEEKDAY(TODAY())),TODAY()-ROUNDDOWN(D1682,0)&lt;(WEEKDAY(TODAY())+7))</formula>
    </cfRule>
  </conditionalFormatting>
  <conditionalFormatting sqref="E1572">
    <cfRule type="timePeriod" dxfId="3226" priority="3195" timePeriod="lastWeek">
      <formula>AND(TODAY()-ROUNDDOWN(E1572,0)&gt;=(WEEKDAY(TODAY())),TODAY()-ROUNDDOWN(E1572,0)&lt;(WEEKDAY(TODAY())+7))</formula>
    </cfRule>
  </conditionalFormatting>
  <conditionalFormatting sqref="E1573">
    <cfRule type="timePeriod" dxfId="3225" priority="3194" timePeriod="lastWeek">
      <formula>AND(TODAY()-ROUNDDOWN(E1573,0)&gt;=(WEEKDAY(TODAY())),TODAY()-ROUNDDOWN(E1573,0)&lt;(WEEKDAY(TODAY())+7))</formula>
    </cfRule>
  </conditionalFormatting>
  <conditionalFormatting sqref="D1613">
    <cfRule type="timePeriod" dxfId="3224" priority="3193" timePeriod="lastWeek">
      <formula>AND(TODAY()-ROUNDDOWN(D1613,0)&gt;=(WEEKDAY(TODAY())),TODAY()-ROUNDDOWN(D1613,0)&lt;(WEEKDAY(TODAY())+7))</formula>
    </cfRule>
  </conditionalFormatting>
  <conditionalFormatting sqref="D1620">
    <cfRule type="timePeriod" dxfId="3223" priority="3192" timePeriod="lastWeek">
      <formula>AND(TODAY()-ROUNDDOWN(D1620,0)&gt;=(WEEKDAY(TODAY())),TODAY()-ROUNDDOWN(D1620,0)&lt;(WEEKDAY(TODAY())+7))</formula>
    </cfRule>
  </conditionalFormatting>
  <conditionalFormatting sqref="E1620">
    <cfRule type="timePeriod" dxfId="3222" priority="3191" timePeriod="lastWeek">
      <formula>AND(TODAY()-ROUNDDOWN(E1620,0)&gt;=(WEEKDAY(TODAY())),TODAY()-ROUNDDOWN(E1620,0)&lt;(WEEKDAY(TODAY())+7))</formula>
    </cfRule>
  </conditionalFormatting>
  <conditionalFormatting sqref="E1622">
    <cfRule type="timePeriod" dxfId="3221" priority="3190" timePeriod="lastWeek">
      <formula>AND(TODAY()-ROUNDDOWN(E1622,0)&gt;=(WEEKDAY(TODAY())),TODAY()-ROUNDDOWN(E1622,0)&lt;(WEEKDAY(TODAY())+7))</formula>
    </cfRule>
  </conditionalFormatting>
  <conditionalFormatting sqref="D1633">
    <cfRule type="timePeriod" dxfId="3220" priority="3189" timePeriod="lastWeek">
      <formula>AND(TODAY()-ROUNDDOWN(D1633,0)&gt;=(WEEKDAY(TODAY())),TODAY()-ROUNDDOWN(D1633,0)&lt;(WEEKDAY(TODAY())+7))</formula>
    </cfRule>
  </conditionalFormatting>
  <conditionalFormatting sqref="D1632">
    <cfRule type="timePeriod" dxfId="3219" priority="3188" timePeriod="lastWeek">
      <formula>AND(TODAY()-ROUNDDOWN(D1632,0)&gt;=(WEEKDAY(TODAY())),TODAY()-ROUNDDOWN(D1632,0)&lt;(WEEKDAY(TODAY())+7))</formula>
    </cfRule>
  </conditionalFormatting>
  <conditionalFormatting sqref="D1637">
    <cfRule type="timePeriod" dxfId="3218" priority="3187" timePeriod="lastWeek">
      <formula>AND(TODAY()-ROUNDDOWN(D1637,0)&gt;=(WEEKDAY(TODAY())),TODAY()-ROUNDDOWN(D1637,0)&lt;(WEEKDAY(TODAY())+7))</formula>
    </cfRule>
  </conditionalFormatting>
  <conditionalFormatting sqref="D1641">
    <cfRule type="timePeriod" dxfId="3217" priority="3186" timePeriod="lastWeek">
      <formula>AND(TODAY()-ROUNDDOWN(D1641,0)&gt;=(WEEKDAY(TODAY())),TODAY()-ROUNDDOWN(D1641,0)&lt;(WEEKDAY(TODAY())+7))</formula>
    </cfRule>
  </conditionalFormatting>
  <conditionalFormatting sqref="D1643">
    <cfRule type="timePeriod" dxfId="3216" priority="3185" timePeriod="lastWeek">
      <formula>AND(TODAY()-ROUNDDOWN(D1643,0)&gt;=(WEEKDAY(TODAY())),TODAY()-ROUNDDOWN(D1643,0)&lt;(WEEKDAY(TODAY())+7))</formula>
    </cfRule>
  </conditionalFormatting>
  <conditionalFormatting sqref="D1645">
    <cfRule type="timePeriod" dxfId="3215" priority="3184" timePeriod="lastWeek">
      <formula>AND(TODAY()-ROUNDDOWN(D1645,0)&gt;=(WEEKDAY(TODAY())),TODAY()-ROUNDDOWN(D1645,0)&lt;(WEEKDAY(TODAY())+7))</formula>
    </cfRule>
  </conditionalFormatting>
  <conditionalFormatting sqref="D1642">
    <cfRule type="timePeriod" dxfId="3214" priority="3183" timePeriod="lastWeek">
      <formula>AND(TODAY()-ROUNDDOWN(D1642,0)&gt;=(WEEKDAY(TODAY())),TODAY()-ROUNDDOWN(D1642,0)&lt;(WEEKDAY(TODAY())+7))</formula>
    </cfRule>
  </conditionalFormatting>
  <conditionalFormatting sqref="D1644">
    <cfRule type="timePeriod" dxfId="3213" priority="3182" timePeriod="lastWeek">
      <formula>AND(TODAY()-ROUNDDOWN(D1644,0)&gt;=(WEEKDAY(TODAY())),TODAY()-ROUNDDOWN(D1644,0)&lt;(WEEKDAY(TODAY())+7))</formula>
    </cfRule>
  </conditionalFormatting>
  <conditionalFormatting sqref="D1646">
    <cfRule type="timePeriod" dxfId="3212" priority="3181" timePeriod="lastWeek">
      <formula>AND(TODAY()-ROUNDDOWN(D1646,0)&gt;=(WEEKDAY(TODAY())),TODAY()-ROUNDDOWN(D1646,0)&lt;(WEEKDAY(TODAY())+7))</formula>
    </cfRule>
  </conditionalFormatting>
  <conditionalFormatting sqref="D1647">
    <cfRule type="timePeriod" dxfId="3211" priority="3180" timePeriod="lastWeek">
      <formula>AND(TODAY()-ROUNDDOWN(D1647,0)&gt;=(WEEKDAY(TODAY())),TODAY()-ROUNDDOWN(D1647,0)&lt;(WEEKDAY(TODAY())+7))</formula>
    </cfRule>
  </conditionalFormatting>
  <conditionalFormatting sqref="D1649">
    <cfRule type="timePeriod" dxfId="3210" priority="3179" timePeriod="lastWeek">
      <formula>AND(TODAY()-ROUNDDOWN(D1649,0)&gt;=(WEEKDAY(TODAY())),TODAY()-ROUNDDOWN(D1649,0)&lt;(WEEKDAY(TODAY())+7))</formula>
    </cfRule>
  </conditionalFormatting>
  <conditionalFormatting sqref="D1648">
    <cfRule type="timePeriod" dxfId="3209" priority="3178" timePeriod="lastWeek">
      <formula>AND(TODAY()-ROUNDDOWN(D1648,0)&gt;=(WEEKDAY(TODAY())),TODAY()-ROUNDDOWN(D1648,0)&lt;(WEEKDAY(TODAY())+7))</formula>
    </cfRule>
  </conditionalFormatting>
  <conditionalFormatting sqref="D1679:D1681">
    <cfRule type="timePeriod" dxfId="3208" priority="3177" timePeriod="lastWeek">
      <formula>AND(TODAY()-ROUNDDOWN(D1679,0)&gt;=(WEEKDAY(TODAY())),TODAY()-ROUNDDOWN(D1679,0)&lt;(WEEKDAY(TODAY())+7))</formula>
    </cfRule>
  </conditionalFormatting>
  <conditionalFormatting sqref="D1676:D1678">
    <cfRule type="timePeriod" dxfId="3207" priority="3176" timePeriod="lastWeek">
      <formula>AND(TODAY()-ROUNDDOWN(D1676,0)&gt;=(WEEKDAY(TODAY())),TODAY()-ROUNDDOWN(D1676,0)&lt;(WEEKDAY(TODAY())+7))</formula>
    </cfRule>
  </conditionalFormatting>
  <conditionalFormatting sqref="D1693">
    <cfRule type="timePeriod" dxfId="3206" priority="3175" timePeriod="lastWeek">
      <formula>AND(TODAY()-ROUNDDOWN(D1693,0)&gt;=(WEEKDAY(TODAY())),TODAY()-ROUNDDOWN(D1693,0)&lt;(WEEKDAY(TODAY())+7))</formula>
    </cfRule>
  </conditionalFormatting>
  <conditionalFormatting sqref="D1685:D1686">
    <cfRule type="timePeriod" dxfId="3205" priority="3174" timePeriod="lastWeek">
      <formula>AND(TODAY()-ROUNDDOWN(D1685,0)&gt;=(WEEKDAY(TODAY())),TODAY()-ROUNDDOWN(D1685,0)&lt;(WEEKDAY(TODAY())+7))</formula>
    </cfRule>
  </conditionalFormatting>
  <conditionalFormatting sqref="D1694">
    <cfRule type="timePeriod" dxfId="3204" priority="3173" timePeriod="lastWeek">
      <formula>AND(TODAY()-ROUNDDOWN(D1694,0)&gt;=(WEEKDAY(TODAY())),TODAY()-ROUNDDOWN(D1694,0)&lt;(WEEKDAY(TODAY())+7))</formula>
    </cfRule>
  </conditionalFormatting>
  <conditionalFormatting sqref="D1691">
    <cfRule type="timePeriod" dxfId="3203" priority="3172" timePeriod="lastWeek">
      <formula>AND(TODAY()-ROUNDDOWN(D1691,0)&gt;=(WEEKDAY(TODAY())),TODAY()-ROUNDDOWN(D1691,0)&lt;(WEEKDAY(TODAY())+7))</formula>
    </cfRule>
  </conditionalFormatting>
  <conditionalFormatting sqref="E1706">
    <cfRule type="timePeriod" dxfId="3202" priority="3171" timePeriod="lastWeek">
      <formula>AND(TODAY()-ROUNDDOWN(E1706,0)&gt;=(WEEKDAY(TODAY())),TODAY()-ROUNDDOWN(E1706,0)&lt;(WEEKDAY(TODAY())+7))</formula>
    </cfRule>
  </conditionalFormatting>
  <conditionalFormatting sqref="E1707">
    <cfRule type="timePeriod" dxfId="3201" priority="3170" timePeriod="lastWeek">
      <formula>AND(TODAY()-ROUNDDOWN(E1707,0)&gt;=(WEEKDAY(TODAY())),TODAY()-ROUNDDOWN(E1707,0)&lt;(WEEKDAY(TODAY())+7))</formula>
    </cfRule>
  </conditionalFormatting>
  <conditionalFormatting sqref="E1710">
    <cfRule type="timePeriod" dxfId="3200" priority="3169" timePeriod="lastWeek">
      <formula>AND(TODAY()-ROUNDDOWN(E1710,0)&gt;=(WEEKDAY(TODAY())),TODAY()-ROUNDDOWN(E1710,0)&lt;(WEEKDAY(TODAY())+7))</formula>
    </cfRule>
  </conditionalFormatting>
  <conditionalFormatting sqref="E1715">
    <cfRule type="timePeriod" dxfId="3199" priority="3168" timePeriod="lastWeek">
      <formula>AND(TODAY()-ROUNDDOWN(E1715,0)&gt;=(WEEKDAY(TODAY())),TODAY()-ROUNDDOWN(E1715,0)&lt;(WEEKDAY(TODAY())+7))</formula>
    </cfRule>
  </conditionalFormatting>
  <conditionalFormatting sqref="E1714">
    <cfRule type="timePeriod" dxfId="3198" priority="3167" timePeriod="lastWeek">
      <formula>AND(TODAY()-ROUNDDOWN(E1714,0)&gt;=(WEEKDAY(TODAY())),TODAY()-ROUNDDOWN(E1714,0)&lt;(WEEKDAY(TODAY())+7))</formula>
    </cfRule>
  </conditionalFormatting>
  <conditionalFormatting sqref="E1716">
    <cfRule type="timePeriod" dxfId="3197" priority="3166" timePeriod="lastWeek">
      <formula>AND(TODAY()-ROUNDDOWN(E1716,0)&gt;=(WEEKDAY(TODAY())),TODAY()-ROUNDDOWN(E1716,0)&lt;(WEEKDAY(TODAY())+7))</formula>
    </cfRule>
  </conditionalFormatting>
  <conditionalFormatting sqref="D2000">
    <cfRule type="timePeriod" dxfId="3196" priority="3165" timePeriod="lastWeek">
      <formula>AND(TODAY()-ROUNDDOWN(D2000,0)&gt;=(WEEKDAY(TODAY())),TODAY()-ROUNDDOWN(D2000,0)&lt;(WEEKDAY(TODAY())+7))</formula>
    </cfRule>
  </conditionalFormatting>
  <conditionalFormatting sqref="E1719">
    <cfRule type="timePeriod" dxfId="3195" priority="3164" timePeriod="lastWeek">
      <formula>AND(TODAY()-ROUNDDOWN(E1719,0)&gt;=(WEEKDAY(TODAY())),TODAY()-ROUNDDOWN(E1719,0)&lt;(WEEKDAY(TODAY())+7))</formula>
    </cfRule>
  </conditionalFormatting>
  <conditionalFormatting sqref="E1718">
    <cfRule type="timePeriod" dxfId="3194" priority="3163" timePeriod="lastWeek">
      <formula>AND(TODAY()-ROUNDDOWN(E1718,0)&gt;=(WEEKDAY(TODAY())),TODAY()-ROUNDDOWN(E1718,0)&lt;(WEEKDAY(TODAY())+7))</formula>
    </cfRule>
  </conditionalFormatting>
  <conditionalFormatting sqref="D1744">
    <cfRule type="timePeriod" dxfId="3193" priority="3162" timePeriod="lastWeek">
      <formula>AND(TODAY()-ROUNDDOWN(D1744,0)&gt;=(WEEKDAY(TODAY())),TODAY()-ROUNDDOWN(D1744,0)&lt;(WEEKDAY(TODAY())+7))</formula>
    </cfRule>
  </conditionalFormatting>
  <conditionalFormatting sqref="E1717">
    <cfRule type="timePeriod" dxfId="3192" priority="3161" timePeriod="lastWeek">
      <formula>AND(TODAY()-ROUNDDOWN(E1717,0)&gt;=(WEEKDAY(TODAY())),TODAY()-ROUNDDOWN(E1717,0)&lt;(WEEKDAY(TODAY())+7))</formula>
    </cfRule>
  </conditionalFormatting>
  <conditionalFormatting sqref="E1732">
    <cfRule type="timePeriod" dxfId="3191" priority="3160" timePeriod="lastWeek">
      <formula>AND(TODAY()-ROUNDDOWN(E1732,0)&gt;=(WEEKDAY(TODAY())),TODAY()-ROUNDDOWN(E1732,0)&lt;(WEEKDAY(TODAY())+7))</formula>
    </cfRule>
  </conditionalFormatting>
  <conditionalFormatting sqref="D1758">
    <cfRule type="timePeriod" dxfId="3190" priority="3159" timePeriod="lastWeek">
      <formula>AND(TODAY()-ROUNDDOWN(D1758,0)&gt;=(WEEKDAY(TODAY())),TODAY()-ROUNDDOWN(D1758,0)&lt;(WEEKDAY(TODAY())+7))</formula>
    </cfRule>
  </conditionalFormatting>
  <conditionalFormatting sqref="D2001">
    <cfRule type="timePeriod" dxfId="3189" priority="3158" timePeriod="lastWeek">
      <formula>AND(TODAY()-ROUNDDOWN(D2001,0)&gt;=(WEEKDAY(TODAY())),TODAY()-ROUNDDOWN(D2001,0)&lt;(WEEKDAY(TODAY())+7))</formula>
    </cfRule>
  </conditionalFormatting>
  <conditionalFormatting sqref="D1977">
    <cfRule type="timePeriod" dxfId="3188" priority="3157" timePeriod="lastWeek">
      <formula>AND(TODAY()-ROUNDDOWN(D1977,0)&gt;=(WEEKDAY(TODAY())),TODAY()-ROUNDDOWN(D1977,0)&lt;(WEEKDAY(TODAY())+7))</formula>
    </cfRule>
  </conditionalFormatting>
  <conditionalFormatting sqref="D2006">
    <cfRule type="timePeriod" dxfId="3187" priority="3156" timePeriod="lastWeek">
      <formula>AND(TODAY()-ROUNDDOWN(D2006,0)&gt;=(WEEKDAY(TODAY())),TODAY()-ROUNDDOWN(D2006,0)&lt;(WEEKDAY(TODAY())+7))</formula>
    </cfRule>
  </conditionalFormatting>
  <conditionalFormatting sqref="D1748">
    <cfRule type="timePeriod" dxfId="3186" priority="3155" timePeriod="lastWeek">
      <formula>AND(TODAY()-ROUNDDOWN(D1748,0)&gt;=(WEEKDAY(TODAY())),TODAY()-ROUNDDOWN(D1748,0)&lt;(WEEKDAY(TODAY())+7))</formula>
    </cfRule>
  </conditionalFormatting>
  <conditionalFormatting sqref="D1985">
    <cfRule type="timePeriod" dxfId="3185" priority="3154" timePeriod="lastWeek">
      <formula>AND(TODAY()-ROUNDDOWN(D1985,0)&gt;=(WEEKDAY(TODAY())),TODAY()-ROUNDDOWN(D1985,0)&lt;(WEEKDAY(TODAY())+7))</formula>
    </cfRule>
  </conditionalFormatting>
  <conditionalFormatting sqref="D1998">
    <cfRule type="timePeriod" dxfId="3184" priority="3153" timePeriod="lastWeek">
      <formula>AND(TODAY()-ROUNDDOWN(D1998,0)&gt;=(WEEKDAY(TODAY())),TODAY()-ROUNDDOWN(D1998,0)&lt;(WEEKDAY(TODAY())+7))</formula>
    </cfRule>
  </conditionalFormatting>
  <conditionalFormatting sqref="D1753">
    <cfRule type="timePeriod" dxfId="3183" priority="3152" timePeriod="lastWeek">
      <formula>AND(TODAY()-ROUNDDOWN(D1753,0)&gt;=(WEEKDAY(TODAY())),TODAY()-ROUNDDOWN(D1753,0)&lt;(WEEKDAY(TODAY())+7))</formula>
    </cfRule>
  </conditionalFormatting>
  <conditionalFormatting sqref="D2002">
    <cfRule type="timePeriod" dxfId="3182" priority="3151" timePeriod="lastWeek">
      <formula>AND(TODAY()-ROUNDDOWN(D2002,0)&gt;=(WEEKDAY(TODAY())),TODAY()-ROUNDDOWN(D2002,0)&lt;(WEEKDAY(TODAY())+7))</formula>
    </cfRule>
  </conditionalFormatting>
  <conditionalFormatting sqref="D2011">
    <cfRule type="timePeriod" dxfId="3181" priority="3150" timePeriod="lastWeek">
      <formula>AND(TODAY()-ROUNDDOWN(D2011,0)&gt;=(WEEKDAY(TODAY())),TODAY()-ROUNDDOWN(D2011,0)&lt;(WEEKDAY(TODAY())+7))</formula>
    </cfRule>
  </conditionalFormatting>
  <conditionalFormatting sqref="D1760">
    <cfRule type="timePeriod" dxfId="3180" priority="3149" timePeriod="lastWeek">
      <formula>AND(TODAY()-ROUNDDOWN(D1760,0)&gt;=(WEEKDAY(TODAY())),TODAY()-ROUNDDOWN(D1760,0)&lt;(WEEKDAY(TODAY())+7))</formula>
    </cfRule>
  </conditionalFormatting>
  <conditionalFormatting sqref="D1984">
    <cfRule type="timePeriod" dxfId="3179" priority="3148" timePeriod="lastWeek">
      <formula>AND(TODAY()-ROUNDDOWN(D1984,0)&gt;=(WEEKDAY(TODAY())),TODAY()-ROUNDDOWN(D1984,0)&lt;(WEEKDAY(TODAY())+7))</formula>
    </cfRule>
  </conditionalFormatting>
  <conditionalFormatting sqref="D1975">
    <cfRule type="timePeriod" dxfId="3178" priority="3147" timePeriod="lastWeek">
      <formula>AND(TODAY()-ROUNDDOWN(D1975,0)&gt;=(WEEKDAY(TODAY())),TODAY()-ROUNDDOWN(D1975,0)&lt;(WEEKDAY(TODAY())+7))</formula>
    </cfRule>
  </conditionalFormatting>
  <conditionalFormatting sqref="D1976">
    <cfRule type="timePeriod" dxfId="3177" priority="3146" timePeriod="lastWeek">
      <formula>AND(TODAY()-ROUNDDOWN(D1976,0)&gt;=(WEEKDAY(TODAY())),TODAY()-ROUNDDOWN(D1976,0)&lt;(WEEKDAY(TODAY())+7))</formula>
    </cfRule>
  </conditionalFormatting>
  <conditionalFormatting sqref="D1970">
    <cfRule type="timePeriod" dxfId="3176" priority="3145" timePeriod="lastWeek">
      <formula>AND(TODAY()-ROUNDDOWN(D1970,0)&gt;=(WEEKDAY(TODAY())),TODAY()-ROUNDDOWN(D1970,0)&lt;(WEEKDAY(TODAY())+7))</formula>
    </cfRule>
  </conditionalFormatting>
  <conditionalFormatting sqref="D1981">
    <cfRule type="timePeriod" dxfId="3175" priority="3144" timePeriod="lastWeek">
      <formula>AND(TODAY()-ROUNDDOWN(D1981,0)&gt;=(WEEKDAY(TODAY())),TODAY()-ROUNDDOWN(D1981,0)&lt;(WEEKDAY(TODAY())+7))</formula>
    </cfRule>
  </conditionalFormatting>
  <conditionalFormatting sqref="D1750">
    <cfRule type="timePeriod" dxfId="3174" priority="3143" timePeriod="lastWeek">
      <formula>AND(TODAY()-ROUNDDOWN(D1750,0)&gt;=(WEEKDAY(TODAY())),TODAY()-ROUNDDOWN(D1750,0)&lt;(WEEKDAY(TODAY())+7))</formula>
    </cfRule>
  </conditionalFormatting>
  <conditionalFormatting sqref="D1756">
    <cfRule type="timePeriod" dxfId="3173" priority="3142" timePeriod="lastWeek">
      <formula>AND(TODAY()-ROUNDDOWN(D1756,0)&gt;=(WEEKDAY(TODAY())),TODAY()-ROUNDDOWN(D1756,0)&lt;(WEEKDAY(TODAY())+7))</formula>
    </cfRule>
  </conditionalFormatting>
  <conditionalFormatting sqref="D1749">
    <cfRule type="timePeriod" dxfId="3172" priority="3141" timePeriod="lastWeek">
      <formula>AND(TODAY()-ROUNDDOWN(D1749,0)&gt;=(WEEKDAY(TODAY())),TODAY()-ROUNDDOWN(D1749,0)&lt;(WEEKDAY(TODAY())+7))</formula>
    </cfRule>
  </conditionalFormatting>
  <conditionalFormatting sqref="D1983">
    <cfRule type="timePeriod" dxfId="3171" priority="3140" timePeriod="lastWeek">
      <formula>AND(TODAY()-ROUNDDOWN(D1983,0)&gt;=(WEEKDAY(TODAY())),TODAY()-ROUNDDOWN(D1983,0)&lt;(WEEKDAY(TODAY())+7))</formula>
    </cfRule>
  </conditionalFormatting>
  <conditionalFormatting sqref="D1747">
    <cfRule type="timePeriod" dxfId="3170" priority="3139" timePeriod="lastWeek">
      <formula>AND(TODAY()-ROUNDDOWN(D1747,0)&gt;=(WEEKDAY(TODAY())),TODAY()-ROUNDDOWN(D1747,0)&lt;(WEEKDAY(TODAY())+7))</formula>
    </cfRule>
  </conditionalFormatting>
  <conditionalFormatting sqref="E2017">
    <cfRule type="timePeriod" dxfId="3169" priority="3138" timePeriod="lastWeek">
      <formula>AND(TODAY()-ROUNDDOWN(E2017,0)&gt;=(WEEKDAY(TODAY())),TODAY()-ROUNDDOWN(E2017,0)&lt;(WEEKDAY(TODAY())+7))</formula>
    </cfRule>
  </conditionalFormatting>
  <conditionalFormatting sqref="D2019">
    <cfRule type="timePeriod" dxfId="3168" priority="3137" timePeriod="lastWeek">
      <formula>AND(TODAY()-ROUNDDOWN(D2019,0)&gt;=(WEEKDAY(TODAY())),TODAY()-ROUNDDOWN(D2019,0)&lt;(WEEKDAY(TODAY())+7))</formula>
    </cfRule>
  </conditionalFormatting>
  <conditionalFormatting sqref="D2020">
    <cfRule type="timePeriod" dxfId="3167" priority="3136" timePeriod="lastWeek">
      <formula>AND(TODAY()-ROUNDDOWN(D2020,0)&gt;=(WEEKDAY(TODAY())),TODAY()-ROUNDDOWN(D2020,0)&lt;(WEEKDAY(TODAY())+7))</formula>
    </cfRule>
  </conditionalFormatting>
  <conditionalFormatting sqref="D2008">
    <cfRule type="timePeriod" dxfId="3166" priority="3135" timePeriod="lastWeek">
      <formula>AND(TODAY()-ROUNDDOWN(D2008,0)&gt;=(WEEKDAY(TODAY())),TODAY()-ROUNDDOWN(D2008,0)&lt;(WEEKDAY(TODAY())+7))</formula>
    </cfRule>
  </conditionalFormatting>
  <conditionalFormatting sqref="D1768">
    <cfRule type="timePeriod" dxfId="3165" priority="3134" timePeriod="lastWeek">
      <formula>AND(TODAY()-ROUNDDOWN(D1768,0)&gt;=(WEEKDAY(TODAY())),TODAY()-ROUNDDOWN(D1768,0)&lt;(WEEKDAY(TODAY())+7))</formula>
    </cfRule>
  </conditionalFormatting>
  <conditionalFormatting sqref="D1972">
    <cfRule type="timePeriod" dxfId="3164" priority="3133" timePeriod="lastWeek">
      <formula>AND(TODAY()-ROUNDDOWN(D1972,0)&gt;=(WEEKDAY(TODAY())),TODAY()-ROUNDDOWN(D1972,0)&lt;(WEEKDAY(TODAY())+7))</formula>
    </cfRule>
  </conditionalFormatting>
  <conditionalFormatting sqref="D1971">
    <cfRule type="timePeriod" dxfId="3163" priority="3132" timePeriod="lastWeek">
      <formula>AND(TODAY()-ROUNDDOWN(D1971,0)&gt;=(WEEKDAY(TODAY())),TODAY()-ROUNDDOWN(D1971,0)&lt;(WEEKDAY(TODAY())+7))</formula>
    </cfRule>
  </conditionalFormatting>
  <conditionalFormatting sqref="D2007">
    <cfRule type="timePeriod" dxfId="3162" priority="3131" timePeriod="lastWeek">
      <formula>AND(TODAY()-ROUNDDOWN(D2007,0)&gt;=(WEEKDAY(TODAY())),TODAY()-ROUNDDOWN(D2007,0)&lt;(WEEKDAY(TODAY())+7))</formula>
    </cfRule>
  </conditionalFormatting>
  <conditionalFormatting sqref="D1746">
    <cfRule type="timePeriod" dxfId="3161" priority="3130" timePeriod="lastWeek">
      <formula>AND(TODAY()-ROUNDDOWN(D1746,0)&gt;=(WEEKDAY(TODAY())),TODAY()-ROUNDDOWN(D1746,0)&lt;(WEEKDAY(TODAY())+7))</formula>
    </cfRule>
  </conditionalFormatting>
  <conditionalFormatting sqref="D1769">
    <cfRule type="timePeriod" dxfId="3160" priority="3129" timePeriod="lastWeek">
      <formula>AND(TODAY()-ROUNDDOWN(D1769,0)&gt;=(WEEKDAY(TODAY())),TODAY()-ROUNDDOWN(D1769,0)&lt;(WEEKDAY(TODAY())+7))</formula>
    </cfRule>
  </conditionalFormatting>
  <conditionalFormatting sqref="E1737">
    <cfRule type="timePeriod" dxfId="3159" priority="3128" timePeriod="lastWeek">
      <formula>AND(TODAY()-ROUNDDOWN(E1737,0)&gt;=(WEEKDAY(TODAY())),TODAY()-ROUNDDOWN(E1737,0)&lt;(WEEKDAY(TODAY())+7))</formula>
    </cfRule>
  </conditionalFormatting>
  <conditionalFormatting sqref="E1736">
    <cfRule type="timePeriod" dxfId="3158" priority="3127" timePeriod="lastWeek">
      <formula>AND(TODAY()-ROUNDDOWN(E1736,0)&gt;=(WEEKDAY(TODAY())),TODAY()-ROUNDDOWN(E1736,0)&lt;(WEEKDAY(TODAY())+7))</formula>
    </cfRule>
  </conditionalFormatting>
  <conditionalFormatting sqref="D2018">
    <cfRule type="timePeriod" dxfId="3157" priority="3126" timePeriod="lastWeek">
      <formula>AND(TODAY()-ROUNDDOWN(D2018,0)&gt;=(WEEKDAY(TODAY())),TODAY()-ROUNDDOWN(D2018,0)&lt;(WEEKDAY(TODAY())+7))</formula>
    </cfRule>
  </conditionalFormatting>
  <conditionalFormatting sqref="D2021">
    <cfRule type="timePeriod" dxfId="3156" priority="3125" timePeriod="lastWeek">
      <formula>AND(TODAY()-ROUNDDOWN(D2021,0)&gt;=(WEEKDAY(TODAY())),TODAY()-ROUNDDOWN(D2021,0)&lt;(WEEKDAY(TODAY())+7))</formula>
    </cfRule>
  </conditionalFormatting>
  <conditionalFormatting sqref="E1733">
    <cfRule type="timePeriod" dxfId="3155" priority="3124" timePeriod="lastWeek">
      <formula>AND(TODAY()-ROUNDDOWN(E1733,0)&gt;=(WEEKDAY(TODAY())),TODAY()-ROUNDDOWN(E1733,0)&lt;(WEEKDAY(TODAY())+7))</formula>
    </cfRule>
  </conditionalFormatting>
  <conditionalFormatting sqref="D1757">
    <cfRule type="timePeriod" dxfId="3154" priority="3123" timePeriod="lastWeek">
      <formula>AND(TODAY()-ROUNDDOWN(D1757,0)&gt;=(WEEKDAY(TODAY())),TODAY()-ROUNDDOWN(D1757,0)&lt;(WEEKDAY(TODAY())+7))</formula>
    </cfRule>
  </conditionalFormatting>
  <conditionalFormatting sqref="D1760">
    <cfRule type="timePeriod" dxfId="3153" priority="3122" timePeriod="lastWeek">
      <formula>AND(TODAY()-ROUNDDOWN(D1760,0)&gt;=(WEEKDAY(TODAY())),TODAY()-ROUNDDOWN(D1760,0)&lt;(WEEKDAY(TODAY())+7))</formula>
    </cfRule>
  </conditionalFormatting>
  <conditionalFormatting sqref="D1758">
    <cfRule type="timePeriod" dxfId="3152" priority="3121" timePeriod="lastWeek">
      <formula>AND(TODAY()-ROUNDDOWN(D1758,0)&gt;=(WEEKDAY(TODAY())),TODAY()-ROUNDDOWN(D1758,0)&lt;(WEEKDAY(TODAY())+7))</formula>
    </cfRule>
  </conditionalFormatting>
  <conditionalFormatting sqref="D1761">
    <cfRule type="timePeriod" dxfId="3151" priority="3120" timePeriod="lastWeek">
      <formula>AND(TODAY()-ROUNDDOWN(D1761,0)&gt;=(WEEKDAY(TODAY())),TODAY()-ROUNDDOWN(D1761,0)&lt;(WEEKDAY(TODAY())+7))</formula>
    </cfRule>
  </conditionalFormatting>
  <conditionalFormatting sqref="E1731">
    <cfRule type="timePeriod" dxfId="3150" priority="3119" timePeriod="lastWeek">
      <formula>AND(TODAY()-ROUNDDOWN(E1731,0)&gt;=(WEEKDAY(TODAY())),TODAY()-ROUNDDOWN(E1731,0)&lt;(WEEKDAY(TODAY())+7))</formula>
    </cfRule>
  </conditionalFormatting>
  <conditionalFormatting sqref="E1734">
    <cfRule type="timePeriod" dxfId="3149" priority="3118" timePeriod="lastWeek">
      <formula>AND(TODAY()-ROUNDDOWN(E1734,0)&gt;=(WEEKDAY(TODAY())),TODAY()-ROUNDDOWN(E1734,0)&lt;(WEEKDAY(TODAY())+7))</formula>
    </cfRule>
  </conditionalFormatting>
  <conditionalFormatting sqref="D2003">
    <cfRule type="timePeriod" dxfId="3148" priority="3117" timePeriod="lastWeek">
      <formula>AND(TODAY()-ROUNDDOWN(D2003,0)&gt;=(WEEKDAY(TODAY())),TODAY()-ROUNDDOWN(D2003,0)&lt;(WEEKDAY(TODAY())+7))</formula>
    </cfRule>
  </conditionalFormatting>
  <conditionalFormatting sqref="E2013">
    <cfRule type="timePeriod" dxfId="3147" priority="3116" timePeriod="lastWeek">
      <formula>AND(TODAY()-ROUNDDOWN(E2013,0)&gt;=(WEEKDAY(TODAY())),TODAY()-ROUNDDOWN(E2013,0)&lt;(WEEKDAY(TODAY())+7))</formula>
    </cfRule>
  </conditionalFormatting>
  <conditionalFormatting sqref="D2005">
    <cfRule type="timePeriod" dxfId="3146" priority="3115" timePeriod="lastWeek">
      <formula>AND(TODAY()-ROUNDDOWN(D2005,0)&gt;=(WEEKDAY(TODAY())),TODAY()-ROUNDDOWN(D2005,0)&lt;(WEEKDAY(TODAY())+7))</formula>
    </cfRule>
  </conditionalFormatting>
  <conditionalFormatting sqref="D1982">
    <cfRule type="timePeriod" dxfId="3145" priority="3114" timePeriod="lastWeek">
      <formula>AND(TODAY()-ROUNDDOWN(D1982,0)&gt;=(WEEKDAY(TODAY())),TODAY()-ROUNDDOWN(D1982,0)&lt;(WEEKDAY(TODAY())+7))</formula>
    </cfRule>
  </conditionalFormatting>
  <conditionalFormatting sqref="D1986:D1988">
    <cfRule type="timePeriod" dxfId="3144" priority="3113" timePeriod="lastWeek">
      <formula>AND(TODAY()-ROUNDDOWN(D1986,0)&gt;=(WEEKDAY(TODAY())),TODAY()-ROUNDDOWN(D1986,0)&lt;(WEEKDAY(TODAY())+7))</formula>
    </cfRule>
  </conditionalFormatting>
  <conditionalFormatting sqref="D2048">
    <cfRule type="timePeriod" dxfId="3143" priority="3112" timePeriod="lastWeek">
      <formula>AND(TODAY()-ROUNDDOWN(D2048,0)&gt;=(WEEKDAY(TODAY())),TODAY()-ROUNDDOWN(D2048,0)&lt;(WEEKDAY(TODAY())+7))</formula>
    </cfRule>
  </conditionalFormatting>
  <conditionalFormatting sqref="D2044">
    <cfRule type="timePeriod" dxfId="3142" priority="3111" timePeriod="lastWeek">
      <formula>AND(TODAY()-ROUNDDOWN(D2044,0)&gt;=(WEEKDAY(TODAY())),TODAY()-ROUNDDOWN(D2044,0)&lt;(WEEKDAY(TODAY())+7))</formula>
    </cfRule>
  </conditionalFormatting>
  <conditionalFormatting sqref="D1745">
    <cfRule type="timePeriod" dxfId="3141" priority="3110" timePeriod="lastWeek">
      <formula>AND(TODAY()-ROUNDDOWN(D1745,0)&gt;=(WEEKDAY(TODAY())),TODAY()-ROUNDDOWN(D1745,0)&lt;(WEEKDAY(TODAY())+7))</formula>
    </cfRule>
  </conditionalFormatting>
  <conditionalFormatting sqref="E2012">
    <cfRule type="timePeriod" dxfId="3140" priority="3109" timePeriod="lastWeek">
      <formula>AND(TODAY()-ROUNDDOWN(E2012,0)&gt;=(WEEKDAY(TODAY())),TODAY()-ROUNDDOWN(E2012,0)&lt;(WEEKDAY(TODAY())+7))</formula>
    </cfRule>
  </conditionalFormatting>
  <conditionalFormatting sqref="E2015">
    <cfRule type="timePeriod" dxfId="3139" priority="3108" timePeriod="lastWeek">
      <formula>AND(TODAY()-ROUNDDOWN(E2015,0)&gt;=(WEEKDAY(TODAY())),TODAY()-ROUNDDOWN(E2015,0)&lt;(WEEKDAY(TODAY())+7))</formula>
    </cfRule>
  </conditionalFormatting>
  <conditionalFormatting sqref="D2022">
    <cfRule type="timePeriod" dxfId="3138" priority="3107" timePeriod="lastWeek">
      <formula>AND(TODAY()-ROUNDDOWN(D2022,0)&gt;=(WEEKDAY(TODAY())),TODAY()-ROUNDDOWN(D2022,0)&lt;(WEEKDAY(TODAY())+7))</formula>
    </cfRule>
  </conditionalFormatting>
  <conditionalFormatting sqref="E2022">
    <cfRule type="timePeriod" dxfId="3137" priority="3106" timePeriod="lastWeek">
      <formula>AND(TODAY()-ROUNDDOWN(E2022,0)&gt;=(WEEKDAY(TODAY())),TODAY()-ROUNDDOWN(E2022,0)&lt;(WEEKDAY(TODAY())+7))</formula>
    </cfRule>
  </conditionalFormatting>
  <conditionalFormatting sqref="D1752">
    <cfRule type="timePeriod" dxfId="3136" priority="3105" timePeriod="lastWeek">
      <formula>AND(TODAY()-ROUNDDOWN(D1752,0)&gt;=(WEEKDAY(TODAY())),TODAY()-ROUNDDOWN(D1752,0)&lt;(WEEKDAY(TODAY())+7))</formula>
    </cfRule>
  </conditionalFormatting>
  <conditionalFormatting sqref="D1974">
    <cfRule type="timePeriod" dxfId="3135" priority="3104" timePeriod="lastWeek">
      <formula>AND(TODAY()-ROUNDDOWN(D1974,0)&gt;=(WEEKDAY(TODAY())),TODAY()-ROUNDDOWN(D1974,0)&lt;(WEEKDAY(TODAY())+7))</formula>
    </cfRule>
  </conditionalFormatting>
  <conditionalFormatting sqref="D1978">
    <cfRule type="timePeriod" dxfId="3134" priority="3103" timePeriod="lastWeek">
      <formula>AND(TODAY()-ROUNDDOWN(D1978,0)&gt;=(WEEKDAY(TODAY())),TODAY()-ROUNDDOWN(D1978,0)&lt;(WEEKDAY(TODAY())+7))</formula>
    </cfRule>
  </conditionalFormatting>
  <conditionalFormatting sqref="D1997">
    <cfRule type="timePeriod" dxfId="3133" priority="3102" timePeriod="lastWeek">
      <formula>AND(TODAY()-ROUNDDOWN(D1997,0)&gt;=(WEEKDAY(TODAY())),TODAY()-ROUNDDOWN(D1997,0)&lt;(WEEKDAY(TODAY())+7))</formula>
    </cfRule>
  </conditionalFormatting>
  <conditionalFormatting sqref="E1735">
    <cfRule type="timePeriod" dxfId="3132" priority="3101" timePeriod="lastWeek">
      <formula>AND(TODAY()-ROUNDDOWN(E1735,0)&gt;=(WEEKDAY(TODAY())),TODAY()-ROUNDDOWN(E1735,0)&lt;(WEEKDAY(TODAY())+7))</formula>
    </cfRule>
  </conditionalFormatting>
  <conditionalFormatting sqref="D1765">
    <cfRule type="timePeriod" dxfId="3131" priority="3100" timePeriod="lastWeek">
      <formula>AND(TODAY()-ROUNDDOWN(D1765,0)&gt;=(WEEKDAY(TODAY())),TODAY()-ROUNDDOWN(D1765,0)&lt;(WEEKDAY(TODAY())+7))</formula>
    </cfRule>
  </conditionalFormatting>
  <conditionalFormatting sqref="D1762">
    <cfRule type="timePeriod" dxfId="3130" priority="3099" timePeriod="lastWeek">
      <formula>AND(TODAY()-ROUNDDOWN(D1762,0)&gt;=(WEEKDAY(TODAY())),TODAY()-ROUNDDOWN(D1762,0)&lt;(WEEKDAY(TODAY())+7))</formula>
    </cfRule>
  </conditionalFormatting>
  <conditionalFormatting sqref="D1751">
    <cfRule type="timePeriod" dxfId="3129" priority="3098" timePeriod="lastWeek">
      <formula>AND(TODAY()-ROUNDDOWN(D1751,0)&gt;=(WEEKDAY(TODAY())),TODAY()-ROUNDDOWN(D1751,0)&lt;(WEEKDAY(TODAY())+7))</formula>
    </cfRule>
  </conditionalFormatting>
  <conditionalFormatting sqref="D1767">
    <cfRule type="timePeriod" dxfId="3128" priority="3097" timePeriod="lastWeek">
      <formula>AND(TODAY()-ROUNDDOWN(D1767,0)&gt;=(WEEKDAY(TODAY())),TODAY()-ROUNDDOWN(D1767,0)&lt;(WEEKDAY(TODAY())+7))</formula>
    </cfRule>
  </conditionalFormatting>
  <conditionalFormatting sqref="D1764">
    <cfRule type="timePeriod" dxfId="3127" priority="3096" timePeriod="lastWeek">
      <formula>AND(TODAY()-ROUNDDOWN(D1764,0)&gt;=(WEEKDAY(TODAY())),TODAY()-ROUNDDOWN(D1764,0)&lt;(WEEKDAY(TODAY())+7))</formula>
    </cfRule>
  </conditionalFormatting>
  <conditionalFormatting sqref="D1763">
    <cfRule type="timePeriod" dxfId="3126" priority="3095" timePeriod="lastWeek">
      <formula>AND(TODAY()-ROUNDDOWN(D1763,0)&gt;=(WEEKDAY(TODAY())),TODAY()-ROUNDDOWN(D1763,0)&lt;(WEEKDAY(TODAY())+7))</formula>
    </cfRule>
  </conditionalFormatting>
  <conditionalFormatting sqref="D1766">
    <cfRule type="timePeriod" dxfId="3125" priority="3094" timePeriod="lastWeek">
      <formula>AND(TODAY()-ROUNDDOWN(D1766,0)&gt;=(WEEKDAY(TODAY())),TODAY()-ROUNDDOWN(D1766,0)&lt;(WEEKDAY(TODAY())+7))</formula>
    </cfRule>
  </conditionalFormatting>
  <conditionalFormatting sqref="D1991:D1993">
    <cfRule type="timePeriod" dxfId="3124" priority="3093" timePeriod="lastWeek">
      <formula>AND(TODAY()-ROUNDDOWN(D1991,0)&gt;=(WEEKDAY(TODAY())),TODAY()-ROUNDDOWN(D1991,0)&lt;(WEEKDAY(TODAY())+7))</formula>
    </cfRule>
  </conditionalFormatting>
  <conditionalFormatting sqref="D1994:D1996">
    <cfRule type="timePeriod" dxfId="3123" priority="3092" timePeriod="lastWeek">
      <formula>AND(TODAY()-ROUNDDOWN(D1994,0)&gt;=(WEEKDAY(TODAY())),TODAY()-ROUNDDOWN(D1994,0)&lt;(WEEKDAY(TODAY())+7))</formula>
    </cfRule>
  </conditionalFormatting>
  <conditionalFormatting sqref="E2016">
    <cfRule type="timePeriod" dxfId="3122" priority="3091" timePeriod="lastWeek">
      <formula>AND(TODAY()-ROUNDDOWN(E2016,0)&gt;=(WEEKDAY(TODAY())),TODAY()-ROUNDDOWN(E2016,0)&lt;(WEEKDAY(TODAY())+7))</formula>
    </cfRule>
  </conditionalFormatting>
  <conditionalFormatting sqref="D2004">
    <cfRule type="timePeriod" dxfId="3121" priority="3090" timePeriod="lastWeek">
      <formula>AND(TODAY()-ROUNDDOWN(D2004,0)&gt;=(WEEKDAY(TODAY())),TODAY()-ROUNDDOWN(D2004,0)&lt;(WEEKDAY(TODAY())+7))</formula>
    </cfRule>
  </conditionalFormatting>
  <conditionalFormatting sqref="D2025">
    <cfRule type="timePeriod" dxfId="3120" priority="3089" timePeriod="lastWeek">
      <formula>AND(TODAY()-ROUNDDOWN(D2025,0)&gt;=(WEEKDAY(TODAY())),TODAY()-ROUNDDOWN(D2025,0)&lt;(WEEKDAY(TODAY())+7))</formula>
    </cfRule>
  </conditionalFormatting>
  <conditionalFormatting sqref="E2019">
    <cfRule type="timePeriod" dxfId="3119" priority="3088" timePeriod="lastWeek">
      <formula>AND(TODAY()-ROUNDDOWN(E2019,0)&gt;=(WEEKDAY(TODAY())),TODAY()-ROUNDDOWN(E2019,0)&lt;(WEEKDAY(TODAY())+7))</formula>
    </cfRule>
  </conditionalFormatting>
  <conditionalFormatting sqref="E1738">
    <cfRule type="timePeriod" dxfId="3118" priority="3087" timePeriod="lastWeek">
      <formula>AND(TODAY()-ROUNDDOWN(E1738,0)&gt;=(WEEKDAY(TODAY())),TODAY()-ROUNDDOWN(E1738,0)&lt;(WEEKDAY(TODAY())+7))</formula>
    </cfRule>
  </conditionalFormatting>
  <conditionalFormatting sqref="E2025">
    <cfRule type="timePeriod" dxfId="3117" priority="3086" timePeriod="lastWeek">
      <formula>AND(TODAY()-ROUNDDOWN(E2025,0)&gt;=(WEEKDAY(TODAY())),TODAY()-ROUNDDOWN(E2025,0)&lt;(WEEKDAY(TODAY())+7))</formula>
    </cfRule>
  </conditionalFormatting>
  <conditionalFormatting sqref="D2024">
    <cfRule type="timePeriod" dxfId="3116" priority="3085" timePeriod="lastWeek">
      <formula>AND(TODAY()-ROUNDDOWN(D2024,0)&gt;=(WEEKDAY(TODAY())),TODAY()-ROUNDDOWN(D2024,0)&lt;(WEEKDAY(TODAY())+7))</formula>
    </cfRule>
  </conditionalFormatting>
  <conditionalFormatting sqref="D2026">
    <cfRule type="timePeriod" dxfId="3115" priority="3084" timePeriod="lastWeek">
      <formula>AND(TODAY()-ROUNDDOWN(D2026,0)&gt;=(WEEKDAY(TODAY())),TODAY()-ROUNDDOWN(D2026,0)&lt;(WEEKDAY(TODAY())+7))</formula>
    </cfRule>
  </conditionalFormatting>
  <conditionalFormatting sqref="E2026">
    <cfRule type="timePeriod" dxfId="3114" priority="3083" timePeriod="lastWeek">
      <formula>AND(TODAY()-ROUNDDOWN(E2026,0)&gt;=(WEEKDAY(TODAY())),TODAY()-ROUNDDOWN(E2026,0)&lt;(WEEKDAY(TODAY())+7))</formula>
    </cfRule>
  </conditionalFormatting>
  <conditionalFormatting sqref="D2028">
    <cfRule type="timePeriod" dxfId="3113" priority="3082" timePeriod="lastWeek">
      <formula>AND(TODAY()-ROUNDDOWN(D2028,0)&gt;=(WEEKDAY(TODAY())),TODAY()-ROUNDDOWN(D2028,0)&lt;(WEEKDAY(TODAY())+7))</formula>
    </cfRule>
  </conditionalFormatting>
  <conditionalFormatting sqref="E2028">
    <cfRule type="timePeriod" dxfId="3112" priority="3081" timePeriod="lastWeek">
      <formula>AND(TODAY()-ROUNDDOWN(E2028,0)&gt;=(WEEKDAY(TODAY())),TODAY()-ROUNDDOWN(E2028,0)&lt;(WEEKDAY(TODAY())+7))</formula>
    </cfRule>
  </conditionalFormatting>
  <conditionalFormatting sqref="D2027">
    <cfRule type="timePeriod" dxfId="3111" priority="3080" timePeriod="lastWeek">
      <formula>AND(TODAY()-ROUNDDOWN(D2027,0)&gt;=(WEEKDAY(TODAY())),TODAY()-ROUNDDOWN(D2027,0)&lt;(WEEKDAY(TODAY())+7))</formula>
    </cfRule>
  </conditionalFormatting>
  <conditionalFormatting sqref="E2027">
    <cfRule type="timePeriod" dxfId="3110" priority="3079" timePeriod="lastWeek">
      <formula>AND(TODAY()-ROUNDDOWN(E2027,0)&gt;=(WEEKDAY(TODAY())),TODAY()-ROUNDDOWN(E2027,0)&lt;(WEEKDAY(TODAY())+7))</formula>
    </cfRule>
  </conditionalFormatting>
  <conditionalFormatting sqref="E1743">
    <cfRule type="timePeriod" dxfId="3109" priority="3078" timePeriod="lastWeek">
      <formula>AND(TODAY()-ROUNDDOWN(E1743,0)&gt;=(WEEKDAY(TODAY())),TODAY()-ROUNDDOWN(E1743,0)&lt;(WEEKDAY(TODAY())+7))</formula>
    </cfRule>
  </conditionalFormatting>
  <conditionalFormatting sqref="D1738">
    <cfRule type="timePeriod" dxfId="3108" priority="3077" timePeriod="lastWeek">
      <formula>AND(TODAY()-ROUNDDOWN(D1738,0)&gt;=(WEEKDAY(TODAY())),TODAY()-ROUNDDOWN(D1738,0)&lt;(WEEKDAY(TODAY())+7))</formula>
    </cfRule>
  </conditionalFormatting>
  <conditionalFormatting sqref="D1743">
    <cfRule type="timePeriod" dxfId="3107" priority="3076" timePeriod="lastWeek">
      <formula>AND(TODAY()-ROUNDDOWN(D1743,0)&gt;=(WEEKDAY(TODAY())),TODAY()-ROUNDDOWN(D1743,0)&lt;(WEEKDAY(TODAY())+7))</formula>
    </cfRule>
  </conditionalFormatting>
  <conditionalFormatting sqref="D1739">
    <cfRule type="timePeriod" dxfId="3106" priority="3075" timePeriod="lastWeek">
      <formula>AND(TODAY()-ROUNDDOWN(D1739,0)&gt;=(WEEKDAY(TODAY())),TODAY()-ROUNDDOWN(D1739,0)&lt;(WEEKDAY(TODAY())+7))</formula>
    </cfRule>
  </conditionalFormatting>
  <conditionalFormatting sqref="D1740">
    <cfRule type="timePeriod" dxfId="3105" priority="3074" timePeriod="lastWeek">
      <formula>AND(TODAY()-ROUNDDOWN(D1740,0)&gt;=(WEEKDAY(TODAY())),TODAY()-ROUNDDOWN(D1740,0)&lt;(WEEKDAY(TODAY())+7))</formula>
    </cfRule>
  </conditionalFormatting>
  <conditionalFormatting sqref="D1742">
    <cfRule type="timePeriod" dxfId="3104" priority="3073" timePeriod="lastWeek">
      <formula>AND(TODAY()-ROUNDDOWN(D1742,0)&gt;=(WEEKDAY(TODAY())),TODAY()-ROUNDDOWN(D1742,0)&lt;(WEEKDAY(TODAY())+7))</formula>
    </cfRule>
  </conditionalFormatting>
  <conditionalFormatting sqref="D1741">
    <cfRule type="timePeriod" dxfId="3103" priority="3072" timePeriod="lastWeek">
      <formula>AND(TODAY()-ROUNDDOWN(D1741,0)&gt;=(WEEKDAY(TODAY())),TODAY()-ROUNDDOWN(D1741,0)&lt;(WEEKDAY(TODAY())+7))</formula>
    </cfRule>
  </conditionalFormatting>
  <conditionalFormatting sqref="D2103">
    <cfRule type="timePeriod" dxfId="3102" priority="3071" timePeriod="lastWeek">
      <formula>AND(TODAY()-ROUNDDOWN(D2103,0)&gt;=(WEEKDAY(TODAY())),TODAY()-ROUNDDOWN(D2103,0)&lt;(WEEKDAY(TODAY())+7))</formula>
    </cfRule>
  </conditionalFormatting>
  <conditionalFormatting sqref="E1746">
    <cfRule type="timePeriod" dxfId="3101" priority="3070" timePeriod="lastWeek">
      <formula>AND(TODAY()-ROUNDDOWN(E1746,0)&gt;=(WEEKDAY(TODAY())),TODAY()-ROUNDDOWN(E1746,0)&lt;(WEEKDAY(TODAY())+7))</formula>
    </cfRule>
  </conditionalFormatting>
  <conditionalFormatting sqref="E1739">
    <cfRule type="timePeriod" dxfId="3100" priority="3069" timePeriod="lastWeek">
      <formula>AND(TODAY()-ROUNDDOWN(E1739,0)&gt;=(WEEKDAY(TODAY())),TODAY()-ROUNDDOWN(E1739,0)&lt;(WEEKDAY(TODAY())+7))</formula>
    </cfRule>
  </conditionalFormatting>
  <conditionalFormatting sqref="E1740">
    <cfRule type="timePeriod" dxfId="3099" priority="3068" timePeriod="lastWeek">
      <formula>AND(TODAY()-ROUNDDOWN(E1740,0)&gt;=(WEEKDAY(TODAY())),TODAY()-ROUNDDOWN(E1740,0)&lt;(WEEKDAY(TODAY())+7))</formula>
    </cfRule>
  </conditionalFormatting>
  <conditionalFormatting sqref="E1741">
    <cfRule type="timePeriod" dxfId="3098" priority="3067" timePeriod="lastWeek">
      <formula>AND(TODAY()-ROUNDDOWN(E1741,0)&gt;=(WEEKDAY(TODAY())),TODAY()-ROUNDDOWN(E1741,0)&lt;(WEEKDAY(TODAY())+7))</formula>
    </cfRule>
  </conditionalFormatting>
  <conditionalFormatting sqref="E1742">
    <cfRule type="timePeriod" dxfId="3097" priority="3066" timePeriod="lastWeek">
      <formula>AND(TODAY()-ROUNDDOWN(E1742,0)&gt;=(WEEKDAY(TODAY())),TODAY()-ROUNDDOWN(E1742,0)&lt;(WEEKDAY(TODAY())+7))</formula>
    </cfRule>
  </conditionalFormatting>
  <conditionalFormatting sqref="D1754">
    <cfRule type="timePeriod" dxfId="3096" priority="3065" timePeriod="lastWeek">
      <formula>AND(TODAY()-ROUNDDOWN(D1754,0)&gt;=(WEEKDAY(TODAY())),TODAY()-ROUNDDOWN(D1754,0)&lt;(WEEKDAY(TODAY())+7))</formula>
    </cfRule>
  </conditionalFormatting>
  <conditionalFormatting sqref="D1755">
    <cfRule type="timePeriod" dxfId="3095" priority="3064" timePeriod="lastWeek">
      <formula>AND(TODAY()-ROUNDDOWN(D1755,0)&gt;=(WEEKDAY(TODAY())),TODAY()-ROUNDDOWN(D1755,0)&lt;(WEEKDAY(TODAY())+7))</formula>
    </cfRule>
  </conditionalFormatting>
  <conditionalFormatting sqref="D1759">
    <cfRule type="timePeriod" dxfId="3094" priority="3063" timePeriod="lastWeek">
      <formula>AND(TODAY()-ROUNDDOWN(D1759,0)&gt;=(WEEKDAY(TODAY())),TODAY()-ROUNDDOWN(D1759,0)&lt;(WEEKDAY(TODAY())+7))</formula>
    </cfRule>
  </conditionalFormatting>
  <conditionalFormatting sqref="D1770">
    <cfRule type="timePeriod" dxfId="3093" priority="3062" timePeriod="lastWeek">
      <formula>AND(TODAY()-ROUNDDOWN(D1770,0)&gt;=(WEEKDAY(TODAY())),TODAY()-ROUNDDOWN(D1770,0)&lt;(WEEKDAY(TODAY())+7))</formula>
    </cfRule>
  </conditionalFormatting>
  <conditionalFormatting sqref="D1759">
    <cfRule type="timePeriod" dxfId="3092" priority="3061" timePeriod="lastWeek">
      <formula>AND(TODAY()-ROUNDDOWN(D1759,0)&gt;=(WEEKDAY(TODAY())),TODAY()-ROUNDDOWN(D1759,0)&lt;(WEEKDAY(TODAY())+7))</formula>
    </cfRule>
  </conditionalFormatting>
  <conditionalFormatting sqref="D1771:D1967">
    <cfRule type="timePeriod" dxfId="3091" priority="3060" timePeriod="lastWeek">
      <formula>AND(TODAY()-ROUNDDOWN(D1771,0)&gt;=(WEEKDAY(TODAY())),TODAY()-ROUNDDOWN(D1771,0)&lt;(WEEKDAY(TODAY())+7))</formula>
    </cfRule>
  </conditionalFormatting>
  <conditionalFormatting sqref="D1969">
    <cfRule type="timePeriod" dxfId="3090" priority="3059" timePeriod="lastWeek">
      <formula>AND(TODAY()-ROUNDDOWN(D1969,0)&gt;=(WEEKDAY(TODAY())),TODAY()-ROUNDDOWN(D1969,0)&lt;(WEEKDAY(TODAY())+7))</formula>
    </cfRule>
  </conditionalFormatting>
  <conditionalFormatting sqref="D2009">
    <cfRule type="timePeriod" dxfId="3089" priority="3058" timePeriod="lastWeek">
      <formula>AND(TODAY()-ROUNDDOWN(D2009,0)&gt;=(WEEKDAY(TODAY())),TODAY()-ROUNDDOWN(D2009,0)&lt;(WEEKDAY(TODAY())+7))</formula>
    </cfRule>
  </conditionalFormatting>
  <conditionalFormatting sqref="D2023">
    <cfRule type="timePeriod" dxfId="3088" priority="3057" timePeriod="lastWeek">
      <formula>AND(TODAY()-ROUNDDOWN(D2023,0)&gt;=(WEEKDAY(TODAY())),TODAY()-ROUNDDOWN(D2023,0)&lt;(WEEKDAY(TODAY())+7))</formula>
    </cfRule>
  </conditionalFormatting>
  <conditionalFormatting sqref="D2102">
    <cfRule type="timePeriod" dxfId="3087" priority="3056" timePeriod="lastWeek">
      <formula>AND(TODAY()-ROUNDDOWN(D2102,0)&gt;=(WEEKDAY(TODAY())),TODAY()-ROUNDDOWN(D2102,0)&lt;(WEEKDAY(TODAY())+7))</formula>
    </cfRule>
  </conditionalFormatting>
  <conditionalFormatting sqref="D2059">
    <cfRule type="timePeriod" dxfId="3086" priority="3055" timePeriod="lastWeek">
      <formula>AND(TODAY()-ROUNDDOWN(D2059,0)&gt;=(WEEKDAY(TODAY())),TODAY()-ROUNDDOWN(D2059,0)&lt;(WEEKDAY(TODAY())+7))</formula>
    </cfRule>
  </conditionalFormatting>
  <conditionalFormatting sqref="D2043">
    <cfRule type="timePeriod" dxfId="3085" priority="3054" timePeriod="lastWeek">
      <formula>AND(TODAY()-ROUNDDOWN(D2043,0)&gt;=(WEEKDAY(TODAY())),TODAY()-ROUNDDOWN(D2043,0)&lt;(WEEKDAY(TODAY())+7))</formula>
    </cfRule>
  </conditionalFormatting>
  <conditionalFormatting sqref="D2045">
    <cfRule type="timePeriod" dxfId="3084" priority="3053" timePeriod="lastWeek">
      <formula>AND(TODAY()-ROUNDDOWN(D2045,0)&gt;=(WEEKDAY(TODAY())),TODAY()-ROUNDDOWN(D2045,0)&lt;(WEEKDAY(TODAY())+7))</formula>
    </cfRule>
  </conditionalFormatting>
  <conditionalFormatting sqref="D2034">
    <cfRule type="timePeriod" dxfId="3083" priority="3052" timePeriod="lastWeek">
      <formula>AND(TODAY()-ROUNDDOWN(D2034,0)&gt;=(WEEKDAY(TODAY())),TODAY()-ROUNDDOWN(D2034,0)&lt;(WEEKDAY(TODAY())+7))</formula>
    </cfRule>
  </conditionalFormatting>
  <conditionalFormatting sqref="D2111">
    <cfRule type="timePeriod" dxfId="3082" priority="3051" timePeriod="lastWeek">
      <formula>AND(TODAY()-ROUNDDOWN(D2111,0)&gt;=(WEEKDAY(TODAY())),TODAY()-ROUNDDOWN(D2111,0)&lt;(WEEKDAY(TODAY())+7))</formula>
    </cfRule>
  </conditionalFormatting>
  <conditionalFormatting sqref="D2051">
    <cfRule type="timePeriod" dxfId="3081" priority="3050" timePeriod="lastWeek">
      <formula>AND(TODAY()-ROUNDDOWN(D2051,0)&gt;=(WEEKDAY(TODAY())),TODAY()-ROUNDDOWN(D2051,0)&lt;(WEEKDAY(TODAY())+7))</formula>
    </cfRule>
  </conditionalFormatting>
  <conditionalFormatting sqref="D2104">
    <cfRule type="timePeriod" dxfId="3080" priority="3049" timePeriod="lastWeek">
      <formula>AND(TODAY()-ROUNDDOWN(D2104,0)&gt;=(WEEKDAY(TODAY())),TODAY()-ROUNDDOWN(D2104,0)&lt;(WEEKDAY(TODAY())+7))</formula>
    </cfRule>
  </conditionalFormatting>
  <conditionalFormatting sqref="D2105">
    <cfRule type="timePeriod" dxfId="3079" priority="3048" timePeriod="lastWeek">
      <formula>AND(TODAY()-ROUNDDOWN(D2105,0)&gt;=(WEEKDAY(TODAY())),TODAY()-ROUNDDOWN(D2105,0)&lt;(WEEKDAY(TODAY())+7))</formula>
    </cfRule>
  </conditionalFormatting>
  <conditionalFormatting sqref="D2113">
    <cfRule type="timePeriod" dxfId="3078" priority="3047" timePeriod="lastWeek">
      <formula>AND(TODAY()-ROUNDDOWN(D2113,0)&gt;=(WEEKDAY(TODAY())),TODAY()-ROUNDDOWN(D2113,0)&lt;(WEEKDAY(TODAY())+7))</formula>
    </cfRule>
  </conditionalFormatting>
  <conditionalFormatting sqref="D2061">
    <cfRule type="timePeriod" dxfId="3077" priority="3046" timePeriod="lastWeek">
      <formula>AND(TODAY()-ROUNDDOWN(D2061,0)&gt;=(WEEKDAY(TODAY())),TODAY()-ROUNDDOWN(D2061,0)&lt;(WEEKDAY(TODAY())+7))</formula>
    </cfRule>
  </conditionalFormatting>
  <conditionalFormatting sqref="D2053">
    <cfRule type="timePeriod" dxfId="3076" priority="3045" timePeriod="lastWeek">
      <formula>AND(TODAY()-ROUNDDOWN(D2053,0)&gt;=(WEEKDAY(TODAY())),TODAY()-ROUNDDOWN(D2053,0)&lt;(WEEKDAY(TODAY())+7))</formula>
    </cfRule>
  </conditionalFormatting>
  <conditionalFormatting sqref="D2057">
    <cfRule type="timePeriod" dxfId="3075" priority="3044" timePeriod="lastWeek">
      <formula>AND(TODAY()-ROUNDDOWN(D2057,0)&gt;=(WEEKDAY(TODAY())),TODAY()-ROUNDDOWN(D2057,0)&lt;(WEEKDAY(TODAY())+7))</formula>
    </cfRule>
  </conditionalFormatting>
  <conditionalFormatting sqref="D2052">
    <cfRule type="timePeriod" dxfId="3074" priority="3043" timePeriod="lastWeek">
      <formula>AND(TODAY()-ROUNDDOWN(D2052,0)&gt;=(WEEKDAY(TODAY())),TODAY()-ROUNDDOWN(D2052,0)&lt;(WEEKDAY(TODAY())+7))</formula>
    </cfRule>
  </conditionalFormatting>
  <conditionalFormatting sqref="D2050">
    <cfRule type="timePeriod" dxfId="3073" priority="3042" timePeriod="lastWeek">
      <formula>AND(TODAY()-ROUNDDOWN(D2050,0)&gt;=(WEEKDAY(TODAY())),TODAY()-ROUNDDOWN(D2050,0)&lt;(WEEKDAY(TODAY())+7))</formula>
    </cfRule>
  </conditionalFormatting>
  <conditionalFormatting sqref="E2118">
    <cfRule type="timePeriod" dxfId="3072" priority="3041" timePeriod="lastWeek">
      <formula>AND(TODAY()-ROUNDDOWN(E2118,0)&gt;=(WEEKDAY(TODAY())),TODAY()-ROUNDDOWN(E2118,0)&lt;(WEEKDAY(TODAY())+7))</formula>
    </cfRule>
  </conditionalFormatting>
  <conditionalFormatting sqref="D2120">
    <cfRule type="timePeriod" dxfId="3071" priority="3040" timePeriod="lastWeek">
      <formula>AND(TODAY()-ROUNDDOWN(D2120,0)&gt;=(WEEKDAY(TODAY())),TODAY()-ROUNDDOWN(D2120,0)&lt;(WEEKDAY(TODAY())+7))</formula>
    </cfRule>
  </conditionalFormatting>
  <conditionalFormatting sqref="D2121">
    <cfRule type="timePeriod" dxfId="3070" priority="3039" timePeriod="lastWeek">
      <formula>AND(TODAY()-ROUNDDOWN(D2121,0)&gt;=(WEEKDAY(TODAY())),TODAY()-ROUNDDOWN(D2121,0)&lt;(WEEKDAY(TODAY())+7))</formula>
    </cfRule>
  </conditionalFormatting>
  <conditionalFormatting sqref="D2033">
    <cfRule type="timePeriod" dxfId="3069" priority="3038" timePeriod="lastWeek">
      <formula>AND(TODAY()-ROUNDDOWN(D2033,0)&gt;=(WEEKDAY(TODAY())),TODAY()-ROUNDDOWN(D2033,0)&lt;(WEEKDAY(TODAY())+7))</formula>
    </cfRule>
  </conditionalFormatting>
  <conditionalFormatting sqref="D2101">
    <cfRule type="timePeriod" dxfId="3068" priority="3037" timePeriod="lastWeek">
      <formula>AND(TODAY()-ROUNDDOWN(D2101,0)&gt;=(WEEKDAY(TODAY())),TODAY()-ROUNDDOWN(D2101,0)&lt;(WEEKDAY(TODAY())+7))</formula>
    </cfRule>
  </conditionalFormatting>
  <conditionalFormatting sqref="D2112">
    <cfRule type="timePeriod" dxfId="3067" priority="3036" timePeriod="lastWeek">
      <formula>AND(TODAY()-ROUNDDOWN(D2112,0)&gt;=(WEEKDAY(TODAY())),TODAY()-ROUNDDOWN(D2112,0)&lt;(WEEKDAY(TODAY())+7))</formula>
    </cfRule>
  </conditionalFormatting>
  <conditionalFormatting sqref="D2032">
    <cfRule type="timePeriod" dxfId="3066" priority="3035" timePeriod="lastWeek">
      <formula>AND(TODAY()-ROUNDDOWN(D2032,0)&gt;=(WEEKDAY(TODAY())),TODAY()-ROUNDDOWN(D2032,0)&lt;(WEEKDAY(TODAY())+7))</formula>
    </cfRule>
  </conditionalFormatting>
  <conditionalFormatting sqref="D2046">
    <cfRule type="timePeriod" dxfId="3065" priority="3034" timePeriod="lastWeek">
      <formula>AND(TODAY()-ROUNDDOWN(D2046,0)&gt;=(WEEKDAY(TODAY())),TODAY()-ROUNDDOWN(D2046,0)&lt;(WEEKDAY(TODAY())+7))</formula>
    </cfRule>
  </conditionalFormatting>
  <conditionalFormatting sqref="E2046">
    <cfRule type="timePeriod" dxfId="3064" priority="3033" timePeriod="lastWeek">
      <formula>AND(TODAY()-ROUNDDOWN(E2046,0)&gt;=(WEEKDAY(TODAY())),TODAY()-ROUNDDOWN(E2046,0)&lt;(WEEKDAY(TODAY())+7))</formula>
    </cfRule>
  </conditionalFormatting>
  <conditionalFormatting sqref="E2043">
    <cfRule type="timePeriod" dxfId="3063" priority="3032" timePeriod="lastWeek">
      <formula>AND(TODAY()-ROUNDDOWN(E2043,0)&gt;=(WEEKDAY(TODAY())),TODAY()-ROUNDDOWN(E2043,0)&lt;(WEEKDAY(TODAY())+7))</formula>
    </cfRule>
  </conditionalFormatting>
  <conditionalFormatting sqref="D2119">
    <cfRule type="timePeriod" dxfId="3062" priority="3031" timePeriod="lastWeek">
      <formula>AND(TODAY()-ROUNDDOWN(D2119,0)&gt;=(WEEKDAY(TODAY())),TODAY()-ROUNDDOWN(D2119,0)&lt;(WEEKDAY(TODAY())+7))</formula>
    </cfRule>
  </conditionalFormatting>
  <conditionalFormatting sqref="D2122">
    <cfRule type="timePeriod" dxfId="3061" priority="3030" timePeriod="lastWeek">
      <formula>AND(TODAY()-ROUNDDOWN(D2122,0)&gt;=(WEEKDAY(TODAY())),TODAY()-ROUNDDOWN(D2122,0)&lt;(WEEKDAY(TODAY())+7))</formula>
    </cfRule>
  </conditionalFormatting>
  <conditionalFormatting sqref="D2058">
    <cfRule type="timePeriod" dxfId="3060" priority="3029" timePeriod="lastWeek">
      <formula>AND(TODAY()-ROUNDDOWN(D2058,0)&gt;=(WEEKDAY(TODAY())),TODAY()-ROUNDDOWN(D2058,0)&lt;(WEEKDAY(TODAY())+7))</formula>
    </cfRule>
  </conditionalFormatting>
  <conditionalFormatting sqref="D2061">
    <cfRule type="timePeriod" dxfId="3059" priority="3028" timePeriod="lastWeek">
      <formula>AND(TODAY()-ROUNDDOWN(D2061,0)&gt;=(WEEKDAY(TODAY())),TODAY()-ROUNDDOWN(D2061,0)&lt;(WEEKDAY(TODAY())+7))</formula>
    </cfRule>
  </conditionalFormatting>
  <conditionalFormatting sqref="D2059">
    <cfRule type="timePeriod" dxfId="3058" priority="3027" timePeriod="lastWeek">
      <formula>AND(TODAY()-ROUNDDOWN(D2059,0)&gt;=(WEEKDAY(TODAY())),TODAY()-ROUNDDOWN(D2059,0)&lt;(WEEKDAY(TODAY())+7))</formula>
    </cfRule>
  </conditionalFormatting>
  <conditionalFormatting sqref="D2062">
    <cfRule type="timePeriod" dxfId="3057" priority="3026" timePeriod="lastWeek">
      <formula>AND(TODAY()-ROUNDDOWN(D2062,0)&gt;=(WEEKDAY(TODAY())),TODAY()-ROUNDDOWN(D2062,0)&lt;(WEEKDAY(TODAY())+7))</formula>
    </cfRule>
  </conditionalFormatting>
  <conditionalFormatting sqref="D2035">
    <cfRule type="timePeriod" dxfId="3056" priority="3025" timePeriod="lastWeek">
      <formula>AND(TODAY()-ROUNDDOWN(D2035,0)&gt;=(WEEKDAY(TODAY())),TODAY()-ROUNDDOWN(D2035,0)&lt;(WEEKDAY(TODAY())+7))</formula>
    </cfRule>
  </conditionalFormatting>
  <conditionalFormatting sqref="E2035">
    <cfRule type="timePeriod" dxfId="3055" priority="3024" timePeriod="lastWeek">
      <formula>AND(TODAY()-ROUNDDOWN(E2035,0)&gt;=(WEEKDAY(TODAY())),TODAY()-ROUNDDOWN(E2035,0)&lt;(WEEKDAY(TODAY())+7))</formula>
    </cfRule>
  </conditionalFormatting>
  <conditionalFormatting sqref="E2044">
    <cfRule type="timePeriod" dxfId="3054" priority="3023" timePeriod="lastWeek">
      <formula>AND(TODAY()-ROUNDDOWN(E2044,0)&gt;=(WEEKDAY(TODAY())),TODAY()-ROUNDDOWN(E2044,0)&lt;(WEEKDAY(TODAY())+7))</formula>
    </cfRule>
  </conditionalFormatting>
  <conditionalFormatting sqref="D2106">
    <cfRule type="timePeriod" dxfId="3053" priority="3022" timePeriod="lastWeek">
      <formula>AND(TODAY()-ROUNDDOWN(D2106,0)&gt;=(WEEKDAY(TODAY())),TODAY()-ROUNDDOWN(D2106,0)&lt;(WEEKDAY(TODAY())+7))</formula>
    </cfRule>
  </conditionalFormatting>
  <conditionalFormatting sqref="D2092">
    <cfRule type="timePeriod" dxfId="3052" priority="3021" timePeriod="lastWeek">
      <formula>AND(TODAY()-ROUNDDOWN(D2092,0)&gt;=(WEEKDAY(TODAY())),TODAY()-ROUNDDOWN(D2092,0)&lt;(WEEKDAY(TODAY())+7))</formula>
    </cfRule>
  </conditionalFormatting>
  <conditionalFormatting sqref="D2108">
    <cfRule type="timePeriod" dxfId="3051" priority="3020" timePeriod="lastWeek">
      <formula>AND(TODAY()-ROUNDDOWN(D2108,0)&gt;=(WEEKDAY(TODAY())),TODAY()-ROUNDDOWN(D2108,0)&lt;(WEEKDAY(TODAY())+7))</formula>
    </cfRule>
  </conditionalFormatting>
  <conditionalFormatting sqref="E2114">
    <cfRule type="timePeriod" dxfId="3050" priority="3019" timePeriod="lastWeek">
      <formula>AND(TODAY()-ROUNDDOWN(E2114,0)&gt;=(WEEKDAY(TODAY())),TODAY()-ROUNDDOWN(E2114,0)&lt;(WEEKDAY(TODAY())+7))</formula>
    </cfRule>
  </conditionalFormatting>
  <conditionalFormatting sqref="D2049">
    <cfRule type="timePeriod" dxfId="3049" priority="3018" timePeriod="lastWeek">
      <formula>AND(TODAY()-ROUNDDOWN(D2049,0)&gt;=(WEEKDAY(TODAY())),TODAY()-ROUNDDOWN(D2049,0)&lt;(WEEKDAY(TODAY())+7))</formula>
    </cfRule>
  </conditionalFormatting>
  <conditionalFormatting sqref="D2030">
    <cfRule type="timePeriod" dxfId="3048" priority="3017" timePeriod="lastWeek">
      <formula>AND(TODAY()-ROUNDDOWN(D2030,0)&gt;=(WEEKDAY(TODAY())),TODAY()-ROUNDDOWN(D2030,0)&lt;(WEEKDAY(TODAY())+7))</formula>
    </cfRule>
  </conditionalFormatting>
  <conditionalFormatting sqref="E2116">
    <cfRule type="timePeriod" dxfId="3047" priority="3016" timePeriod="lastWeek">
      <formula>AND(TODAY()-ROUNDDOWN(E2116,0)&gt;=(WEEKDAY(TODAY())),TODAY()-ROUNDDOWN(E2116,0)&lt;(WEEKDAY(TODAY())+7))</formula>
    </cfRule>
  </conditionalFormatting>
  <conditionalFormatting sqref="E2124">
    <cfRule type="timePeriod" dxfId="3046" priority="3015" timePeriod="lastWeek">
      <formula>AND(TODAY()-ROUNDDOWN(E2124,0)&gt;=(WEEKDAY(TODAY())),TODAY()-ROUNDDOWN(E2124,0)&lt;(WEEKDAY(TODAY())+7))</formula>
    </cfRule>
  </conditionalFormatting>
  <conditionalFormatting sqref="D2124">
    <cfRule type="timePeriod" dxfId="3045" priority="3014" timePeriod="lastWeek">
      <formula>AND(TODAY()-ROUNDDOWN(D2124,0)&gt;=(WEEKDAY(TODAY())),TODAY()-ROUNDDOWN(D2124,0)&lt;(WEEKDAY(TODAY())+7))</formula>
    </cfRule>
  </conditionalFormatting>
  <conditionalFormatting sqref="D2100">
    <cfRule type="timePeriod" dxfId="3044" priority="3013" timePeriod="lastWeek">
      <formula>AND(TODAY()-ROUNDDOWN(D2100,0)&gt;=(WEEKDAY(TODAY())),TODAY()-ROUNDDOWN(D2100,0)&lt;(WEEKDAY(TODAY())+7))</formula>
    </cfRule>
  </conditionalFormatting>
  <conditionalFormatting sqref="D2055">
    <cfRule type="timePeriod" dxfId="3043" priority="3012" timePeriod="lastWeek">
      <formula>AND(TODAY()-ROUNDDOWN(D2055,0)&gt;=(WEEKDAY(TODAY())),TODAY()-ROUNDDOWN(D2055,0)&lt;(WEEKDAY(TODAY())+7))</formula>
    </cfRule>
  </conditionalFormatting>
  <conditionalFormatting sqref="D2054">
    <cfRule type="timePeriod" dxfId="3042" priority="3011" timePeriod="lastWeek">
      <formula>AND(TODAY()-ROUNDDOWN(D2054,0)&gt;=(WEEKDAY(TODAY())),TODAY()-ROUNDDOWN(D2054,0)&lt;(WEEKDAY(TODAY())+7))</formula>
    </cfRule>
  </conditionalFormatting>
  <conditionalFormatting sqref="D2064">
    <cfRule type="timePeriod" dxfId="3041" priority="3010" timePeriod="lastWeek">
      <formula>AND(TODAY()-ROUNDDOWN(D2064,0)&gt;=(WEEKDAY(TODAY())),TODAY()-ROUNDDOWN(D2064,0)&lt;(WEEKDAY(TODAY())+7))</formula>
    </cfRule>
  </conditionalFormatting>
  <conditionalFormatting sqref="D2093:D2095">
    <cfRule type="timePeriod" dxfId="3040" priority="3009" timePeriod="lastWeek">
      <formula>AND(TODAY()-ROUNDDOWN(D2093,0)&gt;=(WEEKDAY(TODAY())),TODAY()-ROUNDDOWN(D2093,0)&lt;(WEEKDAY(TODAY())+7))</formula>
    </cfRule>
  </conditionalFormatting>
  <conditionalFormatting sqref="D2065">
    <cfRule type="timePeriod" dxfId="3039" priority="3008" timePeriod="lastWeek">
      <formula>AND(TODAY()-ROUNDDOWN(D2065,0)&gt;=(WEEKDAY(TODAY())),TODAY()-ROUNDDOWN(D2065,0)&lt;(WEEKDAY(TODAY())+7))</formula>
    </cfRule>
  </conditionalFormatting>
  <conditionalFormatting sqref="D2097:D2099">
    <cfRule type="timePeriod" dxfId="3038" priority="3007" timePeriod="lastWeek">
      <formula>AND(TODAY()-ROUNDDOWN(D2097,0)&gt;=(WEEKDAY(TODAY())),TODAY()-ROUNDDOWN(D2097,0)&lt;(WEEKDAY(TODAY())+7))</formula>
    </cfRule>
  </conditionalFormatting>
  <conditionalFormatting sqref="D2107">
    <cfRule type="timePeriod" dxfId="3037" priority="3006" timePeriod="lastWeek">
      <formula>AND(TODAY()-ROUNDDOWN(D2107,0)&gt;=(WEEKDAY(TODAY())),TODAY()-ROUNDDOWN(D2107,0)&lt;(WEEKDAY(TODAY())+7))</formula>
    </cfRule>
  </conditionalFormatting>
  <conditionalFormatting sqref="E2117">
    <cfRule type="timePeriod" dxfId="3036" priority="3005" timePeriod="lastWeek">
      <formula>AND(TODAY()-ROUNDDOWN(E2117,0)&gt;=(WEEKDAY(TODAY())),TODAY()-ROUNDDOWN(E2117,0)&lt;(WEEKDAY(TODAY())+7))</formula>
    </cfRule>
  </conditionalFormatting>
  <conditionalFormatting sqref="E2120">
    <cfRule type="timePeriod" dxfId="3035" priority="3004" timePeriod="lastWeek">
      <formula>AND(TODAY()-ROUNDDOWN(E2120,0)&gt;=(WEEKDAY(TODAY())),TODAY()-ROUNDDOWN(E2120,0)&lt;(WEEKDAY(TODAY())+7))</formula>
    </cfRule>
  </conditionalFormatting>
  <conditionalFormatting sqref="E2127">
    <cfRule type="timePeriod" dxfId="3034" priority="3003" timePeriod="lastWeek">
      <formula>AND(TODAY()-ROUNDDOWN(E2127,0)&gt;=(WEEKDAY(TODAY())),TODAY()-ROUNDDOWN(E2127,0)&lt;(WEEKDAY(TODAY())+7))</formula>
    </cfRule>
  </conditionalFormatting>
  <conditionalFormatting sqref="D2127">
    <cfRule type="timePeriod" dxfId="3033" priority="3002" timePeriod="lastWeek">
      <formula>AND(TODAY()-ROUNDDOWN(D2127,0)&gt;=(WEEKDAY(TODAY())),TODAY()-ROUNDDOWN(D2127,0)&lt;(WEEKDAY(TODAY())+7))</formula>
    </cfRule>
  </conditionalFormatting>
  <conditionalFormatting sqref="D2125">
    <cfRule type="timePeriod" dxfId="3032" priority="3001" timePeriod="lastWeek">
      <formula>AND(TODAY()-ROUNDDOWN(D2125,0)&gt;=(WEEKDAY(TODAY())),TODAY()-ROUNDDOWN(D2125,0)&lt;(WEEKDAY(TODAY())+7))</formula>
    </cfRule>
  </conditionalFormatting>
  <conditionalFormatting sqref="E2125">
    <cfRule type="timePeriod" dxfId="3031" priority="3000" timePeriod="lastWeek">
      <formula>AND(TODAY()-ROUNDDOWN(E2125,0)&gt;=(WEEKDAY(TODAY())),TODAY()-ROUNDDOWN(E2125,0)&lt;(WEEKDAY(TODAY())+7))</formula>
    </cfRule>
  </conditionalFormatting>
  <conditionalFormatting sqref="D2060">
    <cfRule type="timePeriod" dxfId="3030" priority="2999" timePeriod="lastWeek">
      <formula>AND(TODAY()-ROUNDDOWN(D2060,0)&gt;=(WEEKDAY(TODAY())),TODAY()-ROUNDDOWN(D2060,0)&lt;(WEEKDAY(TODAY())+7))</formula>
    </cfRule>
  </conditionalFormatting>
  <conditionalFormatting sqref="D2047">
    <cfRule type="timePeriod" dxfId="3029" priority="2998" timePeriod="lastWeek">
      <formula>AND(TODAY()-ROUNDDOWN(D2047,0)&gt;=(WEEKDAY(TODAY())),TODAY()-ROUNDDOWN(D2047,0)&lt;(WEEKDAY(TODAY())+7))</formula>
    </cfRule>
  </conditionalFormatting>
  <conditionalFormatting sqref="D2126">
    <cfRule type="timePeriod" dxfId="3028" priority="2997" timePeriod="lastWeek">
      <formula>AND(TODAY()-ROUNDDOWN(D2126,0)&gt;=(WEEKDAY(TODAY())),TODAY()-ROUNDDOWN(D2126,0)&lt;(WEEKDAY(TODAY())+7))</formula>
    </cfRule>
  </conditionalFormatting>
  <conditionalFormatting sqref="E2126">
    <cfRule type="timePeriod" dxfId="3027" priority="2996" timePeriod="lastWeek">
      <formula>AND(TODAY()-ROUNDDOWN(E2126,0)&gt;=(WEEKDAY(TODAY())),TODAY()-ROUNDDOWN(E2126,0)&lt;(WEEKDAY(TODAY())+7))</formula>
    </cfRule>
  </conditionalFormatting>
  <conditionalFormatting sqref="D2029">
    <cfRule type="timePeriod" dxfId="3026" priority="2995" timePeriod="lastWeek">
      <formula>AND(TODAY()-ROUNDDOWN(D2029,0)&gt;=(WEEKDAY(TODAY())),TODAY()-ROUNDDOWN(D2029,0)&lt;(WEEKDAY(TODAY())+7))</formula>
    </cfRule>
  </conditionalFormatting>
  <conditionalFormatting sqref="D2031">
    <cfRule type="timePeriod" dxfId="3025" priority="2994" timePeriod="lastWeek">
      <formula>AND(TODAY()-ROUNDDOWN(D2031,0)&gt;=(WEEKDAY(TODAY())),TODAY()-ROUNDDOWN(D2031,0)&lt;(WEEKDAY(TODAY())+7))</formula>
    </cfRule>
  </conditionalFormatting>
  <conditionalFormatting sqref="E2047">
    <cfRule type="timePeriod" dxfId="3024" priority="2993" timePeriod="lastWeek">
      <formula>AND(TODAY()-ROUNDDOWN(E2047,0)&gt;=(WEEKDAY(TODAY())),TODAY()-ROUNDDOWN(E2047,0)&lt;(WEEKDAY(TODAY())+7))</formula>
    </cfRule>
  </conditionalFormatting>
  <conditionalFormatting sqref="D2056">
    <cfRule type="timePeriod" dxfId="3023" priority="2992" timePeriod="lastWeek">
      <formula>AND(TODAY()-ROUNDDOWN(D2056,0)&gt;=(WEEKDAY(TODAY())),TODAY()-ROUNDDOWN(D2056,0)&lt;(WEEKDAY(TODAY())+7))</formula>
    </cfRule>
  </conditionalFormatting>
  <conditionalFormatting sqref="D2037">
    <cfRule type="timePeriod" dxfId="3022" priority="2991" timePeriod="lastWeek">
      <formula>AND(TODAY()-ROUNDDOWN(D2037,0)&gt;=(WEEKDAY(TODAY())),TODAY()-ROUNDDOWN(D2037,0)&lt;(WEEKDAY(TODAY())+7))</formula>
    </cfRule>
  </conditionalFormatting>
  <conditionalFormatting sqref="D2038">
    <cfRule type="timePeriod" dxfId="3021" priority="2990" timePeriod="lastWeek">
      <formula>AND(TODAY()-ROUNDDOWN(D2038,0)&gt;=(WEEKDAY(TODAY())),TODAY()-ROUNDDOWN(D2038,0)&lt;(WEEKDAY(TODAY())+7))</formula>
    </cfRule>
  </conditionalFormatting>
  <conditionalFormatting sqref="D2039">
    <cfRule type="timePeriod" dxfId="3020" priority="2989" timePeriod="lastWeek">
      <formula>AND(TODAY()-ROUNDDOWN(D2039,0)&gt;=(WEEKDAY(TODAY())),TODAY()-ROUNDDOWN(D2039,0)&lt;(WEEKDAY(TODAY())+7))</formula>
    </cfRule>
  </conditionalFormatting>
  <conditionalFormatting sqref="D2040">
    <cfRule type="timePeriod" dxfId="3019" priority="2988" timePeriod="lastWeek">
      <formula>AND(TODAY()-ROUNDDOWN(D2040,0)&gt;=(WEEKDAY(TODAY())),TODAY()-ROUNDDOWN(D2040,0)&lt;(WEEKDAY(TODAY())+7))</formula>
    </cfRule>
  </conditionalFormatting>
  <conditionalFormatting sqref="D2041">
    <cfRule type="timePeriod" dxfId="3018" priority="2987" timePeriod="lastWeek">
      <formula>AND(TODAY()-ROUNDDOWN(D2041,0)&gt;=(WEEKDAY(TODAY())),TODAY()-ROUNDDOWN(D2041,0)&lt;(WEEKDAY(TODAY())+7))</formula>
    </cfRule>
  </conditionalFormatting>
  <conditionalFormatting sqref="D2042">
    <cfRule type="timePeriod" dxfId="3017" priority="2986" timePeriod="lastWeek">
      <formula>AND(TODAY()-ROUNDDOWN(D2042,0)&gt;=(WEEKDAY(TODAY())),TODAY()-ROUNDDOWN(D2042,0)&lt;(WEEKDAY(TODAY())+7))</formula>
    </cfRule>
  </conditionalFormatting>
  <conditionalFormatting sqref="E2045">
    <cfRule type="timePeriod" dxfId="3016" priority="2985" timePeriod="lastWeek">
      <formula>AND(TODAY()-ROUNDDOWN(E2045,0)&gt;=(WEEKDAY(TODAY())),TODAY()-ROUNDDOWN(E2045,0)&lt;(WEEKDAY(TODAY())+7))</formula>
    </cfRule>
  </conditionalFormatting>
  <conditionalFormatting sqref="D2060">
    <cfRule type="timePeriod" dxfId="3015" priority="2984" timePeriod="lastWeek">
      <formula>AND(TODAY()-ROUNDDOWN(D2060,0)&gt;=(WEEKDAY(TODAY())),TODAY()-ROUNDDOWN(D2060,0)&lt;(WEEKDAY(TODAY())+7))</formula>
    </cfRule>
  </conditionalFormatting>
  <conditionalFormatting sqref="D2060">
    <cfRule type="timePeriod" dxfId="3014" priority="2983" timePeriod="lastWeek">
      <formula>AND(TODAY()-ROUNDDOWN(D2060,0)&gt;=(WEEKDAY(TODAY())),TODAY()-ROUNDDOWN(D2060,0)&lt;(WEEKDAY(TODAY())+7))</formula>
    </cfRule>
  </conditionalFormatting>
  <conditionalFormatting sqref="D2062">
    <cfRule type="timePeriod" dxfId="3013" priority="2982" timePeriod="lastWeek">
      <formula>AND(TODAY()-ROUNDDOWN(D2062,0)&gt;=(WEEKDAY(TODAY())),TODAY()-ROUNDDOWN(D2062,0)&lt;(WEEKDAY(TODAY())+7))</formula>
    </cfRule>
  </conditionalFormatting>
  <conditionalFormatting sqref="D2062">
    <cfRule type="timePeriod" dxfId="3012" priority="2981" timePeriod="lastWeek">
      <formula>AND(TODAY()-ROUNDDOWN(D2062,0)&gt;=(WEEKDAY(TODAY())),TODAY()-ROUNDDOWN(D2062,0)&lt;(WEEKDAY(TODAY())+7))</formula>
    </cfRule>
  </conditionalFormatting>
  <conditionalFormatting sqref="D2063">
    <cfRule type="timePeriod" dxfId="3011" priority="2980" timePeriod="lastWeek">
      <formula>AND(TODAY()-ROUNDDOWN(D2063,0)&gt;=(WEEKDAY(TODAY())),TODAY()-ROUNDDOWN(D2063,0)&lt;(WEEKDAY(TODAY())+7))</formula>
    </cfRule>
  </conditionalFormatting>
  <conditionalFormatting sqref="D2063">
    <cfRule type="timePeriod" dxfId="3010" priority="2979" timePeriod="lastWeek">
      <formula>AND(TODAY()-ROUNDDOWN(D2063,0)&gt;=(WEEKDAY(TODAY())),TODAY()-ROUNDDOWN(D2063,0)&lt;(WEEKDAY(TODAY())+7))</formula>
    </cfRule>
  </conditionalFormatting>
  <conditionalFormatting sqref="E2078">
    <cfRule type="timePeriod" dxfId="3009" priority="2978" timePeriod="lastWeek">
      <formula>AND(TODAY()-ROUNDDOWN(E2078,0)&gt;=(WEEKDAY(TODAY())),TODAY()-ROUNDDOWN(E2078,0)&lt;(WEEKDAY(TODAY())+7))</formula>
    </cfRule>
  </conditionalFormatting>
  <conditionalFormatting sqref="E2079">
    <cfRule type="timePeriod" dxfId="3008" priority="2977" timePeriod="lastWeek">
      <formula>AND(TODAY()-ROUNDDOWN(E2079,0)&gt;=(WEEKDAY(TODAY())),TODAY()-ROUNDDOWN(E2079,0)&lt;(WEEKDAY(TODAY())+7))</formula>
    </cfRule>
  </conditionalFormatting>
  <conditionalFormatting sqref="E2082">
    <cfRule type="timePeriod" dxfId="3007" priority="2976" timePeriod="lastWeek">
      <formula>AND(TODAY()-ROUNDDOWN(E2082,0)&gt;=(WEEKDAY(TODAY())),TODAY()-ROUNDDOWN(E2082,0)&lt;(WEEKDAY(TODAY())+7))</formula>
    </cfRule>
  </conditionalFormatting>
  <conditionalFormatting sqref="D2109">
    <cfRule type="timePeriod" dxfId="3006" priority="2975" timePeriod="lastWeek">
      <formula>AND(TODAY()-ROUNDDOWN(D2109,0)&gt;=(WEEKDAY(TODAY())),TODAY()-ROUNDDOWN(D2109,0)&lt;(WEEKDAY(TODAY())+7))</formula>
    </cfRule>
  </conditionalFormatting>
  <conditionalFormatting sqref="D2109">
    <cfRule type="timePeriod" dxfId="3005" priority="2974" timePeriod="lastWeek">
      <formula>AND(TODAY()-ROUNDDOWN(D2109,0)&gt;=(WEEKDAY(TODAY())),TODAY()-ROUNDDOWN(D2109,0)&lt;(WEEKDAY(TODAY())+7))</formula>
    </cfRule>
  </conditionalFormatting>
  <conditionalFormatting sqref="D2110">
    <cfRule type="timePeriod" dxfId="3004" priority="2973" timePeriod="lastWeek">
      <formula>AND(TODAY()-ROUNDDOWN(D2110,0)&gt;=(WEEKDAY(TODAY())),TODAY()-ROUNDDOWN(D2110,0)&lt;(WEEKDAY(TODAY())+7))</formula>
    </cfRule>
  </conditionalFormatting>
  <conditionalFormatting sqref="D2110">
    <cfRule type="timePeriod" dxfId="3003" priority="2972" timePeriod="lastWeek">
      <formula>AND(TODAY()-ROUNDDOWN(D2110,0)&gt;=(WEEKDAY(TODAY())),TODAY()-ROUNDDOWN(D2110,0)&lt;(WEEKDAY(TODAY())+7))</formula>
    </cfRule>
  </conditionalFormatting>
  <conditionalFormatting sqref="D2164">
    <cfRule type="timePeriod" dxfId="3002" priority="2971" timePeriod="lastWeek">
      <formula>AND(TODAY()-ROUNDDOWN(D2164,0)&gt;=(WEEKDAY(TODAY())),TODAY()-ROUNDDOWN(D2164,0)&lt;(WEEKDAY(TODAY())+7))</formula>
    </cfRule>
  </conditionalFormatting>
  <conditionalFormatting sqref="D2123">
    <cfRule type="timePeriod" dxfId="3001" priority="2970" timePeriod="lastWeek">
      <formula>AND(TODAY()-ROUNDDOWN(D2123,0)&gt;=(WEEKDAY(TODAY())),TODAY()-ROUNDDOWN(D2123,0)&lt;(WEEKDAY(TODAY())+7))</formula>
    </cfRule>
  </conditionalFormatting>
  <conditionalFormatting sqref="D2123">
    <cfRule type="timePeriod" dxfId="3000" priority="2969" timePeriod="lastWeek">
      <formula>AND(TODAY()-ROUNDDOWN(D2123,0)&gt;=(WEEKDAY(TODAY())),TODAY()-ROUNDDOWN(D2123,0)&lt;(WEEKDAY(TODAY())+7))</formula>
    </cfRule>
  </conditionalFormatting>
  <conditionalFormatting sqref="E2123">
    <cfRule type="timePeriod" dxfId="2999" priority="2968" timePeriod="lastWeek">
      <formula>AND(TODAY()-ROUNDDOWN(E2123,0)&gt;=(WEEKDAY(TODAY())),TODAY()-ROUNDDOWN(E2123,0)&lt;(WEEKDAY(TODAY())+7))</formula>
    </cfRule>
  </conditionalFormatting>
  <conditionalFormatting sqref="D2160">
    <cfRule type="timePeriod" dxfId="2998" priority="2967" timePeriod="lastWeek">
      <formula>AND(TODAY()-ROUNDDOWN(D2160,0)&gt;=(WEEKDAY(TODAY())),TODAY()-ROUNDDOWN(D2160,0)&lt;(WEEKDAY(TODAY())+7))</formula>
    </cfRule>
  </conditionalFormatting>
  <conditionalFormatting sqref="D2161">
    <cfRule type="timePeriod" dxfId="2997" priority="2966" timePeriod="lastWeek">
      <formula>AND(TODAY()-ROUNDDOWN(D2161,0)&gt;=(WEEKDAY(TODAY())),TODAY()-ROUNDDOWN(D2161,0)&lt;(WEEKDAY(TODAY())+7))</formula>
    </cfRule>
  </conditionalFormatting>
  <conditionalFormatting sqref="D2162">
    <cfRule type="timePeriod" dxfId="2996" priority="2965" timePeriod="lastWeek">
      <formula>AND(TODAY()-ROUNDDOWN(D2162,0)&gt;=(WEEKDAY(TODAY())),TODAY()-ROUNDDOWN(D2162,0)&lt;(WEEKDAY(TODAY())+7))</formula>
    </cfRule>
  </conditionalFormatting>
  <conditionalFormatting sqref="D2144">
    <cfRule type="timePeriod" dxfId="2995" priority="2964" timePeriod="lastWeek">
      <formula>AND(TODAY()-ROUNDDOWN(D2144,0)&gt;=(WEEKDAY(TODAY())),TODAY()-ROUNDDOWN(D2144,0)&lt;(WEEKDAY(TODAY())+7))</formula>
    </cfRule>
  </conditionalFormatting>
  <conditionalFormatting sqref="D2147">
    <cfRule type="timePeriod" dxfId="2994" priority="2963" timePeriod="lastWeek">
      <formula>AND(TODAY()-ROUNDDOWN(D2147,0)&gt;=(WEEKDAY(TODAY())),TODAY()-ROUNDDOWN(D2147,0)&lt;(WEEKDAY(TODAY())+7))</formula>
    </cfRule>
  </conditionalFormatting>
  <conditionalFormatting sqref="D2158">
    <cfRule type="timePeriod" dxfId="2993" priority="2962" timePeriod="lastWeek">
      <formula>AND(TODAY()-ROUNDDOWN(D2158,0)&gt;=(WEEKDAY(TODAY())),TODAY()-ROUNDDOWN(D2158,0)&lt;(WEEKDAY(TODAY())+7))</formula>
    </cfRule>
  </conditionalFormatting>
  <conditionalFormatting sqref="D2182">
    <cfRule type="timePeriod" dxfId="2992" priority="2961" timePeriod="lastWeek">
      <formula>AND(TODAY()-ROUNDDOWN(D2182,0)&gt;=(WEEKDAY(TODAY())),TODAY()-ROUNDDOWN(D2182,0)&lt;(WEEKDAY(TODAY())+7))</formula>
    </cfRule>
  </conditionalFormatting>
  <conditionalFormatting sqref="D2183:D2184">
    <cfRule type="timePeriod" dxfId="2991" priority="2960" timePeriod="lastWeek">
      <formula>AND(TODAY()-ROUNDDOWN(D2183,0)&gt;=(WEEKDAY(TODAY())),TODAY()-ROUNDDOWN(D2183,0)&lt;(WEEKDAY(TODAY())+7))</formula>
    </cfRule>
  </conditionalFormatting>
  <conditionalFormatting sqref="D2218">
    <cfRule type="timePeriod" dxfId="2990" priority="2959" timePeriod="lastWeek">
      <formula>AND(TODAY()-ROUNDDOWN(D2218,0)&gt;=(WEEKDAY(TODAY())),TODAY()-ROUNDDOWN(D2218,0)&lt;(WEEKDAY(TODAY())+7))</formula>
    </cfRule>
  </conditionalFormatting>
  <conditionalFormatting sqref="D2154">
    <cfRule type="timePeriod" dxfId="2989" priority="2958" timePeriod="lastWeek">
      <formula>AND(TODAY()-ROUNDDOWN(D2154,0)&gt;=(WEEKDAY(TODAY())),TODAY()-ROUNDDOWN(D2154,0)&lt;(WEEKDAY(TODAY())+7))</formula>
    </cfRule>
  </conditionalFormatting>
  <conditionalFormatting sqref="D2145">
    <cfRule type="timePeriod" dxfId="2988" priority="2957" timePeriod="lastWeek">
      <formula>AND(TODAY()-ROUNDDOWN(D2145,0)&gt;=(WEEKDAY(TODAY())),TODAY()-ROUNDDOWN(D2145,0)&lt;(WEEKDAY(TODAY())+7))</formula>
    </cfRule>
  </conditionalFormatting>
  <conditionalFormatting sqref="D2157">
    <cfRule type="timePeriod" dxfId="2987" priority="2956" timePeriod="lastWeek">
      <formula>AND(TODAY()-ROUNDDOWN(D2157,0)&gt;=(WEEKDAY(TODAY())),TODAY()-ROUNDDOWN(D2157,0)&lt;(WEEKDAY(TODAY())+7))</formula>
    </cfRule>
  </conditionalFormatting>
  <conditionalFormatting sqref="D2159">
    <cfRule type="timePeriod" dxfId="2986" priority="2955" timePeriod="lastWeek">
      <formula>AND(TODAY()-ROUNDDOWN(D2159,0)&gt;=(WEEKDAY(TODAY())),TODAY()-ROUNDDOWN(D2159,0)&lt;(WEEKDAY(TODAY())+7))</formula>
    </cfRule>
  </conditionalFormatting>
  <conditionalFormatting sqref="D2146">
    <cfRule type="timePeriod" dxfId="2985" priority="2954" timePeriod="lastWeek">
      <formula>AND(TODAY()-ROUNDDOWN(D2146,0)&gt;=(WEEKDAY(TODAY())),TODAY()-ROUNDDOWN(D2146,0)&lt;(WEEKDAY(TODAY())+7))</formula>
    </cfRule>
  </conditionalFormatting>
  <conditionalFormatting sqref="D2140">
    <cfRule type="timePeriod" dxfId="2984" priority="2953" timePeriod="lastWeek">
      <formula>AND(TODAY()-ROUNDDOWN(D2140,0)&gt;=(WEEKDAY(TODAY())),TODAY()-ROUNDDOWN(D2140,0)&lt;(WEEKDAY(TODAY())+7))</formula>
    </cfRule>
  </conditionalFormatting>
  <conditionalFormatting sqref="D2165">
    <cfRule type="timePeriod" dxfId="2983" priority="2952" timePeriod="lastWeek">
      <formula>AND(TODAY()-ROUNDDOWN(D2165,0)&gt;=(WEEKDAY(TODAY())),TODAY()-ROUNDDOWN(D2165,0)&lt;(WEEKDAY(TODAY())+7))</formula>
    </cfRule>
  </conditionalFormatting>
  <conditionalFormatting sqref="D2141">
    <cfRule type="timePeriod" dxfId="2982" priority="2951" timePeriod="lastWeek">
      <formula>AND(TODAY()-ROUNDDOWN(D2141,0)&gt;=(WEEKDAY(TODAY())),TODAY()-ROUNDDOWN(D2141,0)&lt;(WEEKDAY(TODAY())+7))</formula>
    </cfRule>
  </conditionalFormatting>
  <conditionalFormatting sqref="D2148">
    <cfRule type="timePeriod" dxfId="2981" priority="2950" timePeriod="lastWeek">
      <formula>AND(TODAY()-ROUNDDOWN(D2148,0)&gt;=(WEEKDAY(TODAY())),TODAY()-ROUNDDOWN(D2148,0)&lt;(WEEKDAY(TODAY())+7))</formula>
    </cfRule>
  </conditionalFormatting>
  <conditionalFormatting sqref="D2142">
    <cfRule type="timePeriod" dxfId="2980" priority="2949" timePeriod="lastWeek">
      <formula>AND(TODAY()-ROUNDDOWN(D2142,0)&gt;=(WEEKDAY(TODAY())),TODAY()-ROUNDDOWN(D2142,0)&lt;(WEEKDAY(TODAY())+7))</formula>
    </cfRule>
  </conditionalFormatting>
  <conditionalFormatting sqref="D2155">
    <cfRule type="timePeriod" dxfId="2979" priority="2948" timePeriod="lastWeek">
      <formula>AND(TODAY()-ROUNDDOWN(D2155,0)&gt;=(WEEKDAY(TODAY())),TODAY()-ROUNDDOWN(D2155,0)&lt;(WEEKDAY(TODAY())+7))</formula>
    </cfRule>
  </conditionalFormatting>
  <conditionalFormatting sqref="D2143">
    <cfRule type="timePeriod" dxfId="2978" priority="2947" timePeriod="lastWeek">
      <formula>AND(TODAY()-ROUNDDOWN(D2143,0)&gt;=(WEEKDAY(TODAY())),TODAY()-ROUNDDOWN(D2143,0)&lt;(WEEKDAY(TODAY())+7))</formula>
    </cfRule>
  </conditionalFormatting>
  <conditionalFormatting sqref="D2134">
    <cfRule type="timePeriod" dxfId="2977" priority="2946" timePeriod="lastWeek">
      <formula>AND(TODAY()-ROUNDDOWN(D2134,0)&gt;=(WEEKDAY(TODAY())),TODAY()-ROUNDDOWN(D2134,0)&lt;(WEEKDAY(TODAY())+7))</formula>
    </cfRule>
  </conditionalFormatting>
  <conditionalFormatting sqref="D2225">
    <cfRule type="timePeriod" dxfId="2976" priority="2945" timePeriod="lastWeek">
      <formula>AND(TODAY()-ROUNDDOWN(D2225,0)&gt;=(WEEKDAY(TODAY())),TODAY()-ROUNDDOWN(D2225,0)&lt;(WEEKDAY(TODAY())+7))</formula>
    </cfRule>
  </conditionalFormatting>
  <conditionalFormatting sqref="D2140">
    <cfRule type="timePeriod" dxfId="2975" priority="2944" timePeriod="lastWeek">
      <formula>AND(TODAY()-ROUNDDOWN(D2140,0)&gt;=(WEEKDAY(TODAY())),TODAY()-ROUNDDOWN(D2140,0)&lt;(WEEKDAY(TODAY())+7))</formula>
    </cfRule>
  </conditionalFormatting>
  <conditionalFormatting sqref="D2135">
    <cfRule type="timePeriod" dxfId="2974" priority="2943" timePeriod="lastWeek">
      <formula>AND(TODAY()-ROUNDDOWN(D2135,0)&gt;=(WEEKDAY(TODAY())),TODAY()-ROUNDDOWN(D2135,0)&lt;(WEEKDAY(TODAY())+7))</formula>
    </cfRule>
  </conditionalFormatting>
  <conditionalFormatting sqref="D2133">
    <cfRule type="timePeriod" dxfId="2973" priority="2942" timePeriod="lastWeek">
      <formula>AND(TODAY()-ROUNDDOWN(D2133,0)&gt;=(WEEKDAY(TODAY())),TODAY()-ROUNDDOWN(D2133,0)&lt;(WEEKDAY(TODAY())+7))</formula>
    </cfRule>
  </conditionalFormatting>
  <conditionalFormatting sqref="D2156">
    <cfRule type="timePeriod" dxfId="2972" priority="2941" timePeriod="lastWeek">
      <formula>AND(TODAY()-ROUNDDOWN(D2156,0)&gt;=(WEEKDAY(TODAY())),TODAY()-ROUNDDOWN(D2156,0)&lt;(WEEKDAY(TODAY())+7))</formula>
    </cfRule>
  </conditionalFormatting>
  <conditionalFormatting sqref="E2171">
    <cfRule type="timePeriod" dxfId="2971" priority="2940" timePeriod="lastWeek">
      <formula>AND(TODAY()-ROUNDDOWN(E2171,0)&gt;=(WEEKDAY(TODAY())),TODAY()-ROUNDDOWN(E2171,0)&lt;(WEEKDAY(TODAY())+7))</formula>
    </cfRule>
  </conditionalFormatting>
  <conditionalFormatting sqref="D2169:D2171">
    <cfRule type="timePeriod" dxfId="2970" priority="2939" timePeriod="lastWeek">
      <formula>AND(TODAY()-ROUNDDOWN(D2169,0)&gt;=(WEEKDAY(TODAY())),TODAY()-ROUNDDOWN(D2169,0)&lt;(WEEKDAY(TODAY())+7))</formula>
    </cfRule>
  </conditionalFormatting>
  <conditionalFormatting sqref="D2152">
    <cfRule type="timePeriod" dxfId="2969" priority="2938" timePeriod="lastWeek">
      <formula>AND(TODAY()-ROUNDDOWN(D2152,0)&gt;=(WEEKDAY(TODAY())),TODAY()-ROUNDDOWN(D2152,0)&lt;(WEEKDAY(TODAY())+7))</formula>
    </cfRule>
  </conditionalFormatting>
  <conditionalFormatting sqref="D2131">
    <cfRule type="timePeriod" dxfId="2968" priority="2937" timePeriod="lastWeek">
      <formula>AND(TODAY()-ROUNDDOWN(D2131,0)&gt;=(WEEKDAY(TODAY())),TODAY()-ROUNDDOWN(D2131,0)&lt;(WEEKDAY(TODAY())+7))</formula>
    </cfRule>
  </conditionalFormatting>
  <conditionalFormatting sqref="D2172:D2174">
    <cfRule type="timePeriod" dxfId="2967" priority="2936" timePeriod="lastWeek">
      <formula>AND(TODAY()-ROUNDDOWN(D2172,0)&gt;=(WEEKDAY(TODAY())),TODAY()-ROUNDDOWN(D2172,0)&lt;(WEEKDAY(TODAY())+7))</formula>
    </cfRule>
  </conditionalFormatting>
  <conditionalFormatting sqref="D2150">
    <cfRule type="timePeriod" dxfId="2966" priority="2935" timePeriod="lastWeek">
      <formula>AND(TODAY()-ROUNDDOWN(D2150,0)&gt;=(WEEKDAY(TODAY())),TODAY()-ROUNDDOWN(D2150,0)&lt;(WEEKDAY(TODAY())+7))</formula>
    </cfRule>
  </conditionalFormatting>
  <conditionalFormatting sqref="D2136">
    <cfRule type="timePeriod" dxfId="2965" priority="2934" timePeriod="lastWeek">
      <formula>AND(TODAY()-ROUNDDOWN(D2136,0)&gt;=(WEEKDAY(TODAY())),TODAY()-ROUNDDOWN(D2136,0)&lt;(WEEKDAY(TODAY())+7))</formula>
    </cfRule>
  </conditionalFormatting>
  <conditionalFormatting sqref="D2163">
    <cfRule type="timePeriod" dxfId="2964" priority="2933" timePeriod="lastWeek">
      <formula>AND(TODAY()-ROUNDDOWN(D2163,0)&gt;=(WEEKDAY(TODAY())),TODAY()-ROUNDDOWN(D2163,0)&lt;(WEEKDAY(TODAY())+7))</formula>
    </cfRule>
  </conditionalFormatting>
  <conditionalFormatting sqref="D2215">
    <cfRule type="timePeriod" dxfId="2963" priority="2932" timePeriod="lastWeek">
      <formula>AND(TODAY()-ROUNDDOWN(D2215,0)&gt;=(WEEKDAY(TODAY())),TODAY()-ROUNDDOWN(D2215,0)&lt;(WEEKDAY(TODAY())+7))</formula>
    </cfRule>
  </conditionalFormatting>
  <conditionalFormatting sqref="D2216">
    <cfRule type="timePeriod" dxfId="2962" priority="2931" timePeriod="lastWeek">
      <formula>AND(TODAY()-ROUNDDOWN(D2216,0)&gt;=(WEEKDAY(TODAY())),TODAY()-ROUNDDOWN(D2216,0)&lt;(WEEKDAY(TODAY())+7))</formula>
    </cfRule>
  </conditionalFormatting>
  <conditionalFormatting sqref="D2204">
    <cfRule type="timePeriod" dxfId="2961" priority="2930" timePeriod="lastWeek">
      <formula>AND(TODAY()-ROUNDDOWN(D2204,0)&gt;=(WEEKDAY(TODAY())),TODAY()-ROUNDDOWN(D2204,0)&lt;(WEEKDAY(TODAY())+7))</formula>
    </cfRule>
  </conditionalFormatting>
  <conditionalFormatting sqref="D2199">
    <cfRule type="timePeriod" dxfId="2960" priority="2929" timePeriod="lastWeek">
      <formula>AND(TODAY()-ROUNDDOWN(D2199,0)&gt;=(WEEKDAY(TODAY())),TODAY()-ROUNDDOWN(D2199,0)&lt;(WEEKDAY(TODAY())+7))</formula>
    </cfRule>
  </conditionalFormatting>
  <conditionalFormatting sqref="D2220">
    <cfRule type="timePeriod" dxfId="2959" priority="2928" timePeriod="lastWeek">
      <formula>AND(TODAY()-ROUNDDOWN(D2220,0)&gt;=(WEEKDAY(TODAY())),TODAY()-ROUNDDOWN(D2220,0)&lt;(WEEKDAY(TODAY())+7))</formula>
    </cfRule>
  </conditionalFormatting>
  <conditionalFormatting sqref="D2194">
    <cfRule type="timePeriod" dxfId="2958" priority="2927" timePeriod="lastWeek">
      <formula>AND(TODAY()-ROUNDDOWN(D2194,0)&gt;=(WEEKDAY(TODAY())),TODAY()-ROUNDDOWN(D2194,0)&lt;(WEEKDAY(TODAY())+7))</formula>
    </cfRule>
  </conditionalFormatting>
  <conditionalFormatting sqref="D2219">
    <cfRule type="timePeriod" dxfId="2957" priority="2926" timePeriod="lastWeek">
      <formula>AND(TODAY()-ROUNDDOWN(D2219,0)&gt;=(WEEKDAY(TODAY())),TODAY()-ROUNDDOWN(D2219,0)&lt;(WEEKDAY(TODAY())+7))</formula>
    </cfRule>
  </conditionalFormatting>
  <conditionalFormatting sqref="E2185">
    <cfRule type="timePeriod" dxfId="2956" priority="2925" timePeriod="lastWeek">
      <formula>AND(TODAY()-ROUNDDOWN(E2185,0)&gt;=(WEEKDAY(TODAY())),TODAY()-ROUNDDOWN(E2185,0)&lt;(WEEKDAY(TODAY())+7))</formula>
    </cfRule>
  </conditionalFormatting>
  <conditionalFormatting sqref="D2139">
    <cfRule type="timePeriod" dxfId="2955" priority="2924" timePeriod="lastWeek">
      <formula>AND(TODAY()-ROUNDDOWN(D2139,0)&gt;=(WEEKDAY(TODAY())),TODAY()-ROUNDDOWN(D2139,0)&lt;(WEEKDAY(TODAY())+7))</formula>
    </cfRule>
  </conditionalFormatting>
  <conditionalFormatting sqref="D2167">
    <cfRule type="timePeriod" dxfId="2954" priority="2923" timePeriod="lastWeek">
      <formula>AND(TODAY()-ROUNDDOWN(D2167,0)&gt;=(WEEKDAY(TODAY())),TODAY()-ROUNDDOWN(D2167,0)&lt;(WEEKDAY(TODAY())+7))</formula>
    </cfRule>
  </conditionalFormatting>
  <conditionalFormatting sqref="D2209">
    <cfRule type="timePeriod" dxfId="2953" priority="2922" timePeriod="lastWeek">
      <formula>AND(TODAY()-ROUNDDOWN(D2209,0)&gt;=(WEEKDAY(TODAY())),TODAY()-ROUNDDOWN(D2209,0)&lt;(WEEKDAY(TODAY())+7))</formula>
    </cfRule>
  </conditionalFormatting>
  <conditionalFormatting sqref="D2132">
    <cfRule type="timePeriod" dxfId="2952" priority="2921" timePeriod="lastWeek">
      <formula>AND(TODAY()-ROUNDDOWN(D2132,0)&gt;=(WEEKDAY(TODAY())),TODAY()-ROUNDDOWN(D2132,0)&lt;(WEEKDAY(TODAY())+7))</formula>
    </cfRule>
  </conditionalFormatting>
  <conditionalFormatting sqref="D2149">
    <cfRule type="timePeriod" dxfId="2951" priority="2920" timePeriod="lastWeek">
      <formula>AND(TODAY()-ROUNDDOWN(D2149,0)&gt;=(WEEKDAY(TODAY())),TODAY()-ROUNDDOWN(D2149,0)&lt;(WEEKDAY(TODAY())+7))</formula>
    </cfRule>
  </conditionalFormatting>
  <conditionalFormatting sqref="D2166">
    <cfRule type="timePeriod" dxfId="2950" priority="2919" timePeriod="lastWeek">
      <formula>AND(TODAY()-ROUNDDOWN(D2166,0)&gt;=(WEEKDAY(TODAY())),TODAY()-ROUNDDOWN(D2166,0)&lt;(WEEKDAY(TODAY())+7))</formula>
    </cfRule>
  </conditionalFormatting>
  <conditionalFormatting sqref="D2185">
    <cfRule type="timePeriod" dxfId="2949" priority="2918" timePeriod="lastWeek">
      <formula>AND(TODAY()-ROUNDDOWN(D2185,0)&gt;=(WEEKDAY(TODAY())),TODAY()-ROUNDDOWN(D2185,0)&lt;(WEEKDAY(TODAY())+7))</formula>
    </cfRule>
  </conditionalFormatting>
  <conditionalFormatting sqref="D2206">
    <cfRule type="timePeriod" dxfId="2948" priority="2917" timePeriod="lastWeek">
      <formula>AND(TODAY()-ROUNDDOWN(D2206,0)&gt;=(WEEKDAY(TODAY())),TODAY()-ROUNDDOWN(D2206,0)&lt;(WEEKDAY(TODAY())+7))</formula>
    </cfRule>
  </conditionalFormatting>
  <conditionalFormatting sqref="D2203">
    <cfRule type="timePeriod" dxfId="2947" priority="2916" timePeriod="lastWeek">
      <formula>AND(TODAY()-ROUNDDOWN(D2203,0)&gt;=(WEEKDAY(TODAY())),TODAY()-ROUNDDOWN(D2203,0)&lt;(WEEKDAY(TODAY())+7))</formula>
    </cfRule>
  </conditionalFormatting>
  <conditionalFormatting sqref="E2178">
    <cfRule type="timePeriod" dxfId="2946" priority="2915" timePeriod="lastWeek">
      <formula>AND(TODAY()-ROUNDDOWN(E2178,0)&gt;=(WEEKDAY(TODAY())),TODAY()-ROUNDDOWN(E2178,0)&lt;(WEEKDAY(TODAY())+7))</formula>
    </cfRule>
  </conditionalFormatting>
  <conditionalFormatting sqref="D2128">
    <cfRule type="timePeriod" dxfId="2945" priority="2914" timePeriod="lastWeek">
      <formula>AND(TODAY()-ROUNDDOWN(D2128,0)&gt;=(WEEKDAY(TODAY())),TODAY()-ROUNDDOWN(D2128,0)&lt;(WEEKDAY(TODAY())+7))</formula>
    </cfRule>
  </conditionalFormatting>
  <conditionalFormatting sqref="D2205">
    <cfRule type="timePeriod" dxfId="2944" priority="2913" timePeriod="lastWeek">
      <formula>AND(TODAY()-ROUNDDOWN(D2205,0)&gt;=(WEEKDAY(TODAY())),TODAY()-ROUNDDOWN(D2205,0)&lt;(WEEKDAY(TODAY())+7))</formula>
    </cfRule>
  </conditionalFormatting>
  <conditionalFormatting sqref="D2192">
    <cfRule type="timePeriod" dxfId="2943" priority="2912" timePeriod="lastWeek">
      <formula>AND(TODAY()-ROUNDDOWN(D2192,0)&gt;=(WEEKDAY(TODAY())),TODAY()-ROUNDDOWN(D2192,0)&lt;(WEEKDAY(TODAY())+7))</formula>
    </cfRule>
  </conditionalFormatting>
  <conditionalFormatting sqref="D2217">
    <cfRule type="timePeriod" dxfId="2942" priority="2911" timePeriod="lastWeek">
      <formula>AND(TODAY()-ROUNDDOWN(D2217,0)&gt;=(WEEKDAY(TODAY())),TODAY()-ROUNDDOWN(D2217,0)&lt;(WEEKDAY(TODAY())+7))</formula>
    </cfRule>
  </conditionalFormatting>
  <conditionalFormatting sqref="D2198">
    <cfRule type="timePeriod" dxfId="2941" priority="2910" timePeriod="lastWeek">
      <formula>AND(TODAY()-ROUNDDOWN(D2198,0)&gt;=(WEEKDAY(TODAY())),TODAY()-ROUNDDOWN(D2198,0)&lt;(WEEKDAY(TODAY())+7))</formula>
    </cfRule>
  </conditionalFormatting>
  <conditionalFormatting sqref="D2214">
    <cfRule type="timePeriod" dxfId="2940" priority="2909" timePeriod="lastWeek">
      <formula>AND(TODAY()-ROUNDDOWN(D2214,0)&gt;=(WEEKDAY(TODAY())),TODAY()-ROUNDDOWN(D2214,0)&lt;(WEEKDAY(TODAY())+7))</formula>
    </cfRule>
  </conditionalFormatting>
  <conditionalFormatting sqref="D2151">
    <cfRule type="timePeriod" dxfId="2939" priority="2908" timePeriod="lastWeek">
      <formula>AND(TODAY()-ROUNDDOWN(D2151,0)&gt;=(WEEKDAY(TODAY())),TODAY()-ROUNDDOWN(D2151,0)&lt;(WEEKDAY(TODAY())+7))</formula>
    </cfRule>
  </conditionalFormatting>
  <conditionalFormatting sqref="D2228">
    <cfRule type="timePeriod" dxfId="2938" priority="2907" timePeriod="lastWeek">
      <formula>AND(TODAY()-ROUNDDOWN(D2228,0)&gt;=(WEEKDAY(TODAY())),TODAY()-ROUNDDOWN(D2228,0)&lt;(WEEKDAY(TODAY())+7))</formula>
    </cfRule>
  </conditionalFormatting>
  <conditionalFormatting sqref="D2176">
    <cfRule type="timePeriod" dxfId="2937" priority="2906" timePeriod="lastWeek">
      <formula>AND(TODAY()-ROUNDDOWN(D2176,0)&gt;=(WEEKDAY(TODAY())),TODAY()-ROUNDDOWN(D2176,0)&lt;(WEEKDAY(TODAY())+7))</formula>
    </cfRule>
  </conditionalFormatting>
  <conditionalFormatting sqref="D2213">
    <cfRule type="timePeriod" dxfId="2936" priority="2905" timePeriod="lastWeek">
      <formula>AND(TODAY()-ROUNDDOWN(D2213,0)&gt;=(WEEKDAY(TODAY())),TODAY()-ROUNDDOWN(D2213,0)&lt;(WEEKDAY(TODAY())+7))</formula>
    </cfRule>
  </conditionalFormatting>
  <conditionalFormatting sqref="D2181">
    <cfRule type="timePeriod" dxfId="2935" priority="2904" timePeriod="lastWeek">
      <formula>AND(TODAY()-ROUNDDOWN(D2181,0)&gt;=(WEEKDAY(TODAY())),TODAY()-ROUNDDOWN(D2181,0)&lt;(WEEKDAY(TODAY())+7))</formula>
    </cfRule>
  </conditionalFormatting>
  <conditionalFormatting sqref="D2178">
    <cfRule type="timePeriod" dxfId="2934" priority="2903" timePeriod="lastWeek">
      <formula>AND(TODAY()-ROUNDDOWN(D2178,0)&gt;=(WEEKDAY(TODAY())),TODAY()-ROUNDDOWN(D2178,0)&lt;(WEEKDAY(TODAY())+7))</formula>
    </cfRule>
  </conditionalFormatting>
  <conditionalFormatting sqref="E2184">
    <cfRule type="timePeriod" dxfId="2933" priority="2902" timePeriod="lastWeek">
      <formula>AND(TODAY()-ROUNDDOWN(E2184,0)&gt;=(WEEKDAY(TODAY())),TODAY()-ROUNDDOWN(E2184,0)&lt;(WEEKDAY(TODAY())+7))</formula>
    </cfRule>
  </conditionalFormatting>
  <conditionalFormatting sqref="E2181">
    <cfRule type="timePeriod" dxfId="2932" priority="2901" timePeriod="lastWeek">
      <formula>AND(TODAY()-ROUNDDOWN(E2181,0)&gt;=(WEEKDAY(TODAY())),TODAY()-ROUNDDOWN(E2181,0)&lt;(WEEKDAY(TODAY())+7))</formula>
    </cfRule>
  </conditionalFormatting>
  <conditionalFormatting sqref="D2175">
    <cfRule type="timePeriod" dxfId="2931" priority="2900" timePeriod="lastWeek">
      <formula>AND(TODAY()-ROUNDDOWN(D2175,0)&gt;=(WEEKDAY(TODAY())),TODAY()-ROUNDDOWN(D2175,0)&lt;(WEEKDAY(TODAY())+7))</formula>
    </cfRule>
  </conditionalFormatting>
  <conditionalFormatting sqref="E2175">
    <cfRule type="timePeriod" dxfId="2930" priority="2899" timePeriod="lastWeek">
      <formula>AND(TODAY()-ROUNDDOWN(E2175,0)&gt;=(WEEKDAY(TODAY())),TODAY()-ROUNDDOWN(E2175,0)&lt;(WEEKDAY(TODAY())+7))</formula>
    </cfRule>
  </conditionalFormatting>
  <conditionalFormatting sqref="E2176">
    <cfRule type="timePeriod" dxfId="2929" priority="2898" timePeriod="lastWeek">
      <formula>AND(TODAY()-ROUNDDOWN(E2176,0)&gt;=(WEEKDAY(TODAY())),TODAY()-ROUNDDOWN(E2176,0)&lt;(WEEKDAY(TODAY())+7))</formula>
    </cfRule>
  </conditionalFormatting>
  <conditionalFormatting sqref="D2197">
    <cfRule type="timePeriod" dxfId="2928" priority="2897" timePeriod="lastWeek">
      <formula>AND(TODAY()-ROUNDDOWN(D2197,0)&gt;=(WEEKDAY(TODAY())),TODAY()-ROUNDDOWN(D2197,0)&lt;(WEEKDAY(TODAY())+7))</formula>
    </cfRule>
  </conditionalFormatting>
  <conditionalFormatting sqref="E2200">
    <cfRule type="timePeriod" dxfId="2927" priority="2896" timePeriod="lastWeek">
      <formula>AND(TODAY()-ROUNDDOWN(E2200,0)&gt;=(WEEKDAY(TODAY())),TODAY()-ROUNDDOWN(E2200,0)&lt;(WEEKDAY(TODAY())+7))</formula>
    </cfRule>
  </conditionalFormatting>
  <conditionalFormatting sqref="D2191">
    <cfRule type="timePeriod" dxfId="2926" priority="2895" timePeriod="lastWeek">
      <formula>AND(TODAY()-ROUNDDOWN(D2191,0)&gt;=(WEEKDAY(TODAY())),TODAY()-ROUNDDOWN(D2191,0)&lt;(WEEKDAY(TODAY())+7))</formula>
    </cfRule>
  </conditionalFormatting>
  <conditionalFormatting sqref="D2211">
    <cfRule type="timePeriod" dxfId="2925" priority="2894" timePeriod="lastWeek">
      <formula>AND(TODAY()-ROUNDDOWN(D2211,0)&gt;=(WEEKDAY(TODAY())),TODAY()-ROUNDDOWN(D2211,0)&lt;(WEEKDAY(TODAY())+7))</formula>
    </cfRule>
  </conditionalFormatting>
  <conditionalFormatting sqref="D2190">
    <cfRule type="timePeriod" dxfId="2924" priority="2893" timePeriod="lastWeek">
      <formula>AND(TODAY()-ROUNDDOWN(D2190,0)&gt;=(WEEKDAY(TODAY())),TODAY()-ROUNDDOWN(D2190,0)&lt;(WEEKDAY(TODAY())+7))</formula>
    </cfRule>
  </conditionalFormatting>
  <conditionalFormatting sqref="D2193">
    <cfRule type="timePeriod" dxfId="2923" priority="2892" timePeriod="lastWeek">
      <formula>AND(TODAY()-ROUNDDOWN(D2193,0)&gt;=(WEEKDAY(TODAY())),TODAY()-ROUNDDOWN(D2193,0)&lt;(WEEKDAY(TODAY())+7))</formula>
    </cfRule>
  </conditionalFormatting>
  <conditionalFormatting sqref="D2210">
    <cfRule type="timePeriod" dxfId="2922" priority="2891" timePeriod="lastWeek">
      <formula>AND(TODAY()-ROUNDDOWN(D2210,0)&gt;=(WEEKDAY(TODAY())),TODAY()-ROUNDDOWN(D2210,0)&lt;(WEEKDAY(TODAY())+7))</formula>
    </cfRule>
  </conditionalFormatting>
  <conditionalFormatting sqref="D2212">
    <cfRule type="timePeriod" dxfId="2921" priority="2890" timePeriod="lastWeek">
      <formula>AND(TODAY()-ROUNDDOWN(D2212,0)&gt;=(WEEKDAY(TODAY())),TODAY()-ROUNDDOWN(D2212,0)&lt;(WEEKDAY(TODAY())+7))</formula>
    </cfRule>
  </conditionalFormatting>
  <conditionalFormatting sqref="D2221">
    <cfRule type="timePeriod" dxfId="2920" priority="2889" timePeriod="lastWeek">
      <formula>AND(TODAY()-ROUNDDOWN(D2221,0)&gt;=(WEEKDAY(TODAY())),TODAY()-ROUNDDOWN(D2221,0)&lt;(WEEKDAY(TODAY())+7))</formula>
    </cfRule>
  </conditionalFormatting>
  <conditionalFormatting sqref="D2227">
    <cfRule type="timePeriod" dxfId="2919" priority="2888" timePeriod="lastWeek">
      <formula>AND(TODAY()-ROUNDDOWN(D2227,0)&gt;=(WEEKDAY(TODAY())),TODAY()-ROUNDDOWN(D2227,0)&lt;(WEEKDAY(TODAY())+7))</formula>
    </cfRule>
  </conditionalFormatting>
  <conditionalFormatting sqref="D2223">
    <cfRule type="timePeriod" dxfId="2918" priority="2887" timePeriod="lastWeek">
      <formula>AND(TODAY()-ROUNDDOWN(D2223,0)&gt;=(WEEKDAY(TODAY())),TODAY()-ROUNDDOWN(D2223,0)&lt;(WEEKDAY(TODAY())+7))</formula>
    </cfRule>
  </conditionalFormatting>
  <conditionalFormatting sqref="E2228">
    <cfRule type="timePeriod" dxfId="2917" priority="2886" timePeriod="lastWeek">
      <formula>AND(TODAY()-ROUNDDOWN(E2228,0)&gt;=(WEEKDAY(TODAY())),TODAY()-ROUNDDOWN(E2228,0)&lt;(WEEKDAY(TODAY())+7))</formula>
    </cfRule>
  </conditionalFormatting>
  <conditionalFormatting sqref="D2222">
    <cfRule type="timePeriod" dxfId="2916" priority="2885" timePeriod="lastWeek">
      <formula>AND(TODAY()-ROUNDDOWN(D2222,0)&gt;=(WEEKDAY(TODAY())),TODAY()-ROUNDDOWN(D2222,0)&lt;(WEEKDAY(TODAY())+7))</formula>
    </cfRule>
  </conditionalFormatting>
  <conditionalFormatting sqref="D2201">
    <cfRule type="timePeriod" dxfId="2915" priority="2884" timePeriod="lastWeek">
      <formula>AND(TODAY()-ROUNDDOWN(D2201,0)&gt;=(WEEKDAY(TODAY())),TODAY()-ROUNDDOWN(D2201,0)&lt;(WEEKDAY(TODAY())+7))</formula>
    </cfRule>
  </conditionalFormatting>
  <conditionalFormatting sqref="D2156">
    <cfRule type="timePeriod" dxfId="2914" priority="2883" timePeriod="lastWeek">
      <formula>AND(TODAY()-ROUNDDOWN(D2156,0)&gt;=(WEEKDAY(TODAY())),TODAY()-ROUNDDOWN(D2156,0)&lt;(WEEKDAY(TODAY())+7))</formula>
    </cfRule>
  </conditionalFormatting>
  <conditionalFormatting sqref="D2144">
    <cfRule type="timePeriod" dxfId="2913" priority="2882" timePeriod="lastWeek">
      <formula>AND(TODAY()-ROUNDDOWN(D2144,0)&gt;=(WEEKDAY(TODAY())),TODAY()-ROUNDDOWN(D2144,0)&lt;(WEEKDAY(TODAY())+7))</formula>
    </cfRule>
  </conditionalFormatting>
  <conditionalFormatting sqref="D2139">
    <cfRule type="timePeriod" dxfId="2912" priority="2881" timePeriod="lastWeek">
      <formula>AND(TODAY()-ROUNDDOWN(D2139,0)&gt;=(WEEKDAY(TODAY())),TODAY()-ROUNDDOWN(D2139,0)&lt;(WEEKDAY(TODAY())+7))</formula>
    </cfRule>
  </conditionalFormatting>
  <conditionalFormatting sqref="D2141">
    <cfRule type="timePeriod" dxfId="2911" priority="2880" timePeriod="lastWeek">
      <formula>AND(TODAY()-ROUNDDOWN(D2141,0)&gt;=(WEEKDAY(TODAY())),TODAY()-ROUNDDOWN(D2141,0)&lt;(WEEKDAY(TODAY())+7))</formula>
    </cfRule>
  </conditionalFormatting>
  <conditionalFormatting sqref="D2135">
    <cfRule type="timePeriod" dxfId="2910" priority="2879" timePeriod="lastWeek">
      <formula>AND(TODAY()-ROUNDDOWN(D2135,0)&gt;=(WEEKDAY(TODAY())),TODAY()-ROUNDDOWN(D2135,0)&lt;(WEEKDAY(TODAY())+7))</formula>
    </cfRule>
  </conditionalFormatting>
  <conditionalFormatting sqref="D2202">
    <cfRule type="timePeriod" dxfId="2909" priority="2878" timePeriod="lastWeek">
      <formula>AND(TODAY()-ROUNDDOWN(D2202,0)&gt;=(WEEKDAY(TODAY())),TODAY()-ROUNDDOWN(D2202,0)&lt;(WEEKDAY(TODAY())+7))</formula>
    </cfRule>
  </conditionalFormatting>
  <conditionalFormatting sqref="D2209">
    <cfRule type="timePeriod" dxfId="2908" priority="2877" timePeriod="lastWeek">
      <formula>AND(TODAY()-ROUNDDOWN(D2209,0)&gt;=(WEEKDAY(TODAY())),TODAY()-ROUNDDOWN(D2209,0)&lt;(WEEKDAY(TODAY())+7))</formula>
    </cfRule>
  </conditionalFormatting>
  <conditionalFormatting sqref="D2184">
    <cfRule type="timePeriod" dxfId="2907" priority="2876" timePeriod="lastWeek">
      <formula>AND(TODAY()-ROUNDDOWN(D2184,0)&gt;=(WEEKDAY(TODAY())),TODAY()-ROUNDDOWN(D2184,0)&lt;(WEEKDAY(TODAY())+7))</formula>
    </cfRule>
  </conditionalFormatting>
  <conditionalFormatting sqref="D2148">
    <cfRule type="timePeriod" dxfId="2906" priority="2875" timePeriod="lastWeek">
      <formula>AND(TODAY()-ROUNDDOWN(D2148,0)&gt;=(WEEKDAY(TODAY())),TODAY()-ROUNDDOWN(D2148,0)&lt;(WEEKDAY(TODAY())+7))</formula>
    </cfRule>
  </conditionalFormatting>
  <conditionalFormatting sqref="D2176">
    <cfRule type="timePeriod" dxfId="2905" priority="2874" timePeriod="lastWeek">
      <formula>AND(TODAY()-ROUNDDOWN(D2176,0)&gt;=(WEEKDAY(TODAY())),TODAY()-ROUNDDOWN(D2176,0)&lt;(WEEKDAY(TODAY())+7))</formula>
    </cfRule>
  </conditionalFormatting>
  <conditionalFormatting sqref="D2203">
    <cfRule type="timePeriod" dxfId="2904" priority="2873" timePeriod="lastWeek">
      <formula>AND(TODAY()-ROUNDDOWN(D2203,0)&gt;=(WEEKDAY(TODAY())),TODAY()-ROUNDDOWN(D2203,0)&lt;(WEEKDAY(TODAY())+7))</formula>
    </cfRule>
  </conditionalFormatting>
  <conditionalFormatting sqref="D2204">
    <cfRule type="timePeriod" dxfId="2903" priority="2872" timePeriod="lastWeek">
      <formula>AND(TODAY()-ROUNDDOWN(D2204,0)&gt;=(WEEKDAY(TODAY())),TODAY()-ROUNDDOWN(D2204,0)&lt;(WEEKDAY(TODAY())+7))</formula>
    </cfRule>
  </conditionalFormatting>
  <conditionalFormatting sqref="D2213">
    <cfRule type="timePeriod" dxfId="2902" priority="2871" timePeriod="lastWeek">
      <formula>AND(TODAY()-ROUNDDOWN(D2213,0)&gt;=(WEEKDAY(TODAY())),TODAY()-ROUNDDOWN(D2213,0)&lt;(WEEKDAY(TODAY())+7))</formula>
    </cfRule>
  </conditionalFormatting>
  <conditionalFormatting sqref="D2183">
    <cfRule type="timePeriod" dxfId="2901" priority="2870" timePeriod="lastWeek">
      <formula>AND(TODAY()-ROUNDDOWN(D2183,0)&gt;=(WEEKDAY(TODAY())),TODAY()-ROUNDDOWN(D2183,0)&lt;(WEEKDAY(TODAY())+7))</formula>
    </cfRule>
  </conditionalFormatting>
  <conditionalFormatting sqref="D2174">
    <cfRule type="timePeriod" dxfId="2900" priority="2869" timePeriod="lastWeek">
      <formula>AND(TODAY()-ROUNDDOWN(D2174,0)&gt;=(WEEKDAY(TODAY())),TODAY()-ROUNDDOWN(D2174,0)&lt;(WEEKDAY(TODAY())+7))</formula>
    </cfRule>
  </conditionalFormatting>
  <conditionalFormatting sqref="D2167">
    <cfRule type="timePeriod" dxfId="2899" priority="2868" timePeriod="lastWeek">
      <formula>AND(TODAY()-ROUNDDOWN(D2167,0)&gt;=(WEEKDAY(TODAY())),TODAY()-ROUNDDOWN(D2167,0)&lt;(WEEKDAY(TODAY())+7))</formula>
    </cfRule>
  </conditionalFormatting>
  <conditionalFormatting sqref="D2157">
    <cfRule type="timePeriod" dxfId="2898" priority="2867" timePeriod="lastWeek">
      <formula>AND(TODAY()-ROUNDDOWN(D2157,0)&gt;=(WEEKDAY(TODAY())),TODAY()-ROUNDDOWN(D2157,0)&lt;(WEEKDAY(TODAY())+7))</formula>
    </cfRule>
  </conditionalFormatting>
  <conditionalFormatting sqref="D2178">
    <cfRule type="timePeriod" dxfId="2897" priority="2866" timePeriod="lastWeek">
      <formula>AND(TODAY()-ROUNDDOWN(D2178,0)&gt;=(WEEKDAY(TODAY())),TODAY()-ROUNDDOWN(D2178,0)&lt;(WEEKDAY(TODAY())+7))</formula>
    </cfRule>
  </conditionalFormatting>
  <conditionalFormatting sqref="D2150">
    <cfRule type="timePeriod" dxfId="2896" priority="2865" timePeriod="lastWeek">
      <formula>AND(TODAY()-ROUNDDOWN(D2150,0)&gt;=(WEEKDAY(TODAY())),TODAY()-ROUNDDOWN(D2150,0)&lt;(WEEKDAY(TODAY())+7))</formula>
    </cfRule>
  </conditionalFormatting>
  <conditionalFormatting sqref="D2154">
    <cfRule type="timePeriod" dxfId="2895" priority="2864" timePeriod="lastWeek">
      <formula>AND(TODAY()-ROUNDDOWN(D2154,0)&gt;=(WEEKDAY(TODAY())),TODAY()-ROUNDDOWN(D2154,0)&lt;(WEEKDAY(TODAY())+7))</formula>
    </cfRule>
  </conditionalFormatting>
  <conditionalFormatting sqref="D2149">
    <cfRule type="timePeriod" dxfId="2894" priority="2863" timePeriod="lastWeek">
      <formula>AND(TODAY()-ROUNDDOWN(D2149,0)&gt;=(WEEKDAY(TODAY())),TODAY()-ROUNDDOWN(D2149,0)&lt;(WEEKDAY(TODAY())+7))</formula>
    </cfRule>
  </conditionalFormatting>
  <conditionalFormatting sqref="D2182">
    <cfRule type="timePeriod" dxfId="2893" priority="2862" timePeriod="lastWeek">
      <formula>AND(TODAY()-ROUNDDOWN(D2182,0)&gt;=(WEEKDAY(TODAY())),TODAY()-ROUNDDOWN(D2182,0)&lt;(WEEKDAY(TODAY())+7))</formula>
    </cfRule>
  </conditionalFormatting>
  <conditionalFormatting sqref="D2147">
    <cfRule type="timePeriod" dxfId="2892" priority="2861" timePeriod="lastWeek">
      <formula>AND(TODAY()-ROUNDDOWN(D2147,0)&gt;=(WEEKDAY(TODAY())),TODAY()-ROUNDDOWN(D2147,0)&lt;(WEEKDAY(TODAY())+7))</formula>
    </cfRule>
  </conditionalFormatting>
  <conditionalFormatting sqref="E2219">
    <cfRule type="timePeriod" dxfId="2891" priority="2860" timePeriod="lastWeek">
      <formula>AND(TODAY()-ROUNDDOWN(E2219,0)&gt;=(WEEKDAY(TODAY())),TODAY()-ROUNDDOWN(E2219,0)&lt;(WEEKDAY(TODAY())+7))</formula>
    </cfRule>
  </conditionalFormatting>
  <conditionalFormatting sqref="D2221">
    <cfRule type="timePeriod" dxfId="2890" priority="2859" timePeriod="lastWeek">
      <formula>AND(TODAY()-ROUNDDOWN(D2221,0)&gt;=(WEEKDAY(TODAY())),TODAY()-ROUNDDOWN(D2221,0)&lt;(WEEKDAY(TODAY())+7))</formula>
    </cfRule>
  </conditionalFormatting>
  <conditionalFormatting sqref="D2134">
    <cfRule type="timePeriod" dxfId="2889" priority="2858" timePeriod="lastWeek">
      <formula>AND(TODAY()-ROUNDDOWN(D2134,0)&gt;=(WEEKDAY(TODAY())),TODAY()-ROUNDDOWN(D2134,0)&lt;(WEEKDAY(TODAY())+7))</formula>
    </cfRule>
  </conditionalFormatting>
  <conditionalFormatting sqref="D2211">
    <cfRule type="timePeriod" dxfId="2888" priority="2857" timePeriod="lastWeek">
      <formula>AND(TODAY()-ROUNDDOWN(D2211,0)&gt;=(WEEKDAY(TODAY())),TODAY()-ROUNDDOWN(D2211,0)&lt;(WEEKDAY(TODAY())+7))</formula>
    </cfRule>
  </conditionalFormatting>
  <conditionalFormatting sqref="D2165">
    <cfRule type="timePeriod" dxfId="2887" priority="2856" timePeriod="lastWeek">
      <formula>AND(TODAY()-ROUNDDOWN(D2165,0)&gt;=(WEEKDAY(TODAY())),TODAY()-ROUNDDOWN(D2165,0)&lt;(WEEKDAY(TODAY())+7))</formula>
    </cfRule>
  </conditionalFormatting>
  <conditionalFormatting sqref="D2169">
    <cfRule type="timePeriod" dxfId="2886" priority="2855" timePeriod="lastWeek">
      <formula>AND(TODAY()-ROUNDDOWN(D2169,0)&gt;=(WEEKDAY(TODAY())),TODAY()-ROUNDDOWN(D2169,0)&lt;(WEEKDAY(TODAY())+7))</formula>
    </cfRule>
  </conditionalFormatting>
  <conditionalFormatting sqref="D2170">
    <cfRule type="timePeriod" dxfId="2885" priority="2854" timePeriod="lastWeek">
      <formula>AND(TODAY()-ROUNDDOWN(D2170,0)&gt;=(WEEKDAY(TODAY())),TODAY()-ROUNDDOWN(D2170,0)&lt;(WEEKDAY(TODAY())+7))</formula>
    </cfRule>
  </conditionalFormatting>
  <conditionalFormatting sqref="D2168">
    <cfRule type="timePeriod" dxfId="2884" priority="2853" timePeriod="lastWeek">
      <formula>AND(TODAY()-ROUNDDOWN(D2168,0)&gt;=(WEEKDAY(TODAY())),TODAY()-ROUNDDOWN(D2168,0)&lt;(WEEKDAY(TODAY())+7))</formula>
    </cfRule>
  </conditionalFormatting>
  <conditionalFormatting sqref="D2210">
    <cfRule type="timePeriod" dxfId="2883" priority="2852" timePeriod="lastWeek">
      <formula>AND(TODAY()-ROUNDDOWN(D2210,0)&gt;=(WEEKDAY(TODAY())),TODAY()-ROUNDDOWN(D2210,0)&lt;(WEEKDAY(TODAY())+7))</formula>
    </cfRule>
  </conditionalFormatting>
  <conditionalFormatting sqref="D2146">
    <cfRule type="timePeriod" dxfId="2882" priority="2851" timePeriod="lastWeek">
      <formula>AND(TODAY()-ROUNDDOWN(D2146,0)&gt;=(WEEKDAY(TODAY())),TODAY()-ROUNDDOWN(D2146,0)&lt;(WEEKDAY(TODAY())+7))</formula>
    </cfRule>
  </conditionalFormatting>
  <conditionalFormatting sqref="D2133">
    <cfRule type="timePeriod" dxfId="2881" priority="2850" timePeriod="lastWeek">
      <formula>AND(TODAY()-ROUNDDOWN(D2133,0)&gt;=(WEEKDAY(TODAY())),TODAY()-ROUNDDOWN(D2133,0)&lt;(WEEKDAY(TODAY())+7))</formula>
    </cfRule>
  </conditionalFormatting>
  <conditionalFormatting sqref="D2142">
    <cfRule type="timePeriod" dxfId="2880" priority="2849" timePeriod="lastWeek">
      <formula>AND(TODAY()-ROUNDDOWN(D2142,0)&gt;=(WEEKDAY(TODAY())),TODAY()-ROUNDDOWN(D2142,0)&lt;(WEEKDAY(TODAY())+7))</formula>
    </cfRule>
  </conditionalFormatting>
  <conditionalFormatting sqref="E2142">
    <cfRule type="timePeriod" dxfId="2879" priority="2848" timePeriod="lastWeek">
      <formula>AND(TODAY()-ROUNDDOWN(E2142,0)&gt;=(WEEKDAY(TODAY())),TODAY()-ROUNDDOWN(E2142,0)&lt;(WEEKDAY(TODAY())+7))</formula>
    </cfRule>
  </conditionalFormatting>
  <conditionalFormatting sqref="D2220">
    <cfRule type="timePeriod" dxfId="2878" priority="2847" timePeriod="lastWeek">
      <formula>AND(TODAY()-ROUNDDOWN(D2220,0)&gt;=(WEEKDAY(TODAY())),TODAY()-ROUNDDOWN(D2220,0)&lt;(WEEKDAY(TODAY())+7))</formula>
    </cfRule>
  </conditionalFormatting>
  <conditionalFormatting sqref="D2223">
    <cfRule type="timePeriod" dxfId="2877" priority="2846" timePeriod="lastWeek">
      <formula>AND(TODAY()-ROUNDDOWN(D2223,0)&gt;=(WEEKDAY(TODAY())),TODAY()-ROUNDDOWN(D2223,0)&lt;(WEEKDAY(TODAY())+7))</formula>
    </cfRule>
  </conditionalFormatting>
  <conditionalFormatting sqref="E2139">
    <cfRule type="timePeriod" dxfId="2876" priority="2845" timePeriod="lastWeek">
      <formula>AND(TODAY()-ROUNDDOWN(E2139,0)&gt;=(WEEKDAY(TODAY())),TODAY()-ROUNDDOWN(E2139,0)&lt;(WEEKDAY(TODAY())+7))</formula>
    </cfRule>
  </conditionalFormatting>
  <conditionalFormatting sqref="D2155">
    <cfRule type="timePeriod" dxfId="2875" priority="2844" timePeriod="lastWeek">
      <formula>AND(TODAY()-ROUNDDOWN(D2155,0)&gt;=(WEEKDAY(TODAY())),TODAY()-ROUNDDOWN(D2155,0)&lt;(WEEKDAY(TODAY())+7))</formula>
    </cfRule>
  </conditionalFormatting>
  <conditionalFormatting sqref="D2157">
    <cfRule type="timePeriod" dxfId="2874" priority="2843" timePeriod="lastWeek">
      <formula>AND(TODAY()-ROUNDDOWN(D2157,0)&gt;=(WEEKDAY(TODAY())),TODAY()-ROUNDDOWN(D2157,0)&lt;(WEEKDAY(TODAY())+7))</formula>
    </cfRule>
  </conditionalFormatting>
  <conditionalFormatting sqref="D2156">
    <cfRule type="timePeriod" dxfId="2873" priority="2842" timePeriod="lastWeek">
      <formula>AND(TODAY()-ROUNDDOWN(D2156,0)&gt;=(WEEKDAY(TODAY())),TODAY()-ROUNDDOWN(D2156,0)&lt;(WEEKDAY(TODAY())+7))</formula>
    </cfRule>
  </conditionalFormatting>
  <conditionalFormatting sqref="D2158">
    <cfRule type="timePeriod" dxfId="2872" priority="2841" timePeriod="lastWeek">
      <formula>AND(TODAY()-ROUNDDOWN(D2158,0)&gt;=(WEEKDAY(TODAY())),TODAY()-ROUNDDOWN(D2158,0)&lt;(WEEKDAY(TODAY())+7))</formula>
    </cfRule>
  </conditionalFormatting>
  <conditionalFormatting sqref="D2136">
    <cfRule type="timePeriod" dxfId="2871" priority="2840" timePeriod="lastWeek">
      <formula>AND(TODAY()-ROUNDDOWN(D2136,0)&gt;=(WEEKDAY(TODAY())),TODAY()-ROUNDDOWN(D2136,0)&lt;(WEEKDAY(TODAY())+7))</formula>
    </cfRule>
  </conditionalFormatting>
  <conditionalFormatting sqref="E2136">
    <cfRule type="timePeriod" dxfId="2870" priority="2839" timePeriod="lastWeek">
      <formula>AND(TODAY()-ROUNDDOWN(E2136,0)&gt;=(WEEKDAY(TODAY())),TODAY()-ROUNDDOWN(E2136,0)&lt;(WEEKDAY(TODAY())+7))</formula>
    </cfRule>
  </conditionalFormatting>
  <conditionalFormatting sqref="E2140">
    <cfRule type="timePeriod" dxfId="2869" priority="2838" timePeriod="lastWeek">
      <formula>AND(TODAY()-ROUNDDOWN(E2140,0)&gt;=(WEEKDAY(TODAY())),TODAY()-ROUNDDOWN(E2140,0)&lt;(WEEKDAY(TODAY())+7))</formula>
    </cfRule>
  </conditionalFormatting>
  <conditionalFormatting sqref="D2205">
    <cfRule type="timePeriod" dxfId="2868" priority="2837" timePeriod="lastWeek">
      <formula>AND(TODAY()-ROUNDDOWN(D2205,0)&gt;=(WEEKDAY(TODAY())),TODAY()-ROUNDDOWN(D2205,0)&lt;(WEEKDAY(TODAY())+7))</formula>
    </cfRule>
  </conditionalFormatting>
  <conditionalFormatting sqref="E2215">
    <cfRule type="timePeriod" dxfId="2867" priority="2836" timePeriod="lastWeek">
      <formula>AND(TODAY()-ROUNDDOWN(E2215,0)&gt;=(WEEKDAY(TODAY())),TODAY()-ROUNDDOWN(E2215,0)&lt;(WEEKDAY(TODAY())+7))</formula>
    </cfRule>
  </conditionalFormatting>
  <conditionalFormatting sqref="D2181">
    <cfRule type="timePeriod" dxfId="2866" priority="2835" timePeriod="lastWeek">
      <formula>AND(TODAY()-ROUNDDOWN(D2181,0)&gt;=(WEEKDAY(TODAY())),TODAY()-ROUNDDOWN(D2181,0)&lt;(WEEKDAY(TODAY())+7))</formula>
    </cfRule>
  </conditionalFormatting>
  <conditionalFormatting sqref="D2185 D2190">
    <cfRule type="timePeriod" dxfId="2865" priority="2834" timePeriod="lastWeek">
      <formula>AND(TODAY()-ROUNDDOWN(D2185,0)&gt;=(WEEKDAY(TODAY())),TODAY()-ROUNDDOWN(D2185,0)&lt;(WEEKDAY(TODAY())+7))</formula>
    </cfRule>
  </conditionalFormatting>
  <conditionalFormatting sqref="D2131">
    <cfRule type="timePeriod" dxfId="2864" priority="2833" timePeriod="lastWeek">
      <formula>AND(TODAY()-ROUNDDOWN(D2131,0)&gt;=(WEEKDAY(TODAY())),TODAY()-ROUNDDOWN(D2131,0)&lt;(WEEKDAY(TODAY())+7))</formula>
    </cfRule>
  </conditionalFormatting>
  <conditionalFormatting sqref="D2145">
    <cfRule type="timePeriod" dxfId="2863" priority="2832" timePeriod="lastWeek">
      <formula>AND(TODAY()-ROUNDDOWN(D2145,0)&gt;=(WEEKDAY(TODAY())),TODAY()-ROUNDDOWN(D2145,0)&lt;(WEEKDAY(TODAY())+7))</formula>
    </cfRule>
  </conditionalFormatting>
  <conditionalFormatting sqref="E2214">
    <cfRule type="timePeriod" dxfId="2862" priority="2831" timePeriod="lastWeek">
      <formula>AND(TODAY()-ROUNDDOWN(E2214,0)&gt;=(WEEKDAY(TODAY())),TODAY()-ROUNDDOWN(E2214,0)&lt;(WEEKDAY(TODAY())+7))</formula>
    </cfRule>
  </conditionalFormatting>
  <conditionalFormatting sqref="E2217">
    <cfRule type="timePeriod" dxfId="2861" priority="2830" timePeriod="lastWeek">
      <formula>AND(TODAY()-ROUNDDOWN(E2217,0)&gt;=(WEEKDAY(TODAY())),TODAY()-ROUNDDOWN(E2217,0)&lt;(WEEKDAY(TODAY())+7))</formula>
    </cfRule>
  </conditionalFormatting>
  <conditionalFormatting sqref="D2225">
    <cfRule type="timePeriod" dxfId="2860" priority="2829" timePeriod="lastWeek">
      <formula>AND(TODAY()-ROUNDDOWN(D2225,0)&gt;=(WEEKDAY(TODAY())),TODAY()-ROUNDDOWN(D2225,0)&lt;(WEEKDAY(TODAY())+7))</formula>
    </cfRule>
  </conditionalFormatting>
  <conditionalFormatting sqref="E2225">
    <cfRule type="timePeriod" dxfId="2859" priority="2828" timePeriod="lastWeek">
      <formula>AND(TODAY()-ROUNDDOWN(E2225,0)&gt;=(WEEKDAY(TODAY())),TODAY()-ROUNDDOWN(E2225,0)&lt;(WEEKDAY(TODAY())+7))</formula>
    </cfRule>
  </conditionalFormatting>
  <conditionalFormatting sqref="D2173">
    <cfRule type="timePeriod" dxfId="2858" priority="2827" timePeriod="lastWeek">
      <formula>AND(TODAY()-ROUNDDOWN(D2173,0)&gt;=(WEEKDAY(TODAY())),TODAY()-ROUNDDOWN(D2173,0)&lt;(WEEKDAY(TODAY())+7))</formula>
    </cfRule>
  </conditionalFormatting>
  <conditionalFormatting sqref="D2200">
    <cfRule type="timePeriod" dxfId="2857" priority="2826" timePeriod="lastWeek">
      <formula>AND(TODAY()-ROUNDDOWN(D2200,0)&gt;=(WEEKDAY(TODAY())),TODAY()-ROUNDDOWN(D2200,0)&lt;(WEEKDAY(TODAY())+7))</formula>
    </cfRule>
  </conditionalFormatting>
  <conditionalFormatting sqref="E2186">
    <cfRule type="timePeriod" dxfId="2856" priority="2825" timePeriod="lastWeek">
      <formula>AND(TODAY()-ROUNDDOWN(E2186,0)&gt;=(WEEKDAY(TODAY())),TODAY()-ROUNDDOWN(E2186,0)&lt;(WEEKDAY(TODAY())+7))</formula>
    </cfRule>
  </conditionalFormatting>
  <conditionalFormatting sqref="D2186">
    <cfRule type="timePeriod" dxfId="2855" priority="2824" timePeriod="lastWeek">
      <formula>AND(TODAY()-ROUNDDOWN(D2186,0)&gt;=(WEEKDAY(TODAY())),TODAY()-ROUNDDOWN(D2186,0)&lt;(WEEKDAY(TODAY())+7))</formula>
    </cfRule>
  </conditionalFormatting>
  <conditionalFormatting sqref="D2188">
    <cfRule type="timePeriod" dxfId="2854" priority="2823" timePeriod="lastWeek">
      <formula>AND(TODAY()-ROUNDDOWN(D2188,0)&gt;=(WEEKDAY(TODAY())),TODAY()-ROUNDDOWN(D2188,0)&lt;(WEEKDAY(TODAY())+7))</formula>
    </cfRule>
  </conditionalFormatting>
  <conditionalFormatting sqref="D2196">
    <cfRule type="timePeriod" dxfId="2853" priority="2822" timePeriod="lastWeek">
      <formula>AND(TODAY()-ROUNDDOWN(D2196,0)&gt;=(WEEKDAY(TODAY())),TODAY()-ROUNDDOWN(D2196,0)&lt;(WEEKDAY(TODAY())+7))</formula>
    </cfRule>
  </conditionalFormatting>
  <conditionalFormatting sqref="D2152">
    <cfRule type="timePeriod" dxfId="2852" priority="2821" timePeriod="lastWeek">
      <formula>AND(TODAY()-ROUNDDOWN(D2152,0)&gt;=(WEEKDAY(TODAY())),TODAY()-ROUNDDOWN(D2152,0)&lt;(WEEKDAY(TODAY())+7))</formula>
    </cfRule>
  </conditionalFormatting>
  <conditionalFormatting sqref="D2162">
    <cfRule type="timePeriod" dxfId="2851" priority="2820" timePeriod="lastWeek">
      <formula>AND(TODAY()-ROUNDDOWN(D2162,0)&gt;=(WEEKDAY(TODAY())),TODAY()-ROUNDDOWN(D2162,0)&lt;(WEEKDAY(TODAY())+7))</formula>
    </cfRule>
  </conditionalFormatting>
  <conditionalFormatting sqref="D2151">
    <cfRule type="timePeriod" dxfId="2850" priority="2819" timePeriod="lastWeek">
      <formula>AND(TODAY()-ROUNDDOWN(D2151,0)&gt;=(WEEKDAY(TODAY())),TODAY()-ROUNDDOWN(D2151,0)&lt;(WEEKDAY(TODAY())+7))</formula>
    </cfRule>
  </conditionalFormatting>
  <conditionalFormatting sqref="D2159">
    <cfRule type="timePeriod" dxfId="2849" priority="2818" timePeriod="lastWeek">
      <formula>AND(TODAY()-ROUNDDOWN(D2159,0)&gt;=(WEEKDAY(TODAY())),TODAY()-ROUNDDOWN(D2159,0)&lt;(WEEKDAY(TODAY())+7))</formula>
    </cfRule>
  </conditionalFormatting>
  <conditionalFormatting sqref="D2160">
    <cfRule type="timePeriod" dxfId="2848" priority="2817" timePeriod="lastWeek">
      <formula>AND(TODAY()-ROUNDDOWN(D2160,0)&gt;=(WEEKDAY(TODAY())),TODAY()-ROUNDDOWN(D2160,0)&lt;(WEEKDAY(TODAY())+7))</formula>
    </cfRule>
  </conditionalFormatting>
  <conditionalFormatting sqref="D2161">
    <cfRule type="timePeriod" dxfId="2847" priority="2816" timePeriod="lastWeek">
      <formula>AND(TODAY()-ROUNDDOWN(D2161,0)&gt;=(WEEKDAY(TODAY())),TODAY()-ROUNDDOWN(D2161,0)&lt;(WEEKDAY(TODAY())+7))</formula>
    </cfRule>
  </conditionalFormatting>
  <conditionalFormatting sqref="D2206">
    <cfRule type="timePeriod" dxfId="2846" priority="2815" timePeriod="lastWeek">
      <formula>AND(TODAY()-ROUNDDOWN(D2206,0)&gt;=(WEEKDAY(TODAY())),TODAY()-ROUNDDOWN(D2206,0)&lt;(WEEKDAY(TODAY())+7))</formula>
    </cfRule>
  </conditionalFormatting>
  <conditionalFormatting sqref="D2164">
    <cfRule type="timePeriod" dxfId="2845" priority="2814" timePeriod="lastWeek">
      <formula>AND(TODAY()-ROUNDDOWN(D2164,0)&gt;=(WEEKDAY(TODAY())),TODAY()-ROUNDDOWN(D2164,0)&lt;(WEEKDAY(TODAY())+7))</formula>
    </cfRule>
  </conditionalFormatting>
  <conditionalFormatting sqref="D2163">
    <cfRule type="timePeriod" dxfId="2844" priority="2813" timePeriod="lastWeek">
      <formula>AND(TODAY()-ROUNDDOWN(D2163,0)&gt;=(WEEKDAY(TODAY())),TODAY()-ROUNDDOWN(D2163,0)&lt;(WEEKDAY(TODAY())+7))</formula>
    </cfRule>
  </conditionalFormatting>
  <conditionalFormatting sqref="E2221">
    <cfRule type="timePeriod" dxfId="2843" priority="2812" timePeriod="lastWeek">
      <formula>AND(TODAY()-ROUNDDOWN(E2221,0)&gt;=(WEEKDAY(TODAY())),TODAY()-ROUNDDOWN(E2221,0)&lt;(WEEKDAY(TODAY())+7))</formula>
    </cfRule>
  </conditionalFormatting>
  <conditionalFormatting sqref="D2198:D2199">
    <cfRule type="timePeriod" dxfId="2842" priority="2811" timePeriod="lastWeek">
      <formula>AND(TODAY()-ROUNDDOWN(D2198,0)&gt;=(WEEKDAY(TODAY())),TODAY()-ROUNDDOWN(D2198,0)&lt;(WEEKDAY(TODAY())+7))</formula>
    </cfRule>
  </conditionalFormatting>
  <conditionalFormatting sqref="D2193:D2194 D2197">
    <cfRule type="timePeriod" dxfId="2841" priority="2810" timePeriod="lastWeek">
      <formula>AND(TODAY()-ROUNDDOWN(D2193,0)&gt;=(WEEKDAY(TODAY())),TODAY()-ROUNDDOWN(D2193,0)&lt;(WEEKDAY(TODAY())+7))</formula>
    </cfRule>
  </conditionalFormatting>
  <conditionalFormatting sqref="E2218">
    <cfRule type="timePeriod" dxfId="2840" priority="2809" timePeriod="lastWeek">
      <formula>AND(TODAY()-ROUNDDOWN(E2218,0)&gt;=(WEEKDAY(TODAY())),TODAY()-ROUNDDOWN(E2218,0)&lt;(WEEKDAY(TODAY())+7))</formula>
    </cfRule>
  </conditionalFormatting>
  <conditionalFormatting sqref="D2228">
    <cfRule type="timePeriod" dxfId="2839" priority="2808" timePeriod="lastWeek">
      <formula>AND(TODAY()-ROUNDDOWN(D2228,0)&gt;=(WEEKDAY(TODAY())),TODAY()-ROUNDDOWN(D2228,0)&lt;(WEEKDAY(TODAY())+7))</formula>
    </cfRule>
  </conditionalFormatting>
  <conditionalFormatting sqref="E2228">
    <cfRule type="timePeriod" dxfId="2838" priority="2807" timePeriod="lastWeek">
      <formula>AND(TODAY()-ROUNDDOWN(E2228,0)&gt;=(WEEKDAY(TODAY())),TODAY()-ROUNDDOWN(E2228,0)&lt;(WEEKDAY(TODAY())+7))</formula>
    </cfRule>
  </conditionalFormatting>
  <conditionalFormatting sqref="E2227">
    <cfRule type="timePeriod" dxfId="2837" priority="2806" timePeriod="lastWeek">
      <formula>AND(TODAY()-ROUNDDOWN(E2227,0)&gt;=(WEEKDAY(TODAY())),TODAY()-ROUNDDOWN(E2227,0)&lt;(WEEKDAY(TODAY())+7))</formula>
    </cfRule>
  </conditionalFormatting>
  <conditionalFormatting sqref="D2227">
    <cfRule type="timePeriod" dxfId="2836" priority="2805" timePeriod="lastWeek">
      <formula>AND(TODAY()-ROUNDDOWN(D2227,0)&gt;=(WEEKDAY(TODAY())),TODAY()-ROUNDDOWN(D2227,0)&lt;(WEEKDAY(TODAY())+7))</formula>
    </cfRule>
  </conditionalFormatting>
  <conditionalFormatting sqref="E2233">
    <cfRule type="timePeriod" dxfId="2835" priority="2804" timePeriod="lastWeek">
      <formula>AND(TODAY()-ROUNDDOWN(E2233,0)&gt;=(WEEKDAY(TODAY())),TODAY()-ROUNDDOWN(E2233,0)&lt;(WEEKDAY(TODAY())+7))</formula>
    </cfRule>
  </conditionalFormatting>
  <conditionalFormatting sqref="E2182">
    <cfRule type="timePeriod" dxfId="2834" priority="2803" timePeriod="lastWeek">
      <formula>AND(TODAY()-ROUNDDOWN(E2182,0)&gt;=(WEEKDAY(TODAY())),TODAY()-ROUNDDOWN(E2182,0)&lt;(WEEKDAY(TODAY())+7))</formula>
    </cfRule>
  </conditionalFormatting>
  <conditionalFormatting sqref="E2231">
    <cfRule type="timePeriod" dxfId="2833" priority="2802" timePeriod="lastWeek">
      <formula>AND(TODAY()-ROUNDDOWN(E2231,0)&gt;=(WEEKDAY(TODAY())),TODAY()-ROUNDDOWN(E2231,0)&lt;(WEEKDAY(TODAY())+7))</formula>
    </cfRule>
  </conditionalFormatting>
  <conditionalFormatting sqref="D2132">
    <cfRule type="timePeriod" dxfId="2832" priority="2801" timePeriod="lastWeek">
      <formula>AND(TODAY()-ROUNDDOWN(D2132,0)&gt;=(WEEKDAY(TODAY())),TODAY()-ROUNDDOWN(D2132,0)&lt;(WEEKDAY(TODAY())+7))</formula>
    </cfRule>
  </conditionalFormatting>
  <conditionalFormatting sqref="D2128">
    <cfRule type="timePeriod" dxfId="2831" priority="2800" timePeriod="lastWeek">
      <formula>AND(TODAY()-ROUNDDOWN(D2128,0)&gt;=(WEEKDAY(TODAY())),TODAY()-ROUNDDOWN(D2128,0)&lt;(WEEKDAY(TODAY())+7))</formula>
    </cfRule>
  </conditionalFormatting>
  <conditionalFormatting sqref="D2143">
    <cfRule type="timePeriod" dxfId="2830" priority="2799" timePeriod="lastWeek">
      <formula>AND(TODAY()-ROUNDDOWN(D2143,0)&gt;=(WEEKDAY(TODAY())),TODAY()-ROUNDDOWN(D2143,0)&lt;(WEEKDAY(TODAY())+7))</formula>
    </cfRule>
  </conditionalFormatting>
  <conditionalFormatting sqref="E2143">
    <cfRule type="timePeriod" dxfId="2829" priority="2798" timePeriod="lastWeek">
      <formula>AND(TODAY()-ROUNDDOWN(E2143,0)&gt;=(WEEKDAY(TODAY())),TODAY()-ROUNDDOWN(E2143,0)&lt;(WEEKDAY(TODAY())+7))</formula>
    </cfRule>
  </conditionalFormatting>
  <conditionalFormatting sqref="E2146">
    <cfRule type="timePeriod" dxfId="2828" priority="2797" timePeriod="lastWeek">
      <formula>AND(TODAY()-ROUNDDOWN(E2146,0)&gt;=(WEEKDAY(TODAY())),TODAY()-ROUNDDOWN(E2146,0)&lt;(WEEKDAY(TODAY())+7))</formula>
    </cfRule>
  </conditionalFormatting>
  <conditionalFormatting sqref="D2153">
    <cfRule type="timePeriod" dxfId="2827" priority="2796" timePeriod="lastWeek">
      <formula>AND(TODAY()-ROUNDDOWN(D2153,0)&gt;=(WEEKDAY(TODAY())),TODAY()-ROUNDDOWN(D2153,0)&lt;(WEEKDAY(TODAY())+7))</formula>
    </cfRule>
  </conditionalFormatting>
  <conditionalFormatting sqref="D2166">
    <cfRule type="timePeriod" dxfId="2826" priority="2795" timePeriod="lastWeek">
      <formula>AND(TODAY()-ROUNDDOWN(D2166,0)&gt;=(WEEKDAY(TODAY())),TODAY()-ROUNDDOWN(D2166,0)&lt;(WEEKDAY(TODAY())+7))</formula>
    </cfRule>
  </conditionalFormatting>
  <conditionalFormatting sqref="E2141">
    <cfRule type="timePeriod" dxfId="2825" priority="2794" timePeriod="lastWeek">
      <formula>AND(TODAY()-ROUNDDOWN(E2141,0)&gt;=(WEEKDAY(TODAY())),TODAY()-ROUNDDOWN(E2141,0)&lt;(WEEKDAY(TODAY())+7))</formula>
    </cfRule>
  </conditionalFormatting>
  <conditionalFormatting sqref="D2177">
    <cfRule type="timePeriod" dxfId="2824" priority="2793" timePeriod="lastWeek">
      <formula>AND(TODAY()-ROUNDDOWN(D2177,0)&gt;=(WEEKDAY(TODAY())),TODAY()-ROUNDDOWN(D2177,0)&lt;(WEEKDAY(TODAY())+7))</formula>
    </cfRule>
  </conditionalFormatting>
  <conditionalFormatting sqref="E2177">
    <cfRule type="timePeriod" dxfId="2823" priority="2792" timePeriod="lastWeek">
      <formula>AND(TODAY()-ROUNDDOWN(E2177,0)&gt;=(WEEKDAY(TODAY())),TODAY()-ROUNDDOWN(E2177,0)&lt;(WEEKDAY(TODAY())+7))</formula>
    </cfRule>
  </conditionalFormatting>
  <conditionalFormatting sqref="D2224">
    <cfRule type="timePeriod" dxfId="2822" priority="2791" timePeriod="lastWeek">
      <formula>AND(TODAY()-ROUNDDOWN(D2224,0)&gt;=(WEEKDAY(TODAY())),TODAY()-ROUNDDOWN(D2224,0)&lt;(WEEKDAY(TODAY())+7))</formula>
    </cfRule>
  </conditionalFormatting>
  <conditionalFormatting sqref="D2177">
    <cfRule type="timePeriod" dxfId="2821" priority="2790" timePeriod="lastWeek">
      <formula>AND(TODAY()-ROUNDDOWN(D2177,0)&gt;=(WEEKDAY(TODAY())),TODAY()-ROUNDDOWN(D2177,0)&lt;(WEEKDAY(TODAY())+7))</formula>
    </cfRule>
  </conditionalFormatting>
  <conditionalFormatting sqref="D2189">
    <cfRule type="timePeriod" dxfId="2820" priority="2789" timePeriod="lastWeek">
      <formula>AND(TODAY()-ROUNDDOWN(D2189,0)&gt;=(WEEKDAY(TODAY())),TODAY()-ROUNDDOWN(D2189,0)&lt;(WEEKDAY(TODAY())+7))</formula>
    </cfRule>
  </conditionalFormatting>
  <conditionalFormatting sqref="D2189">
    <cfRule type="timePeriod" dxfId="2819" priority="2788" timePeriod="lastWeek">
      <formula>AND(TODAY()-ROUNDDOWN(D2189,0)&gt;=(WEEKDAY(TODAY())),TODAY()-ROUNDDOWN(D2189,0)&lt;(WEEKDAY(TODAY())+7))</formula>
    </cfRule>
  </conditionalFormatting>
  <conditionalFormatting sqref="D2187">
    <cfRule type="timePeriod" dxfId="2818" priority="2787" timePeriod="lastWeek">
      <formula>AND(TODAY()-ROUNDDOWN(D2187,0)&gt;=(WEEKDAY(TODAY())),TODAY()-ROUNDDOWN(D2187,0)&lt;(WEEKDAY(TODAY())+7))</formula>
    </cfRule>
  </conditionalFormatting>
  <conditionalFormatting sqref="D2224">
    <cfRule type="timePeriod" dxfId="2817" priority="2786" timePeriod="lastWeek">
      <formula>AND(TODAY()-ROUNDDOWN(D2224,0)&gt;=(WEEKDAY(TODAY())),TODAY()-ROUNDDOWN(D2224,0)&lt;(WEEKDAY(TODAY())+7))</formula>
    </cfRule>
  </conditionalFormatting>
  <conditionalFormatting sqref="E2224">
    <cfRule type="timePeriod" dxfId="2816" priority="2785" timePeriod="lastWeek">
      <formula>AND(TODAY()-ROUNDDOWN(E2224,0)&gt;=(WEEKDAY(TODAY())),TODAY()-ROUNDDOWN(E2224,0)&lt;(WEEKDAY(TODAY())+7))</formula>
    </cfRule>
  </conditionalFormatting>
  <conditionalFormatting sqref="E2230">
    <cfRule type="timePeriod" dxfId="2815" priority="2784" timePeriod="lastWeek">
      <formula>AND(TODAY()-ROUNDDOWN(E2230,0)&gt;=(WEEKDAY(TODAY())),TODAY()-ROUNDDOWN(E2230,0)&lt;(WEEKDAY(TODAY())+7))</formula>
    </cfRule>
  </conditionalFormatting>
  <conditionalFormatting sqref="D2129:D2130">
    <cfRule type="timePeriod" dxfId="2814" priority="2783" timePeriod="lastWeek">
      <formula>AND(TODAY()-ROUNDDOWN(D2129,0)&gt;=(WEEKDAY(TODAY())),TODAY()-ROUNDDOWN(D2129,0)&lt;(WEEKDAY(TODAY())+7))</formula>
    </cfRule>
  </conditionalFormatting>
  <conditionalFormatting sqref="D2129:D2130">
    <cfRule type="timePeriod" dxfId="2813" priority="2782" timePeriod="lastWeek">
      <formula>AND(TODAY()-ROUNDDOWN(D2129,0)&gt;=(WEEKDAY(TODAY())),TODAY()-ROUNDDOWN(D2129,0)&lt;(WEEKDAY(TODAY())+7))</formula>
    </cfRule>
  </conditionalFormatting>
  <conditionalFormatting sqref="D2137:D2138">
    <cfRule type="timePeriod" dxfId="2812" priority="2781" timePeriod="lastWeek">
      <formula>AND(TODAY()-ROUNDDOWN(D2137,0)&gt;=(WEEKDAY(TODAY())),TODAY()-ROUNDDOWN(D2137,0)&lt;(WEEKDAY(TODAY())+7))</formula>
    </cfRule>
  </conditionalFormatting>
  <conditionalFormatting sqref="E2179">
    <cfRule type="timePeriod" dxfId="2811" priority="2780" timePeriod="lastWeek">
      <formula>AND(TODAY()-ROUNDDOWN(E2179,0)&gt;=(WEEKDAY(TODAY())),TODAY()-ROUNDDOWN(E2179,0)&lt;(WEEKDAY(TODAY())+7))</formula>
    </cfRule>
  </conditionalFormatting>
  <conditionalFormatting sqref="D2179">
    <cfRule type="timePeriod" dxfId="2810" priority="2779" timePeriod="lastWeek">
      <formula>AND(TODAY()-ROUNDDOWN(D2179,0)&gt;=(WEEKDAY(TODAY())),TODAY()-ROUNDDOWN(D2179,0)&lt;(WEEKDAY(TODAY())+7))</formula>
    </cfRule>
  </conditionalFormatting>
  <conditionalFormatting sqref="D2179">
    <cfRule type="timePeriod" dxfId="2809" priority="2778" timePeriod="lastWeek">
      <formula>AND(TODAY()-ROUNDDOWN(D2179,0)&gt;=(WEEKDAY(TODAY())),TODAY()-ROUNDDOWN(D2179,0)&lt;(WEEKDAY(TODAY())+7))</formula>
    </cfRule>
  </conditionalFormatting>
  <conditionalFormatting sqref="E2180">
    <cfRule type="timePeriod" dxfId="2808" priority="2777" timePeriod="lastWeek">
      <formula>AND(TODAY()-ROUNDDOWN(E2180,0)&gt;=(WEEKDAY(TODAY())),TODAY()-ROUNDDOWN(E2180,0)&lt;(WEEKDAY(TODAY())+7))</formula>
    </cfRule>
  </conditionalFormatting>
  <conditionalFormatting sqref="D2180">
    <cfRule type="timePeriod" dxfId="2807" priority="2776" timePeriod="lastWeek">
      <formula>AND(TODAY()-ROUNDDOWN(D2180,0)&gt;=(WEEKDAY(TODAY())),TODAY()-ROUNDDOWN(D2180,0)&lt;(WEEKDAY(TODAY())+7))</formula>
    </cfRule>
  </conditionalFormatting>
  <conditionalFormatting sqref="E2183">
    <cfRule type="timePeriod" dxfId="2806" priority="2775" timePeriod="lastWeek">
      <formula>AND(TODAY()-ROUNDDOWN(E2183,0)&gt;=(WEEKDAY(TODAY())),TODAY()-ROUNDDOWN(E2183,0)&lt;(WEEKDAY(TODAY())+7))</formula>
    </cfRule>
  </conditionalFormatting>
  <conditionalFormatting sqref="D2186">
    <cfRule type="timePeriod" dxfId="2805" priority="2774" timePeriod="lastWeek">
      <formula>AND(TODAY()-ROUNDDOWN(D2186,0)&gt;=(WEEKDAY(TODAY())),TODAY()-ROUNDDOWN(D2186,0)&lt;(WEEKDAY(TODAY())+7))</formula>
    </cfRule>
  </conditionalFormatting>
  <conditionalFormatting sqref="E2187">
    <cfRule type="timePeriod" dxfId="2804" priority="2773" timePeriod="lastWeek">
      <formula>AND(TODAY()-ROUNDDOWN(E2187,0)&gt;=(WEEKDAY(TODAY())),TODAY()-ROUNDDOWN(E2187,0)&lt;(WEEKDAY(TODAY())+7))</formula>
    </cfRule>
  </conditionalFormatting>
  <conditionalFormatting sqref="D2187">
    <cfRule type="timePeriod" dxfId="2803" priority="2772" timePeriod="lastWeek">
      <formula>AND(TODAY()-ROUNDDOWN(D2187,0)&gt;=(WEEKDAY(TODAY())),TODAY()-ROUNDDOWN(D2187,0)&lt;(WEEKDAY(TODAY())+7))</formula>
    </cfRule>
  </conditionalFormatting>
  <conditionalFormatting sqref="E2188">
    <cfRule type="timePeriod" dxfId="2802" priority="2771" timePeriod="lastWeek">
      <formula>AND(TODAY()-ROUNDDOWN(E2188,0)&gt;=(WEEKDAY(TODAY())),TODAY()-ROUNDDOWN(E2188,0)&lt;(WEEKDAY(TODAY())+7))</formula>
    </cfRule>
  </conditionalFormatting>
  <conditionalFormatting sqref="D2188">
    <cfRule type="timePeriod" dxfId="2801" priority="2770" timePeriod="lastWeek">
      <formula>AND(TODAY()-ROUNDDOWN(D2188,0)&gt;=(WEEKDAY(TODAY())),TODAY()-ROUNDDOWN(D2188,0)&lt;(WEEKDAY(TODAY())+7))</formula>
    </cfRule>
  </conditionalFormatting>
  <conditionalFormatting sqref="D2195">
    <cfRule type="timePeriod" dxfId="2800" priority="2769" timePeriod="lastWeek">
      <formula>AND(TODAY()-ROUNDDOWN(D2195,0)&gt;=(WEEKDAY(TODAY())),TODAY()-ROUNDDOWN(D2195,0)&lt;(WEEKDAY(TODAY())+7))</formula>
    </cfRule>
  </conditionalFormatting>
  <conditionalFormatting sqref="D2195">
    <cfRule type="timePeriod" dxfId="2799" priority="2768" timePeriod="lastWeek">
      <formula>AND(TODAY()-ROUNDDOWN(D2195,0)&gt;=(WEEKDAY(TODAY())),TODAY()-ROUNDDOWN(D2195,0)&lt;(WEEKDAY(TODAY())+7))</formula>
    </cfRule>
  </conditionalFormatting>
  <conditionalFormatting sqref="D2196">
    <cfRule type="timePeriod" dxfId="2798" priority="2767" timePeriod="lastWeek">
      <formula>AND(TODAY()-ROUNDDOWN(D2196,0)&gt;=(WEEKDAY(TODAY())),TODAY()-ROUNDDOWN(D2196,0)&lt;(WEEKDAY(TODAY())+7))</formula>
    </cfRule>
  </conditionalFormatting>
  <conditionalFormatting sqref="D2207">
    <cfRule type="timePeriod" dxfId="2797" priority="2766" timePeriod="lastWeek">
      <formula>AND(TODAY()-ROUNDDOWN(D2207,0)&gt;=(WEEKDAY(TODAY())),TODAY()-ROUNDDOWN(D2207,0)&lt;(WEEKDAY(TODAY())+7))</formula>
    </cfRule>
  </conditionalFormatting>
  <conditionalFormatting sqref="D2207">
    <cfRule type="timePeriod" dxfId="2796" priority="2765" timePeriod="lastWeek">
      <formula>AND(TODAY()-ROUNDDOWN(D2207,0)&gt;=(WEEKDAY(TODAY())),TODAY()-ROUNDDOWN(D2207,0)&lt;(WEEKDAY(TODAY())+7))</formula>
    </cfRule>
  </conditionalFormatting>
  <conditionalFormatting sqref="D2208">
    <cfRule type="timePeriod" dxfId="2795" priority="2764" timePeriod="lastWeek">
      <formula>AND(TODAY()-ROUNDDOWN(D2208,0)&gt;=(WEEKDAY(TODAY())),TODAY()-ROUNDDOWN(D2208,0)&lt;(WEEKDAY(TODAY())+7))</formula>
    </cfRule>
  </conditionalFormatting>
  <conditionalFormatting sqref="D2208">
    <cfRule type="timePeriod" dxfId="2794" priority="2763" timePeriod="lastWeek">
      <formula>AND(TODAY()-ROUNDDOWN(D2208,0)&gt;=(WEEKDAY(TODAY())),TODAY()-ROUNDDOWN(D2208,0)&lt;(WEEKDAY(TODAY())+7))</formula>
    </cfRule>
  </conditionalFormatting>
  <conditionalFormatting sqref="D2226">
    <cfRule type="timePeriod" dxfId="2793" priority="2762" timePeriod="lastWeek">
      <formula>AND(TODAY()-ROUNDDOWN(D2226,0)&gt;=(WEEKDAY(TODAY())),TODAY()-ROUNDDOWN(D2226,0)&lt;(WEEKDAY(TODAY())+7))</formula>
    </cfRule>
  </conditionalFormatting>
  <conditionalFormatting sqref="D2226">
    <cfRule type="timePeriod" dxfId="2792" priority="2761" timePeriod="lastWeek">
      <formula>AND(TODAY()-ROUNDDOWN(D2226,0)&gt;=(WEEKDAY(TODAY())),TODAY()-ROUNDDOWN(D2226,0)&lt;(WEEKDAY(TODAY())+7))</formula>
    </cfRule>
  </conditionalFormatting>
  <conditionalFormatting sqref="E2226">
    <cfRule type="timePeriod" dxfId="2791" priority="2760" timePeriod="lastWeek">
      <formula>AND(TODAY()-ROUNDDOWN(E2226,0)&gt;=(WEEKDAY(TODAY())),TODAY()-ROUNDDOWN(E2226,0)&lt;(WEEKDAY(TODAY())+7))</formula>
    </cfRule>
  </conditionalFormatting>
  <conditionalFormatting sqref="E2229">
    <cfRule type="timePeriod" dxfId="2790" priority="2759" timePeriod="lastWeek">
      <formula>AND(TODAY()-ROUNDDOWN(E2229,0)&gt;=(WEEKDAY(TODAY())),TODAY()-ROUNDDOWN(E2229,0)&lt;(WEEKDAY(TODAY())+7))</formula>
    </cfRule>
  </conditionalFormatting>
  <conditionalFormatting sqref="E2229">
    <cfRule type="timePeriod" dxfId="2789" priority="2758" timePeriod="lastWeek">
      <formula>AND(TODAY()-ROUNDDOWN(E2229,0)&gt;=(WEEKDAY(TODAY())),TODAY()-ROUNDDOWN(E2229,0)&lt;(WEEKDAY(TODAY())+7))</formula>
    </cfRule>
  </conditionalFormatting>
  <conditionalFormatting sqref="E2235">
    <cfRule type="timePeriod" dxfId="2788" priority="2757" timePeriod="lastWeek">
      <formula>AND(TODAY()-ROUNDDOWN(E2235,0)&gt;=(WEEKDAY(TODAY())),TODAY()-ROUNDDOWN(E2235,0)&lt;(WEEKDAY(TODAY())+7))</formula>
    </cfRule>
  </conditionalFormatting>
  <conditionalFormatting sqref="E2235">
    <cfRule type="timePeriod" dxfId="2787" priority="2756" timePeriod="lastWeek">
      <formula>AND(TODAY()-ROUNDDOWN(E2235,0)&gt;=(WEEKDAY(TODAY())),TODAY()-ROUNDDOWN(E2235,0)&lt;(WEEKDAY(TODAY())+7))</formula>
    </cfRule>
  </conditionalFormatting>
  <conditionalFormatting sqref="E2232">
    <cfRule type="timePeriod" dxfId="2786" priority="2755" timePeriod="lastWeek">
      <formula>AND(TODAY()-ROUNDDOWN(E2232,0)&gt;=(WEEKDAY(TODAY())),TODAY()-ROUNDDOWN(E2232,0)&lt;(WEEKDAY(TODAY())+7))</formula>
    </cfRule>
  </conditionalFormatting>
  <conditionalFormatting sqref="E2234">
    <cfRule type="timePeriod" dxfId="2785" priority="2754" timePeriod="lastWeek">
      <formula>AND(TODAY()-ROUNDDOWN(E2234,0)&gt;=(WEEKDAY(TODAY())),TODAY()-ROUNDDOWN(E2234,0)&lt;(WEEKDAY(TODAY())+7))</formula>
    </cfRule>
  </conditionalFormatting>
  <conditionalFormatting sqref="D2309:D2310">
    <cfRule type="timePeriod" dxfId="2784" priority="2753" timePeriod="lastWeek">
      <formula>AND(TODAY()-ROUNDDOWN(D2309,0)&gt;=(WEEKDAY(TODAY())),TODAY()-ROUNDDOWN(D2309,0)&lt;(WEEKDAY(TODAY())+7))</formula>
    </cfRule>
  </conditionalFormatting>
  <conditionalFormatting sqref="D2282">
    <cfRule type="timePeriod" dxfId="2783" priority="2752" timePeriod="lastWeek">
      <formula>AND(TODAY()-ROUNDDOWN(D2282,0)&gt;=(WEEKDAY(TODAY())),TODAY()-ROUNDDOWN(D2282,0)&lt;(WEEKDAY(TODAY())+7))</formula>
    </cfRule>
  </conditionalFormatting>
  <conditionalFormatting sqref="D2259">
    <cfRule type="timePeriod" dxfId="2782" priority="2751" timePeriod="lastWeek">
      <formula>AND(TODAY()-ROUNDDOWN(D2259,0)&gt;=(WEEKDAY(TODAY())),TODAY()-ROUNDDOWN(D2259,0)&lt;(WEEKDAY(TODAY())+7))</formula>
    </cfRule>
  </conditionalFormatting>
  <conditionalFormatting sqref="D2262">
    <cfRule type="timePeriod" dxfId="2781" priority="2750" timePeriod="lastWeek">
      <formula>AND(TODAY()-ROUNDDOWN(D2262,0)&gt;=(WEEKDAY(TODAY())),TODAY()-ROUNDDOWN(D2262,0)&lt;(WEEKDAY(TODAY())+7))</formula>
    </cfRule>
  </conditionalFormatting>
  <conditionalFormatting sqref="D2280">
    <cfRule type="timePeriod" dxfId="2780" priority="2749" timePeriod="lastWeek">
      <formula>AND(TODAY()-ROUNDDOWN(D2280,0)&gt;=(WEEKDAY(TODAY())),TODAY()-ROUNDDOWN(D2280,0)&lt;(WEEKDAY(TODAY())+7))</formula>
    </cfRule>
  </conditionalFormatting>
  <conditionalFormatting sqref="D2300">
    <cfRule type="timePeriod" dxfId="2779" priority="2748" timePeriod="lastWeek">
      <formula>AND(TODAY()-ROUNDDOWN(D2300,0)&gt;=(WEEKDAY(TODAY())),TODAY()-ROUNDDOWN(D2300,0)&lt;(WEEKDAY(TODAY())+7))</formula>
    </cfRule>
  </conditionalFormatting>
  <conditionalFormatting sqref="D2301:D2302">
    <cfRule type="timePeriod" dxfId="2778" priority="2747" timePeriod="lastWeek">
      <formula>AND(TODAY()-ROUNDDOWN(D2301,0)&gt;=(WEEKDAY(TODAY())),TODAY()-ROUNDDOWN(D2301,0)&lt;(WEEKDAY(TODAY())+7))</formula>
    </cfRule>
  </conditionalFormatting>
  <conditionalFormatting sqref="D2338">
    <cfRule type="timePeriod" dxfId="2777" priority="2746" timePeriod="lastWeek">
      <formula>AND(TODAY()-ROUNDDOWN(D2338,0)&gt;=(WEEKDAY(TODAY())),TODAY()-ROUNDDOWN(D2338,0)&lt;(WEEKDAY(TODAY())+7))</formula>
    </cfRule>
  </conditionalFormatting>
  <conditionalFormatting sqref="D2276">
    <cfRule type="timePeriod" dxfId="2776" priority="2745" timePeriod="lastWeek">
      <formula>AND(TODAY()-ROUNDDOWN(D2276,0)&gt;=(WEEKDAY(TODAY())),TODAY()-ROUNDDOWN(D2276,0)&lt;(WEEKDAY(TODAY())+7))</formula>
    </cfRule>
  </conditionalFormatting>
  <conditionalFormatting sqref="D2260">
    <cfRule type="timePeriod" dxfId="2775" priority="2744" timePeriod="lastWeek">
      <formula>AND(TODAY()-ROUNDDOWN(D2260,0)&gt;=(WEEKDAY(TODAY())),TODAY()-ROUNDDOWN(D2260,0)&lt;(WEEKDAY(TODAY())+7))</formula>
    </cfRule>
  </conditionalFormatting>
  <conditionalFormatting sqref="D2279">
    <cfRule type="timePeriod" dxfId="2774" priority="2743" timePeriod="lastWeek">
      <formula>AND(TODAY()-ROUNDDOWN(D2279,0)&gt;=(WEEKDAY(TODAY())),TODAY()-ROUNDDOWN(D2279,0)&lt;(WEEKDAY(TODAY())+7))</formula>
    </cfRule>
  </conditionalFormatting>
  <conditionalFormatting sqref="D2281">
    <cfRule type="timePeriod" dxfId="2773" priority="2742" timePeriod="lastWeek">
      <formula>AND(TODAY()-ROUNDDOWN(D2281,0)&gt;=(WEEKDAY(TODAY())),TODAY()-ROUNDDOWN(D2281,0)&lt;(WEEKDAY(TODAY())+7))</formula>
    </cfRule>
  </conditionalFormatting>
  <conditionalFormatting sqref="D2275">
    <cfRule type="timePeriod" dxfId="2772" priority="2741" timePeriod="lastWeek">
      <formula>AND(TODAY()-ROUNDDOWN(D2275,0)&gt;=(WEEKDAY(TODAY())),TODAY()-ROUNDDOWN(D2275,0)&lt;(WEEKDAY(TODAY())+7))</formula>
    </cfRule>
  </conditionalFormatting>
  <conditionalFormatting sqref="D2306">
    <cfRule type="timePeriod" dxfId="2771" priority="2740" timePeriod="lastWeek">
      <formula>AND(TODAY()-ROUNDDOWN(D2306,0)&gt;=(WEEKDAY(TODAY())),TODAY()-ROUNDDOWN(D2306,0)&lt;(WEEKDAY(TODAY())+7))</formula>
    </cfRule>
  </conditionalFormatting>
  <conditionalFormatting sqref="D2330">
    <cfRule type="timePeriod" dxfId="2770" priority="2739" timePeriod="lastWeek">
      <formula>AND(TODAY()-ROUNDDOWN(D2330,0)&gt;=(WEEKDAY(TODAY())),TODAY()-ROUNDDOWN(D2330,0)&lt;(WEEKDAY(TODAY())+7))</formula>
    </cfRule>
  </conditionalFormatting>
  <conditionalFormatting sqref="D2319">
    <cfRule type="timePeriod" dxfId="2769" priority="2738" timePeriod="lastWeek">
      <formula>AND(TODAY()-ROUNDDOWN(D2319,0)&gt;=(WEEKDAY(TODAY())),TODAY()-ROUNDDOWN(D2319,0)&lt;(WEEKDAY(TODAY())+7))</formula>
    </cfRule>
  </conditionalFormatting>
  <conditionalFormatting sqref="D2261">
    <cfRule type="timePeriod" dxfId="2768" priority="2737" timePeriod="lastWeek">
      <formula>AND(TODAY()-ROUNDDOWN(D2261,0)&gt;=(WEEKDAY(TODAY())),TODAY()-ROUNDDOWN(D2261,0)&lt;(WEEKDAY(TODAY())+7))</formula>
    </cfRule>
  </conditionalFormatting>
  <conditionalFormatting sqref="D2284">
    <cfRule type="timePeriod" dxfId="2767" priority="2736" timePeriod="lastWeek">
      <formula>AND(TODAY()-ROUNDDOWN(D2284,0)&gt;=(WEEKDAY(TODAY())),TODAY()-ROUNDDOWN(D2284,0)&lt;(WEEKDAY(TODAY())+7))</formula>
    </cfRule>
  </conditionalFormatting>
  <conditionalFormatting sqref="D2263">
    <cfRule type="timePeriod" dxfId="2766" priority="2735" timePeriod="lastWeek">
      <formula>AND(TODAY()-ROUNDDOWN(D2263,0)&gt;=(WEEKDAY(TODAY())),TODAY()-ROUNDDOWN(D2263,0)&lt;(WEEKDAY(TODAY())+7))</formula>
    </cfRule>
  </conditionalFormatting>
  <conditionalFormatting sqref="D2258">
    <cfRule type="timePeriod" dxfId="2765" priority="2734" timePeriod="lastWeek">
      <formula>AND(TODAY()-ROUNDDOWN(D2258,0)&gt;=(WEEKDAY(TODAY())),TODAY()-ROUNDDOWN(D2258,0)&lt;(WEEKDAY(TODAY())+7))</formula>
    </cfRule>
  </conditionalFormatting>
  <conditionalFormatting sqref="D2277">
    <cfRule type="timePeriod" dxfId="2764" priority="2733" timePeriod="lastWeek">
      <formula>AND(TODAY()-ROUNDDOWN(D2277,0)&gt;=(WEEKDAY(TODAY())),TODAY()-ROUNDDOWN(D2277,0)&lt;(WEEKDAY(TODAY())+7))</formula>
    </cfRule>
  </conditionalFormatting>
  <conditionalFormatting sqref="E2290">
    <cfRule type="timePeriod" dxfId="2763" priority="2732" timePeriod="lastWeek">
      <formula>AND(TODAY()-ROUNDDOWN(E2290,0)&gt;=(WEEKDAY(TODAY())),TODAY()-ROUNDDOWN(E2290,0)&lt;(WEEKDAY(TODAY())+7))</formula>
    </cfRule>
  </conditionalFormatting>
  <conditionalFormatting sqref="D2278">
    <cfRule type="timePeriod" dxfId="2762" priority="2731" timePeriod="lastWeek">
      <formula>AND(TODAY()-ROUNDDOWN(D2278,0)&gt;=(WEEKDAY(TODAY())),TODAY()-ROUNDDOWN(D2278,0)&lt;(WEEKDAY(TODAY())+7))</formula>
    </cfRule>
  </conditionalFormatting>
  <conditionalFormatting sqref="D2288:D2290">
    <cfRule type="timePeriod" dxfId="2761" priority="2730" timePeriod="lastWeek">
      <formula>AND(TODAY()-ROUNDDOWN(D2288,0)&gt;=(WEEKDAY(TODAY())),TODAY()-ROUNDDOWN(D2288,0)&lt;(WEEKDAY(TODAY())+7))</formula>
    </cfRule>
  </conditionalFormatting>
  <conditionalFormatting sqref="E2293">
    <cfRule type="timePeriod" dxfId="2760" priority="2729" timePeriod="lastWeek">
      <formula>AND(TODAY()-ROUNDDOWN(E2293,0)&gt;=(WEEKDAY(TODAY())),TODAY()-ROUNDDOWN(E2293,0)&lt;(WEEKDAY(TODAY())+7))</formula>
    </cfRule>
  </conditionalFormatting>
  <conditionalFormatting sqref="D2291:D2293">
    <cfRule type="timePeriod" dxfId="2759" priority="2728" timePeriod="lastWeek">
      <formula>AND(TODAY()-ROUNDDOWN(D2291,0)&gt;=(WEEKDAY(TODAY())),TODAY()-ROUNDDOWN(D2291,0)&lt;(WEEKDAY(TODAY())+7))</formula>
    </cfRule>
  </conditionalFormatting>
  <conditionalFormatting sqref="D2283">
    <cfRule type="timePeriod" dxfId="2758" priority="2727" timePeriod="lastWeek">
      <formula>AND(TODAY()-ROUNDDOWN(D2283,0)&gt;=(WEEKDAY(TODAY())),TODAY()-ROUNDDOWN(D2283,0)&lt;(WEEKDAY(TODAY())+7))</formula>
    </cfRule>
  </conditionalFormatting>
  <conditionalFormatting sqref="D2303">
    <cfRule type="timePeriod" dxfId="2757" priority="2726" timePeriod="lastWeek">
      <formula>AND(TODAY()-ROUNDDOWN(D2303,0)&gt;=(WEEKDAY(TODAY())),TODAY()-ROUNDDOWN(D2303,0)&lt;(WEEKDAY(TODAY())+7))</formula>
    </cfRule>
  </conditionalFormatting>
  <conditionalFormatting sqref="D2336">
    <cfRule type="timePeriod" dxfId="2756" priority="2725" timePeriod="lastWeek">
      <formula>AND(TODAY()-ROUNDDOWN(D2336,0)&gt;=(WEEKDAY(TODAY())),TODAY()-ROUNDDOWN(D2336,0)&lt;(WEEKDAY(TODAY())+7))</formula>
    </cfRule>
  </conditionalFormatting>
  <conditionalFormatting sqref="D2335">
    <cfRule type="timePeriod" dxfId="2755" priority="2724" timePeriod="lastWeek">
      <formula>AND(TODAY()-ROUNDDOWN(D2335,0)&gt;=(WEEKDAY(TODAY())),TODAY()-ROUNDDOWN(D2335,0)&lt;(WEEKDAY(TODAY())+7))</formula>
    </cfRule>
  </conditionalFormatting>
  <conditionalFormatting sqref="D2316">
    <cfRule type="timePeriod" dxfId="2754" priority="2723" timePeriod="lastWeek">
      <formula>AND(TODAY()-ROUNDDOWN(D2316,0)&gt;=(WEEKDAY(TODAY())),TODAY()-ROUNDDOWN(D2316,0)&lt;(WEEKDAY(TODAY())+7))</formula>
    </cfRule>
  </conditionalFormatting>
  <conditionalFormatting sqref="D2315">
    <cfRule type="timePeriod" dxfId="2753" priority="2722" timePeriod="lastWeek">
      <formula>AND(TODAY()-ROUNDDOWN(D2315,0)&gt;=(WEEKDAY(TODAY())),TODAY()-ROUNDDOWN(D2315,0)&lt;(WEEKDAY(TODAY())+7))</formula>
    </cfRule>
  </conditionalFormatting>
  <conditionalFormatting sqref="E2316">
    <cfRule type="timePeriod" dxfId="2752" priority="2721" timePeriod="lastWeek">
      <formula>AND(TODAY()-ROUNDDOWN(E2316,0)&gt;=(WEEKDAY(TODAY())),TODAY()-ROUNDDOWN(E2316,0)&lt;(WEEKDAY(TODAY())+7))</formula>
    </cfRule>
  </conditionalFormatting>
  <conditionalFormatting sqref="D2322">
    <cfRule type="timePeriod" dxfId="2751" priority="2720" timePeriod="lastWeek">
      <formula>AND(TODAY()-ROUNDDOWN(D2322,0)&gt;=(WEEKDAY(TODAY())),TODAY()-ROUNDDOWN(D2322,0)&lt;(WEEKDAY(TODAY())+7))</formula>
    </cfRule>
  </conditionalFormatting>
  <conditionalFormatting sqref="D2339">
    <cfRule type="timePeriod" dxfId="2750" priority="2719" timePeriod="lastWeek">
      <formula>AND(TODAY()-ROUNDDOWN(D2339,0)&gt;=(WEEKDAY(TODAY())),TODAY()-ROUNDDOWN(D2339,0)&lt;(WEEKDAY(TODAY())+7))</formula>
    </cfRule>
  </conditionalFormatting>
  <conditionalFormatting sqref="E2303">
    <cfRule type="timePeriod" dxfId="2749" priority="2718" timePeriod="lastWeek">
      <formula>AND(TODAY()-ROUNDDOWN(E2303,0)&gt;=(WEEKDAY(TODAY())),TODAY()-ROUNDDOWN(E2303,0)&lt;(WEEKDAY(TODAY())+7))</formula>
    </cfRule>
  </conditionalFormatting>
  <conditionalFormatting sqref="D2286">
    <cfRule type="timePeriod" dxfId="2748" priority="2717" timePeriod="lastWeek">
      <formula>AND(TODAY()-ROUNDDOWN(D2286,0)&gt;=(WEEKDAY(TODAY())),TODAY()-ROUNDDOWN(D2286,0)&lt;(WEEKDAY(TODAY())+7))</formula>
    </cfRule>
  </conditionalFormatting>
  <conditionalFormatting sqref="D2266">
    <cfRule type="timePeriod" dxfId="2747" priority="2716" timePeriod="lastWeek">
      <formula>AND(TODAY()-ROUNDDOWN(D2266,0)&gt;=(WEEKDAY(TODAY())),TODAY()-ROUNDDOWN(D2266,0)&lt;(WEEKDAY(TODAY())+7))</formula>
    </cfRule>
  </conditionalFormatting>
  <conditionalFormatting sqref="D2285">
    <cfRule type="timePeriod" dxfId="2746" priority="2715" timePeriod="lastWeek">
      <formula>AND(TODAY()-ROUNDDOWN(D2285,0)&gt;=(WEEKDAY(TODAY())),TODAY()-ROUNDDOWN(D2285,0)&lt;(WEEKDAY(TODAY())+7))</formula>
    </cfRule>
  </conditionalFormatting>
  <conditionalFormatting sqref="D2329">
    <cfRule type="timePeriod" dxfId="2745" priority="2714" timePeriod="lastWeek">
      <formula>AND(TODAY()-ROUNDDOWN(D2329,0)&gt;=(WEEKDAY(TODAY())),TODAY()-ROUNDDOWN(D2329,0)&lt;(WEEKDAY(TODAY())+7))</formula>
    </cfRule>
  </conditionalFormatting>
  <conditionalFormatting sqref="D2321">
    <cfRule type="timePeriod" dxfId="2744" priority="2713" timePeriod="lastWeek">
      <formula>AND(TODAY()-ROUNDDOWN(D2321,0)&gt;=(WEEKDAY(TODAY())),TODAY()-ROUNDDOWN(D2321,0)&lt;(WEEKDAY(TODAY())+7))</formula>
    </cfRule>
  </conditionalFormatting>
  <conditionalFormatting sqref="D2325">
    <cfRule type="timePeriod" dxfId="2743" priority="2712" timePeriod="lastWeek">
      <formula>AND(TODAY()-ROUNDDOWN(D2325,0)&gt;=(WEEKDAY(TODAY())),TODAY()-ROUNDDOWN(D2325,0)&lt;(WEEKDAY(TODAY())+7))</formula>
    </cfRule>
  </conditionalFormatting>
  <conditionalFormatting sqref="D2342">
    <cfRule type="timePeriod" dxfId="2742" priority="2711" timePeriod="lastWeek">
      <formula>AND(TODAY()-ROUNDDOWN(D2342,0)&gt;=(WEEKDAY(TODAY())),TODAY()-ROUNDDOWN(D2342,0)&lt;(WEEKDAY(TODAY())+7))</formula>
    </cfRule>
  </conditionalFormatting>
  <conditionalFormatting sqref="D2334">
    <cfRule type="timePeriod" dxfId="2741" priority="2710" timePeriod="lastWeek">
      <formula>AND(TODAY()-ROUNDDOWN(D2334,0)&gt;=(WEEKDAY(TODAY())),TODAY()-ROUNDDOWN(D2334,0)&lt;(WEEKDAY(TODAY())+7))</formula>
    </cfRule>
  </conditionalFormatting>
  <conditionalFormatting sqref="D2314">
    <cfRule type="timePeriod" dxfId="2740" priority="2709" timePeriod="lastWeek">
      <formula>AND(TODAY()-ROUNDDOWN(D2314,0)&gt;=(WEEKDAY(TODAY())),TODAY()-ROUNDDOWN(D2314,0)&lt;(WEEKDAY(TODAY())+7))</formula>
    </cfRule>
  </conditionalFormatting>
  <conditionalFormatting sqref="D2333">
    <cfRule type="timePeriod" dxfId="2739" priority="2708" timePeriod="lastWeek">
      <formula>AND(TODAY()-ROUNDDOWN(D2333,0)&gt;=(WEEKDAY(TODAY())),TODAY()-ROUNDDOWN(D2333,0)&lt;(WEEKDAY(TODAY())+7))</formula>
    </cfRule>
  </conditionalFormatting>
  <conditionalFormatting sqref="D2294">
    <cfRule type="timePeriod" dxfId="2738" priority="2707" timePeriod="lastWeek">
      <formula>AND(TODAY()-ROUNDDOWN(D2294,0)&gt;=(WEEKDAY(TODAY())),TODAY()-ROUNDDOWN(D2294,0)&lt;(WEEKDAY(TODAY())+7))</formula>
    </cfRule>
  </conditionalFormatting>
  <conditionalFormatting sqref="D2337">
    <cfRule type="timePeriod" dxfId="2737" priority="2706" timePeriod="lastWeek">
      <formula>AND(TODAY()-ROUNDDOWN(D2337,0)&gt;=(WEEKDAY(TODAY())),TODAY()-ROUNDDOWN(D2337,0)&lt;(WEEKDAY(TODAY())+7))</formula>
    </cfRule>
  </conditionalFormatting>
  <conditionalFormatting sqref="D2324">
    <cfRule type="timePeriod" dxfId="2736" priority="2705" timePeriod="lastWeek">
      <formula>AND(TODAY()-ROUNDDOWN(D2324,0)&gt;=(WEEKDAY(TODAY())),TODAY()-ROUNDDOWN(D2324,0)&lt;(WEEKDAY(TODAY())+7))</formula>
    </cfRule>
  </conditionalFormatting>
  <conditionalFormatting sqref="E2302">
    <cfRule type="timePeriod" dxfId="2735" priority="2704" timePeriod="lastWeek">
      <formula>AND(TODAY()-ROUNDDOWN(E2302,0)&gt;=(WEEKDAY(TODAY())),TODAY()-ROUNDDOWN(E2302,0)&lt;(WEEKDAY(TODAY())+7))</formula>
    </cfRule>
  </conditionalFormatting>
  <conditionalFormatting sqref="D2299">
    <cfRule type="timePeriod" dxfId="2734" priority="2703" timePeriod="lastWeek">
      <formula>AND(TODAY()-ROUNDDOWN(D2299,0)&gt;=(WEEKDAY(TODAY())),TODAY()-ROUNDDOWN(D2299,0)&lt;(WEEKDAY(TODAY())+7))</formula>
    </cfRule>
  </conditionalFormatting>
  <conditionalFormatting sqref="E2294">
    <cfRule type="timePeriod" dxfId="2733" priority="2702" timePeriod="lastWeek">
      <formula>AND(TODAY()-ROUNDDOWN(E2294,0)&gt;=(WEEKDAY(TODAY())),TODAY()-ROUNDDOWN(E2294,0)&lt;(WEEKDAY(TODAY())+7))</formula>
    </cfRule>
  </conditionalFormatting>
  <conditionalFormatting sqref="D2313">
    <cfRule type="timePeriod" dxfId="2732" priority="2701" timePeriod="lastWeek">
      <formula>AND(TODAY()-ROUNDDOWN(D2313,0)&gt;=(WEEKDAY(TODAY())),TODAY()-ROUNDDOWN(D2313,0)&lt;(WEEKDAY(TODAY())+7))</formula>
    </cfRule>
  </conditionalFormatting>
  <conditionalFormatting sqref="E2299">
    <cfRule type="timePeriod" dxfId="2731" priority="2700" timePeriod="lastWeek">
      <formula>AND(TODAY()-ROUNDDOWN(E2299,0)&gt;=(WEEKDAY(TODAY())),TODAY()-ROUNDDOWN(E2299,0)&lt;(WEEKDAY(TODAY())+7))</formula>
    </cfRule>
  </conditionalFormatting>
  <conditionalFormatting sqref="D2309">
    <cfRule type="timePeriod" dxfId="2730" priority="2699" timePeriod="lastWeek">
      <formula>AND(TODAY()-ROUNDDOWN(D2309,0)&gt;=(WEEKDAY(TODAY())),TODAY()-ROUNDDOWN(D2309,0)&lt;(WEEKDAY(TODAY())+7))</formula>
    </cfRule>
  </conditionalFormatting>
  <conditionalFormatting sqref="D2331">
    <cfRule type="timePeriod" dxfId="2729" priority="2698" timePeriod="lastWeek">
      <formula>AND(TODAY()-ROUNDDOWN(D2331,0)&gt;=(WEEKDAY(TODAY())),TODAY()-ROUNDDOWN(D2331,0)&lt;(WEEKDAY(TODAY())+7))</formula>
    </cfRule>
  </conditionalFormatting>
  <conditionalFormatting sqref="D2311">
    <cfRule type="timePeriod" dxfId="2728" priority="2697" timePeriod="lastWeek">
      <formula>AND(TODAY()-ROUNDDOWN(D2311,0)&gt;=(WEEKDAY(TODAY())),TODAY()-ROUNDDOWN(D2311,0)&lt;(WEEKDAY(TODAY())+7))</formula>
    </cfRule>
  </conditionalFormatting>
  <conditionalFormatting sqref="D2332">
    <cfRule type="timePeriod" dxfId="2727" priority="2696" timePeriod="lastWeek">
      <formula>AND(TODAY()-ROUNDDOWN(D2332,0)&gt;=(WEEKDAY(TODAY())),TODAY()-ROUNDDOWN(D2332,0)&lt;(WEEKDAY(TODAY())+7))</formula>
    </cfRule>
  </conditionalFormatting>
  <conditionalFormatting sqref="D2340">
    <cfRule type="timePeriod" dxfId="2726" priority="2695" timePeriod="lastWeek">
      <formula>AND(TODAY()-ROUNDDOWN(D2340,0)&gt;=(WEEKDAY(TODAY())),TODAY()-ROUNDDOWN(D2340,0)&lt;(WEEKDAY(TODAY())+7))</formula>
    </cfRule>
  </conditionalFormatting>
  <conditionalFormatting sqref="D2278">
    <cfRule type="timePeriod" dxfId="2725" priority="2694" timePeriod="lastWeek">
      <formula>AND(TODAY()-ROUNDDOWN(D2278,0)&gt;=(WEEKDAY(TODAY())),TODAY()-ROUNDDOWN(D2278,0)&lt;(WEEKDAY(TODAY())+7))</formula>
    </cfRule>
  </conditionalFormatting>
  <conditionalFormatting sqref="D2320">
    <cfRule type="timePeriod" dxfId="2724" priority="2693" timePeriod="lastWeek">
      <formula>AND(TODAY()-ROUNDDOWN(D2320,0)&gt;=(WEEKDAY(TODAY())),TODAY()-ROUNDDOWN(D2320,0)&lt;(WEEKDAY(TODAY())+7))</formula>
    </cfRule>
  </conditionalFormatting>
  <conditionalFormatting sqref="D2329">
    <cfRule type="timePeriod" dxfId="2723" priority="2692" timePeriod="lastWeek">
      <formula>AND(TODAY()-ROUNDDOWN(D2329,0)&gt;=(WEEKDAY(TODAY())),TODAY()-ROUNDDOWN(D2329,0)&lt;(WEEKDAY(TODAY())+7))</formula>
    </cfRule>
  </conditionalFormatting>
  <conditionalFormatting sqref="D2263">
    <cfRule type="timePeriod" dxfId="2722" priority="2691" timePeriod="lastWeek">
      <formula>AND(TODAY()-ROUNDDOWN(D2263,0)&gt;=(WEEKDAY(TODAY())),TODAY()-ROUNDDOWN(D2263,0)&lt;(WEEKDAY(TODAY())+7))</formula>
    </cfRule>
  </conditionalFormatting>
  <conditionalFormatting sqref="D2321">
    <cfRule type="timePeriod" dxfId="2721" priority="2690" timePeriod="lastWeek">
      <formula>AND(TODAY()-ROUNDDOWN(D2321,0)&gt;=(WEEKDAY(TODAY())),TODAY()-ROUNDDOWN(D2321,0)&lt;(WEEKDAY(TODAY())+7))</formula>
    </cfRule>
  </conditionalFormatting>
  <conditionalFormatting sqref="D2322">
    <cfRule type="timePeriod" dxfId="2720" priority="2689" timePeriod="lastWeek">
      <formula>AND(TODAY()-ROUNDDOWN(D2322,0)&gt;=(WEEKDAY(TODAY())),TODAY()-ROUNDDOWN(D2322,0)&lt;(WEEKDAY(TODAY())+7))</formula>
    </cfRule>
  </conditionalFormatting>
  <conditionalFormatting sqref="D2333">
    <cfRule type="timePeriod" dxfId="2719" priority="2688" timePeriod="lastWeek">
      <formula>AND(TODAY()-ROUNDDOWN(D2333,0)&gt;=(WEEKDAY(TODAY())),TODAY()-ROUNDDOWN(D2333,0)&lt;(WEEKDAY(TODAY())+7))</formula>
    </cfRule>
  </conditionalFormatting>
  <conditionalFormatting sqref="D2301">
    <cfRule type="timePeriod" dxfId="2718" priority="2687" timePeriod="lastWeek">
      <formula>AND(TODAY()-ROUNDDOWN(D2301,0)&gt;=(WEEKDAY(TODAY())),TODAY()-ROUNDDOWN(D2301,0)&lt;(WEEKDAY(TODAY())+7))</formula>
    </cfRule>
  </conditionalFormatting>
  <conditionalFormatting sqref="D2293">
    <cfRule type="timePeriod" dxfId="2717" priority="2686" timePeriod="lastWeek">
      <formula>AND(TODAY()-ROUNDDOWN(D2293,0)&gt;=(WEEKDAY(TODAY())),TODAY()-ROUNDDOWN(D2293,0)&lt;(WEEKDAY(TODAY())+7))</formula>
    </cfRule>
  </conditionalFormatting>
  <conditionalFormatting sqref="D2294">
    <cfRule type="timePeriod" dxfId="2716" priority="2685" timePeriod="lastWeek">
      <formula>AND(TODAY()-ROUNDDOWN(D2294,0)&gt;=(WEEKDAY(TODAY())),TODAY()-ROUNDDOWN(D2294,0)&lt;(WEEKDAY(TODAY())+7))</formula>
    </cfRule>
  </conditionalFormatting>
  <conditionalFormatting sqref="D2286">
    <cfRule type="timePeriod" dxfId="2715" priority="2684" timePeriod="lastWeek">
      <formula>AND(TODAY()-ROUNDDOWN(D2286,0)&gt;=(WEEKDAY(TODAY())),TODAY()-ROUNDDOWN(D2286,0)&lt;(WEEKDAY(TODAY())+7))</formula>
    </cfRule>
  </conditionalFormatting>
  <conditionalFormatting sqref="D2279">
    <cfRule type="timePeriod" dxfId="2714" priority="2683" timePeriod="lastWeek">
      <formula>AND(TODAY()-ROUNDDOWN(D2279,0)&gt;=(WEEKDAY(TODAY())),TODAY()-ROUNDDOWN(D2279,0)&lt;(WEEKDAY(TODAY())+7))</formula>
    </cfRule>
  </conditionalFormatting>
  <conditionalFormatting sqref="D2340">
    <cfRule type="timePeriod" dxfId="2713" priority="2682" timePeriod="lastWeek">
      <formula>AND(TODAY()-ROUNDDOWN(D2340,0)&gt;=(WEEKDAY(TODAY())),TODAY()-ROUNDDOWN(D2340,0)&lt;(WEEKDAY(TODAY())+7))</formula>
    </cfRule>
  </conditionalFormatting>
  <conditionalFormatting sqref="D2276">
    <cfRule type="timePeriod" dxfId="2712" priority="2681" timePeriod="lastWeek">
      <formula>AND(TODAY()-ROUNDDOWN(D2276,0)&gt;=(WEEKDAY(TODAY())),TODAY()-ROUNDDOWN(D2276,0)&lt;(WEEKDAY(TODAY())+7))</formula>
    </cfRule>
  </conditionalFormatting>
  <conditionalFormatting sqref="D2266">
    <cfRule type="timePeriod" dxfId="2711" priority="2680" timePeriod="lastWeek">
      <formula>AND(TODAY()-ROUNDDOWN(D2266,0)&gt;=(WEEKDAY(TODAY())),TODAY()-ROUNDDOWN(D2266,0)&lt;(WEEKDAY(TODAY())+7))</formula>
    </cfRule>
  </conditionalFormatting>
  <conditionalFormatting sqref="D2300">
    <cfRule type="timePeriod" dxfId="2710" priority="2679" timePeriod="lastWeek">
      <formula>AND(TODAY()-ROUNDDOWN(D2300,0)&gt;=(WEEKDAY(TODAY())),TODAY()-ROUNDDOWN(D2300,0)&lt;(WEEKDAY(TODAY())+7))</formula>
    </cfRule>
  </conditionalFormatting>
  <conditionalFormatting sqref="D2262">
    <cfRule type="timePeriod" dxfId="2709" priority="2678" timePeriod="lastWeek">
      <formula>AND(TODAY()-ROUNDDOWN(D2262,0)&gt;=(WEEKDAY(TODAY())),TODAY()-ROUNDDOWN(D2262,0)&lt;(WEEKDAY(TODAY())+7))</formula>
    </cfRule>
  </conditionalFormatting>
  <conditionalFormatting sqref="E2339">
    <cfRule type="timePeriod" dxfId="2708" priority="2677" timePeriod="lastWeek">
      <formula>AND(TODAY()-ROUNDDOWN(E2339,0)&gt;=(WEEKDAY(TODAY())),TODAY()-ROUNDDOWN(E2339,0)&lt;(WEEKDAY(TODAY())+7))</formula>
    </cfRule>
  </conditionalFormatting>
  <conditionalFormatting sqref="D2341">
    <cfRule type="timePeriod" dxfId="2707" priority="2676" timePeriod="lastWeek">
      <formula>AND(TODAY()-ROUNDDOWN(D2341,0)&gt;=(WEEKDAY(TODAY())),TODAY()-ROUNDDOWN(D2341,0)&lt;(WEEKDAY(TODAY())+7))</formula>
    </cfRule>
  </conditionalFormatting>
  <conditionalFormatting sqref="D2318">
    <cfRule type="timePeriod" dxfId="2706" priority="2675" timePeriod="lastWeek">
      <formula>AND(TODAY()-ROUNDDOWN(D2318,0)&gt;=(WEEKDAY(TODAY())),TODAY()-ROUNDDOWN(D2318,0)&lt;(WEEKDAY(TODAY())+7))</formula>
    </cfRule>
  </conditionalFormatting>
  <conditionalFormatting sqref="D2331">
    <cfRule type="timePeriod" dxfId="2705" priority="2674" timePeriod="lastWeek">
      <formula>AND(TODAY()-ROUNDDOWN(D2331,0)&gt;=(WEEKDAY(TODAY())),TODAY()-ROUNDDOWN(D2331,0)&lt;(WEEKDAY(TODAY())+7))</formula>
    </cfRule>
  </conditionalFormatting>
  <conditionalFormatting sqref="D2284">
    <cfRule type="timePeriod" dxfId="2704" priority="2673" timePeriod="lastWeek">
      <formula>AND(TODAY()-ROUNDDOWN(D2284,0)&gt;=(WEEKDAY(TODAY())),TODAY()-ROUNDDOWN(D2284,0)&lt;(WEEKDAY(TODAY())+7))</formula>
    </cfRule>
  </conditionalFormatting>
  <conditionalFormatting sqref="D2288">
    <cfRule type="timePeriod" dxfId="2703" priority="2672" timePeriod="lastWeek">
      <formula>AND(TODAY()-ROUNDDOWN(D2288,0)&gt;=(WEEKDAY(TODAY())),TODAY()-ROUNDDOWN(D2288,0)&lt;(WEEKDAY(TODAY())+7))</formula>
    </cfRule>
  </conditionalFormatting>
  <conditionalFormatting sqref="D2289">
    <cfRule type="timePeriod" dxfId="2702" priority="2671" timePeriod="lastWeek">
      <formula>AND(TODAY()-ROUNDDOWN(D2289,0)&gt;=(WEEKDAY(TODAY())),TODAY()-ROUNDDOWN(D2289,0)&lt;(WEEKDAY(TODAY())+7))</formula>
    </cfRule>
  </conditionalFormatting>
  <conditionalFormatting sqref="D2287">
    <cfRule type="timePeriod" dxfId="2701" priority="2670" timePeriod="lastWeek">
      <formula>AND(TODAY()-ROUNDDOWN(D2287,0)&gt;=(WEEKDAY(TODAY())),TODAY()-ROUNDDOWN(D2287,0)&lt;(WEEKDAY(TODAY())+7))</formula>
    </cfRule>
  </conditionalFormatting>
  <conditionalFormatting sqref="D2330">
    <cfRule type="timePeriod" dxfId="2700" priority="2669" timePeriod="lastWeek">
      <formula>AND(TODAY()-ROUNDDOWN(D2330,0)&gt;=(WEEKDAY(TODAY())),TODAY()-ROUNDDOWN(D2330,0)&lt;(WEEKDAY(TODAY())+7))</formula>
    </cfRule>
  </conditionalFormatting>
  <conditionalFormatting sqref="D2261">
    <cfRule type="timePeriod" dxfId="2699" priority="2668" timePeriod="lastWeek">
      <formula>AND(TODAY()-ROUNDDOWN(D2261,0)&gt;=(WEEKDAY(TODAY())),TODAY()-ROUNDDOWN(D2261,0)&lt;(WEEKDAY(TODAY())+7))</formula>
    </cfRule>
  </conditionalFormatting>
  <conditionalFormatting sqref="D2342">
    <cfRule type="timePeriod" dxfId="2698" priority="2667" timePeriod="lastWeek">
      <formula>AND(TODAY()-ROUNDDOWN(D2342,0)&gt;=(WEEKDAY(TODAY())),TODAY()-ROUNDDOWN(D2342,0)&lt;(WEEKDAY(TODAY())+7))</formula>
    </cfRule>
  </conditionalFormatting>
  <conditionalFormatting sqref="D2277">
    <cfRule type="timePeriod" dxfId="2697" priority="2666" timePeriod="lastWeek">
      <formula>AND(TODAY()-ROUNDDOWN(D2277,0)&gt;=(WEEKDAY(TODAY())),TODAY()-ROUNDDOWN(D2277,0)&lt;(WEEKDAY(TODAY())+7))</formula>
    </cfRule>
  </conditionalFormatting>
  <conditionalFormatting sqref="D2279">
    <cfRule type="timePeriod" dxfId="2696" priority="2665" timePeriod="lastWeek">
      <formula>AND(TODAY()-ROUNDDOWN(D2279,0)&gt;=(WEEKDAY(TODAY())),TODAY()-ROUNDDOWN(D2279,0)&lt;(WEEKDAY(TODAY())+7))</formula>
    </cfRule>
  </conditionalFormatting>
  <conditionalFormatting sqref="D2278">
    <cfRule type="timePeriod" dxfId="2695" priority="2664" timePeriod="lastWeek">
      <formula>AND(TODAY()-ROUNDDOWN(D2278,0)&gt;=(WEEKDAY(TODAY())),TODAY()-ROUNDDOWN(D2278,0)&lt;(WEEKDAY(TODAY())+7))</formula>
    </cfRule>
  </conditionalFormatting>
  <conditionalFormatting sqref="D2280">
    <cfRule type="timePeriod" dxfId="2694" priority="2663" timePeriod="lastWeek">
      <formula>AND(TODAY()-ROUNDDOWN(D2280,0)&gt;=(WEEKDAY(TODAY())),TODAY()-ROUNDDOWN(D2280,0)&lt;(WEEKDAY(TODAY())+7))</formula>
    </cfRule>
  </conditionalFormatting>
  <conditionalFormatting sqref="E2245">
    <cfRule type="timePeriod" dxfId="2693" priority="2662" timePeriod="lastWeek">
      <formula>AND(TODAY()-ROUNDDOWN(E2245,0)&gt;=(WEEKDAY(TODAY())),TODAY()-ROUNDDOWN(E2245,0)&lt;(WEEKDAY(TODAY())+7))</formula>
    </cfRule>
  </conditionalFormatting>
  <conditionalFormatting sqref="D2324">
    <cfRule type="timePeriod" dxfId="2692" priority="2661" timePeriod="lastWeek">
      <formula>AND(TODAY()-ROUNDDOWN(D2324,0)&gt;=(WEEKDAY(TODAY())),TODAY()-ROUNDDOWN(D2324,0)&lt;(WEEKDAY(TODAY())+7))</formula>
    </cfRule>
  </conditionalFormatting>
  <conditionalFormatting sqref="D2260">
    <cfRule type="timePeriod" dxfId="2691" priority="2660" timePeriod="lastWeek">
      <formula>AND(TODAY()-ROUNDDOWN(D2260,0)&gt;=(WEEKDAY(TODAY())),TODAY()-ROUNDDOWN(D2260,0)&lt;(WEEKDAY(TODAY())+7))</formula>
    </cfRule>
  </conditionalFormatting>
  <conditionalFormatting sqref="E2335">
    <cfRule type="timePeriod" dxfId="2690" priority="2659" timePeriod="lastWeek">
      <formula>AND(TODAY()-ROUNDDOWN(E2335,0)&gt;=(WEEKDAY(TODAY())),TODAY()-ROUNDDOWN(E2335,0)&lt;(WEEKDAY(TODAY())+7))</formula>
    </cfRule>
  </conditionalFormatting>
  <conditionalFormatting sqref="D2299">
    <cfRule type="timePeriod" dxfId="2689" priority="2658" timePeriod="lastWeek">
      <formula>AND(TODAY()-ROUNDDOWN(D2299,0)&gt;=(WEEKDAY(TODAY())),TODAY()-ROUNDDOWN(D2299,0)&lt;(WEEKDAY(TODAY())+7))</formula>
    </cfRule>
  </conditionalFormatting>
  <conditionalFormatting sqref="D2303 D2306">
    <cfRule type="timePeriod" dxfId="2688" priority="2657" timePeriod="lastWeek">
      <formula>AND(TODAY()-ROUNDDOWN(D2303,0)&gt;=(WEEKDAY(TODAY())),TODAY()-ROUNDDOWN(D2303,0)&lt;(WEEKDAY(TODAY())+7))</formula>
    </cfRule>
  </conditionalFormatting>
  <conditionalFormatting sqref="D2282">
    <cfRule type="timePeriod" dxfId="2687" priority="2656" timePeriod="lastWeek">
      <formula>AND(TODAY()-ROUNDDOWN(D2282,0)&gt;=(WEEKDAY(TODAY())),TODAY()-ROUNDDOWN(D2282,0)&lt;(WEEKDAY(TODAY())+7))</formula>
    </cfRule>
  </conditionalFormatting>
  <conditionalFormatting sqref="E2334">
    <cfRule type="timePeriod" dxfId="2686" priority="2655" timePeriod="lastWeek">
      <formula>AND(TODAY()-ROUNDDOWN(E2334,0)&gt;=(WEEKDAY(TODAY())),TODAY()-ROUNDDOWN(E2334,0)&lt;(WEEKDAY(TODAY())+7))</formula>
    </cfRule>
  </conditionalFormatting>
  <conditionalFormatting sqref="E2337">
    <cfRule type="timePeriod" dxfId="2685" priority="2654" timePeriod="lastWeek">
      <formula>AND(TODAY()-ROUNDDOWN(E2337,0)&gt;=(WEEKDAY(TODAY())),TODAY()-ROUNDDOWN(E2337,0)&lt;(WEEKDAY(TODAY())+7))</formula>
    </cfRule>
  </conditionalFormatting>
  <conditionalFormatting sqref="D2281">
    <cfRule type="timePeriod" dxfId="2684" priority="2653" timePeriod="lastWeek">
      <formula>AND(TODAY()-ROUNDDOWN(D2281,0)&gt;=(WEEKDAY(TODAY())),TODAY()-ROUNDDOWN(D2281,0)&lt;(WEEKDAY(TODAY())+7))</formula>
    </cfRule>
  </conditionalFormatting>
  <conditionalFormatting sqref="D2264">
    <cfRule type="timePeriod" dxfId="2683" priority="2652" timePeriod="lastWeek">
      <formula>AND(TODAY()-ROUNDDOWN(D2264,0)&gt;=(WEEKDAY(TODAY())),TODAY()-ROUNDDOWN(D2264,0)&lt;(WEEKDAY(TODAY())+7))</formula>
    </cfRule>
  </conditionalFormatting>
  <conditionalFormatting sqref="D2311 D2313">
    <cfRule type="timePeriod" dxfId="2682" priority="2651" timePeriod="lastWeek">
      <formula>AND(TODAY()-ROUNDDOWN(D2311,0)&gt;=(WEEKDAY(TODAY())),TODAY()-ROUNDDOWN(D2311,0)&lt;(WEEKDAY(TODAY())+7))</formula>
    </cfRule>
  </conditionalFormatting>
  <conditionalFormatting sqref="D2283">
    <cfRule type="timePeriod" dxfId="2681" priority="2650" timePeriod="lastWeek">
      <formula>AND(TODAY()-ROUNDDOWN(D2283,0)&gt;=(WEEKDAY(TODAY())),TODAY()-ROUNDDOWN(D2283,0)&lt;(WEEKDAY(TODAY())+7))</formula>
    </cfRule>
  </conditionalFormatting>
  <conditionalFormatting sqref="E2340">
    <cfRule type="timePeriod" dxfId="2680" priority="2649" timePeriod="lastWeek">
      <formula>AND(TODAY()-ROUNDDOWN(E2340,0)&gt;=(WEEKDAY(TODAY())),TODAY()-ROUNDDOWN(E2340,0)&lt;(WEEKDAY(TODAY())+7))</formula>
    </cfRule>
  </conditionalFormatting>
  <conditionalFormatting sqref="D2314:D2316">
    <cfRule type="timePeriod" dxfId="2679" priority="2648" timePeriod="lastWeek">
      <formula>AND(TODAY()-ROUNDDOWN(D2314,0)&gt;=(WEEKDAY(TODAY())),TODAY()-ROUNDDOWN(D2314,0)&lt;(WEEKDAY(TODAY())+7))</formula>
    </cfRule>
  </conditionalFormatting>
  <conditionalFormatting sqref="E2338">
    <cfRule type="timePeriod" dxfId="2678" priority="2647" timePeriod="lastWeek">
      <formula>AND(TODAY()-ROUNDDOWN(E2338,0)&gt;=(WEEKDAY(TODAY())),TODAY()-ROUNDDOWN(E2338,0)&lt;(WEEKDAY(TODAY())+7))</formula>
    </cfRule>
  </conditionalFormatting>
  <conditionalFormatting sqref="D2325">
    <cfRule type="timePeriod" dxfId="2677" priority="2646" timePeriod="lastWeek">
      <formula>AND(TODAY()-ROUNDDOWN(D2325,0)&gt;=(WEEKDAY(TODAY())),TODAY()-ROUNDDOWN(D2325,0)&lt;(WEEKDAY(TODAY())+7))</formula>
    </cfRule>
  </conditionalFormatting>
  <conditionalFormatting sqref="D2258">
    <cfRule type="timePeriod" dxfId="2676" priority="2645" timePeriod="lastWeek">
      <formula>AND(TODAY()-ROUNDDOWN(D2258,0)&gt;=(WEEKDAY(TODAY())),TODAY()-ROUNDDOWN(D2258,0)&lt;(WEEKDAY(TODAY())+7))</formula>
    </cfRule>
  </conditionalFormatting>
  <conditionalFormatting sqref="E2258">
    <cfRule type="timePeriod" dxfId="2675" priority="2644" timePeriod="lastWeek">
      <formula>AND(TODAY()-ROUNDDOWN(E2258,0)&gt;=(WEEKDAY(TODAY())),TODAY()-ROUNDDOWN(E2258,0)&lt;(WEEKDAY(TODAY())+7))</formula>
    </cfRule>
  </conditionalFormatting>
  <conditionalFormatting sqref="E2261">
    <cfRule type="timePeriod" dxfId="2674" priority="2643" timePeriod="lastWeek">
      <formula>AND(TODAY()-ROUNDDOWN(E2261,0)&gt;=(WEEKDAY(TODAY())),TODAY()-ROUNDDOWN(E2261,0)&lt;(WEEKDAY(TODAY())+7))</formula>
    </cfRule>
  </conditionalFormatting>
  <conditionalFormatting sqref="E2256">
    <cfRule type="timePeriod" dxfId="2673" priority="2642" timePeriod="lastWeek">
      <formula>AND(TODAY()-ROUNDDOWN(E2256,0)&gt;=(WEEKDAY(TODAY())),TODAY()-ROUNDDOWN(E2256,0)&lt;(WEEKDAY(TODAY())+7))</formula>
    </cfRule>
  </conditionalFormatting>
  <conditionalFormatting sqref="D2285">
    <cfRule type="timePeriod" dxfId="2672" priority="2641" timePeriod="lastWeek">
      <formula>AND(TODAY()-ROUNDDOWN(D2285,0)&gt;=(WEEKDAY(TODAY())),TODAY()-ROUNDDOWN(D2285,0)&lt;(WEEKDAY(TODAY())+7))</formula>
    </cfRule>
  </conditionalFormatting>
  <conditionalFormatting sqref="D2304">
    <cfRule type="timePeriod" dxfId="2671" priority="2640" timePeriod="lastWeek">
      <formula>AND(TODAY()-ROUNDDOWN(D2304,0)&gt;=(WEEKDAY(TODAY())),TODAY()-ROUNDDOWN(D2304,0)&lt;(WEEKDAY(TODAY())+7))</formula>
    </cfRule>
  </conditionalFormatting>
  <conditionalFormatting sqref="D2295">
    <cfRule type="timePeriod" dxfId="2670" priority="2639" timePeriod="lastWeek">
      <formula>AND(TODAY()-ROUNDDOWN(D2295,0)&gt;=(WEEKDAY(TODAY())),TODAY()-ROUNDDOWN(D2295,0)&lt;(WEEKDAY(TODAY())+7))</formula>
    </cfRule>
  </conditionalFormatting>
  <conditionalFormatting sqref="E2295">
    <cfRule type="timePeriod" dxfId="2669" priority="2638" timePeriod="lastWeek">
      <formula>AND(TODAY()-ROUNDDOWN(E2295,0)&gt;=(WEEKDAY(TODAY())),TODAY()-ROUNDDOWN(E2295,0)&lt;(WEEKDAY(TODAY())+7))</formula>
    </cfRule>
  </conditionalFormatting>
  <conditionalFormatting sqref="E2300">
    <cfRule type="timePeriod" dxfId="2668" priority="2637" timePeriod="lastWeek">
      <formula>AND(TODAY()-ROUNDDOWN(E2300,0)&gt;=(WEEKDAY(TODAY())),TODAY()-ROUNDDOWN(E2300,0)&lt;(WEEKDAY(TODAY())+7))</formula>
    </cfRule>
  </conditionalFormatting>
  <conditionalFormatting sqref="D2295">
    <cfRule type="timePeriod" dxfId="2667" priority="2636" timePeriod="lastWeek">
      <formula>AND(TODAY()-ROUNDDOWN(D2295,0)&gt;=(WEEKDAY(TODAY())),TODAY()-ROUNDDOWN(D2295,0)&lt;(WEEKDAY(TODAY())+7))</formula>
    </cfRule>
  </conditionalFormatting>
  <conditionalFormatting sqref="D2305">
    <cfRule type="timePeriod" dxfId="2666" priority="2635" timePeriod="lastWeek">
      <formula>AND(TODAY()-ROUNDDOWN(D2305,0)&gt;=(WEEKDAY(TODAY())),TODAY()-ROUNDDOWN(D2305,0)&lt;(WEEKDAY(TODAY())+7))</formula>
    </cfRule>
  </conditionalFormatting>
  <conditionalFormatting sqref="D2305">
    <cfRule type="timePeriod" dxfId="2665" priority="2634" timePeriod="lastWeek">
      <formula>AND(TODAY()-ROUNDDOWN(D2305,0)&gt;=(WEEKDAY(TODAY())),TODAY()-ROUNDDOWN(D2305,0)&lt;(WEEKDAY(TODAY())+7))</formula>
    </cfRule>
  </conditionalFormatting>
  <conditionalFormatting sqref="D2326">
    <cfRule type="timePeriod" dxfId="2664" priority="2633" timePeriod="lastWeek">
      <formula>AND(TODAY()-ROUNDDOWN(D2326,0)&gt;=(WEEKDAY(TODAY())),TODAY()-ROUNDDOWN(D2326,0)&lt;(WEEKDAY(TODAY())+7))</formula>
    </cfRule>
  </conditionalFormatting>
  <conditionalFormatting sqref="D2326">
    <cfRule type="timePeriod" dxfId="2663" priority="2632" timePeriod="lastWeek">
      <formula>AND(TODAY()-ROUNDDOWN(D2326,0)&gt;=(WEEKDAY(TODAY())),TODAY()-ROUNDDOWN(D2326,0)&lt;(WEEKDAY(TODAY())+7))</formula>
    </cfRule>
  </conditionalFormatting>
  <conditionalFormatting sqref="E2296">
    <cfRule type="timePeriod" dxfId="2662" priority="2631" timePeriod="lastWeek">
      <formula>AND(TODAY()-ROUNDDOWN(E2296,0)&gt;=(WEEKDAY(TODAY())),TODAY()-ROUNDDOWN(E2296,0)&lt;(WEEKDAY(TODAY())+7))</formula>
    </cfRule>
  </conditionalFormatting>
  <conditionalFormatting sqref="D2296">
    <cfRule type="timePeriod" dxfId="2661" priority="2630" timePeriod="lastWeek">
      <formula>AND(TODAY()-ROUNDDOWN(D2296,0)&gt;=(WEEKDAY(TODAY())),TODAY()-ROUNDDOWN(D2296,0)&lt;(WEEKDAY(TODAY())+7))</formula>
    </cfRule>
  </conditionalFormatting>
  <conditionalFormatting sqref="D2296">
    <cfRule type="timePeriod" dxfId="2660" priority="2629" timePeriod="lastWeek">
      <formula>AND(TODAY()-ROUNDDOWN(D2296,0)&gt;=(WEEKDAY(TODAY())),TODAY()-ROUNDDOWN(D2296,0)&lt;(WEEKDAY(TODAY())+7))</formula>
    </cfRule>
  </conditionalFormatting>
  <conditionalFormatting sqref="E2301">
    <cfRule type="timePeriod" dxfId="2659" priority="2628" timePeriod="lastWeek">
      <formula>AND(TODAY()-ROUNDDOWN(E2301,0)&gt;=(WEEKDAY(TODAY())),TODAY()-ROUNDDOWN(E2301,0)&lt;(WEEKDAY(TODAY())+7))</formula>
    </cfRule>
  </conditionalFormatting>
  <conditionalFormatting sqref="D2327">
    <cfRule type="timePeriod" dxfId="2658" priority="2627" timePeriod="lastWeek">
      <formula>AND(TODAY()-ROUNDDOWN(D2327,0)&gt;=(WEEKDAY(TODAY())),TODAY()-ROUNDDOWN(D2327,0)&lt;(WEEKDAY(TODAY())+7))</formula>
    </cfRule>
  </conditionalFormatting>
  <conditionalFormatting sqref="E2304">
    <cfRule type="timePeriod" dxfId="2657" priority="2626" timePeriod="lastWeek">
      <formula>AND(TODAY()-ROUNDDOWN(E2304,0)&gt;=(WEEKDAY(TODAY())),TODAY()-ROUNDDOWN(E2304,0)&lt;(WEEKDAY(TODAY())+7))</formula>
    </cfRule>
  </conditionalFormatting>
  <conditionalFormatting sqref="D2304">
    <cfRule type="timePeriod" dxfId="2656" priority="2625" timePeriod="lastWeek">
      <formula>AND(TODAY()-ROUNDDOWN(D2304,0)&gt;=(WEEKDAY(TODAY())),TODAY()-ROUNDDOWN(D2304,0)&lt;(WEEKDAY(TODAY())+7))</formula>
    </cfRule>
  </conditionalFormatting>
  <conditionalFormatting sqref="D2312">
    <cfRule type="timePeriod" dxfId="2655" priority="2624" timePeriod="lastWeek">
      <formula>AND(TODAY()-ROUNDDOWN(D2312,0)&gt;=(WEEKDAY(TODAY())),TODAY()-ROUNDDOWN(D2312,0)&lt;(WEEKDAY(TODAY())+7))</formula>
    </cfRule>
  </conditionalFormatting>
  <conditionalFormatting sqref="D2312">
    <cfRule type="timePeriod" dxfId="2654" priority="2623" timePeriod="lastWeek">
      <formula>AND(TODAY()-ROUNDDOWN(D2312,0)&gt;=(WEEKDAY(TODAY())),TODAY()-ROUNDDOWN(D2312,0)&lt;(WEEKDAY(TODAY())+7))</formula>
    </cfRule>
  </conditionalFormatting>
  <conditionalFormatting sqref="E2253">
    <cfRule type="timePeriod" dxfId="2653" priority="2622" timePeriod="lastWeek">
      <formula>AND(TODAY()-ROUNDDOWN(E2253,0)&gt;=(WEEKDAY(TODAY())),TODAY()-ROUNDDOWN(E2253,0)&lt;(WEEKDAY(TODAY())+7))</formula>
    </cfRule>
  </conditionalFormatting>
  <conditionalFormatting sqref="D2328">
    <cfRule type="timePeriod" dxfId="2652" priority="2621" timePeriod="lastWeek">
      <formula>AND(TODAY()-ROUNDDOWN(D2328,0)&gt;=(WEEKDAY(TODAY())),TODAY()-ROUNDDOWN(D2328,0)&lt;(WEEKDAY(TODAY())+7))</formula>
    </cfRule>
  </conditionalFormatting>
  <conditionalFormatting sqref="D2327">
    <cfRule type="timePeriod" dxfId="2651" priority="2620" timePeriod="lastWeek">
      <formula>AND(TODAY()-ROUNDDOWN(D2327,0)&gt;=(WEEKDAY(TODAY())),TODAY()-ROUNDDOWN(D2327,0)&lt;(WEEKDAY(TODAY())+7))</formula>
    </cfRule>
  </conditionalFormatting>
  <conditionalFormatting sqref="D2328">
    <cfRule type="timePeriod" dxfId="2650" priority="2619" timePeriod="lastWeek">
      <formula>AND(TODAY()-ROUNDDOWN(D2328,0)&gt;=(WEEKDAY(TODAY())),TODAY()-ROUNDDOWN(D2328,0)&lt;(WEEKDAY(TODAY())+7))</formula>
    </cfRule>
  </conditionalFormatting>
  <conditionalFormatting sqref="E2249">
    <cfRule type="timePeriod" dxfId="2649" priority="2618" timePeriod="lastWeek">
      <formula>AND(TODAY()-ROUNDDOWN(E2249,0)&gt;=(WEEKDAY(TODAY())),TODAY()-ROUNDDOWN(E2249,0)&lt;(WEEKDAY(TODAY())+7))</formula>
    </cfRule>
  </conditionalFormatting>
  <conditionalFormatting sqref="E2246:E2247">
    <cfRule type="timePeriod" dxfId="2648" priority="2617" timePeriod="lastWeek">
      <formula>AND(TODAY()-ROUNDDOWN(E2246,0)&gt;=(WEEKDAY(TODAY())),TODAY()-ROUNDDOWN(E2246,0)&lt;(WEEKDAY(TODAY())+7))</formula>
    </cfRule>
  </conditionalFormatting>
  <conditionalFormatting sqref="E2248">
    <cfRule type="timePeriod" dxfId="2647" priority="2616" timePeriod="lastWeek">
      <formula>AND(TODAY()-ROUNDDOWN(E2248,0)&gt;=(WEEKDAY(TODAY())),TODAY()-ROUNDDOWN(E2248,0)&lt;(WEEKDAY(TODAY())+7))</formula>
    </cfRule>
  </conditionalFormatting>
  <conditionalFormatting sqref="E2251">
    <cfRule type="timePeriod" dxfId="2646" priority="2615" timePeriod="lastWeek">
      <formula>AND(TODAY()-ROUNDDOWN(E2251,0)&gt;=(WEEKDAY(TODAY())),TODAY()-ROUNDDOWN(E2251,0)&lt;(WEEKDAY(TODAY())+7))</formula>
    </cfRule>
  </conditionalFormatting>
  <conditionalFormatting sqref="E2250">
    <cfRule type="timePeriod" dxfId="2645" priority="2614" timePeriod="lastWeek">
      <formula>AND(TODAY()-ROUNDDOWN(E2250,0)&gt;=(WEEKDAY(TODAY())),TODAY()-ROUNDDOWN(E2250,0)&lt;(WEEKDAY(TODAY())+7))</formula>
    </cfRule>
  </conditionalFormatting>
  <conditionalFormatting sqref="E2254">
    <cfRule type="timePeriod" dxfId="2644" priority="2613" timePeriod="lastWeek">
      <formula>AND(TODAY()-ROUNDDOWN(E2254,0)&gt;=(WEEKDAY(TODAY())),TODAY()-ROUNDDOWN(E2254,0)&lt;(WEEKDAY(TODAY())+7))</formula>
    </cfRule>
  </conditionalFormatting>
  <conditionalFormatting sqref="E2257">
    <cfRule type="timePeriod" dxfId="2643" priority="2612" timePeriod="lastWeek">
      <formula>AND(TODAY()-ROUNDDOWN(E2257,0)&gt;=(WEEKDAY(TODAY())),TODAY()-ROUNDDOWN(E2257,0)&lt;(WEEKDAY(TODAY())+7))</formula>
    </cfRule>
  </conditionalFormatting>
  <conditionalFormatting sqref="E2255">
    <cfRule type="timePeriod" dxfId="2642" priority="2611" timePeriod="lastWeek">
      <formula>AND(TODAY()-ROUNDDOWN(E2255,0)&gt;=(WEEKDAY(TODAY())),TODAY()-ROUNDDOWN(E2255,0)&lt;(WEEKDAY(TODAY())+7))</formula>
    </cfRule>
  </conditionalFormatting>
  <conditionalFormatting sqref="D2264">
    <cfRule type="timePeriod" dxfId="2641" priority="2610" timePeriod="lastWeek">
      <formula>AND(TODAY()-ROUNDDOWN(D2264,0)&gt;=(WEEKDAY(TODAY())),TODAY()-ROUNDDOWN(D2264,0)&lt;(WEEKDAY(TODAY())+7))</formula>
    </cfRule>
  </conditionalFormatting>
  <conditionalFormatting sqref="D2265">
    <cfRule type="timePeriod" dxfId="2640" priority="2609" timePeriod="lastWeek">
      <formula>AND(TODAY()-ROUNDDOWN(D2265,0)&gt;=(WEEKDAY(TODAY())),TODAY()-ROUNDDOWN(D2265,0)&lt;(WEEKDAY(TODAY())+7))</formula>
    </cfRule>
  </conditionalFormatting>
  <conditionalFormatting sqref="D2265">
    <cfRule type="timePeriod" dxfId="2639" priority="2608" timePeriod="lastWeek">
      <formula>AND(TODAY()-ROUNDDOWN(D2265,0)&gt;=(WEEKDAY(TODAY())),TODAY()-ROUNDDOWN(D2265,0)&lt;(WEEKDAY(TODAY())+7))</formula>
    </cfRule>
  </conditionalFormatting>
  <conditionalFormatting sqref="D2267">
    <cfRule type="timePeriod" dxfId="2638" priority="2607" timePeriod="lastWeek">
      <formula>AND(TODAY()-ROUNDDOWN(D2267,0)&gt;=(WEEKDAY(TODAY())),TODAY()-ROUNDDOWN(D2267,0)&lt;(WEEKDAY(TODAY())+7))</formula>
    </cfRule>
  </conditionalFormatting>
  <conditionalFormatting sqref="D2267">
    <cfRule type="timePeriod" dxfId="2637" priority="2606" timePeriod="lastWeek">
      <formula>AND(TODAY()-ROUNDDOWN(D2267,0)&gt;=(WEEKDAY(TODAY())),TODAY()-ROUNDDOWN(D2267,0)&lt;(WEEKDAY(TODAY())+7))</formula>
    </cfRule>
  </conditionalFormatting>
  <conditionalFormatting sqref="D2268">
    <cfRule type="timePeriod" dxfId="2636" priority="2605" timePeriod="lastWeek">
      <formula>AND(TODAY()-ROUNDDOWN(D2268,0)&gt;=(WEEKDAY(TODAY())),TODAY()-ROUNDDOWN(D2268,0)&lt;(WEEKDAY(TODAY())+7))</formula>
    </cfRule>
  </conditionalFormatting>
  <conditionalFormatting sqref="D2268">
    <cfRule type="timePeriod" dxfId="2635" priority="2604" timePeriod="lastWeek">
      <formula>AND(TODAY()-ROUNDDOWN(D2268,0)&gt;=(WEEKDAY(TODAY())),TODAY()-ROUNDDOWN(D2268,0)&lt;(WEEKDAY(TODAY())+7))</formula>
    </cfRule>
  </conditionalFormatting>
  <conditionalFormatting sqref="D2269">
    <cfRule type="timePeriod" dxfId="2634" priority="2603" timePeriod="lastWeek">
      <formula>AND(TODAY()-ROUNDDOWN(D2269,0)&gt;=(WEEKDAY(TODAY())),TODAY()-ROUNDDOWN(D2269,0)&lt;(WEEKDAY(TODAY())+7))</formula>
    </cfRule>
  </conditionalFormatting>
  <conditionalFormatting sqref="D2269">
    <cfRule type="timePeriod" dxfId="2633" priority="2602" timePeriod="lastWeek">
      <formula>AND(TODAY()-ROUNDDOWN(D2269,0)&gt;=(WEEKDAY(TODAY())),TODAY()-ROUNDDOWN(D2269,0)&lt;(WEEKDAY(TODAY())+7))</formula>
    </cfRule>
  </conditionalFormatting>
  <conditionalFormatting sqref="D2271">
    <cfRule type="timePeriod" dxfId="2632" priority="2601" timePeriod="lastWeek">
      <formula>AND(TODAY()-ROUNDDOWN(D2271,0)&gt;=(WEEKDAY(TODAY())),TODAY()-ROUNDDOWN(D2271,0)&lt;(WEEKDAY(TODAY())+7))</formula>
    </cfRule>
  </conditionalFormatting>
  <conditionalFormatting sqref="D2271">
    <cfRule type="timePeriod" dxfId="2631" priority="2600" timePeriod="lastWeek">
      <formula>AND(TODAY()-ROUNDDOWN(D2271,0)&gt;=(WEEKDAY(TODAY())),TODAY()-ROUNDDOWN(D2271,0)&lt;(WEEKDAY(TODAY())+7))</formula>
    </cfRule>
  </conditionalFormatting>
  <conditionalFormatting sqref="D2270">
    <cfRule type="timePeriod" dxfId="2630" priority="2599" timePeriod="lastWeek">
      <formula>AND(TODAY()-ROUNDDOWN(D2270,0)&gt;=(WEEKDAY(TODAY())),TODAY()-ROUNDDOWN(D2270,0)&lt;(WEEKDAY(TODAY())+7))</formula>
    </cfRule>
  </conditionalFormatting>
  <conditionalFormatting sqref="D2270">
    <cfRule type="timePeriod" dxfId="2629" priority="2598" timePeriod="lastWeek">
      <formula>AND(TODAY()-ROUNDDOWN(D2270,0)&gt;=(WEEKDAY(TODAY())),TODAY()-ROUNDDOWN(D2270,0)&lt;(WEEKDAY(TODAY())+7))</formula>
    </cfRule>
  </conditionalFormatting>
  <conditionalFormatting sqref="D2272">
    <cfRule type="timePeriod" dxfId="2628" priority="2597" timePeriod="lastWeek">
      <formula>AND(TODAY()-ROUNDDOWN(D2272,0)&gt;=(WEEKDAY(TODAY())),TODAY()-ROUNDDOWN(D2272,0)&lt;(WEEKDAY(TODAY())+7))</formula>
    </cfRule>
  </conditionalFormatting>
  <conditionalFormatting sqref="D2272">
    <cfRule type="timePeriod" dxfId="2627" priority="2596" timePeriod="lastWeek">
      <formula>AND(TODAY()-ROUNDDOWN(D2272,0)&gt;=(WEEKDAY(TODAY())),TODAY()-ROUNDDOWN(D2272,0)&lt;(WEEKDAY(TODAY())+7))</formula>
    </cfRule>
  </conditionalFormatting>
  <conditionalFormatting sqref="D2274">
    <cfRule type="timePeriod" dxfId="2626" priority="2595" timePeriod="lastWeek">
      <formula>AND(TODAY()-ROUNDDOWN(D2274,0)&gt;=(WEEKDAY(TODAY())),TODAY()-ROUNDDOWN(D2274,0)&lt;(WEEKDAY(TODAY())+7))</formula>
    </cfRule>
  </conditionalFormatting>
  <conditionalFormatting sqref="D2274">
    <cfRule type="timePeriod" dxfId="2625" priority="2594" timePeriod="lastWeek">
      <formula>AND(TODAY()-ROUNDDOWN(D2274,0)&gt;=(WEEKDAY(TODAY())),TODAY()-ROUNDDOWN(D2274,0)&lt;(WEEKDAY(TODAY())+7))</formula>
    </cfRule>
  </conditionalFormatting>
  <conditionalFormatting sqref="D2273">
    <cfRule type="timePeriod" dxfId="2624" priority="2593" timePeriod="lastWeek">
      <formula>AND(TODAY()-ROUNDDOWN(D2273,0)&gt;=(WEEKDAY(TODAY())),TODAY()-ROUNDDOWN(D2273,0)&lt;(WEEKDAY(TODAY())+7))</formula>
    </cfRule>
  </conditionalFormatting>
  <conditionalFormatting sqref="D2273">
    <cfRule type="timePeriod" dxfId="2623" priority="2592" timePeriod="lastWeek">
      <formula>AND(TODAY()-ROUNDDOWN(D2273,0)&gt;=(WEEKDAY(TODAY())),TODAY()-ROUNDDOWN(D2273,0)&lt;(WEEKDAY(TODAY())+7))</formula>
    </cfRule>
  </conditionalFormatting>
  <conditionalFormatting sqref="D2307">
    <cfRule type="timePeriod" dxfId="2622" priority="2591" timePeriod="lastWeek">
      <formula>AND(TODAY()-ROUNDDOWN(D2307,0)&gt;=(WEEKDAY(TODAY())),TODAY()-ROUNDDOWN(D2307,0)&lt;(WEEKDAY(TODAY())+7))</formula>
    </cfRule>
  </conditionalFormatting>
  <conditionalFormatting sqref="D2307">
    <cfRule type="timePeriod" dxfId="2621" priority="2590" timePeriod="lastWeek">
      <formula>AND(TODAY()-ROUNDDOWN(D2307,0)&gt;=(WEEKDAY(TODAY())),TODAY()-ROUNDDOWN(D2307,0)&lt;(WEEKDAY(TODAY())+7))</formula>
    </cfRule>
  </conditionalFormatting>
  <conditionalFormatting sqref="E2308">
    <cfRule type="timePeriod" dxfId="2620" priority="2589" timePeriod="lastWeek">
      <formula>AND(TODAY()-ROUNDDOWN(E2308,0)&gt;=(WEEKDAY(TODAY())),TODAY()-ROUNDDOWN(E2308,0)&lt;(WEEKDAY(TODAY())+7))</formula>
    </cfRule>
  </conditionalFormatting>
  <conditionalFormatting sqref="D2308">
    <cfRule type="timePeriod" dxfId="2619" priority="2588" timePeriod="lastWeek">
      <formula>AND(TODAY()-ROUNDDOWN(D2308,0)&gt;=(WEEKDAY(TODAY())),TODAY()-ROUNDDOWN(D2308,0)&lt;(WEEKDAY(TODAY())+7))</formula>
    </cfRule>
  </conditionalFormatting>
  <conditionalFormatting sqref="D2308">
    <cfRule type="timePeriod" dxfId="2618" priority="2587" timePeriod="lastWeek">
      <formula>AND(TODAY()-ROUNDDOWN(D2308,0)&gt;=(WEEKDAY(TODAY())),TODAY()-ROUNDDOWN(D2308,0)&lt;(WEEKDAY(TODAY())+7))</formula>
    </cfRule>
  </conditionalFormatting>
  <conditionalFormatting sqref="D2388:D2389">
    <cfRule type="timePeriod" dxfId="2617" priority="2586" timePeriod="lastWeek">
      <formula>AND(TODAY()-ROUNDDOWN(D2388,0)&gt;=(WEEKDAY(TODAY())),TODAY()-ROUNDDOWN(D2388,0)&lt;(WEEKDAY(TODAY())+7))</formula>
    </cfRule>
  </conditionalFormatting>
  <conditionalFormatting sqref="D2361">
    <cfRule type="timePeriod" dxfId="2616" priority="2585" timePeriod="lastWeek">
      <formula>AND(TODAY()-ROUNDDOWN(D2361,0)&gt;=(WEEKDAY(TODAY())),TODAY()-ROUNDDOWN(D2361,0)&lt;(WEEKDAY(TODAY())+7))</formula>
    </cfRule>
  </conditionalFormatting>
  <conditionalFormatting sqref="D2366">
    <cfRule type="timePeriod" dxfId="2615" priority="2584" timePeriod="lastWeek">
      <formula>AND(TODAY()-ROUNDDOWN(D2366,0)&gt;=(WEEKDAY(TODAY())),TODAY()-ROUNDDOWN(D2366,0)&lt;(WEEKDAY(TODAY())+7))</formula>
    </cfRule>
  </conditionalFormatting>
  <conditionalFormatting sqref="D2383">
    <cfRule type="timePeriod" dxfId="2614" priority="2583" timePeriod="lastWeek">
      <formula>AND(TODAY()-ROUNDDOWN(D2383,0)&gt;=(WEEKDAY(TODAY())),TODAY()-ROUNDDOWN(D2383,0)&lt;(WEEKDAY(TODAY())+7))</formula>
    </cfRule>
  </conditionalFormatting>
  <conditionalFormatting sqref="D2362">
    <cfRule type="timePeriod" dxfId="2613" priority="2582" timePeriod="lastWeek">
      <formula>AND(TODAY()-ROUNDDOWN(D2362,0)&gt;=(WEEKDAY(TODAY())),TODAY()-ROUNDDOWN(D2362,0)&lt;(WEEKDAY(TODAY())+7))</formula>
    </cfRule>
  </conditionalFormatting>
  <conditionalFormatting sqref="D2377">
    <cfRule type="timePeriod" dxfId="2612" priority="2581" timePeriod="lastWeek">
      <formula>AND(TODAY()-ROUNDDOWN(D2377,0)&gt;=(WEEKDAY(TODAY())),TODAY()-ROUNDDOWN(D2377,0)&lt;(WEEKDAY(TODAY())+7))</formula>
    </cfRule>
  </conditionalFormatting>
  <conditionalFormatting sqref="D2365">
    <cfRule type="timePeriod" dxfId="2611" priority="2580" timePeriod="lastWeek">
      <formula>AND(TODAY()-ROUNDDOWN(D2365,0)&gt;=(WEEKDAY(TODAY())),TODAY()-ROUNDDOWN(D2365,0)&lt;(WEEKDAY(TODAY())+7))</formula>
    </cfRule>
  </conditionalFormatting>
  <conditionalFormatting sqref="D2356">
    <cfRule type="timePeriod" dxfId="2610" priority="2579" timePeriod="lastWeek">
      <formula>AND(TODAY()-ROUNDDOWN(D2356,0)&gt;=(WEEKDAY(TODAY())),TODAY()-ROUNDDOWN(D2356,0)&lt;(WEEKDAY(TODAY())+7))</formula>
    </cfRule>
  </conditionalFormatting>
  <conditionalFormatting sqref="D2357">
    <cfRule type="timePeriod" dxfId="2609" priority="2578" timePeriod="lastWeek">
      <formula>AND(TODAY()-ROUNDDOWN(D2357,0)&gt;=(WEEKDAY(TODAY())),TODAY()-ROUNDDOWN(D2357,0)&lt;(WEEKDAY(TODAY())+7))</formula>
    </cfRule>
  </conditionalFormatting>
  <conditionalFormatting sqref="D2367">
    <cfRule type="timePeriod" dxfId="2608" priority="2577" timePeriod="lastWeek">
      <formula>AND(TODAY()-ROUNDDOWN(D2367,0)&gt;=(WEEKDAY(TODAY())),TODAY()-ROUNDDOWN(D2367,0)&lt;(WEEKDAY(TODAY())+7))</formula>
    </cfRule>
  </conditionalFormatting>
  <conditionalFormatting sqref="D2358">
    <cfRule type="timePeriod" dxfId="2607" priority="2576" timePeriod="lastWeek">
      <formula>AND(TODAY()-ROUNDDOWN(D2358,0)&gt;=(WEEKDAY(TODAY())),TODAY()-ROUNDDOWN(D2358,0)&lt;(WEEKDAY(TODAY())+7))</formula>
    </cfRule>
  </conditionalFormatting>
  <conditionalFormatting sqref="D2380">
    <cfRule type="timePeriod" dxfId="2606" priority="2575" timePeriod="lastWeek">
      <formula>AND(TODAY()-ROUNDDOWN(D2380,0)&gt;=(WEEKDAY(TODAY())),TODAY()-ROUNDDOWN(D2380,0)&lt;(WEEKDAY(TODAY())+7))</formula>
    </cfRule>
  </conditionalFormatting>
  <conditionalFormatting sqref="D2359">
    <cfRule type="timePeriod" dxfId="2605" priority="2574" timePeriod="lastWeek">
      <formula>AND(TODAY()-ROUNDDOWN(D2359,0)&gt;=(WEEKDAY(TODAY())),TODAY()-ROUNDDOWN(D2359,0)&lt;(WEEKDAY(TODAY())+7))</formula>
    </cfRule>
  </conditionalFormatting>
  <conditionalFormatting sqref="D2351">
    <cfRule type="timePeriod" dxfId="2604" priority="2573" timePeriod="lastWeek">
      <formula>AND(TODAY()-ROUNDDOWN(D2351,0)&gt;=(WEEKDAY(TODAY())),TODAY()-ROUNDDOWN(D2351,0)&lt;(WEEKDAY(TODAY())+7))</formula>
    </cfRule>
  </conditionalFormatting>
  <conditionalFormatting sqref="D2350">
    <cfRule type="timePeriod" dxfId="2603" priority="2572" timePeriod="lastWeek">
      <formula>AND(TODAY()-ROUNDDOWN(D2350,0)&gt;=(WEEKDAY(TODAY())),TODAY()-ROUNDDOWN(D2350,0)&lt;(WEEKDAY(TODAY())+7))</formula>
    </cfRule>
  </conditionalFormatting>
  <conditionalFormatting sqref="D2381">
    <cfRule type="timePeriod" dxfId="2602" priority="2571" timePeriod="lastWeek">
      <formula>AND(TODAY()-ROUNDDOWN(D2381,0)&gt;=(WEEKDAY(TODAY())),TODAY()-ROUNDDOWN(D2381,0)&lt;(WEEKDAY(TODAY())+7))</formula>
    </cfRule>
  </conditionalFormatting>
  <conditionalFormatting sqref="D2344">
    <cfRule type="timePeriod" dxfId="2601" priority="2570" timePeriod="lastWeek">
      <formula>AND(TODAY()-ROUNDDOWN(D2344,0)&gt;=(WEEKDAY(TODAY())),TODAY()-ROUNDDOWN(D2344,0)&lt;(WEEKDAY(TODAY())+7))</formula>
    </cfRule>
  </conditionalFormatting>
  <conditionalFormatting sqref="D2414">
    <cfRule type="timePeriod" dxfId="2600" priority="2569" timePeriod="lastWeek">
      <formula>AND(TODAY()-ROUNDDOWN(D2414,0)&gt;=(WEEKDAY(TODAY())),TODAY()-ROUNDDOWN(D2414,0)&lt;(WEEKDAY(TODAY())+7))</formula>
    </cfRule>
  </conditionalFormatting>
  <conditionalFormatting sqref="E2395">
    <cfRule type="timePeriod" dxfId="2599" priority="2568" timePeriod="lastWeek">
      <formula>AND(TODAY()-ROUNDDOWN(E2395,0)&gt;=(WEEKDAY(TODAY())),TODAY()-ROUNDDOWN(E2395,0)&lt;(WEEKDAY(TODAY())+7))</formula>
    </cfRule>
  </conditionalFormatting>
  <conditionalFormatting sqref="D2417">
    <cfRule type="timePeriod" dxfId="2598" priority="2567" timePeriod="lastWeek">
      <formula>AND(TODAY()-ROUNDDOWN(D2417,0)&gt;=(WEEKDAY(TODAY())),TODAY()-ROUNDDOWN(D2417,0)&lt;(WEEKDAY(TODAY())+7))</formula>
    </cfRule>
  </conditionalFormatting>
  <conditionalFormatting sqref="D2416">
    <cfRule type="timePeriod" dxfId="2597" priority="2566" timePeriod="lastWeek">
      <formula>AND(TODAY()-ROUNDDOWN(D2416,0)&gt;=(WEEKDAY(TODAY())),TODAY()-ROUNDDOWN(D2416,0)&lt;(WEEKDAY(TODAY())+7))</formula>
    </cfRule>
  </conditionalFormatting>
  <conditionalFormatting sqref="E2384">
    <cfRule type="timePeriod" dxfId="2596" priority="2565" timePeriod="lastWeek">
      <formula>AND(TODAY()-ROUNDDOWN(E2384,0)&gt;=(WEEKDAY(TODAY())),TODAY()-ROUNDDOWN(E2384,0)&lt;(WEEKDAY(TODAY())+7))</formula>
    </cfRule>
  </conditionalFormatting>
  <conditionalFormatting sqref="D2349">
    <cfRule type="timePeriod" dxfId="2595" priority="2564" timePeriod="lastWeek">
      <formula>AND(TODAY()-ROUNDDOWN(D2349,0)&gt;=(WEEKDAY(TODAY())),TODAY()-ROUNDDOWN(D2349,0)&lt;(WEEKDAY(TODAY())+7))</formula>
    </cfRule>
  </conditionalFormatting>
  <conditionalFormatting sqref="D2384">
    <cfRule type="timePeriod" dxfId="2594" priority="2563" timePeriod="lastWeek">
      <formula>AND(TODAY()-ROUNDDOWN(D2384,0)&gt;=(WEEKDAY(TODAY())),TODAY()-ROUNDDOWN(D2384,0)&lt;(WEEKDAY(TODAY())+7))</formula>
    </cfRule>
  </conditionalFormatting>
  <conditionalFormatting sqref="D2389">
    <cfRule type="timePeriod" dxfId="2593" priority="2562" timePeriod="lastWeek">
      <formula>AND(TODAY()-ROUNDDOWN(D2389,0)&gt;=(WEEKDAY(TODAY())),TODAY()-ROUNDDOWN(D2389,0)&lt;(WEEKDAY(TODAY())+7))</formula>
    </cfRule>
  </conditionalFormatting>
  <conditionalFormatting sqref="D2415">
    <cfRule type="timePeriod" dxfId="2592" priority="2561" timePeriod="lastWeek">
      <formula>AND(TODAY()-ROUNDDOWN(D2415,0)&gt;=(WEEKDAY(TODAY())),TODAY()-ROUNDDOWN(D2415,0)&lt;(WEEKDAY(TODAY())+7))</formula>
    </cfRule>
  </conditionalFormatting>
  <conditionalFormatting sqref="E2396">
    <cfRule type="timePeriod" dxfId="2591" priority="2560" timePeriod="lastWeek">
      <formula>AND(TODAY()-ROUNDDOWN(E2396,0)&gt;=(WEEKDAY(TODAY())),TODAY()-ROUNDDOWN(E2396,0)&lt;(WEEKDAY(TODAY())+7))</formula>
    </cfRule>
  </conditionalFormatting>
  <conditionalFormatting sqref="D2388">
    <cfRule type="timePeriod" dxfId="2590" priority="2559" timePeriod="lastWeek">
      <formula>AND(TODAY()-ROUNDDOWN(D2388,0)&gt;=(WEEKDAY(TODAY())),TODAY()-ROUNDDOWN(D2388,0)&lt;(WEEKDAY(TODAY())+7))</formula>
    </cfRule>
  </conditionalFormatting>
  <conditionalFormatting sqref="D2386">
    <cfRule type="timePeriod" dxfId="2589" priority="2558" timePeriod="lastWeek">
      <formula>AND(TODAY()-ROUNDDOWN(D2386,0)&gt;=(WEEKDAY(TODAY())),TODAY()-ROUNDDOWN(D2386,0)&lt;(WEEKDAY(TODAY())+7))</formula>
    </cfRule>
  </conditionalFormatting>
  <conditionalFormatting sqref="D2385">
    <cfRule type="timePeriod" dxfId="2588" priority="2557" timePeriod="lastWeek">
      <formula>AND(TODAY()-ROUNDDOWN(D2385,0)&gt;=(WEEKDAY(TODAY())),TODAY()-ROUNDDOWN(D2385,0)&lt;(WEEKDAY(TODAY())+7))</formula>
    </cfRule>
  </conditionalFormatting>
  <conditionalFormatting sqref="D2353">
    <cfRule type="timePeriod" dxfId="2587" priority="2556" timePeriod="lastWeek">
      <formula>AND(TODAY()-ROUNDDOWN(D2353,0)&gt;=(WEEKDAY(TODAY())),TODAY()-ROUNDDOWN(D2353,0)&lt;(WEEKDAY(TODAY())+7))</formula>
    </cfRule>
  </conditionalFormatting>
  <conditionalFormatting sqref="D2355">
    <cfRule type="timePeriod" dxfId="2586" priority="2555" timePeriod="lastWeek">
      <formula>AND(TODAY()-ROUNDDOWN(D2355,0)&gt;=(WEEKDAY(TODAY())),TODAY()-ROUNDDOWN(D2355,0)&lt;(WEEKDAY(TODAY())+7))</formula>
    </cfRule>
  </conditionalFormatting>
  <conditionalFormatting sqref="D2361">
    <cfRule type="timePeriod" dxfId="2585" priority="2554" timePeriod="lastWeek">
      <formula>AND(TODAY()-ROUNDDOWN(D2361,0)&gt;=(WEEKDAY(TODAY())),TODAY()-ROUNDDOWN(D2361,0)&lt;(WEEKDAY(TODAY())+7))</formula>
    </cfRule>
  </conditionalFormatting>
  <conditionalFormatting sqref="D2419">
    <cfRule type="timePeriod" dxfId="2584" priority="2553" timePeriod="lastWeek">
      <formula>AND(TODAY()-ROUNDDOWN(D2419,0)&gt;=(WEEKDAY(TODAY())),TODAY()-ROUNDDOWN(D2419,0)&lt;(WEEKDAY(TODAY())+7))</formula>
    </cfRule>
  </conditionalFormatting>
  <conditionalFormatting sqref="D2418">
    <cfRule type="timePeriod" dxfId="2583" priority="2552" timePeriod="lastWeek">
      <formula>AND(TODAY()-ROUNDDOWN(D2418,0)&gt;=(WEEKDAY(TODAY())),TODAY()-ROUNDDOWN(D2418,0)&lt;(WEEKDAY(TODAY())+7))</formula>
    </cfRule>
  </conditionalFormatting>
  <conditionalFormatting sqref="D2381">
    <cfRule type="timePeriod" dxfId="2582" priority="2551" timePeriod="lastWeek">
      <formula>AND(TODAY()-ROUNDDOWN(D2381,0)&gt;=(WEEKDAY(TODAY())),TODAY()-ROUNDDOWN(D2381,0)&lt;(WEEKDAY(TODAY())+7))</formula>
    </cfRule>
  </conditionalFormatting>
  <conditionalFormatting sqref="D2356">
    <cfRule type="timePeriod" dxfId="2581" priority="2550" timePeriod="lastWeek">
      <formula>AND(TODAY()-ROUNDDOWN(D2356,0)&gt;=(WEEKDAY(TODAY())),TODAY()-ROUNDDOWN(D2356,0)&lt;(WEEKDAY(TODAY())+7))</formula>
    </cfRule>
  </conditionalFormatting>
  <conditionalFormatting sqref="D2367">
    <cfRule type="timePeriod" dxfId="2580" priority="2549" timePeriod="lastWeek">
      <formula>AND(TODAY()-ROUNDDOWN(D2367,0)&gt;=(WEEKDAY(TODAY())),TODAY()-ROUNDDOWN(D2367,0)&lt;(WEEKDAY(TODAY())+7))</formula>
    </cfRule>
  </conditionalFormatting>
  <conditionalFormatting sqref="D2352">
    <cfRule type="timePeriod" dxfId="2579" priority="2548" timePeriod="lastWeek">
      <formula>AND(TODAY()-ROUNDDOWN(D2352,0)&gt;=(WEEKDAY(TODAY())),TODAY()-ROUNDDOWN(D2352,0)&lt;(WEEKDAY(TODAY())+7))</formula>
    </cfRule>
  </conditionalFormatting>
  <conditionalFormatting sqref="D2357">
    <cfRule type="timePeriod" dxfId="2578" priority="2547" timePeriod="lastWeek">
      <formula>AND(TODAY()-ROUNDDOWN(D2357,0)&gt;=(WEEKDAY(TODAY())),TODAY()-ROUNDDOWN(D2357,0)&lt;(WEEKDAY(TODAY())+7))</formula>
    </cfRule>
  </conditionalFormatting>
  <conditionalFormatting sqref="E2416">
    <cfRule type="timePeriod" dxfId="2577" priority="2546" timePeriod="lastWeek">
      <formula>AND(TODAY()-ROUNDDOWN(E2416,0)&gt;=(WEEKDAY(TODAY())),TODAY()-ROUNDDOWN(E2416,0)&lt;(WEEKDAY(TODAY())+7))</formula>
    </cfRule>
  </conditionalFormatting>
  <conditionalFormatting sqref="D2382">
    <cfRule type="timePeriod" dxfId="2576" priority="2545" timePeriod="lastWeek">
      <formula>AND(TODAY()-ROUNDDOWN(D2382,0)&gt;=(WEEKDAY(TODAY())),TODAY()-ROUNDDOWN(D2382,0)&lt;(WEEKDAY(TODAY())+7))</formula>
    </cfRule>
  </conditionalFormatting>
  <conditionalFormatting sqref="D2382">
    <cfRule type="timePeriod" dxfId="2575" priority="2544" timePeriod="lastWeek">
      <formula>AND(TODAY()-ROUNDDOWN(D2382,0)&gt;=(WEEKDAY(TODAY())),TODAY()-ROUNDDOWN(D2382,0)&lt;(WEEKDAY(TODAY())+7))</formula>
    </cfRule>
  </conditionalFormatting>
  <conditionalFormatting sqref="D2366">
    <cfRule type="timePeriod" dxfId="2574" priority="2543" timePeriod="lastWeek">
      <formula>AND(TODAY()-ROUNDDOWN(D2366,0)&gt;=(WEEKDAY(TODAY())),TODAY()-ROUNDDOWN(D2366,0)&lt;(WEEKDAY(TODAY())+7))</formula>
    </cfRule>
  </conditionalFormatting>
  <conditionalFormatting sqref="D2418">
    <cfRule type="timePeriod" dxfId="2573" priority="2542" timePeriod="lastWeek">
      <formula>AND(TODAY()-ROUNDDOWN(D2418,0)&gt;=(WEEKDAY(TODAY())),TODAY()-ROUNDDOWN(D2418,0)&lt;(WEEKDAY(TODAY())+7))</formula>
    </cfRule>
  </conditionalFormatting>
  <conditionalFormatting sqref="D2351">
    <cfRule type="timePeriod" dxfId="2572" priority="2541" timePeriod="lastWeek">
      <formula>AND(TODAY()-ROUNDDOWN(D2351,0)&gt;=(WEEKDAY(TODAY())),TODAY()-ROUNDDOWN(D2351,0)&lt;(WEEKDAY(TODAY())+7))</formula>
    </cfRule>
  </conditionalFormatting>
  <conditionalFormatting sqref="D2350">
    <cfRule type="timePeriod" dxfId="2571" priority="2540" timePeriod="lastWeek">
      <formula>AND(TODAY()-ROUNDDOWN(D2350,0)&gt;=(WEEKDAY(TODAY())),TODAY()-ROUNDDOWN(D2350,0)&lt;(WEEKDAY(TODAY())+7))</formula>
    </cfRule>
  </conditionalFormatting>
  <conditionalFormatting sqref="D2365">
    <cfRule type="timePeriod" dxfId="2570" priority="2539" timePeriod="lastWeek">
      <formula>AND(TODAY()-ROUNDDOWN(D2365,0)&gt;=(WEEKDAY(TODAY())),TODAY()-ROUNDDOWN(D2365,0)&lt;(WEEKDAY(TODAY())+7))</formula>
    </cfRule>
  </conditionalFormatting>
  <conditionalFormatting sqref="D2358">
    <cfRule type="timePeriod" dxfId="2569" priority="2538" timePeriod="lastWeek">
      <formula>AND(TODAY()-ROUNDDOWN(D2358,0)&gt;=(WEEKDAY(TODAY())),TODAY()-ROUNDDOWN(D2358,0)&lt;(WEEKDAY(TODAY())+7))</formula>
    </cfRule>
  </conditionalFormatting>
  <conditionalFormatting sqref="D2419">
    <cfRule type="timePeriod" dxfId="2568" priority="2537" timePeriod="lastWeek">
      <formula>AND(TODAY()-ROUNDDOWN(D2419,0)&gt;=(WEEKDAY(TODAY())),TODAY()-ROUNDDOWN(D2419,0)&lt;(WEEKDAY(TODAY())+7))</formula>
    </cfRule>
  </conditionalFormatting>
  <conditionalFormatting sqref="D2417">
    <cfRule type="timePeriod" dxfId="2567" priority="2536" timePeriod="lastWeek">
      <formula>AND(TODAY()-ROUNDDOWN(D2417,0)&gt;=(WEEKDAY(TODAY())),TODAY()-ROUNDDOWN(D2417,0)&lt;(WEEKDAY(TODAY())+7))</formula>
    </cfRule>
  </conditionalFormatting>
  <conditionalFormatting sqref="E2408">
    <cfRule type="timePeriod" dxfId="2566" priority="2535" timePeriod="lastWeek">
      <formula>AND(TODAY()-ROUNDDOWN(E2408,0)&gt;=(WEEKDAY(TODAY())),TODAY()-ROUNDDOWN(E2408,0)&lt;(WEEKDAY(TODAY())+7))</formula>
    </cfRule>
  </conditionalFormatting>
  <conditionalFormatting sqref="D2362">
    <cfRule type="timePeriod" dxfId="2565" priority="2534" timePeriod="lastWeek">
      <formula>AND(TODAY()-ROUNDDOWN(D2362,0)&gt;=(WEEKDAY(TODAY())),TODAY()-ROUNDDOWN(D2362,0)&lt;(WEEKDAY(TODAY())+7))</formula>
    </cfRule>
  </conditionalFormatting>
  <conditionalFormatting sqref="D2380">
    <cfRule type="timePeriod" dxfId="2564" priority="2533" timePeriod="lastWeek">
      <formula>AND(TODAY()-ROUNDDOWN(D2380,0)&gt;=(WEEKDAY(TODAY())),TODAY()-ROUNDDOWN(D2380,0)&lt;(WEEKDAY(TODAY())+7))</formula>
    </cfRule>
  </conditionalFormatting>
  <conditionalFormatting sqref="D2381">
    <cfRule type="timePeriod" dxfId="2563" priority="2532" timePeriod="lastWeek">
      <formula>AND(TODAY()-ROUNDDOWN(D2381,0)&gt;=(WEEKDAY(TODAY())),TODAY()-ROUNDDOWN(D2381,0)&lt;(WEEKDAY(TODAY())+7))</formula>
    </cfRule>
  </conditionalFormatting>
  <conditionalFormatting sqref="D2383">
    <cfRule type="timePeriod" dxfId="2562" priority="2531" timePeriod="lastWeek">
      <formula>AND(TODAY()-ROUNDDOWN(D2383,0)&gt;=(WEEKDAY(TODAY())),TODAY()-ROUNDDOWN(D2383,0)&lt;(WEEKDAY(TODAY())+7))</formula>
    </cfRule>
  </conditionalFormatting>
  <conditionalFormatting sqref="D2344">
    <cfRule type="timePeriod" dxfId="2561" priority="2530" timePeriod="lastWeek">
      <formula>AND(TODAY()-ROUNDDOWN(D2344,0)&gt;=(WEEKDAY(TODAY())),TODAY()-ROUNDDOWN(D2344,0)&lt;(WEEKDAY(TODAY())+7))</formula>
    </cfRule>
  </conditionalFormatting>
  <conditionalFormatting sqref="D2384 D2386">
    <cfRule type="timePeriod" dxfId="2560" priority="2529" timePeriod="lastWeek">
      <formula>AND(TODAY()-ROUNDDOWN(D2384,0)&gt;=(WEEKDAY(TODAY())),TODAY()-ROUNDDOWN(D2384,0)&lt;(WEEKDAY(TODAY())+7))</formula>
    </cfRule>
  </conditionalFormatting>
  <conditionalFormatting sqref="E2412">
    <cfRule type="timePeriod" dxfId="2559" priority="2528" timePeriod="lastWeek">
      <formula>AND(TODAY()-ROUNDDOWN(E2412,0)&gt;=(WEEKDAY(TODAY())),TODAY()-ROUNDDOWN(E2412,0)&lt;(WEEKDAY(TODAY())+7))</formula>
    </cfRule>
  </conditionalFormatting>
  <conditionalFormatting sqref="D2387">
    <cfRule type="timePeriod" dxfId="2558" priority="2527" timePeriod="lastWeek">
      <formula>AND(TODAY()-ROUNDDOWN(D2387,0)&gt;=(WEEKDAY(TODAY())),TODAY()-ROUNDDOWN(D2387,0)&lt;(WEEKDAY(TODAY())+7))</formula>
    </cfRule>
  </conditionalFormatting>
  <conditionalFormatting sqref="D2349">
    <cfRule type="timePeriod" dxfId="2557" priority="2526" timePeriod="lastWeek">
      <formula>AND(TODAY()-ROUNDDOWN(D2349,0)&gt;=(WEEKDAY(TODAY())),TODAY()-ROUNDDOWN(D2349,0)&lt;(WEEKDAY(TODAY())+7))</formula>
    </cfRule>
  </conditionalFormatting>
  <conditionalFormatting sqref="D2359">
    <cfRule type="timePeriod" dxfId="2556" priority="2525" timePeriod="lastWeek">
      <formula>AND(TODAY()-ROUNDDOWN(D2359,0)&gt;=(WEEKDAY(TODAY())),TODAY()-ROUNDDOWN(D2359,0)&lt;(WEEKDAY(TODAY())+7))</formula>
    </cfRule>
  </conditionalFormatting>
  <conditionalFormatting sqref="E2359">
    <cfRule type="timePeriod" dxfId="2555" priority="2524" timePeriod="lastWeek">
      <formula>AND(TODAY()-ROUNDDOWN(E2359,0)&gt;=(WEEKDAY(TODAY())),TODAY()-ROUNDDOWN(E2359,0)&lt;(WEEKDAY(TODAY())+7))</formula>
    </cfRule>
  </conditionalFormatting>
  <conditionalFormatting sqref="E2365">
    <cfRule type="timePeriod" dxfId="2554" priority="2523" timePeriod="lastWeek">
      <formula>AND(TODAY()-ROUNDDOWN(E2365,0)&gt;=(WEEKDAY(TODAY())),TODAY()-ROUNDDOWN(E2365,0)&lt;(WEEKDAY(TODAY())+7))</formula>
    </cfRule>
  </conditionalFormatting>
  <conditionalFormatting sqref="D2377">
    <cfRule type="timePeriod" dxfId="2553" priority="2522" timePeriod="lastWeek">
      <formula>AND(TODAY()-ROUNDDOWN(D2377,0)&gt;=(WEEKDAY(TODAY())),TODAY()-ROUNDDOWN(D2377,0)&lt;(WEEKDAY(TODAY())+7))</formula>
    </cfRule>
  </conditionalFormatting>
  <conditionalFormatting sqref="E2357">
    <cfRule type="timePeriod" dxfId="2552" priority="2521" timePeriod="lastWeek">
      <formula>AND(TODAY()-ROUNDDOWN(E2357,0)&gt;=(WEEKDAY(TODAY())),TODAY()-ROUNDDOWN(E2357,0)&lt;(WEEKDAY(TODAY())+7))</formula>
    </cfRule>
  </conditionalFormatting>
  <conditionalFormatting sqref="D2385">
    <cfRule type="timePeriod" dxfId="2551" priority="2520" timePeriod="lastWeek">
      <formula>AND(TODAY()-ROUNDDOWN(D2385,0)&gt;=(WEEKDAY(TODAY())),TODAY()-ROUNDDOWN(D2385,0)&lt;(WEEKDAY(TODAY())+7))</formula>
    </cfRule>
  </conditionalFormatting>
  <conditionalFormatting sqref="D2353">
    <cfRule type="timePeriod" dxfId="2550" priority="2519" timePeriod="lastWeek">
      <formula>AND(TODAY()-ROUNDDOWN(D2353,0)&gt;=(WEEKDAY(TODAY())),TODAY()-ROUNDDOWN(D2353,0)&lt;(WEEKDAY(TODAY())+7))</formula>
    </cfRule>
  </conditionalFormatting>
  <conditionalFormatting sqref="E2353">
    <cfRule type="timePeriod" dxfId="2549" priority="2518" timePeriod="lastWeek">
      <formula>AND(TODAY()-ROUNDDOWN(E2353,0)&gt;=(WEEKDAY(TODAY())),TODAY()-ROUNDDOWN(E2353,0)&lt;(WEEKDAY(TODAY())+7))</formula>
    </cfRule>
  </conditionalFormatting>
  <conditionalFormatting sqref="D2355">
    <cfRule type="timePeriod" dxfId="2548" priority="2517" timePeriod="lastWeek">
      <formula>AND(TODAY()-ROUNDDOWN(D2355,0)&gt;=(WEEKDAY(TODAY())),TODAY()-ROUNDDOWN(D2355,0)&lt;(WEEKDAY(TODAY())+7))</formula>
    </cfRule>
  </conditionalFormatting>
  <conditionalFormatting sqref="E2355">
    <cfRule type="timePeriod" dxfId="2547" priority="2516" timePeriod="lastWeek">
      <formula>AND(TODAY()-ROUNDDOWN(E2355,0)&gt;=(WEEKDAY(TODAY())),TODAY()-ROUNDDOWN(E2355,0)&lt;(WEEKDAY(TODAY())+7))</formula>
    </cfRule>
  </conditionalFormatting>
  <conditionalFormatting sqref="E2358">
    <cfRule type="timePeriod" dxfId="2546" priority="2515" timePeriod="lastWeek">
      <formula>AND(TODAY()-ROUNDDOWN(E2358,0)&gt;=(WEEKDAY(TODAY())),TODAY()-ROUNDDOWN(E2358,0)&lt;(WEEKDAY(TODAY())+7))</formula>
    </cfRule>
  </conditionalFormatting>
  <conditionalFormatting sqref="E2356">
    <cfRule type="timePeriod" dxfId="2545" priority="2514" timePeriod="lastWeek">
      <formula>AND(TODAY()-ROUNDDOWN(E2356,0)&gt;=(WEEKDAY(TODAY())),TODAY()-ROUNDDOWN(E2356,0)&lt;(WEEKDAY(TODAY())+7))</formula>
    </cfRule>
  </conditionalFormatting>
  <conditionalFormatting sqref="D2372">
    <cfRule type="timePeriod" dxfId="2544" priority="2513" timePeriod="lastWeek">
      <formula>AND(TODAY()-ROUNDDOWN(D2372,0)&gt;=(WEEKDAY(TODAY())),TODAY()-ROUNDDOWN(D2372,0)&lt;(WEEKDAY(TODAY())+7))</formula>
    </cfRule>
  </conditionalFormatting>
  <conditionalFormatting sqref="D2345">
    <cfRule type="timePeriod" dxfId="2543" priority="2512" timePeriod="lastWeek">
      <formula>AND(TODAY()-ROUNDDOWN(D2345,0)&gt;=(WEEKDAY(TODAY())),TODAY()-ROUNDDOWN(D2345,0)&lt;(WEEKDAY(TODAY())+7))</formula>
    </cfRule>
  </conditionalFormatting>
  <conditionalFormatting sqref="D2372">
    <cfRule type="timePeriod" dxfId="2542" priority="2511" timePeriod="lastWeek">
      <formula>AND(TODAY()-ROUNDDOWN(D2372,0)&gt;=(WEEKDAY(TODAY())),TODAY()-ROUNDDOWN(D2372,0)&lt;(WEEKDAY(TODAY())+7))</formula>
    </cfRule>
  </conditionalFormatting>
  <conditionalFormatting sqref="D2370">
    <cfRule type="timePeriod" dxfId="2541" priority="2510" timePeriod="lastWeek">
      <formula>AND(TODAY()-ROUNDDOWN(D2370,0)&gt;=(WEEKDAY(TODAY())),TODAY()-ROUNDDOWN(D2370,0)&lt;(WEEKDAY(TODAY())+7))</formula>
    </cfRule>
  </conditionalFormatting>
  <conditionalFormatting sqref="D2370">
    <cfRule type="timePeriod" dxfId="2540" priority="2509" timePeriod="lastWeek">
      <formula>AND(TODAY()-ROUNDDOWN(D2370,0)&gt;=(WEEKDAY(TODAY())),TODAY()-ROUNDDOWN(D2370,0)&lt;(WEEKDAY(TODAY())+7))</formula>
    </cfRule>
  </conditionalFormatting>
  <conditionalFormatting sqref="E2387">
    <cfRule type="timePeriod" dxfId="2539" priority="2508" timePeriod="lastWeek">
      <formula>AND(TODAY()-ROUNDDOWN(E2387,0)&gt;=(WEEKDAY(TODAY())),TODAY()-ROUNDDOWN(E2387,0)&lt;(WEEKDAY(TODAY())+7))</formula>
    </cfRule>
  </conditionalFormatting>
  <conditionalFormatting sqref="D2387">
    <cfRule type="timePeriod" dxfId="2538" priority="2507" timePeriod="lastWeek">
      <formula>AND(TODAY()-ROUNDDOWN(D2387,0)&gt;=(WEEKDAY(TODAY())),TODAY()-ROUNDDOWN(D2387,0)&lt;(WEEKDAY(TODAY())+7))</formula>
    </cfRule>
  </conditionalFormatting>
  <conditionalFormatting sqref="D2371">
    <cfRule type="timePeriod" dxfId="2537" priority="2506" timePeriod="lastWeek">
      <formula>AND(TODAY()-ROUNDDOWN(D2371,0)&gt;=(WEEKDAY(TODAY())),TODAY()-ROUNDDOWN(D2371,0)&lt;(WEEKDAY(TODAY())+7))</formula>
    </cfRule>
  </conditionalFormatting>
  <conditionalFormatting sqref="D2345">
    <cfRule type="timePeriod" dxfId="2536" priority="2505" timePeriod="lastWeek">
      <formula>AND(TODAY()-ROUNDDOWN(D2345,0)&gt;=(WEEKDAY(TODAY())),TODAY()-ROUNDDOWN(D2345,0)&lt;(WEEKDAY(TODAY())+7))</formula>
    </cfRule>
  </conditionalFormatting>
  <conditionalFormatting sqref="D2376">
    <cfRule type="timePeriod" dxfId="2535" priority="2504" timePeriod="lastWeek">
      <formula>AND(TODAY()-ROUNDDOWN(D2376,0)&gt;=(WEEKDAY(TODAY())),TODAY()-ROUNDDOWN(D2376,0)&lt;(WEEKDAY(TODAY())+7))</formula>
    </cfRule>
  </conditionalFormatting>
  <conditionalFormatting sqref="D2346">
    <cfRule type="timePeriod" dxfId="2534" priority="2503" timePeriod="lastWeek">
      <formula>AND(TODAY()-ROUNDDOWN(D2346,0)&gt;=(WEEKDAY(TODAY())),TODAY()-ROUNDDOWN(D2346,0)&lt;(WEEKDAY(TODAY())+7))</formula>
    </cfRule>
  </conditionalFormatting>
  <conditionalFormatting sqref="D2363">
    <cfRule type="timePeriod" dxfId="2533" priority="2502" timePeriod="lastWeek">
      <formula>AND(TODAY()-ROUNDDOWN(D2363,0)&gt;=(WEEKDAY(TODAY())),TODAY()-ROUNDDOWN(D2363,0)&lt;(WEEKDAY(TODAY())+7))</formula>
    </cfRule>
  </conditionalFormatting>
  <conditionalFormatting sqref="D2364">
    <cfRule type="timePeriod" dxfId="2532" priority="2501" timePeriod="lastWeek">
      <formula>AND(TODAY()-ROUNDDOWN(D2364,0)&gt;=(WEEKDAY(TODAY())),TODAY()-ROUNDDOWN(D2364,0)&lt;(WEEKDAY(TODAY())+7))</formula>
    </cfRule>
  </conditionalFormatting>
  <conditionalFormatting sqref="D2346">
    <cfRule type="timePeriod" dxfId="2531" priority="2500" timePeriod="lastWeek">
      <formula>AND(TODAY()-ROUNDDOWN(D2346,0)&gt;=(WEEKDAY(TODAY())),TODAY()-ROUNDDOWN(D2346,0)&lt;(WEEKDAY(TODAY())+7))</formula>
    </cfRule>
  </conditionalFormatting>
  <conditionalFormatting sqref="D2347">
    <cfRule type="timePeriod" dxfId="2530" priority="2499" timePeriod="lastWeek">
      <formula>AND(TODAY()-ROUNDDOWN(D2347,0)&gt;=(WEEKDAY(TODAY())),TODAY()-ROUNDDOWN(D2347,0)&lt;(WEEKDAY(TODAY())+7))</formula>
    </cfRule>
  </conditionalFormatting>
  <conditionalFormatting sqref="D2347">
    <cfRule type="timePeriod" dxfId="2529" priority="2498" timePeriod="lastWeek">
      <formula>AND(TODAY()-ROUNDDOWN(D2347,0)&gt;=(WEEKDAY(TODAY())),TODAY()-ROUNDDOWN(D2347,0)&lt;(WEEKDAY(TODAY())+7))</formula>
    </cfRule>
  </conditionalFormatting>
  <conditionalFormatting sqref="D2348">
    <cfRule type="timePeriod" dxfId="2528" priority="2497" timePeriod="lastWeek">
      <formula>AND(TODAY()-ROUNDDOWN(D2348,0)&gt;=(WEEKDAY(TODAY())),TODAY()-ROUNDDOWN(D2348,0)&lt;(WEEKDAY(TODAY())+7))</formula>
    </cfRule>
  </conditionalFormatting>
  <conditionalFormatting sqref="D2348">
    <cfRule type="timePeriod" dxfId="2527" priority="2496" timePeriod="lastWeek">
      <formula>AND(TODAY()-ROUNDDOWN(D2348,0)&gt;=(WEEKDAY(TODAY())),TODAY()-ROUNDDOWN(D2348,0)&lt;(WEEKDAY(TODAY())+7))</formula>
    </cfRule>
  </conditionalFormatting>
  <conditionalFormatting sqref="D2363">
    <cfRule type="timePeriod" dxfId="2526" priority="2495" timePeriod="lastWeek">
      <formula>AND(TODAY()-ROUNDDOWN(D2363,0)&gt;=(WEEKDAY(TODAY())),TODAY()-ROUNDDOWN(D2363,0)&lt;(WEEKDAY(TODAY())+7))</formula>
    </cfRule>
  </conditionalFormatting>
  <conditionalFormatting sqref="D2427">
    <cfRule type="timePeriod" dxfId="2525" priority="2494" timePeriod="lastWeek">
      <formula>AND(TODAY()-ROUNDDOWN(D2427,0)&gt;=(WEEKDAY(TODAY())),TODAY()-ROUNDDOWN(D2427,0)&lt;(WEEKDAY(TODAY())+7))</formula>
    </cfRule>
  </conditionalFormatting>
  <conditionalFormatting sqref="D2364">
    <cfRule type="timePeriod" dxfId="2524" priority="2493" timePeriod="lastWeek">
      <formula>AND(TODAY()-ROUNDDOWN(D2364,0)&gt;=(WEEKDAY(TODAY())),TODAY()-ROUNDDOWN(D2364,0)&lt;(WEEKDAY(TODAY())+7))</formula>
    </cfRule>
  </conditionalFormatting>
  <conditionalFormatting sqref="D2368">
    <cfRule type="timePeriod" dxfId="2523" priority="2492" timePeriod="lastWeek">
      <formula>AND(TODAY()-ROUNDDOWN(D2368,0)&gt;=(WEEKDAY(TODAY())),TODAY()-ROUNDDOWN(D2368,0)&lt;(WEEKDAY(TODAY())+7))</formula>
    </cfRule>
  </conditionalFormatting>
  <conditionalFormatting sqref="D2368">
    <cfRule type="timePeriod" dxfId="2522" priority="2491" timePeriod="lastWeek">
      <formula>AND(TODAY()-ROUNDDOWN(D2368,0)&gt;=(WEEKDAY(TODAY())),TODAY()-ROUNDDOWN(D2368,0)&lt;(WEEKDAY(TODAY())+7))</formula>
    </cfRule>
  </conditionalFormatting>
  <conditionalFormatting sqref="D2369">
    <cfRule type="timePeriod" dxfId="2521" priority="2490" timePeriod="lastWeek">
      <formula>AND(TODAY()-ROUNDDOWN(D2369,0)&gt;=(WEEKDAY(TODAY())),TODAY()-ROUNDDOWN(D2369,0)&lt;(WEEKDAY(TODAY())+7))</formula>
    </cfRule>
  </conditionalFormatting>
  <conditionalFormatting sqref="D2369">
    <cfRule type="timePeriod" dxfId="2520" priority="2489" timePeriod="lastWeek">
      <formula>AND(TODAY()-ROUNDDOWN(D2369,0)&gt;=(WEEKDAY(TODAY())),TODAY()-ROUNDDOWN(D2369,0)&lt;(WEEKDAY(TODAY())+7))</formula>
    </cfRule>
  </conditionalFormatting>
  <conditionalFormatting sqref="D2371">
    <cfRule type="timePeriod" dxfId="2519" priority="2488" timePeriod="lastWeek">
      <formula>AND(TODAY()-ROUNDDOWN(D2371,0)&gt;=(WEEKDAY(TODAY())),TODAY()-ROUNDDOWN(D2371,0)&lt;(WEEKDAY(TODAY())+7))</formula>
    </cfRule>
  </conditionalFormatting>
  <conditionalFormatting sqref="D2373">
    <cfRule type="timePeriod" dxfId="2518" priority="2487" timePeriod="lastWeek">
      <formula>AND(TODAY()-ROUNDDOWN(D2373,0)&gt;=(WEEKDAY(TODAY())),TODAY()-ROUNDDOWN(D2373,0)&lt;(WEEKDAY(TODAY())+7))</formula>
    </cfRule>
  </conditionalFormatting>
  <conditionalFormatting sqref="D2373">
    <cfRule type="timePeriod" dxfId="2517" priority="2486" timePeriod="lastWeek">
      <formula>AND(TODAY()-ROUNDDOWN(D2373,0)&gt;=(WEEKDAY(TODAY())),TODAY()-ROUNDDOWN(D2373,0)&lt;(WEEKDAY(TODAY())+7))</formula>
    </cfRule>
  </conditionalFormatting>
  <conditionalFormatting sqref="D2374">
    <cfRule type="timePeriod" dxfId="2516" priority="2485" timePeriod="lastWeek">
      <formula>AND(TODAY()-ROUNDDOWN(D2374,0)&gt;=(WEEKDAY(TODAY())),TODAY()-ROUNDDOWN(D2374,0)&lt;(WEEKDAY(TODAY())+7))</formula>
    </cfRule>
  </conditionalFormatting>
  <conditionalFormatting sqref="D2374">
    <cfRule type="timePeriod" dxfId="2515" priority="2484" timePeriod="lastWeek">
      <formula>AND(TODAY()-ROUNDDOWN(D2374,0)&gt;=(WEEKDAY(TODAY())),TODAY()-ROUNDDOWN(D2374,0)&lt;(WEEKDAY(TODAY())+7))</formula>
    </cfRule>
  </conditionalFormatting>
  <conditionalFormatting sqref="D2376">
    <cfRule type="timePeriod" dxfId="2514" priority="2483" timePeriod="lastWeek">
      <formula>AND(TODAY()-ROUNDDOWN(D2376,0)&gt;=(WEEKDAY(TODAY())),TODAY()-ROUNDDOWN(D2376,0)&lt;(WEEKDAY(TODAY())+7))</formula>
    </cfRule>
  </conditionalFormatting>
  <conditionalFormatting sqref="D2375">
    <cfRule type="timePeriod" dxfId="2513" priority="2482" timePeriod="lastWeek">
      <formula>AND(TODAY()-ROUNDDOWN(D2375,0)&gt;=(WEEKDAY(TODAY())),TODAY()-ROUNDDOWN(D2375,0)&lt;(WEEKDAY(TODAY())+7))</formula>
    </cfRule>
  </conditionalFormatting>
  <conditionalFormatting sqref="D2375">
    <cfRule type="timePeriod" dxfId="2512" priority="2481" timePeriod="lastWeek">
      <formula>AND(TODAY()-ROUNDDOWN(D2375,0)&gt;=(WEEKDAY(TODAY())),TODAY()-ROUNDDOWN(D2375,0)&lt;(WEEKDAY(TODAY())+7))</formula>
    </cfRule>
  </conditionalFormatting>
  <conditionalFormatting sqref="E2409">
    <cfRule type="timePeriod" dxfId="2511" priority="2480" timePeriod="lastWeek">
      <formula>AND(TODAY()-ROUNDDOWN(E2409,0)&gt;=(WEEKDAY(TODAY())),TODAY()-ROUNDDOWN(E2409,0)&lt;(WEEKDAY(TODAY())+7))</formula>
    </cfRule>
  </conditionalFormatting>
  <conditionalFormatting sqref="E2410">
    <cfRule type="timePeriod" dxfId="2510" priority="2479" timePeriod="lastWeek">
      <formula>AND(TODAY()-ROUNDDOWN(E2410,0)&gt;=(WEEKDAY(TODAY())),TODAY()-ROUNDDOWN(E2410,0)&lt;(WEEKDAY(TODAY())+7))</formula>
    </cfRule>
  </conditionalFormatting>
  <conditionalFormatting sqref="E2415">
    <cfRule type="timePeriod" dxfId="2509" priority="2478" timePeriod="lastWeek">
      <formula>AND(TODAY()-ROUNDDOWN(E2415,0)&gt;=(WEEKDAY(TODAY())),TODAY()-ROUNDDOWN(E2415,0)&lt;(WEEKDAY(TODAY())+7))</formula>
    </cfRule>
  </conditionalFormatting>
  <conditionalFormatting sqref="E2413">
    <cfRule type="timePeriod" dxfId="2508" priority="2477" timePeriod="lastWeek">
      <formula>AND(TODAY()-ROUNDDOWN(E2413,0)&gt;=(WEEKDAY(TODAY())),TODAY()-ROUNDDOWN(E2413,0)&lt;(WEEKDAY(TODAY())+7))</formula>
    </cfRule>
  </conditionalFormatting>
  <conditionalFormatting sqref="D2448">
    <cfRule type="timePeriod" dxfId="2507" priority="2476" timePeriod="lastWeek">
      <formula>AND(TODAY()-ROUNDDOWN(D2448,0)&gt;=(WEEKDAY(TODAY())),TODAY()-ROUNDDOWN(D2448,0)&lt;(WEEKDAY(TODAY())+7))</formula>
    </cfRule>
  </conditionalFormatting>
  <conditionalFormatting sqref="D2446">
    <cfRule type="timePeriod" dxfId="2506" priority="2475" timePeriod="lastWeek">
      <formula>AND(TODAY()-ROUNDDOWN(D2446,0)&gt;=(WEEKDAY(TODAY())),TODAY()-ROUNDDOWN(D2446,0)&lt;(WEEKDAY(TODAY())+7))</formula>
    </cfRule>
  </conditionalFormatting>
  <conditionalFormatting sqref="D2445">
    <cfRule type="timePeriod" dxfId="2505" priority="2474" timePeriod="lastWeek">
      <formula>AND(TODAY()-ROUNDDOWN(D2445,0)&gt;=(WEEKDAY(TODAY())),TODAY()-ROUNDDOWN(D2445,0)&lt;(WEEKDAY(TODAY())+7))</formula>
    </cfRule>
  </conditionalFormatting>
  <conditionalFormatting sqref="D2425">
    <cfRule type="timePeriod" dxfId="2504" priority="2473" timePeriod="lastWeek">
      <formula>AND(TODAY()-ROUNDDOWN(D2425,0)&gt;=(WEEKDAY(TODAY())),TODAY()-ROUNDDOWN(D2425,0)&lt;(WEEKDAY(TODAY())+7))</formula>
    </cfRule>
  </conditionalFormatting>
  <conditionalFormatting sqref="D2424">
    <cfRule type="timePeriod" dxfId="2503" priority="2472" timePeriod="lastWeek">
      <formula>AND(TODAY()-ROUNDDOWN(D2424,0)&gt;=(WEEKDAY(TODAY())),TODAY()-ROUNDDOWN(D2424,0)&lt;(WEEKDAY(TODAY())+7))</formula>
    </cfRule>
  </conditionalFormatting>
  <conditionalFormatting sqref="D2429">
    <cfRule type="timePeriod" dxfId="2502" priority="2471" timePeriod="lastWeek">
      <formula>AND(TODAY()-ROUNDDOWN(D2429,0)&gt;=(WEEKDAY(TODAY())),TODAY()-ROUNDDOWN(D2429,0)&lt;(WEEKDAY(TODAY())+7))</formula>
    </cfRule>
  </conditionalFormatting>
  <conditionalFormatting sqref="D2435">
    <cfRule type="timePeriod" dxfId="2501" priority="2470" timePeriod="lastWeek">
      <formula>AND(TODAY()-ROUNDDOWN(D2435,0)&gt;=(WEEKDAY(TODAY())),TODAY()-ROUNDDOWN(D2435,0)&lt;(WEEKDAY(TODAY())+7))</formula>
    </cfRule>
  </conditionalFormatting>
  <conditionalFormatting sqref="D2438">
    <cfRule type="timePeriod" dxfId="2500" priority="2469" timePeriod="lastWeek">
      <formula>AND(TODAY()-ROUNDDOWN(D2438,0)&gt;=(WEEKDAY(TODAY())),TODAY()-ROUNDDOWN(D2438,0)&lt;(WEEKDAY(TODAY())+7))</formula>
    </cfRule>
  </conditionalFormatting>
  <conditionalFormatting sqref="D2447">
    <cfRule type="timePeriod" dxfId="2499" priority="2468" timePeriod="lastWeek">
      <formula>AND(TODAY()-ROUNDDOWN(D2447,0)&gt;=(WEEKDAY(TODAY())),TODAY()-ROUNDDOWN(D2447,0)&lt;(WEEKDAY(TODAY())+7))</formula>
    </cfRule>
  </conditionalFormatting>
  <conditionalFormatting sqref="D2426">
    <cfRule type="timePeriod" dxfId="2498" priority="2467" timePeriod="lastWeek">
      <formula>AND(TODAY()-ROUNDDOWN(D2426,0)&gt;=(WEEKDAY(TODAY())),TODAY()-ROUNDDOWN(D2426,0)&lt;(WEEKDAY(TODAY())+7))</formula>
    </cfRule>
  </conditionalFormatting>
  <conditionalFormatting sqref="E2420">
    <cfRule type="timePeriod" dxfId="2497" priority="2466" timePeriod="lastWeek">
      <formula>AND(TODAY()-ROUNDDOWN(E2420,0)&gt;=(WEEKDAY(TODAY())),TODAY()-ROUNDDOWN(E2420,0)&lt;(WEEKDAY(TODAY())+7))</formula>
    </cfRule>
  </conditionalFormatting>
  <conditionalFormatting sqref="D2431">
    <cfRule type="timePeriod" dxfId="2496" priority="2465" timePeriod="lastWeek">
      <formula>AND(TODAY()-ROUNDDOWN(D2431,0)&gt;=(WEEKDAY(TODAY())),TODAY()-ROUNDDOWN(D2431,0)&lt;(WEEKDAY(TODAY())+7))</formula>
    </cfRule>
  </conditionalFormatting>
  <conditionalFormatting sqref="D2430">
    <cfRule type="timePeriod" dxfId="2495" priority="2464" timePeriod="lastWeek">
      <formula>AND(TODAY()-ROUNDDOWN(D2430,0)&gt;=(WEEKDAY(TODAY())),TODAY()-ROUNDDOWN(D2430,0)&lt;(WEEKDAY(TODAY())+7))</formula>
    </cfRule>
  </conditionalFormatting>
  <conditionalFormatting sqref="D2451">
    <cfRule type="timePeriod" dxfId="2494" priority="2463" timePeriod="lastWeek">
      <formula>AND(TODAY()-ROUNDDOWN(D2451,0)&gt;=(WEEKDAY(TODAY())),TODAY()-ROUNDDOWN(D2451,0)&lt;(WEEKDAY(TODAY())+7))</formula>
    </cfRule>
  </conditionalFormatting>
  <conditionalFormatting sqref="D2453">
    <cfRule type="timePeriod" dxfId="2493" priority="2462" timePeriod="lastWeek">
      <formula>AND(TODAY()-ROUNDDOWN(D2453,0)&gt;=(WEEKDAY(TODAY())),TODAY()-ROUNDDOWN(D2453,0)&lt;(WEEKDAY(TODAY())+7))</formula>
    </cfRule>
  </conditionalFormatting>
  <conditionalFormatting sqref="E2444">
    <cfRule type="timePeriod" dxfId="2492" priority="2461" timePeriod="lastWeek">
      <formula>AND(TODAY()-ROUNDDOWN(E2444,0)&gt;=(WEEKDAY(TODAY())),TODAY()-ROUNDDOWN(E2444,0)&lt;(WEEKDAY(TODAY())+7))</formula>
    </cfRule>
  </conditionalFormatting>
  <conditionalFormatting sqref="E2447">
    <cfRule type="timePeriod" dxfId="2491" priority="2460" timePeriod="lastWeek">
      <formula>AND(TODAY()-ROUNDDOWN(E2447,0)&gt;=(WEEKDAY(TODAY())),TODAY()-ROUNDDOWN(E2447,0)&lt;(WEEKDAY(TODAY())+7))</formula>
    </cfRule>
  </conditionalFormatting>
  <conditionalFormatting sqref="D2469">
    <cfRule type="timePeriod" dxfId="2490" priority="2459" timePeriod="lastWeek">
      <formula>AND(TODAY()-ROUNDDOWN(D2469,0)&gt;=(WEEKDAY(TODAY())),TODAY()-ROUNDDOWN(D2469,0)&lt;(WEEKDAY(TODAY())+7))</formula>
    </cfRule>
  </conditionalFormatting>
  <conditionalFormatting sqref="D2452">
    <cfRule type="timePeriod" dxfId="2489" priority="2458" timePeriod="lastWeek">
      <formula>AND(TODAY()-ROUNDDOWN(D2452,0)&gt;=(WEEKDAY(TODAY())),TODAY()-ROUNDDOWN(D2452,0)&lt;(WEEKDAY(TODAY())+7))</formula>
    </cfRule>
  </conditionalFormatting>
  <conditionalFormatting sqref="D2425">
    <cfRule type="timePeriod" dxfId="2488" priority="2457" timePeriod="lastWeek">
      <formula>AND(TODAY()-ROUNDDOWN(D2425,0)&gt;=(WEEKDAY(TODAY())),TODAY()-ROUNDDOWN(D2425,0)&lt;(WEEKDAY(TODAY())+7))</formula>
    </cfRule>
  </conditionalFormatting>
  <conditionalFormatting sqref="D2422">
    <cfRule type="timePeriod" dxfId="2487" priority="2456" timePeriod="lastWeek">
      <formula>AND(TODAY()-ROUNDDOWN(D2422,0)&gt;=(WEEKDAY(TODAY())),TODAY()-ROUNDDOWN(D2422,0)&lt;(WEEKDAY(TODAY())+7))</formula>
    </cfRule>
  </conditionalFormatting>
  <conditionalFormatting sqref="D2423">
    <cfRule type="timePeriod" dxfId="2486" priority="2455" timePeriod="lastWeek">
      <formula>AND(TODAY()-ROUNDDOWN(D2423,0)&gt;=(WEEKDAY(TODAY())),TODAY()-ROUNDDOWN(D2423,0)&lt;(WEEKDAY(TODAY())+7))</formula>
    </cfRule>
  </conditionalFormatting>
  <conditionalFormatting sqref="D2429">
    <cfRule type="timePeriod" dxfId="2485" priority="2454" timePeriod="lastWeek">
      <formula>AND(TODAY()-ROUNDDOWN(D2429,0)&gt;=(WEEKDAY(TODAY())),TODAY()-ROUNDDOWN(D2429,0)&lt;(WEEKDAY(TODAY())+7))</formula>
    </cfRule>
  </conditionalFormatting>
  <conditionalFormatting sqref="D2424">
    <cfRule type="timePeriod" dxfId="2484" priority="2453" timePeriod="lastWeek">
      <formula>AND(TODAY()-ROUNDDOWN(D2424,0)&gt;=(WEEKDAY(TODAY())),TODAY()-ROUNDDOWN(D2424,0)&lt;(WEEKDAY(TODAY())+7))</formula>
    </cfRule>
  </conditionalFormatting>
  <conditionalFormatting sqref="D2421">
    <cfRule type="timePeriod" dxfId="2483" priority="2452" timePeriod="lastWeek">
      <formula>AND(TODAY()-ROUNDDOWN(D2421,0)&gt;=(WEEKDAY(TODAY())),TODAY()-ROUNDDOWN(D2421,0)&lt;(WEEKDAY(TODAY())+7))</formula>
    </cfRule>
  </conditionalFormatting>
  <conditionalFormatting sqref="D2435">
    <cfRule type="timePeriod" dxfId="2482" priority="2451" timePeriod="lastWeek">
      <formula>AND(TODAY()-ROUNDDOWN(D2435,0)&gt;=(WEEKDAY(TODAY())),TODAY()-ROUNDDOWN(D2435,0)&lt;(WEEKDAY(TODAY())+7))</formula>
    </cfRule>
  </conditionalFormatting>
  <conditionalFormatting sqref="D2430">
    <cfRule type="timePeriod" dxfId="2481" priority="2450" timePeriod="lastWeek">
      <formula>AND(TODAY()-ROUNDDOWN(D2430,0)&gt;=(WEEKDAY(TODAY())),TODAY()-ROUNDDOWN(D2430,0)&lt;(WEEKDAY(TODAY())+7))</formula>
    </cfRule>
  </conditionalFormatting>
  <conditionalFormatting sqref="D2452">
    <cfRule type="timePeriod" dxfId="2480" priority="2449" timePeriod="lastWeek">
      <formula>AND(TODAY()-ROUNDDOWN(D2452,0)&gt;=(WEEKDAY(TODAY())),TODAY()-ROUNDDOWN(D2452,0)&lt;(WEEKDAY(TODAY())+7))</formula>
    </cfRule>
  </conditionalFormatting>
  <conditionalFormatting sqref="D2451">
    <cfRule type="timePeriod" dxfId="2479" priority="2448" timePeriod="lastWeek">
      <formula>AND(TODAY()-ROUNDDOWN(D2451,0)&gt;=(WEEKDAY(TODAY())),TODAY()-ROUNDDOWN(D2451,0)&lt;(WEEKDAY(TODAY())+7))</formula>
    </cfRule>
  </conditionalFormatting>
  <conditionalFormatting sqref="D2431">
    <cfRule type="timePeriod" dxfId="2478" priority="2447" timePeriod="lastWeek">
      <formula>AND(TODAY()-ROUNDDOWN(D2431,0)&gt;=(WEEKDAY(TODAY())),TODAY()-ROUNDDOWN(D2431,0)&lt;(WEEKDAY(TODAY())+7))</formula>
    </cfRule>
  </conditionalFormatting>
  <conditionalFormatting sqref="D2427">
    <cfRule type="timePeriod" dxfId="2477" priority="2446" timePeriod="lastWeek">
      <formula>AND(TODAY()-ROUNDDOWN(D2427,0)&gt;=(WEEKDAY(TODAY())),TODAY()-ROUNDDOWN(D2427,0)&lt;(WEEKDAY(TODAY())+7))</formula>
    </cfRule>
  </conditionalFormatting>
  <conditionalFormatting sqref="D2453">
    <cfRule type="timePeriod" dxfId="2476" priority="2445" timePeriod="lastWeek">
      <formula>AND(TODAY()-ROUNDDOWN(D2453,0)&gt;=(WEEKDAY(TODAY())),TODAY()-ROUNDDOWN(D2453,0)&lt;(WEEKDAY(TODAY())+7))</formula>
    </cfRule>
  </conditionalFormatting>
  <conditionalFormatting sqref="D2426">
    <cfRule type="timePeriod" dxfId="2475" priority="2444" timePeriod="lastWeek">
      <formula>AND(TODAY()-ROUNDDOWN(D2426,0)&gt;=(WEEKDAY(TODAY())),TODAY()-ROUNDDOWN(D2426,0)&lt;(WEEKDAY(TODAY())+7))</formula>
    </cfRule>
  </conditionalFormatting>
  <conditionalFormatting sqref="E2438">
    <cfRule type="timePeriod" dxfId="2474" priority="2443" timePeriod="lastWeek">
      <formula>AND(TODAY()-ROUNDDOWN(E2438,0)&gt;=(WEEKDAY(TODAY())),TODAY()-ROUNDDOWN(E2438,0)&lt;(WEEKDAY(TODAY())+7))</formula>
    </cfRule>
  </conditionalFormatting>
  <conditionalFormatting sqref="D2420">
    <cfRule type="timePeriod" dxfId="2473" priority="2442" timePeriod="lastWeek">
      <formula>AND(TODAY()-ROUNDDOWN(D2420,0)&gt;=(WEEKDAY(TODAY())),TODAY()-ROUNDDOWN(D2420,0)&lt;(WEEKDAY(TODAY())+7))</formula>
    </cfRule>
  </conditionalFormatting>
  <conditionalFormatting sqref="E2448">
    <cfRule type="timePeriod" dxfId="2472" priority="2441" timePeriod="lastWeek">
      <formula>AND(TODAY()-ROUNDDOWN(E2448,0)&gt;=(WEEKDAY(TODAY())),TODAY()-ROUNDDOWN(E2448,0)&lt;(WEEKDAY(TODAY())+7))</formula>
    </cfRule>
  </conditionalFormatting>
  <conditionalFormatting sqref="D2434">
    <cfRule type="timePeriod" dxfId="2471" priority="2440" timePeriod="lastWeek">
      <formula>AND(TODAY()-ROUNDDOWN(D2434,0)&gt;=(WEEKDAY(TODAY())),TODAY()-ROUNDDOWN(D2434,0)&lt;(WEEKDAY(TODAY())+7))</formula>
    </cfRule>
  </conditionalFormatting>
  <conditionalFormatting sqref="E2451">
    <cfRule type="timePeriod" dxfId="2470" priority="2439" timePeriod="lastWeek">
      <formula>AND(TODAY()-ROUNDDOWN(E2451,0)&gt;=(WEEKDAY(TODAY())),TODAY()-ROUNDDOWN(E2451,0)&lt;(WEEKDAY(TODAY())+7))</formula>
    </cfRule>
  </conditionalFormatting>
  <conditionalFormatting sqref="D2428">
    <cfRule type="timePeriod" dxfId="2469" priority="2438" timePeriod="lastWeek">
      <formula>AND(TODAY()-ROUNDDOWN(D2428,0)&gt;=(WEEKDAY(TODAY())),TODAY()-ROUNDDOWN(D2428,0)&lt;(WEEKDAY(TODAY())+7))</formula>
    </cfRule>
  </conditionalFormatting>
  <conditionalFormatting sqref="D2428">
    <cfRule type="timePeriod" dxfId="2468" priority="2437" timePeriod="lastWeek">
      <formula>AND(TODAY()-ROUNDDOWN(D2428,0)&gt;=(WEEKDAY(TODAY())),TODAY()-ROUNDDOWN(D2428,0)&lt;(WEEKDAY(TODAY())+7))</formula>
    </cfRule>
  </conditionalFormatting>
  <conditionalFormatting sqref="D2439">
    <cfRule type="timePeriod" dxfId="2467" priority="2436" timePeriod="lastWeek">
      <formula>AND(TODAY()-ROUNDDOWN(D2439,0)&gt;=(WEEKDAY(TODAY())),TODAY()-ROUNDDOWN(D2439,0)&lt;(WEEKDAY(TODAY())+7))</formula>
    </cfRule>
  </conditionalFormatting>
  <conditionalFormatting sqref="D2432">
    <cfRule type="timePeriod" dxfId="2466" priority="2435" timePeriod="lastWeek">
      <formula>AND(TODAY()-ROUNDDOWN(D2432,0)&gt;=(WEEKDAY(TODAY())),TODAY()-ROUNDDOWN(D2432,0)&lt;(WEEKDAY(TODAY())+7))</formula>
    </cfRule>
  </conditionalFormatting>
  <conditionalFormatting sqref="E2445">
    <cfRule type="timePeriod" dxfId="2465" priority="2434" timePeriod="lastWeek">
      <formula>AND(TODAY()-ROUNDDOWN(E2445,0)&gt;=(WEEKDAY(TODAY())),TODAY()-ROUNDDOWN(E2445,0)&lt;(WEEKDAY(TODAY())+7))</formula>
    </cfRule>
  </conditionalFormatting>
  <conditionalFormatting sqref="E2439">
    <cfRule type="timePeriod" dxfId="2464" priority="2433" timePeriod="lastWeek">
      <formula>AND(TODAY()-ROUNDDOWN(E2439,0)&gt;=(WEEKDAY(TODAY())),TODAY()-ROUNDDOWN(E2439,0)&lt;(WEEKDAY(TODAY())+7))</formula>
    </cfRule>
  </conditionalFormatting>
  <conditionalFormatting sqref="D2440">
    <cfRule type="timePeriod" dxfId="2463" priority="2432" timePeriod="lastWeek">
      <formula>AND(TODAY()-ROUNDDOWN(D2440,0)&gt;=(WEEKDAY(TODAY())),TODAY()-ROUNDDOWN(D2440,0)&lt;(WEEKDAY(TODAY())+7))</formula>
    </cfRule>
  </conditionalFormatting>
  <conditionalFormatting sqref="E2440">
    <cfRule type="timePeriod" dxfId="2462" priority="2431" timePeriod="lastWeek">
      <formula>AND(TODAY()-ROUNDDOWN(E2440,0)&gt;=(WEEKDAY(TODAY())),TODAY()-ROUNDDOWN(E2440,0)&lt;(WEEKDAY(TODAY())+7))</formula>
    </cfRule>
  </conditionalFormatting>
  <conditionalFormatting sqref="E2441">
    <cfRule type="timePeriod" dxfId="2461" priority="2430" timePeriod="lastWeek">
      <formula>AND(TODAY()-ROUNDDOWN(E2441,0)&gt;=(WEEKDAY(TODAY())),TODAY()-ROUNDDOWN(E2441,0)&lt;(WEEKDAY(TODAY())+7))</formula>
    </cfRule>
  </conditionalFormatting>
  <conditionalFormatting sqref="D2433">
    <cfRule type="timePeriod" dxfId="2460" priority="2429" timePeriod="lastWeek">
      <formula>AND(TODAY()-ROUNDDOWN(D2433,0)&gt;=(WEEKDAY(TODAY())),TODAY()-ROUNDDOWN(D2433,0)&lt;(WEEKDAY(TODAY())+7))</formula>
    </cfRule>
  </conditionalFormatting>
  <conditionalFormatting sqref="D2436">
    <cfRule type="timePeriod" dxfId="2459" priority="2428" timePeriod="lastWeek">
      <formula>AND(TODAY()-ROUNDDOWN(D2436,0)&gt;=(WEEKDAY(TODAY())),TODAY()-ROUNDDOWN(D2436,0)&lt;(WEEKDAY(TODAY())+7))</formula>
    </cfRule>
  </conditionalFormatting>
  <conditionalFormatting sqref="D2441">
    <cfRule type="timePeriod" dxfId="2458" priority="2427" timePeriod="lastWeek">
      <formula>AND(TODAY()-ROUNDDOWN(D2441,0)&gt;=(WEEKDAY(TODAY())),TODAY()-ROUNDDOWN(D2441,0)&lt;(WEEKDAY(TODAY())+7))</formula>
    </cfRule>
  </conditionalFormatting>
  <conditionalFormatting sqref="D2436">
    <cfRule type="timePeriod" dxfId="2457" priority="2426" timePeriod="lastWeek">
      <formula>AND(TODAY()-ROUNDDOWN(D2436,0)&gt;=(WEEKDAY(TODAY())),TODAY()-ROUNDDOWN(D2436,0)&lt;(WEEKDAY(TODAY())+7))</formula>
    </cfRule>
  </conditionalFormatting>
  <conditionalFormatting sqref="D2533 D2535">
    <cfRule type="timePeriod" dxfId="2456" priority="2425" timePeriod="lastWeek">
      <formula>AND(TODAY()-ROUNDDOWN(D2533,0)&gt;=(WEEKDAY(TODAY())),TODAY()-ROUNDDOWN(D2533,0)&lt;(WEEKDAY(TODAY())+7))</formula>
    </cfRule>
  </conditionalFormatting>
  <conditionalFormatting sqref="D2434">
    <cfRule type="timePeriod" dxfId="2455" priority="2424" timePeriod="lastWeek">
      <formula>AND(TODAY()-ROUNDDOWN(D2434,0)&gt;=(WEEKDAY(TODAY())),TODAY()-ROUNDDOWN(D2434,0)&lt;(WEEKDAY(TODAY())+7))</formula>
    </cfRule>
  </conditionalFormatting>
  <conditionalFormatting sqref="D2449">
    <cfRule type="timePeriod" dxfId="2454" priority="2423" timePeriod="lastWeek">
      <formula>AND(TODAY()-ROUNDDOWN(D2449,0)&gt;=(WEEKDAY(TODAY())),TODAY()-ROUNDDOWN(D2449,0)&lt;(WEEKDAY(TODAY())+7))</formula>
    </cfRule>
  </conditionalFormatting>
  <conditionalFormatting sqref="E2449">
    <cfRule type="timePeriod" dxfId="2453" priority="2422" timePeriod="lastWeek">
      <formula>AND(TODAY()-ROUNDDOWN(E2449,0)&gt;=(WEEKDAY(TODAY())),TODAY()-ROUNDDOWN(E2449,0)&lt;(WEEKDAY(TODAY())+7))</formula>
    </cfRule>
  </conditionalFormatting>
  <conditionalFormatting sqref="D2450">
    <cfRule type="timePeriod" dxfId="2452" priority="2421" timePeriod="lastWeek">
      <formula>AND(TODAY()-ROUNDDOWN(D2450,0)&gt;=(WEEKDAY(TODAY())),TODAY()-ROUNDDOWN(D2450,0)&lt;(WEEKDAY(TODAY())+7))</formula>
    </cfRule>
  </conditionalFormatting>
  <conditionalFormatting sqref="D2450">
    <cfRule type="timePeriod" dxfId="2451" priority="2420" timePeriod="lastWeek">
      <formula>AND(TODAY()-ROUNDDOWN(D2450,0)&gt;=(WEEKDAY(TODAY())),TODAY()-ROUNDDOWN(D2450,0)&lt;(WEEKDAY(TODAY())+7))</formula>
    </cfRule>
  </conditionalFormatting>
  <conditionalFormatting sqref="D2489">
    <cfRule type="timePeriod" dxfId="2450" priority="2419" timePeriod="lastWeek">
      <formula>AND(TODAY()-ROUNDDOWN(D2489,0)&gt;=(WEEKDAY(TODAY())),TODAY()-ROUNDDOWN(D2489,0)&lt;(WEEKDAY(TODAY())+7))</formula>
    </cfRule>
  </conditionalFormatting>
  <conditionalFormatting sqref="D2437">
    <cfRule type="timePeriod" dxfId="2449" priority="2418" timePeriod="lastWeek">
      <formula>AND(TODAY()-ROUNDDOWN(D2437,0)&gt;=(WEEKDAY(TODAY())),TODAY()-ROUNDDOWN(D2437,0)&lt;(WEEKDAY(TODAY())+7))</formula>
    </cfRule>
  </conditionalFormatting>
  <conditionalFormatting sqref="D2437">
    <cfRule type="timePeriod" dxfId="2448" priority="2417" timePeriod="lastWeek">
      <formula>AND(TODAY()-ROUNDDOWN(D2437,0)&gt;=(WEEKDAY(TODAY())),TODAY()-ROUNDDOWN(D2437,0)&lt;(WEEKDAY(TODAY())+7))</formula>
    </cfRule>
  </conditionalFormatting>
  <conditionalFormatting sqref="D2442">
    <cfRule type="timePeriod" dxfId="2447" priority="2416" timePeriod="lastWeek">
      <formula>AND(TODAY()-ROUNDDOWN(D2442,0)&gt;=(WEEKDAY(TODAY())),TODAY()-ROUNDDOWN(D2442,0)&lt;(WEEKDAY(TODAY())+7))</formula>
    </cfRule>
  </conditionalFormatting>
  <conditionalFormatting sqref="E2442">
    <cfRule type="timePeriod" dxfId="2446" priority="2415" timePeriod="lastWeek">
      <formula>AND(TODAY()-ROUNDDOWN(E2442,0)&gt;=(WEEKDAY(TODAY())),TODAY()-ROUNDDOWN(E2442,0)&lt;(WEEKDAY(TODAY())+7))</formula>
    </cfRule>
  </conditionalFormatting>
  <conditionalFormatting sqref="D2443">
    <cfRule type="timePeriod" dxfId="2445" priority="2414" timePeriod="lastWeek">
      <formula>AND(TODAY()-ROUNDDOWN(D2443,0)&gt;=(WEEKDAY(TODAY())),TODAY()-ROUNDDOWN(D2443,0)&lt;(WEEKDAY(TODAY())+7))</formula>
    </cfRule>
  </conditionalFormatting>
  <conditionalFormatting sqref="E2443">
    <cfRule type="timePeriod" dxfId="2444" priority="2413" timePeriod="lastWeek">
      <formula>AND(TODAY()-ROUNDDOWN(E2443,0)&gt;=(WEEKDAY(TODAY())),TODAY()-ROUNDDOWN(E2443,0)&lt;(WEEKDAY(TODAY())+7))</formula>
    </cfRule>
  </conditionalFormatting>
  <conditionalFormatting sqref="D2444">
    <cfRule type="timePeriod" dxfId="2443" priority="2412" timePeriod="lastWeek">
      <formula>AND(TODAY()-ROUNDDOWN(D2444,0)&gt;=(WEEKDAY(TODAY())),TODAY()-ROUNDDOWN(D2444,0)&lt;(WEEKDAY(TODAY())+7))</formula>
    </cfRule>
  </conditionalFormatting>
  <conditionalFormatting sqref="D2508">
    <cfRule type="timePeriod" dxfId="2442" priority="2411" timePeriod="lastWeek">
      <formula>AND(TODAY()-ROUNDDOWN(D2508,0)&gt;=(WEEKDAY(TODAY())),TODAY()-ROUNDDOWN(D2508,0)&lt;(WEEKDAY(TODAY())+7))</formula>
    </cfRule>
  </conditionalFormatting>
  <conditionalFormatting sqref="D2467">
    <cfRule type="timePeriod" dxfId="2441" priority="2410" timePeriod="lastWeek">
      <formula>AND(TODAY()-ROUNDDOWN(D2467,0)&gt;=(WEEKDAY(TODAY())),TODAY()-ROUNDDOWN(D2467,0)&lt;(WEEKDAY(TODAY())+7))</formula>
    </cfRule>
  </conditionalFormatting>
  <conditionalFormatting sqref="D2518:D2520">
    <cfRule type="timePeriod" dxfId="2440" priority="2409" timePeriod="lastWeek">
      <formula>AND(TODAY()-ROUNDDOWN(D2518,0)&gt;=(WEEKDAY(TODAY())),TODAY()-ROUNDDOWN(D2518,0)&lt;(WEEKDAY(TODAY())+7))</formula>
    </cfRule>
  </conditionalFormatting>
  <conditionalFormatting sqref="D2468">
    <cfRule type="timePeriod" dxfId="2439" priority="2408" timePeriod="lastWeek">
      <formula>AND(TODAY()-ROUNDDOWN(D2468,0)&gt;=(WEEKDAY(TODAY())),TODAY()-ROUNDDOWN(D2468,0)&lt;(WEEKDAY(TODAY())+7))</formula>
    </cfRule>
  </conditionalFormatting>
  <conditionalFormatting sqref="D2541">
    <cfRule type="timePeriod" dxfId="2438" priority="2407" timePeriod="lastWeek">
      <formula>AND(TODAY()-ROUNDDOWN(D2541,0)&gt;=(WEEKDAY(TODAY())),TODAY()-ROUNDDOWN(D2541,0)&lt;(WEEKDAY(TODAY())+7))</formula>
    </cfRule>
  </conditionalFormatting>
  <conditionalFormatting sqref="D2509">
    <cfRule type="timePeriod" dxfId="2437" priority="2406" timePeriod="lastWeek">
      <formula>AND(TODAY()-ROUNDDOWN(D2509,0)&gt;=(WEEKDAY(TODAY())),TODAY()-ROUNDDOWN(D2509,0)&lt;(WEEKDAY(TODAY())+7))</formula>
    </cfRule>
  </conditionalFormatting>
  <conditionalFormatting sqref="D2461">
    <cfRule type="timePeriod" dxfId="2436" priority="2405" timePeriod="lastWeek">
      <formula>AND(TODAY()-ROUNDDOWN(D2461,0)&gt;=(WEEKDAY(TODAY())),TODAY()-ROUNDDOWN(D2461,0)&lt;(WEEKDAY(TODAY())+7))</formula>
    </cfRule>
  </conditionalFormatting>
  <conditionalFormatting sqref="D2462">
    <cfRule type="timePeriod" dxfId="2435" priority="2404" timePeriod="lastWeek">
      <formula>AND(TODAY()-ROUNDDOWN(D2462,0)&gt;=(WEEKDAY(TODAY())),TODAY()-ROUNDDOWN(D2462,0)&lt;(WEEKDAY(TODAY())+7))</formula>
    </cfRule>
  </conditionalFormatting>
  <conditionalFormatting sqref="D2464">
    <cfRule type="timePeriod" dxfId="2434" priority="2403" timePeriod="lastWeek">
      <formula>AND(TODAY()-ROUNDDOWN(D2464,0)&gt;=(WEEKDAY(TODAY())),TODAY()-ROUNDDOWN(D2464,0)&lt;(WEEKDAY(TODAY())+7))</formula>
    </cfRule>
  </conditionalFormatting>
  <conditionalFormatting sqref="D2465">
    <cfRule type="timePeriod" dxfId="2433" priority="2402" timePeriod="lastWeek">
      <formula>AND(TODAY()-ROUNDDOWN(D2465,0)&gt;=(WEEKDAY(TODAY())),TODAY()-ROUNDDOWN(D2465,0)&lt;(WEEKDAY(TODAY())+7))</formula>
    </cfRule>
  </conditionalFormatting>
  <conditionalFormatting sqref="D2456">
    <cfRule type="timePeriod" dxfId="2432" priority="2401" timePeriod="lastWeek">
      <formula>AND(TODAY()-ROUNDDOWN(D2456,0)&gt;=(WEEKDAY(TODAY())),TODAY()-ROUNDDOWN(D2456,0)&lt;(WEEKDAY(TODAY())+7))</formula>
    </cfRule>
  </conditionalFormatting>
  <conditionalFormatting sqref="D2457">
    <cfRule type="timePeriod" dxfId="2431" priority="2400" timePeriod="lastWeek">
      <formula>AND(TODAY()-ROUNDDOWN(D2457,0)&gt;=(WEEKDAY(TODAY())),TODAY()-ROUNDDOWN(D2457,0)&lt;(WEEKDAY(TODAY())+7))</formula>
    </cfRule>
  </conditionalFormatting>
  <conditionalFormatting sqref="D2515:D2517">
    <cfRule type="timePeriod" dxfId="2430" priority="2399" timePeriod="lastWeek">
      <formula>AND(TODAY()-ROUNDDOWN(D2515,0)&gt;=(WEEKDAY(TODAY())),TODAY()-ROUNDDOWN(D2515,0)&lt;(WEEKDAY(TODAY())+7))</formula>
    </cfRule>
  </conditionalFormatting>
  <conditionalFormatting sqref="E2517">
    <cfRule type="timePeriod" dxfId="2429" priority="2398" timePeriod="lastWeek">
      <formula>AND(TODAY()-ROUNDDOWN(E2517,0)&gt;=(WEEKDAY(TODAY())),TODAY()-ROUNDDOWN(E2517,0)&lt;(WEEKDAY(TODAY())+7))</formula>
    </cfRule>
  </conditionalFormatting>
  <conditionalFormatting sqref="E2520">
    <cfRule type="timePeriod" dxfId="2428" priority="2397" timePeriod="lastWeek">
      <formula>AND(TODAY()-ROUNDDOWN(E2520,0)&gt;=(WEEKDAY(TODAY())),TODAY()-ROUNDDOWN(E2520,0)&lt;(WEEKDAY(TODAY())+7))</formula>
    </cfRule>
  </conditionalFormatting>
  <conditionalFormatting sqref="D2455">
    <cfRule type="timePeriod" dxfId="2427" priority="2396" timePeriod="lastWeek">
      <formula>AND(TODAY()-ROUNDDOWN(D2455,0)&gt;=(WEEKDAY(TODAY())),TODAY()-ROUNDDOWN(D2455,0)&lt;(WEEKDAY(TODAY())+7))</formula>
    </cfRule>
  </conditionalFormatting>
  <conditionalFormatting sqref="D2507">
    <cfRule type="timePeriod" dxfId="2426" priority="2395" timePeriod="lastWeek">
      <formula>AND(TODAY()-ROUNDDOWN(D2507,0)&gt;=(WEEKDAY(TODAY())),TODAY()-ROUNDDOWN(D2507,0)&lt;(WEEKDAY(TODAY())+7))</formula>
    </cfRule>
  </conditionalFormatting>
  <conditionalFormatting sqref="D2564">
    <cfRule type="timePeriod" dxfId="2425" priority="2394" timePeriod="lastWeek">
      <formula>AND(TODAY()-ROUNDDOWN(D2564,0)&gt;=(WEEKDAY(TODAY())),TODAY()-ROUNDDOWN(D2564,0)&lt;(WEEKDAY(TODAY())+7))</formula>
    </cfRule>
  </conditionalFormatting>
  <conditionalFormatting sqref="D2563">
    <cfRule type="timePeriod" dxfId="2424" priority="2393" timePeriod="lastWeek">
      <formula>AND(TODAY()-ROUNDDOWN(D2563,0)&gt;=(WEEKDAY(TODAY())),TODAY()-ROUNDDOWN(D2563,0)&lt;(WEEKDAY(TODAY())+7))</formula>
    </cfRule>
  </conditionalFormatting>
  <conditionalFormatting sqref="D2542">
    <cfRule type="timePeriod" dxfId="2423" priority="2392" timePeriod="lastWeek">
      <formula>AND(TODAY()-ROUNDDOWN(D2542,0)&gt;=(WEEKDAY(TODAY())),TODAY()-ROUNDDOWN(D2542,0)&lt;(WEEKDAY(TODAY())+7))</formula>
    </cfRule>
  </conditionalFormatting>
  <conditionalFormatting sqref="E2542">
    <cfRule type="timePeriod" dxfId="2422" priority="2391" timePeriod="lastWeek">
      <formula>AND(TODAY()-ROUNDDOWN(E2542,0)&gt;=(WEEKDAY(TODAY())),TODAY()-ROUNDDOWN(E2542,0)&lt;(WEEKDAY(TODAY())+7))</formula>
    </cfRule>
  </conditionalFormatting>
  <conditionalFormatting sqref="D2548">
    <cfRule type="timePeriod" dxfId="2421" priority="2390" timePeriod="lastWeek">
      <formula>AND(TODAY()-ROUNDDOWN(D2548,0)&gt;=(WEEKDAY(TODAY())),TODAY()-ROUNDDOWN(D2548,0)&lt;(WEEKDAY(TODAY())+7))</formula>
    </cfRule>
  </conditionalFormatting>
  <conditionalFormatting sqref="E2528">
    <cfRule type="timePeriod" dxfId="2420" priority="2389" timePeriod="lastWeek">
      <formula>AND(TODAY()-ROUNDDOWN(E2528,0)&gt;=(WEEKDAY(TODAY())),TODAY()-ROUNDDOWN(E2528,0)&lt;(WEEKDAY(TODAY())+7))</formula>
    </cfRule>
  </conditionalFormatting>
  <conditionalFormatting sqref="D2511">
    <cfRule type="timePeriod" dxfId="2419" priority="2388" timePeriod="lastWeek">
      <formula>AND(TODAY()-ROUNDDOWN(D2511,0)&gt;=(WEEKDAY(TODAY())),TODAY()-ROUNDDOWN(D2511,0)&lt;(WEEKDAY(TODAY())+7))</formula>
    </cfRule>
  </conditionalFormatting>
  <conditionalFormatting sqref="D2510">
    <cfRule type="timePeriod" dxfId="2418" priority="2387" timePeriod="lastWeek">
      <formula>AND(TODAY()-ROUNDDOWN(D2510,0)&gt;=(WEEKDAY(TODAY())),TODAY()-ROUNDDOWN(D2510,0)&lt;(WEEKDAY(TODAY())+7))</formula>
    </cfRule>
  </conditionalFormatting>
  <conditionalFormatting sqref="D2528">
    <cfRule type="timePeriod" dxfId="2417" priority="2386" timePeriod="lastWeek">
      <formula>AND(TODAY()-ROUNDDOWN(D2528,0)&gt;=(WEEKDAY(TODAY())),TODAY()-ROUNDDOWN(D2528,0)&lt;(WEEKDAY(TODAY())+7))</formula>
    </cfRule>
  </conditionalFormatting>
  <conditionalFormatting sqref="D2555">
    <cfRule type="timePeriod" dxfId="2416" priority="2385" timePeriod="lastWeek">
      <formula>AND(TODAY()-ROUNDDOWN(D2555,0)&gt;=(WEEKDAY(TODAY())),TODAY()-ROUNDDOWN(D2555,0)&lt;(WEEKDAY(TODAY())+7))</formula>
    </cfRule>
  </conditionalFormatting>
  <conditionalFormatting sqref="D2551">
    <cfRule type="timePeriod" dxfId="2415" priority="2384" timePeriod="lastWeek">
      <formula>AND(TODAY()-ROUNDDOWN(D2551,0)&gt;=(WEEKDAY(TODAY())),TODAY()-ROUNDDOWN(D2551,0)&lt;(WEEKDAY(TODAY())+7))</formula>
    </cfRule>
  </conditionalFormatting>
  <conditionalFormatting sqref="D2547">
    <cfRule type="timePeriod" dxfId="2414" priority="2383" timePeriod="lastWeek">
      <formula>AND(TODAY()-ROUNDDOWN(D2547,0)&gt;=(WEEKDAY(TODAY())),TODAY()-ROUNDDOWN(D2547,0)&lt;(WEEKDAY(TODAY())+7))</formula>
    </cfRule>
  </conditionalFormatting>
  <conditionalFormatting sqref="D2535">
    <cfRule type="timePeriod" dxfId="2413" priority="2382" timePeriod="lastWeek">
      <formula>AND(TODAY()-ROUNDDOWN(D2535,0)&gt;=(WEEKDAY(TODAY())),TODAY()-ROUNDDOWN(D2535,0)&lt;(WEEKDAY(TODAY())+7))</formula>
    </cfRule>
  </conditionalFormatting>
  <conditionalFormatting sqref="D2540">
    <cfRule type="timePeriod" dxfId="2412" priority="2381" timePeriod="lastWeek">
      <formula>AND(TODAY()-ROUNDDOWN(D2540,0)&gt;=(WEEKDAY(TODAY())),TODAY()-ROUNDDOWN(D2540,0)&lt;(WEEKDAY(TODAY())+7))</formula>
    </cfRule>
  </conditionalFormatting>
  <conditionalFormatting sqref="D2559">
    <cfRule type="timePeriod" dxfId="2411" priority="2380" timePeriod="lastWeek">
      <formula>AND(TODAY()-ROUNDDOWN(D2559,0)&gt;=(WEEKDAY(TODAY())),TODAY()-ROUNDDOWN(D2559,0)&lt;(WEEKDAY(TODAY())+7))</formula>
    </cfRule>
  </conditionalFormatting>
  <conditionalFormatting sqref="D2561">
    <cfRule type="timePeriod" dxfId="2410" priority="2379" timePeriod="lastWeek">
      <formula>AND(TODAY()-ROUNDDOWN(D2561,0)&gt;=(WEEKDAY(TODAY())),TODAY()-ROUNDDOWN(D2561,0)&lt;(WEEKDAY(TODAY())+7))</formula>
    </cfRule>
  </conditionalFormatting>
  <conditionalFormatting sqref="D2565">
    <cfRule type="timePeriod" dxfId="2409" priority="2378" timePeriod="lastWeek">
      <formula>AND(TODAY()-ROUNDDOWN(D2565,0)&gt;=(WEEKDAY(TODAY())),TODAY()-ROUNDDOWN(D2565,0)&lt;(WEEKDAY(TODAY())+7))</formula>
    </cfRule>
  </conditionalFormatting>
  <conditionalFormatting sqref="D2549">
    <cfRule type="timePeriod" dxfId="2408" priority="2377" timePeriod="lastWeek">
      <formula>AND(TODAY()-ROUNDDOWN(D2549,0)&gt;=(WEEKDAY(TODAY())),TODAY()-ROUNDDOWN(D2549,0)&lt;(WEEKDAY(TODAY())+7))</formula>
    </cfRule>
  </conditionalFormatting>
  <conditionalFormatting sqref="D2525">
    <cfRule type="timePeriod" dxfId="2407" priority="2376" timePeriod="lastWeek">
      <formula>AND(TODAY()-ROUNDDOWN(D2525,0)&gt;=(WEEKDAY(TODAY())),TODAY()-ROUNDDOWN(D2525,0)&lt;(WEEKDAY(TODAY())+7))</formula>
    </cfRule>
  </conditionalFormatting>
  <conditionalFormatting sqref="E2527">
    <cfRule type="timePeriod" dxfId="2406" priority="2375" timePeriod="lastWeek">
      <formula>AND(TODAY()-ROUNDDOWN(E2527,0)&gt;=(WEEKDAY(TODAY())),TODAY()-ROUNDDOWN(E2527,0)&lt;(WEEKDAY(TODAY())+7))</formula>
    </cfRule>
  </conditionalFormatting>
  <conditionalFormatting sqref="D2522">
    <cfRule type="timePeriod" dxfId="2405" priority="2374" timePeriod="lastWeek">
      <formula>AND(TODAY()-ROUNDDOWN(D2522,0)&gt;=(WEEKDAY(TODAY())),TODAY()-ROUNDDOWN(D2522,0)&lt;(WEEKDAY(TODAY())+7))</formula>
    </cfRule>
  </conditionalFormatting>
  <conditionalFormatting sqref="D2545">
    <cfRule type="timePeriod" dxfId="2404" priority="2373" timePeriod="lastWeek">
      <formula>AND(TODAY()-ROUNDDOWN(D2545,0)&gt;=(WEEKDAY(TODAY())),TODAY()-ROUNDDOWN(D2545,0)&lt;(WEEKDAY(TODAY())+7))</formula>
    </cfRule>
  </conditionalFormatting>
  <conditionalFormatting sqref="E2543">
    <cfRule type="timePeriod" dxfId="2403" priority="2372" timePeriod="lastWeek">
      <formula>AND(TODAY()-ROUNDDOWN(E2543,0)&gt;=(WEEKDAY(TODAY())),TODAY()-ROUNDDOWN(E2543,0)&lt;(WEEKDAY(TODAY())+7))</formula>
    </cfRule>
  </conditionalFormatting>
  <conditionalFormatting sqref="D2521">
    <cfRule type="timePeriod" dxfId="2402" priority="2371" timePeriod="lastWeek">
      <formula>AND(TODAY()-ROUNDDOWN(D2521,0)&gt;=(WEEKDAY(TODAY())),TODAY()-ROUNDDOWN(D2521,0)&lt;(WEEKDAY(TODAY())+7))</formula>
    </cfRule>
  </conditionalFormatting>
  <conditionalFormatting sqref="E2521">
    <cfRule type="timePeriod" dxfId="2401" priority="2370" timePeriod="lastWeek">
      <formula>AND(TODAY()-ROUNDDOWN(E2521,0)&gt;=(WEEKDAY(TODAY())),TODAY()-ROUNDDOWN(E2521,0)&lt;(WEEKDAY(TODAY())+7))</formula>
    </cfRule>
  </conditionalFormatting>
  <conditionalFormatting sqref="D2539">
    <cfRule type="timePeriod" dxfId="2400" priority="2369" timePeriod="lastWeek">
      <formula>AND(TODAY()-ROUNDDOWN(D2539,0)&gt;=(WEEKDAY(TODAY())),TODAY()-ROUNDDOWN(D2539,0)&lt;(WEEKDAY(TODAY())+7))</formula>
    </cfRule>
  </conditionalFormatting>
  <conditionalFormatting sqref="E2522">
    <cfRule type="timePeriod" dxfId="2399" priority="2368" timePeriod="lastWeek">
      <formula>AND(TODAY()-ROUNDDOWN(E2522,0)&gt;=(WEEKDAY(TODAY())),TODAY()-ROUNDDOWN(E2522,0)&lt;(WEEKDAY(TODAY())+7))</formula>
    </cfRule>
  </conditionalFormatting>
  <conditionalFormatting sqref="D2530">
    <cfRule type="timePeriod" dxfId="2398" priority="2367" timePeriod="lastWeek">
      <formula>AND(TODAY()-ROUNDDOWN(D2530,0)&gt;=(WEEKDAY(TODAY())),TODAY()-ROUNDDOWN(D2530,0)&lt;(WEEKDAY(TODAY())+7))</formula>
    </cfRule>
  </conditionalFormatting>
  <conditionalFormatting sqref="E2525">
    <cfRule type="timePeriod" dxfId="2397" priority="2366" timePeriod="lastWeek">
      <formula>AND(TODAY()-ROUNDDOWN(E2525,0)&gt;=(WEEKDAY(TODAY())),TODAY()-ROUNDDOWN(E2525,0)&lt;(WEEKDAY(TODAY())+7))</formula>
    </cfRule>
  </conditionalFormatting>
  <conditionalFormatting sqref="D2556">
    <cfRule type="timePeriod" dxfId="2396" priority="2365" timePeriod="lastWeek">
      <formula>AND(TODAY()-ROUNDDOWN(D2556,0)&gt;=(WEEKDAY(TODAY())),TODAY()-ROUNDDOWN(D2556,0)&lt;(WEEKDAY(TODAY())+7))</formula>
    </cfRule>
  </conditionalFormatting>
  <conditionalFormatting sqref="D2557">
    <cfRule type="timePeriod" dxfId="2395" priority="2364" timePeriod="lastWeek">
      <formula>AND(TODAY()-ROUNDDOWN(D2557,0)&gt;=(WEEKDAY(TODAY())),TODAY()-ROUNDDOWN(D2557,0)&lt;(WEEKDAY(TODAY())+7))</formula>
    </cfRule>
  </conditionalFormatting>
  <conditionalFormatting sqref="D2533">
    <cfRule type="timePeriod" dxfId="2394" priority="2363" timePeriod="lastWeek">
      <formula>AND(TODAY()-ROUNDDOWN(D2533,0)&gt;=(WEEKDAY(TODAY())),TODAY()-ROUNDDOWN(D2533,0)&lt;(WEEKDAY(TODAY())+7))</formula>
    </cfRule>
  </conditionalFormatting>
  <conditionalFormatting sqref="D2537">
    <cfRule type="timePeriod" dxfId="2393" priority="2362" timePeriod="lastWeek">
      <formula>AND(TODAY()-ROUNDDOWN(D2537,0)&gt;=(WEEKDAY(TODAY())),TODAY()-ROUNDDOWN(D2537,0)&lt;(WEEKDAY(TODAY())+7))</formula>
    </cfRule>
  </conditionalFormatting>
  <conditionalFormatting sqref="D2568">
    <cfRule type="timePeriod" dxfId="2392" priority="2361" timePeriod="lastWeek">
      <formula>AND(TODAY()-ROUNDDOWN(D2568,0)&gt;=(WEEKDAY(TODAY())),TODAY()-ROUNDDOWN(D2568,0)&lt;(WEEKDAY(TODAY())+7))</formula>
    </cfRule>
  </conditionalFormatting>
  <conditionalFormatting sqref="D2566">
    <cfRule type="timePeriod" dxfId="2391" priority="2360" timePeriod="lastWeek">
      <formula>AND(TODAY()-ROUNDDOWN(D2566,0)&gt;=(WEEKDAY(TODAY())),TODAY()-ROUNDDOWN(D2566,0)&lt;(WEEKDAY(TODAY())+7))</formula>
    </cfRule>
  </conditionalFormatting>
  <conditionalFormatting sqref="D2567">
    <cfRule type="timePeriod" dxfId="2390" priority="2359" timePeriod="lastWeek">
      <formula>AND(TODAY()-ROUNDDOWN(D2567,0)&gt;=(WEEKDAY(TODAY())),TODAY()-ROUNDDOWN(D2567,0)&lt;(WEEKDAY(TODAY())+7))</formula>
    </cfRule>
  </conditionalFormatting>
  <conditionalFormatting sqref="D2521">
    <cfRule type="timePeriod" dxfId="2389" priority="2358" timePeriod="lastWeek">
      <formula>AND(TODAY()-ROUNDDOWN(D2521,0)&gt;=(WEEKDAY(TODAY())),TODAY()-ROUNDDOWN(D2521,0)&lt;(WEEKDAY(TODAY())+7))</formula>
    </cfRule>
  </conditionalFormatting>
  <conditionalFormatting sqref="D2462">
    <cfRule type="timePeriod" dxfId="2388" priority="2357" timePeriod="lastWeek">
      <formula>AND(TODAY()-ROUNDDOWN(D2462,0)&gt;=(WEEKDAY(TODAY())),TODAY()-ROUNDDOWN(D2462,0)&lt;(WEEKDAY(TODAY())+7))</formula>
    </cfRule>
  </conditionalFormatting>
  <conditionalFormatting sqref="D2527">
    <cfRule type="timePeriod" dxfId="2387" priority="2356" timePeriod="lastWeek">
      <formula>AND(TODAY()-ROUNDDOWN(D2527,0)&gt;=(WEEKDAY(TODAY())),TODAY()-ROUNDDOWN(D2527,0)&lt;(WEEKDAY(TODAY())+7))</formula>
    </cfRule>
  </conditionalFormatting>
  <conditionalFormatting sqref="D2464">
    <cfRule type="timePeriod" dxfId="2386" priority="2355" timePeriod="lastWeek">
      <formula>AND(TODAY()-ROUNDDOWN(D2464,0)&gt;=(WEEKDAY(TODAY())),TODAY()-ROUNDDOWN(D2464,0)&lt;(WEEKDAY(TODAY())+7))</formula>
    </cfRule>
  </conditionalFormatting>
  <conditionalFormatting sqref="D2546">
    <cfRule type="timePeriod" dxfId="2385" priority="2354" timePeriod="lastWeek">
      <formula>AND(TODAY()-ROUNDDOWN(D2546,0)&gt;=(WEEKDAY(TODAY())),TODAY()-ROUNDDOWN(D2546,0)&lt;(WEEKDAY(TODAY())+7))</formula>
    </cfRule>
  </conditionalFormatting>
  <conditionalFormatting sqref="D2555">
    <cfRule type="timePeriod" dxfId="2384" priority="2353" timePeriod="lastWeek">
      <formula>AND(TODAY()-ROUNDDOWN(D2555,0)&gt;=(WEEKDAY(TODAY())),TODAY()-ROUNDDOWN(D2555,0)&lt;(WEEKDAY(TODAY())+7))</formula>
    </cfRule>
  </conditionalFormatting>
  <conditionalFormatting sqref="D2548">
    <cfRule type="timePeriod" dxfId="2383" priority="2352" timePeriod="lastWeek">
      <formula>AND(TODAY()-ROUNDDOWN(D2548,0)&gt;=(WEEKDAY(TODAY())),TODAY()-ROUNDDOWN(D2548,0)&lt;(WEEKDAY(TODAY())+7))</formula>
    </cfRule>
  </conditionalFormatting>
  <conditionalFormatting sqref="D2470">
    <cfRule type="timePeriod" dxfId="2382" priority="2351" timePeriod="lastWeek">
      <formula>AND(TODAY()-ROUNDDOWN(D2470,0)&gt;=(WEEKDAY(TODAY())),TODAY()-ROUNDDOWN(D2470,0)&lt;(WEEKDAY(TODAY())+7))</formula>
    </cfRule>
  </conditionalFormatting>
  <conditionalFormatting sqref="D2522">
    <cfRule type="timePeriod" dxfId="2381" priority="2350" timePeriod="lastWeek">
      <formula>AND(TODAY()-ROUNDDOWN(D2522,0)&gt;=(WEEKDAY(TODAY())),TODAY()-ROUNDDOWN(D2522,0)&lt;(WEEKDAY(TODAY())+7))</formula>
    </cfRule>
  </conditionalFormatting>
  <conditionalFormatting sqref="D2547">
    <cfRule type="timePeriod" dxfId="2380" priority="2349" timePeriod="lastWeek">
      <formula>AND(TODAY()-ROUNDDOWN(D2547,0)&gt;=(WEEKDAY(TODAY())),TODAY()-ROUNDDOWN(D2547,0)&lt;(WEEKDAY(TODAY())+7))</formula>
    </cfRule>
  </conditionalFormatting>
  <conditionalFormatting sqref="D2559">
    <cfRule type="timePeriod" dxfId="2379" priority="2348" timePeriod="lastWeek">
      <formula>AND(TODAY()-ROUNDDOWN(D2559,0)&gt;=(WEEKDAY(TODAY())),TODAY()-ROUNDDOWN(D2559,0)&lt;(WEEKDAY(TODAY())+7))</formula>
    </cfRule>
  </conditionalFormatting>
  <conditionalFormatting sqref="D2520">
    <cfRule type="timePeriod" dxfId="2378" priority="2347" timePeriod="lastWeek">
      <formula>AND(TODAY()-ROUNDDOWN(D2520,0)&gt;=(WEEKDAY(TODAY())),TODAY()-ROUNDDOWN(D2520,0)&lt;(WEEKDAY(TODAY())+7))</formula>
    </cfRule>
  </conditionalFormatting>
  <conditionalFormatting sqref="D2511">
    <cfRule type="timePeriod" dxfId="2377" priority="2346" timePeriod="lastWeek">
      <formula>AND(TODAY()-ROUNDDOWN(D2511,0)&gt;=(WEEKDAY(TODAY())),TODAY()-ROUNDDOWN(D2511,0)&lt;(WEEKDAY(TODAY())+7))</formula>
    </cfRule>
  </conditionalFormatting>
  <conditionalFormatting sqref="D2566">
    <cfRule type="timePeriod" dxfId="2376" priority="2345" timePeriod="lastWeek">
      <formula>AND(TODAY()-ROUNDDOWN(D2566,0)&gt;=(WEEKDAY(TODAY())),TODAY()-ROUNDDOWN(D2566,0)&lt;(WEEKDAY(TODAY())+7))</formula>
    </cfRule>
  </conditionalFormatting>
  <conditionalFormatting sqref="D2469">
    <cfRule type="timePeriod" dxfId="2375" priority="2344" timePeriod="lastWeek">
      <formula>AND(TODAY()-ROUNDDOWN(D2469,0)&gt;=(WEEKDAY(TODAY())),TODAY()-ROUNDDOWN(D2469,0)&lt;(WEEKDAY(TODAY())+7))</formula>
    </cfRule>
  </conditionalFormatting>
  <conditionalFormatting sqref="D2567">
    <cfRule type="timePeriod" dxfId="2374" priority="2343" timePeriod="lastWeek">
      <formula>AND(TODAY()-ROUNDDOWN(D2567,0)&gt;=(WEEKDAY(TODAY())),TODAY()-ROUNDDOWN(D2567,0)&lt;(WEEKDAY(TODAY())+7))</formula>
    </cfRule>
  </conditionalFormatting>
  <conditionalFormatting sqref="D2461">
    <cfRule type="timePeriod" dxfId="2373" priority="2342" timePeriod="lastWeek">
      <formula>AND(TODAY()-ROUNDDOWN(D2461,0)&gt;=(WEEKDAY(TODAY())),TODAY()-ROUNDDOWN(D2461,0)&lt;(WEEKDAY(TODAY())+7))</formula>
    </cfRule>
  </conditionalFormatting>
  <conditionalFormatting sqref="D2544">
    <cfRule type="timePeriod" dxfId="2372" priority="2341" timePeriod="lastWeek">
      <formula>AND(TODAY()-ROUNDDOWN(D2544,0)&gt;=(WEEKDAY(TODAY())),TODAY()-ROUNDDOWN(D2544,0)&lt;(WEEKDAY(TODAY())+7))</formula>
    </cfRule>
  </conditionalFormatting>
  <conditionalFormatting sqref="D2557">
    <cfRule type="timePeriod" dxfId="2371" priority="2340" timePeriod="lastWeek">
      <formula>AND(TODAY()-ROUNDDOWN(D2557,0)&gt;=(WEEKDAY(TODAY())),TODAY()-ROUNDDOWN(D2557,0)&lt;(WEEKDAY(TODAY())+7))</formula>
    </cfRule>
  </conditionalFormatting>
  <conditionalFormatting sqref="D2509">
    <cfRule type="timePeriod" dxfId="2370" priority="2339" timePeriod="lastWeek">
      <formula>AND(TODAY()-ROUNDDOWN(D2509,0)&gt;=(WEEKDAY(TODAY())),TODAY()-ROUNDDOWN(D2509,0)&lt;(WEEKDAY(TODAY())+7))</formula>
    </cfRule>
  </conditionalFormatting>
  <conditionalFormatting sqref="D2515">
    <cfRule type="timePeriod" dxfId="2369" priority="2338" timePeriod="lastWeek">
      <formula>AND(TODAY()-ROUNDDOWN(D2515,0)&gt;=(WEEKDAY(TODAY())),TODAY()-ROUNDDOWN(D2515,0)&lt;(WEEKDAY(TODAY())+7))</formula>
    </cfRule>
  </conditionalFormatting>
  <conditionalFormatting sqref="D2516">
    <cfRule type="timePeriod" dxfId="2368" priority="2337" timePeriod="lastWeek">
      <formula>AND(TODAY()-ROUNDDOWN(D2516,0)&gt;=(WEEKDAY(TODAY())),TODAY()-ROUNDDOWN(D2516,0)&lt;(WEEKDAY(TODAY())+7))</formula>
    </cfRule>
  </conditionalFormatting>
  <conditionalFormatting sqref="D2514">
    <cfRule type="timePeriod" dxfId="2367" priority="2336" timePeriod="lastWeek">
      <formula>AND(TODAY()-ROUNDDOWN(D2514,0)&gt;=(WEEKDAY(TODAY())),TODAY()-ROUNDDOWN(D2514,0)&lt;(WEEKDAY(TODAY())+7))</formula>
    </cfRule>
  </conditionalFormatting>
  <conditionalFormatting sqref="D2556">
    <cfRule type="timePeriod" dxfId="2366" priority="2335" timePeriod="lastWeek">
      <formula>AND(TODAY()-ROUNDDOWN(D2556,0)&gt;=(WEEKDAY(TODAY())),TODAY()-ROUNDDOWN(D2556,0)&lt;(WEEKDAY(TODAY())+7))</formula>
    </cfRule>
  </conditionalFormatting>
  <conditionalFormatting sqref="D2468">
    <cfRule type="timePeriod" dxfId="2365" priority="2334" timePeriod="lastWeek">
      <formula>AND(TODAY()-ROUNDDOWN(D2468,0)&gt;=(WEEKDAY(TODAY())),TODAY()-ROUNDDOWN(D2468,0)&lt;(WEEKDAY(TODAY())+7))</formula>
    </cfRule>
  </conditionalFormatting>
  <conditionalFormatting sqref="D2457">
    <cfRule type="timePeriod" dxfId="2364" priority="2333" timePeriod="lastWeek">
      <formula>AND(TODAY()-ROUNDDOWN(D2457,0)&gt;=(WEEKDAY(TODAY())),TODAY()-ROUNDDOWN(D2457,0)&lt;(WEEKDAY(TODAY())+7))</formula>
    </cfRule>
  </conditionalFormatting>
  <conditionalFormatting sqref="D2568">
    <cfRule type="timePeriod" dxfId="2363" priority="2332" timePeriod="lastWeek">
      <formula>AND(TODAY()-ROUNDDOWN(D2568,0)&gt;=(WEEKDAY(TODAY())),TODAY()-ROUNDDOWN(D2568,0)&lt;(WEEKDAY(TODAY())+7))</formula>
    </cfRule>
  </conditionalFormatting>
  <conditionalFormatting sqref="D2507">
    <cfRule type="timePeriod" dxfId="2362" priority="2331" timePeriod="lastWeek">
      <formula>AND(TODAY()-ROUNDDOWN(D2507,0)&gt;=(WEEKDAY(TODAY())),TODAY()-ROUNDDOWN(D2507,0)&lt;(WEEKDAY(TODAY())+7))</formula>
    </cfRule>
  </conditionalFormatting>
  <conditionalFormatting sqref="D2508">
    <cfRule type="timePeriod" dxfId="2361" priority="2330" timePeriod="lastWeek">
      <formula>AND(TODAY()-ROUNDDOWN(D2508,0)&gt;=(WEEKDAY(TODAY())),TODAY()-ROUNDDOWN(D2508,0)&lt;(WEEKDAY(TODAY())+7))</formula>
    </cfRule>
  </conditionalFormatting>
  <conditionalFormatting sqref="D2549">
    <cfRule type="timePeriod" dxfId="2360" priority="2329" timePeriod="lastWeek">
      <formula>AND(TODAY()-ROUNDDOWN(D2549,0)&gt;=(WEEKDAY(TODAY())),TODAY()-ROUNDDOWN(D2549,0)&lt;(WEEKDAY(TODAY())+7))</formula>
    </cfRule>
  </conditionalFormatting>
  <conditionalFormatting sqref="D2467">
    <cfRule type="timePeriod" dxfId="2359" priority="2328" timePeriod="lastWeek">
      <formula>AND(TODAY()-ROUNDDOWN(D2467,0)&gt;=(WEEKDAY(TODAY())),TODAY()-ROUNDDOWN(D2467,0)&lt;(WEEKDAY(TODAY())+7))</formula>
    </cfRule>
  </conditionalFormatting>
  <conditionalFormatting sqref="D2558">
    <cfRule type="timePeriod" dxfId="2358" priority="2327" timePeriod="lastWeek">
      <formula>AND(TODAY()-ROUNDDOWN(D2558,0)&gt;=(WEEKDAY(TODAY())),TODAY()-ROUNDDOWN(D2558,0)&lt;(WEEKDAY(TODAY())+7))</formula>
    </cfRule>
  </conditionalFormatting>
  <conditionalFormatting sqref="D2525">
    <cfRule type="timePeriod" dxfId="2357" priority="2326" timePeriod="lastWeek">
      <formula>AND(TODAY()-ROUNDDOWN(D2525,0)&gt;=(WEEKDAY(TODAY())),TODAY()-ROUNDDOWN(D2525,0)&lt;(WEEKDAY(TODAY())+7))</formula>
    </cfRule>
  </conditionalFormatting>
  <conditionalFormatting sqref="D2528 D2530">
    <cfRule type="timePeriod" dxfId="2356" priority="2325" timePeriod="lastWeek">
      <formula>AND(TODAY()-ROUNDDOWN(D2528,0)&gt;=(WEEKDAY(TODAY())),TODAY()-ROUNDDOWN(D2528,0)&lt;(WEEKDAY(TODAY())+7))</formula>
    </cfRule>
  </conditionalFormatting>
  <conditionalFormatting sqref="D2455">
    <cfRule type="timePeriod" dxfId="2355" priority="2324" timePeriod="lastWeek">
      <formula>AND(TODAY()-ROUNDDOWN(D2455,0)&gt;=(WEEKDAY(TODAY())),TODAY()-ROUNDDOWN(D2455,0)&lt;(WEEKDAY(TODAY())+7))</formula>
    </cfRule>
  </conditionalFormatting>
  <conditionalFormatting sqref="E2561">
    <cfRule type="timePeriod" dxfId="2354" priority="2323" timePeriod="lastWeek">
      <formula>AND(TODAY()-ROUNDDOWN(E2561,0)&gt;=(WEEKDAY(TODAY())),TODAY()-ROUNDDOWN(E2561,0)&lt;(WEEKDAY(TODAY())+7))</formula>
    </cfRule>
  </conditionalFormatting>
  <conditionalFormatting sqref="D2592">
    <cfRule type="timePeriod" dxfId="2353" priority="2322" timePeriod="lastWeek">
      <formula>AND(TODAY()-ROUNDDOWN(D2592,0)&gt;=(WEEKDAY(TODAY())),TODAY()-ROUNDDOWN(D2592,0)&lt;(WEEKDAY(TODAY())+7))</formula>
    </cfRule>
  </conditionalFormatting>
  <conditionalFormatting sqref="D2519">
    <cfRule type="timePeriod" dxfId="2352" priority="2321" timePeriod="lastWeek">
      <formula>AND(TODAY()-ROUNDDOWN(D2519,0)&gt;=(WEEKDAY(TODAY())),TODAY()-ROUNDDOWN(D2519,0)&lt;(WEEKDAY(TODAY())+7))</formula>
    </cfRule>
  </conditionalFormatting>
  <conditionalFormatting sqref="D2543">
    <cfRule type="timePeriod" dxfId="2351" priority="2320" timePeriod="lastWeek">
      <formula>AND(TODAY()-ROUNDDOWN(D2543,0)&gt;=(WEEKDAY(TODAY())),TODAY()-ROUNDDOWN(D2543,0)&lt;(WEEKDAY(TODAY())+7))</formula>
    </cfRule>
  </conditionalFormatting>
  <conditionalFormatting sqref="D2537 D2539">
    <cfRule type="timePeriod" dxfId="2350" priority="2319" timePeriod="lastWeek">
      <formula>AND(TODAY()-ROUNDDOWN(D2537,0)&gt;=(WEEKDAY(TODAY())),TODAY()-ROUNDDOWN(D2537,0)&lt;(WEEKDAY(TODAY())+7))</formula>
    </cfRule>
  </conditionalFormatting>
  <conditionalFormatting sqref="D2540:D2542">
    <cfRule type="timePeriod" dxfId="2349" priority="2318" timePeriod="lastWeek">
      <formula>AND(TODAY()-ROUNDDOWN(D2540,0)&gt;=(WEEKDAY(TODAY())),TODAY()-ROUNDDOWN(D2540,0)&lt;(WEEKDAY(TODAY())+7))</formula>
    </cfRule>
  </conditionalFormatting>
  <conditionalFormatting sqref="D2551">
    <cfRule type="timePeriod" dxfId="2348" priority="2317" timePeriod="lastWeek">
      <formula>AND(TODAY()-ROUNDDOWN(D2551,0)&gt;=(WEEKDAY(TODAY())),TODAY()-ROUNDDOWN(D2551,0)&lt;(WEEKDAY(TODAY())+7))</formula>
    </cfRule>
  </conditionalFormatting>
  <conditionalFormatting sqref="E2566">
    <cfRule type="timePeriod" dxfId="2347" priority="2316" timePeriod="lastWeek">
      <formula>AND(TODAY()-ROUNDDOWN(E2566,0)&gt;=(WEEKDAY(TODAY())),TODAY()-ROUNDDOWN(E2566,0)&lt;(WEEKDAY(TODAY())+7))</formula>
    </cfRule>
  </conditionalFormatting>
  <conditionalFormatting sqref="D2456">
    <cfRule type="timePeriod" dxfId="2346" priority="2315" timePeriod="lastWeek">
      <formula>AND(TODAY()-ROUNDDOWN(D2456,0)&gt;=(WEEKDAY(TODAY())),TODAY()-ROUNDDOWN(D2456,0)&lt;(WEEKDAY(TODAY())+7))</formula>
    </cfRule>
  </conditionalFormatting>
  <conditionalFormatting sqref="D2481">
    <cfRule type="timePeriod" dxfId="2345" priority="2314" timePeriod="lastWeek">
      <formula>AND(TODAY()-ROUNDDOWN(D2481,0)&gt;=(WEEKDAY(TODAY())),TODAY()-ROUNDDOWN(D2481,0)&lt;(WEEKDAY(TODAY())+7))</formula>
    </cfRule>
  </conditionalFormatting>
  <conditionalFormatting sqref="D2480">
    <cfRule type="timePeriod" dxfId="2344" priority="2313" timePeriod="lastWeek">
      <formula>AND(TODAY()-ROUNDDOWN(D2480,0)&gt;=(WEEKDAY(TODAY())),TODAY()-ROUNDDOWN(D2480,0)&lt;(WEEKDAY(TODAY())+7))</formula>
    </cfRule>
  </conditionalFormatting>
  <conditionalFormatting sqref="D2465">
    <cfRule type="timePeriod" dxfId="2343" priority="2312" timePeriod="lastWeek">
      <formula>AND(TODAY()-ROUNDDOWN(D2465,0)&gt;=(WEEKDAY(TODAY())),TODAY()-ROUNDDOWN(D2465,0)&lt;(WEEKDAY(TODAY())+7))</formula>
    </cfRule>
  </conditionalFormatting>
  <conditionalFormatting sqref="E2465">
    <cfRule type="timePeriod" dxfId="2342" priority="2311" timePeriod="lastWeek">
      <formula>AND(TODAY()-ROUNDDOWN(E2465,0)&gt;=(WEEKDAY(TODAY())),TODAY()-ROUNDDOWN(E2465,0)&lt;(WEEKDAY(TODAY())+7))</formula>
    </cfRule>
  </conditionalFormatting>
  <conditionalFormatting sqref="E2468">
    <cfRule type="timePeriod" dxfId="2341" priority="2310" timePeriod="lastWeek">
      <formula>AND(TODAY()-ROUNDDOWN(E2468,0)&gt;=(WEEKDAY(TODAY())),TODAY()-ROUNDDOWN(E2468,0)&lt;(WEEKDAY(TODAY())+7))</formula>
    </cfRule>
  </conditionalFormatting>
  <conditionalFormatting sqref="D2489">
    <cfRule type="timePeriod" dxfId="2340" priority="2309" timePeriod="lastWeek">
      <formula>AND(TODAY()-ROUNDDOWN(D2489,0)&gt;=(WEEKDAY(TODAY())),TODAY()-ROUNDDOWN(D2489,0)&lt;(WEEKDAY(TODAY())+7))</formula>
    </cfRule>
  </conditionalFormatting>
  <conditionalFormatting sqref="D2510">
    <cfRule type="timePeriod" dxfId="2339" priority="2308" timePeriod="lastWeek">
      <formula>AND(TODAY()-ROUNDDOWN(D2510,0)&gt;=(WEEKDAY(TODAY())),TODAY()-ROUNDDOWN(D2510,0)&lt;(WEEKDAY(TODAY())+7))</formula>
    </cfRule>
  </conditionalFormatting>
  <conditionalFormatting sqref="E2464">
    <cfRule type="timePeriod" dxfId="2338" priority="2307" timePeriod="lastWeek">
      <formula>AND(TODAY()-ROUNDDOWN(E2464,0)&gt;=(WEEKDAY(TODAY())),TODAY()-ROUNDDOWN(E2464,0)&lt;(WEEKDAY(TODAY())+7))</formula>
    </cfRule>
  </conditionalFormatting>
  <conditionalFormatting sqref="D2523">
    <cfRule type="timePeriod" dxfId="2337" priority="2306" timePeriod="lastWeek">
      <formula>AND(TODAY()-ROUNDDOWN(D2523,0)&gt;=(WEEKDAY(TODAY())),TODAY()-ROUNDDOWN(D2523,0)&lt;(WEEKDAY(TODAY())+7))</formula>
    </cfRule>
  </conditionalFormatting>
  <conditionalFormatting sqref="E2523">
    <cfRule type="timePeriod" dxfId="2336" priority="2305" timePeriod="lastWeek">
      <formula>AND(TODAY()-ROUNDDOWN(E2523,0)&gt;=(WEEKDAY(TODAY())),TODAY()-ROUNDDOWN(E2523,0)&lt;(WEEKDAY(TODAY())+7))</formula>
    </cfRule>
  </conditionalFormatting>
  <conditionalFormatting sqref="D2523">
    <cfRule type="timePeriod" dxfId="2335" priority="2304" timePeriod="lastWeek">
      <formula>AND(TODAY()-ROUNDDOWN(D2523,0)&gt;=(WEEKDAY(TODAY())),TODAY()-ROUNDDOWN(D2523,0)&lt;(WEEKDAY(TODAY())+7))</formula>
    </cfRule>
  </conditionalFormatting>
  <conditionalFormatting sqref="D2529">
    <cfRule type="timePeriod" dxfId="2334" priority="2303" timePeriod="lastWeek">
      <formula>AND(TODAY()-ROUNDDOWN(D2529,0)&gt;=(WEEKDAY(TODAY())),TODAY()-ROUNDDOWN(D2529,0)&lt;(WEEKDAY(TODAY())+7))</formula>
    </cfRule>
  </conditionalFormatting>
  <conditionalFormatting sqref="D2529">
    <cfRule type="timePeriod" dxfId="2333" priority="2302" timePeriod="lastWeek">
      <formula>AND(TODAY()-ROUNDDOWN(D2529,0)&gt;=(WEEKDAY(TODAY())),TODAY()-ROUNDDOWN(D2529,0)&lt;(WEEKDAY(TODAY())+7))</formula>
    </cfRule>
  </conditionalFormatting>
  <conditionalFormatting sqref="E2524">
    <cfRule type="timePeriod" dxfId="2332" priority="2301" timePeriod="lastWeek">
      <formula>AND(TODAY()-ROUNDDOWN(E2524,0)&gt;=(WEEKDAY(TODAY())),TODAY()-ROUNDDOWN(E2524,0)&lt;(WEEKDAY(TODAY())+7))</formula>
    </cfRule>
  </conditionalFormatting>
  <conditionalFormatting sqref="D2524">
    <cfRule type="timePeriod" dxfId="2331" priority="2300" timePeriod="lastWeek">
      <formula>AND(TODAY()-ROUNDDOWN(D2524,0)&gt;=(WEEKDAY(TODAY())),TODAY()-ROUNDDOWN(D2524,0)&lt;(WEEKDAY(TODAY())+7))</formula>
    </cfRule>
  </conditionalFormatting>
  <conditionalFormatting sqref="D2484">
    <cfRule type="timePeriod" dxfId="2330" priority="2299" timePeriod="lastWeek">
      <formula>AND(TODAY()-ROUNDDOWN(D2484,0)&gt;=(WEEKDAY(TODAY())),TODAY()-ROUNDDOWN(D2484,0)&lt;(WEEKDAY(TODAY())+7))</formula>
    </cfRule>
  </conditionalFormatting>
  <conditionalFormatting sqref="D2484">
    <cfRule type="timePeriod" dxfId="2329" priority="2298" timePeriod="lastWeek">
      <formula>AND(TODAY()-ROUNDDOWN(D2484,0)&gt;=(WEEKDAY(TODAY())),TODAY()-ROUNDDOWN(D2484,0)&lt;(WEEKDAY(TODAY())+7))</formula>
    </cfRule>
  </conditionalFormatting>
  <conditionalFormatting sqref="D2480">
    <cfRule type="timePeriod" dxfId="2328" priority="2297" timePeriod="lastWeek">
      <formula>AND(TODAY()-ROUNDDOWN(D2480,0)&gt;=(WEEKDAY(TODAY())),TODAY()-ROUNDDOWN(D2480,0)&lt;(WEEKDAY(TODAY())+7))</formula>
    </cfRule>
  </conditionalFormatting>
  <conditionalFormatting sqref="D2531">
    <cfRule type="timePeriod" dxfId="2327" priority="2296" timePeriod="lastWeek">
      <formula>AND(TODAY()-ROUNDDOWN(D2531,0)&gt;=(WEEKDAY(TODAY())),TODAY()-ROUNDDOWN(D2531,0)&lt;(WEEKDAY(TODAY())+7))</formula>
    </cfRule>
  </conditionalFormatting>
  <conditionalFormatting sqref="E2531">
    <cfRule type="timePeriod" dxfId="2326" priority="2295" timePeriod="lastWeek">
      <formula>AND(TODAY()-ROUNDDOWN(E2531,0)&gt;=(WEEKDAY(TODAY())),TODAY()-ROUNDDOWN(E2531,0)&lt;(WEEKDAY(TODAY())+7))</formula>
    </cfRule>
  </conditionalFormatting>
  <conditionalFormatting sqref="D2483">
    <cfRule type="timePeriod" dxfId="2325" priority="2294" timePeriod="lastWeek">
      <formula>AND(TODAY()-ROUNDDOWN(D2483,0)&gt;=(WEEKDAY(TODAY())),TODAY()-ROUNDDOWN(D2483,0)&lt;(WEEKDAY(TODAY())+7))</formula>
    </cfRule>
  </conditionalFormatting>
  <conditionalFormatting sqref="D2531">
    <cfRule type="timePeriod" dxfId="2324" priority="2293" timePeriod="lastWeek">
      <formula>AND(TODAY()-ROUNDDOWN(D2531,0)&gt;=(WEEKDAY(TODAY())),TODAY()-ROUNDDOWN(D2531,0)&lt;(WEEKDAY(TODAY())+7))</formula>
    </cfRule>
  </conditionalFormatting>
  <conditionalFormatting sqref="D2483">
    <cfRule type="timePeriod" dxfId="2323" priority="2292" timePeriod="lastWeek">
      <formula>AND(TODAY()-ROUNDDOWN(D2483,0)&gt;=(WEEKDAY(TODAY())),TODAY()-ROUNDDOWN(D2483,0)&lt;(WEEKDAY(TODAY())+7))</formula>
    </cfRule>
  </conditionalFormatting>
  <conditionalFormatting sqref="D2485">
    <cfRule type="timePeriod" dxfId="2322" priority="2291" timePeriod="lastWeek">
      <formula>AND(TODAY()-ROUNDDOWN(D2485,0)&gt;=(WEEKDAY(TODAY())),TODAY()-ROUNDDOWN(D2485,0)&lt;(WEEKDAY(TODAY())+7))</formula>
    </cfRule>
  </conditionalFormatting>
  <conditionalFormatting sqref="D2485">
    <cfRule type="timePeriod" dxfId="2321" priority="2290" timePeriod="lastWeek">
      <formula>AND(TODAY()-ROUNDDOWN(D2485,0)&gt;=(WEEKDAY(TODAY())),TODAY()-ROUNDDOWN(D2485,0)&lt;(WEEKDAY(TODAY())+7))</formula>
    </cfRule>
  </conditionalFormatting>
  <conditionalFormatting sqref="D2458">
    <cfRule type="timePeriod" dxfId="2320" priority="2289" timePeriod="lastWeek">
      <formula>AND(TODAY()-ROUNDDOWN(D2458,0)&gt;=(WEEKDAY(TODAY())),TODAY()-ROUNDDOWN(D2458,0)&lt;(WEEKDAY(TODAY())+7))</formula>
    </cfRule>
  </conditionalFormatting>
  <conditionalFormatting sqref="D2458">
    <cfRule type="timePeriod" dxfId="2319" priority="2288" timePeriod="lastWeek">
      <formula>AND(TODAY()-ROUNDDOWN(D2458,0)&gt;=(WEEKDAY(TODAY())),TODAY()-ROUNDDOWN(D2458,0)&lt;(WEEKDAY(TODAY())+7))</formula>
    </cfRule>
  </conditionalFormatting>
  <conditionalFormatting sqref="D2524">
    <cfRule type="timePeriod" dxfId="2318" priority="2287" timePeriod="lastWeek">
      <formula>AND(TODAY()-ROUNDDOWN(D2524,0)&gt;=(WEEKDAY(TODAY())),TODAY()-ROUNDDOWN(D2524,0)&lt;(WEEKDAY(TODAY())+7))</formula>
    </cfRule>
  </conditionalFormatting>
  <conditionalFormatting sqref="D2538">
    <cfRule type="timePeriod" dxfId="2317" priority="2286" timePeriod="lastWeek">
      <formula>AND(TODAY()-ROUNDDOWN(D2538,0)&gt;=(WEEKDAY(TODAY())),TODAY()-ROUNDDOWN(D2538,0)&lt;(WEEKDAY(TODAY())+7))</formula>
    </cfRule>
  </conditionalFormatting>
  <conditionalFormatting sqref="D2538">
    <cfRule type="timePeriod" dxfId="2316" priority="2285" timePeriod="lastWeek">
      <formula>AND(TODAY()-ROUNDDOWN(D2538,0)&gt;=(WEEKDAY(TODAY())),TODAY()-ROUNDDOWN(D2538,0)&lt;(WEEKDAY(TODAY())+7))</formula>
    </cfRule>
  </conditionalFormatting>
  <conditionalFormatting sqref="D2553">
    <cfRule type="timePeriod" dxfId="2315" priority="2284" timePeriod="lastWeek">
      <formula>AND(TODAY()-ROUNDDOWN(D2553,0)&gt;=(WEEKDAY(TODAY())),TODAY()-ROUNDDOWN(D2553,0)&lt;(WEEKDAY(TODAY())+7))</formula>
    </cfRule>
  </conditionalFormatting>
  <conditionalFormatting sqref="D2553">
    <cfRule type="timePeriod" dxfId="2314" priority="2283" timePeriod="lastWeek">
      <formula>AND(TODAY()-ROUNDDOWN(D2553,0)&gt;=(WEEKDAY(TODAY())),TODAY()-ROUNDDOWN(D2553,0)&lt;(WEEKDAY(TODAY())+7))</formula>
    </cfRule>
  </conditionalFormatting>
  <conditionalFormatting sqref="D2463">
    <cfRule type="timePeriod" dxfId="2313" priority="2282" timePeriod="lastWeek">
      <formula>AND(TODAY()-ROUNDDOWN(D2463,0)&gt;=(WEEKDAY(TODAY())),TODAY()-ROUNDDOWN(D2463,0)&lt;(WEEKDAY(TODAY())+7))</formula>
    </cfRule>
  </conditionalFormatting>
  <conditionalFormatting sqref="D2463">
    <cfRule type="timePeriod" dxfId="2312" priority="2281" timePeriod="lastWeek">
      <formula>AND(TODAY()-ROUNDDOWN(D2463,0)&gt;=(WEEKDAY(TODAY())),TODAY()-ROUNDDOWN(D2463,0)&lt;(WEEKDAY(TODAY())+7))</formula>
    </cfRule>
  </conditionalFormatting>
  <conditionalFormatting sqref="D2459">
    <cfRule type="timePeriod" dxfId="2311" priority="2280" timePeriod="lastWeek">
      <formula>AND(TODAY()-ROUNDDOWN(D2459,0)&gt;=(WEEKDAY(TODAY())),TODAY()-ROUNDDOWN(D2459,0)&lt;(WEEKDAY(TODAY())+7))</formula>
    </cfRule>
  </conditionalFormatting>
  <conditionalFormatting sqref="D2459">
    <cfRule type="timePeriod" dxfId="2310" priority="2279" timePeriod="lastWeek">
      <formula>AND(TODAY()-ROUNDDOWN(D2459,0)&gt;=(WEEKDAY(TODAY())),TODAY()-ROUNDDOWN(D2459,0)&lt;(WEEKDAY(TODAY())+7))</formula>
    </cfRule>
  </conditionalFormatting>
  <conditionalFormatting sqref="E2463">
    <cfRule type="timePeriod" dxfId="2309" priority="2278" timePeriod="lastWeek">
      <formula>AND(TODAY()-ROUNDDOWN(E2463,0)&gt;=(WEEKDAY(TODAY())),TODAY()-ROUNDDOWN(E2463,0)&lt;(WEEKDAY(TODAY())+7))</formula>
    </cfRule>
  </conditionalFormatting>
  <conditionalFormatting sqref="D2460">
    <cfRule type="timePeriod" dxfId="2308" priority="2277" timePeriod="lastWeek">
      <formula>AND(TODAY()-ROUNDDOWN(D2460,0)&gt;=(WEEKDAY(TODAY())),TODAY()-ROUNDDOWN(D2460,0)&lt;(WEEKDAY(TODAY())+7))</formula>
    </cfRule>
  </conditionalFormatting>
  <conditionalFormatting sqref="D2472">
    <cfRule type="timePeriod" dxfId="2307" priority="2276" timePeriod="lastWeek">
      <formula>AND(TODAY()-ROUNDDOWN(D2472,0)&gt;=(WEEKDAY(TODAY())),TODAY()-ROUNDDOWN(D2472,0)&lt;(WEEKDAY(TODAY())+7))</formula>
    </cfRule>
  </conditionalFormatting>
  <conditionalFormatting sqref="D2472">
    <cfRule type="timePeriod" dxfId="2306" priority="2275" timePeriod="lastWeek">
      <formula>AND(TODAY()-ROUNDDOWN(D2472,0)&gt;=(WEEKDAY(TODAY())),TODAY()-ROUNDDOWN(D2472,0)&lt;(WEEKDAY(TODAY())+7))</formula>
    </cfRule>
  </conditionalFormatting>
  <conditionalFormatting sqref="D2474">
    <cfRule type="timePeriod" dxfId="2305" priority="2274" timePeriod="lastWeek">
      <formula>AND(TODAY()-ROUNDDOWN(D2474,0)&gt;=(WEEKDAY(TODAY())),TODAY()-ROUNDDOWN(D2474,0)&lt;(WEEKDAY(TODAY())+7))</formula>
    </cfRule>
  </conditionalFormatting>
  <conditionalFormatting sqref="D2474">
    <cfRule type="timePeriod" dxfId="2304" priority="2273" timePeriod="lastWeek">
      <formula>AND(TODAY()-ROUNDDOWN(D2474,0)&gt;=(WEEKDAY(TODAY())),TODAY()-ROUNDDOWN(D2474,0)&lt;(WEEKDAY(TODAY())+7))</formula>
    </cfRule>
  </conditionalFormatting>
  <conditionalFormatting sqref="D2476">
    <cfRule type="timePeriod" dxfId="2303" priority="2272" timePeriod="lastWeek">
      <formula>AND(TODAY()-ROUNDDOWN(D2476,0)&gt;=(WEEKDAY(TODAY())),TODAY()-ROUNDDOWN(D2476,0)&lt;(WEEKDAY(TODAY())+7))</formula>
    </cfRule>
  </conditionalFormatting>
  <conditionalFormatting sqref="D2476">
    <cfRule type="timePeriod" dxfId="2302" priority="2271" timePeriod="lastWeek">
      <formula>AND(TODAY()-ROUNDDOWN(D2476,0)&gt;=(WEEKDAY(TODAY())),TODAY()-ROUNDDOWN(D2476,0)&lt;(WEEKDAY(TODAY())+7))</formula>
    </cfRule>
  </conditionalFormatting>
  <conditionalFormatting sqref="D2481">
    <cfRule type="timePeriod" dxfId="2301" priority="2270" timePeriod="lastWeek">
      <formula>AND(TODAY()-ROUNDDOWN(D2481,0)&gt;=(WEEKDAY(TODAY())),TODAY()-ROUNDDOWN(D2481,0)&lt;(WEEKDAY(TODAY())+7))</formula>
    </cfRule>
  </conditionalFormatting>
  <conditionalFormatting sqref="D2460">
    <cfRule type="timePeriod" dxfId="2300" priority="2269" timePeriod="lastWeek">
      <formula>AND(TODAY()-ROUNDDOWN(D2460,0)&gt;=(WEEKDAY(TODAY())),TODAY()-ROUNDDOWN(D2460,0)&lt;(WEEKDAY(TODAY())+7))</formula>
    </cfRule>
  </conditionalFormatting>
  <conditionalFormatting sqref="D2482">
    <cfRule type="timePeriod" dxfId="2299" priority="2268" timePeriod="lastWeek">
      <formula>AND(TODAY()-ROUNDDOWN(D2482,0)&gt;=(WEEKDAY(TODAY())),TODAY()-ROUNDDOWN(D2482,0)&lt;(WEEKDAY(TODAY())+7))</formula>
    </cfRule>
  </conditionalFormatting>
  <conditionalFormatting sqref="D2466">
    <cfRule type="timePeriod" dxfId="2298" priority="2267" timePeriod="lastWeek">
      <formula>AND(TODAY()-ROUNDDOWN(D2466,0)&gt;=(WEEKDAY(TODAY())),TODAY()-ROUNDDOWN(D2466,0)&lt;(WEEKDAY(TODAY())+7))</formula>
    </cfRule>
  </conditionalFormatting>
  <conditionalFormatting sqref="D2488">
    <cfRule type="timePeriod" dxfId="2297" priority="2266" timePeriod="lastWeek">
      <formula>AND(TODAY()-ROUNDDOWN(D2488,0)&gt;=(WEEKDAY(TODAY())),TODAY()-ROUNDDOWN(D2488,0)&lt;(WEEKDAY(TODAY())+7))</formula>
    </cfRule>
  </conditionalFormatting>
  <conditionalFormatting sqref="D2466">
    <cfRule type="timePeriod" dxfId="2296" priority="2265" timePeriod="lastWeek">
      <formula>AND(TODAY()-ROUNDDOWN(D2466,0)&gt;=(WEEKDAY(TODAY())),TODAY()-ROUNDDOWN(D2466,0)&lt;(WEEKDAY(TODAY())+7))</formula>
    </cfRule>
  </conditionalFormatting>
  <conditionalFormatting sqref="D2473">
    <cfRule type="timePeriod" dxfId="2295" priority="2264" timePeriod="lastWeek">
      <formula>AND(TODAY()-ROUNDDOWN(D2473,0)&gt;=(WEEKDAY(TODAY())),TODAY()-ROUNDDOWN(D2473,0)&lt;(WEEKDAY(TODAY())+7))</formula>
    </cfRule>
  </conditionalFormatting>
  <conditionalFormatting sqref="D2471">
    <cfRule type="timePeriod" dxfId="2294" priority="2263" timePeriod="lastWeek">
      <formula>AND(TODAY()-ROUNDDOWN(D2471,0)&gt;=(WEEKDAY(TODAY())),TODAY()-ROUNDDOWN(D2471,0)&lt;(WEEKDAY(TODAY())+7))</formula>
    </cfRule>
  </conditionalFormatting>
  <conditionalFormatting sqref="D2471">
    <cfRule type="timePeriod" dxfId="2293" priority="2262" timePeriod="lastWeek">
      <formula>AND(TODAY()-ROUNDDOWN(D2471,0)&gt;=(WEEKDAY(TODAY())),TODAY()-ROUNDDOWN(D2471,0)&lt;(WEEKDAY(TODAY())+7))</formula>
    </cfRule>
  </conditionalFormatting>
  <conditionalFormatting sqref="D2473">
    <cfRule type="timePeriod" dxfId="2292" priority="2261" timePeriod="lastWeek">
      <formula>AND(TODAY()-ROUNDDOWN(D2473,0)&gt;=(WEEKDAY(TODAY())),TODAY()-ROUNDDOWN(D2473,0)&lt;(WEEKDAY(TODAY())+7))</formula>
    </cfRule>
  </conditionalFormatting>
  <conditionalFormatting sqref="D2475">
    <cfRule type="timePeriod" dxfId="2291" priority="2260" timePeriod="lastWeek">
      <formula>AND(TODAY()-ROUNDDOWN(D2475,0)&gt;=(WEEKDAY(TODAY())),TODAY()-ROUNDDOWN(D2475,0)&lt;(WEEKDAY(TODAY())+7))</formula>
    </cfRule>
  </conditionalFormatting>
  <conditionalFormatting sqref="D2475">
    <cfRule type="timePeriod" dxfId="2290" priority="2259" timePeriod="lastWeek">
      <formula>AND(TODAY()-ROUNDDOWN(D2475,0)&gt;=(WEEKDAY(TODAY())),TODAY()-ROUNDDOWN(D2475,0)&lt;(WEEKDAY(TODAY())+7))</formula>
    </cfRule>
  </conditionalFormatting>
  <conditionalFormatting sqref="D2478">
    <cfRule type="timePeriod" dxfId="2289" priority="2258" timePeriod="lastWeek">
      <formula>AND(TODAY()-ROUNDDOWN(D2478,0)&gt;=(WEEKDAY(TODAY())),TODAY()-ROUNDDOWN(D2478,0)&lt;(WEEKDAY(TODAY())+7))</formula>
    </cfRule>
  </conditionalFormatting>
  <conditionalFormatting sqref="D2478">
    <cfRule type="timePeriod" dxfId="2288" priority="2257" timePeriod="lastWeek">
      <formula>AND(TODAY()-ROUNDDOWN(D2478,0)&gt;=(WEEKDAY(TODAY())),TODAY()-ROUNDDOWN(D2478,0)&lt;(WEEKDAY(TODAY())+7))</formula>
    </cfRule>
  </conditionalFormatting>
  <conditionalFormatting sqref="D2482">
    <cfRule type="timePeriod" dxfId="2287" priority="2256" timePeriod="lastWeek">
      <formula>AND(TODAY()-ROUNDDOWN(D2482,0)&gt;=(WEEKDAY(TODAY())),TODAY()-ROUNDDOWN(D2482,0)&lt;(WEEKDAY(TODAY())+7))</formula>
    </cfRule>
  </conditionalFormatting>
  <conditionalFormatting sqref="D2486">
    <cfRule type="timePeriod" dxfId="2286" priority="2255" timePeriod="lastWeek">
      <formula>AND(TODAY()-ROUNDDOWN(D2486,0)&gt;=(WEEKDAY(TODAY())),TODAY()-ROUNDDOWN(D2486,0)&lt;(WEEKDAY(TODAY())+7))</formula>
    </cfRule>
  </conditionalFormatting>
  <conditionalFormatting sqref="D2486">
    <cfRule type="timePeriod" dxfId="2285" priority="2254" timePeriod="lastWeek">
      <formula>AND(TODAY()-ROUNDDOWN(D2486,0)&gt;=(WEEKDAY(TODAY())),TODAY()-ROUNDDOWN(D2486,0)&lt;(WEEKDAY(TODAY())+7))</formula>
    </cfRule>
  </conditionalFormatting>
  <conditionalFormatting sqref="D2487">
    <cfRule type="timePeriod" dxfId="2284" priority="2253" timePeriod="lastWeek">
      <formula>AND(TODAY()-ROUNDDOWN(D2487,0)&gt;=(WEEKDAY(TODAY())),TODAY()-ROUNDDOWN(D2487,0)&lt;(WEEKDAY(TODAY())+7))</formula>
    </cfRule>
  </conditionalFormatting>
  <conditionalFormatting sqref="D2488">
    <cfRule type="timePeriod" dxfId="2283" priority="2252" timePeriod="lastWeek">
      <formula>AND(TODAY()-ROUNDDOWN(D2488,0)&gt;=(WEEKDAY(TODAY())),TODAY()-ROUNDDOWN(D2488,0)&lt;(WEEKDAY(TODAY())+7))</formula>
    </cfRule>
  </conditionalFormatting>
  <conditionalFormatting sqref="D2487">
    <cfRule type="timePeriod" dxfId="2282" priority="2251" timePeriod="lastWeek">
      <formula>AND(TODAY()-ROUNDDOWN(D2487,0)&gt;=(WEEKDAY(TODAY())),TODAY()-ROUNDDOWN(D2487,0)&lt;(WEEKDAY(TODAY())+7))</formula>
    </cfRule>
  </conditionalFormatting>
  <conditionalFormatting sqref="D2532">
    <cfRule type="timePeriod" dxfId="2281" priority="2250" timePeriod="lastWeek">
      <formula>AND(TODAY()-ROUNDDOWN(D2532,0)&gt;=(WEEKDAY(TODAY())),TODAY()-ROUNDDOWN(D2532,0)&lt;(WEEKDAY(TODAY())+7))</formula>
    </cfRule>
  </conditionalFormatting>
  <conditionalFormatting sqref="D2512">
    <cfRule type="timePeriod" dxfId="2280" priority="2249" timePeriod="lastWeek">
      <formula>AND(TODAY()-ROUNDDOWN(D2512,0)&gt;=(WEEKDAY(TODAY())),TODAY()-ROUNDDOWN(D2512,0)&lt;(WEEKDAY(TODAY())+7))</formula>
    </cfRule>
  </conditionalFormatting>
  <conditionalFormatting sqref="D2512">
    <cfRule type="timePeriod" dxfId="2279" priority="2248" timePeriod="lastWeek">
      <formula>AND(TODAY()-ROUNDDOWN(D2512,0)&gt;=(WEEKDAY(TODAY())),TODAY()-ROUNDDOWN(D2512,0)&lt;(WEEKDAY(TODAY())+7))</formula>
    </cfRule>
  </conditionalFormatting>
  <conditionalFormatting sqref="D2513">
    <cfRule type="timePeriod" dxfId="2278" priority="2247" timePeriod="lastWeek">
      <formula>AND(TODAY()-ROUNDDOWN(D2513,0)&gt;=(WEEKDAY(TODAY())),TODAY()-ROUNDDOWN(D2513,0)&lt;(WEEKDAY(TODAY())+7))</formula>
    </cfRule>
  </conditionalFormatting>
  <conditionalFormatting sqref="E2532">
    <cfRule type="timePeriod" dxfId="2277" priority="2246" timePeriod="lastWeek">
      <formula>AND(TODAY()-ROUNDDOWN(E2532,0)&gt;=(WEEKDAY(TODAY())),TODAY()-ROUNDDOWN(E2532,0)&lt;(WEEKDAY(TODAY())+7))</formula>
    </cfRule>
  </conditionalFormatting>
  <conditionalFormatting sqref="D2532">
    <cfRule type="timePeriod" dxfId="2276" priority="2245" timePeriod="lastWeek">
      <formula>AND(TODAY()-ROUNDDOWN(D2532,0)&gt;=(WEEKDAY(TODAY())),TODAY()-ROUNDDOWN(D2532,0)&lt;(WEEKDAY(TODAY())+7))</formula>
    </cfRule>
  </conditionalFormatting>
  <conditionalFormatting sqref="D2534">
    <cfRule type="timePeriod" dxfId="2275" priority="2244" timePeriod="lastWeek">
      <formula>AND(TODAY()-ROUNDDOWN(D2534,0)&gt;=(WEEKDAY(TODAY())),TODAY()-ROUNDDOWN(D2534,0)&lt;(WEEKDAY(TODAY())+7))</formula>
    </cfRule>
  </conditionalFormatting>
  <conditionalFormatting sqref="D2534">
    <cfRule type="timePeriod" dxfId="2274" priority="2243" timePeriod="lastWeek">
      <formula>AND(TODAY()-ROUNDDOWN(D2534,0)&gt;=(WEEKDAY(TODAY())),TODAY()-ROUNDDOWN(D2534,0)&lt;(WEEKDAY(TODAY())+7))</formula>
    </cfRule>
  </conditionalFormatting>
  <conditionalFormatting sqref="D2536">
    <cfRule type="timePeriod" dxfId="2273" priority="2242" timePeriod="lastWeek">
      <formula>AND(TODAY()-ROUNDDOWN(D2536,0)&gt;=(WEEKDAY(TODAY())),TODAY()-ROUNDDOWN(D2536,0)&lt;(WEEKDAY(TODAY())+7))</formula>
    </cfRule>
  </conditionalFormatting>
  <conditionalFormatting sqref="D2536">
    <cfRule type="timePeriod" dxfId="2272" priority="2241" timePeriod="lastWeek">
      <formula>AND(TODAY()-ROUNDDOWN(D2536,0)&gt;=(WEEKDAY(TODAY())),TODAY()-ROUNDDOWN(D2536,0)&lt;(WEEKDAY(TODAY())+7))</formula>
    </cfRule>
  </conditionalFormatting>
  <conditionalFormatting sqref="D2550">
    <cfRule type="timePeriod" dxfId="2271" priority="2240" timePeriod="lastWeek">
      <formula>AND(TODAY()-ROUNDDOWN(D2550,0)&gt;=(WEEKDAY(TODAY())),TODAY()-ROUNDDOWN(D2550,0)&lt;(WEEKDAY(TODAY())+7))</formula>
    </cfRule>
  </conditionalFormatting>
  <conditionalFormatting sqref="D2550">
    <cfRule type="timePeriod" dxfId="2270" priority="2239" timePeriod="lastWeek">
      <formula>AND(TODAY()-ROUNDDOWN(D2550,0)&gt;=(WEEKDAY(TODAY())),TODAY()-ROUNDDOWN(D2550,0)&lt;(WEEKDAY(TODAY())+7))</formula>
    </cfRule>
  </conditionalFormatting>
  <conditionalFormatting sqref="D2552">
    <cfRule type="timePeriod" dxfId="2269" priority="2238" timePeriod="lastWeek">
      <formula>AND(TODAY()-ROUNDDOWN(D2552,0)&gt;=(WEEKDAY(TODAY())),TODAY()-ROUNDDOWN(D2552,0)&lt;(WEEKDAY(TODAY())+7))</formula>
    </cfRule>
  </conditionalFormatting>
  <conditionalFormatting sqref="D2552">
    <cfRule type="timePeriod" dxfId="2268" priority="2237" timePeriod="lastWeek">
      <formula>AND(TODAY()-ROUNDDOWN(D2552,0)&gt;=(WEEKDAY(TODAY())),TODAY()-ROUNDDOWN(D2552,0)&lt;(WEEKDAY(TODAY())+7))</formula>
    </cfRule>
  </conditionalFormatting>
  <conditionalFormatting sqref="D2554">
    <cfRule type="timePeriod" dxfId="2267" priority="2236" timePeriod="lastWeek">
      <formula>AND(TODAY()-ROUNDDOWN(D2554,0)&gt;=(WEEKDAY(TODAY())),TODAY()-ROUNDDOWN(D2554,0)&lt;(WEEKDAY(TODAY())+7))</formula>
    </cfRule>
  </conditionalFormatting>
  <conditionalFormatting sqref="D2554">
    <cfRule type="timePeriod" dxfId="2266" priority="2235" timePeriod="lastWeek">
      <formula>AND(TODAY()-ROUNDDOWN(D2554,0)&gt;=(WEEKDAY(TODAY())),TODAY()-ROUNDDOWN(D2554,0)&lt;(WEEKDAY(TODAY())+7))</formula>
    </cfRule>
  </conditionalFormatting>
  <conditionalFormatting sqref="E2565">
    <cfRule type="timePeriod" dxfId="2265" priority="2234" timePeriod="lastWeek">
      <formula>AND(TODAY()-ROUNDDOWN(E2565,0)&gt;=(WEEKDAY(TODAY())),TODAY()-ROUNDDOWN(E2565,0)&lt;(WEEKDAY(TODAY())+7))</formula>
    </cfRule>
  </conditionalFormatting>
  <conditionalFormatting sqref="D2560">
    <cfRule type="timePeriod" dxfId="2264" priority="2233" timePeriod="lastWeek">
      <formula>AND(TODAY()-ROUNDDOWN(D2560,0)&gt;=(WEEKDAY(TODAY())),TODAY()-ROUNDDOWN(D2560,0)&lt;(WEEKDAY(TODAY())+7))</formula>
    </cfRule>
  </conditionalFormatting>
  <conditionalFormatting sqref="D2560">
    <cfRule type="timePeriod" dxfId="2263" priority="2232" timePeriod="lastWeek">
      <formula>AND(TODAY()-ROUNDDOWN(D2560,0)&gt;=(WEEKDAY(TODAY())),TODAY()-ROUNDDOWN(D2560,0)&lt;(WEEKDAY(TODAY())+7))</formula>
    </cfRule>
  </conditionalFormatting>
  <conditionalFormatting sqref="D2562">
    <cfRule type="timePeriod" dxfId="2262" priority="2231" timePeriod="lastWeek">
      <formula>AND(TODAY()-ROUNDDOWN(D2562,0)&gt;=(WEEKDAY(TODAY())),TODAY()-ROUNDDOWN(D2562,0)&lt;(WEEKDAY(TODAY())+7))</formula>
    </cfRule>
  </conditionalFormatting>
  <conditionalFormatting sqref="E2562">
    <cfRule type="timePeriod" dxfId="2261" priority="2230" timePeriod="lastWeek">
      <formula>AND(TODAY()-ROUNDDOWN(E2562,0)&gt;=(WEEKDAY(TODAY())),TODAY()-ROUNDDOWN(E2562,0)&lt;(WEEKDAY(TODAY())+7))</formula>
    </cfRule>
  </conditionalFormatting>
  <conditionalFormatting sqref="E2563">
    <cfRule type="timePeriod" dxfId="2260" priority="2229" timePeriod="lastWeek">
      <formula>AND(TODAY()-ROUNDDOWN(E2563,0)&gt;=(WEEKDAY(TODAY())),TODAY()-ROUNDDOWN(E2563,0)&lt;(WEEKDAY(TODAY())+7))</formula>
    </cfRule>
  </conditionalFormatting>
  <conditionalFormatting sqref="D2569">
    <cfRule type="timePeriod" dxfId="2259" priority="2228" timePeriod="lastWeek">
      <formula>AND(TODAY()-ROUNDDOWN(D2569,0)&gt;=(WEEKDAY(TODAY())),TODAY()-ROUNDDOWN(D2569,0)&lt;(WEEKDAY(TODAY())+7))</formula>
    </cfRule>
  </conditionalFormatting>
  <conditionalFormatting sqref="D2660:D2661">
    <cfRule type="timePeriod" dxfId="2258" priority="2227" timePeriod="lastWeek">
      <formula>AND(TODAY()-ROUNDDOWN(D2660,0)&gt;=(WEEKDAY(TODAY())),TODAY()-ROUNDDOWN(D2660,0)&lt;(WEEKDAY(TODAY())+7))</formula>
    </cfRule>
  </conditionalFormatting>
  <conditionalFormatting sqref="D2627">
    <cfRule type="timePeriod" dxfId="2257" priority="2226" timePeriod="lastWeek">
      <formula>AND(TODAY()-ROUNDDOWN(D2627,0)&gt;=(WEEKDAY(TODAY())),TODAY()-ROUNDDOWN(D2627,0)&lt;(WEEKDAY(TODAY())+7))</formula>
    </cfRule>
  </conditionalFormatting>
  <conditionalFormatting sqref="D2589">
    <cfRule type="timePeriod" dxfId="2256" priority="2225" timePeriod="lastWeek">
      <formula>AND(TODAY()-ROUNDDOWN(D2589,0)&gt;=(WEEKDAY(TODAY())),TODAY()-ROUNDDOWN(D2589,0)&lt;(WEEKDAY(TODAY())+7))</formula>
    </cfRule>
  </conditionalFormatting>
  <conditionalFormatting sqref="D2646">
    <cfRule type="timePeriod" dxfId="2255" priority="2224" timePeriod="lastWeek">
      <formula>AND(TODAY()-ROUNDDOWN(D2646,0)&gt;=(WEEKDAY(TODAY())),TODAY()-ROUNDDOWN(D2646,0)&lt;(WEEKDAY(TODAY())+7))</formula>
    </cfRule>
  </conditionalFormatting>
  <conditionalFormatting sqref="D2647 D2649">
    <cfRule type="timePeriod" dxfId="2254" priority="2223" timePeriod="lastWeek">
      <formula>AND(TODAY()-ROUNDDOWN(D2647,0)&gt;=(WEEKDAY(TODAY())),TODAY()-ROUNDDOWN(D2647,0)&lt;(WEEKDAY(TODAY())+7))</formula>
    </cfRule>
  </conditionalFormatting>
  <conditionalFormatting sqref="D2690">
    <cfRule type="timePeriod" dxfId="2253" priority="2222" timePeriod="lastWeek">
      <formula>AND(TODAY()-ROUNDDOWN(D2690,0)&gt;=(WEEKDAY(TODAY())),TODAY()-ROUNDDOWN(D2690,0)&lt;(WEEKDAY(TODAY())+7))</formula>
    </cfRule>
  </conditionalFormatting>
  <conditionalFormatting sqref="D2630">
    <cfRule type="timePeriod" dxfId="2252" priority="2221" timePeriod="lastWeek">
      <formula>AND(TODAY()-ROUNDDOWN(D2630,0)&gt;=(WEEKDAY(TODAY())),TODAY()-ROUNDDOWN(D2630,0)&lt;(WEEKDAY(TODAY())+7))</formula>
    </cfRule>
  </conditionalFormatting>
  <conditionalFormatting sqref="D2661">
    <cfRule type="timePeriod" dxfId="2251" priority="2220" timePeriod="lastWeek">
      <formula>AND(TODAY()-ROUNDDOWN(D2661,0)&gt;=(WEEKDAY(TODAY())),TODAY()-ROUNDDOWN(D2661,0)&lt;(WEEKDAY(TODAY())+7))</formula>
    </cfRule>
  </conditionalFormatting>
  <conditionalFormatting sqref="D2590">
    <cfRule type="timePeriod" dxfId="2250" priority="2219" timePeriod="lastWeek">
      <formula>AND(TODAY()-ROUNDDOWN(D2590,0)&gt;=(WEEKDAY(TODAY())),TODAY()-ROUNDDOWN(D2590,0)&lt;(WEEKDAY(TODAY())+7))</formula>
    </cfRule>
  </conditionalFormatting>
  <conditionalFormatting sqref="D2635:D2637">
    <cfRule type="timePeriod" dxfId="2249" priority="2218" timePeriod="lastWeek">
      <formula>AND(TODAY()-ROUNDDOWN(D2635,0)&gt;=(WEEKDAY(TODAY())),TODAY()-ROUNDDOWN(D2635,0)&lt;(WEEKDAY(TODAY())+7))</formula>
    </cfRule>
  </conditionalFormatting>
  <conditionalFormatting sqref="D2675">
    <cfRule type="timePeriod" dxfId="2248" priority="2217" timePeriod="lastWeek">
      <formula>AND(TODAY()-ROUNDDOWN(D2675,0)&gt;=(WEEKDAY(TODAY())),TODAY()-ROUNDDOWN(D2675,0)&lt;(WEEKDAY(TODAY())+7))</formula>
    </cfRule>
  </conditionalFormatting>
  <conditionalFormatting sqref="D2583">
    <cfRule type="timePeriod" dxfId="2247" priority="2216" timePeriod="lastWeek">
      <formula>AND(TODAY()-ROUNDDOWN(D2583,0)&gt;=(WEEKDAY(TODAY())),TODAY()-ROUNDDOWN(D2583,0)&lt;(WEEKDAY(TODAY())+7))</formula>
    </cfRule>
  </conditionalFormatting>
  <conditionalFormatting sqref="D2591">
    <cfRule type="timePeriod" dxfId="2246" priority="2215" timePeriod="lastWeek">
      <formula>AND(TODAY()-ROUNDDOWN(D2591,0)&gt;=(WEEKDAY(TODAY())),TODAY()-ROUNDDOWN(D2591,0)&lt;(WEEKDAY(TODAY())+7))</formula>
    </cfRule>
  </conditionalFormatting>
  <conditionalFormatting sqref="D2582">
    <cfRule type="timePeriod" dxfId="2245" priority="2214" timePeriod="lastWeek">
      <formula>AND(TODAY()-ROUNDDOWN(D2582,0)&gt;=(WEEKDAY(TODAY())),TODAY()-ROUNDDOWN(D2582,0)&lt;(WEEKDAY(TODAY())+7))</formula>
    </cfRule>
  </conditionalFormatting>
  <conditionalFormatting sqref="D2629">
    <cfRule type="timePeriod" dxfId="2244" priority="2213" timePeriod="lastWeek">
      <formula>AND(TODAY()-ROUNDDOWN(D2629,0)&gt;=(WEEKDAY(TODAY())),TODAY()-ROUNDDOWN(D2629,0)&lt;(WEEKDAY(TODAY())+7))</formula>
    </cfRule>
  </conditionalFormatting>
  <conditionalFormatting sqref="D2593">
    <cfRule type="timePeriod" dxfId="2243" priority="2212" timePeriod="lastWeek">
      <formula>AND(TODAY()-ROUNDDOWN(D2593,0)&gt;=(WEEKDAY(TODAY())),TODAY()-ROUNDDOWN(D2593,0)&lt;(WEEKDAY(TODAY())+7))</formula>
    </cfRule>
  </conditionalFormatting>
  <conditionalFormatting sqref="D2587">
    <cfRule type="timePeriod" dxfId="2242" priority="2211" timePeriod="lastWeek">
      <formula>AND(TODAY()-ROUNDDOWN(D2587,0)&gt;=(WEEKDAY(TODAY())),TODAY()-ROUNDDOWN(D2587,0)&lt;(WEEKDAY(TODAY())+7))</formula>
    </cfRule>
  </conditionalFormatting>
  <conditionalFormatting sqref="D2588">
    <cfRule type="timePeriod" dxfId="2241" priority="2210" timePeriod="lastWeek">
      <formula>AND(TODAY()-ROUNDDOWN(D2588,0)&gt;=(WEEKDAY(TODAY())),TODAY()-ROUNDDOWN(D2588,0)&lt;(WEEKDAY(TODAY())+7))</formula>
    </cfRule>
  </conditionalFormatting>
  <conditionalFormatting sqref="D2573">
    <cfRule type="timePeriod" dxfId="2240" priority="2209" timePeriod="lastWeek">
      <formula>AND(TODAY()-ROUNDDOWN(D2573,0)&gt;=(WEEKDAY(TODAY())),TODAY()-ROUNDDOWN(D2573,0)&lt;(WEEKDAY(TODAY())+7))</formula>
    </cfRule>
  </conditionalFormatting>
  <conditionalFormatting sqref="D2570">
    <cfRule type="timePeriod" dxfId="2239" priority="2208" timePeriod="lastWeek">
      <formula>AND(TODAY()-ROUNDDOWN(D2570,0)&gt;=(WEEKDAY(TODAY())),TODAY()-ROUNDDOWN(D2570,0)&lt;(WEEKDAY(TODAY())+7))</formula>
    </cfRule>
  </conditionalFormatting>
  <conditionalFormatting sqref="D2574">
    <cfRule type="timePeriod" dxfId="2238" priority="2207" timePeriod="lastWeek">
      <formula>AND(TODAY()-ROUNDDOWN(D2574,0)&gt;=(WEEKDAY(TODAY())),TODAY()-ROUNDDOWN(D2574,0)&lt;(WEEKDAY(TODAY())+7))</formula>
    </cfRule>
  </conditionalFormatting>
  <conditionalFormatting sqref="E2637">
    <cfRule type="timePeriod" dxfId="2237" priority="2206" timePeriod="lastWeek">
      <formula>AND(TODAY()-ROUNDDOWN(E2637,0)&gt;=(WEEKDAY(TODAY())),TODAY()-ROUNDDOWN(E2637,0)&lt;(WEEKDAY(TODAY())+7))</formula>
    </cfRule>
  </conditionalFormatting>
  <conditionalFormatting sqref="D2638:D2640">
    <cfRule type="timePeriod" dxfId="2236" priority="2205" timePeriod="lastWeek">
      <formula>AND(TODAY()-ROUNDDOWN(D2638,0)&gt;=(WEEKDAY(TODAY())),TODAY()-ROUNDDOWN(D2638,0)&lt;(WEEKDAY(TODAY())+7))</formula>
    </cfRule>
  </conditionalFormatting>
  <conditionalFormatting sqref="E2640">
    <cfRule type="timePeriod" dxfId="2235" priority="2204" timePeriod="lastWeek">
      <formula>AND(TODAY()-ROUNDDOWN(E2640,0)&gt;=(WEEKDAY(TODAY())),TODAY()-ROUNDDOWN(E2640,0)&lt;(WEEKDAY(TODAY())+7))</formula>
    </cfRule>
  </conditionalFormatting>
  <conditionalFormatting sqref="D2679">
    <cfRule type="timePeriod" dxfId="2234" priority="2203" timePeriod="lastWeek">
      <formula>AND(TODAY()-ROUNDDOWN(D2679,0)&gt;=(WEEKDAY(TODAY())),TODAY()-ROUNDDOWN(D2679,0)&lt;(WEEKDAY(TODAY())+7))</formula>
    </cfRule>
  </conditionalFormatting>
  <conditionalFormatting sqref="D2688">
    <cfRule type="timePeriod" dxfId="2233" priority="2202" timePeriod="lastWeek">
      <formula>AND(TODAY()-ROUNDDOWN(D2688,0)&gt;=(WEEKDAY(TODAY())),TODAY()-ROUNDDOWN(D2688,0)&lt;(WEEKDAY(TODAY())+7))</formula>
    </cfRule>
  </conditionalFormatting>
  <conditionalFormatting sqref="D2625">
    <cfRule type="timePeriod" dxfId="2232" priority="2201" timePeriod="lastWeek">
      <formula>AND(TODAY()-ROUNDDOWN(D2625,0)&gt;=(WEEKDAY(TODAY())),TODAY()-ROUNDDOWN(D2625,0)&lt;(WEEKDAY(TODAY())+7))</formula>
    </cfRule>
  </conditionalFormatting>
  <conditionalFormatting sqref="D2692">
    <cfRule type="timePeriod" dxfId="2231" priority="2200" timePeriod="lastWeek">
      <formula>AND(TODAY()-ROUNDDOWN(D2692,0)&gt;=(WEEKDAY(TODAY())),TODAY()-ROUNDDOWN(D2692,0)&lt;(WEEKDAY(TODAY())+7))</formula>
    </cfRule>
  </conditionalFormatting>
  <conditionalFormatting sqref="D2687">
    <cfRule type="timePeriod" dxfId="2230" priority="2199" timePeriod="lastWeek">
      <formula>AND(TODAY()-ROUNDDOWN(D2687,0)&gt;=(WEEKDAY(TODAY())),TODAY()-ROUNDDOWN(D2687,0)&lt;(WEEKDAY(TODAY())+7))</formula>
    </cfRule>
  </conditionalFormatting>
  <conditionalFormatting sqref="D2666">
    <cfRule type="timePeriod" dxfId="2229" priority="2198" timePeriod="lastWeek">
      <formula>AND(TODAY()-ROUNDDOWN(D2666,0)&gt;=(WEEKDAY(TODAY())),TODAY()-ROUNDDOWN(D2666,0)&lt;(WEEKDAY(TODAY())+7))</formula>
    </cfRule>
  </conditionalFormatting>
  <conditionalFormatting sqref="E2667">
    <cfRule type="timePeriod" dxfId="2228" priority="2197" timePeriod="lastWeek">
      <formula>AND(TODAY()-ROUNDDOWN(E2667,0)&gt;=(WEEKDAY(TODAY())),TODAY()-ROUNDDOWN(E2667,0)&lt;(WEEKDAY(TODAY())+7))</formula>
    </cfRule>
  </conditionalFormatting>
  <conditionalFormatting sqref="D2689">
    <cfRule type="timePeriod" dxfId="2227" priority="2196" timePeriod="lastWeek">
      <formula>AND(TODAY()-ROUNDDOWN(D2689,0)&gt;=(WEEKDAY(TODAY())),TODAY()-ROUNDDOWN(D2689,0)&lt;(WEEKDAY(TODAY())+7))</formula>
    </cfRule>
  </conditionalFormatting>
  <conditionalFormatting sqref="D2691">
    <cfRule type="timePeriod" dxfId="2226" priority="2195" timePeriod="lastWeek">
      <formula>AND(TODAY()-ROUNDDOWN(D2691,0)&gt;=(WEEKDAY(TODAY())),TODAY()-ROUNDDOWN(D2691,0)&lt;(WEEKDAY(TODAY())+7))</formula>
    </cfRule>
  </conditionalFormatting>
  <conditionalFormatting sqref="E2650">
    <cfRule type="timePeriod" dxfId="2225" priority="2194" timePeriod="lastWeek">
      <formula>AND(TODAY()-ROUNDDOWN(E2650,0)&gt;=(WEEKDAY(TODAY())),TODAY()-ROUNDDOWN(E2650,0)&lt;(WEEKDAY(TODAY())+7))</formula>
    </cfRule>
  </conditionalFormatting>
  <conditionalFormatting sqref="D2631">
    <cfRule type="timePeriod" dxfId="2224" priority="2193" timePeriod="lastWeek">
      <formula>AND(TODAY()-ROUNDDOWN(D2631,0)&gt;=(WEEKDAY(TODAY())),TODAY()-ROUNDDOWN(D2631,0)&lt;(WEEKDAY(TODAY())+7))</formula>
    </cfRule>
  </conditionalFormatting>
  <conditionalFormatting sqref="D2571">
    <cfRule type="timePeriod" dxfId="2223" priority="2192" timePeriod="lastWeek">
      <formula>AND(TODAY()-ROUNDDOWN(D2571,0)&gt;=(WEEKDAY(TODAY())),TODAY()-ROUNDDOWN(D2571,0)&lt;(WEEKDAY(TODAY())+7))</formula>
    </cfRule>
  </conditionalFormatting>
  <conditionalFormatting sqref="D2650">
    <cfRule type="timePeriod" dxfId="2222" priority="2191" timePeriod="lastWeek">
      <formula>AND(TODAY()-ROUNDDOWN(D2650,0)&gt;=(WEEKDAY(TODAY())),TODAY()-ROUNDDOWN(D2650,0)&lt;(WEEKDAY(TODAY())+7))</formula>
    </cfRule>
  </conditionalFormatting>
  <conditionalFormatting sqref="D2677">
    <cfRule type="timePeriod" dxfId="2221" priority="2190" timePeriod="lastWeek">
      <formula>AND(TODAY()-ROUNDDOWN(D2677,0)&gt;=(WEEKDAY(TODAY())),TODAY()-ROUNDDOWN(D2677,0)&lt;(WEEKDAY(TODAY())+7))</formula>
    </cfRule>
  </conditionalFormatting>
  <conditionalFormatting sqref="D2674">
    <cfRule type="timePeriod" dxfId="2220" priority="2189" timePeriod="lastWeek">
      <formula>AND(TODAY()-ROUNDDOWN(D2674,0)&gt;=(WEEKDAY(TODAY())),TODAY()-ROUNDDOWN(D2674,0)&lt;(WEEKDAY(TODAY())+7))</formula>
    </cfRule>
  </conditionalFormatting>
  <conditionalFormatting sqref="D2665">
    <cfRule type="timePeriod" dxfId="2219" priority="2188" timePeriod="lastWeek">
      <formula>AND(TODAY()-ROUNDDOWN(D2665,0)&gt;=(WEEKDAY(TODAY())),TODAY()-ROUNDDOWN(D2665,0)&lt;(WEEKDAY(TODAY())+7))</formula>
    </cfRule>
  </conditionalFormatting>
  <conditionalFormatting sqref="D2685">
    <cfRule type="timePeriod" dxfId="2218" priority="2187" timePeriod="lastWeek">
      <formula>AND(TODAY()-ROUNDDOWN(D2685,0)&gt;=(WEEKDAY(TODAY())),TODAY()-ROUNDDOWN(D2685,0)&lt;(WEEKDAY(TODAY())+7))</formula>
    </cfRule>
  </conditionalFormatting>
  <conditionalFormatting sqref="D2686">
    <cfRule type="timePeriod" dxfId="2217" priority="2186" timePeriod="lastWeek">
      <formula>AND(TODAY()-ROUNDDOWN(D2686,0)&gt;=(WEEKDAY(TODAY())),TODAY()-ROUNDDOWN(D2686,0)&lt;(WEEKDAY(TODAY())+7))</formula>
    </cfRule>
  </conditionalFormatting>
  <conditionalFormatting sqref="E2668">
    <cfRule type="timePeriod" dxfId="2216" priority="2185" timePeriod="lastWeek">
      <formula>AND(TODAY()-ROUNDDOWN(E2668,0)&gt;=(WEEKDAY(TODAY())),TODAY()-ROUNDDOWN(E2668,0)&lt;(WEEKDAY(TODAY())+7))</formula>
    </cfRule>
  </conditionalFormatting>
  <conditionalFormatting sqref="D2642">
    <cfRule type="timePeriod" dxfId="2215" priority="2184" timePeriod="lastWeek">
      <formula>AND(TODAY()-ROUNDDOWN(D2642,0)&gt;=(WEEKDAY(TODAY())),TODAY()-ROUNDDOWN(D2642,0)&lt;(WEEKDAY(TODAY())+7))</formula>
    </cfRule>
  </conditionalFormatting>
  <conditionalFormatting sqref="D2676">
    <cfRule type="timePeriod" dxfId="2214" priority="2183" timePeriod="lastWeek">
      <formula>AND(TODAY()-ROUNDDOWN(D2676,0)&gt;=(WEEKDAY(TODAY())),TODAY()-ROUNDDOWN(D2676,0)&lt;(WEEKDAY(TODAY())+7))</formula>
    </cfRule>
  </conditionalFormatting>
  <conditionalFormatting sqref="D2641">
    <cfRule type="timePeriod" dxfId="2213" priority="2182" timePeriod="lastWeek">
      <formula>AND(TODAY()-ROUNDDOWN(D2641,0)&gt;=(WEEKDAY(TODAY())),TODAY()-ROUNDDOWN(D2641,0)&lt;(WEEKDAY(TODAY())+7))</formula>
    </cfRule>
  </conditionalFormatting>
  <conditionalFormatting sqref="E2641">
    <cfRule type="timePeriod" dxfId="2212" priority="2181" timePeriod="lastWeek">
      <formula>AND(TODAY()-ROUNDDOWN(E2641,0)&gt;=(WEEKDAY(TODAY())),TODAY()-ROUNDDOWN(E2641,0)&lt;(WEEKDAY(TODAY())+7))</formula>
    </cfRule>
  </conditionalFormatting>
  <conditionalFormatting sqref="D2664">
    <cfRule type="timePeriod" dxfId="2211" priority="2180" timePeriod="lastWeek">
      <formula>AND(TODAY()-ROUNDDOWN(D2664,0)&gt;=(WEEKDAY(TODAY())),TODAY()-ROUNDDOWN(D2664,0)&lt;(WEEKDAY(TODAY())+7))</formula>
    </cfRule>
  </conditionalFormatting>
  <conditionalFormatting sqref="E2642">
    <cfRule type="timePeriod" dxfId="2210" priority="2179" timePeriod="lastWeek">
      <formula>AND(TODAY()-ROUNDDOWN(E2642,0)&gt;=(WEEKDAY(TODAY())),TODAY()-ROUNDDOWN(E2642,0)&lt;(WEEKDAY(TODAY())+7))</formula>
    </cfRule>
  </conditionalFormatting>
  <conditionalFormatting sqref="D2636">
    <cfRule type="timePeriod" dxfId="2209" priority="2178" timePeriod="lastWeek">
      <formula>AND(TODAY()-ROUNDDOWN(D2636,0)&gt;=(WEEKDAY(TODAY())),TODAY()-ROUNDDOWN(D2636,0)&lt;(WEEKDAY(TODAY())+7))</formula>
    </cfRule>
  </conditionalFormatting>
  <conditionalFormatting sqref="D2660">
    <cfRule type="timePeriod" dxfId="2208" priority="2177" timePeriod="lastWeek">
      <formula>AND(TODAY()-ROUNDDOWN(D2660,0)&gt;=(WEEKDAY(TODAY())),TODAY()-ROUNDDOWN(D2660,0)&lt;(WEEKDAY(TODAY())+7))</formula>
    </cfRule>
  </conditionalFormatting>
  <conditionalFormatting sqref="D2681">
    <cfRule type="timePeriod" dxfId="2207" priority="2176" timePeriod="lastWeek">
      <formula>AND(TODAY()-ROUNDDOWN(D2681,0)&gt;=(WEEKDAY(TODAY())),TODAY()-ROUNDDOWN(D2681,0)&lt;(WEEKDAY(TODAY())+7))</formula>
    </cfRule>
  </conditionalFormatting>
  <conditionalFormatting sqref="D2656">
    <cfRule type="timePeriod" dxfId="2206" priority="2175" timePeriod="lastWeek">
      <formula>AND(TODAY()-ROUNDDOWN(D2656,0)&gt;=(WEEKDAY(TODAY())),TODAY()-ROUNDDOWN(D2656,0)&lt;(WEEKDAY(TODAY())+7))</formula>
    </cfRule>
  </conditionalFormatting>
  <conditionalFormatting sqref="D2662">
    <cfRule type="timePeriod" dxfId="2205" priority="2174" timePeriod="lastWeek">
      <formula>AND(TODAY()-ROUNDDOWN(D2662,0)&gt;=(WEEKDAY(TODAY())),TODAY()-ROUNDDOWN(D2662,0)&lt;(WEEKDAY(TODAY())+7))</formula>
    </cfRule>
  </conditionalFormatting>
  <conditionalFormatting sqref="D2680">
    <cfRule type="timePeriod" dxfId="2204" priority="2173" timePeriod="lastWeek">
      <formula>AND(TODAY()-ROUNDDOWN(D2680,0)&gt;=(WEEKDAY(TODAY())),TODAY()-ROUNDDOWN(D2680,0)&lt;(WEEKDAY(TODAY())+7))</formula>
    </cfRule>
  </conditionalFormatting>
  <conditionalFormatting sqref="D2682">
    <cfRule type="timePeriod" dxfId="2203" priority="2172" timePeriod="lastWeek">
      <formula>AND(TODAY()-ROUNDDOWN(D2682,0)&gt;=(WEEKDAY(TODAY())),TODAY()-ROUNDDOWN(D2682,0)&lt;(WEEKDAY(TODAY())+7))</formula>
    </cfRule>
  </conditionalFormatting>
  <conditionalFormatting sqref="D2695">
    <cfRule type="timePeriod" dxfId="2202" priority="2171" timePeriod="lastWeek">
      <formula>AND(TODAY()-ROUNDDOWN(D2695,0)&gt;=(WEEKDAY(TODAY())),TODAY()-ROUNDDOWN(D2695,0)&lt;(WEEKDAY(TODAY())+7))</formula>
    </cfRule>
  </conditionalFormatting>
  <conditionalFormatting sqref="D2697">
    <cfRule type="timePeriod" dxfId="2201" priority="2170" timePeriod="lastWeek">
      <formula>AND(TODAY()-ROUNDDOWN(D2697,0)&gt;=(WEEKDAY(TODAY())),TODAY()-ROUNDDOWN(D2697,0)&lt;(WEEKDAY(TODAY())+7))</formula>
    </cfRule>
  </conditionalFormatting>
  <conditionalFormatting sqref="D2696">
    <cfRule type="timePeriod" dxfId="2200" priority="2169" timePeriod="lastWeek">
      <formula>AND(TODAY()-ROUNDDOWN(D2696,0)&gt;=(WEEKDAY(TODAY())),TODAY()-ROUNDDOWN(D2696,0)&lt;(WEEKDAY(TODAY())+7))</formula>
    </cfRule>
  </conditionalFormatting>
  <conditionalFormatting sqref="D2589">
    <cfRule type="timePeriod" dxfId="2199" priority="2168" timePeriod="lastWeek">
      <formula>AND(TODAY()-ROUNDDOWN(D2589,0)&gt;=(WEEKDAY(TODAY())),TODAY()-ROUNDDOWN(D2589,0)&lt;(WEEKDAY(TODAY())+7))</formula>
    </cfRule>
  </conditionalFormatting>
  <conditionalFormatting sqref="D2582">
    <cfRule type="timePeriod" dxfId="2198" priority="2167" timePeriod="lastWeek">
      <formula>AND(TODAY()-ROUNDDOWN(D2582,0)&gt;=(WEEKDAY(TODAY())),TODAY()-ROUNDDOWN(D2582,0)&lt;(WEEKDAY(TODAY())+7))</formula>
    </cfRule>
  </conditionalFormatting>
  <conditionalFormatting sqref="D2583">
    <cfRule type="timePeriod" dxfId="2197" priority="2166" timePeriod="lastWeek">
      <formula>AND(TODAY()-ROUNDDOWN(D2583,0)&gt;=(WEEKDAY(TODAY())),TODAY()-ROUNDDOWN(D2583,0)&lt;(WEEKDAY(TODAY())+7))</formula>
    </cfRule>
  </conditionalFormatting>
  <conditionalFormatting sqref="D2574">
    <cfRule type="timePeriod" dxfId="2196" priority="2165" timePeriod="lastWeek">
      <formula>AND(TODAY()-ROUNDDOWN(D2574,0)&gt;=(WEEKDAY(TODAY())),TODAY()-ROUNDDOWN(D2574,0)&lt;(WEEKDAY(TODAY())+7))</formula>
    </cfRule>
  </conditionalFormatting>
  <conditionalFormatting sqref="D2673">
    <cfRule type="timePeriod" dxfId="2195" priority="2164" timePeriod="lastWeek">
      <formula>AND(TODAY()-ROUNDDOWN(D2673,0)&gt;=(WEEKDAY(TODAY())),TODAY()-ROUNDDOWN(D2673,0)&lt;(WEEKDAY(TODAY())+7))</formula>
    </cfRule>
  </conditionalFormatting>
  <conditionalFormatting sqref="D2679">
    <cfRule type="timePeriod" dxfId="2194" priority="2163" timePeriod="lastWeek">
      <formula>AND(TODAY()-ROUNDDOWN(D2679,0)&gt;=(WEEKDAY(TODAY())),TODAY()-ROUNDDOWN(D2679,0)&lt;(WEEKDAY(TODAY())+7))</formula>
    </cfRule>
  </conditionalFormatting>
  <conditionalFormatting sqref="D2674">
    <cfRule type="timePeriod" dxfId="2193" priority="2162" timePeriod="lastWeek">
      <formula>AND(TODAY()-ROUNDDOWN(D2674,0)&gt;=(WEEKDAY(TODAY())),TODAY()-ROUNDDOWN(D2674,0)&lt;(WEEKDAY(TODAY())+7))</formula>
    </cfRule>
  </conditionalFormatting>
  <conditionalFormatting sqref="D2649">
    <cfRule type="timePeriod" dxfId="2192" priority="2161" timePeriod="lastWeek">
      <formula>AND(TODAY()-ROUNDDOWN(D2649,0)&gt;=(WEEKDAY(TODAY())),TODAY()-ROUNDDOWN(D2649,0)&lt;(WEEKDAY(TODAY())+7))</formula>
    </cfRule>
  </conditionalFormatting>
  <conditionalFormatting sqref="D2593">
    <cfRule type="timePeriod" dxfId="2191" priority="2160" timePeriod="lastWeek">
      <formula>AND(TODAY()-ROUNDDOWN(D2593,0)&gt;=(WEEKDAY(TODAY())),TODAY()-ROUNDDOWN(D2593,0)&lt;(WEEKDAY(TODAY())+7))</formula>
    </cfRule>
  </conditionalFormatting>
  <conditionalFormatting sqref="D2642">
    <cfRule type="timePeriod" dxfId="2190" priority="2159" timePeriod="lastWeek">
      <formula>AND(TODAY()-ROUNDDOWN(D2642,0)&gt;=(WEEKDAY(TODAY())),TODAY()-ROUNDDOWN(D2642,0)&lt;(WEEKDAY(TODAY())+7))</formula>
    </cfRule>
  </conditionalFormatting>
  <conditionalFormatting sqref="D2675">
    <cfRule type="timePeriod" dxfId="2189" priority="2158" timePeriod="lastWeek">
      <formula>AND(TODAY()-ROUNDDOWN(D2675,0)&gt;=(WEEKDAY(TODAY())),TODAY()-ROUNDDOWN(D2675,0)&lt;(WEEKDAY(TODAY())+7))</formula>
    </cfRule>
  </conditionalFormatting>
  <conditionalFormatting sqref="D2685">
    <cfRule type="timePeriod" dxfId="2188" priority="2157" timePeriod="lastWeek">
      <formula>AND(TODAY()-ROUNDDOWN(D2685,0)&gt;=(WEEKDAY(TODAY())),TODAY()-ROUNDDOWN(D2685,0)&lt;(WEEKDAY(TODAY())+7))</formula>
    </cfRule>
  </conditionalFormatting>
  <conditionalFormatting sqref="D2647">
    <cfRule type="timePeriod" dxfId="2187" priority="2156" timePeriod="lastWeek">
      <formula>AND(TODAY()-ROUNDDOWN(D2647,0)&gt;=(WEEKDAY(TODAY())),TODAY()-ROUNDDOWN(D2647,0)&lt;(WEEKDAY(TODAY())+7))</formula>
    </cfRule>
  </conditionalFormatting>
  <conditionalFormatting sqref="D2640">
    <cfRule type="timePeriod" dxfId="2186" priority="2155" timePeriod="lastWeek">
      <formula>AND(TODAY()-ROUNDDOWN(D2640,0)&gt;=(WEEKDAY(TODAY())),TODAY()-ROUNDDOWN(D2640,0)&lt;(WEEKDAY(TODAY())+7))</formula>
    </cfRule>
  </conditionalFormatting>
  <conditionalFormatting sqref="D2641">
    <cfRule type="timePeriod" dxfId="2185" priority="2154" timePeriod="lastWeek">
      <formula>AND(TODAY()-ROUNDDOWN(D2641,0)&gt;=(WEEKDAY(TODAY())),TODAY()-ROUNDDOWN(D2641,0)&lt;(WEEKDAY(TODAY())+7))</formula>
    </cfRule>
  </conditionalFormatting>
  <conditionalFormatting sqref="D2631">
    <cfRule type="timePeriod" dxfId="2184" priority="2153" timePeriod="lastWeek">
      <formula>AND(TODAY()-ROUNDDOWN(D2631,0)&gt;=(WEEKDAY(TODAY())),TODAY()-ROUNDDOWN(D2631,0)&lt;(WEEKDAY(TODAY())+7))</formula>
    </cfRule>
  </conditionalFormatting>
  <conditionalFormatting sqref="D2695">
    <cfRule type="timePeriod" dxfId="2183" priority="2152" timePeriod="lastWeek">
      <formula>AND(TODAY()-ROUNDDOWN(D2695,0)&gt;=(WEEKDAY(TODAY())),TODAY()-ROUNDDOWN(D2695,0)&lt;(WEEKDAY(TODAY())+7))</formula>
    </cfRule>
  </conditionalFormatting>
  <conditionalFormatting sqref="D2646">
    <cfRule type="timePeriod" dxfId="2182" priority="2151" timePeriod="lastWeek">
      <formula>AND(TODAY()-ROUNDDOWN(D2646,0)&gt;=(WEEKDAY(TODAY())),TODAY()-ROUNDDOWN(D2646,0)&lt;(WEEKDAY(TODAY())+7))</formula>
    </cfRule>
  </conditionalFormatting>
  <conditionalFormatting sqref="D2592">
    <cfRule type="timePeriod" dxfId="2181" priority="2150" timePeriod="lastWeek">
      <formula>AND(TODAY()-ROUNDDOWN(D2592,0)&gt;=(WEEKDAY(TODAY())),TODAY()-ROUNDDOWN(D2592,0)&lt;(WEEKDAY(TODAY())+7))</formula>
    </cfRule>
  </conditionalFormatting>
  <conditionalFormatting sqref="E2691">
    <cfRule type="timePeriod" dxfId="2180" priority="2149" timePeriod="lastWeek">
      <formula>AND(TODAY()-ROUNDDOWN(E2691,0)&gt;=(WEEKDAY(TODAY())),TODAY()-ROUNDDOWN(E2691,0)&lt;(WEEKDAY(TODAY())+7))</formula>
    </cfRule>
  </conditionalFormatting>
  <conditionalFormatting sqref="D2696">
    <cfRule type="timePeriod" dxfId="2179" priority="2148" timePeriod="lastWeek">
      <formula>AND(TODAY()-ROUNDDOWN(D2696,0)&gt;=(WEEKDAY(TODAY())),TODAY()-ROUNDDOWN(D2696,0)&lt;(WEEKDAY(TODAY())+7))</formula>
    </cfRule>
  </conditionalFormatting>
  <conditionalFormatting sqref="D2573">
    <cfRule type="timePeriod" dxfId="2178" priority="2147" timePeriod="lastWeek">
      <formula>AND(TODAY()-ROUNDDOWN(D2573,0)&gt;=(WEEKDAY(TODAY())),TODAY()-ROUNDDOWN(D2573,0)&lt;(WEEKDAY(TODAY())+7))</formula>
    </cfRule>
  </conditionalFormatting>
  <conditionalFormatting sqref="D2669">
    <cfRule type="timePeriod" dxfId="2177" priority="2146" timePeriod="lastWeek">
      <formula>AND(TODAY()-ROUNDDOWN(D2669,0)&gt;=(WEEKDAY(TODAY())),TODAY()-ROUNDDOWN(D2669,0)&lt;(WEEKDAY(TODAY())+7))</formula>
    </cfRule>
  </conditionalFormatting>
  <conditionalFormatting sqref="D2681">
    <cfRule type="timePeriod" dxfId="2176" priority="2145" timePeriod="lastWeek">
      <formula>AND(TODAY()-ROUNDDOWN(D2681,0)&gt;=(WEEKDAY(TODAY())),TODAY()-ROUNDDOWN(D2681,0)&lt;(WEEKDAY(TODAY())+7))</formula>
    </cfRule>
  </conditionalFormatting>
  <conditionalFormatting sqref="D2629">
    <cfRule type="timePeriod" dxfId="2175" priority="2144" timePeriod="lastWeek">
      <formula>AND(TODAY()-ROUNDDOWN(D2629,0)&gt;=(WEEKDAY(TODAY())),TODAY()-ROUNDDOWN(D2629,0)&lt;(WEEKDAY(TODAY())+7))</formula>
    </cfRule>
  </conditionalFormatting>
  <conditionalFormatting sqref="D2635">
    <cfRule type="timePeriod" dxfId="2174" priority="2143" timePeriod="lastWeek">
      <formula>AND(TODAY()-ROUNDDOWN(D2635,0)&gt;=(WEEKDAY(TODAY())),TODAY()-ROUNDDOWN(D2635,0)&lt;(WEEKDAY(TODAY())+7))</formula>
    </cfRule>
  </conditionalFormatting>
  <conditionalFormatting sqref="D2634">
    <cfRule type="timePeriod" dxfId="2173" priority="2142" timePeriod="lastWeek">
      <formula>AND(TODAY()-ROUNDDOWN(D2634,0)&gt;=(WEEKDAY(TODAY())),TODAY()-ROUNDDOWN(D2634,0)&lt;(WEEKDAY(TODAY())+7))</formula>
    </cfRule>
  </conditionalFormatting>
  <conditionalFormatting sqref="D2680">
    <cfRule type="timePeriod" dxfId="2172" priority="2141" timePeriod="lastWeek">
      <formula>AND(TODAY()-ROUNDDOWN(D2680,0)&gt;=(WEEKDAY(TODAY())),TODAY()-ROUNDDOWN(D2680,0)&lt;(WEEKDAY(TODAY())+7))</formula>
    </cfRule>
  </conditionalFormatting>
  <conditionalFormatting sqref="D2591">
    <cfRule type="timePeriod" dxfId="2171" priority="2140" timePeriod="lastWeek">
      <formula>AND(TODAY()-ROUNDDOWN(D2591,0)&gt;=(WEEKDAY(TODAY())),TODAY()-ROUNDDOWN(D2591,0)&lt;(WEEKDAY(TODAY())+7))</formula>
    </cfRule>
  </conditionalFormatting>
  <conditionalFormatting sqref="D2643">
    <cfRule type="timePeriod" dxfId="2170" priority="2139" timePeriod="lastWeek">
      <formula>AND(TODAY()-ROUNDDOWN(D2643,0)&gt;=(WEEKDAY(TODAY())),TODAY()-ROUNDDOWN(D2643,0)&lt;(WEEKDAY(TODAY())+7))</formula>
    </cfRule>
  </conditionalFormatting>
  <conditionalFormatting sqref="D2653">
    <cfRule type="timePeriod" dxfId="2169" priority="2138" timePeriod="lastWeek">
      <formula>AND(TODAY()-ROUNDDOWN(D2653,0)&gt;=(WEEKDAY(TODAY())),TODAY()-ROUNDDOWN(D2653,0)&lt;(WEEKDAY(TODAY())+7))</formula>
    </cfRule>
  </conditionalFormatting>
  <conditionalFormatting sqref="D2587">
    <cfRule type="timePeriod" dxfId="2168" priority="2137" timePeriod="lastWeek">
      <formula>AND(TODAY()-ROUNDDOWN(D2587,0)&gt;=(WEEKDAY(TODAY())),TODAY()-ROUNDDOWN(D2587,0)&lt;(WEEKDAY(TODAY())+7))</formula>
    </cfRule>
  </conditionalFormatting>
  <conditionalFormatting sqref="D2697">
    <cfRule type="timePeriod" dxfId="2167" priority="2136" timePeriod="lastWeek">
      <formula>AND(TODAY()-ROUNDDOWN(D2697,0)&gt;=(WEEKDAY(TODAY())),TODAY()-ROUNDDOWN(D2697,0)&lt;(WEEKDAY(TODAY())+7))</formula>
    </cfRule>
  </conditionalFormatting>
  <conditionalFormatting sqref="D2639">
    <cfRule type="timePeriod" dxfId="2166" priority="2135" timePeriod="lastWeek">
      <formula>AND(TODAY()-ROUNDDOWN(D2639,0)&gt;=(WEEKDAY(TODAY())),TODAY()-ROUNDDOWN(D2639,0)&lt;(WEEKDAY(TODAY())+7))</formula>
    </cfRule>
  </conditionalFormatting>
  <conditionalFormatting sqref="D2692">
    <cfRule type="timePeriod" dxfId="2165" priority="2134" timePeriod="lastWeek">
      <formula>AND(TODAY()-ROUNDDOWN(D2692,0)&gt;=(WEEKDAY(TODAY())),TODAY()-ROUNDDOWN(D2692,0)&lt;(WEEKDAY(TODAY())+7))</formula>
    </cfRule>
  </conditionalFormatting>
  <conditionalFormatting sqref="D2571">
    <cfRule type="timePeriod" dxfId="2164" priority="2133" timePeriod="lastWeek">
      <formula>AND(TODAY()-ROUNDDOWN(D2571,0)&gt;=(WEEKDAY(TODAY())),TODAY()-ROUNDDOWN(D2571,0)&lt;(WEEKDAY(TODAY())+7))</formula>
    </cfRule>
  </conditionalFormatting>
  <conditionalFormatting sqref="D2676">
    <cfRule type="timePeriod" dxfId="2163" priority="2132" timePeriod="lastWeek">
      <formula>AND(TODAY()-ROUNDDOWN(D2676,0)&gt;=(WEEKDAY(TODAY())),TODAY()-ROUNDDOWN(D2676,0)&lt;(WEEKDAY(TODAY())+7))</formula>
    </cfRule>
  </conditionalFormatting>
  <conditionalFormatting sqref="D2590">
    <cfRule type="timePeriod" dxfId="2162" priority="2131" timePeriod="lastWeek">
      <formula>AND(TODAY()-ROUNDDOWN(D2590,0)&gt;=(WEEKDAY(TODAY())),TODAY()-ROUNDDOWN(D2590,0)&lt;(WEEKDAY(TODAY())+7))</formula>
    </cfRule>
  </conditionalFormatting>
  <conditionalFormatting sqref="D2650 D2656">
    <cfRule type="timePeriod" dxfId="2161" priority="2130" timePeriod="lastWeek">
      <formula>AND(TODAY()-ROUNDDOWN(D2650,0)&gt;=(WEEKDAY(TODAY())),TODAY()-ROUNDDOWN(D2650,0)&lt;(WEEKDAY(TODAY())+7))</formula>
    </cfRule>
  </conditionalFormatting>
  <conditionalFormatting sqref="D2570">
    <cfRule type="timePeriod" dxfId="2160" priority="2129" timePeriod="lastWeek">
      <formula>AND(TODAY()-ROUNDDOWN(D2570,0)&gt;=(WEEKDAY(TODAY())),TODAY()-ROUNDDOWN(D2570,0)&lt;(WEEKDAY(TODAY())+7))</formula>
    </cfRule>
  </conditionalFormatting>
  <conditionalFormatting sqref="E2686">
    <cfRule type="timePeriod" dxfId="2159" priority="2128" timePeriod="lastWeek">
      <formula>AND(TODAY()-ROUNDDOWN(E2686,0)&gt;=(WEEKDAY(TODAY())),TODAY()-ROUNDDOWN(E2686,0)&lt;(WEEKDAY(TODAY())+7))</formula>
    </cfRule>
  </conditionalFormatting>
  <conditionalFormatting sqref="D2625">
    <cfRule type="timePeriod" dxfId="2158" priority="2127" timePeriod="lastWeek">
      <formula>AND(TODAY()-ROUNDDOWN(D2625,0)&gt;=(WEEKDAY(TODAY())),TODAY()-ROUNDDOWN(D2625,0)&lt;(WEEKDAY(TODAY())+7))</formula>
    </cfRule>
  </conditionalFormatting>
  <conditionalFormatting sqref="D2668">
    <cfRule type="timePeriod" dxfId="2157" priority="2126" timePeriod="lastWeek">
      <formula>AND(TODAY()-ROUNDDOWN(D2668,0)&gt;=(WEEKDAY(TODAY())),TODAY()-ROUNDDOWN(D2668,0)&lt;(WEEKDAY(TODAY())+7))</formula>
    </cfRule>
  </conditionalFormatting>
  <conditionalFormatting sqref="D2643">
    <cfRule type="timePeriod" dxfId="2156" priority="2125" timePeriod="lastWeek">
      <formula>AND(TODAY()-ROUNDDOWN(D2643,0)&gt;=(WEEKDAY(TODAY())),TODAY()-ROUNDDOWN(D2643,0)&lt;(WEEKDAY(TODAY())+7))</formula>
    </cfRule>
  </conditionalFormatting>
  <conditionalFormatting sqref="D2662 D2664">
    <cfRule type="timePeriod" dxfId="2155" priority="2124" timePeriod="lastWeek">
      <formula>AND(TODAY()-ROUNDDOWN(D2662,0)&gt;=(WEEKDAY(TODAY())),TODAY()-ROUNDDOWN(D2662,0)&lt;(WEEKDAY(TODAY())+7))</formula>
    </cfRule>
  </conditionalFormatting>
  <conditionalFormatting sqref="D2627">
    <cfRule type="timePeriod" dxfId="2154" priority="2123" timePeriod="lastWeek">
      <formula>AND(TODAY()-ROUNDDOWN(D2627,0)&gt;=(WEEKDAY(TODAY())),TODAY()-ROUNDDOWN(D2627,0)&lt;(WEEKDAY(TODAY())+7))</formula>
    </cfRule>
  </conditionalFormatting>
  <conditionalFormatting sqref="D2588">
    <cfRule type="timePeriod" dxfId="2153" priority="2122" timePeriod="lastWeek">
      <formula>AND(TODAY()-ROUNDDOWN(D2588,0)&gt;=(WEEKDAY(TODAY())),TODAY()-ROUNDDOWN(D2588,0)&lt;(WEEKDAY(TODAY())+7))</formula>
    </cfRule>
  </conditionalFormatting>
  <conditionalFormatting sqref="D2665:D2667">
    <cfRule type="timePeriod" dxfId="2152" priority="2121" timePeriod="lastWeek">
      <formula>AND(TODAY()-ROUNDDOWN(D2665,0)&gt;=(WEEKDAY(TODAY())),TODAY()-ROUNDDOWN(D2665,0)&lt;(WEEKDAY(TODAY())+7))</formula>
    </cfRule>
  </conditionalFormatting>
  <conditionalFormatting sqref="D2677">
    <cfRule type="timePeriod" dxfId="2151" priority="2120" timePeriod="lastWeek">
      <formula>AND(TODAY()-ROUNDDOWN(D2677,0)&gt;=(WEEKDAY(TODAY())),TODAY()-ROUNDDOWN(D2677,0)&lt;(WEEKDAY(TODAY())+7))</formula>
    </cfRule>
  </conditionalFormatting>
  <conditionalFormatting sqref="E2695">
    <cfRule type="timePeriod" dxfId="2150" priority="2119" timePeriod="lastWeek">
      <formula>AND(TODAY()-ROUNDDOWN(E2695,0)&gt;=(WEEKDAY(TODAY())),TODAY()-ROUNDDOWN(E2695,0)&lt;(WEEKDAY(TODAY())+7))</formula>
    </cfRule>
  </conditionalFormatting>
  <conditionalFormatting sqref="E2690">
    <cfRule type="timePeriod" dxfId="2149" priority="2118" timePeriod="lastWeek">
      <formula>AND(TODAY()-ROUNDDOWN(E2690,0)&gt;=(WEEKDAY(TODAY())),TODAY()-ROUNDDOWN(E2690,0)&lt;(WEEKDAY(TODAY())+7))</formula>
    </cfRule>
  </conditionalFormatting>
  <conditionalFormatting sqref="E2588">
    <cfRule type="timePeriod" dxfId="2148" priority="2117" timePeriod="lastWeek">
      <formula>AND(TODAY()-ROUNDDOWN(E2588,0)&gt;=(WEEKDAY(TODAY())),TODAY()-ROUNDDOWN(E2588,0)&lt;(WEEKDAY(TODAY())+7))</formula>
    </cfRule>
  </conditionalFormatting>
  <conditionalFormatting sqref="E2591">
    <cfRule type="timePeriod" dxfId="2147" priority="2116" timePeriod="lastWeek">
      <formula>AND(TODAY()-ROUNDDOWN(E2591,0)&gt;=(WEEKDAY(TODAY())),TODAY()-ROUNDDOWN(E2591,0)&lt;(WEEKDAY(TODAY())+7))</formula>
    </cfRule>
  </conditionalFormatting>
  <conditionalFormatting sqref="D2630">
    <cfRule type="timePeriod" dxfId="2146" priority="2115" timePeriod="lastWeek">
      <formula>AND(TODAY()-ROUNDDOWN(D2630,0)&gt;=(WEEKDAY(TODAY())),TODAY()-ROUNDDOWN(D2630,0)&lt;(WEEKDAY(TODAY())+7))</formula>
    </cfRule>
  </conditionalFormatting>
  <conditionalFormatting sqref="E2583">
    <cfRule type="timePeriod" dxfId="2145" priority="2114" timePeriod="lastWeek">
      <formula>AND(TODAY()-ROUNDDOWN(E2583,0)&gt;=(WEEKDAY(TODAY())),TODAY()-ROUNDDOWN(E2583,0)&lt;(WEEKDAY(TODAY())+7))</formula>
    </cfRule>
  </conditionalFormatting>
  <conditionalFormatting sqref="E2643">
    <cfRule type="timePeriod" dxfId="2144" priority="2113" timePeriod="lastWeek">
      <formula>AND(TODAY()-ROUNDDOWN(E2643,0)&gt;=(WEEKDAY(TODAY())),TODAY()-ROUNDDOWN(E2643,0)&lt;(WEEKDAY(TODAY())+7))</formula>
    </cfRule>
  </conditionalFormatting>
  <conditionalFormatting sqref="E2646">
    <cfRule type="timePeriod" dxfId="2143" priority="2112" timePeriod="lastWeek">
      <formula>AND(TODAY()-ROUNDDOWN(E2646,0)&gt;=(WEEKDAY(TODAY())),TODAY()-ROUNDDOWN(E2646,0)&lt;(WEEKDAY(TODAY())+7))</formula>
    </cfRule>
  </conditionalFormatting>
  <conditionalFormatting sqref="D2653">
    <cfRule type="timePeriod" dxfId="2142" priority="2111" timePeriod="lastWeek">
      <formula>AND(TODAY()-ROUNDDOWN(D2653,0)&gt;=(WEEKDAY(TODAY())),TODAY()-ROUNDDOWN(D2653,0)&lt;(WEEKDAY(TODAY())+7))</formula>
    </cfRule>
  </conditionalFormatting>
  <conditionalFormatting sqref="D2579">
    <cfRule type="timePeriod" dxfId="2141" priority="2110" timePeriod="lastWeek">
      <formula>AND(TODAY()-ROUNDDOWN(D2579,0)&gt;=(WEEKDAY(TODAY())),TODAY()-ROUNDDOWN(D2579,0)&lt;(WEEKDAY(TODAY())+7))</formula>
    </cfRule>
  </conditionalFormatting>
  <conditionalFormatting sqref="D2663">
    <cfRule type="timePeriod" dxfId="2140" priority="2109" timePeriod="lastWeek">
      <formula>AND(TODAY()-ROUNDDOWN(D2663,0)&gt;=(WEEKDAY(TODAY())),TODAY()-ROUNDDOWN(D2663,0)&lt;(WEEKDAY(TODAY())+7))</formula>
    </cfRule>
  </conditionalFormatting>
  <conditionalFormatting sqref="E2647">
    <cfRule type="timePeriod" dxfId="2139" priority="2108" timePeriod="lastWeek">
      <formula>AND(TODAY()-ROUNDDOWN(E2647,0)&gt;=(WEEKDAY(TODAY())),TODAY()-ROUNDDOWN(E2647,0)&lt;(WEEKDAY(TODAY())+7))</formula>
    </cfRule>
  </conditionalFormatting>
  <conditionalFormatting sqref="D2663">
    <cfRule type="timePeriod" dxfId="2138" priority="2107" timePeriod="lastWeek">
      <formula>AND(TODAY()-ROUNDDOWN(D2663,0)&gt;=(WEEKDAY(TODAY())),TODAY()-ROUNDDOWN(D2663,0)&lt;(WEEKDAY(TODAY())+7))</formula>
    </cfRule>
  </conditionalFormatting>
  <conditionalFormatting sqref="D2678">
    <cfRule type="timePeriod" dxfId="2137" priority="2106" timePeriod="lastWeek">
      <formula>AND(TODAY()-ROUNDDOWN(D2678,0)&gt;=(WEEKDAY(TODAY())),TODAY()-ROUNDDOWN(D2678,0)&lt;(WEEKDAY(TODAY())+7))</formula>
    </cfRule>
  </conditionalFormatting>
  <conditionalFormatting sqref="D2678">
    <cfRule type="timePeriod" dxfId="2136" priority="2105" timePeriod="lastWeek">
      <formula>AND(TODAY()-ROUNDDOWN(D2678,0)&gt;=(WEEKDAY(TODAY())),TODAY()-ROUNDDOWN(D2678,0)&lt;(WEEKDAY(TODAY())+7))</formula>
    </cfRule>
  </conditionalFormatting>
  <conditionalFormatting sqref="D2579">
    <cfRule type="timePeriod" dxfId="2135" priority="2104" timePeriod="lastWeek">
      <formula>AND(TODAY()-ROUNDDOWN(D2579,0)&gt;=(WEEKDAY(TODAY())),TODAY()-ROUNDDOWN(D2579,0)&lt;(WEEKDAY(TODAY())+7))</formula>
    </cfRule>
  </conditionalFormatting>
  <conditionalFormatting sqref="D2581">
    <cfRule type="timePeriod" dxfId="2134" priority="2103" timePeriod="lastWeek">
      <formula>AND(TODAY()-ROUNDDOWN(D2581,0)&gt;=(WEEKDAY(TODAY())),TODAY()-ROUNDDOWN(D2581,0)&lt;(WEEKDAY(TODAY())+7))</formula>
    </cfRule>
  </conditionalFormatting>
  <conditionalFormatting sqref="D2581">
    <cfRule type="timePeriod" dxfId="2133" priority="2102" timePeriod="lastWeek">
      <formula>AND(TODAY()-ROUNDDOWN(D2581,0)&gt;=(WEEKDAY(TODAY())),TODAY()-ROUNDDOWN(D2581,0)&lt;(WEEKDAY(TODAY())+7))</formula>
    </cfRule>
  </conditionalFormatting>
  <conditionalFormatting sqref="D2594">
    <cfRule type="timePeriod" dxfId="2132" priority="2101" timePeriod="lastWeek">
      <formula>AND(TODAY()-ROUNDDOWN(D2594,0)&gt;=(WEEKDAY(TODAY())),TODAY()-ROUNDDOWN(D2594,0)&lt;(WEEKDAY(TODAY())+7))</formula>
    </cfRule>
  </conditionalFormatting>
  <conditionalFormatting sqref="D2959 D2962">
    <cfRule type="timePeriod" dxfId="2131" priority="2100" timePeriod="lastWeek">
      <formula>AND(TODAY()-ROUNDDOWN(D2959,0)&gt;=(WEEKDAY(TODAY())),TODAY()-ROUNDDOWN(D2959,0)&lt;(WEEKDAY(TODAY())+7))</formula>
    </cfRule>
  </conditionalFormatting>
  <conditionalFormatting sqref="D2895:D2896 D2899:D2901">
    <cfRule type="timePeriod" dxfId="2130" priority="2099" timePeriod="lastWeek">
      <formula>AND(TODAY()-ROUNDDOWN(D2895,0)&gt;=(WEEKDAY(TODAY())),TODAY()-ROUNDDOWN(D2895,0)&lt;(WEEKDAY(TODAY())+7))</formula>
    </cfRule>
  </conditionalFormatting>
  <conditionalFormatting sqref="D2908 D2910">
    <cfRule type="timePeriod" dxfId="2129" priority="2098" timePeriod="lastWeek">
      <formula>AND(TODAY()-ROUNDDOWN(D2908,0)&gt;=(WEEKDAY(TODAY())),TODAY()-ROUNDDOWN(D2908,0)&lt;(WEEKDAY(TODAY())+7))</formula>
    </cfRule>
  </conditionalFormatting>
  <conditionalFormatting sqref="D2905">
    <cfRule type="timePeriod" dxfId="2128" priority="2097" timePeriod="lastWeek">
      <formula>AND(TODAY()-ROUNDDOWN(D2905,0)&gt;=(WEEKDAY(TODAY())),TODAY()-ROUNDDOWN(D2905,0)&lt;(WEEKDAY(TODAY())+7))</formula>
    </cfRule>
  </conditionalFormatting>
  <conditionalFormatting sqref="D2919">
    <cfRule type="timePeriod" dxfId="2127" priority="2096" timePeriod="lastWeek">
      <formula>AND(TODAY()-ROUNDDOWN(D2919,0)&gt;=(WEEKDAY(TODAY())),TODAY()-ROUNDDOWN(D2919,0)&lt;(WEEKDAY(TODAY())+7))</formula>
    </cfRule>
  </conditionalFormatting>
  <conditionalFormatting sqref="D2914">
    <cfRule type="timePeriod" dxfId="2126" priority="2095" timePeriod="lastWeek">
      <formula>AND(TODAY()-ROUNDDOWN(D2914,0)&gt;=(WEEKDAY(TODAY())),TODAY()-ROUNDDOWN(D2914,0)&lt;(WEEKDAY(TODAY())+7))</formula>
    </cfRule>
  </conditionalFormatting>
  <conditionalFormatting sqref="D2904">
    <cfRule type="timePeriod" dxfId="2125" priority="2094" timePeriod="lastWeek">
      <formula>AND(TODAY()-ROUNDDOWN(D2904,0)&gt;=(WEEKDAY(TODAY())),TODAY()-ROUNDDOWN(D2904,0)&lt;(WEEKDAY(TODAY())+7))</formula>
    </cfRule>
  </conditionalFormatting>
  <conditionalFormatting sqref="D2956">
    <cfRule type="timePeriod" dxfId="2124" priority="2093" timePeriod="lastWeek">
      <formula>AND(TODAY()-ROUNDDOWN(D2956,0)&gt;=(WEEKDAY(TODAY())),TODAY()-ROUNDDOWN(D2956,0)&lt;(WEEKDAY(TODAY())+7))</formula>
    </cfRule>
  </conditionalFormatting>
  <conditionalFormatting sqref="D2894">
    <cfRule type="timePeriod" dxfId="2123" priority="2092" timePeriod="lastWeek">
      <formula>AND(TODAY()-ROUNDDOWN(D2894,0)&gt;=(WEEKDAY(TODAY())),TODAY()-ROUNDDOWN(D2894,0)&lt;(WEEKDAY(TODAY())+7))</formula>
    </cfRule>
  </conditionalFormatting>
  <conditionalFormatting sqref="D2957">
    <cfRule type="timePeriod" dxfId="2122" priority="2091" timePeriod="lastWeek">
      <formula>AND(TODAY()-ROUNDDOWN(D2957,0)&gt;=(WEEKDAY(TODAY())),TODAY()-ROUNDDOWN(D2957,0)&lt;(WEEKDAY(TODAY())+7))</formula>
    </cfRule>
  </conditionalFormatting>
  <conditionalFormatting sqref="D2912">
    <cfRule type="timePeriod" dxfId="2121" priority="2090" timePeriod="lastWeek">
      <formula>AND(TODAY()-ROUNDDOWN(D2912,0)&gt;=(WEEKDAY(TODAY())),TODAY()-ROUNDDOWN(D2912,0)&lt;(WEEKDAY(TODAY())+7))</formula>
    </cfRule>
  </conditionalFormatting>
  <conditionalFormatting sqref="D2902">
    <cfRule type="timePeriod" dxfId="2120" priority="2089" timePeriod="lastWeek">
      <formula>AND(TODAY()-ROUNDDOWN(D2902,0)&gt;=(WEEKDAY(TODAY())),TODAY()-ROUNDDOWN(D2902,0)&lt;(WEEKDAY(TODAY())+7))</formula>
    </cfRule>
  </conditionalFormatting>
  <conditionalFormatting sqref="D2958">
    <cfRule type="timePeriod" dxfId="2119" priority="2088" timePeriod="lastWeek">
      <formula>AND(TODAY()-ROUNDDOWN(D2958,0)&gt;=(WEEKDAY(TODAY())),TODAY()-ROUNDDOWN(D2958,0)&lt;(WEEKDAY(TODAY())+7))</formula>
    </cfRule>
  </conditionalFormatting>
  <conditionalFormatting sqref="D2949 D2954">
    <cfRule type="timePeriod" dxfId="2118" priority="2087" timePeriod="lastWeek">
      <formula>AND(TODAY()-ROUNDDOWN(D2949,0)&gt;=(WEEKDAY(TODAY())),TODAY()-ROUNDDOWN(D2949,0)&lt;(WEEKDAY(TODAY())+7))</formula>
    </cfRule>
  </conditionalFormatting>
  <conditionalFormatting sqref="D2897">
    <cfRule type="timePeriod" dxfId="2117" priority="2086" timePeriod="lastWeek">
      <formula>AND(TODAY()-ROUNDDOWN(D2897,0)&gt;=(WEEKDAY(TODAY())),TODAY()-ROUNDDOWN(D2897,0)&lt;(WEEKDAY(TODAY())+7))</formula>
    </cfRule>
  </conditionalFormatting>
  <conditionalFormatting sqref="D2903">
    <cfRule type="timePeriod" dxfId="2116" priority="2085" timePeriod="lastWeek">
      <formula>AND(TODAY()-ROUNDDOWN(D2903,0)&gt;=(WEEKDAY(TODAY())),TODAY()-ROUNDDOWN(D2903,0)&lt;(WEEKDAY(TODAY())+7))</formula>
    </cfRule>
  </conditionalFormatting>
  <conditionalFormatting sqref="D2906">
    <cfRule type="timePeriod" dxfId="2115" priority="2084" timePeriod="lastWeek">
      <formula>AND(TODAY()-ROUNDDOWN(D2906,0)&gt;=(WEEKDAY(TODAY())),TODAY()-ROUNDDOWN(D2906,0)&lt;(WEEKDAY(TODAY())+7))</formula>
    </cfRule>
  </conditionalFormatting>
  <conditionalFormatting sqref="D2909">
    <cfRule type="timePeriod" dxfId="2114" priority="2083" timePeriod="lastWeek">
      <formula>AND(TODAY()-ROUNDDOWN(D2909,0)&gt;=(WEEKDAY(TODAY())),TODAY()-ROUNDDOWN(D2909,0)&lt;(WEEKDAY(TODAY())+7))</formula>
    </cfRule>
  </conditionalFormatting>
  <conditionalFormatting sqref="D2911">
    <cfRule type="timePeriod" dxfId="2113" priority="2082" timePeriod="lastWeek">
      <formula>AND(TODAY()-ROUNDDOWN(D2911,0)&gt;=(WEEKDAY(TODAY())),TODAY()-ROUNDDOWN(D2911,0)&lt;(WEEKDAY(TODAY())+7))</formula>
    </cfRule>
  </conditionalFormatting>
  <conditionalFormatting sqref="D2923">
    <cfRule type="timePeriod" dxfId="2112" priority="2081" timePeriod="lastWeek">
      <formula>AND(TODAY()-ROUNDDOWN(D2923,0)&gt;=(WEEKDAY(TODAY())),TODAY()-ROUNDDOWN(D2923,0)&lt;(WEEKDAY(TODAY())+7))</formula>
    </cfRule>
  </conditionalFormatting>
  <conditionalFormatting sqref="D2955">
    <cfRule type="timePeriod" dxfId="2111" priority="2080" timePeriod="lastWeek">
      <formula>AND(TODAY()-ROUNDDOWN(D2955,0)&gt;=(WEEKDAY(TODAY())),TODAY()-ROUNDDOWN(D2955,0)&lt;(WEEKDAY(TODAY())+7))</formula>
    </cfRule>
  </conditionalFormatting>
  <conditionalFormatting sqref="D2961">
    <cfRule type="timePeriod" dxfId="2110" priority="2079" timePeriod="lastWeek">
      <formula>AND(TODAY()-ROUNDDOWN(D2961,0)&gt;=(WEEKDAY(TODAY())),TODAY()-ROUNDDOWN(D2961,0)&lt;(WEEKDAY(TODAY())+7))</formula>
    </cfRule>
  </conditionalFormatting>
  <conditionalFormatting sqref="D2965">
    <cfRule type="timePeriod" dxfId="2109" priority="2078" timePeriod="lastWeek">
      <formula>AND(TODAY()-ROUNDDOWN(D2965,0)&gt;=(WEEKDAY(TODAY())),TODAY()-ROUNDDOWN(D2965,0)&lt;(WEEKDAY(TODAY())+7))</formula>
    </cfRule>
  </conditionalFormatting>
  <conditionalFormatting sqref="D2968">
    <cfRule type="timePeriod" dxfId="2108" priority="2077" timePeriod="lastWeek">
      <formula>AND(TODAY()-ROUNDDOWN(D2968,0)&gt;=(WEEKDAY(TODAY())),TODAY()-ROUNDDOWN(D2968,0)&lt;(WEEKDAY(TODAY())+7))</formula>
    </cfRule>
  </conditionalFormatting>
  <conditionalFormatting sqref="D2969">
    <cfRule type="timePeriod" dxfId="2107" priority="2076" timePeriod="lastWeek">
      <formula>AND(TODAY()-ROUNDDOWN(D2969,0)&gt;=(WEEKDAY(TODAY())),TODAY()-ROUNDDOWN(D2969,0)&lt;(WEEKDAY(TODAY())+7))</formula>
    </cfRule>
  </conditionalFormatting>
  <conditionalFormatting sqref="D2970">
    <cfRule type="timePeriod" dxfId="2106" priority="2075" timePeriod="lastWeek">
      <formula>AND(TODAY()-ROUNDDOWN(D2970,0)&gt;=(WEEKDAY(TODAY())),TODAY()-ROUNDDOWN(D2970,0)&lt;(WEEKDAY(TODAY())+7))</formula>
    </cfRule>
  </conditionalFormatting>
  <conditionalFormatting sqref="D2966">
    <cfRule type="timePeriod" dxfId="2105" priority="2074" timePeriod="lastWeek">
      <formula>AND(TODAY()-ROUNDDOWN(D2966,0)&gt;=(WEEKDAY(TODAY())),TODAY()-ROUNDDOWN(D2966,0)&lt;(WEEKDAY(TODAY())+7))</formula>
    </cfRule>
  </conditionalFormatting>
  <conditionalFormatting sqref="D2967">
    <cfRule type="timePeriod" dxfId="2104" priority="2073" timePeriod="lastWeek">
      <formula>AND(TODAY()-ROUNDDOWN(D2967,0)&gt;=(WEEKDAY(TODAY())),TODAY()-ROUNDDOWN(D2967,0)&lt;(WEEKDAY(TODAY())+7))</formula>
    </cfRule>
  </conditionalFormatting>
  <conditionalFormatting sqref="D2916">
    <cfRule type="timePeriod" dxfId="2103" priority="2072" timePeriod="lastWeek">
      <formula>AND(TODAY()-ROUNDDOWN(D2916,0)&gt;=(WEEKDAY(TODAY())),TODAY()-ROUNDDOWN(D2916,0)&lt;(WEEKDAY(TODAY())+7))</formula>
    </cfRule>
  </conditionalFormatting>
  <conditionalFormatting sqref="E2916">
    <cfRule type="timePeriod" dxfId="2102" priority="2071" timePeriod="lastWeek">
      <formula>AND(TODAY()-ROUNDDOWN(E2916,0)&gt;=(WEEKDAY(TODAY())),TODAY()-ROUNDDOWN(E2916,0)&lt;(WEEKDAY(TODAY())+7))</formula>
    </cfRule>
  </conditionalFormatting>
  <conditionalFormatting sqref="D2951">
    <cfRule type="timePeriod" dxfId="2101" priority="2070" timePeriod="lastWeek">
      <formula>AND(TODAY()-ROUNDDOWN(D2951,0)&gt;=(WEEKDAY(TODAY())),TODAY()-ROUNDDOWN(D2951,0)&lt;(WEEKDAY(TODAY())+7))</formula>
    </cfRule>
  </conditionalFormatting>
  <conditionalFormatting sqref="D2913">
    <cfRule type="timePeriod" dxfId="2100" priority="2069" timePeriod="lastWeek">
      <formula>AND(TODAY()-ROUNDDOWN(D2913,0)&gt;=(WEEKDAY(TODAY())),TODAY()-ROUNDDOWN(D2913,0)&lt;(WEEKDAY(TODAY())+7))</formula>
    </cfRule>
  </conditionalFormatting>
  <conditionalFormatting sqref="D2915">
    <cfRule type="timePeriod" dxfId="2099" priority="2068" timePeriod="lastWeek">
      <formula>AND(TODAY()-ROUNDDOWN(D2915,0)&gt;=(WEEKDAY(TODAY())),TODAY()-ROUNDDOWN(D2915,0)&lt;(WEEKDAY(TODAY())+7))</formula>
    </cfRule>
  </conditionalFormatting>
  <conditionalFormatting sqref="D2917">
    <cfRule type="timePeriod" dxfId="2098" priority="2067" timePeriod="lastWeek">
      <formula>AND(TODAY()-ROUNDDOWN(D2917,0)&gt;=(WEEKDAY(TODAY())),TODAY()-ROUNDDOWN(D2917,0)&lt;(WEEKDAY(TODAY())+7))</formula>
    </cfRule>
  </conditionalFormatting>
  <conditionalFormatting sqref="E2917">
    <cfRule type="timePeriod" dxfId="2097" priority="2066" timePeriod="lastWeek">
      <formula>AND(TODAY()-ROUNDDOWN(E2917,0)&gt;=(WEEKDAY(TODAY())),TODAY()-ROUNDDOWN(E2917,0)&lt;(WEEKDAY(TODAY())+7))</formula>
    </cfRule>
  </conditionalFormatting>
  <conditionalFormatting sqref="D2918">
    <cfRule type="timePeriod" dxfId="2096" priority="2065" timePeriod="lastWeek">
      <formula>AND(TODAY()-ROUNDDOWN(D2918,0)&gt;=(WEEKDAY(TODAY())),TODAY()-ROUNDDOWN(D2918,0)&lt;(WEEKDAY(TODAY())+7))</formula>
    </cfRule>
  </conditionalFormatting>
  <conditionalFormatting sqref="E2918">
    <cfRule type="timePeriod" dxfId="2095" priority="2064" timePeriod="lastWeek">
      <formula>AND(TODAY()-ROUNDDOWN(E2918,0)&gt;=(WEEKDAY(TODAY())),TODAY()-ROUNDDOWN(E2918,0)&lt;(WEEKDAY(TODAY())+7))</formula>
    </cfRule>
  </conditionalFormatting>
  <conditionalFormatting sqref="D2920">
    <cfRule type="timePeriod" dxfId="2094" priority="2063" timePeriod="lastWeek">
      <formula>AND(TODAY()-ROUNDDOWN(D2920,0)&gt;=(WEEKDAY(TODAY())),TODAY()-ROUNDDOWN(D2920,0)&lt;(WEEKDAY(TODAY())+7))</formula>
    </cfRule>
  </conditionalFormatting>
  <conditionalFormatting sqref="D2921">
    <cfRule type="timePeriod" dxfId="2093" priority="2062" timePeriod="lastWeek">
      <formula>AND(TODAY()-ROUNDDOWN(D2921,0)&gt;=(WEEKDAY(TODAY())),TODAY()-ROUNDDOWN(D2921,0)&lt;(WEEKDAY(TODAY())+7))</formula>
    </cfRule>
  </conditionalFormatting>
  <conditionalFormatting sqref="D2922">
    <cfRule type="timePeriod" dxfId="2092" priority="2061" timePeriod="lastWeek">
      <formula>AND(TODAY()-ROUNDDOWN(D2922,0)&gt;=(WEEKDAY(TODAY())),TODAY()-ROUNDDOWN(D2922,0)&lt;(WEEKDAY(TODAY())+7))</formula>
    </cfRule>
  </conditionalFormatting>
  <conditionalFormatting sqref="E2924">
    <cfRule type="timePeriod" dxfId="2091" priority="2060" timePeriod="lastWeek">
      <formula>AND(TODAY()-ROUNDDOWN(E2924,0)&gt;=(WEEKDAY(TODAY())),TODAY()-ROUNDDOWN(E2924,0)&lt;(WEEKDAY(TODAY())+7))</formula>
    </cfRule>
  </conditionalFormatting>
  <conditionalFormatting sqref="D2950">
    <cfRule type="timePeriod" dxfId="2090" priority="2059" timePeriod="lastWeek">
      <formula>AND(TODAY()-ROUNDDOWN(D2950,0)&gt;=(WEEKDAY(TODAY())),TODAY()-ROUNDDOWN(D2950,0)&lt;(WEEKDAY(TODAY())+7))</formula>
    </cfRule>
  </conditionalFormatting>
  <conditionalFormatting sqref="D2960">
    <cfRule type="timePeriod" dxfId="2089" priority="2058" timePeriod="lastWeek">
      <formula>AND(TODAY()-ROUNDDOWN(D2960,0)&gt;=(WEEKDAY(TODAY())),TODAY()-ROUNDDOWN(D2960,0)&lt;(WEEKDAY(TODAY())+7))</formula>
    </cfRule>
  </conditionalFormatting>
  <conditionalFormatting sqref="D3003 D3005">
    <cfRule type="timePeriod" dxfId="2088" priority="2057" timePeriod="lastWeek">
      <formula>AND(TODAY()-ROUNDDOWN(D3003,0)&gt;=(WEEKDAY(TODAY())),TODAY()-ROUNDDOWN(D3003,0)&lt;(WEEKDAY(TODAY())+7))</formula>
    </cfRule>
  </conditionalFormatting>
  <conditionalFormatting sqref="D2973">
    <cfRule type="timePeriod" dxfId="2087" priority="2056" timePeriod="lastWeek">
      <formula>AND(TODAY()-ROUNDDOWN(D2973,0)&gt;=(WEEKDAY(TODAY())),TODAY()-ROUNDDOWN(D2973,0)&lt;(WEEKDAY(TODAY())+7))</formula>
    </cfRule>
  </conditionalFormatting>
  <conditionalFormatting sqref="D3015:D3016 D3019:D3021">
    <cfRule type="timePeriod" dxfId="2086" priority="2055" timePeriod="lastWeek">
      <formula>AND(TODAY()-ROUNDDOWN(D3015,0)&gt;=(WEEKDAY(TODAY())),TODAY()-ROUNDDOWN(D3015,0)&lt;(WEEKDAY(TODAY())+7))</formula>
    </cfRule>
  </conditionalFormatting>
  <conditionalFormatting sqref="D3052">
    <cfRule type="timePeriod" dxfId="2085" priority="2054" timePeriod="lastWeek">
      <formula>AND(TODAY()-ROUNDDOWN(D3052,0)&gt;=(WEEKDAY(TODAY())),TODAY()-ROUNDDOWN(D3052,0)&lt;(WEEKDAY(TODAY())+7))</formula>
    </cfRule>
  </conditionalFormatting>
  <conditionalFormatting sqref="D3062">
    <cfRule type="timePeriod" dxfId="2084" priority="2053" timePeriod="lastWeek">
      <formula>AND(TODAY()-ROUNDDOWN(D3062,0)&gt;=(WEEKDAY(TODAY())),TODAY()-ROUNDDOWN(D3062,0)&lt;(WEEKDAY(TODAY())+7))</formula>
    </cfRule>
  </conditionalFormatting>
  <conditionalFormatting sqref="D3029">
    <cfRule type="timePeriod" dxfId="2083" priority="2052" timePeriod="lastWeek">
      <formula>AND(TODAY()-ROUNDDOWN(D3029,0)&gt;=(WEEKDAY(TODAY())),TODAY()-ROUNDDOWN(D3029,0)&lt;(WEEKDAY(TODAY())+7))</formula>
    </cfRule>
  </conditionalFormatting>
  <conditionalFormatting sqref="D3027">
    <cfRule type="timePeriod" dxfId="2082" priority="2051" timePeriod="lastWeek">
      <formula>AND(TODAY()-ROUNDDOWN(D3027,0)&gt;=(WEEKDAY(TODAY())),TODAY()-ROUNDDOWN(D3027,0)&lt;(WEEKDAY(TODAY())+7))</formula>
    </cfRule>
  </conditionalFormatting>
  <conditionalFormatting sqref="D3038">
    <cfRule type="timePeriod" dxfId="2081" priority="2050" timePeriod="lastWeek">
      <formula>AND(TODAY()-ROUNDDOWN(D3038,0)&gt;=(WEEKDAY(TODAY())),TODAY()-ROUNDDOWN(D3038,0)&lt;(WEEKDAY(TODAY())+7))</formula>
    </cfRule>
  </conditionalFormatting>
  <conditionalFormatting sqref="D3054 D3058">
    <cfRule type="timePeriod" dxfId="2080" priority="2049" timePeriod="lastWeek">
      <formula>AND(TODAY()-ROUNDDOWN(D3054,0)&gt;=(WEEKDAY(TODAY())),TODAY()-ROUNDDOWN(D3054,0)&lt;(WEEKDAY(TODAY())+7))</formula>
    </cfRule>
  </conditionalFormatting>
  <conditionalFormatting sqref="D3013">
    <cfRule type="timePeriod" dxfId="2079" priority="2048" timePeriod="lastWeek">
      <formula>AND(TODAY()-ROUNDDOWN(D3013,0)&gt;=(WEEKDAY(TODAY())),TODAY()-ROUNDDOWN(D3013,0)&lt;(WEEKDAY(TODAY())+7))</formula>
    </cfRule>
  </conditionalFormatting>
  <conditionalFormatting sqref="D3034">
    <cfRule type="timePeriod" dxfId="2078" priority="2047" timePeriod="lastWeek">
      <formula>AND(TODAY()-ROUNDDOWN(D3034,0)&gt;=(WEEKDAY(TODAY())),TODAY()-ROUNDDOWN(D3034,0)&lt;(WEEKDAY(TODAY())+7))</formula>
    </cfRule>
  </conditionalFormatting>
  <conditionalFormatting sqref="D3026">
    <cfRule type="timePeriod" dxfId="2077" priority="2046" timePeriod="lastWeek">
      <formula>AND(TODAY()-ROUNDDOWN(D3026,0)&gt;=(WEEKDAY(TODAY())),TODAY()-ROUNDDOWN(D3026,0)&lt;(WEEKDAY(TODAY())+7))</formula>
    </cfRule>
  </conditionalFormatting>
  <conditionalFormatting sqref="D3071">
    <cfRule type="timePeriod" dxfId="2076" priority="2045" timePeriod="lastWeek">
      <formula>AND(TODAY()-ROUNDDOWN(D3071,0)&gt;=(WEEKDAY(TODAY())),TODAY()-ROUNDDOWN(D3071,0)&lt;(WEEKDAY(TODAY())+7))</formula>
    </cfRule>
  </conditionalFormatting>
  <conditionalFormatting sqref="D3014">
    <cfRule type="timePeriod" dxfId="2075" priority="2044" timePeriod="lastWeek">
      <formula>AND(TODAY()-ROUNDDOWN(D3014,0)&gt;=(WEEKDAY(TODAY())),TODAY()-ROUNDDOWN(D3014,0)&lt;(WEEKDAY(TODAY())+7))</formula>
    </cfRule>
  </conditionalFormatting>
  <conditionalFormatting sqref="D3009">
    <cfRule type="timePeriod" dxfId="2074" priority="2043" timePeriod="lastWeek">
      <formula>AND(TODAY()-ROUNDDOWN(D3009,0)&gt;=(WEEKDAY(TODAY())),TODAY()-ROUNDDOWN(D3009,0)&lt;(WEEKDAY(TODAY())+7))</formula>
    </cfRule>
  </conditionalFormatting>
  <conditionalFormatting sqref="D3072">
    <cfRule type="timePeriod" dxfId="2073" priority="2042" timePeriod="lastWeek">
      <formula>AND(TODAY()-ROUNDDOWN(D3072,0)&gt;=(WEEKDAY(TODAY())),TODAY()-ROUNDDOWN(D3072,0)&lt;(WEEKDAY(TODAY())+7))</formula>
    </cfRule>
  </conditionalFormatting>
  <conditionalFormatting sqref="D3033">
    <cfRule type="timePeriod" dxfId="2072" priority="2041" timePeriod="lastWeek">
      <formula>AND(TODAY()-ROUNDDOWN(D3033,0)&gt;=(WEEKDAY(TODAY())),TODAY()-ROUNDDOWN(D3033,0)&lt;(WEEKDAY(TODAY())+7))</formula>
    </cfRule>
  </conditionalFormatting>
  <conditionalFormatting sqref="D3023">
    <cfRule type="timePeriod" dxfId="2071" priority="2040" timePeriod="lastWeek">
      <formula>AND(TODAY()-ROUNDDOWN(D3023,0)&gt;=(WEEKDAY(TODAY())),TODAY()-ROUNDDOWN(D3023,0)&lt;(WEEKDAY(TODAY())+7))</formula>
    </cfRule>
  </conditionalFormatting>
  <conditionalFormatting sqref="D2977 D2979:D2980 D2985">
    <cfRule type="timePeriod" dxfId="2070" priority="2039" timePeriod="lastWeek">
      <formula>AND(TODAY()-ROUNDDOWN(D2977,0)&gt;=(WEEKDAY(TODAY())),TODAY()-ROUNDDOWN(D2977,0)&lt;(WEEKDAY(TODAY())+7))</formula>
    </cfRule>
  </conditionalFormatting>
  <conditionalFormatting sqref="D2993">
    <cfRule type="timePeriod" dxfId="2069" priority="2038" timePeriod="lastWeek">
      <formula>AND(TODAY()-ROUNDDOWN(D2993,0)&gt;=(WEEKDAY(TODAY())),TODAY()-ROUNDDOWN(D2993,0)&lt;(WEEKDAY(TODAY())+7))</formula>
    </cfRule>
  </conditionalFormatting>
  <conditionalFormatting sqref="D2995">
    <cfRule type="timePeriod" dxfId="2068" priority="2037" timePeriod="lastWeek">
      <formula>AND(TODAY()-ROUNDDOWN(D2995,0)&gt;=(WEEKDAY(TODAY())),TODAY()-ROUNDDOWN(D2995,0)&lt;(WEEKDAY(TODAY())+7))</formula>
    </cfRule>
  </conditionalFormatting>
  <conditionalFormatting sqref="D3012">
    <cfRule type="timePeriod" dxfId="2067" priority="2036" timePeriod="lastWeek">
      <formula>AND(TODAY()-ROUNDDOWN(D3012,0)&gt;=(WEEKDAY(TODAY())),TODAY()-ROUNDDOWN(D3012,0)&lt;(WEEKDAY(TODAY())+7))</formula>
    </cfRule>
  </conditionalFormatting>
  <conditionalFormatting sqref="D3053">
    <cfRule type="timePeriod" dxfId="2066" priority="2035" timePeriod="lastWeek">
      <formula>AND(TODAY()-ROUNDDOWN(D3053,0)&gt;=(WEEKDAY(TODAY())),TODAY()-ROUNDDOWN(D3053,0)&lt;(WEEKDAY(TODAY())+7))</formula>
    </cfRule>
  </conditionalFormatting>
  <conditionalFormatting sqref="D3022">
    <cfRule type="timePeriod" dxfId="2065" priority="2034" timePeriod="lastWeek">
      <formula>AND(TODAY()-ROUNDDOWN(D3022,0)&gt;=(WEEKDAY(TODAY())),TODAY()-ROUNDDOWN(D3022,0)&lt;(WEEKDAY(TODAY())+7))</formula>
    </cfRule>
  </conditionalFormatting>
  <conditionalFormatting sqref="D3061">
    <cfRule type="timePeriod" dxfId="2064" priority="2033" timePeriod="lastWeek">
      <formula>AND(TODAY()-ROUNDDOWN(D3061,0)&gt;=(WEEKDAY(TODAY())),TODAY()-ROUNDDOWN(D3061,0)&lt;(WEEKDAY(TODAY())+7))</formula>
    </cfRule>
  </conditionalFormatting>
  <conditionalFormatting sqref="D3063 D3066 D3068:D3069">
    <cfRule type="timePeriod" dxfId="2063" priority="2032" timePeriod="lastWeek">
      <formula>AND(TODAY()-ROUNDDOWN(D3063,0)&gt;=(WEEKDAY(TODAY())),TODAY()-ROUNDDOWN(D3063,0)&lt;(WEEKDAY(TODAY())+7))</formula>
    </cfRule>
  </conditionalFormatting>
  <conditionalFormatting sqref="D2997">
    <cfRule type="timePeriod" dxfId="2062" priority="2031" timePeriod="lastWeek">
      <formula>AND(TODAY()-ROUNDDOWN(D2997,0)&gt;=(WEEKDAY(TODAY())),TODAY()-ROUNDDOWN(D2997,0)&lt;(WEEKDAY(TODAY())+7))</formula>
    </cfRule>
  </conditionalFormatting>
  <conditionalFormatting sqref="D3001">
    <cfRule type="timePeriod" dxfId="2061" priority="2030" timePeriod="lastWeek">
      <formula>AND(TODAY()-ROUNDDOWN(D3001,0)&gt;=(WEEKDAY(TODAY())),TODAY()-ROUNDDOWN(D3001,0)&lt;(WEEKDAY(TODAY())+7))</formula>
    </cfRule>
  </conditionalFormatting>
  <conditionalFormatting sqref="D3018">
    <cfRule type="timePeriod" dxfId="2060" priority="2029" timePeriod="lastWeek">
      <formula>AND(TODAY()-ROUNDDOWN(D3018,0)&gt;=(WEEKDAY(TODAY())),TODAY()-ROUNDDOWN(D3018,0)&lt;(WEEKDAY(TODAY())+7))</formula>
    </cfRule>
  </conditionalFormatting>
  <conditionalFormatting sqref="D3064">
    <cfRule type="timePeriod" dxfId="2059" priority="2028" timePeriod="lastWeek">
      <formula>AND(TODAY()-ROUNDDOWN(D3064,0)&gt;=(WEEKDAY(TODAY())),TODAY()-ROUNDDOWN(D3064,0)&lt;(WEEKDAY(TODAY())+7))</formula>
    </cfRule>
  </conditionalFormatting>
  <conditionalFormatting sqref="D2999">
    <cfRule type="timePeriod" dxfId="2058" priority="2027" timePeriod="lastWeek">
      <formula>AND(TODAY()-ROUNDDOWN(D2999,0)&gt;=(WEEKDAY(TODAY())),TODAY()-ROUNDDOWN(D2999,0)&lt;(WEEKDAY(TODAY())+7))</formula>
    </cfRule>
  </conditionalFormatting>
  <conditionalFormatting sqref="D3000">
    <cfRule type="timePeriod" dxfId="2057" priority="2026" timePeriod="lastWeek">
      <formula>AND(TODAY()-ROUNDDOWN(D3000,0)&gt;=(WEEKDAY(TODAY())),TODAY()-ROUNDDOWN(D3000,0)&lt;(WEEKDAY(TODAY())+7))</formula>
    </cfRule>
  </conditionalFormatting>
  <conditionalFormatting sqref="D3060">
    <cfRule type="timePeriod" dxfId="2056" priority="2025" timePeriod="lastWeek">
      <formula>AND(TODAY()-ROUNDDOWN(D3060,0)&gt;=(WEEKDAY(TODAY())),TODAY()-ROUNDDOWN(D3060,0)&lt;(WEEKDAY(TODAY())+7))</formula>
    </cfRule>
  </conditionalFormatting>
  <conditionalFormatting sqref="D3065">
    <cfRule type="timePeriod" dxfId="2055" priority="2024" timePeriod="lastWeek">
      <formula>AND(TODAY()-ROUNDDOWN(D3065,0)&gt;=(WEEKDAY(TODAY())),TODAY()-ROUNDDOWN(D3065,0)&lt;(WEEKDAY(TODAY())+7))</formula>
    </cfRule>
  </conditionalFormatting>
  <conditionalFormatting sqref="D2971">
    <cfRule type="timePeriod" dxfId="2054" priority="2023" timePeriod="lastWeek">
      <formula>AND(TODAY()-ROUNDDOWN(D2971,0)&gt;=(WEEKDAY(TODAY())),TODAY()-ROUNDDOWN(D2971,0)&lt;(WEEKDAY(TODAY())+7))</formula>
    </cfRule>
  </conditionalFormatting>
  <conditionalFormatting sqref="D2974">
    <cfRule type="timePeriod" dxfId="2053" priority="2022" timePeriod="lastWeek">
      <formula>AND(TODAY()-ROUNDDOWN(D2974,0)&gt;=(WEEKDAY(TODAY())),TODAY()-ROUNDDOWN(D2974,0)&lt;(WEEKDAY(TODAY())+7))</formula>
    </cfRule>
  </conditionalFormatting>
  <conditionalFormatting sqref="D2976">
    <cfRule type="timePeriod" dxfId="2052" priority="2021" timePeriod="lastWeek">
      <formula>AND(TODAY()-ROUNDDOWN(D2976,0)&gt;=(WEEKDAY(TODAY())),TODAY()-ROUNDDOWN(D2976,0)&lt;(WEEKDAY(TODAY())+7))</formula>
    </cfRule>
  </conditionalFormatting>
  <conditionalFormatting sqref="D2978">
    <cfRule type="timePeriod" dxfId="2051" priority="2020" timePeriod="lastWeek">
      <formula>AND(TODAY()-ROUNDDOWN(D2978,0)&gt;=(WEEKDAY(TODAY())),TODAY()-ROUNDDOWN(D2978,0)&lt;(WEEKDAY(TODAY())+7))</formula>
    </cfRule>
  </conditionalFormatting>
  <conditionalFormatting sqref="D2994">
    <cfRule type="timePeriod" dxfId="2050" priority="2019" timePeriod="lastWeek">
      <formula>AND(TODAY()-ROUNDDOWN(D2994,0)&gt;=(WEEKDAY(TODAY())),TODAY()-ROUNDDOWN(D2994,0)&lt;(WEEKDAY(TODAY())+7))</formula>
    </cfRule>
  </conditionalFormatting>
  <conditionalFormatting sqref="D2996">
    <cfRule type="timePeriod" dxfId="2049" priority="2018" timePeriod="lastWeek">
      <formula>AND(TODAY()-ROUNDDOWN(D2996,0)&gt;=(WEEKDAY(TODAY())),TODAY()-ROUNDDOWN(D2996,0)&lt;(WEEKDAY(TODAY())+7))</formula>
    </cfRule>
  </conditionalFormatting>
  <conditionalFormatting sqref="D3002">
    <cfRule type="timePeriod" dxfId="2048" priority="2017" timePeriod="lastWeek">
      <formula>AND(TODAY()-ROUNDDOWN(D3002,0)&gt;=(WEEKDAY(TODAY())),TODAY()-ROUNDDOWN(D3002,0)&lt;(WEEKDAY(TODAY())+7))</formula>
    </cfRule>
  </conditionalFormatting>
  <conditionalFormatting sqref="D3011">
    <cfRule type="timePeriod" dxfId="2047" priority="2016" timePeriod="lastWeek">
      <formula>AND(TODAY()-ROUNDDOWN(D3011,0)&gt;=(WEEKDAY(TODAY())),TODAY()-ROUNDDOWN(D3011,0)&lt;(WEEKDAY(TODAY())+7))</formula>
    </cfRule>
  </conditionalFormatting>
  <conditionalFormatting sqref="D3024">
    <cfRule type="timePeriod" dxfId="2046" priority="2015" timePeriod="lastWeek">
      <formula>AND(TODAY()-ROUNDDOWN(D3024,0)&gt;=(WEEKDAY(TODAY())),TODAY()-ROUNDDOWN(D3024,0)&lt;(WEEKDAY(TODAY())+7))</formula>
    </cfRule>
  </conditionalFormatting>
  <conditionalFormatting sqref="D3025">
    <cfRule type="timePeriod" dxfId="2045" priority="2014" timePeriod="lastWeek">
      <formula>AND(TODAY()-ROUNDDOWN(D3025,0)&gt;=(WEEKDAY(TODAY())),TODAY()-ROUNDDOWN(D3025,0)&lt;(WEEKDAY(TODAY())+7))</formula>
    </cfRule>
  </conditionalFormatting>
  <conditionalFormatting sqref="D3028">
    <cfRule type="timePeriod" dxfId="2044" priority="2013" timePeriod="lastWeek">
      <formula>AND(TODAY()-ROUNDDOWN(D3028,0)&gt;=(WEEKDAY(TODAY())),TODAY()-ROUNDDOWN(D3028,0)&lt;(WEEKDAY(TODAY())+7))</formula>
    </cfRule>
  </conditionalFormatting>
  <conditionalFormatting sqref="D3030">
    <cfRule type="timePeriod" dxfId="2043" priority="2012" timePeriod="lastWeek">
      <formula>AND(TODAY()-ROUNDDOWN(D3030,0)&gt;=(WEEKDAY(TODAY())),TODAY()-ROUNDDOWN(D3030,0)&lt;(WEEKDAY(TODAY())+7))</formula>
    </cfRule>
  </conditionalFormatting>
  <conditionalFormatting sqref="D3037">
    <cfRule type="timePeriod" dxfId="2042" priority="2011" timePeriod="lastWeek">
      <formula>AND(TODAY()-ROUNDDOWN(D3037,0)&gt;=(WEEKDAY(TODAY())),TODAY()-ROUNDDOWN(D3037,0)&lt;(WEEKDAY(TODAY())+7))</formula>
    </cfRule>
  </conditionalFormatting>
  <conditionalFormatting sqref="D3040">
    <cfRule type="timePeriod" dxfId="2041" priority="2010" timePeriod="lastWeek">
      <formula>AND(TODAY()-ROUNDDOWN(D3040,0)&gt;=(WEEKDAY(TODAY())),TODAY()-ROUNDDOWN(D3040,0)&lt;(WEEKDAY(TODAY())+7))</formula>
    </cfRule>
  </conditionalFormatting>
  <conditionalFormatting sqref="D3070">
    <cfRule type="timePeriod" dxfId="2040" priority="2009" timePeriod="lastWeek">
      <formula>AND(TODAY()-ROUNDDOWN(D3070,0)&gt;=(WEEKDAY(TODAY())),TODAY()-ROUNDDOWN(D3070,0)&lt;(WEEKDAY(TODAY())+7))</formula>
    </cfRule>
  </conditionalFormatting>
  <conditionalFormatting sqref="D2975">
    <cfRule type="timePeriod" dxfId="2039" priority="2008" timePeriod="lastWeek">
      <formula>AND(TODAY()-ROUNDDOWN(D2975,0)&gt;=(WEEKDAY(TODAY())),TODAY()-ROUNDDOWN(D2975,0)&lt;(WEEKDAY(TODAY())+7))</formula>
    </cfRule>
  </conditionalFormatting>
  <conditionalFormatting sqref="D3067">
    <cfRule type="timePeriod" dxfId="2038" priority="2007" timePeriod="lastWeek">
      <formula>AND(TODAY()-ROUNDDOWN(D3067,0)&gt;=(WEEKDAY(TODAY())),TODAY()-ROUNDDOWN(D3067,0)&lt;(WEEKDAY(TODAY())+7))</formula>
    </cfRule>
  </conditionalFormatting>
  <conditionalFormatting sqref="D2992">
    <cfRule type="timePeriod" dxfId="2037" priority="2006" timePeriod="lastWeek">
      <formula>AND(TODAY()-ROUNDDOWN(D2992,0)&gt;=(WEEKDAY(TODAY())),TODAY()-ROUNDDOWN(D2992,0)&lt;(WEEKDAY(TODAY())+7))</formula>
    </cfRule>
  </conditionalFormatting>
  <conditionalFormatting sqref="D3007">
    <cfRule type="timePeriod" dxfId="2036" priority="2005" timePeriod="lastWeek">
      <formula>AND(TODAY()-ROUNDDOWN(D3007,0)&gt;=(WEEKDAY(TODAY())),TODAY()-ROUNDDOWN(D3007,0)&lt;(WEEKDAY(TODAY())+7))</formula>
    </cfRule>
  </conditionalFormatting>
  <conditionalFormatting sqref="D3035">
    <cfRule type="timePeriod" dxfId="2035" priority="2004" timePeriod="lastWeek">
      <formula>AND(TODAY()-ROUNDDOWN(D3035,0)&gt;=(WEEKDAY(TODAY())),TODAY()-ROUNDDOWN(D3035,0)&lt;(WEEKDAY(TODAY())+7))</formula>
    </cfRule>
  </conditionalFormatting>
  <conditionalFormatting sqref="E3035">
    <cfRule type="timePeriod" dxfId="2034" priority="2003" timePeriod="lastWeek">
      <formula>AND(TODAY()-ROUNDDOWN(E3035,0)&gt;=(WEEKDAY(TODAY())),TODAY()-ROUNDDOWN(E3035,0)&lt;(WEEKDAY(TODAY())+7))</formula>
    </cfRule>
  </conditionalFormatting>
  <conditionalFormatting sqref="D3036">
    <cfRule type="timePeriod" dxfId="2033" priority="2002" timePeriod="lastWeek">
      <formula>AND(TODAY()-ROUNDDOWN(D3036,0)&gt;=(WEEKDAY(TODAY())),TODAY()-ROUNDDOWN(D3036,0)&lt;(WEEKDAY(TODAY())+7))</formula>
    </cfRule>
  </conditionalFormatting>
  <conditionalFormatting sqref="E3038">
    <cfRule type="timePeriod" dxfId="2032" priority="2001" timePeriod="lastWeek">
      <formula>AND(TODAY()-ROUNDDOWN(E3038,0)&gt;=(WEEKDAY(TODAY())),TODAY()-ROUNDDOWN(E3038,0)&lt;(WEEKDAY(TODAY())+7))</formula>
    </cfRule>
  </conditionalFormatting>
  <conditionalFormatting sqref="D2989">
    <cfRule type="timePeriod" dxfId="2031" priority="2000" timePeriod="lastWeek">
      <formula>AND(TODAY()-ROUNDDOWN(D2989,0)&gt;=(WEEKDAY(TODAY())),TODAY()-ROUNDDOWN(D2989,0)&lt;(WEEKDAY(TODAY())+7))</formula>
    </cfRule>
  </conditionalFormatting>
  <conditionalFormatting sqref="D2963">
    <cfRule type="timePeriod" dxfId="2030" priority="1999" timePeriod="lastWeek">
      <formula>AND(TODAY()-ROUNDDOWN(D2963,0)&gt;=(WEEKDAY(TODAY())),TODAY()-ROUNDDOWN(D2963,0)&lt;(WEEKDAY(TODAY())+7))</formula>
    </cfRule>
  </conditionalFormatting>
  <conditionalFormatting sqref="D2964">
    <cfRule type="timePeriod" dxfId="2029" priority="1998" timePeriod="lastWeek">
      <formula>AND(TODAY()-ROUNDDOWN(D2964,0)&gt;=(WEEKDAY(TODAY())),TODAY()-ROUNDDOWN(D2964,0)&lt;(WEEKDAY(TODAY())+7))</formula>
    </cfRule>
  </conditionalFormatting>
  <conditionalFormatting sqref="D3006">
    <cfRule type="timePeriod" dxfId="2028" priority="1997" timePeriod="lastWeek">
      <formula>AND(TODAY()-ROUNDDOWN(D3006,0)&gt;=(WEEKDAY(TODAY())),TODAY()-ROUNDDOWN(D3006,0)&lt;(WEEKDAY(TODAY())+7))</formula>
    </cfRule>
  </conditionalFormatting>
  <conditionalFormatting sqref="D3010">
    <cfRule type="timePeriod" dxfId="2027" priority="1996" timePeriod="lastWeek">
      <formula>AND(TODAY()-ROUNDDOWN(D3010,0)&gt;=(WEEKDAY(TODAY())),TODAY()-ROUNDDOWN(D3010,0)&lt;(WEEKDAY(TODAY())+7))</formula>
    </cfRule>
  </conditionalFormatting>
  <conditionalFormatting sqref="D3031">
    <cfRule type="timePeriod" dxfId="2026" priority="1995" timePeriod="lastWeek">
      <formula>AND(TODAY()-ROUNDDOWN(D3031,0)&gt;=(WEEKDAY(TODAY())),TODAY()-ROUNDDOWN(D3031,0)&lt;(WEEKDAY(TODAY())+7))</formula>
    </cfRule>
  </conditionalFormatting>
  <conditionalFormatting sqref="D3032">
    <cfRule type="timePeriod" dxfId="2025" priority="1994" timePeriod="lastWeek">
      <formula>AND(TODAY()-ROUNDDOWN(D3032,0)&gt;=(WEEKDAY(TODAY())),TODAY()-ROUNDDOWN(D3032,0)&lt;(WEEKDAY(TODAY())+7))</formula>
    </cfRule>
  </conditionalFormatting>
  <conditionalFormatting sqref="D3039">
    <cfRule type="timePeriod" dxfId="2024" priority="1993" timePeriod="lastWeek">
      <formula>AND(TODAY()-ROUNDDOWN(D3039,0)&gt;=(WEEKDAY(TODAY())),TODAY()-ROUNDDOWN(D3039,0)&lt;(WEEKDAY(TODAY())+7))</formula>
    </cfRule>
  </conditionalFormatting>
  <conditionalFormatting sqref="D3051">
    <cfRule type="timePeriod" dxfId="2023" priority="1992" timePeriod="lastWeek">
      <formula>AND(TODAY()-ROUNDDOWN(D3051,0)&gt;=(WEEKDAY(TODAY())),TODAY()-ROUNDDOWN(D3051,0)&lt;(WEEKDAY(TODAY())+7))</formula>
    </cfRule>
  </conditionalFormatting>
  <conditionalFormatting sqref="D2990">
    <cfRule type="timePeriod" dxfId="2022" priority="1991" timePeriod="lastWeek">
      <formula>AND(TODAY()-ROUNDDOWN(D2990,0)&gt;=(WEEKDAY(TODAY())),TODAY()-ROUNDDOWN(D2990,0)&lt;(WEEKDAY(TODAY())+7))</formula>
    </cfRule>
  </conditionalFormatting>
  <conditionalFormatting sqref="D3017">
    <cfRule type="timePeriod" dxfId="2021" priority="1990" timePeriod="lastWeek">
      <formula>AND(TODAY()-ROUNDDOWN(D3017,0)&gt;=(WEEKDAY(TODAY())),TODAY()-ROUNDDOWN(D3017,0)&lt;(WEEKDAY(TODAY())+7))</formula>
    </cfRule>
  </conditionalFormatting>
  <conditionalFormatting sqref="D2984">
    <cfRule type="timePeriod" dxfId="2020" priority="1989" timePeriod="lastWeek">
      <formula>AND(TODAY()-ROUNDDOWN(D2984,0)&gt;=(WEEKDAY(TODAY())),TODAY()-ROUNDDOWN(D2984,0)&lt;(WEEKDAY(TODAY())+7))</formula>
    </cfRule>
  </conditionalFormatting>
  <conditionalFormatting sqref="D2987">
    <cfRule type="timePeriod" dxfId="2019" priority="1988" timePeriod="lastWeek">
      <formula>AND(TODAY()-ROUNDDOWN(D2987,0)&gt;=(WEEKDAY(TODAY())),TODAY()-ROUNDDOWN(D2987,0)&lt;(WEEKDAY(TODAY())+7))</formula>
    </cfRule>
  </conditionalFormatting>
  <conditionalFormatting sqref="D2998">
    <cfRule type="timePeriod" dxfId="2018" priority="1987" timePeriod="lastWeek">
      <formula>AND(TODAY()-ROUNDDOWN(D2998,0)&gt;=(WEEKDAY(TODAY())),TODAY()-ROUNDDOWN(D2998,0)&lt;(WEEKDAY(TODAY())+7))</formula>
    </cfRule>
  </conditionalFormatting>
  <conditionalFormatting sqref="D3004">
    <cfRule type="timePeriod" dxfId="2017" priority="1986" timePeriod="lastWeek">
      <formula>AND(TODAY()-ROUNDDOWN(D3004,0)&gt;=(WEEKDAY(TODAY())),TODAY()-ROUNDDOWN(D3004,0)&lt;(WEEKDAY(TODAY())+7))</formula>
    </cfRule>
  </conditionalFormatting>
  <conditionalFormatting sqref="D3008">
    <cfRule type="timePeriod" dxfId="2016" priority="1985" timePeriod="lastWeek">
      <formula>AND(TODAY()-ROUNDDOWN(D3008,0)&gt;=(WEEKDAY(TODAY())),TODAY()-ROUNDDOWN(D3008,0)&lt;(WEEKDAY(TODAY())+7))</formula>
    </cfRule>
  </conditionalFormatting>
  <conditionalFormatting sqref="D3057">
    <cfRule type="timePeriod" dxfId="2015" priority="1984" timePeriod="lastWeek">
      <formula>AND(TODAY()-ROUNDDOWN(D3057,0)&gt;=(WEEKDAY(TODAY())),TODAY()-ROUNDDOWN(D3057,0)&lt;(WEEKDAY(TODAY())+7))</formula>
    </cfRule>
  </conditionalFormatting>
  <conditionalFormatting sqref="D3059">
    <cfRule type="timePeriod" dxfId="2014" priority="1983" timePeriod="lastWeek">
      <formula>AND(TODAY()-ROUNDDOWN(D3059,0)&gt;=(WEEKDAY(TODAY())),TODAY()-ROUNDDOWN(D3059,0)&lt;(WEEKDAY(TODAY())+7))</formula>
    </cfRule>
  </conditionalFormatting>
  <conditionalFormatting sqref="D2991">
    <cfRule type="timePeriod" dxfId="2013" priority="1982" timePeriod="lastWeek">
      <formula>AND(TODAY()-ROUNDDOWN(D2991,0)&gt;=(WEEKDAY(TODAY())),TODAY()-ROUNDDOWN(D2991,0)&lt;(WEEKDAY(TODAY())+7))</formula>
    </cfRule>
  </conditionalFormatting>
  <conditionalFormatting sqref="D3043 D3045">
    <cfRule type="timePeriod" dxfId="2012" priority="1981" timePeriod="lastWeek">
      <formula>AND(TODAY()-ROUNDDOWN(D3043,0)&gt;=(WEEKDAY(TODAY())),TODAY()-ROUNDDOWN(D3043,0)&lt;(WEEKDAY(TODAY())+7))</formula>
    </cfRule>
  </conditionalFormatting>
  <conditionalFormatting sqref="D2986">
    <cfRule type="timePeriod" dxfId="2011" priority="1980" timePeriod="lastWeek">
      <formula>AND(TODAY()-ROUNDDOWN(D2986,0)&gt;=(WEEKDAY(TODAY())),TODAY()-ROUNDDOWN(D2986,0)&lt;(WEEKDAY(TODAY())+7))</formula>
    </cfRule>
  </conditionalFormatting>
  <conditionalFormatting sqref="D2988">
    <cfRule type="timePeriod" dxfId="2010" priority="1979" timePeriod="lastWeek">
      <formula>AND(TODAY()-ROUNDDOWN(D2988,0)&gt;=(WEEKDAY(TODAY())),TODAY()-ROUNDDOWN(D2988,0)&lt;(WEEKDAY(TODAY())+7))</formula>
    </cfRule>
  </conditionalFormatting>
  <conditionalFormatting sqref="E3039">
    <cfRule type="timePeriod" dxfId="2009" priority="1978" timePeriod="lastWeek">
      <formula>AND(TODAY()-ROUNDDOWN(E3039,0)&gt;=(WEEKDAY(TODAY())),TODAY()-ROUNDDOWN(E3039,0)&lt;(WEEKDAY(TODAY())+7))</formula>
    </cfRule>
  </conditionalFormatting>
  <conditionalFormatting sqref="D3044">
    <cfRule type="timePeriod" dxfId="2008" priority="1977" timePeriod="lastWeek">
      <formula>AND(TODAY()-ROUNDDOWN(D3044,0)&gt;=(WEEKDAY(TODAY())),TODAY()-ROUNDDOWN(D3044,0)&lt;(WEEKDAY(TODAY())+7))</formula>
    </cfRule>
  </conditionalFormatting>
  <conditionalFormatting sqref="D3046">
    <cfRule type="timePeriod" dxfId="2007" priority="1976" timePeriod="lastWeek">
      <formula>AND(TODAY()-ROUNDDOWN(D3046,0)&gt;=(WEEKDAY(TODAY())),TODAY()-ROUNDDOWN(D3046,0)&lt;(WEEKDAY(TODAY())+7))</formula>
    </cfRule>
  </conditionalFormatting>
  <conditionalFormatting sqref="D3056">
    <cfRule type="timePeriod" dxfId="2006" priority="1975" timePeriod="lastWeek">
      <formula>AND(TODAY()-ROUNDDOWN(D3056,0)&gt;=(WEEKDAY(TODAY())),TODAY()-ROUNDDOWN(D3056,0)&lt;(WEEKDAY(TODAY())+7))</formula>
    </cfRule>
  </conditionalFormatting>
  <conditionalFormatting sqref="D3055">
    <cfRule type="timePeriod" dxfId="2005" priority="1974" timePeriod="lastWeek">
      <formula>AND(TODAY()-ROUNDDOWN(D3055,0)&gt;=(WEEKDAY(TODAY())),TODAY()-ROUNDDOWN(D3055,0)&lt;(WEEKDAY(TODAY())+7))</formula>
    </cfRule>
  </conditionalFormatting>
  <conditionalFormatting sqref="D2982:D2983">
    <cfRule type="timePeriod" dxfId="2004" priority="1973" timePeriod="lastWeek">
      <formula>AND(TODAY()-ROUNDDOWN(D2982,0)&gt;=(WEEKDAY(TODAY())),TODAY()-ROUNDDOWN(D2982,0)&lt;(WEEKDAY(TODAY())+7))</formula>
    </cfRule>
  </conditionalFormatting>
  <conditionalFormatting sqref="D2981">
    <cfRule type="timePeriod" dxfId="2003" priority="1972" timePeriod="lastWeek">
      <formula>AND(TODAY()-ROUNDDOWN(D2981,0)&gt;=(WEEKDAY(TODAY())),TODAY()-ROUNDDOWN(D2981,0)&lt;(WEEKDAY(TODAY())+7))</formula>
    </cfRule>
  </conditionalFormatting>
  <conditionalFormatting sqref="D2727">
    <cfRule type="timePeriod" dxfId="2002" priority="1971" timePeriod="lastWeek">
      <formula>AND(TODAY()-ROUNDDOWN(D2727,0)&gt;=(WEEKDAY(TODAY())),TODAY()-ROUNDDOWN(D2727,0)&lt;(WEEKDAY(TODAY())+7))</formula>
    </cfRule>
  </conditionalFormatting>
  <conditionalFormatting sqref="D2727">
    <cfRule type="timePeriod" dxfId="2001" priority="1970" timePeriod="lastWeek">
      <formula>AND(TODAY()-ROUNDDOWN(D2727,0)&gt;=(WEEKDAY(TODAY())),TODAY()-ROUNDDOWN(D2727,0)&lt;(WEEKDAY(TODAY())+7))</formula>
    </cfRule>
  </conditionalFormatting>
  <conditionalFormatting sqref="D2726">
    <cfRule type="timePeriod" dxfId="2000" priority="1969" timePeriod="lastWeek">
      <formula>AND(TODAY()-ROUNDDOWN(D2726,0)&gt;=(WEEKDAY(TODAY())),TODAY()-ROUNDDOWN(D2726,0)&lt;(WEEKDAY(TODAY())+7))</formula>
    </cfRule>
  </conditionalFormatting>
  <conditionalFormatting sqref="D2726">
    <cfRule type="timePeriod" dxfId="1999" priority="1968" timePeriod="lastWeek">
      <formula>AND(TODAY()-ROUNDDOWN(D2726,0)&gt;=(WEEKDAY(TODAY())),TODAY()-ROUNDDOWN(D2726,0)&lt;(WEEKDAY(TODAY())+7))</formula>
    </cfRule>
  </conditionalFormatting>
  <conditionalFormatting sqref="D2729">
    <cfRule type="timePeriod" dxfId="1998" priority="1967" timePeriod="lastWeek">
      <formula>AND(TODAY()-ROUNDDOWN(D2729,0)&gt;=(WEEKDAY(TODAY())),TODAY()-ROUNDDOWN(D2729,0)&lt;(WEEKDAY(TODAY())+7))</formula>
    </cfRule>
  </conditionalFormatting>
  <conditionalFormatting sqref="D2729">
    <cfRule type="timePeriod" dxfId="1997" priority="1966" timePeriod="lastWeek">
      <formula>AND(TODAY()-ROUNDDOWN(D2729,0)&gt;=(WEEKDAY(TODAY())),TODAY()-ROUNDDOWN(D2729,0)&lt;(WEEKDAY(TODAY())+7))</formula>
    </cfRule>
  </conditionalFormatting>
  <conditionalFormatting sqref="D2731">
    <cfRule type="timePeriod" dxfId="1996" priority="1965" timePeriod="lastWeek">
      <formula>AND(TODAY()-ROUNDDOWN(D2731,0)&gt;=(WEEKDAY(TODAY())),TODAY()-ROUNDDOWN(D2731,0)&lt;(WEEKDAY(TODAY())+7))</formula>
    </cfRule>
  </conditionalFormatting>
  <conditionalFormatting sqref="D2731">
    <cfRule type="timePeriod" dxfId="1995" priority="1964" timePeriod="lastWeek">
      <formula>AND(TODAY()-ROUNDDOWN(D2731,0)&gt;=(WEEKDAY(TODAY())),TODAY()-ROUNDDOWN(D2731,0)&lt;(WEEKDAY(TODAY())+7))</formula>
    </cfRule>
  </conditionalFormatting>
  <conditionalFormatting sqref="D2730">
    <cfRule type="timePeriod" dxfId="1994" priority="1963" timePeriod="lastWeek">
      <formula>AND(TODAY()-ROUNDDOWN(D2730,0)&gt;=(WEEKDAY(TODAY())),TODAY()-ROUNDDOWN(D2730,0)&lt;(WEEKDAY(TODAY())+7))</formula>
    </cfRule>
  </conditionalFormatting>
  <conditionalFormatting sqref="E2766">
    <cfRule type="timePeriod" dxfId="1993" priority="1962" timePeriod="lastWeek">
      <formula>AND(TODAY()-ROUNDDOWN(E2766,0)&gt;=(WEEKDAY(TODAY())),TODAY()-ROUNDDOWN(E2766,0)&lt;(WEEKDAY(TODAY())+7))</formula>
    </cfRule>
  </conditionalFormatting>
  <conditionalFormatting sqref="D2701">
    <cfRule type="timePeriod" dxfId="1992" priority="1961" timePeriod="lastWeek">
      <formula>AND(TODAY()-ROUNDDOWN(D2701,0)&gt;=(WEEKDAY(TODAY())),TODAY()-ROUNDDOWN(D2701,0)&lt;(WEEKDAY(TODAY())+7))</formula>
    </cfRule>
  </conditionalFormatting>
  <conditionalFormatting sqref="D2701">
    <cfRule type="timePeriod" dxfId="1991" priority="1960" timePeriod="lastWeek">
      <formula>AND(TODAY()-ROUNDDOWN(D2701,0)&gt;=(WEEKDAY(TODAY())),TODAY()-ROUNDDOWN(D2701,0)&lt;(WEEKDAY(TODAY())+7))</formula>
    </cfRule>
  </conditionalFormatting>
  <conditionalFormatting sqref="D2724">
    <cfRule type="timePeriod" dxfId="1990" priority="1959" timePeriod="lastWeek">
      <formula>AND(TODAY()-ROUNDDOWN(D2724,0)&gt;=(WEEKDAY(TODAY())),TODAY()-ROUNDDOWN(D2724,0)&lt;(WEEKDAY(TODAY())+7))</formula>
    </cfRule>
  </conditionalFormatting>
  <conditionalFormatting sqref="D2724">
    <cfRule type="timePeriod" dxfId="1989" priority="1958" timePeriod="lastWeek">
      <formula>AND(TODAY()-ROUNDDOWN(D2724,0)&gt;=(WEEKDAY(TODAY())),TODAY()-ROUNDDOWN(D2724,0)&lt;(WEEKDAY(TODAY())+7))</formula>
    </cfRule>
  </conditionalFormatting>
  <conditionalFormatting sqref="D2728">
    <cfRule type="timePeriod" dxfId="1988" priority="1957" timePeriod="lastWeek">
      <formula>AND(TODAY()-ROUNDDOWN(D2728,0)&gt;=(WEEKDAY(TODAY())),TODAY()-ROUNDDOWN(D2728,0)&lt;(WEEKDAY(TODAY())+7))</formula>
    </cfRule>
  </conditionalFormatting>
  <conditionalFormatting sqref="D2728">
    <cfRule type="timePeriod" dxfId="1987" priority="1956" timePeriod="lastWeek">
      <formula>AND(TODAY()-ROUNDDOWN(D2728,0)&gt;=(WEEKDAY(TODAY())),TODAY()-ROUNDDOWN(D2728,0)&lt;(WEEKDAY(TODAY())+7))</formula>
    </cfRule>
  </conditionalFormatting>
  <conditionalFormatting sqref="D2732">
    <cfRule type="timePeriod" dxfId="1986" priority="1955" timePeriod="lastWeek">
      <formula>AND(TODAY()-ROUNDDOWN(D2732,0)&gt;=(WEEKDAY(TODAY())),TODAY()-ROUNDDOWN(D2732,0)&lt;(WEEKDAY(TODAY())+7))</formula>
    </cfRule>
  </conditionalFormatting>
  <conditionalFormatting sqref="D2732">
    <cfRule type="timePeriod" dxfId="1985" priority="1954" timePeriod="lastWeek">
      <formula>AND(TODAY()-ROUNDDOWN(D2732,0)&gt;=(WEEKDAY(TODAY())),TODAY()-ROUNDDOWN(D2732,0)&lt;(WEEKDAY(TODAY())+7))</formula>
    </cfRule>
  </conditionalFormatting>
  <conditionalFormatting sqref="D2733">
    <cfRule type="timePeriod" dxfId="1984" priority="1953" timePeriod="lastWeek">
      <formula>AND(TODAY()-ROUNDDOWN(D2733,0)&gt;=(WEEKDAY(TODAY())),TODAY()-ROUNDDOWN(D2733,0)&lt;(WEEKDAY(TODAY())+7))</formula>
    </cfRule>
  </conditionalFormatting>
  <conditionalFormatting sqref="D2733">
    <cfRule type="timePeriod" dxfId="1983" priority="1952" timePeriod="lastWeek">
      <formula>AND(TODAY()-ROUNDDOWN(D2733,0)&gt;=(WEEKDAY(TODAY())),TODAY()-ROUNDDOWN(D2733,0)&lt;(WEEKDAY(TODAY())+7))</formula>
    </cfRule>
  </conditionalFormatting>
  <conditionalFormatting sqref="D2741">
    <cfRule type="timePeriod" dxfId="1982" priority="1951" timePeriod="lastWeek">
      <formula>AND(TODAY()-ROUNDDOWN(D2741,0)&gt;=(WEEKDAY(TODAY())),TODAY()-ROUNDDOWN(D2741,0)&lt;(WEEKDAY(TODAY())+7))</formula>
    </cfRule>
  </conditionalFormatting>
  <conditionalFormatting sqref="D2740">
    <cfRule type="timePeriod" dxfId="1981" priority="1950" timePeriod="lastWeek">
      <formula>AND(TODAY()-ROUNDDOWN(D2740,0)&gt;=(WEEKDAY(TODAY())),TODAY()-ROUNDDOWN(D2740,0)&lt;(WEEKDAY(TODAY())+7))</formula>
    </cfRule>
  </conditionalFormatting>
  <conditionalFormatting sqref="D2740">
    <cfRule type="timePeriod" dxfId="1980" priority="1949" timePeriod="lastWeek">
      <formula>AND(TODAY()-ROUNDDOWN(D2740,0)&gt;=(WEEKDAY(TODAY())),TODAY()-ROUNDDOWN(D2740,0)&lt;(WEEKDAY(TODAY())+7))</formula>
    </cfRule>
  </conditionalFormatting>
  <conditionalFormatting sqref="D2741">
    <cfRule type="timePeriod" dxfId="1979" priority="1948" timePeriod="lastWeek">
      <formula>AND(TODAY()-ROUNDDOWN(D2741,0)&gt;=(WEEKDAY(TODAY())),TODAY()-ROUNDDOWN(D2741,0)&lt;(WEEKDAY(TODAY())+7))</formula>
    </cfRule>
  </conditionalFormatting>
  <conditionalFormatting sqref="D2741">
    <cfRule type="timePeriod" dxfId="1978" priority="1947" timePeriod="lastWeek">
      <formula>AND(TODAY()-ROUNDDOWN(D2741,0)&gt;=(WEEKDAY(TODAY())),TODAY()-ROUNDDOWN(D2741,0)&lt;(WEEKDAY(TODAY())+7))</formula>
    </cfRule>
  </conditionalFormatting>
  <conditionalFormatting sqref="D2740">
    <cfRule type="timePeriod" dxfId="1977" priority="1946" timePeriod="lastWeek">
      <formula>AND(TODAY()-ROUNDDOWN(D2740,0)&gt;=(WEEKDAY(TODAY())),TODAY()-ROUNDDOWN(D2740,0)&lt;(WEEKDAY(TODAY())+7))</formula>
    </cfRule>
  </conditionalFormatting>
  <conditionalFormatting sqref="D2739">
    <cfRule type="timePeriod" dxfId="1976" priority="1945" timePeriod="lastWeek">
      <formula>AND(TODAY()-ROUNDDOWN(D2739,0)&gt;=(WEEKDAY(TODAY())),TODAY()-ROUNDDOWN(D2739,0)&lt;(WEEKDAY(TODAY())+7))</formula>
    </cfRule>
  </conditionalFormatting>
  <conditionalFormatting sqref="D2739">
    <cfRule type="timePeriod" dxfId="1975" priority="1944" timePeriod="lastWeek">
      <formula>AND(TODAY()-ROUNDDOWN(D2739,0)&gt;=(WEEKDAY(TODAY())),TODAY()-ROUNDDOWN(D2739,0)&lt;(WEEKDAY(TODAY())+7))</formula>
    </cfRule>
  </conditionalFormatting>
  <conditionalFormatting sqref="E2796">
    <cfRule type="timePeriod" dxfId="1974" priority="1943" timePeriod="lastWeek">
      <formula>AND(TODAY()-ROUNDDOWN(E2796,0)&gt;=(WEEKDAY(TODAY())),TODAY()-ROUNDDOWN(E2796,0)&lt;(WEEKDAY(TODAY())+7))</formula>
    </cfRule>
  </conditionalFormatting>
  <conditionalFormatting sqref="E2704">
    <cfRule type="timePeriod" dxfId="1973" priority="1942" timePeriod="lastWeek">
      <formula>AND(TODAY()-ROUNDDOWN(E2704,0)&gt;=(WEEKDAY(TODAY())),TODAY()-ROUNDDOWN(E2704,0)&lt;(WEEKDAY(TODAY())+7))</formula>
    </cfRule>
  </conditionalFormatting>
  <conditionalFormatting sqref="D2703">
    <cfRule type="timePeriod" dxfId="1972" priority="1941" timePeriod="lastWeek">
      <formula>AND(TODAY()-ROUNDDOWN(D2703,0)&gt;=(WEEKDAY(TODAY())),TODAY()-ROUNDDOWN(D2703,0)&lt;(WEEKDAY(TODAY())+7))</formula>
    </cfRule>
  </conditionalFormatting>
  <conditionalFormatting sqref="D2703">
    <cfRule type="timePeriod" dxfId="1971" priority="1940" timePeriod="lastWeek">
      <formula>AND(TODAY()-ROUNDDOWN(D2703,0)&gt;=(WEEKDAY(TODAY())),TODAY()-ROUNDDOWN(D2703,0)&lt;(WEEKDAY(TODAY())+7))</formula>
    </cfRule>
  </conditionalFormatting>
  <conditionalFormatting sqref="D2708">
    <cfRule type="timePeriod" dxfId="1970" priority="1939" timePeriod="lastWeek">
      <formula>AND(TODAY()-ROUNDDOWN(D2708,0)&gt;=(WEEKDAY(TODAY())),TODAY()-ROUNDDOWN(D2708,0)&lt;(WEEKDAY(TODAY())+7))</formula>
    </cfRule>
  </conditionalFormatting>
  <conditionalFormatting sqref="D2708">
    <cfRule type="timePeriod" dxfId="1969" priority="1938" timePeriod="lastWeek">
      <formula>AND(TODAY()-ROUNDDOWN(D2708,0)&gt;=(WEEKDAY(TODAY())),TODAY()-ROUNDDOWN(D2708,0)&lt;(WEEKDAY(TODAY())+7))</formula>
    </cfRule>
  </conditionalFormatting>
  <conditionalFormatting sqref="E2708">
    <cfRule type="timePeriod" dxfId="1968" priority="1937" timePeriod="lastWeek">
      <formula>AND(TODAY()-ROUNDDOWN(E2708,0)&gt;=(WEEKDAY(TODAY())),TODAY()-ROUNDDOWN(E2708,0)&lt;(WEEKDAY(TODAY())+7))</formula>
    </cfRule>
  </conditionalFormatting>
  <conditionalFormatting sqref="D2723">
    <cfRule type="timePeriod" dxfId="1967" priority="1936" timePeriod="lastWeek">
      <formula>AND(TODAY()-ROUNDDOWN(D2723,0)&gt;=(WEEKDAY(TODAY())),TODAY()-ROUNDDOWN(D2723,0)&lt;(WEEKDAY(TODAY())+7))</formula>
    </cfRule>
  </conditionalFormatting>
  <conditionalFormatting sqref="D2723">
    <cfRule type="timePeriod" dxfId="1966" priority="1935" timePeriod="lastWeek">
      <formula>AND(TODAY()-ROUNDDOWN(D2723,0)&gt;=(WEEKDAY(TODAY())),TODAY()-ROUNDDOWN(D2723,0)&lt;(WEEKDAY(TODAY())+7))</formula>
    </cfRule>
  </conditionalFormatting>
  <conditionalFormatting sqref="D2745">
    <cfRule type="timePeriod" dxfId="1965" priority="1934" timePeriod="lastWeek">
      <formula>AND(TODAY()-ROUNDDOWN(D2745,0)&gt;=(WEEKDAY(TODAY())),TODAY()-ROUNDDOWN(D2745,0)&lt;(WEEKDAY(TODAY())+7))</formula>
    </cfRule>
  </conditionalFormatting>
  <conditionalFormatting sqref="C1 C2894:C2897 C2899:C2906 C2908:C2971 C2973:C3041 C3043:C3099 C3101:C3214 C3217:C3228 C3230:C3231 C3234:C3274 C3277:C3285 C3287:C3295 C3297:C3348 C3350:C3351 C3353:C3367 C3369:C3375 C3377:C3383 C3385:C3450 C3453:C3470 C3472:C3485 C3488:C3536 C3538:C3779 C3781:C3871 C3873:C3879 C3881:C3958 C3960:C1048576">
    <cfRule type="containsText" dxfId="1964" priority="1933" operator="containsText" text="G">
      <formula>NOT(ISERROR(SEARCH("G",C1)))</formula>
    </cfRule>
  </conditionalFormatting>
  <conditionalFormatting sqref="L2056">
    <cfRule type="containsText" dxfId="1963" priority="1932" operator="containsText" text="비가동">
      <formula>NOT(ISERROR(SEARCH("비가동",L2056)))</formula>
    </cfRule>
  </conditionalFormatting>
  <conditionalFormatting sqref="L2053">
    <cfRule type="containsText" dxfId="1962" priority="1931" operator="containsText" text="비가동">
      <formula>NOT(ISERROR(SEARCH("비가동",L2053)))</formula>
    </cfRule>
  </conditionalFormatting>
  <conditionalFormatting sqref="L2054">
    <cfRule type="containsText" dxfId="1961" priority="1930" operator="containsText" text="비가동">
      <formula>NOT(ISERROR(SEARCH("비가동",L2054)))</formula>
    </cfRule>
  </conditionalFormatting>
  <conditionalFormatting sqref="L2055">
    <cfRule type="containsText" dxfId="1960" priority="1929" operator="containsText" text="비가동">
      <formula>NOT(ISERROR(SEARCH("비가동",L2055)))</formula>
    </cfRule>
  </conditionalFormatting>
  <conditionalFormatting sqref="L2050">
    <cfRule type="containsText" dxfId="1959" priority="1928" operator="containsText" text="비가동">
      <formula>NOT(ISERROR(SEARCH("비가동",L2050)))</formula>
    </cfRule>
  </conditionalFormatting>
  <conditionalFormatting sqref="L2051">
    <cfRule type="containsText" dxfId="1958" priority="1927" operator="containsText" text="비가동">
      <formula>NOT(ISERROR(SEARCH("비가동",L2051)))</formula>
    </cfRule>
  </conditionalFormatting>
  <conditionalFormatting sqref="L2052">
    <cfRule type="containsText" dxfId="1957" priority="1926" operator="containsText" text="비가동">
      <formula>NOT(ISERROR(SEARCH("비가동",L2052)))</formula>
    </cfRule>
  </conditionalFormatting>
  <conditionalFormatting sqref="L1379">
    <cfRule type="containsText" dxfId="1956" priority="1925" operator="containsText" text="비가동">
      <formula>NOT(ISERROR(SEARCH("비가동",L1379)))</formula>
    </cfRule>
  </conditionalFormatting>
  <conditionalFormatting sqref="D1999 D2191:D2192 E2252 D2343 D2454">
    <cfRule type="timePeriod" dxfId="1955" priority="1924" timePeriod="lastWeek">
      <formula>AND(TODAY()-ROUNDDOWN(D1999,0)&gt;=(WEEKDAY(TODAY())),TODAY()-ROUNDDOWN(D1999,0)&lt;(WEEKDAY(TODAY())+7))</formula>
    </cfRule>
  </conditionalFormatting>
  <conditionalFormatting sqref="D10">
    <cfRule type="timePeriod" dxfId="1954" priority="1923" timePeriod="lastWeek">
      <formula>AND(TODAY()-ROUNDDOWN(D10,0)&gt;=(WEEKDAY(TODAY())),TODAY()-ROUNDDOWN(D10,0)&lt;(WEEKDAY(TODAY())+7))</formula>
    </cfRule>
  </conditionalFormatting>
  <conditionalFormatting sqref="D3">
    <cfRule type="timePeriod" dxfId="1953" priority="1922" timePeriod="lastWeek">
      <formula>AND(TODAY()-ROUNDDOWN(D3,0)&gt;=(WEEKDAY(TODAY())),TODAY()-ROUNDDOWN(D3,0)&lt;(WEEKDAY(TODAY())+7))</formula>
    </cfRule>
  </conditionalFormatting>
  <conditionalFormatting sqref="D7">
    <cfRule type="timePeriod" dxfId="1952" priority="1921" timePeriod="lastWeek">
      <formula>AND(TODAY()-ROUNDDOWN(D7,0)&gt;=(WEEKDAY(TODAY())),TODAY()-ROUNDDOWN(D7,0)&lt;(WEEKDAY(TODAY())+7))</formula>
    </cfRule>
  </conditionalFormatting>
  <conditionalFormatting sqref="D13">
    <cfRule type="timePeriod" dxfId="1951" priority="1920" timePeriod="lastWeek">
      <formula>AND(TODAY()-ROUNDDOWN(D13,0)&gt;=(WEEKDAY(TODAY())),TODAY()-ROUNDDOWN(D13,0)&lt;(WEEKDAY(TODAY())+7))</formula>
    </cfRule>
  </conditionalFormatting>
  <conditionalFormatting sqref="E9">
    <cfRule type="timePeriod" dxfId="1950" priority="1919" timePeriod="lastWeek">
      <formula>AND(TODAY()-ROUNDDOWN(E9,0)&gt;=(WEEKDAY(TODAY())),TODAY()-ROUNDDOWN(E9,0)&lt;(WEEKDAY(TODAY())+7))</formula>
    </cfRule>
  </conditionalFormatting>
  <conditionalFormatting sqref="D5">
    <cfRule type="timePeriod" dxfId="1949" priority="1918" timePeriod="lastWeek">
      <formula>AND(TODAY()-ROUNDDOWN(D5,0)&gt;=(WEEKDAY(TODAY())),TODAY()-ROUNDDOWN(D5,0)&lt;(WEEKDAY(TODAY())+7))</formula>
    </cfRule>
  </conditionalFormatting>
  <conditionalFormatting sqref="E5">
    <cfRule type="timePeriod" dxfId="1948" priority="1917" timePeriod="lastWeek">
      <formula>AND(TODAY()-ROUNDDOWN(E5,0)&gt;=(WEEKDAY(TODAY())),TODAY()-ROUNDDOWN(E5,0)&lt;(WEEKDAY(TODAY())+7))</formula>
    </cfRule>
  </conditionalFormatting>
  <conditionalFormatting sqref="D9">
    <cfRule type="timePeriod" dxfId="1947" priority="1916" timePeriod="lastWeek">
      <formula>AND(TODAY()-ROUNDDOWN(D9,0)&gt;=(WEEKDAY(TODAY())),TODAY()-ROUNDDOWN(D9,0)&lt;(WEEKDAY(TODAY())+7))</formula>
    </cfRule>
  </conditionalFormatting>
  <conditionalFormatting sqref="D8">
    <cfRule type="timePeriod" dxfId="1946" priority="1915" timePeriod="lastWeek">
      <formula>AND(TODAY()-ROUNDDOWN(D8,0)&gt;=(WEEKDAY(TODAY())),TODAY()-ROUNDDOWN(D8,0)&lt;(WEEKDAY(TODAY())+7))</formula>
    </cfRule>
  </conditionalFormatting>
  <conditionalFormatting sqref="E13">
    <cfRule type="timePeriod" dxfId="1945" priority="1914" timePeriod="lastWeek">
      <formula>AND(TODAY()-ROUNDDOWN(E13,0)&gt;=(WEEKDAY(TODAY())),TODAY()-ROUNDDOWN(E13,0)&lt;(WEEKDAY(TODAY())+7))</formula>
    </cfRule>
  </conditionalFormatting>
  <conditionalFormatting sqref="D11">
    <cfRule type="timePeriod" dxfId="1944" priority="1913" timePeriod="lastWeek">
      <formula>AND(TODAY()-ROUNDDOWN(D11,0)&gt;=(WEEKDAY(TODAY())),TODAY()-ROUNDDOWN(D11,0)&lt;(WEEKDAY(TODAY())+7))</formula>
    </cfRule>
  </conditionalFormatting>
  <conditionalFormatting sqref="D4">
    <cfRule type="timePeriod" dxfId="1943" priority="1912" timePeriod="lastWeek">
      <formula>AND(TODAY()-ROUNDDOWN(D4,0)&gt;=(WEEKDAY(TODAY())),TODAY()-ROUNDDOWN(D4,0)&lt;(WEEKDAY(TODAY())+7))</formula>
    </cfRule>
  </conditionalFormatting>
  <conditionalFormatting sqref="E4">
    <cfRule type="timePeriod" dxfId="1942" priority="1911" timePeriod="lastWeek">
      <formula>AND(TODAY()-ROUNDDOWN(E4,0)&gt;=(WEEKDAY(TODAY())),TODAY()-ROUNDDOWN(E4,0)&lt;(WEEKDAY(TODAY())+7))</formula>
    </cfRule>
  </conditionalFormatting>
  <conditionalFormatting sqref="E8">
    <cfRule type="timePeriod" dxfId="1941" priority="1910" timePeriod="lastWeek">
      <formula>AND(TODAY()-ROUNDDOWN(E8,0)&gt;=(WEEKDAY(TODAY())),TODAY()-ROUNDDOWN(E8,0)&lt;(WEEKDAY(TODAY())+7))</formula>
    </cfRule>
  </conditionalFormatting>
  <conditionalFormatting sqref="D2064">
    <cfRule type="timePeriod" dxfId="1940" priority="1909" timePeriod="lastWeek">
      <formula>AND(TODAY()-ROUNDDOWN(D2064,0)&gt;=(WEEKDAY(TODAY())),TODAY()-ROUNDDOWN(D2064,0)&lt;(WEEKDAY(TODAY())+7))</formula>
    </cfRule>
  </conditionalFormatting>
  <conditionalFormatting sqref="D2065">
    <cfRule type="timePeriod" dxfId="1939" priority="1908" timePeriod="lastWeek">
      <formula>AND(TODAY()-ROUNDDOWN(D2065,0)&gt;=(WEEKDAY(TODAY())),TODAY()-ROUNDDOWN(D2065,0)&lt;(WEEKDAY(TODAY())+7))</formula>
    </cfRule>
  </conditionalFormatting>
  <conditionalFormatting sqref="D2048">
    <cfRule type="timePeriod" dxfId="1938" priority="1907" timePeriod="lastWeek">
      <formula>AND(TODAY()-ROUNDDOWN(D2048,0)&gt;=(WEEKDAY(TODAY())),TODAY()-ROUNDDOWN(D2048,0)&lt;(WEEKDAY(TODAY())+7))</formula>
    </cfRule>
  </conditionalFormatting>
  <conditionalFormatting sqref="D2050">
    <cfRule type="timePeriod" dxfId="1937" priority="1906" timePeriod="lastWeek">
      <formula>AND(TODAY()-ROUNDDOWN(D2050,0)&gt;=(WEEKDAY(TODAY())),TODAY()-ROUNDDOWN(D2050,0)&lt;(WEEKDAY(TODAY())+7))</formula>
    </cfRule>
  </conditionalFormatting>
  <conditionalFormatting sqref="D2117">
    <cfRule type="timePeriod" dxfId="1936" priority="1905" timePeriod="lastWeek">
      <formula>AND(TODAY()-ROUNDDOWN(D2117,0)&gt;=(WEEKDAY(TODAY())),TODAY()-ROUNDDOWN(D2117,0)&lt;(WEEKDAY(TODAY())+7))</formula>
    </cfRule>
  </conditionalFormatting>
  <conditionalFormatting sqref="D2057">
    <cfRule type="timePeriod" dxfId="1935" priority="1904" timePeriod="lastWeek">
      <formula>AND(TODAY()-ROUNDDOWN(D2057,0)&gt;=(WEEKDAY(TODAY())),TODAY()-ROUNDDOWN(D2057,0)&lt;(WEEKDAY(TODAY())+7))</formula>
    </cfRule>
  </conditionalFormatting>
  <conditionalFormatting sqref="D2049">
    <cfRule type="timePeriod" dxfId="1934" priority="1903" timePeriod="lastWeek">
      <formula>AND(TODAY()-ROUNDDOWN(D2049,0)&gt;=(WEEKDAY(TODAY())),TODAY()-ROUNDDOWN(D2049,0)&lt;(WEEKDAY(TODAY())+7))</formula>
    </cfRule>
  </conditionalFormatting>
  <conditionalFormatting sqref="D2061">
    <cfRule type="timePeriod" dxfId="1933" priority="1902" timePeriod="lastWeek">
      <formula>AND(TODAY()-ROUNDDOWN(D2061,0)&gt;=(WEEKDAY(TODAY())),TODAY()-ROUNDDOWN(D2061,0)&lt;(WEEKDAY(TODAY())+7))</formula>
    </cfRule>
  </conditionalFormatting>
  <conditionalFormatting sqref="D2056">
    <cfRule type="timePeriod" dxfId="1932" priority="1901" timePeriod="lastWeek">
      <formula>AND(TODAY()-ROUNDDOWN(D2056,0)&gt;=(WEEKDAY(TODAY())),TODAY()-ROUNDDOWN(D2056,0)&lt;(WEEKDAY(TODAY())+7))</formula>
    </cfRule>
  </conditionalFormatting>
  <conditionalFormatting sqref="D2044">
    <cfRule type="timePeriod" dxfId="1931" priority="1900" timePeriod="lastWeek">
      <formula>AND(TODAY()-ROUNDDOWN(D2044,0)&gt;=(WEEKDAY(TODAY())),TODAY()-ROUNDDOWN(D2044,0)&lt;(WEEKDAY(TODAY())+7))</formula>
    </cfRule>
  </conditionalFormatting>
  <conditionalFormatting sqref="D2045">
    <cfRule type="timePeriod" dxfId="1930" priority="1899" timePeriod="lastWeek">
      <formula>AND(TODAY()-ROUNDDOWN(D2045,0)&gt;=(WEEKDAY(TODAY())),TODAY()-ROUNDDOWN(D2045,0)&lt;(WEEKDAY(TODAY())+7))</formula>
    </cfRule>
  </conditionalFormatting>
  <conditionalFormatting sqref="D2051">
    <cfRule type="timePeriod" dxfId="1929" priority="1898" timePeriod="lastWeek">
      <formula>AND(TODAY()-ROUNDDOWN(D2051,0)&gt;=(WEEKDAY(TODAY())),TODAY()-ROUNDDOWN(D2051,0)&lt;(WEEKDAY(TODAY())+7))</formula>
    </cfRule>
  </conditionalFormatting>
  <conditionalFormatting sqref="D2046">
    <cfRule type="timePeriod" dxfId="1928" priority="1897" timePeriod="lastWeek">
      <formula>AND(TODAY()-ROUNDDOWN(D2046,0)&gt;=(WEEKDAY(TODAY())),TODAY()-ROUNDDOWN(D2046,0)&lt;(WEEKDAY(TODAY())+7))</formula>
    </cfRule>
  </conditionalFormatting>
  <conditionalFormatting sqref="D2058">
    <cfRule type="timePeriod" dxfId="1927" priority="1896" timePeriod="lastWeek">
      <formula>AND(TODAY()-ROUNDDOWN(D2058,0)&gt;=(WEEKDAY(TODAY())),TODAY()-ROUNDDOWN(D2058,0)&lt;(WEEKDAY(TODAY())+7))</formula>
    </cfRule>
  </conditionalFormatting>
  <conditionalFormatting sqref="D2047">
    <cfRule type="timePeriod" dxfId="1926" priority="1895" timePeriod="lastWeek">
      <formula>AND(TODAY()-ROUNDDOWN(D2047,0)&gt;=(WEEKDAY(TODAY())),TODAY()-ROUNDDOWN(D2047,0)&lt;(WEEKDAY(TODAY())+7))</formula>
    </cfRule>
  </conditionalFormatting>
  <conditionalFormatting sqref="D2033">
    <cfRule type="timePeriod" dxfId="1925" priority="1894" timePeriod="lastWeek">
      <formula>AND(TODAY()-ROUNDDOWN(D2033,0)&gt;=(WEEKDAY(TODAY())),TODAY()-ROUNDDOWN(D2033,0)&lt;(WEEKDAY(TODAY())+7))</formula>
    </cfRule>
  </conditionalFormatting>
  <conditionalFormatting sqref="D2034">
    <cfRule type="timePeriod" dxfId="1924" priority="1893" timePeriod="lastWeek">
      <formula>AND(TODAY()-ROUNDDOWN(D2034,0)&gt;=(WEEKDAY(TODAY())),TODAY()-ROUNDDOWN(D2034,0)&lt;(WEEKDAY(TODAY())+7))</formula>
    </cfRule>
  </conditionalFormatting>
  <conditionalFormatting sqref="D2032">
    <cfRule type="timePeriod" dxfId="1923" priority="1892" timePeriod="lastWeek">
      <formula>AND(TODAY()-ROUNDDOWN(D2032,0)&gt;=(WEEKDAY(TODAY())),TODAY()-ROUNDDOWN(D2032,0)&lt;(WEEKDAY(TODAY())+7))</formula>
    </cfRule>
  </conditionalFormatting>
  <conditionalFormatting sqref="D2059">
    <cfRule type="timePeriod" dxfId="1922" priority="1891" timePeriod="lastWeek">
      <formula>AND(TODAY()-ROUNDDOWN(D2059,0)&gt;=(WEEKDAY(TODAY())),TODAY()-ROUNDDOWN(D2059,0)&lt;(WEEKDAY(TODAY())+7))</formula>
    </cfRule>
  </conditionalFormatting>
  <conditionalFormatting sqref="E2074">
    <cfRule type="timePeriod" dxfId="1921" priority="1890" timePeriod="lastWeek">
      <formula>AND(TODAY()-ROUNDDOWN(E2074,0)&gt;=(WEEKDAY(TODAY())),TODAY()-ROUNDDOWN(E2074,0)&lt;(WEEKDAY(TODAY())+7))</formula>
    </cfRule>
  </conditionalFormatting>
  <conditionalFormatting sqref="E2077">
    <cfRule type="timePeriod" dxfId="1920" priority="1889" timePeriod="lastWeek">
      <formula>AND(TODAY()-ROUNDDOWN(E2077,0)&gt;=(WEEKDAY(TODAY())),TODAY()-ROUNDDOWN(E2077,0)&lt;(WEEKDAY(TODAY())+7))</formula>
    </cfRule>
  </conditionalFormatting>
  <conditionalFormatting sqref="D2030">
    <cfRule type="timePeriod" dxfId="1919" priority="1888" timePeriod="lastWeek">
      <formula>AND(TODAY()-ROUNDDOWN(D2030,0)&gt;=(WEEKDAY(TODAY())),TODAY()-ROUNDDOWN(D2030,0)&lt;(WEEKDAY(TODAY())+7))</formula>
    </cfRule>
  </conditionalFormatting>
  <conditionalFormatting sqref="D2035">
    <cfRule type="timePeriod" dxfId="1918" priority="1887" timePeriod="lastWeek">
      <formula>AND(TODAY()-ROUNDDOWN(D2035,0)&gt;=(WEEKDAY(TODAY())),TODAY()-ROUNDDOWN(D2035,0)&lt;(WEEKDAY(TODAY())+7))</formula>
    </cfRule>
  </conditionalFormatting>
  <conditionalFormatting sqref="D2055">
    <cfRule type="timePeriod" dxfId="1917" priority="1886" timePeriod="lastWeek">
      <formula>AND(TODAY()-ROUNDDOWN(D2055,0)&gt;=(WEEKDAY(TODAY())),TODAY()-ROUNDDOWN(D2055,0)&lt;(WEEKDAY(TODAY())+7))</formula>
    </cfRule>
  </conditionalFormatting>
  <conditionalFormatting sqref="D2114">
    <cfRule type="timePeriod" dxfId="1916" priority="1885" timePeriod="lastWeek">
      <formula>AND(TODAY()-ROUNDDOWN(D2114,0)&gt;=(WEEKDAY(TODAY())),TODAY()-ROUNDDOWN(D2114,0)&lt;(WEEKDAY(TODAY())+7))</formula>
    </cfRule>
  </conditionalFormatting>
  <conditionalFormatting sqref="D2053">
    <cfRule type="timePeriod" dxfId="1915" priority="1884" timePeriod="lastWeek">
      <formula>AND(TODAY()-ROUNDDOWN(D2053,0)&gt;=(WEEKDAY(TODAY())),TODAY()-ROUNDDOWN(D2053,0)&lt;(WEEKDAY(TODAY())+7))</formula>
    </cfRule>
  </conditionalFormatting>
  <conditionalFormatting sqref="D2099">
    <cfRule type="timePeriod" dxfId="1914" priority="1883" timePeriod="lastWeek">
      <formula>AND(TODAY()-ROUNDDOWN(D2099,0)&gt;=(WEEKDAY(TODAY())),TODAY()-ROUNDDOWN(D2099,0)&lt;(WEEKDAY(TODAY())+7))</formula>
    </cfRule>
  </conditionalFormatting>
  <conditionalFormatting sqref="D2115">
    <cfRule type="timePeriod" dxfId="1913" priority="1882" timePeriod="lastWeek">
      <formula>AND(TODAY()-ROUNDDOWN(D2115,0)&gt;=(WEEKDAY(TODAY())),TODAY()-ROUNDDOWN(D2115,0)&lt;(WEEKDAY(TODAY())+7))</formula>
    </cfRule>
  </conditionalFormatting>
  <conditionalFormatting sqref="E2099">
    <cfRule type="timePeriod" dxfId="1912" priority="1881" timePeriod="lastWeek">
      <formula>AND(TODAY()-ROUNDDOWN(E2099,0)&gt;=(WEEKDAY(TODAY())),TODAY()-ROUNDDOWN(E2099,0)&lt;(WEEKDAY(TODAY())+7))</formula>
    </cfRule>
  </conditionalFormatting>
  <conditionalFormatting sqref="D2105">
    <cfRule type="timePeriod" dxfId="1911" priority="1880" timePeriod="lastWeek">
      <formula>AND(TODAY()-ROUNDDOWN(D2105,0)&gt;=(WEEKDAY(TODAY())),TODAY()-ROUNDDOWN(D2105,0)&lt;(WEEKDAY(TODAY())+7))</formula>
    </cfRule>
  </conditionalFormatting>
  <conditionalFormatting sqref="D2119">
    <cfRule type="timePeriod" dxfId="1910" priority="1879" timePeriod="lastWeek">
      <formula>AND(TODAY()-ROUNDDOWN(D2119,0)&gt;=(WEEKDAY(TODAY())),TODAY()-ROUNDDOWN(D2119,0)&lt;(WEEKDAY(TODAY())+7))</formula>
    </cfRule>
  </conditionalFormatting>
  <conditionalFormatting sqref="D2098">
    <cfRule type="timePeriod" dxfId="1909" priority="1878" timePeriod="lastWeek">
      <formula>AND(TODAY()-ROUNDDOWN(D2098,0)&gt;=(WEEKDAY(TODAY())),TODAY()-ROUNDDOWN(D2098,0)&lt;(WEEKDAY(TODAY())+7))</formula>
    </cfRule>
  </conditionalFormatting>
  <conditionalFormatting sqref="E2083">
    <cfRule type="timePeriod" dxfId="1908" priority="1877" timePeriod="lastWeek">
      <formula>AND(TODAY()-ROUNDDOWN(E2083,0)&gt;=(WEEKDAY(TODAY())),TODAY()-ROUNDDOWN(E2083,0)&lt;(WEEKDAY(TODAY())+7))</formula>
    </cfRule>
  </conditionalFormatting>
  <conditionalFormatting sqref="E2085">
    <cfRule type="timePeriod" dxfId="1907" priority="1876" timePeriod="lastWeek">
      <formula>AND(TODAY()-ROUNDDOWN(E2085,0)&gt;=(WEEKDAY(TODAY())),TODAY()-ROUNDDOWN(E2085,0)&lt;(WEEKDAY(TODAY())+7))</formula>
    </cfRule>
  </conditionalFormatting>
  <conditionalFormatting sqref="D2108">
    <cfRule type="timePeriod" dxfId="1906" priority="1875" timePeriod="lastWeek">
      <formula>AND(TODAY()-ROUNDDOWN(D2108,0)&gt;=(WEEKDAY(TODAY())),TODAY()-ROUNDDOWN(D2108,0)&lt;(WEEKDAY(TODAY())+7))</formula>
    </cfRule>
  </conditionalFormatting>
  <conditionalFormatting sqref="E2071">
    <cfRule type="timePeriod" dxfId="1905" priority="1874" timePeriod="lastWeek">
      <formula>AND(TODAY()-ROUNDDOWN(E2071,0)&gt;=(WEEKDAY(TODAY())),TODAY()-ROUNDDOWN(E2071,0)&lt;(WEEKDAY(TODAY())+7))</formula>
    </cfRule>
  </conditionalFormatting>
  <conditionalFormatting sqref="D2043">
    <cfRule type="timePeriod" dxfId="1904" priority="1873" timePeriod="lastWeek">
      <formula>AND(TODAY()-ROUNDDOWN(D2043,0)&gt;=(WEEKDAY(TODAY())),TODAY()-ROUNDDOWN(D2043,0)&lt;(WEEKDAY(TODAY())+7))</formula>
    </cfRule>
  </conditionalFormatting>
  <conditionalFormatting sqref="D2031">
    <cfRule type="timePeriod" dxfId="1903" priority="1872" timePeriod="lastWeek">
      <formula>AND(TODAY()-ROUNDDOWN(D2031,0)&gt;=(WEEKDAY(TODAY())),TODAY()-ROUNDDOWN(D2031,0)&lt;(WEEKDAY(TODAY())+7))</formula>
    </cfRule>
  </conditionalFormatting>
  <conditionalFormatting sqref="D2052">
    <cfRule type="timePeriod" dxfId="1902" priority="1871" timePeriod="lastWeek">
      <formula>AND(TODAY()-ROUNDDOWN(D2052,0)&gt;=(WEEKDAY(TODAY())),TODAY()-ROUNDDOWN(D2052,0)&lt;(WEEKDAY(TODAY())+7))</formula>
    </cfRule>
  </conditionalFormatting>
  <conditionalFormatting sqref="D2111">
    <cfRule type="timePeriod" dxfId="1901" priority="1870" timePeriod="lastWeek">
      <formula>AND(TODAY()-ROUNDDOWN(D2111,0)&gt;=(WEEKDAY(TODAY())),TODAY()-ROUNDDOWN(D2111,0)&lt;(WEEKDAY(TODAY())+7))</formula>
    </cfRule>
  </conditionalFormatting>
  <conditionalFormatting sqref="D2107">
    <cfRule type="timePeriod" dxfId="1900" priority="1869" timePeriod="lastWeek">
      <formula>AND(TODAY()-ROUNDDOWN(D2107,0)&gt;=(WEEKDAY(TODAY())),TODAY()-ROUNDDOWN(D2107,0)&lt;(WEEKDAY(TODAY())+7))</formula>
    </cfRule>
  </conditionalFormatting>
  <conditionalFormatting sqref="D2104">
    <cfRule type="timePeriod" dxfId="1899" priority="1868" timePeriod="lastWeek">
      <formula>AND(TODAY()-ROUNDDOWN(D2104,0)&gt;=(WEEKDAY(TODAY())),TODAY()-ROUNDDOWN(D2104,0)&lt;(WEEKDAY(TODAY())+7))</formula>
    </cfRule>
  </conditionalFormatting>
  <conditionalFormatting sqref="E2080">
    <cfRule type="timePeriod" dxfId="1898" priority="1867" timePeriod="lastWeek">
      <formula>AND(TODAY()-ROUNDDOWN(E2080,0)&gt;=(WEEKDAY(TODAY())),TODAY()-ROUNDDOWN(E2080,0)&lt;(WEEKDAY(TODAY())+7))</formula>
    </cfRule>
  </conditionalFormatting>
  <conditionalFormatting sqref="D2029">
    <cfRule type="timePeriod" dxfId="1897" priority="1866" timePeriod="lastWeek">
      <formula>AND(TODAY()-ROUNDDOWN(D2029,0)&gt;=(WEEKDAY(TODAY())),TODAY()-ROUNDDOWN(D2029,0)&lt;(WEEKDAY(TODAY())+7))</formula>
    </cfRule>
  </conditionalFormatting>
  <conditionalFormatting sqref="D2092">
    <cfRule type="timePeriod" dxfId="1896" priority="1865" timePeriod="lastWeek">
      <formula>AND(TODAY()-ROUNDDOWN(D2092,0)&gt;=(WEEKDAY(TODAY())),TODAY()-ROUNDDOWN(D2092,0)&lt;(WEEKDAY(TODAY())+7))</formula>
    </cfRule>
  </conditionalFormatting>
  <conditionalFormatting sqref="D2094">
    <cfRule type="timePeriod" dxfId="1895" priority="1864" timePeriod="lastWeek">
      <formula>AND(TODAY()-ROUNDDOWN(D2094,0)&gt;=(WEEKDAY(TODAY())),TODAY()-ROUNDDOWN(D2094,0)&lt;(WEEKDAY(TODAY())+7))</formula>
    </cfRule>
  </conditionalFormatting>
  <conditionalFormatting sqref="D2097">
    <cfRule type="timePeriod" dxfId="1894" priority="1863" timePeriod="lastWeek">
      <formula>AND(TODAY()-ROUNDDOWN(D2097,0)&gt;=(WEEKDAY(TODAY())),TODAY()-ROUNDDOWN(D2097,0)&lt;(WEEKDAY(TODAY())+7))</formula>
    </cfRule>
  </conditionalFormatting>
  <conditionalFormatting sqref="D2054">
    <cfRule type="timePeriod" dxfId="1893" priority="1862" timePeriod="lastWeek">
      <formula>AND(TODAY()-ROUNDDOWN(D2054,0)&gt;=(WEEKDAY(TODAY())),TODAY()-ROUNDDOWN(D2054,0)&lt;(WEEKDAY(TODAY())+7))</formula>
    </cfRule>
  </conditionalFormatting>
  <conditionalFormatting sqref="D2036">
    <cfRule type="timePeriod" dxfId="1892" priority="1861" timePeriod="lastWeek">
      <formula>AND(TODAY()-ROUNDDOWN(D2036,0)&gt;=(WEEKDAY(TODAY())),TODAY()-ROUNDDOWN(D2036,0)&lt;(WEEKDAY(TODAY())+7))</formula>
    </cfRule>
  </conditionalFormatting>
  <conditionalFormatting sqref="D2116">
    <cfRule type="timePeriod" dxfId="1891" priority="1860" timePeriod="lastWeek">
      <formula>AND(TODAY()-ROUNDDOWN(D2116,0)&gt;=(WEEKDAY(TODAY())),TODAY()-ROUNDDOWN(D2116,0)&lt;(WEEKDAY(TODAY())+7))</formula>
    </cfRule>
  </conditionalFormatting>
  <conditionalFormatting sqref="D2118">
    <cfRule type="timePeriod" dxfId="1890" priority="1859" timePeriod="lastWeek">
      <formula>AND(TODAY()-ROUNDDOWN(D2118,0)&gt;=(WEEKDAY(TODAY())),TODAY()-ROUNDDOWN(D2118,0)&lt;(WEEKDAY(TODAY())+7))</formula>
    </cfRule>
  </conditionalFormatting>
  <conditionalFormatting sqref="D2106">
    <cfRule type="timePeriod" dxfId="1889" priority="1858" timePeriod="lastWeek">
      <formula>AND(TODAY()-ROUNDDOWN(D2106,0)&gt;=(WEEKDAY(TODAY())),TODAY()-ROUNDDOWN(D2106,0)&lt;(WEEKDAY(TODAY())+7))</formula>
    </cfRule>
  </conditionalFormatting>
  <conditionalFormatting sqref="D2113">
    <cfRule type="timePeriod" dxfId="1888" priority="1857" timePeriod="lastWeek">
      <formula>AND(TODAY()-ROUNDDOWN(D2113,0)&gt;=(WEEKDAY(TODAY())),TODAY()-ROUNDDOWN(D2113,0)&lt;(WEEKDAY(TODAY())+7))</formula>
    </cfRule>
  </conditionalFormatting>
  <conditionalFormatting sqref="E2084">
    <cfRule type="timePeriod" dxfId="1887" priority="1856" timePeriod="lastWeek">
      <formula>AND(TODAY()-ROUNDDOWN(E2084,0)&gt;=(WEEKDAY(TODAY())),TODAY()-ROUNDDOWN(E2084,0)&lt;(WEEKDAY(TODAY())+7))</formula>
    </cfRule>
  </conditionalFormatting>
  <conditionalFormatting sqref="D2095">
    <cfRule type="timePeriod" dxfId="1886" priority="1855" timePeriod="lastWeek">
      <formula>AND(TODAY()-ROUNDDOWN(D2095,0)&gt;=(WEEKDAY(TODAY())),TODAY()-ROUNDDOWN(D2095,0)&lt;(WEEKDAY(TODAY())+7))</formula>
    </cfRule>
  </conditionalFormatting>
  <conditionalFormatting sqref="E2100">
    <cfRule type="timePeriod" dxfId="1885" priority="1854" timePeriod="lastWeek">
      <formula>AND(TODAY()-ROUNDDOWN(E2100,0)&gt;=(WEEKDAY(TODAY())),TODAY()-ROUNDDOWN(E2100,0)&lt;(WEEKDAY(TODAY())+7))</formula>
    </cfRule>
  </conditionalFormatting>
  <conditionalFormatting sqref="E2081">
    <cfRule type="timePeriod" dxfId="1884" priority="1853" timePeriod="lastWeek">
      <formula>AND(TODAY()-ROUNDDOWN(E2081,0)&gt;=(WEEKDAY(TODAY())),TODAY()-ROUNDDOWN(E2081,0)&lt;(WEEKDAY(TODAY())+7))</formula>
    </cfRule>
  </conditionalFormatting>
  <conditionalFormatting sqref="D2112">
    <cfRule type="timePeriod" dxfId="1883" priority="1852" timePeriod="lastWeek">
      <formula>AND(TODAY()-ROUNDDOWN(D2112,0)&gt;=(WEEKDAY(TODAY())),TODAY()-ROUNDDOWN(D2112,0)&lt;(WEEKDAY(TODAY())+7))</formula>
    </cfRule>
  </conditionalFormatting>
  <conditionalFormatting sqref="D2093">
    <cfRule type="timePeriod" dxfId="1882" priority="1851" timePeriod="lastWeek">
      <formula>AND(TODAY()-ROUNDDOWN(D2093,0)&gt;=(WEEKDAY(TODAY())),TODAY()-ROUNDDOWN(D2093,0)&lt;(WEEKDAY(TODAY())+7))</formula>
    </cfRule>
  </conditionalFormatting>
  <conditionalFormatting sqref="D2120">
    <cfRule type="timePeriod" dxfId="1881" priority="1850" timePeriod="lastWeek">
      <formula>AND(TODAY()-ROUNDDOWN(D2120,0)&gt;=(WEEKDAY(TODAY())),TODAY()-ROUNDDOWN(D2120,0)&lt;(WEEKDAY(TODAY())+7))</formula>
    </cfRule>
  </conditionalFormatting>
  <conditionalFormatting sqref="D2124">
    <cfRule type="timePeriod" dxfId="1880" priority="1849" timePeriod="lastWeek">
      <formula>AND(TODAY()-ROUNDDOWN(D2124,0)&gt;=(WEEKDAY(TODAY())),TODAY()-ROUNDDOWN(D2124,0)&lt;(WEEKDAY(TODAY())+7))</formula>
    </cfRule>
  </conditionalFormatting>
  <conditionalFormatting sqref="D2125">
    <cfRule type="timePeriod" dxfId="1879" priority="1848" timePeriod="lastWeek">
      <formula>AND(TODAY()-ROUNDDOWN(D2125,0)&gt;=(WEEKDAY(TODAY())),TODAY()-ROUNDDOWN(D2125,0)&lt;(WEEKDAY(TODAY())+7))</formula>
    </cfRule>
  </conditionalFormatting>
  <conditionalFormatting sqref="D2126">
    <cfRule type="timePeriod" dxfId="1878" priority="1847" timePeriod="lastWeek">
      <formula>AND(TODAY()-ROUNDDOWN(D2126,0)&gt;=(WEEKDAY(TODAY())),TODAY()-ROUNDDOWN(D2126,0)&lt;(WEEKDAY(TODAY())+7))</formula>
    </cfRule>
  </conditionalFormatting>
  <conditionalFormatting sqref="D2122">
    <cfRule type="timePeriod" dxfId="1877" priority="1846" timePeriod="lastWeek">
      <formula>AND(TODAY()-ROUNDDOWN(D2122,0)&gt;=(WEEKDAY(TODAY())),TODAY()-ROUNDDOWN(D2122,0)&lt;(WEEKDAY(TODAY())+7))</formula>
    </cfRule>
  </conditionalFormatting>
  <conditionalFormatting sqref="D2121">
    <cfRule type="timePeriod" dxfId="1876" priority="1845" timePeriod="lastWeek">
      <formula>AND(TODAY()-ROUNDDOWN(D2121,0)&gt;=(WEEKDAY(TODAY())),TODAY()-ROUNDDOWN(D2121,0)&lt;(WEEKDAY(TODAY())+7))</formula>
    </cfRule>
  </conditionalFormatting>
  <conditionalFormatting sqref="D2127">
    <cfRule type="timePeriod" dxfId="1875" priority="1844" timePeriod="lastWeek">
      <formula>AND(TODAY()-ROUNDDOWN(D2127,0)&gt;=(WEEKDAY(TODAY())),TODAY()-ROUNDDOWN(D2127,0)&lt;(WEEKDAY(TODAY())+7))</formula>
    </cfRule>
  </conditionalFormatting>
  <conditionalFormatting sqref="E22">
    <cfRule type="timePeriod" dxfId="1874" priority="1843" timePeriod="lastWeek">
      <formula>AND(TODAY()-ROUNDDOWN(E22,0)&gt;=(WEEKDAY(TODAY())),TODAY()-ROUNDDOWN(E22,0)&lt;(WEEKDAY(TODAY())+7))</formula>
    </cfRule>
  </conditionalFormatting>
  <conditionalFormatting sqref="D41">
    <cfRule type="timePeriod" dxfId="1873" priority="1842" timePeriod="lastWeek">
      <formula>AND(TODAY()-ROUNDDOWN(D41,0)&gt;=(WEEKDAY(TODAY())),TODAY()-ROUNDDOWN(D41,0)&lt;(WEEKDAY(TODAY())+7))</formula>
    </cfRule>
  </conditionalFormatting>
  <conditionalFormatting sqref="D71">
    <cfRule type="timePeriod" dxfId="1872" priority="1841" timePeriod="lastWeek">
      <formula>AND(TODAY()-ROUNDDOWN(D71,0)&gt;=(WEEKDAY(TODAY())),TODAY()-ROUNDDOWN(D71,0)&lt;(WEEKDAY(TODAY())+7))</formula>
    </cfRule>
  </conditionalFormatting>
  <conditionalFormatting sqref="D17">
    <cfRule type="timePeriod" dxfId="1871" priority="1840" timePeriod="lastWeek">
      <formula>AND(TODAY()-ROUNDDOWN(D17,0)&gt;=(WEEKDAY(TODAY())),TODAY()-ROUNDDOWN(D17,0)&lt;(WEEKDAY(TODAY())+7))</formula>
    </cfRule>
  </conditionalFormatting>
  <conditionalFormatting sqref="D49">
    <cfRule type="timePeriod" dxfId="1870" priority="1839" timePeriod="lastWeek">
      <formula>AND(TODAY()-ROUNDDOWN(D49,0)&gt;=(WEEKDAY(TODAY())),TODAY()-ROUNDDOWN(D49,0)&lt;(WEEKDAY(TODAY())+7))</formula>
    </cfRule>
  </conditionalFormatting>
  <conditionalFormatting sqref="D48">
    <cfRule type="timePeriod" dxfId="1869" priority="1838" timePeriod="lastWeek">
      <formula>AND(TODAY()-ROUNDDOWN(D48,0)&gt;=(WEEKDAY(TODAY())),TODAY()-ROUNDDOWN(D48,0)&lt;(WEEKDAY(TODAY())+7))</formula>
    </cfRule>
  </conditionalFormatting>
  <conditionalFormatting sqref="D78">
    <cfRule type="timePeriod" dxfId="1868" priority="1837" timePeriod="lastWeek">
      <formula>AND(TODAY()-ROUNDDOWN(D78,0)&gt;=(WEEKDAY(TODAY())),TODAY()-ROUNDDOWN(D78,0)&lt;(WEEKDAY(TODAY())+7))</formula>
    </cfRule>
  </conditionalFormatting>
  <conditionalFormatting sqref="D27:D29 D32 D195:D196 D199 D340 D342 D544:D545 D548 D716:D717 D720 D866:D867 D870 D1044:D1045 D1048 D1213:D1214 D1218 D1374 D1376 D1461 D1463 D1582:D1583 D1586 D1732:D1733 D1736 D2082:D2085 D2249:D2250 D2252 D2406 D2408 D2502:D2503 D2505 D2618:D2619 D2621 D2778:D2780 D2782 D2944:D2946 D2952 D3094:D3095 D3098 D3228 D3360 D3536 D3540 D3702:D3703 D3705 D3856 D3858 D3538">
    <cfRule type="timePeriod" dxfId="1867" priority="1836" timePeriod="lastWeek">
      <formula>AND(TODAY()-ROUNDDOWN(D27,0)&gt;=(WEEKDAY(TODAY())),TODAY()-ROUNDDOWN(D27,0)&lt;(WEEKDAY(TODAY())+7))</formula>
    </cfRule>
  </conditionalFormatting>
  <conditionalFormatting sqref="E37">
    <cfRule type="timePeriod" dxfId="1866" priority="1835" timePeriod="lastWeek">
      <formula>AND(TODAY()-ROUNDDOWN(E37,0)&gt;=(WEEKDAY(TODAY())),TODAY()-ROUNDDOWN(E37,0)&lt;(WEEKDAY(TODAY())+7))</formula>
    </cfRule>
  </conditionalFormatting>
  <conditionalFormatting sqref="D37">
    <cfRule type="timePeriod" dxfId="1865" priority="1834" timePeriod="lastWeek">
      <formula>AND(TODAY()-ROUNDDOWN(D37,0)&gt;=(WEEKDAY(TODAY())),TODAY()-ROUNDDOWN(D37,0)&lt;(WEEKDAY(TODAY())+7))</formula>
    </cfRule>
  </conditionalFormatting>
  <conditionalFormatting sqref="D16">
    <cfRule type="timePeriod" dxfId="1864" priority="1833" timePeriod="lastWeek">
      <formula>AND(TODAY()-ROUNDDOWN(D16,0)&gt;=(WEEKDAY(TODAY())),TODAY()-ROUNDDOWN(D16,0)&lt;(WEEKDAY(TODAY())+7))</formula>
    </cfRule>
  </conditionalFormatting>
  <conditionalFormatting sqref="E25">
    <cfRule type="timePeriod" dxfId="1863" priority="1832" timePeriod="lastWeek">
      <formula>AND(TODAY()-ROUNDDOWN(E25,0)&gt;=(WEEKDAY(TODAY())),TODAY()-ROUNDDOWN(E25,0)&lt;(WEEKDAY(TODAY())+7))</formula>
    </cfRule>
  </conditionalFormatting>
  <conditionalFormatting sqref="E17">
    <cfRule type="timePeriod" dxfId="1862" priority="1831" timePeriod="lastWeek">
      <formula>AND(TODAY()-ROUNDDOWN(E17,0)&gt;=(WEEKDAY(TODAY())),TODAY()-ROUNDDOWN(E17,0)&lt;(WEEKDAY(TODAY())+7))</formula>
    </cfRule>
  </conditionalFormatting>
  <conditionalFormatting sqref="D38">
    <cfRule type="timePeriod" dxfId="1861" priority="1830" timePeriod="lastWeek">
      <formula>AND(TODAY()-ROUNDDOWN(D38,0)&gt;=(WEEKDAY(TODAY())),TODAY()-ROUNDDOWN(D38,0)&lt;(WEEKDAY(TODAY())+7))</formula>
    </cfRule>
  </conditionalFormatting>
  <conditionalFormatting sqref="E26">
    <cfRule type="timePeriod" dxfId="1860" priority="1829" timePeriod="lastWeek">
      <formula>AND(TODAY()-ROUNDDOWN(E26,0)&gt;=(WEEKDAY(TODAY())),TODAY()-ROUNDDOWN(E26,0)&lt;(WEEKDAY(TODAY())+7))</formula>
    </cfRule>
  </conditionalFormatting>
  <conditionalFormatting sqref="D54">
    <cfRule type="timePeriod" dxfId="1859" priority="1828" timePeriod="lastWeek">
      <formula>AND(TODAY()-ROUNDDOWN(D54,0)&gt;=(WEEKDAY(TODAY())),TODAY()-ROUNDDOWN(D54,0)&lt;(WEEKDAY(TODAY())+7))</formula>
    </cfRule>
  </conditionalFormatting>
  <conditionalFormatting sqref="D96">
    <cfRule type="timePeriod" dxfId="1858" priority="1827" timePeriod="lastWeek">
      <formula>AND(TODAY()-ROUNDDOWN(D96,0)&gt;=(WEEKDAY(TODAY())),TODAY()-ROUNDDOWN(D96,0)&lt;(WEEKDAY(TODAY())+7))</formula>
    </cfRule>
  </conditionalFormatting>
  <conditionalFormatting sqref="D61">
    <cfRule type="timePeriod" dxfId="1857" priority="1826" timePeriod="lastWeek">
      <formula>AND(TODAY()-ROUNDDOWN(D61,0)&gt;=(WEEKDAY(TODAY())),TODAY()-ROUNDDOWN(D61,0)&lt;(WEEKDAY(TODAY())+7))</formula>
    </cfRule>
  </conditionalFormatting>
  <conditionalFormatting sqref="D55">
    <cfRule type="timePeriod" dxfId="1856" priority="1825" timePeriod="lastWeek">
      <formula>AND(TODAY()-ROUNDDOWN(D55,0)&gt;=(WEEKDAY(TODAY())),TODAY()-ROUNDDOWN(D55,0)&lt;(WEEKDAY(TODAY())+7))</formula>
    </cfRule>
  </conditionalFormatting>
  <conditionalFormatting sqref="E31">
    <cfRule type="timePeriod" dxfId="1855" priority="1824" timePeriod="lastWeek">
      <formula>AND(TODAY()-ROUNDDOWN(E31,0)&gt;=(WEEKDAY(TODAY())),TODAY()-ROUNDDOWN(E31,0)&lt;(WEEKDAY(TODAY())+7))</formula>
    </cfRule>
  </conditionalFormatting>
  <conditionalFormatting sqref="D90">
    <cfRule type="timePeriod" dxfId="1854" priority="1823" timePeriod="lastWeek">
      <formula>AND(TODAY()-ROUNDDOWN(D90,0)&gt;=(WEEKDAY(TODAY())),TODAY()-ROUNDDOWN(D90,0)&lt;(WEEKDAY(TODAY())+7))</formula>
    </cfRule>
  </conditionalFormatting>
  <conditionalFormatting sqref="D56">
    <cfRule type="timePeriod" dxfId="1853" priority="1822" timePeriod="lastWeek">
      <formula>AND(TODAY()-ROUNDDOWN(D56,0)&gt;=(WEEKDAY(TODAY())),TODAY()-ROUNDDOWN(D56,0)&lt;(WEEKDAY(TODAY())+7))</formula>
    </cfRule>
  </conditionalFormatting>
  <conditionalFormatting sqref="D69">
    <cfRule type="timePeriod" dxfId="1852" priority="1821" timePeriod="lastWeek">
      <formula>AND(TODAY()-ROUNDDOWN(D69,0)&gt;=(WEEKDAY(TODAY())),TODAY()-ROUNDDOWN(D69,0)&lt;(WEEKDAY(TODAY())+7))</formula>
    </cfRule>
  </conditionalFormatting>
  <conditionalFormatting sqref="D72">
    <cfRule type="timePeriod" dxfId="1851" priority="1820" timePeriod="lastWeek">
      <formula>AND(TODAY()-ROUNDDOWN(D72,0)&gt;=(WEEKDAY(TODAY())),TODAY()-ROUNDDOWN(D72,0)&lt;(WEEKDAY(TODAY())+7))</formula>
    </cfRule>
  </conditionalFormatting>
  <conditionalFormatting sqref="D14">
    <cfRule type="timePeriod" dxfId="1850" priority="1819" timePeriod="lastWeek">
      <formula>AND(TODAY()-ROUNDDOWN(D14,0)&gt;=(WEEKDAY(TODAY())),TODAY()-ROUNDDOWN(D14,0)&lt;(WEEKDAY(TODAY())+7))</formula>
    </cfRule>
  </conditionalFormatting>
  <conditionalFormatting sqref="D59">
    <cfRule type="timePeriod" dxfId="1849" priority="1818" timePeriod="lastWeek">
      <formula>AND(TODAY()-ROUNDDOWN(D59,0)&gt;=(WEEKDAY(TODAY())),TODAY()-ROUNDDOWN(D59,0)&lt;(WEEKDAY(TODAY())+7))</formula>
    </cfRule>
  </conditionalFormatting>
  <conditionalFormatting sqref="D60">
    <cfRule type="timePeriod" dxfId="1848" priority="1817" timePeriod="lastWeek">
      <formula>AND(TODAY()-ROUNDDOWN(D60,0)&gt;=(WEEKDAY(TODAY())),TODAY()-ROUNDDOWN(D60,0)&lt;(WEEKDAY(TODAY())+7))</formula>
    </cfRule>
  </conditionalFormatting>
  <conditionalFormatting sqref="D22:D23 D26 D190:D191 D194 D336 D339 D429:D430 D433 D535:D536 D542:D543 D706:D709 D714:D715 D856:D859 D864:D865 D1028:D1031 D1036:D1037 D1197:D1200 D1205:D1206 D1359:D1360 D1365:D1366 D1447:D1448 D1453:D1454 D1564:D1567 D1715:D1717 D2069:D2071 D2233:D2235 D2243:D2244 D2393:D2395 D2401:D2402 D2492:D2493 D2498:D2499 D2601:D2604 D2612:D2613 D2762:D2765 D2772:D2773 D2928:D2931 D2938:D2939 D3086:D3087 D3214 D3224 D3355:D3356 D3446:D3447 D3454 D3530:D3531 D3689:D3692 D3843:D3845 D3851:D3852 D3217:D3218">
    <cfRule type="timePeriod" dxfId="1847" priority="1816" timePeriod="lastWeek">
      <formula>AND(TODAY()-ROUNDDOWN(D22,0)&gt;=(WEEKDAY(TODAY())),TODAY()-ROUNDDOWN(D22,0)&lt;(WEEKDAY(TODAY())+7))</formula>
    </cfRule>
  </conditionalFormatting>
  <conditionalFormatting sqref="D15">
    <cfRule type="timePeriod" dxfId="1846" priority="1815" timePeriod="lastWeek">
      <formula>AND(TODAY()-ROUNDDOWN(D15,0)&gt;=(WEEKDAY(TODAY())),TODAY()-ROUNDDOWN(D15,0)&lt;(WEEKDAY(TODAY())+7))</formula>
    </cfRule>
  </conditionalFormatting>
  <conditionalFormatting sqref="D88">
    <cfRule type="timePeriod" dxfId="1845" priority="1814" timePeriod="lastWeek">
      <formula>AND(TODAY()-ROUNDDOWN(D88,0)&gt;=(WEEKDAY(TODAY())),TODAY()-ROUNDDOWN(D88,0)&lt;(WEEKDAY(TODAY())+7))</formula>
    </cfRule>
  </conditionalFormatting>
  <conditionalFormatting sqref="D89">
    <cfRule type="timePeriod" dxfId="1844" priority="1813" timePeriod="lastWeek">
      <formula>AND(TODAY()-ROUNDDOWN(D89,0)&gt;=(WEEKDAY(TODAY())),TODAY()-ROUNDDOWN(D89,0)&lt;(WEEKDAY(TODAY())+7))</formula>
    </cfRule>
  </conditionalFormatting>
  <conditionalFormatting sqref="D44">
    <cfRule type="timePeriod" dxfId="1843" priority="1812" timePeriod="lastWeek">
      <formula>AND(TODAY()-ROUNDDOWN(D44,0)&gt;=(WEEKDAY(TODAY())),TODAY()-ROUNDDOWN(D44,0)&lt;(WEEKDAY(TODAY())+7))</formula>
    </cfRule>
  </conditionalFormatting>
  <conditionalFormatting sqref="D47">
    <cfRule type="timePeriod" dxfId="1842" priority="1811" timePeriod="lastWeek">
      <formula>AND(TODAY()-ROUNDDOWN(D47,0)&gt;=(WEEKDAY(TODAY())),TODAY()-ROUNDDOWN(D47,0)&lt;(WEEKDAY(TODAY())+7))</formula>
    </cfRule>
  </conditionalFormatting>
  <conditionalFormatting sqref="E101">
    <cfRule type="timePeriod" dxfId="1841" priority="1810" timePeriod="lastWeek">
      <formula>AND(TODAY()-ROUNDDOWN(E101,0)&gt;=(WEEKDAY(TODAY())),TODAY()-ROUNDDOWN(E101,0)&lt;(WEEKDAY(TODAY())+7))</formula>
    </cfRule>
  </conditionalFormatting>
  <conditionalFormatting sqref="D115">
    <cfRule type="timePeriod" dxfId="1840" priority="1809" timePeriod="lastWeek">
      <formula>AND(TODAY()-ROUNDDOWN(D115,0)&gt;=(WEEKDAY(TODAY())),TODAY()-ROUNDDOWN(D115,0)&lt;(WEEKDAY(TODAY())+7))</formula>
    </cfRule>
  </conditionalFormatting>
  <conditionalFormatting sqref="D81">
    <cfRule type="timePeriod" dxfId="1839" priority="1808" timePeriod="lastWeek">
      <formula>AND(TODAY()-ROUNDDOWN(D81,0)&gt;=(WEEKDAY(TODAY())),TODAY()-ROUNDDOWN(D81,0)&lt;(WEEKDAY(TODAY())+7))</formula>
    </cfRule>
  </conditionalFormatting>
  <conditionalFormatting sqref="D123">
    <cfRule type="timePeriod" dxfId="1838" priority="1807" timePeriod="lastWeek">
      <formula>AND(TODAY()-ROUNDDOWN(D123,0)&gt;=(WEEKDAY(TODAY())),TODAY()-ROUNDDOWN(D123,0)&lt;(WEEKDAY(TODAY())+7))</formula>
    </cfRule>
  </conditionalFormatting>
  <conditionalFormatting sqref="D122">
    <cfRule type="timePeriod" dxfId="1837" priority="1806" timePeriod="lastWeek">
      <formula>AND(TODAY()-ROUNDDOWN(D122,0)&gt;=(WEEKDAY(TODAY())),TODAY()-ROUNDDOWN(D122,0)&lt;(WEEKDAY(TODAY())+7))</formula>
    </cfRule>
  </conditionalFormatting>
  <conditionalFormatting sqref="E117">
    <cfRule type="timePeriod" dxfId="1836" priority="1805" timePeriod="lastWeek">
      <formula>AND(TODAY()-ROUNDDOWN(E117,0)&gt;=(WEEKDAY(TODAY())),TODAY()-ROUNDDOWN(E117,0)&lt;(WEEKDAY(TODAY())+7))</formula>
    </cfRule>
  </conditionalFormatting>
  <conditionalFormatting sqref="E118">
    <cfRule type="timePeriod" dxfId="1835" priority="1804" timePeriod="lastWeek">
      <formula>AND(TODAY()-ROUNDDOWN(E118,0)&gt;=(WEEKDAY(TODAY())),TODAY()-ROUNDDOWN(E118,0)&lt;(WEEKDAY(TODAY())+7))</formula>
    </cfRule>
  </conditionalFormatting>
  <conditionalFormatting sqref="D100">
    <cfRule type="timePeriod" dxfId="1834" priority="1803" timePeriod="lastWeek">
      <formula>AND(TODAY()-ROUNDDOWN(D100,0)&gt;=(WEEKDAY(TODAY())),TODAY()-ROUNDDOWN(D100,0)&lt;(WEEKDAY(TODAY())+7))</formula>
    </cfRule>
  </conditionalFormatting>
  <conditionalFormatting sqref="D83">
    <cfRule type="timePeriod" dxfId="1833" priority="1802" timePeriod="lastWeek">
      <formula>AND(TODAY()-ROUNDDOWN(D83,0)&gt;=(WEEKDAY(TODAY())),TODAY()-ROUNDDOWN(D83,0)&lt;(WEEKDAY(TODAY())+7))</formula>
    </cfRule>
  </conditionalFormatting>
  <conditionalFormatting sqref="D30:D31 D33 D197:D198 D200 D341 D343 D434 D436 D546:D547 D549 D718:D719 D721 D868:D869 D871 D1046:D1047 D1049 D1215:D1217 D1219 D1375 D1377 D1462 D1464 D1584:D1585 D1587 D1734:D1735 D1737 D2086:D2087 D2090 D2256 D2409 D2411:D2412">
    <cfRule type="timePeriod" dxfId="1832" priority="1801" timePeriod="lastWeek">
      <formula>AND(TODAY()-ROUNDDOWN(D30,0)&gt;=(WEEKDAY(TODAY())),TODAY()-ROUNDDOWN(D30,0)&lt;(WEEKDAY(TODAY())+7))</formula>
    </cfRule>
  </conditionalFormatting>
  <conditionalFormatting sqref="D34:D36 D39 D201:D202 D205 D344 D346 D435 D437 D550:D551 D554 D722:D723 D726 D872:D873 D876 D2088:D2089 D2091 D2254:D2255 D2257 D2410 D2413 D2504 D2506 D2622:D2623 D2626 D2783:D2784 D2787 D2947:D2948 D2953 D3096:D3097 D3099 D3230 D3234 D3361 D3363 D3457 D3541:D3542 D3545 D3706 D3859 D3861">
    <cfRule type="timePeriod" dxfId="1831" priority="1800" timePeriod="lastWeek">
      <formula>AND(TODAY()-ROUNDDOWN(D34,0)&gt;=(WEEKDAY(TODAY())),TODAY()-ROUNDDOWN(D34,0)&lt;(WEEKDAY(TODAY())+7))</formula>
    </cfRule>
  </conditionalFormatting>
  <conditionalFormatting sqref="E33">
    <cfRule type="timePeriod" dxfId="1830" priority="1799" timePeriod="lastWeek">
      <formula>AND(TODAY()-ROUNDDOWN(E33,0)&gt;=(WEEKDAY(TODAY())),TODAY()-ROUNDDOWN(E33,0)&lt;(WEEKDAY(TODAY())+7))</formula>
    </cfRule>
  </conditionalFormatting>
  <conditionalFormatting sqref="D19 D24 D186:D187 D192 D334 D337 D425:D426 D431 D531:D532 D537:D538 D702:D703 D710:D711 D848:D851 D860:D861 D1020:D1023 D1032:D1033 D1189:D1192 D1201:D1202 D1355:D1356 D1361:D1362 D1445:D1446 D1451:D1452 D1560:D1563 D1572:D1573 D1711:D1714 D1722:D1723 D2076:D2077 D2229:D2232 D2240:D2241 D2390:D2392 D2399:D2400 D2490:D2491 D2496:D2497 D2597:D2600 D2610:D2611 D2758:D2761 D2770:D2771 D2924:D2927 D2936:D2937 D3073:D3076 D3084:D3085 D3210:D3213 D3223 D3353:D3354 D3359 D3444:D3445 D3528:D3529 D3685:D3688 D3697:D3698 D3840:D3842 D3849:D3850 D3450:D3453">
    <cfRule type="timePeriod" dxfId="1829" priority="1798" timePeriod="lastWeek">
      <formula>AND(TODAY()-ROUNDDOWN(D19,0)&gt;=(WEEKDAY(TODAY())),TODAY()-ROUNDDOWN(D19,0)&lt;(WEEKDAY(TODAY())+7))</formula>
    </cfRule>
  </conditionalFormatting>
  <conditionalFormatting sqref="E23">
    <cfRule type="timePeriod" dxfId="1828" priority="1797" timePeriod="lastWeek">
      <formula>AND(TODAY()-ROUNDDOWN(E23,0)&gt;=(WEEKDAY(TODAY())),TODAY()-ROUNDDOWN(E23,0)&lt;(WEEKDAY(TODAY())+7))</formula>
    </cfRule>
  </conditionalFormatting>
  <conditionalFormatting sqref="D87">
    <cfRule type="timePeriod" dxfId="1827" priority="1796" timePeriod="lastWeek">
      <formula>AND(TODAY()-ROUNDDOWN(D87,0)&gt;=(WEEKDAY(TODAY())),TODAY()-ROUNDDOWN(D87,0)&lt;(WEEKDAY(TODAY())+7))</formula>
    </cfRule>
  </conditionalFormatting>
  <conditionalFormatting sqref="D92">
    <cfRule type="timePeriod" dxfId="1826" priority="1795" timePeriod="lastWeek">
      <formula>AND(TODAY()-ROUNDDOWN(D92,0)&gt;=(WEEKDAY(TODAY())),TODAY()-ROUNDDOWN(D92,0)&lt;(WEEKDAY(TODAY())+7))</formula>
    </cfRule>
  </conditionalFormatting>
  <conditionalFormatting sqref="E62">
    <cfRule type="timePeriod" dxfId="1825" priority="1794" timePeriod="lastWeek">
      <formula>AND(TODAY()-ROUNDDOWN(E62,0)&gt;=(WEEKDAY(TODAY())),TODAY()-ROUNDDOWN(E62,0)&lt;(WEEKDAY(TODAY())+7))</formula>
    </cfRule>
  </conditionalFormatting>
  <conditionalFormatting sqref="D62">
    <cfRule type="timePeriod" dxfId="1824" priority="1793" timePeriod="lastWeek">
      <formula>AND(TODAY()-ROUNDDOWN(D62,0)&gt;=(WEEKDAY(TODAY())),TODAY()-ROUNDDOWN(D62,0)&lt;(WEEKDAY(TODAY())+7))</formula>
    </cfRule>
  </conditionalFormatting>
  <conditionalFormatting sqref="D66">
    <cfRule type="timePeriod" dxfId="1823" priority="1792" timePeriod="lastWeek">
      <formula>AND(TODAY()-ROUNDDOWN(D66,0)&gt;=(WEEKDAY(TODAY())),TODAY()-ROUNDDOWN(D66,0)&lt;(WEEKDAY(TODAY())+7))</formula>
    </cfRule>
  </conditionalFormatting>
  <conditionalFormatting sqref="D80">
    <cfRule type="timePeriod" dxfId="1822" priority="1791" timePeriod="lastWeek">
      <formula>AND(TODAY()-ROUNDDOWN(D80,0)&gt;=(WEEKDAY(TODAY())),TODAY()-ROUNDDOWN(D80,0)&lt;(WEEKDAY(TODAY())+7))</formula>
    </cfRule>
  </conditionalFormatting>
  <conditionalFormatting sqref="D94">
    <cfRule type="timePeriod" dxfId="1821" priority="1790" timePeriod="lastWeek">
      <formula>AND(TODAY()-ROUNDDOWN(D94,0)&gt;=(WEEKDAY(TODAY())),TODAY()-ROUNDDOWN(D94,0)&lt;(WEEKDAY(TODAY())+7))</formula>
    </cfRule>
  </conditionalFormatting>
  <conditionalFormatting sqref="D50">
    <cfRule type="timePeriod" dxfId="1820" priority="1789" timePeriod="lastWeek">
      <formula>AND(TODAY()-ROUNDDOWN(D50,0)&gt;=(WEEKDAY(TODAY())),TODAY()-ROUNDDOWN(D50,0)&lt;(WEEKDAY(TODAY())+7))</formula>
    </cfRule>
  </conditionalFormatting>
  <conditionalFormatting sqref="D79">
    <cfRule type="timePeriod" dxfId="1819" priority="1788" timePeriod="lastWeek">
      <formula>AND(TODAY()-ROUNDDOWN(D79,0)&gt;=(WEEKDAY(TODAY())),TODAY()-ROUNDDOWN(D79,0)&lt;(WEEKDAY(TODAY())+7))</formula>
    </cfRule>
  </conditionalFormatting>
  <conditionalFormatting sqref="D42">
    <cfRule type="timePeriod" dxfId="1818" priority="1787" timePeriod="lastWeek">
      <formula>AND(TODAY()-ROUNDDOWN(D42,0)&gt;=(WEEKDAY(TODAY())),TODAY()-ROUNDDOWN(D42,0)&lt;(WEEKDAY(TODAY())+7))</formula>
    </cfRule>
  </conditionalFormatting>
  <conditionalFormatting sqref="D40">
    <cfRule type="timePeriod" dxfId="1817" priority="1786" timePeriod="lastWeek">
      <formula>AND(TODAY()-ROUNDDOWN(D40,0)&gt;=(WEEKDAY(TODAY())),TODAY()-ROUNDDOWN(D40,0)&lt;(WEEKDAY(TODAY())+7))</formula>
    </cfRule>
  </conditionalFormatting>
  <conditionalFormatting sqref="D70">
    <cfRule type="timePeriod" dxfId="1816" priority="1785" timePeriod="lastWeek">
      <formula>AND(TODAY()-ROUNDDOWN(D70,0)&gt;=(WEEKDAY(TODAY())),TODAY()-ROUNDDOWN(D70,0)&lt;(WEEKDAY(TODAY())+7))</formula>
    </cfRule>
  </conditionalFormatting>
  <conditionalFormatting sqref="D98">
    <cfRule type="timePeriod" dxfId="1815" priority="1784" timePeriod="lastWeek">
      <formula>AND(TODAY()-ROUNDDOWN(D98,0)&gt;=(WEEKDAY(TODAY())),TODAY()-ROUNDDOWN(D98,0)&lt;(WEEKDAY(TODAY())+7))</formula>
    </cfRule>
  </conditionalFormatting>
  <conditionalFormatting sqref="D52">
    <cfRule type="timePeriod" dxfId="1814" priority="1783" timePeriod="lastWeek">
      <formula>AND(TODAY()-ROUNDDOWN(D52,0)&gt;=(WEEKDAY(TODAY())),TODAY()-ROUNDDOWN(D52,0)&lt;(WEEKDAY(TODAY())+7))</formula>
    </cfRule>
  </conditionalFormatting>
  <conditionalFormatting sqref="D43">
    <cfRule type="timePeriod" dxfId="1813" priority="1782" timePeriod="lastWeek">
      <formula>AND(TODAY()-ROUNDDOWN(D43,0)&gt;=(WEEKDAY(TODAY())),TODAY()-ROUNDDOWN(D43,0)&lt;(WEEKDAY(TODAY())+7))</formula>
    </cfRule>
  </conditionalFormatting>
  <conditionalFormatting sqref="D53">
    <cfRule type="timePeriod" dxfId="1812" priority="1781" timePeriod="lastWeek">
      <formula>AND(TODAY()-ROUNDDOWN(D53,0)&gt;=(WEEKDAY(TODAY())),TODAY()-ROUNDDOWN(D53,0)&lt;(WEEKDAY(TODAY())+7))</formula>
    </cfRule>
  </conditionalFormatting>
  <conditionalFormatting sqref="D58">
    <cfRule type="timePeriod" dxfId="1811" priority="1780" timePeriod="lastWeek">
      <formula>AND(TODAY()-ROUNDDOWN(D58,0)&gt;=(WEEKDAY(TODAY())),TODAY()-ROUNDDOWN(D58,0)&lt;(WEEKDAY(TODAY())+7))</formula>
    </cfRule>
  </conditionalFormatting>
  <conditionalFormatting sqref="E28">
    <cfRule type="timePeriod" dxfId="1810" priority="1779" timePeriod="lastWeek">
      <formula>AND(TODAY()-ROUNDDOWN(E28,0)&gt;=(WEEKDAY(TODAY())),TODAY()-ROUNDDOWN(E28,0)&lt;(WEEKDAY(TODAY())+7))</formula>
    </cfRule>
  </conditionalFormatting>
  <conditionalFormatting sqref="D74">
    <cfRule type="timePeriod" dxfId="1809" priority="1778" timePeriod="lastWeek">
      <formula>AND(TODAY()-ROUNDDOWN(D74,0)&gt;=(WEEKDAY(TODAY())),TODAY()-ROUNDDOWN(D74,0)&lt;(WEEKDAY(TODAY())+7))</formula>
    </cfRule>
  </conditionalFormatting>
  <conditionalFormatting sqref="D45">
    <cfRule type="timePeriod" dxfId="1808" priority="1777" timePeriod="lastWeek">
      <formula>AND(TODAY()-ROUNDDOWN(D45,0)&gt;=(WEEKDAY(TODAY())),TODAY()-ROUNDDOWN(D45,0)&lt;(WEEKDAY(TODAY())+7))</formula>
    </cfRule>
  </conditionalFormatting>
  <conditionalFormatting sqref="E29">
    <cfRule type="timePeriod" dxfId="1807" priority="1776" timePeriod="lastWeek">
      <formula>AND(TODAY()-ROUNDDOWN(E29,0)&gt;=(WEEKDAY(TODAY())),TODAY()-ROUNDDOWN(E29,0)&lt;(WEEKDAY(TODAY())+7))</formula>
    </cfRule>
  </conditionalFormatting>
  <conditionalFormatting sqref="D46">
    <cfRule type="timePeriod" dxfId="1806" priority="1775" timePeriod="lastWeek">
      <formula>AND(TODAY()-ROUNDDOWN(D46,0)&gt;=(WEEKDAY(TODAY())),TODAY()-ROUNDDOWN(D46,0)&lt;(WEEKDAY(TODAY())+7))</formula>
    </cfRule>
  </conditionalFormatting>
  <conditionalFormatting sqref="D86">
    <cfRule type="timePeriod" dxfId="1805" priority="1774" timePeriod="lastWeek">
      <formula>AND(TODAY()-ROUNDDOWN(D86,0)&gt;=(WEEKDAY(TODAY())),TODAY()-ROUNDDOWN(D86,0)&lt;(WEEKDAY(TODAY())+7))</formula>
    </cfRule>
  </conditionalFormatting>
  <conditionalFormatting sqref="D57">
    <cfRule type="timePeriod" dxfId="1804" priority="1773" timePeriod="lastWeek">
      <formula>AND(TODAY()-ROUNDDOWN(D57,0)&gt;=(WEEKDAY(TODAY())),TODAY()-ROUNDDOWN(D57,0)&lt;(WEEKDAY(TODAY())+7))</formula>
    </cfRule>
  </conditionalFormatting>
  <conditionalFormatting sqref="E63">
    <cfRule type="timePeriod" dxfId="1803" priority="1772" timePeriod="lastWeek">
      <formula>AND(TODAY()-ROUNDDOWN(E63,0)&gt;=(WEEKDAY(TODAY())),TODAY()-ROUNDDOWN(E63,0)&lt;(WEEKDAY(TODAY())+7))</formula>
    </cfRule>
  </conditionalFormatting>
  <conditionalFormatting sqref="D51">
    <cfRule type="timePeriod" dxfId="1802" priority="1771" timePeriod="lastWeek">
      <formula>AND(TODAY()-ROUNDDOWN(D51,0)&gt;=(WEEKDAY(TODAY())),TODAY()-ROUNDDOWN(D51,0)&lt;(WEEKDAY(TODAY())+7))</formula>
    </cfRule>
  </conditionalFormatting>
  <conditionalFormatting sqref="D85">
    <cfRule type="timePeriod" dxfId="1801" priority="1770" timePeriod="lastWeek">
      <formula>AND(TODAY()-ROUNDDOWN(D85,0)&gt;=(WEEKDAY(TODAY())),TODAY()-ROUNDDOWN(D85,0)&lt;(WEEKDAY(TODAY())+7))</formula>
    </cfRule>
  </conditionalFormatting>
  <conditionalFormatting sqref="E27">
    <cfRule type="timePeriod" dxfId="1800" priority="1769" timePeriod="lastWeek">
      <formula>AND(TODAY()-ROUNDDOWN(E27,0)&gt;=(WEEKDAY(TODAY())),TODAY()-ROUNDDOWN(E27,0)&lt;(WEEKDAY(TODAY())+7))</formula>
    </cfRule>
  </conditionalFormatting>
  <conditionalFormatting sqref="E103">
    <cfRule type="timePeriod" dxfId="1799" priority="1768" timePeriod="lastWeek">
      <formula>AND(TODAY()-ROUNDDOWN(E103,0)&gt;=(WEEKDAY(TODAY())),TODAY()-ROUNDDOWN(E103,0)&lt;(WEEKDAY(TODAY())+7))</formula>
    </cfRule>
  </conditionalFormatting>
  <conditionalFormatting sqref="E105">
    <cfRule type="timePeriod" dxfId="1798" priority="1767" timePeriod="lastWeek">
      <formula>AND(TODAY()-ROUNDDOWN(E105,0)&gt;=(WEEKDAY(TODAY())),TODAY()-ROUNDDOWN(E105,0)&lt;(WEEKDAY(TODAY())+7))</formula>
    </cfRule>
  </conditionalFormatting>
  <conditionalFormatting sqref="D76">
    <cfRule type="timePeriod" dxfId="1797" priority="1766" timePeriod="lastWeek">
      <formula>AND(TODAY()-ROUNDDOWN(D76,0)&gt;=(WEEKDAY(TODAY())),TODAY()-ROUNDDOWN(D76,0)&lt;(WEEKDAY(TODAY())+7))</formula>
    </cfRule>
  </conditionalFormatting>
  <conditionalFormatting sqref="D97">
    <cfRule type="timePeriod" dxfId="1796" priority="1765" timePeriod="lastWeek">
      <formula>AND(TODAY()-ROUNDDOWN(D97,0)&gt;=(WEEKDAY(TODAY())),TODAY()-ROUNDDOWN(D97,0)&lt;(WEEKDAY(TODAY())+7))</formula>
    </cfRule>
  </conditionalFormatting>
  <conditionalFormatting sqref="E102">
    <cfRule type="timePeriod" dxfId="1795" priority="1764" timePeriod="lastWeek">
      <formula>AND(TODAY()-ROUNDDOWN(E102,0)&gt;=(WEEKDAY(TODAY())),TODAY()-ROUNDDOWN(E102,0)&lt;(WEEKDAY(TODAY())+7))</formula>
    </cfRule>
  </conditionalFormatting>
  <conditionalFormatting sqref="E106">
    <cfRule type="timePeriod" dxfId="1794" priority="1763" timePeriod="lastWeek">
      <formula>AND(TODAY()-ROUNDDOWN(E106,0)&gt;=(WEEKDAY(TODAY())),TODAY()-ROUNDDOWN(E106,0)&lt;(WEEKDAY(TODAY())+7))</formula>
    </cfRule>
  </conditionalFormatting>
  <conditionalFormatting sqref="D116">
    <cfRule type="timePeriod" dxfId="1793" priority="1762" timePeriod="lastWeek">
      <formula>AND(TODAY()-ROUNDDOWN(D116,0)&gt;=(WEEKDAY(TODAY())),TODAY()-ROUNDDOWN(D116,0)&lt;(WEEKDAY(TODAY())+7))</formula>
    </cfRule>
  </conditionalFormatting>
  <conditionalFormatting sqref="D120">
    <cfRule type="timePeriod" dxfId="1792" priority="1761" timePeriod="lastWeek">
      <formula>AND(TODAY()-ROUNDDOWN(D120,0)&gt;=(WEEKDAY(TODAY())),TODAY()-ROUNDDOWN(D120,0)&lt;(WEEKDAY(TODAY())+7))</formula>
    </cfRule>
  </conditionalFormatting>
  <conditionalFormatting sqref="D121">
    <cfRule type="timePeriod" dxfId="1791" priority="1760" timePeriod="lastWeek">
      <formula>AND(TODAY()-ROUNDDOWN(D121,0)&gt;=(WEEKDAY(TODAY())),TODAY()-ROUNDDOWN(D121,0)&lt;(WEEKDAY(TODAY())+7))</formula>
    </cfRule>
  </conditionalFormatting>
  <conditionalFormatting sqref="D125">
    <cfRule type="timePeriod" dxfId="1790" priority="1759" timePeriod="lastWeek">
      <formula>AND(TODAY()-ROUNDDOWN(D125,0)&gt;=(WEEKDAY(TODAY())),TODAY()-ROUNDDOWN(D125,0)&lt;(WEEKDAY(TODAY())+7))</formula>
    </cfRule>
  </conditionalFormatting>
  <conditionalFormatting sqref="E125">
    <cfRule type="timePeriod" dxfId="1789" priority="1758" timePeriod="lastWeek">
      <formula>AND(TODAY()-ROUNDDOWN(E125,0)&gt;=(WEEKDAY(TODAY())),TODAY()-ROUNDDOWN(E125,0)&lt;(WEEKDAY(TODAY())+7))</formula>
    </cfRule>
  </conditionalFormatting>
  <conditionalFormatting sqref="D108">
    <cfRule type="timePeriod" dxfId="1788" priority="1757" timePeriod="lastWeek">
      <formula>AND(TODAY()-ROUNDDOWN(D108,0)&gt;=(WEEKDAY(TODAY())),TODAY()-ROUNDDOWN(D108,0)&lt;(WEEKDAY(TODAY())+7))</formula>
    </cfRule>
  </conditionalFormatting>
  <conditionalFormatting sqref="D110">
    <cfRule type="timePeriod" dxfId="1787" priority="1756" timePeriod="lastWeek">
      <formula>AND(TODAY()-ROUNDDOWN(D110,0)&gt;=(WEEKDAY(TODAY())),TODAY()-ROUNDDOWN(D110,0)&lt;(WEEKDAY(TODAY())+7))</formula>
    </cfRule>
  </conditionalFormatting>
  <conditionalFormatting sqref="D124">
    <cfRule type="timePeriod" dxfId="1786" priority="1755" timePeriod="lastWeek">
      <formula>AND(TODAY()-ROUNDDOWN(D124,0)&gt;=(WEEKDAY(TODAY())),TODAY()-ROUNDDOWN(D124,0)&lt;(WEEKDAY(TODAY())+7))</formula>
    </cfRule>
  </conditionalFormatting>
  <conditionalFormatting sqref="E122">
    <cfRule type="timePeriod" dxfId="1785" priority="1754" timePeriod="lastWeek">
      <formula>AND(TODAY()-ROUNDDOWN(E122,0)&gt;=(WEEKDAY(TODAY())),TODAY()-ROUNDDOWN(E122,0)&lt;(WEEKDAY(TODAY())+7))</formula>
    </cfRule>
  </conditionalFormatting>
  <conditionalFormatting sqref="D107">
    <cfRule type="timePeriod" dxfId="1784" priority="1753" timePeriod="lastWeek">
      <formula>AND(TODAY()-ROUNDDOWN(D107,0)&gt;=(WEEKDAY(TODAY())),TODAY()-ROUNDDOWN(D107,0)&lt;(WEEKDAY(TODAY())+7))</formula>
    </cfRule>
  </conditionalFormatting>
  <conditionalFormatting sqref="D112">
    <cfRule type="timePeriod" dxfId="1783" priority="1752" timePeriod="lastWeek">
      <formula>AND(TODAY()-ROUNDDOWN(D112,0)&gt;=(WEEKDAY(TODAY())),TODAY()-ROUNDDOWN(D112,0)&lt;(WEEKDAY(TODAY())+7))</formula>
    </cfRule>
  </conditionalFormatting>
  <conditionalFormatting sqref="D114">
    <cfRule type="timePeriod" dxfId="1782" priority="1751" timePeriod="lastWeek">
      <formula>AND(TODAY()-ROUNDDOWN(D114,0)&gt;=(WEEKDAY(TODAY())),TODAY()-ROUNDDOWN(D114,0)&lt;(WEEKDAY(TODAY())+7))</formula>
    </cfRule>
  </conditionalFormatting>
  <conditionalFormatting sqref="D117">
    <cfRule type="timePeriod" dxfId="1781" priority="1750" timePeriod="lastWeek">
      <formula>AND(TODAY()-ROUNDDOWN(D117,0)&gt;=(WEEKDAY(TODAY())),TODAY()-ROUNDDOWN(D117,0)&lt;(WEEKDAY(TODAY())+7))</formula>
    </cfRule>
  </conditionalFormatting>
  <conditionalFormatting sqref="D118">
    <cfRule type="timePeriod" dxfId="1780" priority="1749" timePeriod="lastWeek">
      <formula>AND(TODAY()-ROUNDDOWN(D118,0)&gt;=(WEEKDAY(TODAY())),TODAY()-ROUNDDOWN(D118,0)&lt;(WEEKDAY(TODAY())+7))</formula>
    </cfRule>
  </conditionalFormatting>
  <conditionalFormatting sqref="E121">
    <cfRule type="timePeriod" dxfId="1779" priority="1748" timePeriod="lastWeek">
      <formula>AND(TODAY()-ROUNDDOWN(E121,0)&gt;=(WEEKDAY(TODAY())),TODAY()-ROUNDDOWN(E121,0)&lt;(WEEKDAY(TODAY())+7))</formula>
    </cfRule>
  </conditionalFormatting>
  <conditionalFormatting sqref="D12">
    <cfRule type="timePeriod" dxfId="1778" priority="1747" timePeriod="lastWeek">
      <formula>AND(TODAY()-ROUNDDOWN(D12,0)&gt;=(WEEKDAY(TODAY())),TODAY()-ROUNDDOWN(D12,0)&lt;(WEEKDAY(TODAY())+7))</formula>
    </cfRule>
  </conditionalFormatting>
  <conditionalFormatting sqref="D20:D21 D25 D188:D189 D193 D335 D338 D427:D428 D432 D533:D534 D539:D541 D704:D705 D712:D713 D852:D855 D862:D863 D1024:D1027 D1034:D1035 D1193:D1196 D1203:D1204 D1357:D1358 D1363:D1364">
    <cfRule type="timePeriod" dxfId="1777" priority="1746" timePeriod="lastWeek">
      <formula>AND(TODAY()-ROUNDDOWN(D20,0)&gt;=(WEEKDAY(TODAY())),TODAY()-ROUNDDOWN(D20,0)&lt;(WEEKDAY(TODAY())+7))</formula>
    </cfRule>
  </conditionalFormatting>
  <conditionalFormatting sqref="E30">
    <cfRule type="timePeriod" dxfId="1776" priority="1745" timePeriod="lastWeek">
      <formula>AND(TODAY()-ROUNDDOWN(E30,0)&gt;=(WEEKDAY(TODAY())),TODAY()-ROUNDDOWN(E30,0)&lt;(WEEKDAY(TODAY())+7))</formula>
    </cfRule>
  </conditionalFormatting>
  <conditionalFormatting sqref="E32">
    <cfRule type="timePeriod" dxfId="1775" priority="1744" timePeriod="lastWeek">
      <formula>AND(TODAY()-ROUNDDOWN(E32,0)&gt;=(WEEKDAY(TODAY())),TODAY()-ROUNDDOWN(E32,0)&lt;(WEEKDAY(TODAY())+7))</formula>
    </cfRule>
  </conditionalFormatting>
  <conditionalFormatting sqref="E34">
    <cfRule type="timePeriod" dxfId="1774" priority="1743" timePeriod="lastWeek">
      <formula>AND(TODAY()-ROUNDDOWN(E34,0)&gt;=(WEEKDAY(TODAY())),TODAY()-ROUNDDOWN(E34,0)&lt;(WEEKDAY(TODAY())+7))</formula>
    </cfRule>
  </conditionalFormatting>
  <conditionalFormatting sqref="D67">
    <cfRule type="timePeriod" dxfId="1773" priority="1742" timePeriod="lastWeek">
      <formula>AND(TODAY()-ROUNDDOWN(D67,0)&gt;=(WEEKDAY(TODAY())),TODAY()-ROUNDDOWN(D67,0)&lt;(WEEKDAY(TODAY())+7))</formula>
    </cfRule>
  </conditionalFormatting>
  <conditionalFormatting sqref="D68">
    <cfRule type="timePeriod" dxfId="1772" priority="1741" timePeriod="lastWeek">
      <formula>AND(TODAY()-ROUNDDOWN(D68,0)&gt;=(WEEKDAY(TODAY())),TODAY()-ROUNDDOWN(D68,0)&lt;(WEEKDAY(TODAY())+7))</formula>
    </cfRule>
  </conditionalFormatting>
  <conditionalFormatting sqref="D73">
    <cfRule type="timePeriod" dxfId="1771" priority="1740" timePeriod="lastWeek">
      <formula>AND(TODAY()-ROUNDDOWN(D73,0)&gt;=(WEEKDAY(TODAY())),TODAY()-ROUNDDOWN(D73,0)&lt;(WEEKDAY(TODAY())+7))</formula>
    </cfRule>
  </conditionalFormatting>
  <conditionalFormatting sqref="D75">
    <cfRule type="timePeriod" dxfId="1770" priority="1739" timePeriod="lastWeek">
      <formula>AND(TODAY()-ROUNDDOWN(D75,0)&gt;=(WEEKDAY(TODAY())),TODAY()-ROUNDDOWN(D75,0)&lt;(WEEKDAY(TODAY())+7))</formula>
    </cfRule>
  </conditionalFormatting>
  <conditionalFormatting sqref="D77">
    <cfRule type="timePeriod" dxfId="1769" priority="1738" timePeriod="lastWeek">
      <formula>AND(TODAY()-ROUNDDOWN(D77,0)&gt;=(WEEKDAY(TODAY())),TODAY()-ROUNDDOWN(D77,0)&lt;(WEEKDAY(TODAY())+7))</formula>
    </cfRule>
  </conditionalFormatting>
  <conditionalFormatting sqref="D82">
    <cfRule type="timePeriod" dxfId="1768" priority="1737" timePeriod="lastWeek">
      <formula>AND(TODAY()-ROUNDDOWN(D82,0)&gt;=(WEEKDAY(TODAY())),TODAY()-ROUNDDOWN(D82,0)&lt;(WEEKDAY(TODAY())+7))</formula>
    </cfRule>
  </conditionalFormatting>
  <conditionalFormatting sqref="D84">
    <cfRule type="timePeriod" dxfId="1767" priority="1736" timePeriod="lastWeek">
      <formula>AND(TODAY()-ROUNDDOWN(D84,0)&gt;=(WEEKDAY(TODAY())),TODAY()-ROUNDDOWN(D84,0)&lt;(WEEKDAY(TODAY())+7))</formula>
    </cfRule>
  </conditionalFormatting>
  <conditionalFormatting sqref="D91">
    <cfRule type="timePeriod" dxfId="1766" priority="1735" timePeriod="lastWeek">
      <formula>AND(TODAY()-ROUNDDOWN(D91,0)&gt;=(WEEKDAY(TODAY())),TODAY()-ROUNDDOWN(D91,0)&lt;(WEEKDAY(TODAY())+7))</formula>
    </cfRule>
  </conditionalFormatting>
  <conditionalFormatting sqref="D93">
    <cfRule type="timePeriod" dxfId="1765" priority="1734" timePeriod="lastWeek">
      <formula>AND(TODAY()-ROUNDDOWN(D93,0)&gt;=(WEEKDAY(TODAY())),TODAY()-ROUNDDOWN(D93,0)&lt;(WEEKDAY(TODAY())+7))</formula>
    </cfRule>
  </conditionalFormatting>
  <conditionalFormatting sqref="D95">
    <cfRule type="timePeriod" dxfId="1764" priority="1733" timePeriod="lastWeek">
      <formula>AND(TODAY()-ROUNDDOWN(D95,0)&gt;=(WEEKDAY(TODAY())),TODAY()-ROUNDDOWN(D95,0)&lt;(WEEKDAY(TODAY())+7))</formula>
    </cfRule>
  </conditionalFormatting>
  <conditionalFormatting sqref="E104">
    <cfRule type="timePeriod" dxfId="1763" priority="1732" timePeriod="lastWeek">
      <formula>AND(TODAY()-ROUNDDOWN(E104,0)&gt;=(WEEKDAY(TODAY())),TODAY()-ROUNDDOWN(E104,0)&lt;(WEEKDAY(TODAY())+7))</formula>
    </cfRule>
  </conditionalFormatting>
  <conditionalFormatting sqref="D109">
    <cfRule type="timePeriod" dxfId="1762" priority="1731" timePeriod="lastWeek">
      <formula>AND(TODAY()-ROUNDDOWN(D109,0)&gt;=(WEEKDAY(TODAY())),TODAY()-ROUNDDOWN(D109,0)&lt;(WEEKDAY(TODAY())+7))</formula>
    </cfRule>
  </conditionalFormatting>
  <conditionalFormatting sqref="D111">
    <cfRule type="timePeriod" dxfId="1761" priority="1730" timePeriod="lastWeek">
      <formula>AND(TODAY()-ROUNDDOWN(D111,0)&gt;=(WEEKDAY(TODAY())),TODAY()-ROUNDDOWN(D111,0)&lt;(WEEKDAY(TODAY())+7))</formula>
    </cfRule>
  </conditionalFormatting>
  <conditionalFormatting sqref="D113">
    <cfRule type="timePeriod" dxfId="1760" priority="1729" timePeriod="lastWeek">
      <formula>AND(TODAY()-ROUNDDOWN(D113,0)&gt;=(WEEKDAY(TODAY())),TODAY()-ROUNDDOWN(D113,0)&lt;(WEEKDAY(TODAY())+7))</formula>
    </cfRule>
  </conditionalFormatting>
  <conditionalFormatting sqref="D126">
    <cfRule type="timePeriod" dxfId="1759" priority="1728" timePeriod="lastWeek">
      <formula>AND(TODAY()-ROUNDDOWN(D126,0)&gt;=(WEEKDAY(TODAY())),TODAY()-ROUNDDOWN(D126,0)&lt;(WEEKDAY(TODAY())+7))</formula>
    </cfRule>
  </conditionalFormatting>
  <conditionalFormatting sqref="E128">
    <cfRule type="timePeriod" dxfId="1758" priority="1727" timePeriod="lastWeek">
      <formula>AND(TODAY()-ROUNDDOWN(E128,0)&gt;=(WEEKDAY(TODAY())),TODAY()-ROUNDDOWN(E128,0)&lt;(WEEKDAY(TODAY())+7))</formula>
    </cfRule>
  </conditionalFormatting>
  <conditionalFormatting sqref="D127">
    <cfRule type="timePeriod" dxfId="1757" priority="1726" timePeriod="lastWeek">
      <formula>AND(TODAY()-ROUNDDOWN(D127,0)&gt;=(WEEKDAY(TODAY())),TODAY()-ROUNDDOWN(D127,0)&lt;(WEEKDAY(TODAY())+7))</formula>
    </cfRule>
  </conditionalFormatting>
  <conditionalFormatting sqref="D128">
    <cfRule type="timePeriod" dxfId="1756" priority="1725" timePeriod="lastWeek">
      <formula>AND(TODAY()-ROUNDDOWN(D128,0)&gt;=(WEEKDAY(TODAY())),TODAY()-ROUNDDOWN(D128,0)&lt;(WEEKDAY(TODAY())+7))</formula>
    </cfRule>
  </conditionalFormatting>
  <conditionalFormatting sqref="D144">
    <cfRule type="timePeriod" dxfId="1755" priority="1724" timePeriod="lastWeek">
      <formula>AND(TODAY()-ROUNDDOWN(D144,0)&gt;=(WEEKDAY(TODAY())),TODAY()-ROUNDDOWN(D144,0)&lt;(WEEKDAY(TODAY())+7))</formula>
    </cfRule>
  </conditionalFormatting>
  <conditionalFormatting sqref="D139">
    <cfRule type="timePeriod" dxfId="1754" priority="1723" timePeriod="lastWeek">
      <formula>AND(TODAY()-ROUNDDOWN(D139,0)&gt;=(WEEKDAY(TODAY())),TODAY()-ROUNDDOWN(D139,0)&lt;(WEEKDAY(TODAY())+7))</formula>
    </cfRule>
  </conditionalFormatting>
  <conditionalFormatting sqref="D140">
    <cfRule type="timePeriod" dxfId="1753" priority="1722" timePeriod="lastWeek">
      <formula>AND(TODAY()-ROUNDDOWN(D140,0)&gt;=(WEEKDAY(TODAY())),TODAY()-ROUNDDOWN(D140,0)&lt;(WEEKDAY(TODAY())+7))</formula>
    </cfRule>
  </conditionalFormatting>
  <conditionalFormatting sqref="D138">
    <cfRule type="timePeriod" dxfId="1752" priority="1721" timePeriod="lastWeek">
      <formula>AND(TODAY()-ROUNDDOWN(D138,0)&gt;=(WEEKDAY(TODAY())),TODAY()-ROUNDDOWN(D138,0)&lt;(WEEKDAY(TODAY())+7))</formula>
    </cfRule>
  </conditionalFormatting>
  <conditionalFormatting sqref="D129">
    <cfRule type="timePeriod" dxfId="1751" priority="1720" timePeriod="lastWeek">
      <formula>AND(TODAY()-ROUNDDOWN(D129,0)&gt;=(WEEKDAY(TODAY())),TODAY()-ROUNDDOWN(D129,0)&lt;(WEEKDAY(TODAY())+7))</formula>
    </cfRule>
  </conditionalFormatting>
  <conditionalFormatting sqref="D131">
    <cfRule type="timePeriod" dxfId="1750" priority="1719" timePeriod="lastWeek">
      <formula>AND(TODAY()-ROUNDDOWN(D131,0)&gt;=(WEEKDAY(TODAY())),TODAY()-ROUNDDOWN(D131,0)&lt;(WEEKDAY(TODAY())+7))</formula>
    </cfRule>
  </conditionalFormatting>
  <conditionalFormatting sqref="D141">
    <cfRule type="timePeriod" dxfId="1749" priority="1718" timePeriod="lastWeek">
      <formula>AND(TODAY()-ROUNDDOWN(D141,0)&gt;=(WEEKDAY(TODAY())),TODAY()-ROUNDDOWN(D141,0)&lt;(WEEKDAY(TODAY())+7))</formula>
    </cfRule>
  </conditionalFormatting>
  <conditionalFormatting sqref="E138">
    <cfRule type="timePeriod" dxfId="1748" priority="1717" timePeriod="lastWeek">
      <formula>AND(TODAY()-ROUNDDOWN(E138,0)&gt;=(WEEKDAY(TODAY())),TODAY()-ROUNDDOWN(E138,0)&lt;(WEEKDAY(TODAY())+7))</formula>
    </cfRule>
  </conditionalFormatting>
  <conditionalFormatting sqref="D137">
    <cfRule type="timePeriod" dxfId="1747" priority="1716" timePeriod="lastWeek">
      <formula>AND(TODAY()-ROUNDDOWN(D137,0)&gt;=(WEEKDAY(TODAY())),TODAY()-ROUNDDOWN(D137,0)&lt;(WEEKDAY(TODAY())+7))</formula>
    </cfRule>
  </conditionalFormatting>
  <conditionalFormatting sqref="D132">
    <cfRule type="timePeriod" dxfId="1746" priority="1715" timePeriod="lastWeek">
      <formula>AND(TODAY()-ROUNDDOWN(D132,0)&gt;=(WEEKDAY(TODAY())),TODAY()-ROUNDDOWN(D132,0)&lt;(WEEKDAY(TODAY())+7))</formula>
    </cfRule>
  </conditionalFormatting>
  <conditionalFormatting sqref="E132">
    <cfRule type="timePeriod" dxfId="1745" priority="1714" timePeriod="lastWeek">
      <formula>AND(TODAY()-ROUNDDOWN(E132,0)&gt;=(WEEKDAY(TODAY())),TODAY()-ROUNDDOWN(E132,0)&lt;(WEEKDAY(TODAY())+7))</formula>
    </cfRule>
  </conditionalFormatting>
  <conditionalFormatting sqref="E137">
    <cfRule type="timePeriod" dxfId="1744" priority="1713" timePeriod="lastWeek">
      <formula>AND(TODAY()-ROUNDDOWN(E137,0)&gt;=(WEEKDAY(TODAY())),TODAY()-ROUNDDOWN(E137,0)&lt;(WEEKDAY(TODAY())+7))</formula>
    </cfRule>
  </conditionalFormatting>
  <conditionalFormatting sqref="D130">
    <cfRule type="timePeriod" dxfId="1743" priority="1712" timePeriod="lastWeek">
      <formula>AND(TODAY()-ROUNDDOWN(D130,0)&gt;=(WEEKDAY(TODAY())),TODAY()-ROUNDDOWN(D130,0)&lt;(WEEKDAY(TODAY())+7))</formula>
    </cfRule>
  </conditionalFormatting>
  <conditionalFormatting sqref="D136">
    <cfRule type="timePeriod" dxfId="1742" priority="1711" timePeriod="lastWeek">
      <formula>AND(TODAY()-ROUNDDOWN(D136,0)&gt;=(WEEKDAY(TODAY())),TODAY()-ROUNDDOWN(D136,0)&lt;(WEEKDAY(TODAY())+7))</formula>
    </cfRule>
  </conditionalFormatting>
  <conditionalFormatting sqref="E141">
    <cfRule type="timePeriod" dxfId="1741" priority="1710" timePeriod="lastWeek">
      <formula>AND(TODAY()-ROUNDDOWN(E141,0)&gt;=(WEEKDAY(TODAY())),TODAY()-ROUNDDOWN(E141,0)&lt;(WEEKDAY(TODAY())+7))</formula>
    </cfRule>
  </conditionalFormatting>
  <conditionalFormatting sqref="E140">
    <cfRule type="timePeriod" dxfId="1740" priority="1709" timePeriod="lastWeek">
      <formula>AND(TODAY()-ROUNDDOWN(E140,0)&gt;=(WEEKDAY(TODAY())),TODAY()-ROUNDDOWN(E140,0)&lt;(WEEKDAY(TODAY())+7))</formula>
    </cfRule>
  </conditionalFormatting>
  <conditionalFormatting sqref="D208">
    <cfRule type="timePeriod" dxfId="1739" priority="1708" timePeriod="lastWeek">
      <formula>AND(TODAY()-ROUNDDOWN(D208,0)&gt;=(WEEKDAY(TODAY())),TODAY()-ROUNDDOWN(D208,0)&lt;(WEEKDAY(TODAY())+7))</formula>
    </cfRule>
  </conditionalFormatting>
  <conditionalFormatting sqref="D209">
    <cfRule type="timePeriod" dxfId="1738" priority="1707" timePeriod="lastWeek">
      <formula>AND(TODAY()-ROUNDDOWN(D209,0)&gt;=(WEEKDAY(TODAY())),TODAY()-ROUNDDOWN(D209,0)&lt;(WEEKDAY(TODAY())+7))</formula>
    </cfRule>
  </conditionalFormatting>
  <conditionalFormatting sqref="D175">
    <cfRule type="timePeriod" dxfId="1737" priority="1706" timePeriod="lastWeek">
      <formula>AND(TODAY()-ROUNDDOWN(D175,0)&gt;=(WEEKDAY(TODAY())),TODAY()-ROUNDDOWN(D175,0)&lt;(WEEKDAY(TODAY())+7))</formula>
    </cfRule>
  </conditionalFormatting>
  <conditionalFormatting sqref="E180">
    <cfRule type="timePeriod" dxfId="1736" priority="1705" timePeriod="lastWeek">
      <formula>AND(TODAY()-ROUNDDOWN(E180,0)&gt;=(WEEKDAY(TODAY())),TODAY()-ROUNDDOWN(E180,0)&lt;(WEEKDAY(TODAY())+7))</formula>
    </cfRule>
  </conditionalFormatting>
  <conditionalFormatting sqref="D153">
    <cfRule type="timePeriod" dxfId="1735" priority="1704" timePeriod="lastWeek">
      <formula>AND(TODAY()-ROUNDDOWN(D153,0)&gt;=(WEEKDAY(TODAY())),TODAY()-ROUNDDOWN(D153,0)&lt;(WEEKDAY(TODAY())+7))</formula>
    </cfRule>
  </conditionalFormatting>
  <conditionalFormatting sqref="D211">
    <cfRule type="timePeriod" dxfId="1734" priority="1703" timePeriod="lastWeek">
      <formula>AND(TODAY()-ROUNDDOWN(D211,0)&gt;=(WEEKDAY(TODAY())),TODAY()-ROUNDDOWN(D211,0)&lt;(WEEKDAY(TODAY())+7))</formula>
    </cfRule>
  </conditionalFormatting>
  <conditionalFormatting sqref="D180">
    <cfRule type="timePeriod" dxfId="1733" priority="1702" timePeriod="lastWeek">
      <formula>AND(TODAY()-ROUNDDOWN(D180,0)&gt;=(WEEKDAY(TODAY())),TODAY()-ROUNDDOWN(D180,0)&lt;(WEEKDAY(TODAY())+7))</formula>
    </cfRule>
  </conditionalFormatting>
  <conditionalFormatting sqref="D148">
    <cfRule type="timePeriod" dxfId="1732" priority="1701" timePeriod="lastWeek">
      <formula>AND(TODAY()-ROUNDDOWN(D148,0)&gt;=(WEEKDAY(TODAY())),TODAY()-ROUNDDOWN(D148,0)&lt;(WEEKDAY(TODAY())+7))</formula>
    </cfRule>
  </conditionalFormatting>
  <conditionalFormatting sqref="D151">
    <cfRule type="timePeriod" dxfId="1731" priority="1700" timePeriod="lastWeek">
      <formula>AND(TODAY()-ROUNDDOWN(D151,0)&gt;=(WEEKDAY(TODAY())),TODAY()-ROUNDDOWN(D151,0)&lt;(WEEKDAY(TODAY())+7))</formula>
    </cfRule>
  </conditionalFormatting>
  <conditionalFormatting sqref="D179">
    <cfRule type="timePeriod" dxfId="1730" priority="1699" timePeriod="lastWeek">
      <formula>AND(TODAY()-ROUNDDOWN(D179,0)&gt;=(WEEKDAY(TODAY())),TODAY()-ROUNDDOWN(D179,0)&lt;(WEEKDAY(TODAY())+7))</formula>
    </cfRule>
  </conditionalFormatting>
  <conditionalFormatting sqref="D149">
    <cfRule type="timePeriod" dxfId="1729" priority="1698" timePeriod="lastWeek">
      <formula>AND(TODAY()-ROUNDDOWN(D149,0)&gt;=(WEEKDAY(TODAY())),TODAY()-ROUNDDOWN(D149,0)&lt;(WEEKDAY(TODAY())+7))</formula>
    </cfRule>
  </conditionalFormatting>
  <conditionalFormatting sqref="E149">
    <cfRule type="timePeriod" dxfId="1728" priority="1697" timePeriod="lastWeek">
      <formula>AND(TODAY()-ROUNDDOWN(E149,0)&gt;=(WEEKDAY(TODAY())),TODAY()-ROUNDDOWN(E149,0)&lt;(WEEKDAY(TODAY())+7))</formula>
    </cfRule>
  </conditionalFormatting>
  <conditionalFormatting sqref="D206">
    <cfRule type="timePeriod" dxfId="1727" priority="1696" timePeriod="lastWeek">
      <formula>AND(TODAY()-ROUNDDOWN(D206,0)&gt;=(WEEKDAY(TODAY())),TODAY()-ROUNDDOWN(D206,0)&lt;(WEEKDAY(TODAY())+7))</formula>
    </cfRule>
  </conditionalFormatting>
  <conditionalFormatting sqref="D210">
    <cfRule type="timePeriod" dxfId="1726" priority="1695" timePeriod="lastWeek">
      <formula>AND(TODAY()-ROUNDDOWN(D210,0)&gt;=(WEEKDAY(TODAY())),TODAY()-ROUNDDOWN(D210,0)&lt;(WEEKDAY(TODAY())+7))</formula>
    </cfRule>
  </conditionalFormatting>
  <conditionalFormatting sqref="D207">
    <cfRule type="timePeriod" dxfId="1725" priority="1694" timePeriod="lastWeek">
      <formula>AND(TODAY()-ROUNDDOWN(D207,0)&gt;=(WEEKDAY(TODAY())),TODAY()-ROUNDDOWN(D207,0)&lt;(WEEKDAY(TODAY())+7))</formula>
    </cfRule>
  </conditionalFormatting>
  <conditionalFormatting sqref="D145">
    <cfRule type="timePeriod" dxfId="1724" priority="1693" timePeriod="lastWeek">
      <formula>AND(TODAY()-ROUNDDOWN(D145,0)&gt;=(WEEKDAY(TODAY())),TODAY()-ROUNDDOWN(D145,0)&lt;(WEEKDAY(TODAY())+7))</formula>
    </cfRule>
  </conditionalFormatting>
  <conditionalFormatting sqref="D215">
    <cfRule type="timePeriod" dxfId="1723" priority="1692" timePeriod="lastWeek">
      <formula>AND(TODAY()-ROUNDDOWN(D215,0)&gt;=(WEEKDAY(TODAY())),TODAY()-ROUNDDOWN(D215,0)&lt;(WEEKDAY(TODAY())+7))</formula>
    </cfRule>
  </conditionalFormatting>
  <conditionalFormatting sqref="D167">
    <cfRule type="timePeriod" dxfId="1722" priority="1691" timePeriod="lastWeek">
      <formula>AND(TODAY()-ROUNDDOWN(D167,0)&gt;=(WEEKDAY(TODAY())),TODAY()-ROUNDDOWN(D167,0)&lt;(WEEKDAY(TODAY())+7))</formula>
    </cfRule>
  </conditionalFormatting>
  <conditionalFormatting sqref="D164">
    <cfRule type="timePeriod" dxfId="1721" priority="1690" timePeriod="lastWeek">
      <formula>AND(TODAY()-ROUNDDOWN(D164,0)&gt;=(WEEKDAY(TODAY())),TODAY()-ROUNDDOWN(D164,0)&lt;(WEEKDAY(TODAY())+7))</formula>
    </cfRule>
  </conditionalFormatting>
  <conditionalFormatting sqref="D163">
    <cfRule type="timePeriod" dxfId="1720" priority="1689" timePeriod="lastWeek">
      <formula>AND(TODAY()-ROUNDDOWN(D163,0)&gt;=(WEEKDAY(TODAY())),TODAY()-ROUNDDOWN(D163,0)&lt;(WEEKDAY(TODAY())+7))</formula>
    </cfRule>
  </conditionalFormatting>
  <conditionalFormatting sqref="D155">
    <cfRule type="timePeriod" dxfId="1719" priority="1688" timePeriod="lastWeek">
      <formula>AND(TODAY()-ROUNDDOWN(D155,0)&gt;=(WEEKDAY(TODAY())),TODAY()-ROUNDDOWN(D155,0)&lt;(WEEKDAY(TODAY())+7))</formula>
    </cfRule>
  </conditionalFormatting>
  <conditionalFormatting sqref="D143">
    <cfRule type="timePeriod" dxfId="1718" priority="1687" timePeriod="lastWeek">
      <formula>AND(TODAY()-ROUNDDOWN(D143,0)&gt;=(WEEKDAY(TODAY())),TODAY()-ROUNDDOWN(D143,0)&lt;(WEEKDAY(TODAY())+7))</formula>
    </cfRule>
  </conditionalFormatting>
  <conditionalFormatting sqref="D152">
    <cfRule type="timePeriod" dxfId="1717" priority="1686" timePeriod="lastWeek">
      <formula>AND(TODAY()-ROUNDDOWN(D152,0)&gt;=(WEEKDAY(TODAY())),TODAY()-ROUNDDOWN(D152,0)&lt;(WEEKDAY(TODAY())+7))</formula>
    </cfRule>
  </conditionalFormatting>
  <conditionalFormatting sqref="D213">
    <cfRule type="timePeriod" dxfId="1716" priority="1685" timePeriod="lastWeek">
      <formula>AND(TODAY()-ROUNDDOWN(D213,0)&gt;=(WEEKDAY(TODAY())),TODAY()-ROUNDDOWN(D213,0)&lt;(WEEKDAY(TODAY())+7))</formula>
    </cfRule>
  </conditionalFormatting>
  <conditionalFormatting sqref="D173">
    <cfRule type="timePeriod" dxfId="1715" priority="1684" timePeriod="lastWeek">
      <formula>AND(TODAY()-ROUNDDOWN(D173,0)&gt;=(WEEKDAY(TODAY())),TODAY()-ROUNDDOWN(D173,0)&lt;(WEEKDAY(TODAY())+7))</formula>
    </cfRule>
  </conditionalFormatting>
  <conditionalFormatting sqref="D150">
    <cfRule type="timePeriod" dxfId="1714" priority="1683" timePeriod="lastWeek">
      <formula>AND(TODAY()-ROUNDDOWN(D150,0)&gt;=(WEEKDAY(TODAY())),TODAY()-ROUNDDOWN(D150,0)&lt;(WEEKDAY(TODAY())+7))</formula>
    </cfRule>
  </conditionalFormatting>
  <conditionalFormatting sqref="D156">
    <cfRule type="timePeriod" dxfId="1713" priority="1682" timePeriod="lastWeek">
      <formula>AND(TODAY()-ROUNDDOWN(D156,0)&gt;=(WEEKDAY(TODAY())),TODAY()-ROUNDDOWN(D156,0)&lt;(WEEKDAY(TODAY())+7))</formula>
    </cfRule>
  </conditionalFormatting>
  <conditionalFormatting sqref="D177">
    <cfRule type="timePeriod" dxfId="1712" priority="1681" timePeriod="lastWeek">
      <formula>AND(TODAY()-ROUNDDOWN(D177,0)&gt;=(WEEKDAY(TODAY())),TODAY()-ROUNDDOWN(D177,0)&lt;(WEEKDAY(TODAY())+7))</formula>
    </cfRule>
  </conditionalFormatting>
  <conditionalFormatting sqref="D178">
    <cfRule type="timePeriod" dxfId="1711" priority="1680" timePeriod="lastWeek">
      <formula>AND(TODAY()-ROUNDDOWN(D178,0)&gt;=(WEEKDAY(TODAY())),TODAY()-ROUNDDOWN(D178,0)&lt;(WEEKDAY(TODAY())+7))</formula>
    </cfRule>
  </conditionalFormatting>
  <conditionalFormatting sqref="D174">
    <cfRule type="timePeriod" dxfId="1710" priority="1679" timePeriod="lastWeek">
      <formula>AND(TODAY()-ROUNDDOWN(D174,0)&gt;=(WEEKDAY(TODAY())),TODAY()-ROUNDDOWN(D174,0)&lt;(WEEKDAY(TODAY())+7))</formula>
    </cfRule>
  </conditionalFormatting>
  <conditionalFormatting sqref="D176">
    <cfRule type="timePeriod" dxfId="1709" priority="1678" timePeriod="lastWeek">
      <formula>AND(TODAY()-ROUNDDOWN(D176,0)&gt;=(WEEKDAY(TODAY())),TODAY()-ROUNDDOWN(D176,0)&lt;(WEEKDAY(TODAY())+7))</formula>
    </cfRule>
  </conditionalFormatting>
  <conditionalFormatting sqref="E220">
    <cfRule type="timePeriod" dxfId="1708" priority="1677" timePeriod="lastWeek">
      <formula>AND(TODAY()-ROUNDDOWN(E220,0)&gt;=(WEEKDAY(TODAY())),TODAY()-ROUNDDOWN(E220,0)&lt;(WEEKDAY(TODAY())+7))</formula>
    </cfRule>
  </conditionalFormatting>
  <conditionalFormatting sqref="D158">
    <cfRule type="timePeriod" dxfId="1707" priority="1676" timePeriod="lastWeek">
      <formula>AND(TODAY()-ROUNDDOWN(D158,0)&gt;=(WEEKDAY(TODAY())),TODAY()-ROUNDDOWN(D158,0)&lt;(WEEKDAY(TODAY())+7))</formula>
    </cfRule>
  </conditionalFormatting>
  <conditionalFormatting sqref="D160">
    <cfRule type="timePeriod" dxfId="1706" priority="1675" timePeriod="lastWeek">
      <formula>AND(TODAY()-ROUNDDOWN(D160,0)&gt;=(WEEKDAY(TODAY())),TODAY()-ROUNDDOWN(D160,0)&lt;(WEEKDAY(TODAY())+7))</formula>
    </cfRule>
  </conditionalFormatting>
  <conditionalFormatting sqref="D170">
    <cfRule type="timePeriod" dxfId="1705" priority="1674" timePeriod="lastWeek">
      <formula>AND(TODAY()-ROUNDDOWN(D170,0)&gt;=(WEEKDAY(TODAY())),TODAY()-ROUNDDOWN(D170,0)&lt;(WEEKDAY(TODAY())+7))</formula>
    </cfRule>
  </conditionalFormatting>
  <conditionalFormatting sqref="D157">
    <cfRule type="timePeriod" dxfId="1704" priority="1673" timePeriod="lastWeek">
      <formula>AND(TODAY()-ROUNDDOWN(D157,0)&gt;=(WEEKDAY(TODAY())),TODAY()-ROUNDDOWN(D157,0)&lt;(WEEKDAY(TODAY())+7))</formula>
    </cfRule>
  </conditionalFormatting>
  <conditionalFormatting sqref="E181">
    <cfRule type="timePeriod" dxfId="1703" priority="1672" timePeriod="lastWeek">
      <formula>AND(TODAY()-ROUNDDOWN(E181,0)&gt;=(WEEKDAY(TODAY())),TODAY()-ROUNDDOWN(E181,0)&lt;(WEEKDAY(TODAY())+7))</formula>
    </cfRule>
  </conditionalFormatting>
  <conditionalFormatting sqref="D142">
    <cfRule type="timePeriod" dxfId="1702" priority="1671" timePeriod="lastWeek">
      <formula>AND(TODAY()-ROUNDDOWN(D142,0)&gt;=(WEEKDAY(TODAY())),TODAY()-ROUNDDOWN(D142,0)&lt;(WEEKDAY(TODAY())+7))</formula>
    </cfRule>
  </conditionalFormatting>
  <conditionalFormatting sqref="D204">
    <cfRule type="timePeriod" dxfId="1701" priority="1670" timePeriod="lastWeek">
      <formula>AND(TODAY()-ROUNDDOWN(D204,0)&gt;=(WEEKDAY(TODAY())),TODAY()-ROUNDDOWN(D204,0)&lt;(WEEKDAY(TODAY())+7))</formula>
    </cfRule>
  </conditionalFormatting>
  <conditionalFormatting sqref="D162">
    <cfRule type="timePeriod" dxfId="1700" priority="1669" timePeriod="lastWeek">
      <formula>AND(TODAY()-ROUNDDOWN(D162,0)&gt;=(WEEKDAY(TODAY())),TODAY()-ROUNDDOWN(D162,0)&lt;(WEEKDAY(TODAY())+7))</formula>
    </cfRule>
  </conditionalFormatting>
  <conditionalFormatting sqref="E142">
    <cfRule type="timePeriod" dxfId="1699" priority="1668" timePeriod="lastWeek">
      <formula>AND(TODAY()-ROUNDDOWN(E142,0)&gt;=(WEEKDAY(TODAY())),TODAY()-ROUNDDOWN(E142,0)&lt;(WEEKDAY(TODAY())+7))</formula>
    </cfRule>
  </conditionalFormatting>
  <conditionalFormatting sqref="D228">
    <cfRule type="timePeriod" dxfId="1698" priority="1667" timePeriod="lastWeek">
      <formula>AND(TODAY()-ROUNDDOWN(D228,0)&gt;=(WEEKDAY(TODAY())),TODAY()-ROUNDDOWN(D228,0)&lt;(WEEKDAY(TODAY())+7))</formula>
    </cfRule>
  </conditionalFormatting>
  <conditionalFormatting sqref="E216">
    <cfRule type="timePeriod" dxfId="1697" priority="1666" timePeriod="lastWeek">
      <formula>AND(TODAY()-ROUNDDOWN(E216,0)&gt;=(WEEKDAY(TODAY())),TODAY()-ROUNDDOWN(E216,0)&lt;(WEEKDAY(TODAY())+7))</formula>
    </cfRule>
  </conditionalFormatting>
  <conditionalFormatting sqref="E218">
    <cfRule type="timePeriod" dxfId="1696" priority="1665" timePeriod="lastWeek">
      <formula>AND(TODAY()-ROUNDDOWN(E218,0)&gt;=(WEEKDAY(TODAY())),TODAY()-ROUNDDOWN(E218,0)&lt;(WEEKDAY(TODAY())+7))</formula>
    </cfRule>
  </conditionalFormatting>
  <conditionalFormatting sqref="D233">
    <cfRule type="timePeriod" dxfId="1695" priority="1664" timePeriod="lastWeek">
      <formula>AND(TODAY()-ROUNDDOWN(D233,0)&gt;=(WEEKDAY(TODAY())),TODAY()-ROUNDDOWN(D233,0)&lt;(WEEKDAY(TODAY())+7))</formula>
    </cfRule>
  </conditionalFormatting>
  <conditionalFormatting sqref="D234">
    <cfRule type="timePeriod" dxfId="1694" priority="1663" timePeriod="lastWeek">
      <formula>AND(TODAY()-ROUNDDOWN(D234,0)&gt;=(WEEKDAY(TODAY())),TODAY()-ROUNDDOWN(D234,0)&lt;(WEEKDAY(TODAY())+7))</formula>
    </cfRule>
  </conditionalFormatting>
  <conditionalFormatting sqref="D212">
    <cfRule type="timePeriod" dxfId="1693" priority="1662" timePeriod="lastWeek">
      <formula>AND(TODAY()-ROUNDDOWN(D212,0)&gt;=(WEEKDAY(TODAY())),TODAY()-ROUNDDOWN(D212,0)&lt;(WEEKDAY(TODAY())+7))</formula>
    </cfRule>
  </conditionalFormatting>
  <conditionalFormatting sqref="E217">
    <cfRule type="timePeriod" dxfId="1692" priority="1661" timePeriod="lastWeek">
      <formula>AND(TODAY()-ROUNDDOWN(E217,0)&gt;=(WEEKDAY(TODAY())),TODAY()-ROUNDDOWN(E217,0)&lt;(WEEKDAY(TODAY())+7))</formula>
    </cfRule>
  </conditionalFormatting>
  <conditionalFormatting sqref="E221">
    <cfRule type="timePeriod" dxfId="1691" priority="1660" timePeriod="lastWeek">
      <formula>AND(TODAY()-ROUNDDOWN(E221,0)&gt;=(WEEKDAY(TODAY())),TODAY()-ROUNDDOWN(E221,0)&lt;(WEEKDAY(TODAY())+7))</formula>
    </cfRule>
  </conditionalFormatting>
  <conditionalFormatting sqref="D147">
    <cfRule type="timePeriod" dxfId="1690" priority="1659" timePeriod="lastWeek">
      <formula>AND(TODAY()-ROUNDDOWN(D147,0)&gt;=(WEEKDAY(TODAY())),TODAY()-ROUNDDOWN(D147,0)&lt;(WEEKDAY(TODAY())+7))</formula>
    </cfRule>
  </conditionalFormatting>
  <conditionalFormatting sqref="D235">
    <cfRule type="timePeriod" dxfId="1689" priority="1658" timePeriod="lastWeek">
      <formula>AND(TODAY()-ROUNDDOWN(D235,0)&gt;=(WEEKDAY(TODAY())),TODAY()-ROUNDDOWN(D235,0)&lt;(WEEKDAY(TODAY())+7))</formula>
    </cfRule>
  </conditionalFormatting>
  <conditionalFormatting sqref="D227">
    <cfRule type="timePeriod" dxfId="1688" priority="1657" timePeriod="lastWeek">
      <formula>AND(TODAY()-ROUNDDOWN(D227,0)&gt;=(WEEKDAY(TODAY())),TODAY()-ROUNDDOWN(D227,0)&lt;(WEEKDAY(TODAY())+7))</formula>
    </cfRule>
  </conditionalFormatting>
  <conditionalFormatting sqref="D232">
    <cfRule type="timePeriod" dxfId="1687" priority="1656" timePeriod="lastWeek">
      <formula>AND(TODAY()-ROUNDDOWN(D232,0)&gt;=(WEEKDAY(TODAY())),TODAY()-ROUNDDOWN(D232,0)&lt;(WEEKDAY(TODAY())+7))</formula>
    </cfRule>
  </conditionalFormatting>
  <conditionalFormatting sqref="D237">
    <cfRule type="timePeriod" dxfId="1686" priority="1655" timePeriod="lastWeek">
      <formula>AND(TODAY()-ROUNDDOWN(D237,0)&gt;=(WEEKDAY(TODAY())),TODAY()-ROUNDDOWN(D237,0)&lt;(WEEKDAY(TODAY())+7))</formula>
    </cfRule>
  </conditionalFormatting>
  <conditionalFormatting sqref="E237">
    <cfRule type="timePeriod" dxfId="1685" priority="1654" timePeriod="lastWeek">
      <formula>AND(TODAY()-ROUNDDOWN(E237,0)&gt;=(WEEKDAY(TODAY())),TODAY()-ROUNDDOWN(E237,0)&lt;(WEEKDAY(TODAY())+7))</formula>
    </cfRule>
  </conditionalFormatting>
  <conditionalFormatting sqref="D223">
    <cfRule type="timePeriod" dxfId="1684" priority="1653" timePeriod="lastWeek">
      <formula>AND(TODAY()-ROUNDDOWN(D223,0)&gt;=(WEEKDAY(TODAY())),TODAY()-ROUNDDOWN(D223,0)&lt;(WEEKDAY(TODAY())+7))</formula>
    </cfRule>
  </conditionalFormatting>
  <conditionalFormatting sqref="D224">
    <cfRule type="timePeriod" dxfId="1683" priority="1652" timePeriod="lastWeek">
      <formula>AND(TODAY()-ROUNDDOWN(D224,0)&gt;=(WEEKDAY(TODAY())),TODAY()-ROUNDDOWN(D224,0)&lt;(WEEKDAY(TODAY())+7))</formula>
    </cfRule>
  </conditionalFormatting>
  <conditionalFormatting sqref="D236">
    <cfRule type="timePeriod" dxfId="1682" priority="1651" timePeriod="lastWeek">
      <formula>AND(TODAY()-ROUNDDOWN(D236,0)&gt;=(WEEKDAY(TODAY())),TODAY()-ROUNDDOWN(D236,0)&lt;(WEEKDAY(TODAY())+7))</formula>
    </cfRule>
  </conditionalFormatting>
  <conditionalFormatting sqref="E234">
    <cfRule type="timePeriod" dxfId="1681" priority="1650" timePeriod="lastWeek">
      <formula>AND(TODAY()-ROUNDDOWN(E234,0)&gt;=(WEEKDAY(TODAY())),TODAY()-ROUNDDOWN(E234,0)&lt;(WEEKDAY(TODAY())+7))</formula>
    </cfRule>
  </conditionalFormatting>
  <conditionalFormatting sqref="D222">
    <cfRule type="timePeriod" dxfId="1680" priority="1649" timePeriod="lastWeek">
      <formula>AND(TODAY()-ROUNDDOWN(D222,0)&gt;=(WEEKDAY(TODAY())),TODAY()-ROUNDDOWN(D222,0)&lt;(WEEKDAY(TODAY())+7))</formula>
    </cfRule>
  </conditionalFormatting>
  <conditionalFormatting sqref="D225">
    <cfRule type="timePeriod" dxfId="1679" priority="1648" timePeriod="lastWeek">
      <formula>AND(TODAY()-ROUNDDOWN(D225,0)&gt;=(WEEKDAY(TODAY())),TODAY()-ROUNDDOWN(D225,0)&lt;(WEEKDAY(TODAY())+7))</formula>
    </cfRule>
  </conditionalFormatting>
  <conditionalFormatting sqref="D226">
    <cfRule type="timePeriod" dxfId="1678" priority="1647" timePeriod="lastWeek">
      <formula>AND(TODAY()-ROUNDDOWN(D226,0)&gt;=(WEEKDAY(TODAY())),TODAY()-ROUNDDOWN(D226,0)&lt;(WEEKDAY(TODAY())+7))</formula>
    </cfRule>
  </conditionalFormatting>
  <conditionalFormatting sqref="D229">
    <cfRule type="timePeriod" dxfId="1677" priority="1646" timePeriod="lastWeek">
      <formula>AND(TODAY()-ROUNDDOWN(D229,0)&gt;=(WEEKDAY(TODAY())),TODAY()-ROUNDDOWN(D229,0)&lt;(WEEKDAY(TODAY())+7))</formula>
    </cfRule>
  </conditionalFormatting>
  <conditionalFormatting sqref="E229">
    <cfRule type="timePeriod" dxfId="1676" priority="1645" timePeriod="lastWeek">
      <formula>AND(TODAY()-ROUNDDOWN(E229,0)&gt;=(WEEKDAY(TODAY())),TODAY()-ROUNDDOWN(E229,0)&lt;(WEEKDAY(TODAY())+7))</formula>
    </cfRule>
  </conditionalFormatting>
  <conditionalFormatting sqref="D230">
    <cfRule type="timePeriod" dxfId="1675" priority="1644" timePeriod="lastWeek">
      <formula>AND(TODAY()-ROUNDDOWN(D230,0)&gt;=(WEEKDAY(TODAY())),TODAY()-ROUNDDOWN(D230,0)&lt;(WEEKDAY(TODAY())+7))</formula>
    </cfRule>
  </conditionalFormatting>
  <conditionalFormatting sqref="E230">
    <cfRule type="timePeriod" dxfId="1674" priority="1643" timePeriod="lastWeek">
      <formula>AND(TODAY()-ROUNDDOWN(E230,0)&gt;=(WEEKDAY(TODAY())),TODAY()-ROUNDDOWN(E230,0)&lt;(WEEKDAY(TODAY())+7))</formula>
    </cfRule>
  </conditionalFormatting>
  <conditionalFormatting sqref="E233">
    <cfRule type="timePeriod" dxfId="1673" priority="1642" timePeriod="lastWeek">
      <formula>AND(TODAY()-ROUNDDOWN(E233,0)&gt;=(WEEKDAY(TODAY())),TODAY()-ROUNDDOWN(E233,0)&lt;(WEEKDAY(TODAY())+7))</formula>
    </cfRule>
  </conditionalFormatting>
  <conditionalFormatting sqref="D146">
    <cfRule type="timePeriod" dxfId="1672" priority="1641" timePeriod="lastWeek">
      <formula>AND(TODAY()-ROUNDDOWN(D146,0)&gt;=(WEEKDAY(TODAY())),TODAY()-ROUNDDOWN(D146,0)&lt;(WEEKDAY(TODAY())+7))</formula>
    </cfRule>
  </conditionalFormatting>
  <conditionalFormatting sqref="E146">
    <cfRule type="timePeriod" dxfId="1671" priority="1640" timePeriod="lastWeek">
      <formula>AND(TODAY()-ROUNDDOWN(E146,0)&gt;=(WEEKDAY(TODAY())),TODAY()-ROUNDDOWN(E146,0)&lt;(WEEKDAY(TODAY())+7))</formula>
    </cfRule>
  </conditionalFormatting>
  <conditionalFormatting sqref="E219">
    <cfRule type="timePeriod" dxfId="1670" priority="1639" timePeriod="lastWeek">
      <formula>AND(TODAY()-ROUNDDOWN(E219,0)&gt;=(WEEKDAY(TODAY())),TODAY()-ROUNDDOWN(E219,0)&lt;(WEEKDAY(TODAY())+7))</formula>
    </cfRule>
  </conditionalFormatting>
  <conditionalFormatting sqref="D238">
    <cfRule type="timePeriod" dxfId="1669" priority="1638" timePeriod="lastWeek">
      <formula>AND(TODAY()-ROUNDDOWN(D238,0)&gt;=(WEEKDAY(TODAY())),TODAY()-ROUNDDOWN(D238,0)&lt;(WEEKDAY(TODAY())+7))</formula>
    </cfRule>
  </conditionalFormatting>
  <conditionalFormatting sqref="E240">
    <cfRule type="timePeriod" dxfId="1668" priority="1637" timePeriod="lastWeek">
      <formula>AND(TODAY()-ROUNDDOWN(E240,0)&gt;=(WEEKDAY(TODAY())),TODAY()-ROUNDDOWN(E240,0)&lt;(WEEKDAY(TODAY())+7))</formula>
    </cfRule>
  </conditionalFormatting>
  <conditionalFormatting sqref="D239">
    <cfRule type="timePeriod" dxfId="1667" priority="1636" timePeriod="lastWeek">
      <formula>AND(TODAY()-ROUNDDOWN(D239,0)&gt;=(WEEKDAY(TODAY())),TODAY()-ROUNDDOWN(D239,0)&lt;(WEEKDAY(TODAY())+7))</formula>
    </cfRule>
  </conditionalFormatting>
  <conditionalFormatting sqref="D240">
    <cfRule type="timePeriod" dxfId="1666" priority="1635" timePeriod="lastWeek">
      <formula>AND(TODAY()-ROUNDDOWN(D240,0)&gt;=(WEEKDAY(TODAY())),TODAY()-ROUNDDOWN(D240,0)&lt;(WEEKDAY(TODAY())+7))</formula>
    </cfRule>
  </conditionalFormatting>
  <conditionalFormatting sqref="E143">
    <cfRule type="timePeriod" dxfId="1665" priority="1634" timePeriod="lastWeek">
      <formula>AND(TODAY()-ROUNDDOWN(E143,0)&gt;=(WEEKDAY(TODAY())),TODAY()-ROUNDDOWN(E143,0)&lt;(WEEKDAY(TODAY())+7))</formula>
    </cfRule>
  </conditionalFormatting>
  <conditionalFormatting sqref="D154">
    <cfRule type="timePeriod" dxfId="1664" priority="1633" timePeriod="lastWeek">
      <formula>AND(TODAY()-ROUNDDOWN(D154,0)&gt;=(WEEKDAY(TODAY())),TODAY()-ROUNDDOWN(D154,0)&lt;(WEEKDAY(TODAY())+7))</formula>
    </cfRule>
  </conditionalFormatting>
  <conditionalFormatting sqref="D159">
    <cfRule type="timePeriod" dxfId="1663" priority="1632" timePeriod="lastWeek">
      <formula>AND(TODAY()-ROUNDDOWN(D159,0)&gt;=(WEEKDAY(TODAY())),TODAY()-ROUNDDOWN(D159,0)&lt;(WEEKDAY(TODAY())+7))</formula>
    </cfRule>
  </conditionalFormatting>
  <conditionalFormatting sqref="D161">
    <cfRule type="timePeriod" dxfId="1662" priority="1631" timePeriod="lastWeek">
      <formula>AND(TODAY()-ROUNDDOWN(D161,0)&gt;=(WEEKDAY(TODAY())),TODAY()-ROUNDDOWN(D161,0)&lt;(WEEKDAY(TODAY())+7))</formula>
    </cfRule>
  </conditionalFormatting>
  <conditionalFormatting sqref="D165">
    <cfRule type="timePeriod" dxfId="1661" priority="1630" timePeriod="lastWeek">
      <formula>AND(TODAY()-ROUNDDOWN(D165,0)&gt;=(WEEKDAY(TODAY())),TODAY()-ROUNDDOWN(D165,0)&lt;(WEEKDAY(TODAY())+7))</formula>
    </cfRule>
  </conditionalFormatting>
  <conditionalFormatting sqref="D168">
    <cfRule type="timePeriod" dxfId="1660" priority="1629" timePeriod="lastWeek">
      <formula>AND(TODAY()-ROUNDDOWN(D168,0)&gt;=(WEEKDAY(TODAY())),TODAY()-ROUNDDOWN(D168,0)&lt;(WEEKDAY(TODAY())+7))</formula>
    </cfRule>
  </conditionalFormatting>
  <conditionalFormatting sqref="D171">
    <cfRule type="timePeriod" dxfId="1659" priority="1628" timePeriod="lastWeek">
      <formula>AND(TODAY()-ROUNDDOWN(D171,0)&gt;=(WEEKDAY(TODAY())),TODAY()-ROUNDDOWN(D171,0)&lt;(WEEKDAY(TODAY())+7))</formula>
    </cfRule>
  </conditionalFormatting>
  <conditionalFormatting sqref="D166">
    <cfRule type="timePeriod" dxfId="1658" priority="1627" timePeriod="lastWeek">
      <formula>AND(TODAY()-ROUNDDOWN(D166,0)&gt;=(WEEKDAY(TODAY())),TODAY()-ROUNDDOWN(D166,0)&lt;(WEEKDAY(TODAY())+7))</formula>
    </cfRule>
  </conditionalFormatting>
  <conditionalFormatting sqref="D169">
    <cfRule type="timePeriod" dxfId="1657" priority="1626" timePeriod="lastWeek">
      <formula>AND(TODAY()-ROUNDDOWN(D169,0)&gt;=(WEEKDAY(TODAY())),TODAY()-ROUNDDOWN(D169,0)&lt;(WEEKDAY(TODAY())+7))</formula>
    </cfRule>
  </conditionalFormatting>
  <conditionalFormatting sqref="D172">
    <cfRule type="timePeriod" dxfId="1656" priority="1625" timePeriod="lastWeek">
      <formula>AND(TODAY()-ROUNDDOWN(D172,0)&gt;=(WEEKDAY(TODAY())),TODAY()-ROUNDDOWN(D172,0)&lt;(WEEKDAY(TODAY())+7))</formula>
    </cfRule>
  </conditionalFormatting>
  <conditionalFormatting sqref="D203">
    <cfRule type="timePeriod" dxfId="1655" priority="1624" timePeriod="lastWeek">
      <formula>AND(TODAY()-ROUNDDOWN(D203,0)&gt;=(WEEKDAY(TODAY())),TODAY()-ROUNDDOWN(D203,0)&lt;(WEEKDAY(TODAY())+7))</formula>
    </cfRule>
  </conditionalFormatting>
  <conditionalFormatting sqref="D260">
    <cfRule type="timePeriod" dxfId="1654" priority="1623" timePeriod="lastWeek">
      <formula>AND(TODAY()-ROUNDDOWN(D260,0)&gt;=(WEEKDAY(TODAY())),TODAY()-ROUNDDOWN(D260,0)&lt;(WEEKDAY(TODAY())+7))</formula>
    </cfRule>
  </conditionalFormatting>
  <conditionalFormatting sqref="D255">
    <cfRule type="timePeriod" dxfId="1653" priority="1622" timePeriod="lastWeek">
      <formula>AND(TODAY()-ROUNDDOWN(D255,0)&gt;=(WEEKDAY(TODAY())),TODAY()-ROUNDDOWN(D255,0)&lt;(WEEKDAY(TODAY())+7))</formula>
    </cfRule>
  </conditionalFormatting>
  <conditionalFormatting sqref="D256">
    <cfRule type="timePeriod" dxfId="1652" priority="1621" timePeriod="lastWeek">
      <formula>AND(TODAY()-ROUNDDOWN(D256,0)&gt;=(WEEKDAY(TODAY())),TODAY()-ROUNDDOWN(D256,0)&lt;(WEEKDAY(TODAY())+7))</formula>
    </cfRule>
  </conditionalFormatting>
  <conditionalFormatting sqref="D254">
    <cfRule type="timePeriod" dxfId="1651" priority="1620" timePeriod="lastWeek">
      <formula>AND(TODAY()-ROUNDDOWN(D254,0)&gt;=(WEEKDAY(TODAY())),TODAY()-ROUNDDOWN(D254,0)&lt;(WEEKDAY(TODAY())+7))</formula>
    </cfRule>
  </conditionalFormatting>
  <conditionalFormatting sqref="D241">
    <cfRule type="timePeriod" dxfId="1650" priority="1619" timePeriod="lastWeek">
      <formula>AND(TODAY()-ROUNDDOWN(D241,0)&gt;=(WEEKDAY(TODAY())),TODAY()-ROUNDDOWN(D241,0)&lt;(WEEKDAY(TODAY())+7))</formula>
    </cfRule>
  </conditionalFormatting>
  <conditionalFormatting sqref="D246">
    <cfRule type="timePeriod" dxfId="1649" priority="1618" timePeriod="lastWeek">
      <formula>AND(TODAY()-ROUNDDOWN(D246,0)&gt;=(WEEKDAY(TODAY())),TODAY()-ROUNDDOWN(D246,0)&lt;(WEEKDAY(TODAY())+7))</formula>
    </cfRule>
  </conditionalFormatting>
  <conditionalFormatting sqref="D257">
    <cfRule type="timePeriod" dxfId="1648" priority="1617" timePeriod="lastWeek">
      <formula>AND(TODAY()-ROUNDDOWN(D257,0)&gt;=(WEEKDAY(TODAY())),TODAY()-ROUNDDOWN(D257,0)&lt;(WEEKDAY(TODAY())+7))</formula>
    </cfRule>
  </conditionalFormatting>
  <conditionalFormatting sqref="E254">
    <cfRule type="timePeriod" dxfId="1647" priority="1616" timePeriod="lastWeek">
      <formula>AND(TODAY()-ROUNDDOWN(E254,0)&gt;=(WEEKDAY(TODAY())),TODAY()-ROUNDDOWN(E254,0)&lt;(WEEKDAY(TODAY())+7))</formula>
    </cfRule>
  </conditionalFormatting>
  <conditionalFormatting sqref="D253">
    <cfRule type="timePeriod" dxfId="1646" priority="1615" timePeriod="lastWeek">
      <formula>AND(TODAY()-ROUNDDOWN(D253,0)&gt;=(WEEKDAY(TODAY())),TODAY()-ROUNDDOWN(D253,0)&lt;(WEEKDAY(TODAY())+7))</formula>
    </cfRule>
  </conditionalFormatting>
  <conditionalFormatting sqref="D248">
    <cfRule type="timePeriod" dxfId="1645" priority="1614" timePeriod="lastWeek">
      <formula>AND(TODAY()-ROUNDDOWN(D248,0)&gt;=(WEEKDAY(TODAY())),TODAY()-ROUNDDOWN(D248,0)&lt;(WEEKDAY(TODAY())+7))</formula>
    </cfRule>
  </conditionalFormatting>
  <conditionalFormatting sqref="E248">
    <cfRule type="timePeriod" dxfId="1644" priority="1613" timePeriod="lastWeek">
      <formula>AND(TODAY()-ROUNDDOWN(E248,0)&gt;=(WEEKDAY(TODAY())),TODAY()-ROUNDDOWN(E248,0)&lt;(WEEKDAY(TODAY())+7))</formula>
    </cfRule>
  </conditionalFormatting>
  <conditionalFormatting sqref="E253">
    <cfRule type="timePeriod" dxfId="1643" priority="1612" timePeriod="lastWeek">
      <formula>AND(TODAY()-ROUNDDOWN(E253,0)&gt;=(WEEKDAY(TODAY())),TODAY()-ROUNDDOWN(E253,0)&lt;(WEEKDAY(TODAY())+7))</formula>
    </cfRule>
  </conditionalFormatting>
  <conditionalFormatting sqref="D243">
    <cfRule type="timePeriod" dxfId="1642" priority="1611" timePeriod="lastWeek">
      <formula>AND(TODAY()-ROUNDDOWN(D243,0)&gt;=(WEEKDAY(TODAY())),TODAY()-ROUNDDOWN(D243,0)&lt;(WEEKDAY(TODAY())+7))</formula>
    </cfRule>
  </conditionalFormatting>
  <conditionalFormatting sqref="D252">
    <cfRule type="timePeriod" dxfId="1641" priority="1610" timePeriod="lastWeek">
      <formula>AND(TODAY()-ROUNDDOWN(D252,0)&gt;=(WEEKDAY(TODAY())),TODAY()-ROUNDDOWN(D252,0)&lt;(WEEKDAY(TODAY())+7))</formula>
    </cfRule>
  </conditionalFormatting>
  <conditionalFormatting sqref="E257">
    <cfRule type="timePeriod" dxfId="1640" priority="1609" timePeriod="lastWeek">
      <formula>AND(TODAY()-ROUNDDOWN(E257,0)&gt;=(WEEKDAY(TODAY())),TODAY()-ROUNDDOWN(E257,0)&lt;(WEEKDAY(TODAY())+7))</formula>
    </cfRule>
  </conditionalFormatting>
  <conditionalFormatting sqref="E256">
    <cfRule type="timePeriod" dxfId="1639" priority="1608" timePeriod="lastWeek">
      <formula>AND(TODAY()-ROUNDDOWN(E256,0)&gt;=(WEEKDAY(TODAY())),TODAY()-ROUNDDOWN(E256,0)&lt;(WEEKDAY(TODAY())+7))</formula>
    </cfRule>
  </conditionalFormatting>
  <conditionalFormatting sqref="D302">
    <cfRule type="timePeriod" dxfId="1638" priority="1607" timePeriod="lastWeek">
      <formula>AND(TODAY()-ROUNDDOWN(D302,0)&gt;=(WEEKDAY(TODAY())),TODAY()-ROUNDDOWN(D302,0)&lt;(WEEKDAY(TODAY())+7))</formula>
    </cfRule>
  </conditionalFormatting>
  <conditionalFormatting sqref="D278">
    <cfRule type="timePeriod" dxfId="1637" priority="1606" timePeriod="lastWeek">
      <formula>AND(TODAY()-ROUNDDOWN(D278,0)&gt;=(WEEKDAY(TODAY())),TODAY()-ROUNDDOWN(D278,0)&lt;(WEEKDAY(TODAY())+7))</formula>
    </cfRule>
  </conditionalFormatting>
  <conditionalFormatting sqref="E283">
    <cfRule type="timePeriod" dxfId="1636" priority="1605" timePeriod="lastWeek">
      <formula>AND(TODAY()-ROUNDDOWN(E283,0)&gt;=(WEEKDAY(TODAY())),TODAY()-ROUNDDOWN(E283,0)&lt;(WEEKDAY(TODAY())+7))</formula>
    </cfRule>
  </conditionalFormatting>
  <conditionalFormatting sqref="D283">
    <cfRule type="timePeriod" dxfId="1635" priority="1604" timePeriod="lastWeek">
      <formula>AND(TODAY()-ROUNDDOWN(D283,0)&gt;=(WEEKDAY(TODAY())),TODAY()-ROUNDDOWN(D283,0)&lt;(WEEKDAY(TODAY())+7))</formula>
    </cfRule>
  </conditionalFormatting>
  <conditionalFormatting sqref="D264">
    <cfRule type="timePeriod" dxfId="1634" priority="1603" timePeriod="lastWeek">
      <formula>AND(TODAY()-ROUNDDOWN(D264,0)&gt;=(WEEKDAY(TODAY())),TODAY()-ROUNDDOWN(D264,0)&lt;(WEEKDAY(TODAY())+7))</formula>
    </cfRule>
  </conditionalFormatting>
  <conditionalFormatting sqref="D298">
    <cfRule type="timePeriod" dxfId="1633" priority="1602" timePeriod="lastWeek">
      <formula>AND(TODAY()-ROUNDDOWN(D298,0)&gt;=(WEEKDAY(TODAY())),TODAY()-ROUNDDOWN(D298,0)&lt;(WEEKDAY(TODAY())+7))</formula>
    </cfRule>
  </conditionalFormatting>
  <conditionalFormatting sqref="D267">
    <cfRule type="timePeriod" dxfId="1632" priority="1601" timePeriod="lastWeek">
      <formula>AND(TODAY()-ROUNDDOWN(D267,0)&gt;=(WEEKDAY(TODAY())),TODAY()-ROUNDDOWN(D267,0)&lt;(WEEKDAY(TODAY())+7))</formula>
    </cfRule>
  </conditionalFormatting>
  <conditionalFormatting sqref="D282">
    <cfRule type="timePeriod" dxfId="1631" priority="1600" timePeriod="lastWeek">
      <formula>AND(TODAY()-ROUNDDOWN(D282,0)&gt;=(WEEKDAY(TODAY())),TODAY()-ROUNDDOWN(D282,0)&lt;(WEEKDAY(TODAY())+7))</formula>
    </cfRule>
  </conditionalFormatting>
  <conditionalFormatting sqref="D265">
    <cfRule type="timePeriod" dxfId="1630" priority="1599" timePeriod="lastWeek">
      <formula>AND(TODAY()-ROUNDDOWN(D265,0)&gt;=(WEEKDAY(TODAY())),TODAY()-ROUNDDOWN(D265,0)&lt;(WEEKDAY(TODAY())+7))</formula>
    </cfRule>
  </conditionalFormatting>
  <conditionalFormatting sqref="E265">
    <cfRule type="timePeriod" dxfId="1629" priority="1598" timePeriod="lastWeek">
      <formula>AND(TODAY()-ROUNDDOWN(E265,0)&gt;=(WEEKDAY(TODAY())),TODAY()-ROUNDDOWN(E265,0)&lt;(WEEKDAY(TODAY())+7))</formula>
    </cfRule>
  </conditionalFormatting>
  <conditionalFormatting sqref="D290">
    <cfRule type="timePeriod" dxfId="1628" priority="1597" timePeriod="lastWeek">
      <formula>AND(TODAY()-ROUNDDOWN(D290,0)&gt;=(WEEKDAY(TODAY())),TODAY()-ROUNDDOWN(D290,0)&lt;(WEEKDAY(TODAY())+7))</formula>
    </cfRule>
  </conditionalFormatting>
  <conditionalFormatting sqref="D303">
    <cfRule type="timePeriod" dxfId="1627" priority="1596" timePeriod="lastWeek">
      <formula>AND(TODAY()-ROUNDDOWN(D303,0)&gt;=(WEEKDAY(TODAY())),TODAY()-ROUNDDOWN(D303,0)&lt;(WEEKDAY(TODAY())+7))</formula>
    </cfRule>
  </conditionalFormatting>
  <conditionalFormatting sqref="D299">
    <cfRule type="timePeriod" dxfId="1626" priority="1595" timePeriod="lastWeek">
      <formula>AND(TODAY()-ROUNDDOWN(D299,0)&gt;=(WEEKDAY(TODAY())),TODAY()-ROUNDDOWN(D299,0)&lt;(WEEKDAY(TODAY())+7))</formula>
    </cfRule>
  </conditionalFormatting>
  <conditionalFormatting sqref="D304">
    <cfRule type="timePeriod" dxfId="1625" priority="1594" timePeriod="lastWeek">
      <formula>AND(TODAY()-ROUNDDOWN(D304,0)&gt;=(WEEKDAY(TODAY())),TODAY()-ROUNDDOWN(D304,0)&lt;(WEEKDAY(TODAY())+7))</formula>
    </cfRule>
  </conditionalFormatting>
  <conditionalFormatting sqref="D261">
    <cfRule type="timePeriod" dxfId="1624" priority="1593" timePeriod="lastWeek">
      <formula>AND(TODAY()-ROUNDDOWN(D261,0)&gt;=(WEEKDAY(TODAY())),TODAY()-ROUNDDOWN(D261,0)&lt;(WEEKDAY(TODAY())+7))</formula>
    </cfRule>
  </conditionalFormatting>
  <conditionalFormatting sqref="D306">
    <cfRule type="timePeriod" dxfId="1623" priority="1592" timePeriod="lastWeek">
      <formula>AND(TODAY()-ROUNDDOWN(D306,0)&gt;=(WEEKDAY(TODAY())),TODAY()-ROUNDDOWN(D306,0)&lt;(WEEKDAY(TODAY())+7))</formula>
    </cfRule>
  </conditionalFormatting>
  <conditionalFormatting sqref="D274">
    <cfRule type="timePeriod" dxfId="1622" priority="1591" timePeriod="lastWeek">
      <formula>AND(TODAY()-ROUNDDOWN(D274,0)&gt;=(WEEKDAY(TODAY())),TODAY()-ROUNDDOWN(D274,0)&lt;(WEEKDAY(TODAY())+7))</formula>
    </cfRule>
  </conditionalFormatting>
  <conditionalFormatting sqref="D297">
    <cfRule type="timePeriod" dxfId="1621" priority="1590" timePeriod="lastWeek">
      <formula>AND(TODAY()-ROUNDDOWN(D297,0)&gt;=(WEEKDAY(TODAY())),TODAY()-ROUNDDOWN(D297,0)&lt;(WEEKDAY(TODAY())+7))</formula>
    </cfRule>
  </conditionalFormatting>
  <conditionalFormatting sqref="D273">
    <cfRule type="timePeriod" dxfId="1620" priority="1589" timePeriod="lastWeek">
      <formula>AND(TODAY()-ROUNDDOWN(D273,0)&gt;=(WEEKDAY(TODAY())),TODAY()-ROUNDDOWN(D273,0)&lt;(WEEKDAY(TODAY())+7))</formula>
    </cfRule>
  </conditionalFormatting>
  <conditionalFormatting sqref="D288">
    <cfRule type="timePeriod" dxfId="1619" priority="1588" timePeriod="lastWeek">
      <formula>AND(TODAY()-ROUNDDOWN(D288,0)&gt;=(WEEKDAY(TODAY())),TODAY()-ROUNDDOWN(D288,0)&lt;(WEEKDAY(TODAY())+7))</formula>
    </cfRule>
  </conditionalFormatting>
  <conditionalFormatting sqref="D291">
    <cfRule type="timePeriod" dxfId="1618" priority="1587" timePeriod="lastWeek">
      <formula>AND(TODAY()-ROUNDDOWN(D291,0)&gt;=(WEEKDAY(TODAY())),TODAY()-ROUNDDOWN(D291,0)&lt;(WEEKDAY(TODAY())+7))</formula>
    </cfRule>
  </conditionalFormatting>
  <conditionalFormatting sqref="D259">
    <cfRule type="timePeriod" dxfId="1617" priority="1586" timePeriod="lastWeek">
      <formula>AND(TODAY()-ROUNDDOWN(D259,0)&gt;=(WEEKDAY(TODAY())),TODAY()-ROUNDDOWN(D259,0)&lt;(WEEKDAY(TODAY())+7))</formula>
    </cfRule>
  </conditionalFormatting>
  <conditionalFormatting sqref="D268">
    <cfRule type="timePeriod" dxfId="1616" priority="1585" timePeriod="lastWeek">
      <formula>AND(TODAY()-ROUNDDOWN(D268,0)&gt;=(WEEKDAY(TODAY())),TODAY()-ROUNDDOWN(D268,0)&lt;(WEEKDAY(TODAY())+7))</formula>
    </cfRule>
  </conditionalFormatting>
  <conditionalFormatting sqref="D289">
    <cfRule type="timePeriod" dxfId="1615" priority="1584" timePeriod="lastWeek">
      <formula>AND(TODAY()-ROUNDDOWN(D289,0)&gt;=(WEEKDAY(TODAY())),TODAY()-ROUNDDOWN(D289,0)&lt;(WEEKDAY(TODAY())+7))</formula>
    </cfRule>
  </conditionalFormatting>
  <conditionalFormatting sqref="D276">
    <cfRule type="timePeriod" dxfId="1614" priority="1583" timePeriod="lastWeek">
      <formula>AND(TODAY()-ROUNDDOWN(D276,0)&gt;=(WEEKDAY(TODAY())),TODAY()-ROUNDDOWN(D276,0)&lt;(WEEKDAY(TODAY())+7))</formula>
    </cfRule>
  </conditionalFormatting>
  <conditionalFormatting sqref="D266">
    <cfRule type="timePeriod" dxfId="1613" priority="1582" timePeriod="lastWeek">
      <formula>AND(TODAY()-ROUNDDOWN(D266,0)&gt;=(WEEKDAY(TODAY())),TODAY()-ROUNDDOWN(D266,0)&lt;(WEEKDAY(TODAY())+7))</formula>
    </cfRule>
  </conditionalFormatting>
  <conditionalFormatting sqref="D280">
    <cfRule type="timePeriod" dxfId="1612" priority="1581" timePeriod="lastWeek">
      <formula>AND(TODAY()-ROUNDDOWN(D280,0)&gt;=(WEEKDAY(TODAY())),TODAY()-ROUNDDOWN(D280,0)&lt;(WEEKDAY(TODAY())+7))</formula>
    </cfRule>
  </conditionalFormatting>
  <conditionalFormatting sqref="D281">
    <cfRule type="timePeriod" dxfId="1611" priority="1580" timePeriod="lastWeek">
      <formula>AND(TODAY()-ROUNDDOWN(D281,0)&gt;=(WEEKDAY(TODAY())),TODAY()-ROUNDDOWN(D281,0)&lt;(WEEKDAY(TODAY())+7))</formula>
    </cfRule>
  </conditionalFormatting>
  <conditionalFormatting sqref="D277">
    <cfRule type="timePeriod" dxfId="1610" priority="1579" timePeriod="lastWeek">
      <formula>AND(TODAY()-ROUNDDOWN(D277,0)&gt;=(WEEKDAY(TODAY())),TODAY()-ROUNDDOWN(D277,0)&lt;(WEEKDAY(TODAY())+7))</formula>
    </cfRule>
  </conditionalFormatting>
  <conditionalFormatting sqref="D279">
    <cfRule type="timePeriod" dxfId="1609" priority="1578" timePeriod="lastWeek">
      <formula>AND(TODAY()-ROUNDDOWN(D279,0)&gt;=(WEEKDAY(TODAY())),TODAY()-ROUNDDOWN(D279,0)&lt;(WEEKDAY(TODAY())+7))</formula>
    </cfRule>
  </conditionalFormatting>
  <conditionalFormatting sqref="D294">
    <cfRule type="timePeriod" dxfId="1608" priority="1577" timePeriod="lastWeek">
      <formula>AND(TODAY()-ROUNDDOWN(D294,0)&gt;=(WEEKDAY(TODAY())),TODAY()-ROUNDDOWN(D294,0)&lt;(WEEKDAY(TODAY())+7))</formula>
    </cfRule>
  </conditionalFormatting>
  <conditionalFormatting sqref="D270">
    <cfRule type="timePeriod" dxfId="1607" priority="1576" timePeriod="lastWeek">
      <formula>AND(TODAY()-ROUNDDOWN(D270,0)&gt;=(WEEKDAY(TODAY())),TODAY()-ROUNDDOWN(D270,0)&lt;(WEEKDAY(TODAY())+7))</formula>
    </cfRule>
  </conditionalFormatting>
  <conditionalFormatting sqref="D301">
    <cfRule type="timePeriod" dxfId="1606" priority="1575" timePeriod="lastWeek">
      <formula>AND(TODAY()-ROUNDDOWN(D301,0)&gt;=(WEEKDAY(TODAY())),TODAY()-ROUNDDOWN(D301,0)&lt;(WEEKDAY(TODAY())+7))</formula>
    </cfRule>
  </conditionalFormatting>
  <conditionalFormatting sqref="D275">
    <cfRule type="timePeriod" dxfId="1605" priority="1574" timePeriod="lastWeek">
      <formula>AND(TODAY()-ROUNDDOWN(D275,0)&gt;=(WEEKDAY(TODAY())),TODAY()-ROUNDDOWN(D275,0)&lt;(WEEKDAY(TODAY())+7))</formula>
    </cfRule>
  </conditionalFormatting>
  <conditionalFormatting sqref="D269">
    <cfRule type="timePeriod" dxfId="1604" priority="1573" timePeriod="lastWeek">
      <formula>AND(TODAY()-ROUNDDOWN(D269,0)&gt;=(WEEKDAY(TODAY())),TODAY()-ROUNDDOWN(D269,0)&lt;(WEEKDAY(TODAY())+7))</formula>
    </cfRule>
  </conditionalFormatting>
  <conditionalFormatting sqref="E284">
    <cfRule type="timePeriod" dxfId="1603" priority="1572" timePeriod="lastWeek">
      <formula>AND(TODAY()-ROUNDDOWN(E284,0)&gt;=(WEEKDAY(TODAY())),TODAY()-ROUNDDOWN(E284,0)&lt;(WEEKDAY(TODAY())+7))</formula>
    </cfRule>
  </conditionalFormatting>
  <conditionalFormatting sqref="D258">
    <cfRule type="timePeriod" dxfId="1602" priority="1571" timePeriod="lastWeek">
      <formula>AND(TODAY()-ROUNDDOWN(D258,0)&gt;=(WEEKDAY(TODAY())),TODAY()-ROUNDDOWN(D258,0)&lt;(WEEKDAY(TODAY())+7))</formula>
    </cfRule>
  </conditionalFormatting>
  <conditionalFormatting sqref="D296">
    <cfRule type="timePeriod" dxfId="1601" priority="1570" timePeriod="lastWeek">
      <formula>AND(TODAY()-ROUNDDOWN(D296,0)&gt;=(WEEKDAY(TODAY())),TODAY()-ROUNDDOWN(D296,0)&lt;(WEEKDAY(TODAY())+7))</formula>
    </cfRule>
  </conditionalFormatting>
  <conditionalFormatting sqref="D272">
    <cfRule type="timePeriod" dxfId="1600" priority="1569" timePeriod="lastWeek">
      <formula>AND(TODAY()-ROUNDDOWN(D272,0)&gt;=(WEEKDAY(TODAY())),TODAY()-ROUNDDOWN(D272,0)&lt;(WEEKDAY(TODAY())+7))</formula>
    </cfRule>
  </conditionalFormatting>
  <conditionalFormatting sqref="E258">
    <cfRule type="timePeriod" dxfId="1599" priority="1568" timePeriod="lastWeek">
      <formula>AND(TODAY()-ROUNDDOWN(E258,0)&gt;=(WEEKDAY(TODAY())),TODAY()-ROUNDDOWN(E258,0)&lt;(WEEKDAY(TODAY())+7))</formula>
    </cfRule>
  </conditionalFormatting>
  <conditionalFormatting sqref="E307">
    <cfRule type="timePeriod" dxfId="1598" priority="1567" timePeriod="lastWeek">
      <formula>AND(TODAY()-ROUNDDOWN(E307,0)&gt;=(WEEKDAY(TODAY())),TODAY()-ROUNDDOWN(E307,0)&lt;(WEEKDAY(TODAY())+7))</formula>
    </cfRule>
  </conditionalFormatting>
  <conditionalFormatting sqref="E309">
    <cfRule type="timePeriod" dxfId="1597" priority="1566" timePeriod="lastWeek">
      <formula>AND(TODAY()-ROUNDDOWN(E309,0)&gt;=(WEEKDAY(TODAY())),TODAY()-ROUNDDOWN(E309,0)&lt;(WEEKDAY(TODAY())+7))</formula>
    </cfRule>
  </conditionalFormatting>
  <conditionalFormatting sqref="D312">
    <cfRule type="timePeriod" dxfId="1596" priority="1565" timePeriod="lastWeek">
      <formula>AND(TODAY()-ROUNDDOWN(D312,0)&gt;=(WEEKDAY(TODAY())),TODAY()-ROUNDDOWN(D312,0)&lt;(WEEKDAY(TODAY())+7))</formula>
    </cfRule>
  </conditionalFormatting>
  <conditionalFormatting sqref="D313">
    <cfRule type="timePeriod" dxfId="1595" priority="1564" timePeriod="lastWeek">
      <formula>AND(TODAY()-ROUNDDOWN(D313,0)&gt;=(WEEKDAY(TODAY())),TODAY()-ROUNDDOWN(D313,0)&lt;(WEEKDAY(TODAY())+7))</formula>
    </cfRule>
  </conditionalFormatting>
  <conditionalFormatting sqref="D295">
    <cfRule type="timePeriod" dxfId="1594" priority="1563" timePeriod="lastWeek">
      <formula>AND(TODAY()-ROUNDDOWN(D295,0)&gt;=(WEEKDAY(TODAY())),TODAY()-ROUNDDOWN(D295,0)&lt;(WEEKDAY(TODAY())+7))</formula>
    </cfRule>
  </conditionalFormatting>
  <conditionalFormatting sqref="E308">
    <cfRule type="timePeriod" dxfId="1593" priority="1562" timePeriod="lastWeek">
      <formula>AND(TODAY()-ROUNDDOWN(E308,0)&gt;=(WEEKDAY(TODAY())),TODAY()-ROUNDDOWN(E308,0)&lt;(WEEKDAY(TODAY())+7))</formula>
    </cfRule>
  </conditionalFormatting>
  <conditionalFormatting sqref="D263">
    <cfRule type="timePeriod" dxfId="1592" priority="1561" timePeriod="lastWeek">
      <formula>AND(TODAY()-ROUNDDOWN(D263,0)&gt;=(WEEKDAY(TODAY())),TODAY()-ROUNDDOWN(D263,0)&lt;(WEEKDAY(TODAY())+7))</formula>
    </cfRule>
  </conditionalFormatting>
  <conditionalFormatting sqref="D314">
    <cfRule type="timePeriod" dxfId="1591" priority="1560" timePeriod="lastWeek">
      <formula>AND(TODAY()-ROUNDDOWN(D314,0)&gt;=(WEEKDAY(TODAY())),TODAY()-ROUNDDOWN(D314,0)&lt;(WEEKDAY(TODAY())+7))</formula>
    </cfRule>
  </conditionalFormatting>
  <conditionalFormatting sqref="D311">
    <cfRule type="timePeriod" dxfId="1590" priority="1559" timePeriod="lastWeek">
      <formula>AND(TODAY()-ROUNDDOWN(D311,0)&gt;=(WEEKDAY(TODAY())),TODAY()-ROUNDDOWN(D311,0)&lt;(WEEKDAY(TODAY())+7))</formula>
    </cfRule>
  </conditionalFormatting>
  <conditionalFormatting sqref="D316">
    <cfRule type="timePeriod" dxfId="1589" priority="1558" timePeriod="lastWeek">
      <formula>AND(TODAY()-ROUNDDOWN(D316,0)&gt;=(WEEKDAY(TODAY())),TODAY()-ROUNDDOWN(D316,0)&lt;(WEEKDAY(TODAY())+7))</formula>
    </cfRule>
  </conditionalFormatting>
  <conditionalFormatting sqref="E316">
    <cfRule type="timePeriod" dxfId="1588" priority="1557" timePeriod="lastWeek">
      <formula>AND(TODAY()-ROUNDDOWN(E316,0)&gt;=(WEEKDAY(TODAY())),TODAY()-ROUNDDOWN(E316,0)&lt;(WEEKDAY(TODAY())+7))</formula>
    </cfRule>
  </conditionalFormatting>
  <conditionalFormatting sqref="D315">
    <cfRule type="timePeriod" dxfId="1587" priority="1556" timePeriod="lastWeek">
      <formula>AND(TODAY()-ROUNDDOWN(D315,0)&gt;=(WEEKDAY(TODAY())),TODAY()-ROUNDDOWN(D315,0)&lt;(WEEKDAY(TODAY())+7))</formula>
    </cfRule>
  </conditionalFormatting>
  <conditionalFormatting sqref="E313">
    <cfRule type="timePeriod" dxfId="1586" priority="1555" timePeriod="lastWeek">
      <formula>AND(TODAY()-ROUNDDOWN(E313,0)&gt;=(WEEKDAY(TODAY())),TODAY()-ROUNDDOWN(E313,0)&lt;(WEEKDAY(TODAY())+7))</formula>
    </cfRule>
  </conditionalFormatting>
  <conditionalFormatting sqref="E312">
    <cfRule type="timePeriod" dxfId="1585" priority="1554" timePeriod="lastWeek">
      <formula>AND(TODAY()-ROUNDDOWN(E312,0)&gt;=(WEEKDAY(TODAY())),TODAY()-ROUNDDOWN(E312,0)&lt;(WEEKDAY(TODAY())+7))</formula>
    </cfRule>
  </conditionalFormatting>
  <conditionalFormatting sqref="D262">
    <cfRule type="timePeriod" dxfId="1584" priority="1553" timePeriod="lastWeek">
      <formula>AND(TODAY()-ROUNDDOWN(D262,0)&gt;=(WEEKDAY(TODAY())),TODAY()-ROUNDDOWN(D262,0)&lt;(WEEKDAY(TODAY())+7))</formula>
    </cfRule>
  </conditionalFormatting>
  <conditionalFormatting sqref="E262">
    <cfRule type="timePeriod" dxfId="1583" priority="1552" timePeriod="lastWeek">
      <formula>AND(TODAY()-ROUNDDOWN(E262,0)&gt;=(WEEKDAY(TODAY())),TODAY()-ROUNDDOWN(E262,0)&lt;(WEEKDAY(TODAY())+7))</formula>
    </cfRule>
  </conditionalFormatting>
  <conditionalFormatting sqref="D287">
    <cfRule type="timePeriod" dxfId="1582" priority="1551" timePeriod="lastWeek">
      <formula>AND(TODAY()-ROUNDDOWN(D287,0)&gt;=(WEEKDAY(TODAY())),TODAY()-ROUNDDOWN(D287,0)&lt;(WEEKDAY(TODAY())+7))</formula>
    </cfRule>
  </conditionalFormatting>
  <conditionalFormatting sqref="E310">
    <cfRule type="timePeriod" dxfId="1581" priority="1550" timePeriod="lastWeek">
      <formula>AND(TODAY()-ROUNDDOWN(E310,0)&gt;=(WEEKDAY(TODAY())),TODAY()-ROUNDDOWN(E310,0)&lt;(WEEKDAY(TODAY())+7))</formula>
    </cfRule>
  </conditionalFormatting>
  <conditionalFormatting sqref="D317">
    <cfRule type="timePeriod" dxfId="1580" priority="1549" timePeriod="lastWeek">
      <formula>AND(TODAY()-ROUNDDOWN(D317,0)&gt;=(WEEKDAY(TODAY())),TODAY()-ROUNDDOWN(D317,0)&lt;(WEEKDAY(TODAY())+7))</formula>
    </cfRule>
  </conditionalFormatting>
  <conditionalFormatting sqref="E319">
    <cfRule type="timePeriod" dxfId="1579" priority="1548" timePeriod="lastWeek">
      <formula>AND(TODAY()-ROUNDDOWN(E319,0)&gt;=(WEEKDAY(TODAY())),TODAY()-ROUNDDOWN(E319,0)&lt;(WEEKDAY(TODAY())+7))</formula>
    </cfRule>
  </conditionalFormatting>
  <conditionalFormatting sqref="D318">
    <cfRule type="timePeriod" dxfId="1578" priority="1547" timePeriod="lastWeek">
      <formula>AND(TODAY()-ROUNDDOWN(D318,0)&gt;=(WEEKDAY(TODAY())),TODAY()-ROUNDDOWN(D318,0)&lt;(WEEKDAY(TODAY())+7))</formula>
    </cfRule>
  </conditionalFormatting>
  <conditionalFormatting sqref="D319">
    <cfRule type="timePeriod" dxfId="1577" priority="1546" timePeriod="lastWeek">
      <formula>AND(TODAY()-ROUNDDOWN(D319,0)&gt;=(WEEKDAY(TODAY())),TODAY()-ROUNDDOWN(D319,0)&lt;(WEEKDAY(TODAY())+7))</formula>
    </cfRule>
  </conditionalFormatting>
  <conditionalFormatting sqref="E259">
    <cfRule type="timePeriod" dxfId="1576" priority="1545" timePeriod="lastWeek">
      <formula>AND(TODAY()-ROUNDDOWN(E259,0)&gt;=(WEEKDAY(TODAY())),TODAY()-ROUNDDOWN(E259,0)&lt;(WEEKDAY(TODAY())+7))</formula>
    </cfRule>
  </conditionalFormatting>
  <conditionalFormatting sqref="D300">
    <cfRule type="timePeriod" dxfId="1575" priority="1544" timePeriod="lastWeek">
      <formula>AND(TODAY()-ROUNDDOWN(D300,0)&gt;=(WEEKDAY(TODAY())),TODAY()-ROUNDDOWN(D300,0)&lt;(WEEKDAY(TODAY())+7))</formula>
    </cfRule>
  </conditionalFormatting>
  <conditionalFormatting sqref="E243">
    <cfRule type="timePeriod" dxfId="1574" priority="1543" timePeriod="lastWeek">
      <formula>AND(TODAY()-ROUNDDOWN(E243,0)&gt;=(WEEKDAY(TODAY())),TODAY()-ROUNDDOWN(E243,0)&lt;(WEEKDAY(TODAY())+7))</formula>
    </cfRule>
  </conditionalFormatting>
  <conditionalFormatting sqref="D242">
    <cfRule type="timePeriod" dxfId="1573" priority="1542" timePeriod="lastWeek">
      <formula>AND(TODAY()-ROUNDDOWN(D242,0)&gt;=(WEEKDAY(TODAY())),TODAY()-ROUNDDOWN(D242,0)&lt;(WEEKDAY(TODAY())+7))</formula>
    </cfRule>
  </conditionalFormatting>
  <conditionalFormatting sqref="D244">
    <cfRule type="timePeriod" dxfId="1572" priority="1541" timePeriod="lastWeek">
      <formula>AND(TODAY()-ROUNDDOWN(D244,0)&gt;=(WEEKDAY(TODAY())),TODAY()-ROUNDDOWN(D244,0)&lt;(WEEKDAY(TODAY())+7))</formula>
    </cfRule>
  </conditionalFormatting>
  <conditionalFormatting sqref="E244">
    <cfRule type="timePeriod" dxfId="1571" priority="1540" timePeriod="lastWeek">
      <formula>AND(TODAY()-ROUNDDOWN(E244,0)&gt;=(WEEKDAY(TODAY())),TODAY()-ROUNDDOWN(E244,0)&lt;(WEEKDAY(TODAY())+7))</formula>
    </cfRule>
  </conditionalFormatting>
  <conditionalFormatting sqref="D245">
    <cfRule type="timePeriod" dxfId="1570" priority="1539" timePeriod="lastWeek">
      <formula>AND(TODAY()-ROUNDDOWN(D245,0)&gt;=(WEEKDAY(TODAY())),TODAY()-ROUNDDOWN(D245,0)&lt;(WEEKDAY(TODAY())+7))</formula>
    </cfRule>
  </conditionalFormatting>
  <conditionalFormatting sqref="E245">
    <cfRule type="timePeriod" dxfId="1569" priority="1538" timePeriod="lastWeek">
      <formula>AND(TODAY()-ROUNDDOWN(E245,0)&gt;=(WEEKDAY(TODAY())),TODAY()-ROUNDDOWN(E245,0)&lt;(WEEKDAY(TODAY())+7))</formula>
    </cfRule>
  </conditionalFormatting>
  <conditionalFormatting sqref="D247">
    <cfRule type="timePeriod" dxfId="1568" priority="1537" timePeriod="lastWeek">
      <formula>AND(TODAY()-ROUNDDOWN(D247,0)&gt;=(WEEKDAY(TODAY())),TODAY()-ROUNDDOWN(D247,0)&lt;(WEEKDAY(TODAY())+7))</formula>
    </cfRule>
  </conditionalFormatting>
  <conditionalFormatting sqref="D271">
    <cfRule type="timePeriod" dxfId="1567" priority="1536" timePeriod="lastWeek">
      <formula>AND(TODAY()-ROUNDDOWN(D271,0)&gt;=(WEEKDAY(TODAY())),TODAY()-ROUNDDOWN(D271,0)&lt;(WEEKDAY(TODAY())+7))</formula>
    </cfRule>
  </conditionalFormatting>
  <conditionalFormatting sqref="D292">
    <cfRule type="timePeriod" dxfId="1566" priority="1535" timePeriod="lastWeek">
      <formula>AND(TODAY()-ROUNDDOWN(D292,0)&gt;=(WEEKDAY(TODAY())),TODAY()-ROUNDDOWN(D292,0)&lt;(WEEKDAY(TODAY())+7))</formula>
    </cfRule>
  </conditionalFormatting>
  <conditionalFormatting sqref="D293">
    <cfRule type="timePeriod" dxfId="1565" priority="1534" timePeriod="lastWeek">
      <formula>AND(TODAY()-ROUNDDOWN(D293,0)&gt;=(WEEKDAY(TODAY())),TODAY()-ROUNDDOWN(D293,0)&lt;(WEEKDAY(TODAY())+7))</formula>
    </cfRule>
  </conditionalFormatting>
  <conditionalFormatting sqref="D324">
    <cfRule type="timePeriod" dxfId="1564" priority="1533" timePeriod="lastWeek">
      <formula>AND(TODAY()-ROUNDDOWN(D324,0)&gt;=(WEEKDAY(TODAY())),TODAY()-ROUNDDOWN(D324,0)&lt;(WEEKDAY(TODAY())+7))</formula>
    </cfRule>
  </conditionalFormatting>
  <conditionalFormatting sqref="D320">
    <cfRule type="timePeriod" dxfId="1563" priority="1532" timePeriod="lastWeek">
      <formula>AND(TODAY()-ROUNDDOWN(D320,0)&gt;=(WEEKDAY(TODAY())),TODAY()-ROUNDDOWN(D320,0)&lt;(WEEKDAY(TODAY())+7))</formula>
    </cfRule>
  </conditionalFormatting>
  <conditionalFormatting sqref="D325">
    <cfRule type="timePeriod" dxfId="1562" priority="1531" timePeriod="lastWeek">
      <formula>AND(TODAY()-ROUNDDOWN(D325,0)&gt;=(WEEKDAY(TODAY())),TODAY()-ROUNDDOWN(D325,0)&lt;(WEEKDAY(TODAY())+7))</formula>
    </cfRule>
  </conditionalFormatting>
  <conditionalFormatting sqref="D321">
    <cfRule type="timePeriod" dxfId="1561" priority="1530" timePeriod="lastWeek">
      <formula>AND(TODAY()-ROUNDDOWN(D321,0)&gt;=(WEEKDAY(TODAY())),TODAY()-ROUNDDOWN(D321,0)&lt;(WEEKDAY(TODAY())+7))</formula>
    </cfRule>
  </conditionalFormatting>
  <conditionalFormatting sqref="D326">
    <cfRule type="timePeriod" dxfId="1560" priority="1529" timePeriod="lastWeek">
      <formula>AND(TODAY()-ROUNDDOWN(D326,0)&gt;=(WEEKDAY(TODAY())),TODAY()-ROUNDDOWN(D326,0)&lt;(WEEKDAY(TODAY())+7))</formula>
    </cfRule>
  </conditionalFormatting>
  <conditionalFormatting sqref="D331">
    <cfRule type="timePeriod" dxfId="1559" priority="1528" timePeriod="lastWeek">
      <formula>AND(TODAY()-ROUNDDOWN(D331,0)&gt;=(WEEKDAY(TODAY())),TODAY()-ROUNDDOWN(D331,0)&lt;(WEEKDAY(TODAY())+7))</formula>
    </cfRule>
  </conditionalFormatting>
  <conditionalFormatting sqref="D323">
    <cfRule type="timePeriod" dxfId="1558" priority="1527" timePeriod="lastWeek">
      <formula>AND(TODAY()-ROUNDDOWN(D323,0)&gt;=(WEEKDAY(TODAY())),TODAY()-ROUNDDOWN(D323,0)&lt;(WEEKDAY(TODAY())+7))</formula>
    </cfRule>
  </conditionalFormatting>
  <conditionalFormatting sqref="E332">
    <cfRule type="timePeriod" dxfId="1557" priority="1526" timePeriod="lastWeek">
      <formula>AND(TODAY()-ROUNDDOWN(E332,0)&gt;=(WEEKDAY(TODAY())),TODAY()-ROUNDDOWN(E332,0)&lt;(WEEKDAY(TODAY())+7))</formula>
    </cfRule>
  </conditionalFormatting>
  <conditionalFormatting sqref="E336">
    <cfRule type="timePeriod" dxfId="1556" priority="1525" timePeriod="lastWeek">
      <formula>AND(TODAY()-ROUNDDOWN(E336,0)&gt;=(WEEKDAY(TODAY())),TODAY()-ROUNDDOWN(E336,0)&lt;(WEEKDAY(TODAY())+7))</formula>
    </cfRule>
  </conditionalFormatting>
  <conditionalFormatting sqref="E335">
    <cfRule type="timePeriod" dxfId="1555" priority="1524" timePeriod="lastWeek">
      <formula>AND(TODAY()-ROUNDDOWN(E335,0)&gt;=(WEEKDAY(TODAY())),TODAY()-ROUNDDOWN(E335,0)&lt;(WEEKDAY(TODAY())+7))</formula>
    </cfRule>
  </conditionalFormatting>
  <conditionalFormatting sqref="E343">
    <cfRule type="timePeriod" dxfId="1554" priority="1523" timePeriod="lastWeek">
      <formula>AND(TODAY()-ROUNDDOWN(E343,0)&gt;=(WEEKDAY(TODAY())),TODAY()-ROUNDDOWN(E343,0)&lt;(WEEKDAY(TODAY())+7))</formula>
    </cfRule>
  </conditionalFormatting>
  <conditionalFormatting sqref="E340">
    <cfRule type="timePeriod" dxfId="1553" priority="1522" timePeriod="lastWeek">
      <formula>AND(TODAY()-ROUNDDOWN(E340,0)&gt;=(WEEKDAY(TODAY())),TODAY()-ROUNDDOWN(E340,0)&lt;(WEEKDAY(TODAY())+7))</formula>
    </cfRule>
  </conditionalFormatting>
  <conditionalFormatting sqref="E339">
    <cfRule type="timePeriod" dxfId="1552" priority="1521" timePeriod="lastWeek">
      <formula>AND(TODAY()-ROUNDDOWN(E339,0)&gt;=(WEEKDAY(TODAY())),TODAY()-ROUNDDOWN(E339,0)&lt;(WEEKDAY(TODAY())+7))</formula>
    </cfRule>
  </conditionalFormatting>
  <conditionalFormatting sqref="D322">
    <cfRule type="timePeriod" dxfId="1551" priority="1520" timePeriod="lastWeek">
      <formula>AND(TODAY()-ROUNDDOWN(D322,0)&gt;=(WEEKDAY(TODAY())),TODAY()-ROUNDDOWN(D322,0)&lt;(WEEKDAY(TODAY())+7))</formula>
    </cfRule>
  </conditionalFormatting>
  <conditionalFormatting sqref="D327:D329">
    <cfRule type="timePeriod" dxfId="1550" priority="1519" timePeriod="lastWeek">
      <formula>AND(TODAY()-ROUNDDOWN(D327,0)&gt;=(WEEKDAY(TODAY())),TODAY()-ROUNDDOWN(D327,0)&lt;(WEEKDAY(TODAY())+7))</formula>
    </cfRule>
  </conditionalFormatting>
  <conditionalFormatting sqref="E333">
    <cfRule type="timePeriod" dxfId="1549" priority="1518" timePeriod="lastWeek">
      <formula>AND(TODAY()-ROUNDDOWN(E333,0)&gt;=(WEEKDAY(TODAY())),TODAY()-ROUNDDOWN(E333,0)&lt;(WEEKDAY(TODAY())+7))</formula>
    </cfRule>
  </conditionalFormatting>
  <conditionalFormatting sqref="E334">
    <cfRule type="timePeriod" dxfId="1548" priority="1517" timePeriod="lastWeek">
      <formula>AND(TODAY()-ROUNDDOWN(E334,0)&gt;=(WEEKDAY(TODAY())),TODAY()-ROUNDDOWN(E334,0)&lt;(WEEKDAY(TODAY())+7))</formula>
    </cfRule>
  </conditionalFormatting>
  <conditionalFormatting sqref="E337">
    <cfRule type="timePeriod" dxfId="1547" priority="1516" timePeriod="lastWeek">
      <formula>AND(TODAY()-ROUNDDOWN(E337,0)&gt;=(WEEKDAY(TODAY())),TODAY()-ROUNDDOWN(E337,0)&lt;(WEEKDAY(TODAY())+7))</formula>
    </cfRule>
  </conditionalFormatting>
  <conditionalFormatting sqref="D354">
    <cfRule type="timePeriod" dxfId="1546" priority="1515" timePeriod="lastWeek">
      <formula>AND(TODAY()-ROUNDDOWN(D354,0)&gt;=(WEEKDAY(TODAY())),TODAY()-ROUNDDOWN(D354,0)&lt;(WEEKDAY(TODAY())+7))</formula>
    </cfRule>
  </conditionalFormatting>
  <conditionalFormatting sqref="D355">
    <cfRule type="timePeriod" dxfId="1545" priority="1514" timePeriod="lastWeek">
      <formula>AND(TODAY()-ROUNDDOWN(D355,0)&gt;=(WEEKDAY(TODAY())),TODAY()-ROUNDDOWN(D355,0)&lt;(WEEKDAY(TODAY())+7))</formula>
    </cfRule>
  </conditionalFormatting>
  <conditionalFormatting sqref="D353">
    <cfRule type="timePeriod" dxfId="1544" priority="1513" timePeriod="lastWeek">
      <formula>AND(TODAY()-ROUNDDOWN(D353,0)&gt;=(WEEKDAY(TODAY())),TODAY()-ROUNDDOWN(D353,0)&lt;(WEEKDAY(TODAY())+7))</formula>
    </cfRule>
  </conditionalFormatting>
  <conditionalFormatting sqref="D356">
    <cfRule type="timePeriod" dxfId="1543" priority="1512" timePeriod="lastWeek">
      <formula>AND(TODAY()-ROUNDDOWN(D356,0)&gt;=(WEEKDAY(TODAY())),TODAY()-ROUNDDOWN(D356,0)&lt;(WEEKDAY(TODAY())+7))</formula>
    </cfRule>
  </conditionalFormatting>
  <conditionalFormatting sqref="E353">
    <cfRule type="timePeriod" dxfId="1542" priority="1511" timePeriod="lastWeek">
      <formula>AND(TODAY()-ROUNDDOWN(E353,0)&gt;=(WEEKDAY(TODAY())),TODAY()-ROUNDDOWN(E353,0)&lt;(WEEKDAY(TODAY())+7))</formula>
    </cfRule>
  </conditionalFormatting>
  <conditionalFormatting sqref="D352">
    <cfRule type="timePeriod" dxfId="1541" priority="1510" timePeriod="lastWeek">
      <formula>AND(TODAY()-ROUNDDOWN(D352,0)&gt;=(WEEKDAY(TODAY())),TODAY()-ROUNDDOWN(D352,0)&lt;(WEEKDAY(TODAY())+7))</formula>
    </cfRule>
  </conditionalFormatting>
  <conditionalFormatting sqref="D347">
    <cfRule type="timePeriod" dxfId="1540" priority="1509" timePeriod="lastWeek">
      <formula>AND(TODAY()-ROUNDDOWN(D347,0)&gt;=(WEEKDAY(TODAY())),TODAY()-ROUNDDOWN(D347,0)&lt;(WEEKDAY(TODAY())+7))</formula>
    </cfRule>
  </conditionalFormatting>
  <conditionalFormatting sqref="E352">
    <cfRule type="timePeriod" dxfId="1539" priority="1508" timePeriod="lastWeek">
      <formula>AND(TODAY()-ROUNDDOWN(E352,0)&gt;=(WEEKDAY(TODAY())),TODAY()-ROUNDDOWN(E352,0)&lt;(WEEKDAY(TODAY())+7))</formula>
    </cfRule>
  </conditionalFormatting>
  <conditionalFormatting sqref="D345">
    <cfRule type="timePeriod" dxfId="1538" priority="1507" timePeriod="lastWeek">
      <formula>AND(TODAY()-ROUNDDOWN(D345,0)&gt;=(WEEKDAY(TODAY())),TODAY()-ROUNDDOWN(D345,0)&lt;(WEEKDAY(TODAY())+7))</formula>
    </cfRule>
  </conditionalFormatting>
  <conditionalFormatting sqref="D351">
    <cfRule type="timePeriod" dxfId="1537" priority="1506" timePeriod="lastWeek">
      <formula>AND(TODAY()-ROUNDDOWN(D351,0)&gt;=(WEEKDAY(TODAY())),TODAY()-ROUNDDOWN(D351,0)&lt;(WEEKDAY(TODAY())+7))</formula>
    </cfRule>
  </conditionalFormatting>
  <conditionalFormatting sqref="E356">
    <cfRule type="timePeriod" dxfId="1536" priority="1505" timePeriod="lastWeek">
      <formula>AND(TODAY()-ROUNDDOWN(E356,0)&gt;=(WEEKDAY(TODAY())),TODAY()-ROUNDDOWN(E356,0)&lt;(WEEKDAY(TODAY())+7))</formula>
    </cfRule>
  </conditionalFormatting>
  <conditionalFormatting sqref="E355">
    <cfRule type="timePeriod" dxfId="1535" priority="1504" timePeriod="lastWeek">
      <formula>AND(TODAY()-ROUNDDOWN(E355,0)&gt;=(WEEKDAY(TODAY())),TODAY()-ROUNDDOWN(E355,0)&lt;(WEEKDAY(TODAY())+7))</formula>
    </cfRule>
  </conditionalFormatting>
  <conditionalFormatting sqref="D409">
    <cfRule type="timePeriod" dxfId="1534" priority="1503" timePeriod="lastWeek">
      <formula>AND(TODAY()-ROUNDDOWN(D409,0)&gt;=(WEEKDAY(TODAY())),TODAY()-ROUNDDOWN(D409,0)&lt;(WEEKDAY(TODAY())+7))</formula>
    </cfRule>
  </conditionalFormatting>
  <conditionalFormatting sqref="D406">
    <cfRule type="timePeriod" dxfId="1533" priority="1502" timePeriod="lastWeek">
      <formula>AND(TODAY()-ROUNDDOWN(D406,0)&gt;=(WEEKDAY(TODAY())),TODAY()-ROUNDDOWN(D406,0)&lt;(WEEKDAY(TODAY())+7))</formula>
    </cfRule>
  </conditionalFormatting>
  <conditionalFormatting sqref="D410">
    <cfRule type="timePeriod" dxfId="1532" priority="1501" timePeriod="lastWeek">
      <formula>AND(TODAY()-ROUNDDOWN(D410,0)&gt;=(WEEKDAY(TODAY())),TODAY()-ROUNDDOWN(D410,0)&lt;(WEEKDAY(TODAY())+7))</formula>
    </cfRule>
  </conditionalFormatting>
  <conditionalFormatting sqref="D379">
    <cfRule type="timePeriod" dxfId="1531" priority="1500" timePeriod="lastWeek">
      <formula>AND(TODAY()-ROUNDDOWN(D379,0)&gt;=(WEEKDAY(TODAY())),TODAY()-ROUNDDOWN(D379,0)&lt;(WEEKDAY(TODAY())+7))</formula>
    </cfRule>
  </conditionalFormatting>
  <conditionalFormatting sqref="D365">
    <cfRule type="timePeriod" dxfId="1530" priority="1499" timePeriod="lastWeek">
      <formula>AND(TODAY()-ROUNDDOWN(D365,0)&gt;=(WEEKDAY(TODAY())),TODAY()-ROUNDDOWN(D365,0)&lt;(WEEKDAY(TODAY())+7))</formula>
    </cfRule>
  </conditionalFormatting>
  <conditionalFormatting sqref="D414">
    <cfRule type="timePeriod" dxfId="1529" priority="1498" timePeriod="lastWeek">
      <formula>AND(TODAY()-ROUNDDOWN(D414,0)&gt;=(WEEKDAY(TODAY())),TODAY()-ROUNDDOWN(D414,0)&lt;(WEEKDAY(TODAY())+7))</formula>
    </cfRule>
  </conditionalFormatting>
  <conditionalFormatting sqref="D402">
    <cfRule type="timePeriod" dxfId="1528" priority="1497" timePeriod="lastWeek">
      <formula>AND(TODAY()-ROUNDDOWN(D402,0)&gt;=(WEEKDAY(TODAY())),TODAY()-ROUNDDOWN(D402,0)&lt;(WEEKDAY(TODAY())+7))</formula>
    </cfRule>
  </conditionalFormatting>
  <conditionalFormatting sqref="D360">
    <cfRule type="timePeriod" dxfId="1527" priority="1496" timePeriod="lastWeek">
      <formula>AND(TODAY()-ROUNDDOWN(D360,0)&gt;=(WEEKDAY(TODAY())),TODAY()-ROUNDDOWN(D360,0)&lt;(WEEKDAY(TODAY())+7))</formula>
    </cfRule>
  </conditionalFormatting>
  <conditionalFormatting sqref="D363">
    <cfRule type="timePeriod" dxfId="1526" priority="1495" timePeriod="lastWeek">
      <formula>AND(TODAY()-ROUNDDOWN(D363,0)&gt;=(WEEKDAY(TODAY())),TODAY()-ROUNDDOWN(D363,0)&lt;(WEEKDAY(TODAY())+7))</formula>
    </cfRule>
  </conditionalFormatting>
  <conditionalFormatting sqref="D396">
    <cfRule type="timePeriod" dxfId="1525" priority="1494" timePeriod="lastWeek">
      <formula>AND(TODAY()-ROUNDDOWN(D396,0)&gt;=(WEEKDAY(TODAY())),TODAY()-ROUNDDOWN(D396,0)&lt;(WEEKDAY(TODAY())+7))</formula>
    </cfRule>
  </conditionalFormatting>
  <conditionalFormatting sqref="D361">
    <cfRule type="timePeriod" dxfId="1524" priority="1493" timePeriod="lastWeek">
      <formula>AND(TODAY()-ROUNDDOWN(D361,0)&gt;=(WEEKDAY(TODAY())),TODAY()-ROUNDDOWN(D361,0)&lt;(WEEKDAY(TODAY())+7))</formula>
    </cfRule>
  </conditionalFormatting>
  <conditionalFormatting sqref="E361">
    <cfRule type="timePeriod" dxfId="1523" priority="1492" timePeriod="lastWeek">
      <formula>AND(TODAY()-ROUNDDOWN(E361,0)&gt;=(WEEKDAY(TODAY())),TODAY()-ROUNDDOWN(E361,0)&lt;(WEEKDAY(TODAY())+7))</formula>
    </cfRule>
  </conditionalFormatting>
  <conditionalFormatting sqref="D407">
    <cfRule type="timePeriod" dxfId="1522" priority="1491" timePeriod="lastWeek">
      <formula>AND(TODAY()-ROUNDDOWN(D407,0)&gt;=(WEEKDAY(TODAY())),TODAY()-ROUNDDOWN(D407,0)&lt;(WEEKDAY(TODAY())+7))</formula>
    </cfRule>
  </conditionalFormatting>
  <conditionalFormatting sqref="D403">
    <cfRule type="timePeriod" dxfId="1521" priority="1490" timePeriod="lastWeek">
      <formula>AND(TODAY()-ROUNDDOWN(D403,0)&gt;=(WEEKDAY(TODAY())),TODAY()-ROUNDDOWN(D403,0)&lt;(WEEKDAY(TODAY())+7))</formula>
    </cfRule>
  </conditionalFormatting>
  <conditionalFormatting sqref="D411">
    <cfRule type="timePeriod" dxfId="1520" priority="1489" timePeriod="lastWeek">
      <formula>AND(TODAY()-ROUNDDOWN(D411,0)&gt;=(WEEKDAY(TODAY())),TODAY()-ROUNDDOWN(D411,0)&lt;(WEEKDAY(TODAY())+7))</formula>
    </cfRule>
  </conditionalFormatting>
  <conditionalFormatting sqref="D408">
    <cfRule type="timePeriod" dxfId="1519" priority="1488" timePeriod="lastWeek">
      <formula>AND(TODAY()-ROUNDDOWN(D408,0)&gt;=(WEEKDAY(TODAY())),TODAY()-ROUNDDOWN(D408,0)&lt;(WEEKDAY(TODAY())+7))</formula>
    </cfRule>
  </conditionalFormatting>
  <conditionalFormatting sqref="D418">
    <cfRule type="timePeriod" dxfId="1518" priority="1487" timePeriod="lastWeek">
      <formula>AND(TODAY()-ROUNDDOWN(D418,0)&gt;=(WEEKDAY(TODAY())),TODAY()-ROUNDDOWN(D418,0)&lt;(WEEKDAY(TODAY())+7))</formula>
    </cfRule>
  </conditionalFormatting>
  <conditionalFormatting sqref="D375">
    <cfRule type="timePeriod" dxfId="1517" priority="1486" timePeriod="lastWeek">
      <formula>AND(TODAY()-ROUNDDOWN(D375,0)&gt;=(WEEKDAY(TODAY())),TODAY()-ROUNDDOWN(D375,0)&lt;(WEEKDAY(TODAY())+7))</formula>
    </cfRule>
  </conditionalFormatting>
  <conditionalFormatting sqref="D401">
    <cfRule type="timePeriod" dxfId="1516" priority="1485" timePeriod="lastWeek">
      <formula>AND(TODAY()-ROUNDDOWN(D401,0)&gt;=(WEEKDAY(TODAY())),TODAY()-ROUNDDOWN(D401,0)&lt;(WEEKDAY(TODAY())+7))</formula>
    </cfRule>
  </conditionalFormatting>
  <conditionalFormatting sqref="D374">
    <cfRule type="timePeriod" dxfId="1515" priority="1484" timePeriod="lastWeek">
      <formula>AND(TODAY()-ROUNDDOWN(D374,0)&gt;=(WEEKDAY(TODAY())),TODAY()-ROUNDDOWN(D374,0)&lt;(WEEKDAY(TODAY())+7))</formula>
    </cfRule>
  </conditionalFormatting>
  <conditionalFormatting sqref="D373">
    <cfRule type="timePeriod" dxfId="1514" priority="1483" timePeriod="lastWeek">
      <formula>AND(TODAY()-ROUNDDOWN(D373,0)&gt;=(WEEKDAY(TODAY())),TODAY()-ROUNDDOWN(D373,0)&lt;(WEEKDAY(TODAY())+7))</formula>
    </cfRule>
  </conditionalFormatting>
  <conditionalFormatting sqref="D394">
    <cfRule type="timePeriod" dxfId="1513" priority="1482" timePeriod="lastWeek">
      <formula>AND(TODAY()-ROUNDDOWN(D394,0)&gt;=(WEEKDAY(TODAY())),TODAY()-ROUNDDOWN(D394,0)&lt;(WEEKDAY(TODAY())+7))</formula>
    </cfRule>
  </conditionalFormatting>
  <conditionalFormatting sqref="D397">
    <cfRule type="timePeriod" dxfId="1512" priority="1481" timePeriod="lastWeek">
      <formula>AND(TODAY()-ROUNDDOWN(D397,0)&gt;=(WEEKDAY(TODAY())),TODAY()-ROUNDDOWN(D397,0)&lt;(WEEKDAY(TODAY())+7))</formula>
    </cfRule>
  </conditionalFormatting>
  <conditionalFormatting sqref="D366">
    <cfRule type="timePeriod" dxfId="1511" priority="1480" timePeriod="lastWeek">
      <formula>AND(TODAY()-ROUNDDOWN(D366,0)&gt;=(WEEKDAY(TODAY())),TODAY()-ROUNDDOWN(D366,0)&lt;(WEEKDAY(TODAY())+7))</formula>
    </cfRule>
  </conditionalFormatting>
  <conditionalFormatting sqref="D364">
    <cfRule type="timePeriod" dxfId="1510" priority="1479" timePeriod="lastWeek">
      <formula>AND(TODAY()-ROUNDDOWN(D364,0)&gt;=(WEEKDAY(TODAY())),TODAY()-ROUNDDOWN(D364,0)&lt;(WEEKDAY(TODAY())+7))</formula>
    </cfRule>
  </conditionalFormatting>
  <conditionalFormatting sqref="D395">
    <cfRule type="timePeriod" dxfId="1509" priority="1478" timePeriod="lastWeek">
      <formula>AND(TODAY()-ROUNDDOWN(D395,0)&gt;=(WEEKDAY(TODAY())),TODAY()-ROUNDDOWN(D395,0)&lt;(WEEKDAY(TODAY())+7))</formula>
    </cfRule>
  </conditionalFormatting>
  <conditionalFormatting sqref="D377">
    <cfRule type="timePeriod" dxfId="1508" priority="1477" timePeriod="lastWeek">
      <formula>AND(TODAY()-ROUNDDOWN(D377,0)&gt;=(WEEKDAY(TODAY())),TODAY()-ROUNDDOWN(D377,0)&lt;(WEEKDAY(TODAY())+7))</formula>
    </cfRule>
  </conditionalFormatting>
  <conditionalFormatting sqref="D362">
    <cfRule type="timePeriod" dxfId="1507" priority="1476" timePeriod="lastWeek">
      <formula>AND(TODAY()-ROUNDDOWN(D362,0)&gt;=(WEEKDAY(TODAY())),TODAY()-ROUNDDOWN(D362,0)&lt;(WEEKDAY(TODAY())+7))</formula>
    </cfRule>
  </conditionalFormatting>
  <conditionalFormatting sqref="D367">
    <cfRule type="timePeriod" dxfId="1506" priority="1475" timePeriod="lastWeek">
      <formula>AND(TODAY()-ROUNDDOWN(D367,0)&gt;=(WEEKDAY(TODAY())),TODAY()-ROUNDDOWN(D367,0)&lt;(WEEKDAY(TODAY())+7))</formula>
    </cfRule>
  </conditionalFormatting>
  <conditionalFormatting sqref="D386">
    <cfRule type="timePeriod" dxfId="1505" priority="1474" timePeriod="lastWeek">
      <formula>AND(TODAY()-ROUNDDOWN(D386,0)&gt;=(WEEKDAY(TODAY())),TODAY()-ROUNDDOWN(D386,0)&lt;(WEEKDAY(TODAY())+7))</formula>
    </cfRule>
  </conditionalFormatting>
  <conditionalFormatting sqref="D387">
    <cfRule type="timePeriod" dxfId="1504" priority="1473" timePeriod="lastWeek">
      <formula>AND(TODAY()-ROUNDDOWN(D387,0)&gt;=(WEEKDAY(TODAY())),TODAY()-ROUNDDOWN(D387,0)&lt;(WEEKDAY(TODAY())+7))</formula>
    </cfRule>
  </conditionalFormatting>
  <conditionalFormatting sqref="D378">
    <cfRule type="timePeriod" dxfId="1503" priority="1472" timePeriod="lastWeek">
      <formula>AND(TODAY()-ROUNDDOWN(D378,0)&gt;=(WEEKDAY(TODAY())),TODAY()-ROUNDDOWN(D378,0)&lt;(WEEKDAY(TODAY())+7))</formula>
    </cfRule>
  </conditionalFormatting>
  <conditionalFormatting sqref="D383">
    <cfRule type="timePeriod" dxfId="1502" priority="1471" timePeriod="lastWeek">
      <formula>AND(TODAY()-ROUNDDOWN(D383,0)&gt;=(WEEKDAY(TODAY())),TODAY()-ROUNDDOWN(D383,0)&lt;(WEEKDAY(TODAY())+7))</formula>
    </cfRule>
  </conditionalFormatting>
  <conditionalFormatting sqref="E423">
    <cfRule type="timePeriod" dxfId="1501" priority="1470" timePeriod="lastWeek">
      <formula>AND(TODAY()-ROUNDDOWN(E423,0)&gt;=(WEEKDAY(TODAY())),TODAY()-ROUNDDOWN(E423,0)&lt;(WEEKDAY(TODAY())+7))</formula>
    </cfRule>
  </conditionalFormatting>
  <conditionalFormatting sqref="D398">
    <cfRule type="timePeriod" dxfId="1500" priority="1469" timePeriod="lastWeek">
      <formula>AND(TODAY()-ROUNDDOWN(D398,0)&gt;=(WEEKDAY(TODAY())),TODAY()-ROUNDDOWN(D398,0)&lt;(WEEKDAY(TODAY())+7))</formula>
    </cfRule>
  </conditionalFormatting>
  <conditionalFormatting sqref="D369">
    <cfRule type="timePeriod" dxfId="1499" priority="1468" timePeriod="lastWeek">
      <formula>AND(TODAY()-ROUNDDOWN(D369,0)&gt;=(WEEKDAY(TODAY())),TODAY()-ROUNDDOWN(D369,0)&lt;(WEEKDAY(TODAY())+7))</formula>
    </cfRule>
  </conditionalFormatting>
  <conditionalFormatting sqref="D371">
    <cfRule type="timePeriod" dxfId="1498" priority="1467" timePeriod="lastWeek">
      <formula>AND(TODAY()-ROUNDDOWN(D371,0)&gt;=(WEEKDAY(TODAY())),TODAY()-ROUNDDOWN(D371,0)&lt;(WEEKDAY(TODAY())+7))</formula>
    </cfRule>
  </conditionalFormatting>
  <conditionalFormatting sqref="D376">
    <cfRule type="timePeriod" dxfId="1497" priority="1466" timePeriod="lastWeek">
      <formula>AND(TODAY()-ROUNDDOWN(D376,0)&gt;=(WEEKDAY(TODAY())),TODAY()-ROUNDDOWN(D376,0)&lt;(WEEKDAY(TODAY())+7))</formula>
    </cfRule>
  </conditionalFormatting>
  <conditionalFormatting sqref="D368">
    <cfRule type="timePeriod" dxfId="1496" priority="1465" timePeriod="lastWeek">
      <formula>AND(TODAY()-ROUNDDOWN(D368,0)&gt;=(WEEKDAY(TODAY())),TODAY()-ROUNDDOWN(D368,0)&lt;(WEEKDAY(TODAY())+7))</formula>
    </cfRule>
  </conditionalFormatting>
  <conditionalFormatting sqref="D405">
    <cfRule type="timePeriod" dxfId="1495" priority="1464" timePeriod="lastWeek">
      <formula>AND(TODAY()-ROUNDDOWN(D405,0)&gt;=(WEEKDAY(TODAY())),TODAY()-ROUNDDOWN(D405,0)&lt;(WEEKDAY(TODAY())+7))</formula>
    </cfRule>
  </conditionalFormatting>
  <conditionalFormatting sqref="D357">
    <cfRule type="timePeriod" dxfId="1494" priority="1463" timePeriod="lastWeek">
      <formula>AND(TODAY()-ROUNDDOWN(D357,0)&gt;=(WEEKDAY(TODAY())),TODAY()-ROUNDDOWN(D357,0)&lt;(WEEKDAY(TODAY())+7))</formula>
    </cfRule>
  </conditionalFormatting>
  <conditionalFormatting sqref="D400">
    <cfRule type="timePeriod" dxfId="1493" priority="1462" timePeriod="lastWeek">
      <formula>AND(TODAY()-ROUNDDOWN(D400,0)&gt;=(WEEKDAY(TODAY())),TODAY()-ROUNDDOWN(D400,0)&lt;(WEEKDAY(TODAY())+7))</formula>
    </cfRule>
  </conditionalFormatting>
  <conditionalFormatting sqref="D372">
    <cfRule type="timePeriod" dxfId="1492" priority="1461" timePeriod="lastWeek">
      <formula>AND(TODAY()-ROUNDDOWN(D372,0)&gt;=(WEEKDAY(TODAY())),TODAY()-ROUNDDOWN(D372,0)&lt;(WEEKDAY(TODAY())+7))</formula>
    </cfRule>
  </conditionalFormatting>
  <conditionalFormatting sqref="E357">
    <cfRule type="timePeriod" dxfId="1491" priority="1460" timePeriod="lastWeek">
      <formula>AND(TODAY()-ROUNDDOWN(E357,0)&gt;=(WEEKDAY(TODAY())),TODAY()-ROUNDDOWN(E357,0)&lt;(WEEKDAY(TODAY())+7))</formula>
    </cfRule>
  </conditionalFormatting>
  <conditionalFormatting sqref="E419">
    <cfRule type="timePeriod" dxfId="1490" priority="1459" timePeriod="lastWeek">
      <formula>AND(TODAY()-ROUNDDOWN(E419,0)&gt;=(WEEKDAY(TODAY())),TODAY()-ROUNDDOWN(E419,0)&lt;(WEEKDAY(TODAY())+7))</formula>
    </cfRule>
  </conditionalFormatting>
  <conditionalFormatting sqref="E421">
    <cfRule type="timePeriod" dxfId="1489" priority="1458" timePeriod="lastWeek">
      <formula>AND(TODAY()-ROUNDDOWN(E421,0)&gt;=(WEEKDAY(TODAY())),TODAY()-ROUNDDOWN(E421,0)&lt;(WEEKDAY(TODAY())+7))</formula>
    </cfRule>
  </conditionalFormatting>
  <conditionalFormatting sqref="D399">
    <cfRule type="timePeriod" dxfId="1488" priority="1457" timePeriod="lastWeek">
      <formula>AND(TODAY()-ROUNDDOWN(D399,0)&gt;=(WEEKDAY(TODAY())),TODAY()-ROUNDDOWN(D399,0)&lt;(WEEKDAY(TODAY())+7))</formula>
    </cfRule>
  </conditionalFormatting>
  <conditionalFormatting sqref="E420">
    <cfRule type="timePeriod" dxfId="1487" priority="1456" timePeriod="lastWeek">
      <formula>AND(TODAY()-ROUNDDOWN(E420,0)&gt;=(WEEKDAY(TODAY())),TODAY()-ROUNDDOWN(E420,0)&lt;(WEEKDAY(TODAY())+7))</formula>
    </cfRule>
  </conditionalFormatting>
  <conditionalFormatting sqref="E424">
    <cfRule type="timePeriod" dxfId="1486" priority="1455" timePeriod="lastWeek">
      <formula>AND(TODAY()-ROUNDDOWN(E424,0)&gt;=(WEEKDAY(TODAY())),TODAY()-ROUNDDOWN(E424,0)&lt;(WEEKDAY(TODAY())+7))</formula>
    </cfRule>
  </conditionalFormatting>
  <conditionalFormatting sqref="D359">
    <cfRule type="timePeriod" dxfId="1485" priority="1454" timePeriod="lastWeek">
      <formula>AND(TODAY()-ROUNDDOWN(D359,0)&gt;=(WEEKDAY(TODAY())),TODAY()-ROUNDDOWN(D359,0)&lt;(WEEKDAY(TODAY())+7))</formula>
    </cfRule>
  </conditionalFormatting>
  <conditionalFormatting sqref="E434">
    <cfRule type="timePeriod" dxfId="1484" priority="1453" timePeriod="lastWeek">
      <formula>AND(TODAY()-ROUNDDOWN(E434,0)&gt;=(WEEKDAY(TODAY())),TODAY()-ROUNDDOWN(E434,0)&lt;(WEEKDAY(TODAY())+7))</formula>
    </cfRule>
  </conditionalFormatting>
  <conditionalFormatting sqref="D438">
    <cfRule type="timePeriod" dxfId="1483" priority="1452" timePeriod="lastWeek">
      <formula>AND(TODAY()-ROUNDDOWN(D438,0)&gt;=(WEEKDAY(TODAY())),TODAY()-ROUNDDOWN(D438,0)&lt;(WEEKDAY(TODAY())+7))</formula>
    </cfRule>
  </conditionalFormatting>
  <conditionalFormatting sqref="D440">
    <cfRule type="timePeriod" dxfId="1482" priority="1451" timePeriod="lastWeek">
      <formula>AND(TODAY()-ROUNDDOWN(D440,0)&gt;=(WEEKDAY(TODAY())),TODAY()-ROUNDDOWN(D440,0)&lt;(WEEKDAY(TODAY())+7))</formula>
    </cfRule>
  </conditionalFormatting>
  <conditionalFormatting sqref="E440">
    <cfRule type="timePeriod" dxfId="1481" priority="1450" timePeriod="lastWeek">
      <formula>AND(TODAY()-ROUNDDOWN(E440,0)&gt;=(WEEKDAY(TODAY())),TODAY()-ROUNDDOWN(E440,0)&lt;(WEEKDAY(TODAY())+7))</formula>
    </cfRule>
  </conditionalFormatting>
  <conditionalFormatting sqref="D439">
    <cfRule type="timePeriod" dxfId="1480" priority="1449" timePeriod="lastWeek">
      <formula>AND(TODAY()-ROUNDDOWN(D439,0)&gt;=(WEEKDAY(TODAY())),TODAY()-ROUNDDOWN(D439,0)&lt;(WEEKDAY(TODAY())+7))</formula>
    </cfRule>
  </conditionalFormatting>
  <conditionalFormatting sqref="E437">
    <cfRule type="timePeriod" dxfId="1479" priority="1448" timePeriod="lastWeek">
      <formula>AND(TODAY()-ROUNDDOWN(E437,0)&gt;=(WEEKDAY(TODAY())),TODAY()-ROUNDDOWN(E437,0)&lt;(WEEKDAY(TODAY())+7))</formula>
    </cfRule>
  </conditionalFormatting>
  <conditionalFormatting sqref="E432">
    <cfRule type="timePeriod" dxfId="1478" priority="1447" timePeriod="lastWeek">
      <formula>AND(TODAY()-ROUNDDOWN(E432,0)&gt;=(WEEKDAY(TODAY())),TODAY()-ROUNDDOWN(E432,0)&lt;(WEEKDAY(TODAY())+7))</formula>
    </cfRule>
  </conditionalFormatting>
  <conditionalFormatting sqref="E433">
    <cfRule type="timePeriod" dxfId="1477" priority="1446" timePeriod="lastWeek">
      <formula>AND(TODAY()-ROUNDDOWN(E433,0)&gt;=(WEEKDAY(TODAY())),TODAY()-ROUNDDOWN(E433,0)&lt;(WEEKDAY(TODAY())+7))</formula>
    </cfRule>
  </conditionalFormatting>
  <conditionalFormatting sqref="E436">
    <cfRule type="timePeriod" dxfId="1476" priority="1445" timePeriod="lastWeek">
      <formula>AND(TODAY()-ROUNDDOWN(E436,0)&gt;=(WEEKDAY(TODAY())),TODAY()-ROUNDDOWN(E436,0)&lt;(WEEKDAY(TODAY())+7))</formula>
    </cfRule>
  </conditionalFormatting>
  <conditionalFormatting sqref="D358">
    <cfRule type="timePeriod" dxfId="1475" priority="1444" timePeriod="lastWeek">
      <formula>AND(TODAY()-ROUNDDOWN(D358,0)&gt;=(WEEKDAY(TODAY())),TODAY()-ROUNDDOWN(D358,0)&lt;(WEEKDAY(TODAY())+7))</formula>
    </cfRule>
  </conditionalFormatting>
  <conditionalFormatting sqref="E358">
    <cfRule type="timePeriod" dxfId="1474" priority="1443" timePeriod="lastWeek">
      <formula>AND(TODAY()-ROUNDDOWN(E358,0)&gt;=(WEEKDAY(TODAY())),TODAY()-ROUNDDOWN(E358,0)&lt;(WEEKDAY(TODAY())+7))</formula>
    </cfRule>
  </conditionalFormatting>
  <conditionalFormatting sqref="D393">
    <cfRule type="timePeriod" dxfId="1473" priority="1442" timePeriod="lastWeek">
      <formula>AND(TODAY()-ROUNDDOWN(D393,0)&gt;=(WEEKDAY(TODAY())),TODAY()-ROUNDDOWN(D393,0)&lt;(WEEKDAY(TODAY())+7))</formula>
    </cfRule>
  </conditionalFormatting>
  <conditionalFormatting sqref="D350">
    <cfRule type="timePeriod" dxfId="1472" priority="1441" timePeriod="lastWeek">
      <formula>AND(TODAY()-ROUNDDOWN(D350,0)&gt;=(WEEKDAY(TODAY())),TODAY()-ROUNDDOWN(D350,0)&lt;(WEEKDAY(TODAY())+7))</formula>
    </cfRule>
  </conditionalFormatting>
  <conditionalFormatting sqref="D404">
    <cfRule type="timePeriod" dxfId="1471" priority="1440" timePeriod="lastWeek">
      <formula>AND(TODAY()-ROUNDDOWN(D404,0)&gt;=(WEEKDAY(TODAY())),TODAY()-ROUNDDOWN(D404,0)&lt;(WEEKDAY(TODAY())+7))</formula>
    </cfRule>
  </conditionalFormatting>
  <conditionalFormatting sqref="D348">
    <cfRule type="timePeriod" dxfId="1470" priority="1439" timePeriod="lastWeek">
      <formula>AND(TODAY()-ROUNDDOWN(D348,0)&gt;=(WEEKDAY(TODAY())),TODAY()-ROUNDDOWN(D348,0)&lt;(WEEKDAY(TODAY())+7))</formula>
    </cfRule>
  </conditionalFormatting>
  <conditionalFormatting sqref="D349">
    <cfRule type="timePeriod" dxfId="1469" priority="1438" timePeriod="lastWeek">
      <formula>AND(TODAY()-ROUNDDOWN(D349,0)&gt;=(WEEKDAY(TODAY())),TODAY()-ROUNDDOWN(D349,0)&lt;(WEEKDAY(TODAY())+7))</formula>
    </cfRule>
  </conditionalFormatting>
  <conditionalFormatting sqref="D370">
    <cfRule type="timePeriod" dxfId="1468" priority="1437" timePeriod="lastWeek">
      <formula>AND(TODAY()-ROUNDDOWN(D370,0)&gt;=(WEEKDAY(TODAY())),TODAY()-ROUNDDOWN(D370,0)&lt;(WEEKDAY(TODAY())+7))</formula>
    </cfRule>
  </conditionalFormatting>
  <conditionalFormatting sqref="D382">
    <cfRule type="timePeriod" dxfId="1467" priority="1436" timePeriod="lastWeek">
      <formula>AND(TODAY()-ROUNDDOWN(D382,0)&gt;=(WEEKDAY(TODAY())),TODAY()-ROUNDDOWN(D382,0)&lt;(WEEKDAY(TODAY())+7))</formula>
    </cfRule>
  </conditionalFormatting>
  <conditionalFormatting sqref="D380">
    <cfRule type="timePeriod" dxfId="1466" priority="1435" timePeriod="lastWeek">
      <formula>AND(TODAY()-ROUNDDOWN(D380,0)&gt;=(WEEKDAY(TODAY())),TODAY()-ROUNDDOWN(D380,0)&lt;(WEEKDAY(TODAY())+7))</formula>
    </cfRule>
  </conditionalFormatting>
  <conditionalFormatting sqref="D381">
    <cfRule type="timePeriod" dxfId="1465" priority="1434" timePeriod="lastWeek">
      <formula>AND(TODAY()-ROUNDDOWN(D381,0)&gt;=(WEEKDAY(TODAY())),TODAY()-ROUNDDOWN(D381,0)&lt;(WEEKDAY(TODAY())+7))</formula>
    </cfRule>
  </conditionalFormatting>
  <conditionalFormatting sqref="D384">
    <cfRule type="timePeriod" dxfId="1464" priority="1433" timePeriod="lastWeek">
      <formula>AND(TODAY()-ROUNDDOWN(D384,0)&gt;=(WEEKDAY(TODAY())),TODAY()-ROUNDDOWN(D384,0)&lt;(WEEKDAY(TODAY())+7))</formula>
    </cfRule>
  </conditionalFormatting>
  <conditionalFormatting sqref="D385">
    <cfRule type="timePeriod" dxfId="1463" priority="1432" timePeriod="lastWeek">
      <formula>AND(TODAY()-ROUNDDOWN(D385,0)&gt;=(WEEKDAY(TODAY())),TODAY()-ROUNDDOWN(D385,0)&lt;(WEEKDAY(TODAY())+7))</formula>
    </cfRule>
  </conditionalFormatting>
  <conditionalFormatting sqref="D389">
    <cfRule type="timePeriod" dxfId="1462" priority="1431" timePeriod="lastWeek">
      <formula>AND(TODAY()-ROUNDDOWN(D389,0)&gt;=(WEEKDAY(TODAY())),TODAY()-ROUNDDOWN(D389,0)&lt;(WEEKDAY(TODAY())+7))</formula>
    </cfRule>
  </conditionalFormatting>
  <conditionalFormatting sqref="D390">
    <cfRule type="timePeriod" dxfId="1461" priority="1430" timePeriod="lastWeek">
      <formula>AND(TODAY()-ROUNDDOWN(D390,0)&gt;=(WEEKDAY(TODAY())),TODAY()-ROUNDDOWN(D390,0)&lt;(WEEKDAY(TODAY())+7))</formula>
    </cfRule>
  </conditionalFormatting>
  <conditionalFormatting sqref="D388">
    <cfRule type="timePeriod" dxfId="1460" priority="1429" timePeriod="lastWeek">
      <formula>AND(TODAY()-ROUNDDOWN(D388,0)&gt;=(WEEKDAY(TODAY())),TODAY()-ROUNDDOWN(D388,0)&lt;(WEEKDAY(TODAY())+7))</formula>
    </cfRule>
  </conditionalFormatting>
  <conditionalFormatting sqref="D412">
    <cfRule type="timePeriod" dxfId="1459" priority="1428" timePeriod="lastWeek">
      <formula>AND(TODAY()-ROUNDDOWN(D412,0)&gt;=(WEEKDAY(TODAY())),TODAY()-ROUNDDOWN(D412,0)&lt;(WEEKDAY(TODAY())+7))</formula>
    </cfRule>
  </conditionalFormatting>
  <conditionalFormatting sqref="D413">
    <cfRule type="timePeriod" dxfId="1458" priority="1427" timePeriod="lastWeek">
      <formula>AND(TODAY()-ROUNDDOWN(D413,0)&gt;=(WEEKDAY(TODAY())),TODAY()-ROUNDDOWN(D413,0)&lt;(WEEKDAY(TODAY())+7))</formula>
    </cfRule>
  </conditionalFormatting>
  <conditionalFormatting sqref="D416">
    <cfRule type="timePeriod" dxfId="1457" priority="1426" timePeriod="lastWeek">
      <formula>AND(TODAY()-ROUNDDOWN(D416,0)&gt;=(WEEKDAY(TODAY())),TODAY()-ROUNDDOWN(D416,0)&lt;(WEEKDAY(TODAY())+7))</formula>
    </cfRule>
  </conditionalFormatting>
  <conditionalFormatting sqref="D415">
    <cfRule type="timePeriod" dxfId="1456" priority="1425" timePeriod="lastWeek">
      <formula>AND(TODAY()-ROUNDDOWN(D415,0)&gt;=(WEEKDAY(TODAY())),TODAY()-ROUNDDOWN(D415,0)&lt;(WEEKDAY(TODAY())+7))</formula>
    </cfRule>
  </conditionalFormatting>
  <conditionalFormatting sqref="E422">
    <cfRule type="timePeriod" dxfId="1455" priority="1424" timePeriod="lastWeek">
      <formula>AND(TODAY()-ROUNDDOWN(E422,0)&gt;=(WEEKDAY(TODAY())),TODAY()-ROUNDDOWN(E422,0)&lt;(WEEKDAY(TODAY())+7))</formula>
    </cfRule>
  </conditionalFormatting>
  <conditionalFormatting sqref="D456">
    <cfRule type="timePeriod" dxfId="1454" priority="1423" timePeriod="lastWeek">
      <formula>AND(TODAY()-ROUNDDOWN(D456,0)&gt;=(WEEKDAY(TODAY())),TODAY()-ROUNDDOWN(D456,0)&lt;(WEEKDAY(TODAY())+7))</formula>
    </cfRule>
  </conditionalFormatting>
  <conditionalFormatting sqref="D449">
    <cfRule type="timePeriod" dxfId="1453" priority="1422" timePeriod="lastWeek">
      <formula>AND(TODAY()-ROUNDDOWN(D449,0)&gt;=(WEEKDAY(TODAY())),TODAY()-ROUNDDOWN(D449,0)&lt;(WEEKDAY(TODAY())+7))</formula>
    </cfRule>
  </conditionalFormatting>
  <conditionalFormatting sqref="D450">
    <cfRule type="timePeriod" dxfId="1452" priority="1421" timePeriod="lastWeek">
      <formula>AND(TODAY()-ROUNDDOWN(D450,0)&gt;=(WEEKDAY(TODAY())),TODAY()-ROUNDDOWN(D450,0)&lt;(WEEKDAY(TODAY())+7))</formula>
    </cfRule>
  </conditionalFormatting>
  <conditionalFormatting sqref="D448">
    <cfRule type="timePeriod" dxfId="1451" priority="1420" timePeriod="lastWeek">
      <formula>AND(TODAY()-ROUNDDOWN(D448,0)&gt;=(WEEKDAY(TODAY())),TODAY()-ROUNDDOWN(D448,0)&lt;(WEEKDAY(TODAY())+7))</formula>
    </cfRule>
  </conditionalFormatting>
  <conditionalFormatting sqref="D441">
    <cfRule type="timePeriod" dxfId="1450" priority="1419" timePeriod="lastWeek">
      <formula>AND(TODAY()-ROUNDDOWN(D441,0)&gt;=(WEEKDAY(TODAY())),TODAY()-ROUNDDOWN(D441,0)&lt;(WEEKDAY(TODAY())+7))</formula>
    </cfRule>
  </conditionalFormatting>
  <conditionalFormatting sqref="D443">
    <cfRule type="timePeriod" dxfId="1449" priority="1418" timePeriod="lastWeek">
      <formula>AND(TODAY()-ROUNDDOWN(D443,0)&gt;=(WEEKDAY(TODAY())),TODAY()-ROUNDDOWN(D443,0)&lt;(WEEKDAY(TODAY())+7))</formula>
    </cfRule>
  </conditionalFormatting>
  <conditionalFormatting sqref="D451">
    <cfRule type="timePeriod" dxfId="1448" priority="1417" timePeriod="lastWeek">
      <formula>AND(TODAY()-ROUNDDOWN(D451,0)&gt;=(WEEKDAY(TODAY())),TODAY()-ROUNDDOWN(D451,0)&lt;(WEEKDAY(TODAY())+7))</formula>
    </cfRule>
  </conditionalFormatting>
  <conditionalFormatting sqref="E448">
    <cfRule type="timePeriod" dxfId="1447" priority="1416" timePeriod="lastWeek">
      <formula>AND(TODAY()-ROUNDDOWN(E448,0)&gt;=(WEEKDAY(TODAY())),TODAY()-ROUNDDOWN(E448,0)&lt;(WEEKDAY(TODAY())+7))</formula>
    </cfRule>
  </conditionalFormatting>
  <conditionalFormatting sqref="D447">
    <cfRule type="timePeriod" dxfId="1446" priority="1415" timePeriod="lastWeek">
      <formula>AND(TODAY()-ROUNDDOWN(D447,0)&gt;=(WEEKDAY(TODAY())),TODAY()-ROUNDDOWN(D447,0)&lt;(WEEKDAY(TODAY())+7))</formula>
    </cfRule>
  </conditionalFormatting>
  <conditionalFormatting sqref="E447">
    <cfRule type="timePeriod" dxfId="1445" priority="1414" timePeriod="lastWeek">
      <formula>AND(TODAY()-ROUNDDOWN(E447,0)&gt;=(WEEKDAY(TODAY())),TODAY()-ROUNDDOWN(E447,0)&lt;(WEEKDAY(TODAY())+7))</formula>
    </cfRule>
  </conditionalFormatting>
  <conditionalFormatting sqref="D442">
    <cfRule type="timePeriod" dxfId="1444" priority="1413" timePeriod="lastWeek">
      <formula>AND(TODAY()-ROUNDDOWN(D442,0)&gt;=(WEEKDAY(TODAY())),TODAY()-ROUNDDOWN(D442,0)&lt;(WEEKDAY(TODAY())+7))</formula>
    </cfRule>
  </conditionalFormatting>
  <conditionalFormatting sqref="D446">
    <cfRule type="timePeriod" dxfId="1443" priority="1412" timePeriod="lastWeek">
      <formula>AND(TODAY()-ROUNDDOWN(D446,0)&gt;=(WEEKDAY(TODAY())),TODAY()-ROUNDDOWN(D446,0)&lt;(WEEKDAY(TODAY())+7))</formula>
    </cfRule>
  </conditionalFormatting>
  <conditionalFormatting sqref="E451">
    <cfRule type="timePeriod" dxfId="1442" priority="1411" timePeriod="lastWeek">
      <formula>AND(TODAY()-ROUNDDOWN(E451,0)&gt;=(WEEKDAY(TODAY())),TODAY()-ROUNDDOWN(E451,0)&lt;(WEEKDAY(TODAY())+7))</formula>
    </cfRule>
  </conditionalFormatting>
  <conditionalFormatting sqref="E450">
    <cfRule type="timePeriod" dxfId="1441" priority="1410" timePeriod="lastWeek">
      <formula>AND(TODAY()-ROUNDDOWN(E450,0)&gt;=(WEEKDAY(TODAY())),TODAY()-ROUNDDOWN(E450,0)&lt;(WEEKDAY(TODAY())+7))</formula>
    </cfRule>
  </conditionalFormatting>
  <conditionalFormatting sqref="D511">
    <cfRule type="timePeriod" dxfId="1440" priority="1409" timePeriod="lastWeek">
      <formula>AND(TODAY()-ROUNDDOWN(D511,0)&gt;=(WEEKDAY(TODAY())),TODAY()-ROUNDDOWN(D511,0)&lt;(WEEKDAY(TODAY())+7))</formula>
    </cfRule>
  </conditionalFormatting>
  <conditionalFormatting sqref="D508">
    <cfRule type="timePeriod" dxfId="1439" priority="1408" timePeriod="lastWeek">
      <formula>AND(TODAY()-ROUNDDOWN(D508,0)&gt;=(WEEKDAY(TODAY())),TODAY()-ROUNDDOWN(D508,0)&lt;(WEEKDAY(TODAY())+7))</formula>
    </cfRule>
  </conditionalFormatting>
  <conditionalFormatting sqref="D512">
    <cfRule type="timePeriod" dxfId="1438" priority="1407" timePeriod="lastWeek">
      <formula>AND(TODAY()-ROUNDDOWN(D512,0)&gt;=(WEEKDAY(TODAY())),TODAY()-ROUNDDOWN(D512,0)&lt;(WEEKDAY(TODAY())+7))</formula>
    </cfRule>
  </conditionalFormatting>
  <conditionalFormatting sqref="D478">
    <cfRule type="timePeriod" dxfId="1437" priority="1406" timePeriod="lastWeek">
      <formula>AND(TODAY()-ROUNDDOWN(D478,0)&gt;=(WEEKDAY(TODAY())),TODAY()-ROUNDDOWN(D478,0)&lt;(WEEKDAY(TODAY())+7))</formula>
    </cfRule>
  </conditionalFormatting>
  <conditionalFormatting sqref="D465">
    <cfRule type="timePeriod" dxfId="1436" priority="1405" timePeriod="lastWeek">
      <formula>AND(TODAY()-ROUNDDOWN(D465,0)&gt;=(WEEKDAY(TODAY())),TODAY()-ROUNDDOWN(D465,0)&lt;(WEEKDAY(TODAY())+7))</formula>
    </cfRule>
  </conditionalFormatting>
  <conditionalFormatting sqref="D514">
    <cfRule type="timePeriod" dxfId="1435" priority="1404" timePeriod="lastWeek">
      <formula>AND(TODAY()-ROUNDDOWN(D514,0)&gt;=(WEEKDAY(TODAY())),TODAY()-ROUNDDOWN(D514,0)&lt;(WEEKDAY(TODAY())+7))</formula>
    </cfRule>
  </conditionalFormatting>
  <conditionalFormatting sqref="D504">
    <cfRule type="timePeriod" dxfId="1434" priority="1403" timePeriod="lastWeek">
      <formula>AND(TODAY()-ROUNDDOWN(D504,0)&gt;=(WEEKDAY(TODAY())),TODAY()-ROUNDDOWN(D504,0)&lt;(WEEKDAY(TODAY())+7))</formula>
    </cfRule>
  </conditionalFormatting>
  <conditionalFormatting sqref="D464">
    <cfRule type="timePeriod" dxfId="1433" priority="1402" timePeriod="lastWeek">
      <formula>AND(TODAY()-ROUNDDOWN(D464,0)&gt;=(WEEKDAY(TODAY())),TODAY()-ROUNDDOWN(D464,0)&lt;(WEEKDAY(TODAY())+7))</formula>
    </cfRule>
  </conditionalFormatting>
  <conditionalFormatting sqref="D498">
    <cfRule type="timePeriod" dxfId="1432" priority="1401" timePeriod="lastWeek">
      <formula>AND(TODAY()-ROUNDDOWN(D498,0)&gt;=(WEEKDAY(TODAY())),TODAY()-ROUNDDOWN(D498,0)&lt;(WEEKDAY(TODAY())+7))</formula>
    </cfRule>
  </conditionalFormatting>
  <conditionalFormatting sqref="D509">
    <cfRule type="timePeriod" dxfId="1431" priority="1400" timePeriod="lastWeek">
      <formula>AND(TODAY()-ROUNDDOWN(D509,0)&gt;=(WEEKDAY(TODAY())),TODAY()-ROUNDDOWN(D509,0)&lt;(WEEKDAY(TODAY())+7))</formula>
    </cfRule>
  </conditionalFormatting>
  <conditionalFormatting sqref="D505">
    <cfRule type="timePeriod" dxfId="1430" priority="1399" timePeriod="lastWeek">
      <formula>AND(TODAY()-ROUNDDOWN(D505,0)&gt;=(WEEKDAY(TODAY())),TODAY()-ROUNDDOWN(D505,0)&lt;(WEEKDAY(TODAY())+7))</formula>
    </cfRule>
  </conditionalFormatting>
  <conditionalFormatting sqref="D510">
    <cfRule type="timePeriod" dxfId="1429" priority="1398" timePeriod="lastWeek">
      <formula>AND(TODAY()-ROUNDDOWN(D510,0)&gt;=(WEEKDAY(TODAY())),TODAY()-ROUNDDOWN(D510,0)&lt;(WEEKDAY(TODAY())+7))</formula>
    </cfRule>
  </conditionalFormatting>
  <conditionalFormatting sqref="D457">
    <cfRule type="timePeriod" dxfId="1428" priority="1397" timePeriod="lastWeek">
      <formula>AND(TODAY()-ROUNDDOWN(D457,0)&gt;=(WEEKDAY(TODAY())),TODAY()-ROUNDDOWN(D457,0)&lt;(WEEKDAY(TODAY())+7))</formula>
    </cfRule>
  </conditionalFormatting>
  <conditionalFormatting sqref="D518">
    <cfRule type="timePeriod" dxfId="1427" priority="1396" timePeriod="lastWeek">
      <formula>AND(TODAY()-ROUNDDOWN(D518,0)&gt;=(WEEKDAY(TODAY())),TODAY()-ROUNDDOWN(D518,0)&lt;(WEEKDAY(TODAY())+7))</formula>
    </cfRule>
  </conditionalFormatting>
  <conditionalFormatting sqref="D474">
    <cfRule type="timePeriod" dxfId="1426" priority="1395" timePeriod="lastWeek">
      <formula>AND(TODAY()-ROUNDDOWN(D474,0)&gt;=(WEEKDAY(TODAY())),TODAY()-ROUNDDOWN(D474,0)&lt;(WEEKDAY(TODAY())+7))</formula>
    </cfRule>
  </conditionalFormatting>
  <conditionalFormatting sqref="D503">
    <cfRule type="timePeriod" dxfId="1425" priority="1394" timePeriod="lastWeek">
      <formula>AND(TODAY()-ROUNDDOWN(D503,0)&gt;=(WEEKDAY(TODAY())),TODAY()-ROUNDDOWN(D503,0)&lt;(WEEKDAY(TODAY())+7))</formula>
    </cfRule>
  </conditionalFormatting>
  <conditionalFormatting sqref="D473">
    <cfRule type="timePeriod" dxfId="1424" priority="1393" timePeriod="lastWeek">
      <formula>AND(TODAY()-ROUNDDOWN(D473,0)&gt;=(WEEKDAY(TODAY())),TODAY()-ROUNDDOWN(D473,0)&lt;(WEEKDAY(TODAY())+7))</formula>
    </cfRule>
  </conditionalFormatting>
  <conditionalFormatting sqref="D472">
    <cfRule type="timePeriod" dxfId="1423" priority="1392" timePeriod="lastWeek">
      <formula>AND(TODAY()-ROUNDDOWN(D472,0)&gt;=(WEEKDAY(TODAY())),TODAY()-ROUNDDOWN(D472,0)&lt;(WEEKDAY(TODAY())+7))</formula>
    </cfRule>
  </conditionalFormatting>
  <conditionalFormatting sqref="D496">
    <cfRule type="timePeriod" dxfId="1422" priority="1391" timePeriod="lastWeek">
      <formula>AND(TODAY()-ROUNDDOWN(D496,0)&gt;=(WEEKDAY(TODAY())),TODAY()-ROUNDDOWN(D496,0)&lt;(WEEKDAY(TODAY())+7))</formula>
    </cfRule>
  </conditionalFormatting>
  <conditionalFormatting sqref="D499">
    <cfRule type="timePeriod" dxfId="1421" priority="1390" timePeriod="lastWeek">
      <formula>AND(TODAY()-ROUNDDOWN(D499,0)&gt;=(WEEKDAY(TODAY())),TODAY()-ROUNDDOWN(D499,0)&lt;(WEEKDAY(TODAY())+7))</formula>
    </cfRule>
  </conditionalFormatting>
  <conditionalFormatting sqref="D466">
    <cfRule type="timePeriod" dxfId="1420" priority="1389" timePeriod="lastWeek">
      <formula>AND(TODAY()-ROUNDDOWN(D466,0)&gt;=(WEEKDAY(TODAY())),TODAY()-ROUNDDOWN(D466,0)&lt;(WEEKDAY(TODAY())+7))</formula>
    </cfRule>
  </conditionalFormatting>
  <conditionalFormatting sqref="D455">
    <cfRule type="timePeriod" dxfId="1419" priority="1388" timePeriod="lastWeek">
      <formula>AND(TODAY()-ROUNDDOWN(D455,0)&gt;=(WEEKDAY(TODAY())),TODAY()-ROUNDDOWN(D455,0)&lt;(WEEKDAY(TODAY())+7))</formula>
    </cfRule>
  </conditionalFormatting>
  <conditionalFormatting sqref="D497">
    <cfRule type="timePeriod" dxfId="1418" priority="1387" timePeriod="lastWeek">
      <formula>AND(TODAY()-ROUNDDOWN(D497,0)&gt;=(WEEKDAY(TODAY())),TODAY()-ROUNDDOWN(D497,0)&lt;(WEEKDAY(TODAY())+7))</formula>
    </cfRule>
  </conditionalFormatting>
  <conditionalFormatting sqref="D476">
    <cfRule type="timePeriod" dxfId="1417" priority="1386" timePeriod="lastWeek">
      <formula>AND(TODAY()-ROUNDDOWN(D476,0)&gt;=(WEEKDAY(TODAY())),TODAY()-ROUNDDOWN(D476,0)&lt;(WEEKDAY(TODAY())+7))</formula>
    </cfRule>
  </conditionalFormatting>
  <conditionalFormatting sqref="D467">
    <cfRule type="timePeriod" dxfId="1416" priority="1385" timePeriod="lastWeek">
      <formula>AND(TODAY()-ROUNDDOWN(D467,0)&gt;=(WEEKDAY(TODAY())),TODAY()-ROUNDDOWN(D467,0)&lt;(WEEKDAY(TODAY())+7))</formula>
    </cfRule>
  </conditionalFormatting>
  <conditionalFormatting sqref="D488">
    <cfRule type="timePeriod" dxfId="1415" priority="1384" timePeriod="lastWeek">
      <formula>AND(TODAY()-ROUNDDOWN(D488,0)&gt;=(WEEKDAY(TODAY())),TODAY()-ROUNDDOWN(D488,0)&lt;(WEEKDAY(TODAY())+7))</formula>
    </cfRule>
  </conditionalFormatting>
  <conditionalFormatting sqref="D489">
    <cfRule type="timePeriod" dxfId="1414" priority="1383" timePeriod="lastWeek">
      <formula>AND(TODAY()-ROUNDDOWN(D489,0)&gt;=(WEEKDAY(TODAY())),TODAY()-ROUNDDOWN(D489,0)&lt;(WEEKDAY(TODAY())+7))</formula>
    </cfRule>
  </conditionalFormatting>
  <conditionalFormatting sqref="D477">
    <cfRule type="timePeriod" dxfId="1413" priority="1382" timePeriod="lastWeek">
      <formula>AND(TODAY()-ROUNDDOWN(D477,0)&gt;=(WEEKDAY(TODAY())),TODAY()-ROUNDDOWN(D477,0)&lt;(WEEKDAY(TODAY())+7))</formula>
    </cfRule>
  </conditionalFormatting>
  <conditionalFormatting sqref="E523">
    <cfRule type="timePeriod" dxfId="1412" priority="1381" timePeriod="lastWeek">
      <formula>AND(TODAY()-ROUNDDOWN(E523,0)&gt;=(WEEKDAY(TODAY())),TODAY()-ROUNDDOWN(E523,0)&lt;(WEEKDAY(TODAY())+7))</formula>
    </cfRule>
  </conditionalFormatting>
  <conditionalFormatting sqref="D500">
    <cfRule type="timePeriod" dxfId="1411" priority="1380" timePeriod="lastWeek">
      <formula>AND(TODAY()-ROUNDDOWN(D500,0)&gt;=(WEEKDAY(TODAY())),TODAY()-ROUNDDOWN(D500,0)&lt;(WEEKDAY(TODAY())+7))</formula>
    </cfRule>
  </conditionalFormatting>
  <conditionalFormatting sqref="D469">
    <cfRule type="timePeriod" dxfId="1410" priority="1379" timePeriod="lastWeek">
      <formula>AND(TODAY()-ROUNDDOWN(D469,0)&gt;=(WEEKDAY(TODAY())),TODAY()-ROUNDDOWN(D469,0)&lt;(WEEKDAY(TODAY())+7))</formula>
    </cfRule>
  </conditionalFormatting>
  <conditionalFormatting sqref="D470">
    <cfRule type="timePeriod" dxfId="1409" priority="1378" timePeriod="lastWeek">
      <formula>AND(TODAY()-ROUNDDOWN(D470,0)&gt;=(WEEKDAY(TODAY())),TODAY()-ROUNDDOWN(D470,0)&lt;(WEEKDAY(TODAY())+7))</formula>
    </cfRule>
  </conditionalFormatting>
  <conditionalFormatting sqref="D475">
    <cfRule type="timePeriod" dxfId="1408" priority="1377" timePeriod="lastWeek">
      <formula>AND(TODAY()-ROUNDDOWN(D475,0)&gt;=(WEEKDAY(TODAY())),TODAY()-ROUNDDOWN(D475,0)&lt;(WEEKDAY(TODAY())+7))</formula>
    </cfRule>
  </conditionalFormatting>
  <conditionalFormatting sqref="D468">
    <cfRule type="timePeriod" dxfId="1407" priority="1376" timePeriod="lastWeek">
      <formula>AND(TODAY()-ROUNDDOWN(D468,0)&gt;=(WEEKDAY(TODAY())),TODAY()-ROUNDDOWN(D468,0)&lt;(WEEKDAY(TODAY())+7))</formula>
    </cfRule>
  </conditionalFormatting>
  <conditionalFormatting sqref="D507">
    <cfRule type="timePeriod" dxfId="1406" priority="1375" timePeriod="lastWeek">
      <formula>AND(TODAY()-ROUNDDOWN(D507,0)&gt;=(WEEKDAY(TODAY())),TODAY()-ROUNDDOWN(D507,0)&lt;(WEEKDAY(TODAY())+7))</formula>
    </cfRule>
  </conditionalFormatting>
  <conditionalFormatting sqref="D452">
    <cfRule type="timePeriod" dxfId="1405" priority="1374" timePeriod="lastWeek">
      <formula>AND(TODAY()-ROUNDDOWN(D452,0)&gt;=(WEEKDAY(TODAY())),TODAY()-ROUNDDOWN(D452,0)&lt;(WEEKDAY(TODAY())+7))</formula>
    </cfRule>
  </conditionalFormatting>
  <conditionalFormatting sqref="D502">
    <cfRule type="timePeriod" dxfId="1404" priority="1373" timePeriod="lastWeek">
      <formula>AND(TODAY()-ROUNDDOWN(D502,0)&gt;=(WEEKDAY(TODAY())),TODAY()-ROUNDDOWN(D502,0)&lt;(WEEKDAY(TODAY())+7))</formula>
    </cfRule>
  </conditionalFormatting>
  <conditionalFormatting sqref="D471">
    <cfRule type="timePeriod" dxfId="1403" priority="1372" timePeriod="lastWeek">
      <formula>AND(TODAY()-ROUNDDOWN(D471,0)&gt;=(WEEKDAY(TODAY())),TODAY()-ROUNDDOWN(D471,0)&lt;(WEEKDAY(TODAY())+7))</formula>
    </cfRule>
  </conditionalFormatting>
  <conditionalFormatting sqref="E452">
    <cfRule type="timePeriod" dxfId="1402" priority="1371" timePeriod="lastWeek">
      <formula>AND(TODAY()-ROUNDDOWN(E452,0)&gt;=(WEEKDAY(TODAY())),TODAY()-ROUNDDOWN(E452,0)&lt;(WEEKDAY(TODAY())+7))</formula>
    </cfRule>
  </conditionalFormatting>
  <conditionalFormatting sqref="E519">
    <cfRule type="timePeriod" dxfId="1401" priority="1370" timePeriod="lastWeek">
      <formula>AND(TODAY()-ROUNDDOWN(E519,0)&gt;=(WEEKDAY(TODAY())),TODAY()-ROUNDDOWN(E519,0)&lt;(WEEKDAY(TODAY())+7))</formula>
    </cfRule>
  </conditionalFormatting>
  <conditionalFormatting sqref="E521">
    <cfRule type="timePeriod" dxfId="1400" priority="1369" timePeriod="lastWeek">
      <formula>AND(TODAY()-ROUNDDOWN(E521,0)&gt;=(WEEKDAY(TODAY())),TODAY()-ROUNDDOWN(E521,0)&lt;(WEEKDAY(TODAY())+7))</formula>
    </cfRule>
  </conditionalFormatting>
  <conditionalFormatting sqref="D501">
    <cfRule type="timePeriod" dxfId="1399" priority="1368" timePeriod="lastWeek">
      <formula>AND(TODAY()-ROUNDDOWN(D501,0)&gt;=(WEEKDAY(TODAY())),TODAY()-ROUNDDOWN(D501,0)&lt;(WEEKDAY(TODAY())+7))</formula>
    </cfRule>
  </conditionalFormatting>
  <conditionalFormatting sqref="E520">
    <cfRule type="timePeriod" dxfId="1398" priority="1367" timePeriod="lastWeek">
      <formula>AND(TODAY()-ROUNDDOWN(E520,0)&gt;=(WEEKDAY(TODAY())),TODAY()-ROUNDDOWN(E520,0)&lt;(WEEKDAY(TODAY())+7))</formula>
    </cfRule>
  </conditionalFormatting>
  <conditionalFormatting sqref="E524">
    <cfRule type="timePeriod" dxfId="1397" priority="1366" timePeriod="lastWeek">
      <formula>AND(TODAY()-ROUNDDOWN(E524,0)&gt;=(WEEKDAY(TODAY())),TODAY()-ROUNDDOWN(E524,0)&lt;(WEEKDAY(TODAY())+7))</formula>
    </cfRule>
  </conditionalFormatting>
  <conditionalFormatting sqref="D463">
    <cfRule type="timePeriod" dxfId="1396" priority="1365" timePeriod="lastWeek">
      <formula>AND(TODAY()-ROUNDDOWN(D463,0)&gt;=(WEEKDAY(TODAY())),TODAY()-ROUNDDOWN(D463,0)&lt;(WEEKDAY(TODAY())+7))</formula>
    </cfRule>
  </conditionalFormatting>
  <conditionalFormatting sqref="E536">
    <cfRule type="timePeriod" dxfId="1395" priority="1364" timePeriod="lastWeek">
      <formula>AND(TODAY()-ROUNDDOWN(E536,0)&gt;=(WEEKDAY(TODAY())),TODAY()-ROUNDDOWN(E536,0)&lt;(WEEKDAY(TODAY())+7))</formula>
    </cfRule>
  </conditionalFormatting>
  <conditionalFormatting sqref="D530">
    <cfRule type="timePeriod" dxfId="1394" priority="1363" timePeriod="lastWeek">
      <formula>AND(TODAY()-ROUNDDOWN(D530,0)&gt;=(WEEKDAY(TODAY())),TODAY()-ROUNDDOWN(D530,0)&lt;(WEEKDAY(TODAY())+7))</formula>
    </cfRule>
  </conditionalFormatting>
  <conditionalFormatting sqref="E542">
    <cfRule type="timePeriod" dxfId="1393" priority="1362" timePeriod="lastWeek">
      <formula>AND(TODAY()-ROUNDDOWN(E542,0)&gt;=(WEEKDAY(TODAY())),TODAY()-ROUNDDOWN(E542,0)&lt;(WEEKDAY(TODAY())+7))</formula>
    </cfRule>
  </conditionalFormatting>
  <conditionalFormatting sqref="D526">
    <cfRule type="timePeriod" dxfId="1392" priority="1361" timePeriod="lastWeek">
      <formula>AND(TODAY()-ROUNDDOWN(D526,0)&gt;=(WEEKDAY(TODAY())),TODAY()-ROUNDDOWN(D526,0)&lt;(WEEKDAY(TODAY())+7))</formula>
    </cfRule>
  </conditionalFormatting>
  <conditionalFormatting sqref="D527">
    <cfRule type="timePeriod" dxfId="1391" priority="1360" timePeriod="lastWeek">
      <formula>AND(TODAY()-ROUNDDOWN(D527,0)&gt;=(WEEKDAY(TODAY())),TODAY()-ROUNDDOWN(D527,0)&lt;(WEEKDAY(TODAY())+7))</formula>
    </cfRule>
  </conditionalFormatting>
  <conditionalFormatting sqref="E539">
    <cfRule type="timePeriod" dxfId="1390" priority="1359" timePeriod="lastWeek">
      <formula>AND(TODAY()-ROUNDDOWN(E539,0)&gt;=(WEEKDAY(TODAY())),TODAY()-ROUNDDOWN(E539,0)&lt;(WEEKDAY(TODAY())+7))</formula>
    </cfRule>
  </conditionalFormatting>
  <conditionalFormatting sqref="D525">
    <cfRule type="timePeriod" dxfId="1389" priority="1358" timePeriod="lastWeek">
      <formula>AND(TODAY()-ROUNDDOWN(D525,0)&gt;=(WEEKDAY(TODAY())),TODAY()-ROUNDDOWN(D525,0)&lt;(WEEKDAY(TODAY())+7))</formula>
    </cfRule>
  </conditionalFormatting>
  <conditionalFormatting sqref="D528">
    <cfRule type="timePeriod" dxfId="1388" priority="1357" timePeriod="lastWeek">
      <formula>AND(TODAY()-ROUNDDOWN(D528,0)&gt;=(WEEKDAY(TODAY())),TODAY()-ROUNDDOWN(D528,0)&lt;(WEEKDAY(TODAY())+7))</formula>
    </cfRule>
  </conditionalFormatting>
  <conditionalFormatting sqref="D529">
    <cfRule type="timePeriod" dxfId="1387" priority="1356" timePeriod="lastWeek">
      <formula>AND(TODAY()-ROUNDDOWN(D529,0)&gt;=(WEEKDAY(TODAY())),TODAY()-ROUNDDOWN(D529,0)&lt;(WEEKDAY(TODAY())+7))</formula>
    </cfRule>
  </conditionalFormatting>
  <conditionalFormatting sqref="E534">
    <cfRule type="timePeriod" dxfId="1386" priority="1355" timePeriod="lastWeek">
      <formula>AND(TODAY()-ROUNDDOWN(E534,0)&gt;=(WEEKDAY(TODAY())),TODAY()-ROUNDDOWN(E534,0)&lt;(WEEKDAY(TODAY())+7))</formula>
    </cfRule>
  </conditionalFormatting>
  <conditionalFormatting sqref="D581">
    <cfRule type="timePeriod" dxfId="1385" priority="1354" timePeriod="lastWeek">
      <formula>AND(TODAY()-ROUNDDOWN(D581,0)&gt;=(WEEKDAY(TODAY())),TODAY()-ROUNDDOWN(D581,0)&lt;(WEEKDAY(TODAY())+7))</formula>
    </cfRule>
  </conditionalFormatting>
  <conditionalFormatting sqref="E538">
    <cfRule type="timePeriod" dxfId="1384" priority="1353" timePeriod="lastWeek">
      <formula>AND(TODAY()-ROUNDDOWN(E538,0)&gt;=(WEEKDAY(TODAY())),TODAY()-ROUNDDOWN(E538,0)&lt;(WEEKDAY(TODAY())+7))</formula>
    </cfRule>
  </conditionalFormatting>
  <conditionalFormatting sqref="D458">
    <cfRule type="timePeriod" dxfId="1383" priority="1352" timePeriod="lastWeek">
      <formula>AND(TODAY()-ROUNDDOWN(D458,0)&gt;=(WEEKDAY(TODAY())),TODAY()-ROUNDDOWN(D458,0)&lt;(WEEKDAY(TODAY())+7))</formula>
    </cfRule>
  </conditionalFormatting>
  <conditionalFormatting sqref="E458">
    <cfRule type="timePeriod" dxfId="1382" priority="1351" timePeriod="lastWeek">
      <formula>AND(TODAY()-ROUNDDOWN(E458,0)&gt;=(WEEKDAY(TODAY())),TODAY()-ROUNDDOWN(E458,0)&lt;(WEEKDAY(TODAY())+7))</formula>
    </cfRule>
  </conditionalFormatting>
  <conditionalFormatting sqref="D495">
    <cfRule type="timePeriod" dxfId="1381" priority="1350" timePeriod="lastWeek">
      <formula>AND(TODAY()-ROUNDDOWN(D495,0)&gt;=(WEEKDAY(TODAY())),TODAY()-ROUNDDOWN(D495,0)&lt;(WEEKDAY(TODAY())+7))</formula>
    </cfRule>
  </conditionalFormatting>
  <conditionalFormatting sqref="E545">
    <cfRule type="timePeriod" dxfId="1380" priority="1349" timePeriod="lastWeek">
      <formula>AND(TODAY()-ROUNDDOWN(E545,0)&gt;=(WEEKDAY(TODAY())),TODAY()-ROUNDDOWN(E545,0)&lt;(WEEKDAY(TODAY())+7))</formula>
    </cfRule>
  </conditionalFormatting>
  <conditionalFormatting sqref="D445">
    <cfRule type="timePeriod" dxfId="1379" priority="1348" timePeriod="lastWeek">
      <formula>AND(TODAY()-ROUNDDOWN(D445,0)&gt;=(WEEKDAY(TODAY())),TODAY()-ROUNDDOWN(D445,0)&lt;(WEEKDAY(TODAY())+7))</formula>
    </cfRule>
  </conditionalFormatting>
  <conditionalFormatting sqref="E455">
    <cfRule type="timePeriod" dxfId="1378" priority="1347" timePeriod="lastWeek">
      <formula>AND(TODAY()-ROUNDDOWN(E455,0)&gt;=(WEEKDAY(TODAY())),TODAY()-ROUNDDOWN(E455,0)&lt;(WEEKDAY(TODAY())+7))</formula>
    </cfRule>
  </conditionalFormatting>
  <conditionalFormatting sqref="D506">
    <cfRule type="timePeriod" dxfId="1377" priority="1346" timePeriod="lastWeek">
      <formula>AND(TODAY()-ROUNDDOWN(D506,0)&gt;=(WEEKDAY(TODAY())),TODAY()-ROUNDDOWN(D506,0)&lt;(WEEKDAY(TODAY())+7))</formula>
    </cfRule>
  </conditionalFormatting>
  <conditionalFormatting sqref="D444">
    <cfRule type="timePeriod" dxfId="1376" priority="1345" timePeriod="lastWeek">
      <formula>AND(TODAY()-ROUNDDOWN(D444,0)&gt;=(WEEKDAY(TODAY())),TODAY()-ROUNDDOWN(D444,0)&lt;(WEEKDAY(TODAY())+7))</formula>
    </cfRule>
  </conditionalFormatting>
  <conditionalFormatting sqref="D486">
    <cfRule type="timePeriod" dxfId="1375" priority="1344" timePeriod="lastWeek">
      <formula>AND(TODAY()-ROUNDDOWN(D486,0)&gt;=(WEEKDAY(TODAY())),TODAY()-ROUNDDOWN(D486,0)&lt;(WEEKDAY(TODAY())+7))</formula>
    </cfRule>
  </conditionalFormatting>
  <conditionalFormatting sqref="D484">
    <cfRule type="timePeriod" dxfId="1374" priority="1343" timePeriod="lastWeek">
      <formula>AND(TODAY()-ROUNDDOWN(D484,0)&gt;=(WEEKDAY(TODAY())),TODAY()-ROUNDDOWN(D484,0)&lt;(WEEKDAY(TODAY())+7))</formula>
    </cfRule>
  </conditionalFormatting>
  <conditionalFormatting sqref="D485">
    <cfRule type="timePeriod" dxfId="1373" priority="1342" timePeriod="lastWeek">
      <formula>AND(TODAY()-ROUNDDOWN(D485,0)&gt;=(WEEKDAY(TODAY())),TODAY()-ROUNDDOWN(D485,0)&lt;(WEEKDAY(TODAY())+7))</formula>
    </cfRule>
  </conditionalFormatting>
  <conditionalFormatting sqref="D487">
    <cfRule type="timePeriod" dxfId="1372" priority="1341" timePeriod="lastWeek">
      <formula>AND(TODAY()-ROUNDDOWN(D487,0)&gt;=(WEEKDAY(TODAY())),TODAY()-ROUNDDOWN(D487,0)&lt;(WEEKDAY(TODAY())+7))</formula>
    </cfRule>
  </conditionalFormatting>
  <conditionalFormatting sqref="D491">
    <cfRule type="timePeriod" dxfId="1371" priority="1340" timePeriod="lastWeek">
      <formula>AND(TODAY()-ROUNDDOWN(D491,0)&gt;=(WEEKDAY(TODAY())),TODAY()-ROUNDDOWN(D491,0)&lt;(WEEKDAY(TODAY())+7))</formula>
    </cfRule>
  </conditionalFormatting>
  <conditionalFormatting sqref="D492">
    <cfRule type="timePeriod" dxfId="1370" priority="1339" timePeriod="lastWeek">
      <formula>AND(TODAY()-ROUNDDOWN(D492,0)&gt;=(WEEKDAY(TODAY())),TODAY()-ROUNDDOWN(D492,0)&lt;(WEEKDAY(TODAY())+7))</formula>
    </cfRule>
  </conditionalFormatting>
  <conditionalFormatting sqref="D490">
    <cfRule type="timePeriod" dxfId="1369" priority="1338" timePeriod="lastWeek">
      <formula>AND(TODAY()-ROUNDDOWN(D490,0)&gt;=(WEEKDAY(TODAY())),TODAY()-ROUNDDOWN(D490,0)&lt;(WEEKDAY(TODAY())+7))</formula>
    </cfRule>
  </conditionalFormatting>
  <conditionalFormatting sqref="D513">
    <cfRule type="timePeriod" dxfId="1368" priority="1337" timePeriod="lastWeek">
      <formula>AND(TODAY()-ROUNDDOWN(D513,0)&gt;=(WEEKDAY(TODAY())),TODAY()-ROUNDDOWN(D513,0)&lt;(WEEKDAY(TODAY())+7))</formula>
    </cfRule>
  </conditionalFormatting>
  <conditionalFormatting sqref="D516">
    <cfRule type="timePeriod" dxfId="1367" priority="1336" timePeriod="lastWeek">
      <formula>AND(TODAY()-ROUNDDOWN(D516,0)&gt;=(WEEKDAY(TODAY())),TODAY()-ROUNDDOWN(D516,0)&lt;(WEEKDAY(TODAY())+7))</formula>
    </cfRule>
  </conditionalFormatting>
  <conditionalFormatting sqref="D515">
    <cfRule type="timePeriod" dxfId="1366" priority="1335" timePeriod="lastWeek">
      <formula>AND(TODAY()-ROUNDDOWN(D515,0)&gt;=(WEEKDAY(TODAY())),TODAY()-ROUNDDOWN(D515,0)&lt;(WEEKDAY(TODAY())+7))</formula>
    </cfRule>
  </conditionalFormatting>
  <conditionalFormatting sqref="E522">
    <cfRule type="timePeriod" dxfId="1365" priority="1334" timePeriod="lastWeek">
      <formula>AND(TODAY()-ROUNDDOWN(E522,0)&gt;=(WEEKDAY(TODAY())),TODAY()-ROUNDDOWN(E522,0)&lt;(WEEKDAY(TODAY())+7))</formula>
    </cfRule>
  </conditionalFormatting>
  <conditionalFormatting sqref="D453">
    <cfRule type="timePeriod" dxfId="1364" priority="1333" timePeriod="lastWeek">
      <formula>AND(TODAY()-ROUNDDOWN(D453,0)&gt;=(WEEKDAY(TODAY())),TODAY()-ROUNDDOWN(D453,0)&lt;(WEEKDAY(TODAY())+7))</formula>
    </cfRule>
  </conditionalFormatting>
  <conditionalFormatting sqref="E453">
    <cfRule type="timePeriod" dxfId="1363" priority="1332" timePeriod="lastWeek">
      <formula>AND(TODAY()-ROUNDDOWN(E453,0)&gt;=(WEEKDAY(TODAY())),TODAY()-ROUNDDOWN(E453,0)&lt;(WEEKDAY(TODAY())+7))</formula>
    </cfRule>
  </conditionalFormatting>
  <conditionalFormatting sqref="D454">
    <cfRule type="timePeriod" dxfId="1362" priority="1331" timePeriod="lastWeek">
      <formula>AND(TODAY()-ROUNDDOWN(D454,0)&gt;=(WEEKDAY(TODAY())),TODAY()-ROUNDDOWN(D454,0)&lt;(WEEKDAY(TODAY())+7))</formula>
    </cfRule>
  </conditionalFormatting>
  <conditionalFormatting sqref="E454">
    <cfRule type="timePeriod" dxfId="1361" priority="1330" timePeriod="lastWeek">
      <formula>AND(TODAY()-ROUNDDOWN(E454,0)&gt;=(WEEKDAY(TODAY())),TODAY()-ROUNDDOWN(E454,0)&lt;(WEEKDAY(TODAY())+7))</formula>
    </cfRule>
  </conditionalFormatting>
  <conditionalFormatting sqref="D459">
    <cfRule type="timePeriod" dxfId="1360" priority="1329" timePeriod="lastWeek">
      <formula>AND(TODAY()-ROUNDDOWN(D459,0)&gt;=(WEEKDAY(TODAY())),TODAY()-ROUNDDOWN(D459,0)&lt;(WEEKDAY(TODAY())+7))</formula>
    </cfRule>
  </conditionalFormatting>
  <conditionalFormatting sqref="E459">
    <cfRule type="timePeriod" dxfId="1359" priority="1328" timePeriod="lastWeek">
      <formula>AND(TODAY()-ROUNDDOWN(E459,0)&gt;=(WEEKDAY(TODAY())),TODAY()-ROUNDDOWN(E459,0)&lt;(WEEKDAY(TODAY())+7))</formula>
    </cfRule>
  </conditionalFormatting>
  <conditionalFormatting sqref="D460">
    <cfRule type="timePeriod" dxfId="1358" priority="1327" timePeriod="lastWeek">
      <formula>AND(TODAY()-ROUNDDOWN(D460,0)&gt;=(WEEKDAY(TODAY())),TODAY()-ROUNDDOWN(D460,0)&lt;(WEEKDAY(TODAY())+7))</formula>
    </cfRule>
  </conditionalFormatting>
  <conditionalFormatting sqref="E460">
    <cfRule type="timePeriod" dxfId="1357" priority="1326" timePeriod="lastWeek">
      <formula>AND(TODAY()-ROUNDDOWN(E460,0)&gt;=(WEEKDAY(TODAY())),TODAY()-ROUNDDOWN(E460,0)&lt;(WEEKDAY(TODAY())+7))</formula>
    </cfRule>
  </conditionalFormatting>
  <conditionalFormatting sqref="D461">
    <cfRule type="timePeriod" dxfId="1356" priority="1325" timePeriod="lastWeek">
      <formula>AND(TODAY()-ROUNDDOWN(D461,0)&gt;=(WEEKDAY(TODAY())),TODAY()-ROUNDDOWN(D461,0)&lt;(WEEKDAY(TODAY())+7))</formula>
    </cfRule>
  </conditionalFormatting>
  <conditionalFormatting sqref="E461">
    <cfRule type="timePeriod" dxfId="1355" priority="1324" timePeriod="lastWeek">
      <formula>AND(TODAY()-ROUNDDOWN(E461,0)&gt;=(WEEKDAY(TODAY())),TODAY()-ROUNDDOWN(E461,0)&lt;(WEEKDAY(TODAY())+7))</formula>
    </cfRule>
  </conditionalFormatting>
  <conditionalFormatting sqref="D462">
    <cfRule type="timePeriod" dxfId="1354" priority="1323" timePeriod="lastWeek">
      <formula>AND(TODAY()-ROUNDDOWN(D462,0)&gt;=(WEEKDAY(TODAY())),TODAY()-ROUNDDOWN(D462,0)&lt;(WEEKDAY(TODAY())+7))</formula>
    </cfRule>
  </conditionalFormatting>
  <conditionalFormatting sqref="E462">
    <cfRule type="timePeriod" dxfId="1353" priority="1322" timePeriod="lastWeek">
      <formula>AND(TODAY()-ROUNDDOWN(E462,0)&gt;=(WEEKDAY(TODAY())),TODAY()-ROUNDDOWN(E462,0)&lt;(WEEKDAY(TODAY())+7))</formula>
    </cfRule>
  </conditionalFormatting>
  <conditionalFormatting sqref="D483">
    <cfRule type="timePeriod" dxfId="1352" priority="1321" timePeriod="lastWeek">
      <formula>AND(TODAY()-ROUNDDOWN(D483,0)&gt;=(WEEKDAY(TODAY())),TODAY()-ROUNDDOWN(D483,0)&lt;(WEEKDAY(TODAY())+7))</formula>
    </cfRule>
  </conditionalFormatting>
  <conditionalFormatting sqref="D479">
    <cfRule type="timePeriod" dxfId="1351" priority="1320" timePeriod="lastWeek">
      <formula>AND(TODAY()-ROUNDDOWN(D479,0)&gt;=(WEEKDAY(TODAY())),TODAY()-ROUNDDOWN(D479,0)&lt;(WEEKDAY(TODAY())+7))</formula>
    </cfRule>
  </conditionalFormatting>
  <conditionalFormatting sqref="D482">
    <cfRule type="timePeriod" dxfId="1350" priority="1319" timePeriod="lastWeek">
      <formula>AND(TODAY()-ROUNDDOWN(D482,0)&gt;=(WEEKDAY(TODAY())),TODAY()-ROUNDDOWN(D482,0)&lt;(WEEKDAY(TODAY())+7))</formula>
    </cfRule>
  </conditionalFormatting>
  <conditionalFormatting sqref="D480">
    <cfRule type="timePeriod" dxfId="1349" priority="1318" timePeriod="lastWeek">
      <formula>AND(TODAY()-ROUNDDOWN(D480,0)&gt;=(WEEKDAY(TODAY())),TODAY()-ROUNDDOWN(D480,0)&lt;(WEEKDAY(TODAY())+7))</formula>
    </cfRule>
  </conditionalFormatting>
  <conditionalFormatting sqref="D481">
    <cfRule type="timePeriod" dxfId="1348" priority="1317" timePeriod="lastWeek">
      <formula>AND(TODAY()-ROUNDDOWN(D481,0)&gt;=(WEEKDAY(TODAY())),TODAY()-ROUNDDOWN(D481,0)&lt;(WEEKDAY(TODAY())+7))</formula>
    </cfRule>
  </conditionalFormatting>
  <conditionalFormatting sqref="D559">
    <cfRule type="timePeriod" dxfId="1347" priority="1316" timePeriod="lastWeek">
      <formula>AND(TODAY()-ROUNDDOWN(D559,0)&gt;=(WEEKDAY(TODAY())),TODAY()-ROUNDDOWN(D559,0)&lt;(WEEKDAY(TODAY())+7))</formula>
    </cfRule>
  </conditionalFormatting>
  <conditionalFormatting sqref="D555">
    <cfRule type="timePeriod" dxfId="1346" priority="1315" timePeriod="lastWeek">
      <formula>AND(TODAY()-ROUNDDOWN(D555,0)&gt;=(WEEKDAY(TODAY())),TODAY()-ROUNDDOWN(D555,0)&lt;(WEEKDAY(TODAY())+7))</formula>
    </cfRule>
  </conditionalFormatting>
  <conditionalFormatting sqref="D553">
    <cfRule type="timePeriod" dxfId="1345" priority="1314" timePeriod="lastWeek">
      <formula>AND(TODAY()-ROUNDDOWN(D553,0)&gt;=(WEEKDAY(TODAY())),TODAY()-ROUNDDOWN(D553,0)&lt;(WEEKDAY(TODAY())+7))</formula>
    </cfRule>
  </conditionalFormatting>
  <conditionalFormatting sqref="D556">
    <cfRule type="timePeriod" dxfId="1344" priority="1313" timePeriod="lastWeek">
      <formula>AND(TODAY()-ROUNDDOWN(D556,0)&gt;=(WEEKDAY(TODAY())),TODAY()-ROUNDDOWN(D556,0)&lt;(WEEKDAY(TODAY())+7))</formula>
    </cfRule>
  </conditionalFormatting>
  <conditionalFormatting sqref="E553">
    <cfRule type="timePeriod" dxfId="1343" priority="1312" timePeriod="lastWeek">
      <formula>AND(TODAY()-ROUNDDOWN(E553,0)&gt;=(WEEKDAY(TODAY())),TODAY()-ROUNDDOWN(E553,0)&lt;(WEEKDAY(TODAY())+7))</formula>
    </cfRule>
  </conditionalFormatting>
  <conditionalFormatting sqref="D552">
    <cfRule type="timePeriod" dxfId="1342" priority="1311" timePeriod="lastWeek">
      <formula>AND(TODAY()-ROUNDDOWN(D552,0)&gt;=(WEEKDAY(TODAY())),TODAY()-ROUNDDOWN(D552,0)&lt;(WEEKDAY(TODAY())+7))</formula>
    </cfRule>
  </conditionalFormatting>
  <conditionalFormatting sqref="E552">
    <cfRule type="timePeriod" dxfId="1341" priority="1310" timePeriod="lastWeek">
      <formula>AND(TODAY()-ROUNDDOWN(E552,0)&gt;=(WEEKDAY(TODAY())),TODAY()-ROUNDDOWN(E552,0)&lt;(WEEKDAY(TODAY())+7))</formula>
    </cfRule>
  </conditionalFormatting>
  <conditionalFormatting sqref="E556">
    <cfRule type="timePeriod" dxfId="1340" priority="1309" timePeriod="lastWeek">
      <formula>AND(TODAY()-ROUNDDOWN(E556,0)&gt;=(WEEKDAY(TODAY())),TODAY()-ROUNDDOWN(E556,0)&lt;(WEEKDAY(TODAY())+7))</formula>
    </cfRule>
  </conditionalFormatting>
  <conditionalFormatting sqref="E555">
    <cfRule type="timePeriod" dxfId="1339" priority="1308" timePeriod="lastWeek">
      <formula>AND(TODAY()-ROUNDDOWN(E555,0)&gt;=(WEEKDAY(TODAY())),TODAY()-ROUNDDOWN(E555,0)&lt;(WEEKDAY(TODAY())+7))</formula>
    </cfRule>
  </conditionalFormatting>
  <conditionalFormatting sqref="D619">
    <cfRule type="timePeriod" dxfId="1338" priority="1307" timePeriod="lastWeek">
      <formula>AND(TODAY()-ROUNDDOWN(D619,0)&gt;=(WEEKDAY(TODAY())),TODAY()-ROUNDDOWN(D619,0)&lt;(WEEKDAY(TODAY())+7))</formula>
    </cfRule>
  </conditionalFormatting>
  <conditionalFormatting sqref="D616">
    <cfRule type="timePeriod" dxfId="1337" priority="1306" timePeriod="lastWeek">
      <formula>AND(TODAY()-ROUNDDOWN(D616,0)&gt;=(WEEKDAY(TODAY())),TODAY()-ROUNDDOWN(D616,0)&lt;(WEEKDAY(TODAY())+7))</formula>
    </cfRule>
  </conditionalFormatting>
  <conditionalFormatting sqref="D620">
    <cfRule type="timePeriod" dxfId="1336" priority="1305" timePeriod="lastWeek">
      <formula>AND(TODAY()-ROUNDDOWN(D620,0)&gt;=(WEEKDAY(TODAY())),TODAY()-ROUNDDOWN(D620,0)&lt;(WEEKDAY(TODAY())+7))</formula>
    </cfRule>
  </conditionalFormatting>
  <conditionalFormatting sqref="D583">
    <cfRule type="timePeriod" dxfId="1335" priority="1304" timePeriod="lastWeek">
      <formula>AND(TODAY()-ROUNDDOWN(D583,0)&gt;=(WEEKDAY(TODAY())),TODAY()-ROUNDDOWN(D583,0)&lt;(WEEKDAY(TODAY())+7))</formula>
    </cfRule>
  </conditionalFormatting>
  <conditionalFormatting sqref="D566">
    <cfRule type="timePeriod" dxfId="1334" priority="1303" timePeriod="lastWeek">
      <formula>AND(TODAY()-ROUNDDOWN(D566,0)&gt;=(WEEKDAY(TODAY())),TODAY()-ROUNDDOWN(D566,0)&lt;(WEEKDAY(TODAY())+7))</formula>
    </cfRule>
  </conditionalFormatting>
  <conditionalFormatting sqref="D624">
    <cfRule type="timePeriod" dxfId="1333" priority="1302" timePeriod="lastWeek">
      <formula>AND(TODAY()-ROUNDDOWN(D624,0)&gt;=(WEEKDAY(TODAY())),TODAY()-ROUNDDOWN(D624,0)&lt;(WEEKDAY(TODAY())+7))</formula>
    </cfRule>
  </conditionalFormatting>
  <conditionalFormatting sqref="D612">
    <cfRule type="timePeriod" dxfId="1332" priority="1301" timePeriod="lastWeek">
      <formula>AND(TODAY()-ROUNDDOWN(D612,0)&gt;=(WEEKDAY(TODAY())),TODAY()-ROUNDDOWN(D612,0)&lt;(WEEKDAY(TODAY())+7))</formula>
    </cfRule>
  </conditionalFormatting>
  <conditionalFormatting sqref="D565">
    <cfRule type="timePeriod" dxfId="1331" priority="1300" timePeriod="lastWeek">
      <formula>AND(TODAY()-ROUNDDOWN(D565,0)&gt;=(WEEKDAY(TODAY())),TODAY()-ROUNDDOWN(D565,0)&lt;(WEEKDAY(TODAY())+7))</formula>
    </cfRule>
  </conditionalFormatting>
  <conditionalFormatting sqref="D606">
    <cfRule type="timePeriod" dxfId="1330" priority="1299" timePeriod="lastWeek">
      <formula>AND(TODAY()-ROUNDDOWN(D606,0)&gt;=(WEEKDAY(TODAY())),TODAY()-ROUNDDOWN(D606,0)&lt;(WEEKDAY(TODAY())+7))</formula>
    </cfRule>
  </conditionalFormatting>
  <conditionalFormatting sqref="D617">
    <cfRule type="timePeriod" dxfId="1329" priority="1298" timePeriod="lastWeek">
      <formula>AND(TODAY()-ROUNDDOWN(D617,0)&gt;=(WEEKDAY(TODAY())),TODAY()-ROUNDDOWN(D617,0)&lt;(WEEKDAY(TODAY())+7))</formula>
    </cfRule>
  </conditionalFormatting>
  <conditionalFormatting sqref="D613">
    <cfRule type="timePeriod" dxfId="1328" priority="1297" timePeriod="lastWeek">
      <formula>AND(TODAY()-ROUNDDOWN(D613,0)&gt;=(WEEKDAY(TODAY())),TODAY()-ROUNDDOWN(D613,0)&lt;(WEEKDAY(TODAY())+7))</formula>
    </cfRule>
  </conditionalFormatting>
  <conditionalFormatting sqref="D618">
    <cfRule type="timePeriod" dxfId="1327" priority="1296" timePeriod="lastWeek">
      <formula>AND(TODAY()-ROUNDDOWN(D618,0)&gt;=(WEEKDAY(TODAY())),TODAY()-ROUNDDOWN(D618,0)&lt;(WEEKDAY(TODAY())+7))</formula>
    </cfRule>
  </conditionalFormatting>
  <conditionalFormatting sqref="D560">
    <cfRule type="timePeriod" dxfId="1326" priority="1295" timePeriod="lastWeek">
      <formula>AND(TODAY()-ROUNDDOWN(D560,0)&gt;=(WEEKDAY(TODAY())),TODAY()-ROUNDDOWN(D560,0)&lt;(WEEKDAY(TODAY())+7))</formula>
    </cfRule>
  </conditionalFormatting>
  <conditionalFormatting sqref="D628">
    <cfRule type="timePeriod" dxfId="1325" priority="1294" timePeriod="lastWeek">
      <formula>AND(TODAY()-ROUNDDOWN(D628,0)&gt;=(WEEKDAY(TODAY())),TODAY()-ROUNDDOWN(D628,0)&lt;(WEEKDAY(TODAY())+7))</formula>
    </cfRule>
  </conditionalFormatting>
  <conditionalFormatting sqref="D576">
    <cfRule type="timePeriod" dxfId="1324" priority="1293" timePeriod="lastWeek">
      <formula>AND(TODAY()-ROUNDDOWN(D576,0)&gt;=(WEEKDAY(TODAY())),TODAY()-ROUNDDOWN(D576,0)&lt;(WEEKDAY(TODAY())+7))</formula>
    </cfRule>
  </conditionalFormatting>
  <conditionalFormatting sqref="D611">
    <cfRule type="timePeriod" dxfId="1323" priority="1292" timePeriod="lastWeek">
      <formula>AND(TODAY()-ROUNDDOWN(D611,0)&gt;=(WEEKDAY(TODAY())),TODAY()-ROUNDDOWN(D611,0)&lt;(WEEKDAY(TODAY())+7))</formula>
    </cfRule>
  </conditionalFormatting>
  <conditionalFormatting sqref="D574">
    <cfRule type="timePeriod" dxfId="1322" priority="1291" timePeriod="lastWeek">
      <formula>AND(TODAY()-ROUNDDOWN(D574,0)&gt;=(WEEKDAY(TODAY())),TODAY()-ROUNDDOWN(D574,0)&lt;(WEEKDAY(TODAY())+7))</formula>
    </cfRule>
  </conditionalFormatting>
  <conditionalFormatting sqref="D573">
    <cfRule type="timePeriod" dxfId="1321" priority="1290" timePeriod="lastWeek">
      <formula>AND(TODAY()-ROUNDDOWN(D573,0)&gt;=(WEEKDAY(TODAY())),TODAY()-ROUNDDOWN(D573,0)&lt;(WEEKDAY(TODAY())+7))</formula>
    </cfRule>
  </conditionalFormatting>
  <conditionalFormatting sqref="D604">
    <cfRule type="timePeriod" dxfId="1320" priority="1289" timePeriod="lastWeek">
      <formula>AND(TODAY()-ROUNDDOWN(D604,0)&gt;=(WEEKDAY(TODAY())),TODAY()-ROUNDDOWN(D604,0)&lt;(WEEKDAY(TODAY())+7))</formula>
    </cfRule>
  </conditionalFormatting>
  <conditionalFormatting sqref="D607">
    <cfRule type="timePeriod" dxfId="1319" priority="1288" timePeriod="lastWeek">
      <formula>AND(TODAY()-ROUNDDOWN(D607,0)&gt;=(WEEKDAY(TODAY())),TODAY()-ROUNDDOWN(D607,0)&lt;(WEEKDAY(TODAY())+7))</formula>
    </cfRule>
  </conditionalFormatting>
  <conditionalFormatting sqref="D567">
    <cfRule type="timePeriod" dxfId="1318" priority="1287" timePeriod="lastWeek">
      <formula>AND(TODAY()-ROUNDDOWN(D567,0)&gt;=(WEEKDAY(TODAY())),TODAY()-ROUNDDOWN(D567,0)&lt;(WEEKDAY(TODAY())+7))</formula>
    </cfRule>
  </conditionalFormatting>
  <conditionalFormatting sqref="D558">
    <cfRule type="timePeriod" dxfId="1317" priority="1286" timePeriod="lastWeek">
      <formula>AND(TODAY()-ROUNDDOWN(D558,0)&gt;=(WEEKDAY(TODAY())),TODAY()-ROUNDDOWN(D558,0)&lt;(WEEKDAY(TODAY())+7))</formula>
    </cfRule>
  </conditionalFormatting>
  <conditionalFormatting sqref="D605">
    <cfRule type="timePeriod" dxfId="1316" priority="1285" timePeriod="lastWeek">
      <formula>AND(TODAY()-ROUNDDOWN(D605,0)&gt;=(WEEKDAY(TODAY())),TODAY()-ROUNDDOWN(D605,0)&lt;(WEEKDAY(TODAY())+7))</formula>
    </cfRule>
  </conditionalFormatting>
  <conditionalFormatting sqref="D568">
    <cfRule type="timePeriod" dxfId="1315" priority="1284" timePeriod="lastWeek">
      <formula>AND(TODAY()-ROUNDDOWN(D568,0)&gt;=(WEEKDAY(TODAY())),TODAY()-ROUNDDOWN(D568,0)&lt;(WEEKDAY(TODAY())+7))</formula>
    </cfRule>
  </conditionalFormatting>
  <conditionalFormatting sqref="D591">
    <cfRule type="timePeriod" dxfId="1314" priority="1283" timePeriod="lastWeek">
      <formula>AND(TODAY()-ROUNDDOWN(D591,0)&gt;=(WEEKDAY(TODAY())),TODAY()-ROUNDDOWN(D591,0)&lt;(WEEKDAY(TODAY())+7))</formula>
    </cfRule>
  </conditionalFormatting>
  <conditionalFormatting sqref="D596">
    <cfRule type="timePeriod" dxfId="1313" priority="1282" timePeriod="lastWeek">
      <formula>AND(TODAY()-ROUNDDOWN(D596,0)&gt;=(WEEKDAY(TODAY())),TODAY()-ROUNDDOWN(D596,0)&lt;(WEEKDAY(TODAY())+7))</formula>
    </cfRule>
  </conditionalFormatting>
  <conditionalFormatting sqref="D582">
    <cfRule type="timePeriod" dxfId="1312" priority="1281" timePeriod="lastWeek">
      <formula>AND(TODAY()-ROUNDDOWN(D582,0)&gt;=(WEEKDAY(TODAY())),TODAY()-ROUNDDOWN(D582,0)&lt;(WEEKDAY(TODAY())+7))</formula>
    </cfRule>
  </conditionalFormatting>
  <conditionalFormatting sqref="E633">
    <cfRule type="timePeriod" dxfId="1311" priority="1280" timePeriod="lastWeek">
      <formula>AND(TODAY()-ROUNDDOWN(E633,0)&gt;=(WEEKDAY(TODAY())),TODAY()-ROUNDDOWN(E633,0)&lt;(WEEKDAY(TODAY())+7))</formula>
    </cfRule>
  </conditionalFormatting>
  <conditionalFormatting sqref="D608">
    <cfRule type="timePeriod" dxfId="1310" priority="1279" timePeriod="lastWeek">
      <formula>AND(TODAY()-ROUNDDOWN(D608,0)&gt;=(WEEKDAY(TODAY())),TODAY()-ROUNDDOWN(D608,0)&lt;(WEEKDAY(TODAY())+7))</formula>
    </cfRule>
  </conditionalFormatting>
  <conditionalFormatting sqref="D570">
    <cfRule type="timePeriod" dxfId="1309" priority="1278" timePeriod="lastWeek">
      <formula>AND(TODAY()-ROUNDDOWN(D570,0)&gt;=(WEEKDAY(TODAY())),TODAY()-ROUNDDOWN(D570,0)&lt;(WEEKDAY(TODAY())+7))</formula>
    </cfRule>
  </conditionalFormatting>
  <conditionalFormatting sqref="D571">
    <cfRule type="timePeriod" dxfId="1308" priority="1277" timePeriod="lastWeek">
      <formula>AND(TODAY()-ROUNDDOWN(D571,0)&gt;=(WEEKDAY(TODAY())),TODAY()-ROUNDDOWN(D571,0)&lt;(WEEKDAY(TODAY())+7))</formula>
    </cfRule>
  </conditionalFormatting>
  <conditionalFormatting sqref="D577:D578">
    <cfRule type="timePeriod" dxfId="1307" priority="1276" timePeriod="lastWeek">
      <formula>AND(TODAY()-ROUNDDOWN(D577,0)&gt;=(WEEKDAY(TODAY())),TODAY()-ROUNDDOWN(D577,0)&lt;(WEEKDAY(TODAY())+7))</formula>
    </cfRule>
  </conditionalFormatting>
  <conditionalFormatting sqref="D569">
    <cfRule type="timePeriod" dxfId="1306" priority="1275" timePeriod="lastWeek">
      <formula>AND(TODAY()-ROUNDDOWN(D569,0)&gt;=(WEEKDAY(TODAY())),TODAY()-ROUNDDOWN(D569,0)&lt;(WEEKDAY(TODAY())+7))</formula>
    </cfRule>
  </conditionalFormatting>
  <conditionalFormatting sqref="D615">
    <cfRule type="timePeriod" dxfId="1305" priority="1274" timePeriod="lastWeek">
      <formula>AND(TODAY()-ROUNDDOWN(D615,0)&gt;=(WEEKDAY(TODAY())),TODAY()-ROUNDDOWN(D615,0)&lt;(WEEKDAY(TODAY())+7))</formula>
    </cfRule>
  </conditionalFormatting>
  <conditionalFormatting sqref="D610">
    <cfRule type="timePeriod" dxfId="1304" priority="1273" timePeriod="lastWeek">
      <formula>AND(TODAY()-ROUNDDOWN(D610,0)&gt;=(WEEKDAY(TODAY())),TODAY()-ROUNDDOWN(D610,0)&lt;(WEEKDAY(TODAY())+7))</formula>
    </cfRule>
  </conditionalFormatting>
  <conditionalFormatting sqref="D572">
    <cfRule type="timePeriod" dxfId="1303" priority="1272" timePeriod="lastWeek">
      <formula>AND(TODAY()-ROUNDDOWN(D572,0)&gt;=(WEEKDAY(TODAY())),TODAY()-ROUNDDOWN(D572,0)&lt;(WEEKDAY(TODAY())+7))</formula>
    </cfRule>
  </conditionalFormatting>
  <conditionalFormatting sqref="D641">
    <cfRule type="timePeriod" dxfId="1302" priority="1271" timePeriod="lastWeek">
      <formula>AND(TODAY()-ROUNDDOWN(D641,0)&gt;=(WEEKDAY(TODAY())),TODAY()-ROUNDDOWN(D641,0)&lt;(WEEKDAY(TODAY())+7))</formula>
    </cfRule>
  </conditionalFormatting>
  <conditionalFormatting sqref="E629">
    <cfRule type="timePeriod" dxfId="1301" priority="1270" timePeriod="lastWeek">
      <formula>AND(TODAY()-ROUNDDOWN(E629,0)&gt;=(WEEKDAY(TODAY())),TODAY()-ROUNDDOWN(E629,0)&lt;(WEEKDAY(TODAY())+7))</formula>
    </cfRule>
  </conditionalFormatting>
  <conditionalFormatting sqref="E631">
    <cfRule type="timePeriod" dxfId="1300" priority="1269" timePeriod="lastWeek">
      <formula>AND(TODAY()-ROUNDDOWN(E631,0)&gt;=(WEEKDAY(TODAY())),TODAY()-ROUNDDOWN(E631,0)&lt;(WEEKDAY(TODAY())+7))</formula>
    </cfRule>
  </conditionalFormatting>
  <conditionalFormatting sqref="D646">
    <cfRule type="timePeriod" dxfId="1299" priority="1268" timePeriod="lastWeek">
      <formula>AND(TODAY()-ROUNDDOWN(D646,0)&gt;=(WEEKDAY(TODAY())),TODAY()-ROUNDDOWN(D646,0)&lt;(WEEKDAY(TODAY())+7))</formula>
    </cfRule>
  </conditionalFormatting>
  <conditionalFormatting sqref="D647">
    <cfRule type="timePeriod" dxfId="1298" priority="1267" timePeriod="lastWeek">
      <formula>AND(TODAY()-ROUNDDOWN(D647,0)&gt;=(WEEKDAY(TODAY())),TODAY()-ROUNDDOWN(D647,0)&lt;(WEEKDAY(TODAY())+7))</formula>
    </cfRule>
  </conditionalFormatting>
  <conditionalFormatting sqref="D609">
    <cfRule type="timePeriod" dxfId="1297" priority="1266" timePeriod="lastWeek">
      <formula>AND(TODAY()-ROUNDDOWN(D609,0)&gt;=(WEEKDAY(TODAY())),TODAY()-ROUNDDOWN(D609,0)&lt;(WEEKDAY(TODAY())+7))</formula>
    </cfRule>
  </conditionalFormatting>
  <conditionalFormatting sqref="E630">
    <cfRule type="timePeriod" dxfId="1296" priority="1265" timePeriod="lastWeek">
      <formula>AND(TODAY()-ROUNDDOWN(E630,0)&gt;=(WEEKDAY(TODAY())),TODAY()-ROUNDDOWN(E630,0)&lt;(WEEKDAY(TODAY())+7))</formula>
    </cfRule>
  </conditionalFormatting>
  <conditionalFormatting sqref="E634">
    <cfRule type="timePeriod" dxfId="1295" priority="1264" timePeriod="lastWeek">
      <formula>AND(TODAY()-ROUNDDOWN(E634,0)&gt;=(WEEKDAY(TODAY())),TODAY()-ROUNDDOWN(E634,0)&lt;(WEEKDAY(TODAY())+7))</formula>
    </cfRule>
  </conditionalFormatting>
  <conditionalFormatting sqref="D564">
    <cfRule type="timePeriod" dxfId="1294" priority="1263" timePeriod="lastWeek">
      <formula>AND(TODAY()-ROUNDDOWN(D564,0)&gt;=(WEEKDAY(TODAY())),TODAY()-ROUNDDOWN(D564,0)&lt;(WEEKDAY(TODAY())+7))</formula>
    </cfRule>
  </conditionalFormatting>
  <conditionalFormatting sqref="D648">
    <cfRule type="timePeriod" dxfId="1293" priority="1262" timePeriod="lastWeek">
      <formula>AND(TODAY()-ROUNDDOWN(D648,0)&gt;=(WEEKDAY(TODAY())),TODAY()-ROUNDDOWN(D648,0)&lt;(WEEKDAY(TODAY())+7))</formula>
    </cfRule>
  </conditionalFormatting>
  <conditionalFormatting sqref="D645">
    <cfRule type="timePeriod" dxfId="1292" priority="1261" timePeriod="lastWeek">
      <formula>AND(TODAY()-ROUNDDOWN(D645,0)&gt;=(WEEKDAY(TODAY())),TODAY()-ROUNDDOWN(D645,0)&lt;(WEEKDAY(TODAY())+7))</formula>
    </cfRule>
  </conditionalFormatting>
  <conditionalFormatting sqref="D650">
    <cfRule type="timePeriod" dxfId="1291" priority="1260" timePeriod="lastWeek">
      <formula>AND(TODAY()-ROUNDDOWN(D650,0)&gt;=(WEEKDAY(TODAY())),TODAY()-ROUNDDOWN(D650,0)&lt;(WEEKDAY(TODAY())+7))</formula>
    </cfRule>
  </conditionalFormatting>
  <conditionalFormatting sqref="E650">
    <cfRule type="timePeriod" dxfId="1290" priority="1259" timePeriod="lastWeek">
      <formula>AND(TODAY()-ROUNDDOWN(E650,0)&gt;=(WEEKDAY(TODAY())),TODAY()-ROUNDDOWN(E650,0)&lt;(WEEKDAY(TODAY())+7))</formula>
    </cfRule>
  </conditionalFormatting>
  <conditionalFormatting sqref="D636">
    <cfRule type="timePeriod" dxfId="1289" priority="1258" timePeriod="lastWeek">
      <formula>AND(TODAY()-ROUNDDOWN(D636,0)&gt;=(WEEKDAY(TODAY())),TODAY()-ROUNDDOWN(D636,0)&lt;(WEEKDAY(TODAY())+7))</formula>
    </cfRule>
  </conditionalFormatting>
  <conditionalFormatting sqref="D637">
    <cfRule type="timePeriod" dxfId="1288" priority="1257" timePeriod="lastWeek">
      <formula>AND(TODAY()-ROUNDDOWN(D637,0)&gt;=(WEEKDAY(TODAY())),TODAY()-ROUNDDOWN(D637,0)&lt;(WEEKDAY(TODAY())+7))</formula>
    </cfRule>
  </conditionalFormatting>
  <conditionalFormatting sqref="D649">
    <cfRule type="timePeriod" dxfId="1287" priority="1256" timePeriod="lastWeek">
      <formula>AND(TODAY()-ROUNDDOWN(D649,0)&gt;=(WEEKDAY(TODAY())),TODAY()-ROUNDDOWN(D649,0)&lt;(WEEKDAY(TODAY())+7))</formula>
    </cfRule>
  </conditionalFormatting>
  <conditionalFormatting sqref="E647">
    <cfRule type="timePeriod" dxfId="1286" priority="1255" timePeriod="lastWeek">
      <formula>AND(TODAY()-ROUNDDOWN(E647,0)&gt;=(WEEKDAY(TODAY())),TODAY()-ROUNDDOWN(E647,0)&lt;(WEEKDAY(TODAY())+7))</formula>
    </cfRule>
  </conditionalFormatting>
  <conditionalFormatting sqref="D635">
    <cfRule type="timePeriod" dxfId="1285" priority="1254" timePeriod="lastWeek">
      <formula>AND(TODAY()-ROUNDDOWN(D635,0)&gt;=(WEEKDAY(TODAY())),TODAY()-ROUNDDOWN(D635,0)&lt;(WEEKDAY(TODAY())+7))</formula>
    </cfRule>
  </conditionalFormatting>
  <conditionalFormatting sqref="D638">
    <cfRule type="timePeriod" dxfId="1284" priority="1253" timePeriod="lastWeek">
      <formula>AND(TODAY()-ROUNDDOWN(D638,0)&gt;=(WEEKDAY(TODAY())),TODAY()-ROUNDDOWN(D638,0)&lt;(WEEKDAY(TODAY())+7))</formula>
    </cfRule>
  </conditionalFormatting>
  <conditionalFormatting sqref="D639">
    <cfRule type="timePeriod" dxfId="1283" priority="1252" timePeriod="lastWeek">
      <formula>AND(TODAY()-ROUNDDOWN(D639,0)&gt;=(WEEKDAY(TODAY())),TODAY()-ROUNDDOWN(D639,0)&lt;(WEEKDAY(TODAY())+7))</formula>
    </cfRule>
  </conditionalFormatting>
  <conditionalFormatting sqref="D642">
    <cfRule type="timePeriod" dxfId="1282" priority="1251" timePeriod="lastWeek">
      <formula>AND(TODAY()-ROUNDDOWN(D642,0)&gt;=(WEEKDAY(TODAY())),TODAY()-ROUNDDOWN(D642,0)&lt;(WEEKDAY(TODAY())+7))</formula>
    </cfRule>
  </conditionalFormatting>
  <conditionalFormatting sqref="E642">
    <cfRule type="timePeriod" dxfId="1281" priority="1250" timePeriod="lastWeek">
      <formula>AND(TODAY()-ROUNDDOWN(E642,0)&gt;=(WEEKDAY(TODAY())),TODAY()-ROUNDDOWN(E642,0)&lt;(WEEKDAY(TODAY())+7))</formula>
    </cfRule>
  </conditionalFormatting>
  <conditionalFormatting sqref="D643">
    <cfRule type="timePeriod" dxfId="1280" priority="1249" timePeriod="lastWeek">
      <formula>AND(TODAY()-ROUNDDOWN(D643,0)&gt;=(WEEKDAY(TODAY())),TODAY()-ROUNDDOWN(D643,0)&lt;(WEEKDAY(TODAY())+7))</formula>
    </cfRule>
  </conditionalFormatting>
  <conditionalFormatting sqref="E646">
    <cfRule type="timePeriod" dxfId="1279" priority="1248" timePeriod="lastWeek">
      <formula>AND(TODAY()-ROUNDDOWN(E646,0)&gt;=(WEEKDAY(TODAY())),TODAY()-ROUNDDOWN(E646,0)&lt;(WEEKDAY(TODAY())+7))</formula>
    </cfRule>
  </conditionalFormatting>
  <conditionalFormatting sqref="D603">
    <cfRule type="timePeriod" dxfId="1278" priority="1247" timePeriod="lastWeek">
      <formula>AND(TODAY()-ROUNDDOWN(D603,0)&gt;=(WEEKDAY(TODAY())),TODAY()-ROUNDDOWN(D603,0)&lt;(WEEKDAY(TODAY())+7))</formula>
    </cfRule>
  </conditionalFormatting>
  <conditionalFormatting sqref="D614">
    <cfRule type="timePeriod" dxfId="1277" priority="1246" timePeriod="lastWeek">
      <formula>AND(TODAY()-ROUNDDOWN(D614,0)&gt;=(WEEKDAY(TODAY())),TODAY()-ROUNDDOWN(D614,0)&lt;(WEEKDAY(TODAY())+7))</formula>
    </cfRule>
  </conditionalFormatting>
  <conditionalFormatting sqref="D626">
    <cfRule type="timePeriod" dxfId="1276" priority="1245" timePeriod="lastWeek">
      <formula>AND(TODAY()-ROUNDDOWN(D626,0)&gt;=(WEEKDAY(TODAY())),TODAY()-ROUNDDOWN(D626,0)&lt;(WEEKDAY(TODAY())+7))</formula>
    </cfRule>
  </conditionalFormatting>
  <conditionalFormatting sqref="D589">
    <cfRule type="timePeriod" dxfId="1275" priority="1244" timePeriod="lastWeek">
      <formula>AND(TODAY()-ROUNDDOWN(D589,0)&gt;=(WEEKDAY(TODAY())),TODAY()-ROUNDDOWN(D589,0)&lt;(WEEKDAY(TODAY())+7))</formula>
    </cfRule>
  </conditionalFormatting>
  <conditionalFormatting sqref="D588">
    <cfRule type="timePeriod" dxfId="1274" priority="1243" timePeriod="lastWeek">
      <formula>AND(TODAY()-ROUNDDOWN(D588,0)&gt;=(WEEKDAY(TODAY())),TODAY()-ROUNDDOWN(D588,0)&lt;(WEEKDAY(TODAY())+7))</formula>
    </cfRule>
  </conditionalFormatting>
  <conditionalFormatting sqref="D590">
    <cfRule type="timePeriod" dxfId="1273" priority="1242" timePeriod="lastWeek">
      <formula>AND(TODAY()-ROUNDDOWN(D590,0)&gt;=(WEEKDAY(TODAY())),TODAY()-ROUNDDOWN(D590,0)&lt;(WEEKDAY(TODAY())+7))</formula>
    </cfRule>
  </conditionalFormatting>
  <conditionalFormatting sqref="D598">
    <cfRule type="timePeriod" dxfId="1272" priority="1241" timePeriod="lastWeek">
      <formula>AND(TODAY()-ROUNDDOWN(D598,0)&gt;=(WEEKDAY(TODAY())),TODAY()-ROUNDDOWN(D598,0)&lt;(WEEKDAY(TODAY())+7))</formula>
    </cfRule>
  </conditionalFormatting>
  <conditionalFormatting sqref="D600">
    <cfRule type="timePeriod" dxfId="1271" priority="1240" timePeriod="lastWeek">
      <formula>AND(TODAY()-ROUNDDOWN(D600,0)&gt;=(WEEKDAY(TODAY())),TODAY()-ROUNDDOWN(D600,0)&lt;(WEEKDAY(TODAY())+7))</formula>
    </cfRule>
  </conditionalFormatting>
  <conditionalFormatting sqref="D597">
    <cfRule type="timePeriod" dxfId="1270" priority="1239" timePeriod="lastWeek">
      <formula>AND(TODAY()-ROUNDDOWN(D597,0)&gt;=(WEEKDAY(TODAY())),TODAY()-ROUNDDOWN(D597,0)&lt;(WEEKDAY(TODAY())+7))</formula>
    </cfRule>
  </conditionalFormatting>
  <conditionalFormatting sqref="D623">
    <cfRule type="timePeriod" dxfId="1269" priority="1238" timePeriod="lastWeek">
      <formula>AND(TODAY()-ROUNDDOWN(D623,0)&gt;=(WEEKDAY(TODAY())),TODAY()-ROUNDDOWN(D623,0)&lt;(WEEKDAY(TODAY())+7))</formula>
    </cfRule>
  </conditionalFormatting>
  <conditionalFormatting sqref="D625">
    <cfRule type="timePeriod" dxfId="1268" priority="1237" timePeriod="lastWeek">
      <formula>AND(TODAY()-ROUNDDOWN(D625,0)&gt;=(WEEKDAY(TODAY())),TODAY()-ROUNDDOWN(D625,0)&lt;(WEEKDAY(TODAY())+7))</formula>
    </cfRule>
  </conditionalFormatting>
  <conditionalFormatting sqref="E632">
    <cfRule type="timePeriod" dxfId="1267" priority="1236" timePeriod="lastWeek">
      <formula>AND(TODAY()-ROUNDDOWN(E632,0)&gt;=(WEEKDAY(TODAY())),TODAY()-ROUNDDOWN(E632,0)&lt;(WEEKDAY(TODAY())+7))</formula>
    </cfRule>
  </conditionalFormatting>
  <conditionalFormatting sqref="D557">
    <cfRule type="timePeriod" dxfId="1266" priority="1235" timePeriod="lastWeek">
      <formula>AND(TODAY()-ROUNDDOWN(D557,0)&gt;=(WEEKDAY(TODAY())),TODAY()-ROUNDDOWN(D557,0)&lt;(WEEKDAY(TODAY())+7))</formula>
    </cfRule>
  </conditionalFormatting>
  <conditionalFormatting sqref="E557">
    <cfRule type="timePeriod" dxfId="1265" priority="1234" timePeriod="lastWeek">
      <formula>AND(TODAY()-ROUNDDOWN(E557,0)&gt;=(WEEKDAY(TODAY())),TODAY()-ROUNDDOWN(E557,0)&lt;(WEEKDAY(TODAY())+7))</formula>
    </cfRule>
  </conditionalFormatting>
  <conditionalFormatting sqref="D561">
    <cfRule type="timePeriod" dxfId="1264" priority="1233" timePeriod="lastWeek">
      <formula>AND(TODAY()-ROUNDDOWN(D561,0)&gt;=(WEEKDAY(TODAY())),TODAY()-ROUNDDOWN(D561,0)&lt;(WEEKDAY(TODAY())+7))</formula>
    </cfRule>
  </conditionalFormatting>
  <conditionalFormatting sqref="E561">
    <cfRule type="timePeriod" dxfId="1263" priority="1232" timePeriod="lastWeek">
      <formula>AND(TODAY()-ROUNDDOWN(E561,0)&gt;=(WEEKDAY(TODAY())),TODAY()-ROUNDDOWN(E561,0)&lt;(WEEKDAY(TODAY())+7))</formula>
    </cfRule>
  </conditionalFormatting>
  <conditionalFormatting sqref="D587">
    <cfRule type="timePeriod" dxfId="1262" priority="1231" timePeriod="lastWeek">
      <formula>AND(TODAY()-ROUNDDOWN(D587,0)&gt;=(WEEKDAY(TODAY())),TODAY()-ROUNDDOWN(D587,0)&lt;(WEEKDAY(TODAY())+7))</formula>
    </cfRule>
  </conditionalFormatting>
  <conditionalFormatting sqref="D585">
    <cfRule type="timePeriod" dxfId="1261" priority="1230" timePeriod="lastWeek">
      <formula>AND(TODAY()-ROUNDDOWN(D585,0)&gt;=(WEEKDAY(TODAY())),TODAY()-ROUNDDOWN(D585,0)&lt;(WEEKDAY(TODAY())+7))</formula>
    </cfRule>
  </conditionalFormatting>
  <conditionalFormatting sqref="D584">
    <cfRule type="timePeriod" dxfId="1260" priority="1229" timePeriod="lastWeek">
      <formula>AND(TODAY()-ROUNDDOWN(D584,0)&gt;=(WEEKDAY(TODAY())),TODAY()-ROUNDDOWN(D584,0)&lt;(WEEKDAY(TODAY())+7))</formula>
    </cfRule>
  </conditionalFormatting>
  <conditionalFormatting sqref="D640">
    <cfRule type="timePeriod" dxfId="1259" priority="1228" timePeriod="lastWeek">
      <formula>AND(TODAY()-ROUNDDOWN(D640,0)&gt;=(WEEKDAY(TODAY())),TODAY()-ROUNDDOWN(D640,0)&lt;(WEEKDAY(TODAY())+7))</formula>
    </cfRule>
  </conditionalFormatting>
  <conditionalFormatting sqref="E554">
    <cfRule type="timePeriod" dxfId="1258" priority="1227" timePeriod="lastWeek">
      <formula>AND(TODAY()-ROUNDDOWN(E554,0)&gt;=(WEEKDAY(TODAY())),TODAY()-ROUNDDOWN(E554,0)&lt;(WEEKDAY(TODAY())+7))</formula>
    </cfRule>
  </conditionalFormatting>
  <conditionalFormatting sqref="E558">
    <cfRule type="timePeriod" dxfId="1257" priority="1226" timePeriod="lastWeek">
      <formula>AND(TODAY()-ROUNDDOWN(E558,0)&gt;=(WEEKDAY(TODAY())),TODAY()-ROUNDDOWN(E558,0)&lt;(WEEKDAY(TODAY())+7))</formula>
    </cfRule>
  </conditionalFormatting>
  <conditionalFormatting sqref="D562">
    <cfRule type="timePeriod" dxfId="1256" priority="1225" timePeriod="lastWeek">
      <formula>AND(TODAY()-ROUNDDOWN(D562,0)&gt;=(WEEKDAY(TODAY())),TODAY()-ROUNDDOWN(D562,0)&lt;(WEEKDAY(TODAY())+7))</formula>
    </cfRule>
  </conditionalFormatting>
  <conditionalFormatting sqref="E562">
    <cfRule type="timePeriod" dxfId="1255" priority="1224" timePeriod="lastWeek">
      <formula>AND(TODAY()-ROUNDDOWN(E562,0)&gt;=(WEEKDAY(TODAY())),TODAY()-ROUNDDOWN(E562,0)&lt;(WEEKDAY(TODAY())+7))</formula>
    </cfRule>
  </conditionalFormatting>
  <conditionalFormatting sqref="D563">
    <cfRule type="timePeriod" dxfId="1254" priority="1223" timePeriod="lastWeek">
      <formula>AND(TODAY()-ROUNDDOWN(D563,0)&gt;=(WEEKDAY(TODAY())),TODAY()-ROUNDDOWN(D563,0)&lt;(WEEKDAY(TODAY())+7))</formula>
    </cfRule>
  </conditionalFormatting>
  <conditionalFormatting sqref="E563">
    <cfRule type="timePeriod" dxfId="1253" priority="1222" timePeriod="lastWeek">
      <formula>AND(TODAY()-ROUNDDOWN(E563,0)&gt;=(WEEKDAY(TODAY())),TODAY()-ROUNDDOWN(E563,0)&lt;(WEEKDAY(TODAY())+7))</formula>
    </cfRule>
  </conditionalFormatting>
  <conditionalFormatting sqref="D575">
    <cfRule type="timePeriod" dxfId="1252" priority="1221" timePeriod="lastWeek">
      <formula>AND(TODAY()-ROUNDDOWN(D575,0)&gt;=(WEEKDAY(TODAY())),TODAY()-ROUNDDOWN(D575,0)&lt;(WEEKDAY(TODAY())+7))</formula>
    </cfRule>
  </conditionalFormatting>
  <conditionalFormatting sqref="D579">
    <cfRule type="timePeriod" dxfId="1251" priority="1220" timePeriod="lastWeek">
      <formula>AND(TODAY()-ROUNDDOWN(D579,0)&gt;=(WEEKDAY(TODAY())),TODAY()-ROUNDDOWN(D579,0)&lt;(WEEKDAY(TODAY())+7))</formula>
    </cfRule>
  </conditionalFormatting>
  <conditionalFormatting sqref="D580">
    <cfRule type="timePeriod" dxfId="1250" priority="1219" timePeriod="lastWeek">
      <formula>AND(TODAY()-ROUNDDOWN(D580,0)&gt;=(WEEKDAY(TODAY())),TODAY()-ROUNDDOWN(D580,0)&lt;(WEEKDAY(TODAY())+7))</formula>
    </cfRule>
  </conditionalFormatting>
  <conditionalFormatting sqref="D586">
    <cfRule type="timePeriod" dxfId="1249" priority="1218" timePeriod="lastWeek">
      <formula>AND(TODAY()-ROUNDDOWN(D586,0)&gt;=(WEEKDAY(TODAY())),TODAY()-ROUNDDOWN(D586,0)&lt;(WEEKDAY(TODAY())+7))</formula>
    </cfRule>
  </conditionalFormatting>
  <conditionalFormatting sqref="D592">
    <cfRule type="timePeriod" dxfId="1248" priority="1217" timePeriod="lastWeek">
      <formula>AND(TODAY()-ROUNDDOWN(D592,0)&gt;=(WEEKDAY(TODAY())),TODAY()-ROUNDDOWN(D592,0)&lt;(WEEKDAY(TODAY())+7))</formula>
    </cfRule>
  </conditionalFormatting>
  <conditionalFormatting sqref="D593">
    <cfRule type="timePeriod" dxfId="1247" priority="1216" timePeriod="lastWeek">
      <formula>AND(TODAY()-ROUNDDOWN(D593,0)&gt;=(WEEKDAY(TODAY())),TODAY()-ROUNDDOWN(D593,0)&lt;(WEEKDAY(TODAY())+7))</formula>
    </cfRule>
  </conditionalFormatting>
  <conditionalFormatting sqref="D594">
    <cfRule type="timePeriod" dxfId="1246" priority="1215" timePeriod="lastWeek">
      <formula>AND(TODAY()-ROUNDDOWN(D594,0)&gt;=(WEEKDAY(TODAY())),TODAY()-ROUNDDOWN(D594,0)&lt;(WEEKDAY(TODAY())+7))</formula>
    </cfRule>
  </conditionalFormatting>
  <conditionalFormatting sqref="D595">
    <cfRule type="timePeriod" dxfId="1245" priority="1214" timePeriod="lastWeek">
      <formula>AND(TODAY()-ROUNDDOWN(D595,0)&gt;=(WEEKDAY(TODAY())),TODAY()-ROUNDDOWN(D595,0)&lt;(WEEKDAY(TODAY())+7))</formula>
    </cfRule>
  </conditionalFormatting>
  <conditionalFormatting sqref="D599">
    <cfRule type="timePeriod" dxfId="1244" priority="1213" timePeriod="lastWeek">
      <formula>AND(TODAY()-ROUNDDOWN(D599,0)&gt;=(WEEKDAY(TODAY())),TODAY()-ROUNDDOWN(D599,0)&lt;(WEEKDAY(TODAY())+7))</formula>
    </cfRule>
  </conditionalFormatting>
  <conditionalFormatting sqref="D621">
    <cfRule type="timePeriod" dxfId="1243" priority="1212" timePeriod="lastWeek">
      <formula>AND(TODAY()-ROUNDDOWN(D621,0)&gt;=(WEEKDAY(TODAY())),TODAY()-ROUNDDOWN(D621,0)&lt;(WEEKDAY(TODAY())+7))</formula>
    </cfRule>
  </conditionalFormatting>
  <conditionalFormatting sqref="D622">
    <cfRule type="timePeriod" dxfId="1242" priority="1211" timePeriod="lastWeek">
      <formula>AND(TODAY()-ROUNDDOWN(D622,0)&gt;=(WEEKDAY(TODAY())),TODAY()-ROUNDDOWN(D622,0)&lt;(WEEKDAY(TODAY())+7))</formula>
    </cfRule>
  </conditionalFormatting>
  <conditionalFormatting sqref="D686">
    <cfRule type="timePeriod" dxfId="1241" priority="1210" timePeriod="lastWeek">
      <formula>AND(TODAY()-ROUNDDOWN(D686,0)&gt;=(WEEKDAY(TODAY())),TODAY()-ROUNDDOWN(D686,0)&lt;(WEEKDAY(TODAY())+7))</formula>
    </cfRule>
  </conditionalFormatting>
  <conditionalFormatting sqref="D666">
    <cfRule type="timePeriod" dxfId="1240" priority="1209" timePeriod="lastWeek">
      <formula>AND(TODAY()-ROUNDDOWN(D666,0)&gt;=(WEEKDAY(TODAY())),TODAY()-ROUNDDOWN(D666,0)&lt;(WEEKDAY(TODAY())+7))</formula>
    </cfRule>
  </conditionalFormatting>
  <conditionalFormatting sqref="D658">
    <cfRule type="timePeriod" dxfId="1239" priority="1208" timePeriod="lastWeek">
      <formula>AND(TODAY()-ROUNDDOWN(D658,0)&gt;=(WEEKDAY(TODAY())),TODAY()-ROUNDDOWN(D658,0)&lt;(WEEKDAY(TODAY())+7))</formula>
    </cfRule>
  </conditionalFormatting>
  <conditionalFormatting sqref="D659">
    <cfRule type="timePeriod" dxfId="1238" priority="1207" timePeriod="lastWeek">
      <formula>AND(TODAY()-ROUNDDOWN(D659,0)&gt;=(WEEKDAY(TODAY())),TODAY()-ROUNDDOWN(D659,0)&lt;(WEEKDAY(TODAY())+7))</formula>
    </cfRule>
  </conditionalFormatting>
  <conditionalFormatting sqref="D657">
    <cfRule type="timePeriod" dxfId="1237" priority="1206" timePeriod="lastWeek">
      <formula>AND(TODAY()-ROUNDDOWN(D657,0)&gt;=(WEEKDAY(TODAY())),TODAY()-ROUNDDOWN(D657,0)&lt;(WEEKDAY(TODAY())+7))</formula>
    </cfRule>
  </conditionalFormatting>
  <conditionalFormatting sqref="E659">
    <cfRule type="timePeriod" dxfId="1236" priority="1205" timePeriod="lastWeek">
      <formula>AND(TODAY()-ROUNDDOWN(E659,0)&gt;=(WEEKDAY(TODAY())),TODAY()-ROUNDDOWN(E659,0)&lt;(WEEKDAY(TODAY())+7))</formula>
    </cfRule>
  </conditionalFormatting>
  <conditionalFormatting sqref="E658">
    <cfRule type="timePeriod" dxfId="1235" priority="1204" timePeriod="lastWeek">
      <formula>AND(TODAY()-ROUNDDOWN(E658,0)&gt;=(WEEKDAY(TODAY())),TODAY()-ROUNDDOWN(E658,0)&lt;(WEEKDAY(TODAY())+7))</formula>
    </cfRule>
  </conditionalFormatting>
  <conditionalFormatting sqref="D732">
    <cfRule type="timePeriod" dxfId="1234" priority="1203" timePeriod="lastWeek">
      <formula>AND(TODAY()-ROUNDDOWN(D732,0)&gt;=(WEEKDAY(TODAY())),TODAY()-ROUNDDOWN(D732,0)&lt;(WEEKDAY(TODAY())+7))</formula>
    </cfRule>
  </conditionalFormatting>
  <conditionalFormatting sqref="D729">
    <cfRule type="timePeriod" dxfId="1233" priority="1202" timePeriod="lastWeek">
      <formula>AND(TODAY()-ROUNDDOWN(D729,0)&gt;=(WEEKDAY(TODAY())),TODAY()-ROUNDDOWN(D729,0)&lt;(WEEKDAY(TODAY())+7))</formula>
    </cfRule>
  </conditionalFormatting>
  <conditionalFormatting sqref="D688">
    <cfRule type="timePeriod" dxfId="1232" priority="1201" timePeriod="lastWeek">
      <formula>AND(TODAY()-ROUNDDOWN(D688,0)&gt;=(WEEKDAY(TODAY())),TODAY()-ROUNDDOWN(D688,0)&lt;(WEEKDAY(TODAY())+7))</formula>
    </cfRule>
  </conditionalFormatting>
  <conditionalFormatting sqref="D671">
    <cfRule type="timePeriod" dxfId="1231" priority="1200" timePeriod="lastWeek">
      <formula>AND(TODAY()-ROUNDDOWN(D671,0)&gt;=(WEEKDAY(TODAY())),TODAY()-ROUNDDOWN(D671,0)&lt;(WEEKDAY(TODAY())+7))</formula>
    </cfRule>
  </conditionalFormatting>
  <conditionalFormatting sqref="D735">
    <cfRule type="timePeriod" dxfId="1230" priority="1199" timePeriod="lastWeek">
      <formula>AND(TODAY()-ROUNDDOWN(D735,0)&gt;=(WEEKDAY(TODAY())),TODAY()-ROUNDDOWN(D735,0)&lt;(WEEKDAY(TODAY())+7))</formula>
    </cfRule>
  </conditionalFormatting>
  <conditionalFormatting sqref="D724">
    <cfRule type="timePeriod" dxfId="1229" priority="1198" timePeriod="lastWeek">
      <formula>AND(TODAY()-ROUNDDOWN(D724,0)&gt;=(WEEKDAY(TODAY())),TODAY()-ROUNDDOWN(D724,0)&lt;(WEEKDAY(TODAY())+7))</formula>
    </cfRule>
  </conditionalFormatting>
  <conditionalFormatting sqref="D670">
    <cfRule type="timePeriod" dxfId="1228" priority="1197" timePeriod="lastWeek">
      <formula>AND(TODAY()-ROUNDDOWN(D670,0)&gt;=(WEEKDAY(TODAY())),TODAY()-ROUNDDOWN(D670,0)&lt;(WEEKDAY(TODAY())+7))</formula>
    </cfRule>
  </conditionalFormatting>
  <conditionalFormatting sqref="D730">
    <cfRule type="timePeriod" dxfId="1227" priority="1196" timePeriod="lastWeek">
      <formula>AND(TODAY()-ROUNDDOWN(D730,0)&gt;=(WEEKDAY(TODAY())),TODAY()-ROUNDDOWN(D730,0)&lt;(WEEKDAY(TODAY())+7))</formula>
    </cfRule>
  </conditionalFormatting>
  <conditionalFormatting sqref="D731">
    <cfRule type="timePeriod" dxfId="1226" priority="1195" timePeriod="lastWeek">
      <formula>AND(TODAY()-ROUNDDOWN(D731,0)&gt;=(WEEKDAY(TODAY())),TODAY()-ROUNDDOWN(D731,0)&lt;(WEEKDAY(TODAY())+7))</formula>
    </cfRule>
  </conditionalFormatting>
  <conditionalFormatting sqref="D667">
    <cfRule type="timePeriod" dxfId="1225" priority="1194" timePeriod="lastWeek">
      <formula>AND(TODAY()-ROUNDDOWN(D667,0)&gt;=(WEEKDAY(TODAY())),TODAY()-ROUNDDOWN(D667,0)&lt;(WEEKDAY(TODAY())+7))</formula>
    </cfRule>
  </conditionalFormatting>
  <conditionalFormatting sqref="D739">
    <cfRule type="timePeriod" dxfId="1224" priority="1193" timePeriod="lastWeek">
      <formula>AND(TODAY()-ROUNDDOWN(D739,0)&gt;=(WEEKDAY(TODAY())),TODAY()-ROUNDDOWN(D739,0)&lt;(WEEKDAY(TODAY())+7))</formula>
    </cfRule>
  </conditionalFormatting>
  <conditionalFormatting sqref="D681">
    <cfRule type="timePeriod" dxfId="1223" priority="1192" timePeriod="lastWeek">
      <formula>AND(TODAY()-ROUNDDOWN(D681,0)&gt;=(WEEKDAY(TODAY())),TODAY()-ROUNDDOWN(D681,0)&lt;(WEEKDAY(TODAY())+7))</formula>
    </cfRule>
  </conditionalFormatting>
  <conditionalFormatting sqref="D679">
    <cfRule type="timePeriod" dxfId="1222" priority="1191" timePeriod="lastWeek">
      <formula>AND(TODAY()-ROUNDDOWN(D679,0)&gt;=(WEEKDAY(TODAY())),TODAY()-ROUNDDOWN(D679,0)&lt;(WEEKDAY(TODAY())+7))</formula>
    </cfRule>
  </conditionalFormatting>
  <conditionalFormatting sqref="D678">
    <cfRule type="timePeriod" dxfId="1221" priority="1190" timePeriod="lastWeek">
      <formula>AND(TODAY()-ROUNDDOWN(D678,0)&gt;=(WEEKDAY(TODAY())),TODAY()-ROUNDDOWN(D678,0)&lt;(WEEKDAY(TODAY())+7))</formula>
    </cfRule>
  </conditionalFormatting>
  <conditionalFormatting sqref="D672">
    <cfRule type="timePeriod" dxfId="1220" priority="1189" timePeriod="lastWeek">
      <formula>AND(TODAY()-ROUNDDOWN(D672,0)&gt;=(WEEKDAY(TODAY())),TODAY()-ROUNDDOWN(D672,0)&lt;(WEEKDAY(TODAY())+7))</formula>
    </cfRule>
  </conditionalFormatting>
  <conditionalFormatting sqref="D665">
    <cfRule type="timePeriod" dxfId="1219" priority="1188" timePeriod="lastWeek">
      <formula>AND(TODAY()-ROUNDDOWN(D665,0)&gt;=(WEEKDAY(TODAY())),TODAY()-ROUNDDOWN(D665,0)&lt;(WEEKDAY(TODAY())+7))</formula>
    </cfRule>
  </conditionalFormatting>
  <conditionalFormatting sqref="D673">
    <cfRule type="timePeriod" dxfId="1218" priority="1187" timePeriod="lastWeek">
      <formula>AND(TODAY()-ROUNDDOWN(D673,0)&gt;=(WEEKDAY(TODAY())),TODAY()-ROUNDDOWN(D673,0)&lt;(WEEKDAY(TODAY())+7))</formula>
    </cfRule>
  </conditionalFormatting>
  <conditionalFormatting sqref="D699">
    <cfRule type="timePeriod" dxfId="1217" priority="1186" timePeriod="lastWeek">
      <formula>AND(TODAY()-ROUNDDOWN(D699,0)&gt;=(WEEKDAY(TODAY())),TODAY()-ROUNDDOWN(D699,0)&lt;(WEEKDAY(TODAY())+7))</formula>
    </cfRule>
  </conditionalFormatting>
  <conditionalFormatting sqref="D687">
    <cfRule type="timePeriod" dxfId="1216" priority="1185" timePeriod="lastWeek">
      <formula>AND(TODAY()-ROUNDDOWN(D687,0)&gt;=(WEEKDAY(TODAY())),TODAY()-ROUNDDOWN(D687,0)&lt;(WEEKDAY(TODAY())+7))</formula>
    </cfRule>
  </conditionalFormatting>
  <conditionalFormatting sqref="E744">
    <cfRule type="timePeriod" dxfId="1215" priority="1184" timePeriod="lastWeek">
      <formula>AND(TODAY()-ROUNDDOWN(E744,0)&gt;=(WEEKDAY(TODAY())),TODAY()-ROUNDDOWN(E744,0)&lt;(WEEKDAY(TODAY())+7))</formula>
    </cfRule>
  </conditionalFormatting>
  <conditionalFormatting sqref="D675">
    <cfRule type="timePeriod" dxfId="1214" priority="1183" timePeriod="lastWeek">
      <formula>AND(TODAY()-ROUNDDOWN(D675,0)&gt;=(WEEKDAY(TODAY())),TODAY()-ROUNDDOWN(D675,0)&lt;(WEEKDAY(TODAY())+7))</formula>
    </cfRule>
  </conditionalFormatting>
  <conditionalFormatting sqref="D676">
    <cfRule type="timePeriod" dxfId="1213" priority="1182" timePeriod="lastWeek">
      <formula>AND(TODAY()-ROUNDDOWN(D676,0)&gt;=(WEEKDAY(TODAY())),TODAY()-ROUNDDOWN(D676,0)&lt;(WEEKDAY(TODAY())+7))</formula>
    </cfRule>
  </conditionalFormatting>
  <conditionalFormatting sqref="D682:D683">
    <cfRule type="timePeriod" dxfId="1212" priority="1181" timePeriod="lastWeek">
      <formula>AND(TODAY()-ROUNDDOWN(D682,0)&gt;=(WEEKDAY(TODAY())),TODAY()-ROUNDDOWN(D682,0)&lt;(WEEKDAY(TODAY())+7))</formula>
    </cfRule>
  </conditionalFormatting>
  <conditionalFormatting sqref="D674">
    <cfRule type="timePeriod" dxfId="1211" priority="1180" timePeriod="lastWeek">
      <formula>AND(TODAY()-ROUNDDOWN(D674,0)&gt;=(WEEKDAY(TODAY())),TODAY()-ROUNDDOWN(D674,0)&lt;(WEEKDAY(TODAY())+7))</formula>
    </cfRule>
  </conditionalFormatting>
  <conditionalFormatting sqref="D728">
    <cfRule type="timePeriod" dxfId="1210" priority="1179" timePeriod="lastWeek">
      <formula>AND(TODAY()-ROUNDDOWN(D728,0)&gt;=(WEEKDAY(TODAY())),TODAY()-ROUNDDOWN(D728,0)&lt;(WEEKDAY(TODAY())+7))</formula>
    </cfRule>
  </conditionalFormatting>
  <conditionalFormatting sqref="D677">
    <cfRule type="timePeriod" dxfId="1209" priority="1178" timePeriod="lastWeek">
      <formula>AND(TODAY()-ROUNDDOWN(D677,0)&gt;=(WEEKDAY(TODAY())),TODAY()-ROUNDDOWN(D677,0)&lt;(WEEKDAY(TODAY())+7))</formula>
    </cfRule>
  </conditionalFormatting>
  <conditionalFormatting sqref="D752">
    <cfRule type="timePeriod" dxfId="1208" priority="1177" timePeriod="lastWeek">
      <formula>AND(TODAY()-ROUNDDOWN(D752,0)&gt;=(WEEKDAY(TODAY())),TODAY()-ROUNDDOWN(D752,0)&lt;(WEEKDAY(TODAY())+7))</formula>
    </cfRule>
  </conditionalFormatting>
  <conditionalFormatting sqref="E740">
    <cfRule type="timePeriod" dxfId="1207" priority="1176" timePeriod="lastWeek">
      <formula>AND(TODAY()-ROUNDDOWN(E740,0)&gt;=(WEEKDAY(TODAY())),TODAY()-ROUNDDOWN(E740,0)&lt;(WEEKDAY(TODAY())+7))</formula>
    </cfRule>
  </conditionalFormatting>
  <conditionalFormatting sqref="E742">
    <cfRule type="timePeriod" dxfId="1206" priority="1175" timePeriod="lastWeek">
      <formula>AND(TODAY()-ROUNDDOWN(E742,0)&gt;=(WEEKDAY(TODAY())),TODAY()-ROUNDDOWN(E742,0)&lt;(WEEKDAY(TODAY())+7))</formula>
    </cfRule>
  </conditionalFormatting>
  <conditionalFormatting sqref="D757">
    <cfRule type="timePeriod" dxfId="1205" priority="1174" timePeriod="lastWeek">
      <formula>AND(TODAY()-ROUNDDOWN(D757,0)&gt;=(WEEKDAY(TODAY())),TODAY()-ROUNDDOWN(D757,0)&lt;(WEEKDAY(TODAY())+7))</formula>
    </cfRule>
  </conditionalFormatting>
  <conditionalFormatting sqref="D758">
    <cfRule type="timePeriod" dxfId="1204" priority="1173" timePeriod="lastWeek">
      <formula>AND(TODAY()-ROUNDDOWN(D758,0)&gt;=(WEEKDAY(TODAY())),TODAY()-ROUNDDOWN(D758,0)&lt;(WEEKDAY(TODAY())+7))</formula>
    </cfRule>
  </conditionalFormatting>
  <conditionalFormatting sqref="E741">
    <cfRule type="timePeriod" dxfId="1203" priority="1172" timePeriod="lastWeek">
      <formula>AND(TODAY()-ROUNDDOWN(E741,0)&gt;=(WEEKDAY(TODAY())),TODAY()-ROUNDDOWN(E741,0)&lt;(WEEKDAY(TODAY())+7))</formula>
    </cfRule>
  </conditionalFormatting>
  <conditionalFormatting sqref="E745">
    <cfRule type="timePeriod" dxfId="1202" priority="1171" timePeriod="lastWeek">
      <formula>AND(TODAY()-ROUNDDOWN(E745,0)&gt;=(WEEKDAY(TODAY())),TODAY()-ROUNDDOWN(E745,0)&lt;(WEEKDAY(TODAY())+7))</formula>
    </cfRule>
  </conditionalFormatting>
  <conditionalFormatting sqref="D669">
    <cfRule type="timePeriod" dxfId="1201" priority="1170" timePeriod="lastWeek">
      <formula>AND(TODAY()-ROUNDDOWN(D669,0)&gt;=(WEEKDAY(TODAY())),TODAY()-ROUNDDOWN(D669,0)&lt;(WEEKDAY(TODAY())+7))</formula>
    </cfRule>
  </conditionalFormatting>
  <conditionalFormatting sqref="D759">
    <cfRule type="timePeriod" dxfId="1200" priority="1169" timePeriod="lastWeek">
      <formula>AND(TODAY()-ROUNDDOWN(D759,0)&gt;=(WEEKDAY(TODAY())),TODAY()-ROUNDDOWN(D759,0)&lt;(WEEKDAY(TODAY())+7))</formula>
    </cfRule>
  </conditionalFormatting>
  <conditionalFormatting sqref="D756">
    <cfRule type="timePeriod" dxfId="1199" priority="1168" timePeriod="lastWeek">
      <formula>AND(TODAY()-ROUNDDOWN(D756,0)&gt;=(WEEKDAY(TODAY())),TODAY()-ROUNDDOWN(D756,0)&lt;(WEEKDAY(TODAY())+7))</formula>
    </cfRule>
  </conditionalFormatting>
  <conditionalFormatting sqref="D761">
    <cfRule type="timePeriod" dxfId="1198" priority="1167" timePeriod="lastWeek">
      <formula>AND(TODAY()-ROUNDDOWN(D761,0)&gt;=(WEEKDAY(TODAY())),TODAY()-ROUNDDOWN(D761,0)&lt;(WEEKDAY(TODAY())+7))</formula>
    </cfRule>
  </conditionalFormatting>
  <conditionalFormatting sqref="E761">
    <cfRule type="timePeriod" dxfId="1197" priority="1166" timePeriod="lastWeek">
      <formula>AND(TODAY()-ROUNDDOWN(E761,0)&gt;=(WEEKDAY(TODAY())),TODAY()-ROUNDDOWN(E761,0)&lt;(WEEKDAY(TODAY())+7))</formula>
    </cfRule>
  </conditionalFormatting>
  <conditionalFormatting sqref="D747">
    <cfRule type="timePeriod" dxfId="1196" priority="1165" timePeriod="lastWeek">
      <formula>AND(TODAY()-ROUNDDOWN(D747,0)&gt;=(WEEKDAY(TODAY())),TODAY()-ROUNDDOWN(D747,0)&lt;(WEEKDAY(TODAY())+7))</formula>
    </cfRule>
  </conditionalFormatting>
  <conditionalFormatting sqref="D748">
    <cfRule type="timePeriod" dxfId="1195" priority="1164" timePeriod="lastWeek">
      <formula>AND(TODAY()-ROUNDDOWN(D748,0)&gt;=(WEEKDAY(TODAY())),TODAY()-ROUNDDOWN(D748,0)&lt;(WEEKDAY(TODAY())+7))</formula>
    </cfRule>
  </conditionalFormatting>
  <conditionalFormatting sqref="D760">
    <cfRule type="timePeriod" dxfId="1194" priority="1163" timePeriod="lastWeek">
      <formula>AND(TODAY()-ROUNDDOWN(D760,0)&gt;=(WEEKDAY(TODAY())),TODAY()-ROUNDDOWN(D760,0)&lt;(WEEKDAY(TODAY())+7))</formula>
    </cfRule>
  </conditionalFormatting>
  <conditionalFormatting sqref="E758">
    <cfRule type="timePeriod" dxfId="1193" priority="1162" timePeriod="lastWeek">
      <formula>AND(TODAY()-ROUNDDOWN(E758,0)&gt;=(WEEKDAY(TODAY())),TODAY()-ROUNDDOWN(E758,0)&lt;(WEEKDAY(TODAY())+7))</formula>
    </cfRule>
  </conditionalFormatting>
  <conditionalFormatting sqref="D746">
    <cfRule type="timePeriod" dxfId="1192" priority="1161" timePeriod="lastWeek">
      <formula>AND(TODAY()-ROUNDDOWN(D746,0)&gt;=(WEEKDAY(TODAY())),TODAY()-ROUNDDOWN(D746,0)&lt;(WEEKDAY(TODAY())+7))</formula>
    </cfRule>
  </conditionalFormatting>
  <conditionalFormatting sqref="D749">
    <cfRule type="timePeriod" dxfId="1191" priority="1160" timePeriod="lastWeek">
      <formula>AND(TODAY()-ROUNDDOWN(D749,0)&gt;=(WEEKDAY(TODAY())),TODAY()-ROUNDDOWN(D749,0)&lt;(WEEKDAY(TODAY())+7))</formula>
    </cfRule>
  </conditionalFormatting>
  <conditionalFormatting sqref="D750">
    <cfRule type="timePeriod" dxfId="1190" priority="1159" timePeriod="lastWeek">
      <formula>AND(TODAY()-ROUNDDOWN(D750,0)&gt;=(WEEKDAY(TODAY())),TODAY()-ROUNDDOWN(D750,0)&lt;(WEEKDAY(TODAY())+7))</formula>
    </cfRule>
  </conditionalFormatting>
  <conditionalFormatting sqref="D753">
    <cfRule type="timePeriod" dxfId="1189" priority="1158" timePeriod="lastWeek">
      <formula>AND(TODAY()-ROUNDDOWN(D753,0)&gt;=(WEEKDAY(TODAY())),TODAY()-ROUNDDOWN(D753,0)&lt;(WEEKDAY(TODAY())+7))</formula>
    </cfRule>
  </conditionalFormatting>
  <conditionalFormatting sqref="E753">
    <cfRule type="timePeriod" dxfId="1188" priority="1157" timePeriod="lastWeek">
      <formula>AND(TODAY()-ROUNDDOWN(E753,0)&gt;=(WEEKDAY(TODAY())),TODAY()-ROUNDDOWN(E753,0)&lt;(WEEKDAY(TODAY())+7))</formula>
    </cfRule>
  </conditionalFormatting>
  <conditionalFormatting sqref="D754">
    <cfRule type="timePeriod" dxfId="1187" priority="1156" timePeriod="lastWeek">
      <formula>AND(TODAY()-ROUNDDOWN(D754,0)&gt;=(WEEKDAY(TODAY())),TODAY()-ROUNDDOWN(D754,0)&lt;(WEEKDAY(TODAY())+7))</formula>
    </cfRule>
  </conditionalFormatting>
  <conditionalFormatting sqref="E757">
    <cfRule type="timePeriod" dxfId="1186" priority="1155" timePeriod="lastWeek">
      <formula>AND(TODAY()-ROUNDDOWN(E757,0)&gt;=(WEEKDAY(TODAY())),TODAY()-ROUNDDOWN(E757,0)&lt;(WEEKDAY(TODAY())+7))</formula>
    </cfRule>
  </conditionalFormatting>
  <conditionalFormatting sqref="D656">
    <cfRule type="timePeriod" dxfId="1185" priority="1154" timePeriod="lastWeek">
      <formula>AND(TODAY()-ROUNDDOWN(D656,0)&gt;=(WEEKDAY(TODAY())),TODAY()-ROUNDDOWN(D656,0)&lt;(WEEKDAY(TODAY())+7))</formula>
    </cfRule>
  </conditionalFormatting>
  <conditionalFormatting sqref="D727">
    <cfRule type="timePeriod" dxfId="1184" priority="1153" timePeriod="lastWeek">
      <formula>AND(TODAY()-ROUNDDOWN(D727,0)&gt;=(WEEKDAY(TODAY())),TODAY()-ROUNDDOWN(D727,0)&lt;(WEEKDAY(TODAY())+7))</formula>
    </cfRule>
  </conditionalFormatting>
  <conditionalFormatting sqref="D737">
    <cfRule type="timePeriod" dxfId="1183" priority="1152" timePeriod="lastWeek">
      <formula>AND(TODAY()-ROUNDDOWN(D737,0)&gt;=(WEEKDAY(TODAY())),TODAY()-ROUNDDOWN(D737,0)&lt;(WEEKDAY(TODAY())+7))</formula>
    </cfRule>
  </conditionalFormatting>
  <conditionalFormatting sqref="D651">
    <cfRule type="timePeriod" dxfId="1182" priority="1151" timePeriod="lastWeek">
      <formula>AND(TODAY()-ROUNDDOWN(D651,0)&gt;=(WEEKDAY(TODAY())),TODAY()-ROUNDDOWN(D651,0)&lt;(WEEKDAY(TODAY())+7))</formula>
    </cfRule>
  </conditionalFormatting>
  <conditionalFormatting sqref="D697">
    <cfRule type="timePeriod" dxfId="1181" priority="1150" timePeriod="lastWeek">
      <formula>AND(TODAY()-ROUNDDOWN(D697,0)&gt;=(WEEKDAY(TODAY())),TODAY()-ROUNDDOWN(D697,0)&lt;(WEEKDAY(TODAY())+7))</formula>
    </cfRule>
  </conditionalFormatting>
  <conditionalFormatting sqref="D694">
    <cfRule type="timePeriod" dxfId="1180" priority="1149" timePeriod="lastWeek">
      <formula>AND(TODAY()-ROUNDDOWN(D694,0)&gt;=(WEEKDAY(TODAY())),TODAY()-ROUNDDOWN(D694,0)&lt;(WEEKDAY(TODAY())+7))</formula>
    </cfRule>
  </conditionalFormatting>
  <conditionalFormatting sqref="D698">
    <cfRule type="timePeriod" dxfId="1179" priority="1148" timePeriod="lastWeek">
      <formula>AND(TODAY()-ROUNDDOWN(D698,0)&gt;=(WEEKDAY(TODAY())),TODAY()-ROUNDDOWN(D698,0)&lt;(WEEKDAY(TODAY())+7))</formula>
    </cfRule>
  </conditionalFormatting>
  <conditionalFormatting sqref="D734">
    <cfRule type="timePeriod" dxfId="1178" priority="1147" timePeriod="lastWeek">
      <formula>AND(TODAY()-ROUNDDOWN(D734,0)&gt;=(WEEKDAY(TODAY())),TODAY()-ROUNDDOWN(D734,0)&lt;(WEEKDAY(TODAY())+7))</formula>
    </cfRule>
  </conditionalFormatting>
  <conditionalFormatting sqref="D736">
    <cfRule type="timePeriod" dxfId="1177" priority="1146" timePeriod="lastWeek">
      <formula>AND(TODAY()-ROUNDDOWN(D736,0)&gt;=(WEEKDAY(TODAY())),TODAY()-ROUNDDOWN(D736,0)&lt;(WEEKDAY(TODAY())+7))</formula>
    </cfRule>
  </conditionalFormatting>
  <conditionalFormatting sqref="E743">
    <cfRule type="timePeriod" dxfId="1176" priority="1145" timePeriod="lastWeek">
      <formula>AND(TODAY()-ROUNDDOWN(E743,0)&gt;=(WEEKDAY(TODAY())),TODAY()-ROUNDDOWN(E743,0)&lt;(WEEKDAY(TODAY())+7))</formula>
    </cfRule>
  </conditionalFormatting>
  <conditionalFormatting sqref="D660">
    <cfRule type="timePeriod" dxfId="1175" priority="1144" timePeriod="lastWeek">
      <formula>AND(TODAY()-ROUNDDOWN(D660,0)&gt;=(WEEKDAY(TODAY())),TODAY()-ROUNDDOWN(D660,0)&lt;(WEEKDAY(TODAY())+7))</formula>
    </cfRule>
  </conditionalFormatting>
  <conditionalFormatting sqref="E660">
    <cfRule type="timePeriod" dxfId="1174" priority="1143" timePeriod="lastWeek">
      <formula>AND(TODAY()-ROUNDDOWN(E660,0)&gt;=(WEEKDAY(TODAY())),TODAY()-ROUNDDOWN(E660,0)&lt;(WEEKDAY(TODAY())+7))</formula>
    </cfRule>
  </conditionalFormatting>
  <conditionalFormatting sqref="D693">
    <cfRule type="timePeriod" dxfId="1173" priority="1142" timePeriod="lastWeek">
      <formula>AND(TODAY()-ROUNDDOWN(D693,0)&gt;=(WEEKDAY(TODAY())),TODAY()-ROUNDDOWN(D693,0)&lt;(WEEKDAY(TODAY())+7))</formula>
    </cfRule>
  </conditionalFormatting>
  <conditionalFormatting sqref="D691">
    <cfRule type="timePeriod" dxfId="1172" priority="1141" timePeriod="lastWeek">
      <formula>AND(TODAY()-ROUNDDOWN(D691,0)&gt;=(WEEKDAY(TODAY())),TODAY()-ROUNDDOWN(D691,0)&lt;(WEEKDAY(TODAY())+7))</formula>
    </cfRule>
  </conditionalFormatting>
  <conditionalFormatting sqref="D689">
    <cfRule type="timePeriod" dxfId="1171" priority="1140" timePeriod="lastWeek">
      <formula>AND(TODAY()-ROUNDDOWN(D689,0)&gt;=(WEEKDAY(TODAY())),TODAY()-ROUNDDOWN(D689,0)&lt;(WEEKDAY(TODAY())+7))</formula>
    </cfRule>
  </conditionalFormatting>
  <conditionalFormatting sqref="D751">
    <cfRule type="timePeriod" dxfId="1170" priority="1139" timePeriod="lastWeek">
      <formula>AND(TODAY()-ROUNDDOWN(D751,0)&gt;=(WEEKDAY(TODAY())),TODAY()-ROUNDDOWN(D751,0)&lt;(WEEKDAY(TODAY())+7))</formula>
    </cfRule>
  </conditionalFormatting>
  <conditionalFormatting sqref="D668">
    <cfRule type="timePeriod" dxfId="1169" priority="1138" timePeriod="lastWeek">
      <formula>AND(TODAY()-ROUNDDOWN(D668,0)&gt;=(WEEKDAY(TODAY())),TODAY()-ROUNDDOWN(D668,0)&lt;(WEEKDAY(TODAY())+7))</formula>
    </cfRule>
  </conditionalFormatting>
  <conditionalFormatting sqref="E668">
    <cfRule type="timePeriod" dxfId="1168" priority="1137" timePeriod="lastWeek">
      <formula>AND(TODAY()-ROUNDDOWN(E668,0)&gt;=(WEEKDAY(TODAY())),TODAY()-ROUNDDOWN(E668,0)&lt;(WEEKDAY(TODAY())+7))</formula>
    </cfRule>
  </conditionalFormatting>
  <conditionalFormatting sqref="D684">
    <cfRule type="timePeriod" dxfId="1167" priority="1136" timePeriod="lastWeek">
      <formula>AND(TODAY()-ROUNDDOWN(D684,0)&gt;=(WEEKDAY(TODAY())),TODAY()-ROUNDDOWN(D684,0)&lt;(WEEKDAY(TODAY())+7))</formula>
    </cfRule>
  </conditionalFormatting>
  <conditionalFormatting sqref="D685">
    <cfRule type="timePeriod" dxfId="1166" priority="1135" timePeriod="lastWeek">
      <formula>AND(TODAY()-ROUNDDOWN(D685,0)&gt;=(WEEKDAY(TODAY())),TODAY()-ROUNDDOWN(D685,0)&lt;(WEEKDAY(TODAY())+7))</formula>
    </cfRule>
  </conditionalFormatting>
  <conditionalFormatting sqref="D692">
    <cfRule type="timePeriod" dxfId="1165" priority="1134" timePeriod="lastWeek">
      <formula>AND(TODAY()-ROUNDDOWN(D692,0)&gt;=(WEEKDAY(TODAY())),TODAY()-ROUNDDOWN(D692,0)&lt;(WEEKDAY(TODAY())+7))</formula>
    </cfRule>
  </conditionalFormatting>
  <conditionalFormatting sqref="D700">
    <cfRule type="timePeriod" dxfId="1164" priority="1133" timePeriod="lastWeek">
      <formula>AND(TODAY()-ROUNDDOWN(D700,0)&gt;=(WEEKDAY(TODAY())),TODAY()-ROUNDDOWN(D700,0)&lt;(WEEKDAY(TODAY())+7))</formula>
    </cfRule>
  </conditionalFormatting>
  <conditionalFormatting sqref="D701">
    <cfRule type="timePeriod" dxfId="1163" priority="1132" timePeriod="lastWeek">
      <formula>AND(TODAY()-ROUNDDOWN(D701,0)&gt;=(WEEKDAY(TODAY())),TODAY()-ROUNDDOWN(D701,0)&lt;(WEEKDAY(TODAY())+7))</formula>
    </cfRule>
  </conditionalFormatting>
  <conditionalFormatting sqref="D733">
    <cfRule type="timePeriod" dxfId="1162" priority="1131" timePeriod="lastWeek">
      <formula>AND(TODAY()-ROUNDDOWN(D733,0)&gt;=(WEEKDAY(TODAY())),TODAY()-ROUNDDOWN(D733,0)&lt;(WEEKDAY(TODAY())+7))</formula>
    </cfRule>
  </conditionalFormatting>
  <conditionalFormatting sqref="D652">
    <cfRule type="timePeriod" dxfId="1161" priority="1130" timePeriod="lastWeek">
      <formula>AND(TODAY()-ROUNDDOWN(D652,0)&gt;=(WEEKDAY(TODAY())),TODAY()-ROUNDDOWN(D652,0)&lt;(WEEKDAY(TODAY())+7))</formula>
    </cfRule>
  </conditionalFormatting>
  <conditionalFormatting sqref="D653">
    <cfRule type="timePeriod" dxfId="1160" priority="1129" timePeriod="lastWeek">
      <formula>AND(TODAY()-ROUNDDOWN(D653,0)&gt;=(WEEKDAY(TODAY())),TODAY()-ROUNDDOWN(D653,0)&lt;(WEEKDAY(TODAY())+7))</formula>
    </cfRule>
  </conditionalFormatting>
  <conditionalFormatting sqref="D654">
    <cfRule type="timePeriod" dxfId="1159" priority="1128" timePeriod="lastWeek">
      <formula>AND(TODAY()-ROUNDDOWN(D654,0)&gt;=(WEEKDAY(TODAY())),TODAY()-ROUNDDOWN(D654,0)&lt;(WEEKDAY(TODAY())+7))</formula>
    </cfRule>
  </conditionalFormatting>
  <conditionalFormatting sqref="D655">
    <cfRule type="timePeriod" dxfId="1158" priority="1127" timePeriod="lastWeek">
      <formula>AND(TODAY()-ROUNDDOWN(D655,0)&gt;=(WEEKDAY(TODAY())),TODAY()-ROUNDDOWN(D655,0)&lt;(WEEKDAY(TODAY())+7))</formula>
    </cfRule>
  </conditionalFormatting>
  <conditionalFormatting sqref="D661">
    <cfRule type="timePeriod" dxfId="1157" priority="1126" timePeriod="lastWeek">
      <formula>AND(TODAY()-ROUNDDOWN(D661,0)&gt;=(WEEKDAY(TODAY())),TODAY()-ROUNDDOWN(D661,0)&lt;(WEEKDAY(TODAY())+7))</formula>
    </cfRule>
  </conditionalFormatting>
  <conditionalFormatting sqref="E661">
    <cfRule type="timePeriod" dxfId="1156" priority="1125" timePeriod="lastWeek">
      <formula>AND(TODAY()-ROUNDDOWN(E661,0)&gt;=(WEEKDAY(TODAY())),TODAY()-ROUNDDOWN(E661,0)&lt;(WEEKDAY(TODAY())+7))</formula>
    </cfRule>
  </conditionalFormatting>
  <conditionalFormatting sqref="D662 D664">
    <cfRule type="timePeriod" dxfId="1155" priority="1124" timePeriod="lastWeek">
      <formula>AND(TODAY()-ROUNDDOWN(D662,0)&gt;=(WEEKDAY(TODAY())),TODAY()-ROUNDDOWN(D662,0)&lt;(WEEKDAY(TODAY())+7))</formula>
    </cfRule>
  </conditionalFormatting>
  <conditionalFormatting sqref="E662">
    <cfRule type="timePeriod" dxfId="1154" priority="1123" timePeriod="lastWeek">
      <formula>AND(TODAY()-ROUNDDOWN(E662,0)&gt;=(WEEKDAY(TODAY())),TODAY()-ROUNDDOWN(E662,0)&lt;(WEEKDAY(TODAY())+7))</formula>
    </cfRule>
  </conditionalFormatting>
  <conditionalFormatting sqref="E664">
    <cfRule type="timePeriod" dxfId="1153" priority="1122" timePeriod="lastWeek">
      <formula>AND(TODAY()-ROUNDDOWN(E664,0)&gt;=(WEEKDAY(TODAY())),TODAY()-ROUNDDOWN(E664,0)&lt;(WEEKDAY(TODAY())+7))</formula>
    </cfRule>
  </conditionalFormatting>
  <conditionalFormatting sqref="D663">
    <cfRule type="timePeriod" dxfId="1152" priority="1121" timePeriod="lastWeek">
      <formula>AND(TODAY()-ROUNDDOWN(D663,0)&gt;=(WEEKDAY(TODAY())),TODAY()-ROUNDDOWN(D663,0)&lt;(WEEKDAY(TODAY())+7))</formula>
    </cfRule>
  </conditionalFormatting>
  <conditionalFormatting sqref="E663">
    <cfRule type="timePeriod" dxfId="1151" priority="1120" timePeriod="lastWeek">
      <formula>AND(TODAY()-ROUNDDOWN(E663,0)&gt;=(WEEKDAY(TODAY())),TODAY()-ROUNDDOWN(E663,0)&lt;(WEEKDAY(TODAY())+7))</formula>
    </cfRule>
  </conditionalFormatting>
  <conditionalFormatting sqref="E665">
    <cfRule type="timePeriod" dxfId="1150" priority="1119" timePeriod="lastWeek">
      <formula>AND(TODAY()-ROUNDDOWN(E665,0)&gt;=(WEEKDAY(TODAY())),TODAY()-ROUNDDOWN(E665,0)&lt;(WEEKDAY(TODAY())+7))</formula>
    </cfRule>
  </conditionalFormatting>
  <conditionalFormatting sqref="D680">
    <cfRule type="timePeriod" dxfId="1149" priority="1118" timePeriod="lastWeek">
      <formula>AND(TODAY()-ROUNDDOWN(D680,0)&gt;=(WEEKDAY(TODAY())),TODAY()-ROUNDDOWN(D680,0)&lt;(WEEKDAY(TODAY())+7))</formula>
    </cfRule>
  </conditionalFormatting>
  <conditionalFormatting sqref="D690">
    <cfRule type="timePeriod" dxfId="1148" priority="1117" timePeriod="lastWeek">
      <formula>AND(TODAY()-ROUNDDOWN(D690,0)&gt;=(WEEKDAY(TODAY())),TODAY()-ROUNDDOWN(D690,0)&lt;(WEEKDAY(TODAY())+7))</formula>
    </cfRule>
  </conditionalFormatting>
  <conditionalFormatting sqref="D695">
    <cfRule type="timePeriod" dxfId="1147" priority="1116" timePeriod="lastWeek">
      <formula>AND(TODAY()-ROUNDDOWN(D695,0)&gt;=(WEEKDAY(TODAY())),TODAY()-ROUNDDOWN(D695,0)&lt;(WEEKDAY(TODAY())+7))</formula>
    </cfRule>
  </conditionalFormatting>
  <conditionalFormatting sqref="D696">
    <cfRule type="timePeriod" dxfId="1146" priority="1115" timePeriod="lastWeek">
      <formula>AND(TODAY()-ROUNDDOWN(D696,0)&gt;=(WEEKDAY(TODAY())),TODAY()-ROUNDDOWN(D696,0)&lt;(WEEKDAY(TODAY())+7))</formula>
    </cfRule>
  </conditionalFormatting>
  <conditionalFormatting sqref="D725">
    <cfRule type="timePeriod" dxfId="1145" priority="1114" timePeriod="lastWeek">
      <formula>AND(TODAY()-ROUNDDOWN(D725,0)&gt;=(WEEKDAY(TODAY())),TODAY()-ROUNDDOWN(D725,0)&lt;(WEEKDAY(TODAY())+7))</formula>
    </cfRule>
  </conditionalFormatting>
  <conditionalFormatting sqref="D800">
    <cfRule type="timePeriod" dxfId="1144" priority="1113" timePeriod="lastWeek">
      <formula>AND(TODAY()-ROUNDDOWN(D800,0)&gt;=(WEEKDAY(TODAY())),TODAY()-ROUNDDOWN(D800,0)&lt;(WEEKDAY(TODAY())+7))</formula>
    </cfRule>
  </conditionalFormatting>
  <conditionalFormatting sqref="D784">
    <cfRule type="timePeriod" dxfId="1143" priority="1112" timePeriod="lastWeek">
      <formula>AND(TODAY()-ROUNDDOWN(D784,0)&gt;=(WEEKDAY(TODAY())),TODAY()-ROUNDDOWN(D784,0)&lt;(WEEKDAY(TODAY())+7))</formula>
    </cfRule>
  </conditionalFormatting>
  <conditionalFormatting sqref="D773">
    <cfRule type="timePeriod" dxfId="1142" priority="1111" timePeriod="lastWeek">
      <formula>AND(TODAY()-ROUNDDOWN(D773,0)&gt;=(WEEKDAY(TODAY())),TODAY()-ROUNDDOWN(D773,0)&lt;(WEEKDAY(TODAY())+7))</formula>
    </cfRule>
  </conditionalFormatting>
  <conditionalFormatting sqref="D774">
    <cfRule type="timePeriod" dxfId="1141" priority="1110" timePeriod="lastWeek">
      <formula>AND(TODAY()-ROUNDDOWN(D774,0)&gt;=(WEEKDAY(TODAY())),TODAY()-ROUNDDOWN(D774,0)&lt;(WEEKDAY(TODAY())+7))</formula>
    </cfRule>
  </conditionalFormatting>
  <conditionalFormatting sqref="D772">
    <cfRule type="timePeriod" dxfId="1140" priority="1109" timePeriod="lastWeek">
      <formula>AND(TODAY()-ROUNDDOWN(D772,0)&gt;=(WEEKDAY(TODAY())),TODAY()-ROUNDDOWN(D772,0)&lt;(WEEKDAY(TODAY())+7))</formula>
    </cfRule>
  </conditionalFormatting>
  <conditionalFormatting sqref="D762">
    <cfRule type="timePeriod" dxfId="1139" priority="1108" timePeriod="lastWeek">
      <formula>AND(TODAY()-ROUNDDOWN(D762,0)&gt;=(WEEKDAY(TODAY())),TODAY()-ROUNDDOWN(D762,0)&lt;(WEEKDAY(TODAY())+7))</formula>
    </cfRule>
  </conditionalFormatting>
  <conditionalFormatting sqref="D766">
    <cfRule type="timePeriod" dxfId="1138" priority="1107" timePeriod="lastWeek">
      <formula>AND(TODAY()-ROUNDDOWN(D766,0)&gt;=(WEEKDAY(TODAY())),TODAY()-ROUNDDOWN(D766,0)&lt;(WEEKDAY(TODAY())+7))</formula>
    </cfRule>
  </conditionalFormatting>
  <conditionalFormatting sqref="D775">
    <cfRule type="timePeriod" dxfId="1137" priority="1106" timePeriod="lastWeek">
      <formula>AND(TODAY()-ROUNDDOWN(D775,0)&gt;=(WEEKDAY(TODAY())),TODAY()-ROUNDDOWN(D775,0)&lt;(WEEKDAY(TODAY())+7))</formula>
    </cfRule>
  </conditionalFormatting>
  <conditionalFormatting sqref="E772">
    <cfRule type="timePeriod" dxfId="1136" priority="1105" timePeriod="lastWeek">
      <formula>AND(TODAY()-ROUNDDOWN(E772,0)&gt;=(WEEKDAY(TODAY())),TODAY()-ROUNDDOWN(E772,0)&lt;(WEEKDAY(TODAY())+7))</formula>
    </cfRule>
  </conditionalFormatting>
  <conditionalFormatting sqref="D771">
    <cfRule type="timePeriod" dxfId="1135" priority="1104" timePeriod="lastWeek">
      <formula>AND(TODAY()-ROUNDDOWN(D771,0)&gt;=(WEEKDAY(TODAY())),TODAY()-ROUNDDOWN(D771,0)&lt;(WEEKDAY(TODAY())+7))</formula>
    </cfRule>
  </conditionalFormatting>
  <conditionalFormatting sqref="E771">
    <cfRule type="timePeriod" dxfId="1134" priority="1103" timePeriod="lastWeek">
      <formula>AND(TODAY()-ROUNDDOWN(E771,0)&gt;=(WEEKDAY(TODAY())),TODAY()-ROUNDDOWN(E771,0)&lt;(WEEKDAY(TODAY())+7))</formula>
    </cfRule>
  </conditionalFormatting>
  <conditionalFormatting sqref="D764">
    <cfRule type="timePeriod" dxfId="1133" priority="1102" timePeriod="lastWeek">
      <formula>AND(TODAY()-ROUNDDOWN(D764,0)&gt;=(WEEKDAY(TODAY())),TODAY()-ROUNDDOWN(D764,0)&lt;(WEEKDAY(TODAY())+7))</formula>
    </cfRule>
  </conditionalFormatting>
  <conditionalFormatting sqref="D770">
    <cfRule type="timePeriod" dxfId="1132" priority="1101" timePeriod="lastWeek">
      <formula>AND(TODAY()-ROUNDDOWN(D770,0)&gt;=(WEEKDAY(TODAY())),TODAY()-ROUNDDOWN(D770,0)&lt;(WEEKDAY(TODAY())+7))</formula>
    </cfRule>
  </conditionalFormatting>
  <conditionalFormatting sqref="E775">
    <cfRule type="timePeriod" dxfId="1131" priority="1100" timePeriod="lastWeek">
      <formula>AND(TODAY()-ROUNDDOWN(E775,0)&gt;=(WEEKDAY(TODAY())),TODAY()-ROUNDDOWN(E775,0)&lt;(WEEKDAY(TODAY())+7))</formula>
    </cfRule>
  </conditionalFormatting>
  <conditionalFormatting sqref="E774">
    <cfRule type="timePeriod" dxfId="1130" priority="1099" timePeriod="lastWeek">
      <formula>AND(TODAY()-ROUNDDOWN(E774,0)&gt;=(WEEKDAY(TODAY())),TODAY()-ROUNDDOWN(E774,0)&lt;(WEEKDAY(TODAY())+7))</formula>
    </cfRule>
  </conditionalFormatting>
  <conditionalFormatting sqref="D835">
    <cfRule type="timePeriod" dxfId="1129" priority="1098" timePeriod="lastWeek">
      <formula>AND(TODAY()-ROUNDDOWN(D835,0)&gt;=(WEEKDAY(TODAY())),TODAY()-ROUNDDOWN(D835,0)&lt;(WEEKDAY(TODAY())+7))</formula>
    </cfRule>
  </conditionalFormatting>
  <conditionalFormatting sqref="D832">
    <cfRule type="timePeriod" dxfId="1128" priority="1097" timePeriod="lastWeek">
      <formula>AND(TODAY()-ROUNDDOWN(D832,0)&gt;=(WEEKDAY(TODAY())),TODAY()-ROUNDDOWN(D832,0)&lt;(WEEKDAY(TODAY())+7))</formula>
    </cfRule>
  </conditionalFormatting>
  <conditionalFormatting sqref="D822">
    <cfRule type="timePeriod" dxfId="1127" priority="1096" timePeriod="lastWeek">
      <formula>AND(TODAY()-ROUNDDOWN(D822,0)&gt;=(WEEKDAY(TODAY())),TODAY()-ROUNDDOWN(D822,0)&lt;(WEEKDAY(TODAY())+7))</formula>
    </cfRule>
  </conditionalFormatting>
  <conditionalFormatting sqref="E880">
    <cfRule type="timePeriod" dxfId="1126" priority="1095" timePeriod="lastWeek">
      <formula>AND(TODAY()-ROUNDDOWN(E880,0)&gt;=(WEEKDAY(TODAY())),TODAY()-ROUNDDOWN(E880,0)&lt;(WEEKDAY(TODAY())+7))</formula>
    </cfRule>
  </conditionalFormatting>
  <conditionalFormatting sqref="D889">
    <cfRule type="timePeriod" dxfId="1125" priority="1094" timePeriod="lastWeek">
      <formula>AND(TODAY()-ROUNDDOWN(D889,0)&gt;=(WEEKDAY(TODAY())),TODAY()-ROUNDDOWN(D889,0)&lt;(WEEKDAY(TODAY())+7))</formula>
    </cfRule>
  </conditionalFormatting>
  <conditionalFormatting sqref="D905">
    <cfRule type="timePeriod" dxfId="1124" priority="1093" timePeriod="lastWeek">
      <formula>AND(TODAY()-ROUNDDOWN(D905,0)&gt;=(WEEKDAY(TODAY())),TODAY()-ROUNDDOWN(D905,0)&lt;(WEEKDAY(TODAY())+7))</formula>
    </cfRule>
  </conditionalFormatting>
  <conditionalFormatting sqref="E917">
    <cfRule type="timePeriod" dxfId="1123" priority="1092" timePeriod="lastWeek">
      <formula>AND(TODAY()-ROUNDDOWN(E917,0)&gt;=(WEEKDAY(TODAY())),TODAY()-ROUNDDOWN(E917,0)&lt;(WEEKDAY(TODAY())+7))</formula>
    </cfRule>
  </conditionalFormatting>
  <conditionalFormatting sqref="D911">
    <cfRule type="timePeriod" dxfId="1122" priority="1091" timePeriod="lastWeek">
      <formula>AND(TODAY()-ROUNDDOWN(D911,0)&gt;=(WEEKDAY(TODAY())),TODAY()-ROUNDDOWN(D911,0)&lt;(WEEKDAY(TODAY())+7))</formula>
    </cfRule>
  </conditionalFormatting>
  <conditionalFormatting sqref="D952">
    <cfRule type="timePeriod" dxfId="1121" priority="1090" timePeriod="lastWeek">
      <formula>AND(TODAY()-ROUNDDOWN(D952,0)&gt;=(WEEKDAY(TODAY())),TODAY()-ROUNDDOWN(D952,0)&lt;(WEEKDAY(TODAY())+7))</formula>
    </cfRule>
  </conditionalFormatting>
  <conditionalFormatting sqref="D965">
    <cfRule type="timePeriod" dxfId="1120" priority="1089" timePeriod="lastWeek">
      <formula>AND(TODAY()-ROUNDDOWN(D965,0)&gt;=(WEEKDAY(TODAY())),TODAY()-ROUNDDOWN(D965,0)&lt;(WEEKDAY(TODAY())+7))</formula>
    </cfRule>
  </conditionalFormatting>
  <conditionalFormatting sqref="D963">
    <cfRule type="timePeriod" dxfId="1119" priority="1088" timePeriod="lastWeek">
      <formula>AND(TODAY()-ROUNDDOWN(D963,0)&gt;=(WEEKDAY(TODAY())),TODAY()-ROUNDDOWN(D963,0)&lt;(WEEKDAY(TODAY())+7))</formula>
    </cfRule>
  </conditionalFormatting>
  <conditionalFormatting sqref="D955">
    <cfRule type="timePeriod" dxfId="1118" priority="1087" timePeriod="lastWeek">
      <formula>AND(TODAY()-ROUNDDOWN(D955,0)&gt;=(WEEKDAY(TODAY())),TODAY()-ROUNDDOWN(D955,0)&lt;(WEEKDAY(TODAY())+7))</formula>
    </cfRule>
  </conditionalFormatting>
  <conditionalFormatting sqref="D957">
    <cfRule type="timePeriod" dxfId="1117" priority="1086" timePeriod="lastWeek">
      <formula>AND(TODAY()-ROUNDDOWN(D957,0)&gt;=(WEEKDAY(TODAY())),TODAY()-ROUNDDOWN(D957,0)&lt;(WEEKDAY(TODAY())+7))</formula>
    </cfRule>
  </conditionalFormatting>
  <conditionalFormatting sqref="D966">
    <cfRule type="timePeriod" dxfId="1116" priority="1085" timePeriod="lastWeek">
      <formula>AND(TODAY()-ROUNDDOWN(D966,0)&gt;=(WEEKDAY(TODAY())),TODAY()-ROUNDDOWN(D966,0)&lt;(WEEKDAY(TODAY())+7))</formula>
    </cfRule>
  </conditionalFormatting>
  <conditionalFormatting sqref="E963">
    <cfRule type="timePeriod" dxfId="1115" priority="1084" timePeriod="lastWeek">
      <formula>AND(TODAY()-ROUNDDOWN(E963,0)&gt;=(WEEKDAY(TODAY())),TODAY()-ROUNDDOWN(E963,0)&lt;(WEEKDAY(TODAY())+7))</formula>
    </cfRule>
  </conditionalFormatting>
  <conditionalFormatting sqref="D961">
    <cfRule type="timePeriod" dxfId="1114" priority="1083" timePeriod="lastWeek">
      <formula>AND(TODAY()-ROUNDDOWN(D961,0)&gt;=(WEEKDAY(TODAY())),TODAY()-ROUNDDOWN(D961,0)&lt;(WEEKDAY(TODAY())+7))</formula>
    </cfRule>
  </conditionalFormatting>
  <conditionalFormatting sqref="E1026">
    <cfRule type="timePeriod" dxfId="1113" priority="1082" timePeriod="lastWeek">
      <formula>AND(TODAY()-ROUNDDOWN(E1026,0)&gt;=(WEEKDAY(TODAY())),TODAY()-ROUNDDOWN(E1026,0)&lt;(WEEKDAY(TODAY())+7))</formula>
    </cfRule>
  </conditionalFormatting>
  <conditionalFormatting sqref="E961">
    <cfRule type="timePeriod" dxfId="1112" priority="1081" timePeriod="lastWeek">
      <formula>AND(TODAY()-ROUNDDOWN(E961,0)&gt;=(WEEKDAY(TODAY())),TODAY()-ROUNDDOWN(E961,0)&lt;(WEEKDAY(TODAY())+7))</formula>
    </cfRule>
  </conditionalFormatting>
  <conditionalFormatting sqref="D956">
    <cfRule type="timePeriod" dxfId="1111" priority="1080" timePeriod="lastWeek">
      <formula>AND(TODAY()-ROUNDDOWN(D956,0)&gt;=(WEEKDAY(TODAY())),TODAY()-ROUNDDOWN(D956,0)&lt;(WEEKDAY(TODAY())+7))</formula>
    </cfRule>
  </conditionalFormatting>
  <conditionalFormatting sqref="D960">
    <cfRule type="timePeriod" dxfId="1110" priority="1079" timePeriod="lastWeek">
      <formula>AND(TODAY()-ROUNDDOWN(D960,0)&gt;=(WEEKDAY(TODAY())),TODAY()-ROUNDDOWN(D960,0)&lt;(WEEKDAY(TODAY())+7))</formula>
    </cfRule>
  </conditionalFormatting>
  <conditionalFormatting sqref="E966">
    <cfRule type="timePeriod" dxfId="1109" priority="1078" timePeriod="lastWeek">
      <formula>AND(TODAY()-ROUNDDOWN(E966,0)&gt;=(WEEKDAY(TODAY())),TODAY()-ROUNDDOWN(E966,0)&lt;(WEEKDAY(TODAY())+7))</formula>
    </cfRule>
  </conditionalFormatting>
  <conditionalFormatting sqref="E965">
    <cfRule type="timePeriod" dxfId="1108" priority="1077" timePeriod="lastWeek">
      <formula>AND(TODAY()-ROUNDDOWN(E965,0)&gt;=(WEEKDAY(TODAY())),TODAY()-ROUNDDOWN(E965,0)&lt;(WEEKDAY(TODAY())+7))</formula>
    </cfRule>
  </conditionalFormatting>
  <conditionalFormatting sqref="D1017">
    <cfRule type="timePeriod" dxfId="1107" priority="1076" timePeriod="lastWeek">
      <formula>AND(TODAY()-ROUNDDOWN(D1017,0)&gt;=(WEEKDAY(TODAY())),TODAY()-ROUNDDOWN(D1017,0)&lt;(WEEKDAY(TODAY())+7))</formula>
    </cfRule>
  </conditionalFormatting>
  <conditionalFormatting sqref="D974">
    <cfRule type="timePeriod" dxfId="1106" priority="1075" timePeriod="lastWeek">
      <formula>AND(TODAY()-ROUNDDOWN(D974,0)&gt;=(WEEKDAY(TODAY())),TODAY()-ROUNDDOWN(D974,0)&lt;(WEEKDAY(TODAY())+7))</formula>
    </cfRule>
  </conditionalFormatting>
  <conditionalFormatting sqref="D1013">
    <cfRule type="timePeriod" dxfId="1105" priority="1074" timePeriod="lastWeek">
      <formula>AND(TODAY()-ROUNDDOWN(D1013,0)&gt;=(WEEKDAY(TODAY())),TODAY()-ROUNDDOWN(D1013,0)&lt;(WEEKDAY(TODAY())+7))</formula>
    </cfRule>
  </conditionalFormatting>
  <conditionalFormatting sqref="D973">
    <cfRule type="timePeriod" dxfId="1104" priority="1073" timePeriod="lastWeek">
      <formula>AND(TODAY()-ROUNDDOWN(D973,0)&gt;=(WEEKDAY(TODAY())),TODAY()-ROUNDDOWN(D973,0)&lt;(WEEKDAY(TODAY())+7))</formula>
    </cfRule>
  </conditionalFormatting>
  <conditionalFormatting sqref="D1006">
    <cfRule type="timePeriod" dxfId="1103" priority="1072" timePeriod="lastWeek">
      <formula>AND(TODAY()-ROUNDDOWN(D1006,0)&gt;=(WEEKDAY(TODAY())),TODAY()-ROUNDDOWN(D1006,0)&lt;(WEEKDAY(TODAY())+7))</formula>
    </cfRule>
  </conditionalFormatting>
  <conditionalFormatting sqref="D1018">
    <cfRule type="timePeriod" dxfId="1102" priority="1071" timePeriod="lastWeek">
      <formula>AND(TODAY()-ROUNDDOWN(D1018,0)&gt;=(WEEKDAY(TODAY())),TODAY()-ROUNDDOWN(D1018,0)&lt;(WEEKDAY(TODAY())+7))</formula>
    </cfRule>
  </conditionalFormatting>
  <conditionalFormatting sqref="D1014">
    <cfRule type="timePeriod" dxfId="1101" priority="1070" timePeriod="lastWeek">
      <formula>AND(TODAY()-ROUNDDOWN(D1014,0)&gt;=(WEEKDAY(TODAY())),TODAY()-ROUNDDOWN(D1014,0)&lt;(WEEKDAY(TODAY())+7))</formula>
    </cfRule>
  </conditionalFormatting>
  <conditionalFormatting sqref="D1019">
    <cfRule type="timePeriod" dxfId="1100" priority="1069" timePeriod="lastWeek">
      <formula>AND(TODAY()-ROUNDDOWN(D1019,0)&gt;=(WEEKDAY(TODAY())),TODAY()-ROUNDDOWN(D1019,0)&lt;(WEEKDAY(TODAY())+7))</formula>
    </cfRule>
  </conditionalFormatting>
  <conditionalFormatting sqref="D970">
    <cfRule type="timePeriod" dxfId="1099" priority="1068" timePeriod="lastWeek">
      <formula>AND(TODAY()-ROUNDDOWN(D970,0)&gt;=(WEEKDAY(TODAY())),TODAY()-ROUNDDOWN(D970,0)&lt;(WEEKDAY(TODAY())+7))</formula>
    </cfRule>
  </conditionalFormatting>
  <conditionalFormatting sqref="D984">
    <cfRule type="timePeriod" dxfId="1098" priority="1067" timePeriod="lastWeek">
      <formula>AND(TODAY()-ROUNDDOWN(D984,0)&gt;=(WEEKDAY(TODAY())),TODAY()-ROUNDDOWN(D984,0)&lt;(WEEKDAY(TODAY())+7))</formula>
    </cfRule>
  </conditionalFormatting>
  <conditionalFormatting sqref="D1012">
    <cfRule type="timePeriod" dxfId="1097" priority="1066" timePeriod="lastWeek">
      <formula>AND(TODAY()-ROUNDDOWN(D1012,0)&gt;=(WEEKDAY(TODAY())),TODAY()-ROUNDDOWN(D1012,0)&lt;(WEEKDAY(TODAY())+7))</formula>
    </cfRule>
  </conditionalFormatting>
  <conditionalFormatting sqref="D982">
    <cfRule type="timePeriod" dxfId="1096" priority="1065" timePeriod="lastWeek">
      <formula>AND(TODAY()-ROUNDDOWN(D982,0)&gt;=(WEEKDAY(TODAY())),TODAY()-ROUNDDOWN(D982,0)&lt;(WEEKDAY(TODAY())+7))</formula>
    </cfRule>
  </conditionalFormatting>
  <conditionalFormatting sqref="D981">
    <cfRule type="timePeriod" dxfId="1095" priority="1064" timePeriod="lastWeek">
      <formula>AND(TODAY()-ROUNDDOWN(D981,0)&gt;=(WEEKDAY(TODAY())),TODAY()-ROUNDDOWN(D981,0)&lt;(WEEKDAY(TODAY())+7))</formula>
    </cfRule>
  </conditionalFormatting>
  <conditionalFormatting sqref="D1004">
    <cfRule type="timePeriod" dxfId="1094" priority="1063" timePeriod="lastWeek">
      <formula>AND(TODAY()-ROUNDDOWN(D1004,0)&gt;=(WEEKDAY(TODAY())),TODAY()-ROUNDDOWN(D1004,0)&lt;(WEEKDAY(TODAY())+7))</formula>
    </cfRule>
  </conditionalFormatting>
  <conditionalFormatting sqref="D1008">
    <cfRule type="timePeriod" dxfId="1093" priority="1062" timePeriod="lastWeek">
      <formula>AND(TODAY()-ROUNDDOWN(D1008,0)&gt;=(WEEKDAY(TODAY())),TODAY()-ROUNDDOWN(D1008,0)&lt;(WEEKDAY(TODAY())+7))</formula>
    </cfRule>
  </conditionalFormatting>
  <conditionalFormatting sqref="D975">
    <cfRule type="timePeriod" dxfId="1092" priority="1061" timePeriod="lastWeek">
      <formula>AND(TODAY()-ROUNDDOWN(D975,0)&gt;=(WEEKDAY(TODAY())),TODAY()-ROUNDDOWN(D975,0)&lt;(WEEKDAY(TODAY())+7))</formula>
    </cfRule>
  </conditionalFormatting>
  <conditionalFormatting sqref="D968">
    <cfRule type="timePeriod" dxfId="1091" priority="1060" timePeriod="lastWeek">
      <formula>AND(TODAY()-ROUNDDOWN(D968,0)&gt;=(WEEKDAY(TODAY())),TODAY()-ROUNDDOWN(D968,0)&lt;(WEEKDAY(TODAY())+7))</formula>
    </cfRule>
  </conditionalFormatting>
  <conditionalFormatting sqref="D1005">
    <cfRule type="timePeriod" dxfId="1090" priority="1059" timePeriod="lastWeek">
      <formula>AND(TODAY()-ROUNDDOWN(D1005,0)&gt;=(WEEKDAY(TODAY())),TODAY()-ROUNDDOWN(D1005,0)&lt;(WEEKDAY(TODAY())+7))</formula>
    </cfRule>
  </conditionalFormatting>
  <conditionalFormatting sqref="D976">
    <cfRule type="timePeriod" dxfId="1089" priority="1058" timePeriod="lastWeek">
      <formula>AND(TODAY()-ROUNDDOWN(D976,0)&gt;=(WEEKDAY(TODAY())),TODAY()-ROUNDDOWN(D976,0)&lt;(WEEKDAY(TODAY())+7))</formula>
    </cfRule>
  </conditionalFormatting>
  <conditionalFormatting sqref="D997">
    <cfRule type="timePeriod" dxfId="1088" priority="1057" timePeriod="lastWeek">
      <formula>AND(TODAY()-ROUNDDOWN(D997,0)&gt;=(WEEKDAY(TODAY())),TODAY()-ROUNDDOWN(D997,0)&lt;(WEEKDAY(TODAY())+7))</formula>
    </cfRule>
  </conditionalFormatting>
  <conditionalFormatting sqref="D989">
    <cfRule type="timePeriod" dxfId="1087" priority="1056" timePeriod="lastWeek">
      <formula>AND(TODAY()-ROUNDDOWN(D989,0)&gt;=(WEEKDAY(TODAY())),TODAY()-ROUNDDOWN(D989,0)&lt;(WEEKDAY(TODAY())+7))</formula>
    </cfRule>
  </conditionalFormatting>
  <conditionalFormatting sqref="E1032">
    <cfRule type="timePeriod" dxfId="1086" priority="1055" timePeriod="lastWeek">
      <formula>AND(TODAY()-ROUNDDOWN(E1032,0)&gt;=(WEEKDAY(TODAY())),TODAY()-ROUNDDOWN(E1032,0)&lt;(WEEKDAY(TODAY())+7))</formula>
    </cfRule>
  </conditionalFormatting>
  <conditionalFormatting sqref="D1009">
    <cfRule type="timePeriod" dxfId="1085" priority="1054" timePeriod="lastWeek">
      <formula>AND(TODAY()-ROUNDDOWN(D1009,0)&gt;=(WEEKDAY(TODAY())),TODAY()-ROUNDDOWN(D1009,0)&lt;(WEEKDAY(TODAY())+7))</formula>
    </cfRule>
  </conditionalFormatting>
  <conditionalFormatting sqref="D978">
    <cfRule type="timePeriod" dxfId="1084" priority="1053" timePeriod="lastWeek">
      <formula>AND(TODAY()-ROUNDDOWN(D978,0)&gt;=(WEEKDAY(TODAY())),TODAY()-ROUNDDOWN(D978,0)&lt;(WEEKDAY(TODAY())+7))</formula>
    </cfRule>
  </conditionalFormatting>
  <conditionalFormatting sqref="D979">
    <cfRule type="timePeriod" dxfId="1083" priority="1052" timePeriod="lastWeek">
      <formula>AND(TODAY()-ROUNDDOWN(D979,0)&gt;=(WEEKDAY(TODAY())),TODAY()-ROUNDDOWN(D979,0)&lt;(WEEKDAY(TODAY())+7))</formula>
    </cfRule>
  </conditionalFormatting>
  <conditionalFormatting sqref="D985">
    <cfRule type="timePeriod" dxfId="1082" priority="1051" timePeriod="lastWeek">
      <formula>AND(TODAY()-ROUNDDOWN(D985,0)&gt;=(WEEKDAY(TODAY())),TODAY()-ROUNDDOWN(D985,0)&lt;(WEEKDAY(TODAY())+7))</formula>
    </cfRule>
  </conditionalFormatting>
  <conditionalFormatting sqref="D977">
    <cfRule type="timePeriod" dxfId="1081" priority="1050" timePeriod="lastWeek">
      <formula>AND(TODAY()-ROUNDDOWN(D977,0)&gt;=(WEEKDAY(TODAY())),TODAY()-ROUNDDOWN(D977,0)&lt;(WEEKDAY(TODAY())+7))</formula>
    </cfRule>
  </conditionalFormatting>
  <conditionalFormatting sqref="D1016">
    <cfRule type="timePeriod" dxfId="1080" priority="1049" timePeriod="lastWeek">
      <formula>AND(TODAY()-ROUNDDOWN(D1016,0)&gt;=(WEEKDAY(TODAY())),TODAY()-ROUNDDOWN(D1016,0)&lt;(WEEKDAY(TODAY())+7))</formula>
    </cfRule>
  </conditionalFormatting>
  <conditionalFormatting sqref="D1011">
    <cfRule type="timePeriod" dxfId="1079" priority="1048" timePeriod="lastWeek">
      <formula>AND(TODAY()-ROUNDDOWN(D1011,0)&gt;=(WEEKDAY(TODAY())),TODAY()-ROUNDDOWN(D1011,0)&lt;(WEEKDAY(TODAY())+7))</formula>
    </cfRule>
  </conditionalFormatting>
  <conditionalFormatting sqref="D980">
    <cfRule type="timePeriod" dxfId="1078" priority="1047" timePeriod="lastWeek">
      <formula>AND(TODAY()-ROUNDDOWN(D980,0)&gt;=(WEEKDAY(TODAY())),TODAY()-ROUNDDOWN(D980,0)&lt;(WEEKDAY(TODAY())+7))</formula>
    </cfRule>
  </conditionalFormatting>
  <conditionalFormatting sqref="E1028">
    <cfRule type="timePeriod" dxfId="1077" priority="1046" timePeriod="lastWeek">
      <formula>AND(TODAY()-ROUNDDOWN(E1028,0)&gt;=(WEEKDAY(TODAY())),TODAY()-ROUNDDOWN(E1028,0)&lt;(WEEKDAY(TODAY())+7))</formula>
    </cfRule>
  </conditionalFormatting>
  <conditionalFormatting sqref="E1030">
    <cfRule type="timePeriod" dxfId="1076" priority="1045" timePeriod="lastWeek">
      <formula>AND(TODAY()-ROUNDDOWN(E1030,0)&gt;=(WEEKDAY(TODAY())),TODAY()-ROUNDDOWN(E1030,0)&lt;(WEEKDAY(TODAY())+7))</formula>
    </cfRule>
  </conditionalFormatting>
  <conditionalFormatting sqref="E1029">
    <cfRule type="timePeriod" dxfId="1075" priority="1044" timePeriod="lastWeek">
      <formula>AND(TODAY()-ROUNDDOWN(E1029,0)&gt;=(WEEKDAY(TODAY())),TODAY()-ROUNDDOWN(E1029,0)&lt;(WEEKDAY(TODAY())+7))</formula>
    </cfRule>
  </conditionalFormatting>
  <conditionalFormatting sqref="E1033">
    <cfRule type="timePeriod" dxfId="1074" priority="1043" timePeriod="lastWeek">
      <formula>AND(TODAY()-ROUNDDOWN(E1033,0)&gt;=(WEEKDAY(TODAY())),TODAY()-ROUNDDOWN(E1033,0)&lt;(WEEKDAY(TODAY())+7))</formula>
    </cfRule>
  </conditionalFormatting>
  <conditionalFormatting sqref="D972">
    <cfRule type="timePeriod" dxfId="1073" priority="1042" timePeriod="lastWeek">
      <formula>AND(TODAY()-ROUNDDOWN(D972,0)&gt;=(WEEKDAY(TODAY())),TODAY()-ROUNDDOWN(D972,0)&lt;(WEEKDAY(TODAY())+7))</formula>
    </cfRule>
  </conditionalFormatting>
  <conditionalFormatting sqref="D1050">
    <cfRule type="timePeriod" dxfId="1072" priority="1041" timePeriod="lastWeek">
      <formula>AND(TODAY()-ROUNDDOWN(D1050,0)&gt;=(WEEKDAY(TODAY())),TODAY()-ROUNDDOWN(D1050,0)&lt;(WEEKDAY(TODAY())+7))</formula>
    </cfRule>
  </conditionalFormatting>
  <conditionalFormatting sqref="E1048">
    <cfRule type="timePeriod" dxfId="1071" priority="1040" timePeriod="lastWeek">
      <formula>AND(TODAY()-ROUNDDOWN(E1048,0)&gt;=(WEEKDAY(TODAY())),TODAY()-ROUNDDOWN(E1048,0)&lt;(WEEKDAY(TODAY())+7))</formula>
    </cfRule>
  </conditionalFormatting>
  <conditionalFormatting sqref="D1040:D1041 D1043 D1209:D1210 D1212 D1371 D1373 D1458 D1460 D1578:D1579 D1581 D1728:D1729 D1731 D2079:D2080 D3092:D3093">
    <cfRule type="timePeriod" dxfId="1070" priority="1039" timePeriod="lastWeek">
      <formula>AND(TODAY()-ROUNDDOWN(D1040,0)&gt;=(WEEKDAY(TODAY())),TODAY()-ROUNDDOWN(D1040,0)&lt;(WEEKDAY(TODAY())+7))</formula>
    </cfRule>
  </conditionalFormatting>
  <conditionalFormatting sqref="D1053">
    <cfRule type="timePeriod" dxfId="1069" priority="1038" timePeriod="lastWeek">
      <formula>AND(TODAY()-ROUNDDOWN(D1053,0)&gt;=(WEEKDAY(TODAY())),TODAY()-ROUNDDOWN(D1053,0)&lt;(WEEKDAY(TODAY())+7))</formula>
    </cfRule>
  </conditionalFormatting>
  <conditionalFormatting sqref="E1047">
    <cfRule type="timePeriod" dxfId="1068" priority="1037" timePeriod="lastWeek">
      <formula>AND(TODAY()-ROUNDDOWN(E1047,0)&gt;=(WEEKDAY(TODAY())),TODAY()-ROUNDDOWN(E1047,0)&lt;(WEEKDAY(TODAY())+7))</formula>
    </cfRule>
  </conditionalFormatting>
  <conditionalFormatting sqref="D959">
    <cfRule type="timePeriod" dxfId="1067" priority="1036" timePeriod="lastWeek">
      <formula>AND(TODAY()-ROUNDDOWN(D959,0)&gt;=(WEEKDAY(TODAY())),TODAY()-ROUNDDOWN(D959,0)&lt;(WEEKDAY(TODAY())+7))</formula>
    </cfRule>
  </conditionalFormatting>
  <conditionalFormatting sqref="D1015">
    <cfRule type="timePeriod" dxfId="1066" priority="1035" timePeriod="lastWeek">
      <formula>AND(TODAY()-ROUNDDOWN(D1015,0)&gt;=(WEEKDAY(TODAY())),TODAY()-ROUNDDOWN(D1015,0)&lt;(WEEKDAY(TODAY())+7))</formula>
    </cfRule>
  </conditionalFormatting>
  <conditionalFormatting sqref="D994">
    <cfRule type="timePeriod" dxfId="1065" priority="1034" timePeriod="lastWeek">
      <formula>AND(TODAY()-ROUNDDOWN(D994,0)&gt;=(WEEKDAY(TODAY())),TODAY()-ROUNDDOWN(D994,0)&lt;(WEEKDAY(TODAY())+7))</formula>
    </cfRule>
  </conditionalFormatting>
  <conditionalFormatting sqref="D993">
    <cfRule type="timePeriod" dxfId="1064" priority="1033" timePeriod="lastWeek">
      <formula>AND(TODAY()-ROUNDDOWN(D993,0)&gt;=(WEEKDAY(TODAY())),TODAY()-ROUNDDOWN(D993,0)&lt;(WEEKDAY(TODAY())+7))</formula>
    </cfRule>
  </conditionalFormatting>
  <conditionalFormatting sqref="D995">
    <cfRule type="timePeriod" dxfId="1063" priority="1032" timePeriod="lastWeek">
      <formula>AND(TODAY()-ROUNDDOWN(D995,0)&gt;=(WEEKDAY(TODAY())),TODAY()-ROUNDDOWN(D995,0)&lt;(WEEKDAY(TODAY())+7))</formula>
    </cfRule>
  </conditionalFormatting>
  <conditionalFormatting sqref="D999">
    <cfRule type="timePeriod" dxfId="1062" priority="1031" timePeriod="lastWeek">
      <formula>AND(TODAY()-ROUNDDOWN(D999,0)&gt;=(WEEKDAY(TODAY())),TODAY()-ROUNDDOWN(D999,0)&lt;(WEEKDAY(TODAY())+7))</formula>
    </cfRule>
  </conditionalFormatting>
  <conditionalFormatting sqref="D1000">
    <cfRule type="timePeriod" dxfId="1061" priority="1030" timePeriod="lastWeek">
      <formula>AND(TODAY()-ROUNDDOWN(D1000,0)&gt;=(WEEKDAY(TODAY())),TODAY()-ROUNDDOWN(D1000,0)&lt;(WEEKDAY(TODAY())+7))</formula>
    </cfRule>
  </conditionalFormatting>
  <conditionalFormatting sqref="D998">
    <cfRule type="timePeriod" dxfId="1060" priority="1029" timePeriod="lastWeek">
      <formula>AND(TODAY()-ROUNDDOWN(D998,0)&gt;=(WEEKDAY(TODAY())),TODAY()-ROUNDDOWN(D998,0)&lt;(WEEKDAY(TODAY())+7))</formula>
    </cfRule>
  </conditionalFormatting>
  <conditionalFormatting sqref="E1031">
    <cfRule type="timePeriod" dxfId="1059" priority="1028" timePeriod="lastWeek">
      <formula>AND(TODAY()-ROUNDDOWN(E1031,0)&gt;=(WEEKDAY(TODAY())),TODAY()-ROUNDDOWN(E1031,0)&lt;(WEEKDAY(TODAY())+7))</formula>
    </cfRule>
  </conditionalFormatting>
  <conditionalFormatting sqref="D992">
    <cfRule type="timePeriod" dxfId="1058" priority="1027" timePeriod="lastWeek">
      <formula>AND(TODAY()-ROUNDDOWN(D992,0)&gt;=(WEEKDAY(TODAY())),TODAY()-ROUNDDOWN(D992,0)&lt;(WEEKDAY(TODAY())+7))</formula>
    </cfRule>
  </conditionalFormatting>
  <conditionalFormatting sqref="D991">
    <cfRule type="timePeriod" dxfId="1057" priority="1026" timePeriod="lastWeek">
      <formula>AND(TODAY()-ROUNDDOWN(D991,0)&gt;=(WEEKDAY(TODAY())),TODAY()-ROUNDDOWN(D991,0)&lt;(WEEKDAY(TODAY())+7))</formula>
    </cfRule>
  </conditionalFormatting>
  <conditionalFormatting sqref="D971">
    <cfRule type="timePeriod" dxfId="1056" priority="1025" timePeriod="lastWeek">
      <formula>AND(TODAY()-ROUNDDOWN(D971,0)&gt;=(WEEKDAY(TODAY())),TODAY()-ROUNDDOWN(D971,0)&lt;(WEEKDAY(TODAY())+7))</formula>
    </cfRule>
  </conditionalFormatting>
  <conditionalFormatting sqref="D958">
    <cfRule type="timePeriod" dxfId="1055" priority="1024" timePeriod="lastWeek">
      <formula>AND(TODAY()-ROUNDDOWN(D958,0)&gt;=(WEEKDAY(TODAY())),TODAY()-ROUNDDOWN(D958,0)&lt;(WEEKDAY(TODAY())+7))</formula>
    </cfRule>
  </conditionalFormatting>
  <conditionalFormatting sqref="E971">
    <cfRule type="timePeriod" dxfId="1054" priority="1023" timePeriod="lastWeek">
      <formula>AND(TODAY()-ROUNDDOWN(E971,0)&gt;=(WEEKDAY(TODAY())),TODAY()-ROUNDDOWN(E971,0)&lt;(WEEKDAY(TODAY())+7))</formula>
    </cfRule>
  </conditionalFormatting>
  <conditionalFormatting sqref="D996">
    <cfRule type="timePeriod" dxfId="1053" priority="1022" timePeriod="lastWeek">
      <formula>AND(TODAY()-ROUNDDOWN(D996,0)&gt;=(WEEKDAY(TODAY())),TODAY()-ROUNDDOWN(D996,0)&lt;(WEEKDAY(TODAY())+7))</formula>
    </cfRule>
  </conditionalFormatting>
  <conditionalFormatting sqref="E968">
    <cfRule type="timePeriod" dxfId="1052" priority="1021" timePeriod="lastWeek">
      <formula>AND(TODAY()-ROUNDDOWN(E968,0)&gt;=(WEEKDAY(TODAY())),TODAY()-ROUNDDOWN(E968,0)&lt;(WEEKDAY(TODAY())+7))</formula>
    </cfRule>
  </conditionalFormatting>
  <conditionalFormatting sqref="D1003">
    <cfRule type="timePeriod" dxfId="1051" priority="1020" timePeriod="lastWeek">
      <formula>AND(TODAY()-ROUNDDOWN(D1003,0)&gt;=(WEEKDAY(TODAY())),TODAY()-ROUNDDOWN(D1003,0)&lt;(WEEKDAY(TODAY())+7))</formula>
    </cfRule>
  </conditionalFormatting>
  <conditionalFormatting sqref="D1010">
    <cfRule type="timePeriod" dxfId="1050" priority="1019" timePeriod="lastWeek">
      <formula>AND(TODAY()-ROUNDDOWN(D1010,0)&gt;=(WEEKDAY(TODAY())),TODAY()-ROUNDDOWN(D1010,0)&lt;(WEEKDAY(TODAY())+7))</formula>
    </cfRule>
  </conditionalFormatting>
  <conditionalFormatting sqref="D967">
    <cfRule type="timePeriod" dxfId="1049" priority="1018" timePeriod="lastWeek">
      <formula>AND(TODAY()-ROUNDDOWN(D967,0)&gt;=(WEEKDAY(TODAY())),TODAY()-ROUNDDOWN(D967,0)&lt;(WEEKDAY(TODAY())+7))</formula>
    </cfRule>
  </conditionalFormatting>
  <conditionalFormatting sqref="E967">
    <cfRule type="timePeriod" dxfId="1048" priority="1017" timePeriod="lastWeek">
      <formula>AND(TODAY()-ROUNDDOWN(E967,0)&gt;=(WEEKDAY(TODAY())),TODAY()-ROUNDDOWN(E967,0)&lt;(WEEKDAY(TODAY())+7))</formula>
    </cfRule>
  </conditionalFormatting>
  <conditionalFormatting sqref="D1038:D1039 D1042 D1207:D1208 D1211 D1370 D1372 D1457 D1459 D1576:D1577 D1580 D1726:D1727 D1730 D2081 D2247:D2248 D2251 D2405 D2407 D2616:D2617 D2620 D2776:D2777 D2781 D2942:D2943 D3090:D3091 D3226:D3227 D3534:D3535 D3539 D3700:D3701 D3704 D3855 D3857">
    <cfRule type="timePeriod" dxfId="1047" priority="1016" timePeriod="lastWeek">
      <formula>AND(TODAY()-ROUNDDOWN(D1038,0)&gt;=(WEEKDAY(TODAY())),TODAY()-ROUNDDOWN(D1038,0)&lt;(WEEKDAY(TODAY())+7))</formula>
    </cfRule>
  </conditionalFormatting>
  <conditionalFormatting sqref="E964">
    <cfRule type="timePeriod" dxfId="1046" priority="1015" timePeriod="lastWeek">
      <formula>AND(TODAY()-ROUNDDOWN(E964,0)&gt;=(WEEKDAY(TODAY())),TODAY()-ROUNDDOWN(E964,0)&lt;(WEEKDAY(TODAY())+7))</formula>
    </cfRule>
  </conditionalFormatting>
  <conditionalFormatting sqref="D962">
    <cfRule type="timePeriod" dxfId="1045" priority="1014" timePeriod="lastWeek">
      <formula>AND(TODAY()-ROUNDDOWN(D962,0)&gt;=(WEEKDAY(TODAY())),TODAY()-ROUNDDOWN(D962,0)&lt;(WEEKDAY(TODAY())+7))</formula>
    </cfRule>
  </conditionalFormatting>
  <conditionalFormatting sqref="E962">
    <cfRule type="timePeriod" dxfId="1044" priority="1013" timePeriod="lastWeek">
      <formula>AND(TODAY()-ROUNDDOWN(E962,0)&gt;=(WEEKDAY(TODAY())),TODAY()-ROUNDDOWN(E962,0)&lt;(WEEKDAY(TODAY())+7))</formula>
    </cfRule>
  </conditionalFormatting>
  <conditionalFormatting sqref="D983">
    <cfRule type="timePeriod" dxfId="1043" priority="1012" timePeriod="lastWeek">
      <formula>AND(TODAY()-ROUNDDOWN(D983,0)&gt;=(WEEKDAY(TODAY())),TODAY()-ROUNDDOWN(D983,0)&lt;(WEEKDAY(TODAY())+7))</formula>
    </cfRule>
  </conditionalFormatting>
  <conditionalFormatting sqref="D986">
    <cfRule type="timePeriod" dxfId="1042" priority="1011" timePeriod="lastWeek">
      <formula>AND(TODAY()-ROUNDDOWN(D986,0)&gt;=(WEEKDAY(TODAY())),TODAY()-ROUNDDOWN(D986,0)&lt;(WEEKDAY(TODAY())+7))</formula>
    </cfRule>
  </conditionalFormatting>
  <conditionalFormatting sqref="D987">
    <cfRule type="timePeriod" dxfId="1041" priority="1010" timePeriod="lastWeek">
      <formula>AND(TODAY()-ROUNDDOWN(D987,0)&gt;=(WEEKDAY(TODAY())),TODAY()-ROUNDDOWN(D987,0)&lt;(WEEKDAY(TODAY())+7))</formula>
    </cfRule>
  </conditionalFormatting>
  <conditionalFormatting sqref="D989">
    <cfRule type="timePeriod" dxfId="1040" priority="1009" timePeriod="lastWeek">
      <formula>AND(TODAY()-ROUNDDOWN(D989,0)&gt;=(WEEKDAY(TODAY())),TODAY()-ROUNDDOWN(D989,0)&lt;(WEEKDAY(TODAY())+7))</formula>
    </cfRule>
  </conditionalFormatting>
  <conditionalFormatting sqref="D988">
    <cfRule type="timePeriod" dxfId="1039" priority="1008" timePeriod="lastWeek">
      <formula>AND(TODAY()-ROUNDDOWN(D988,0)&gt;=(WEEKDAY(TODAY())),TODAY()-ROUNDDOWN(D988,0)&lt;(WEEKDAY(TODAY())+7))</formula>
    </cfRule>
  </conditionalFormatting>
  <conditionalFormatting sqref="D990">
    <cfRule type="timePeriod" dxfId="1038" priority="1007" timePeriod="lastWeek">
      <formula>AND(TODAY()-ROUNDDOWN(D990,0)&gt;=(WEEKDAY(TODAY())),TODAY()-ROUNDDOWN(D990,0)&lt;(WEEKDAY(TODAY())+7))</formula>
    </cfRule>
  </conditionalFormatting>
  <conditionalFormatting sqref="D1007">
    <cfRule type="timePeriod" dxfId="1037" priority="1006" timePeriod="lastWeek">
      <formula>AND(TODAY()-ROUNDDOWN(D1007,0)&gt;=(WEEKDAY(TODAY())),TODAY()-ROUNDDOWN(D1007,0)&lt;(WEEKDAY(TODAY())+7))</formula>
    </cfRule>
  </conditionalFormatting>
  <conditionalFormatting sqref="D1083">
    <cfRule type="timePeriod" dxfId="1036" priority="1005" timePeriod="lastWeek">
      <formula>AND(TODAY()-ROUNDDOWN(D1083,0)&gt;=(WEEKDAY(TODAY())),TODAY()-ROUNDDOWN(D1083,0)&lt;(WEEKDAY(TODAY())+7))</formula>
    </cfRule>
  </conditionalFormatting>
  <conditionalFormatting sqref="D1067">
    <cfRule type="timePeriod" dxfId="1035" priority="1004" timePeriod="lastWeek">
      <formula>AND(TODAY()-ROUNDDOWN(D1067,0)&gt;=(WEEKDAY(TODAY())),TODAY()-ROUNDDOWN(D1067,0)&lt;(WEEKDAY(TODAY())+7))</formula>
    </cfRule>
  </conditionalFormatting>
  <conditionalFormatting sqref="D1062">
    <cfRule type="timePeriod" dxfId="1034" priority="1003" timePeriod="lastWeek">
      <formula>AND(TODAY()-ROUNDDOWN(D1062,0)&gt;=(WEEKDAY(TODAY())),TODAY()-ROUNDDOWN(D1062,0)&lt;(WEEKDAY(TODAY())+7))</formula>
    </cfRule>
  </conditionalFormatting>
  <conditionalFormatting sqref="D1063">
    <cfRule type="timePeriod" dxfId="1033" priority="1002" timePeriod="lastWeek">
      <formula>AND(TODAY()-ROUNDDOWN(D1063,0)&gt;=(WEEKDAY(TODAY())),TODAY()-ROUNDDOWN(D1063,0)&lt;(WEEKDAY(TODAY())+7))</formula>
    </cfRule>
  </conditionalFormatting>
  <conditionalFormatting sqref="D1061">
    <cfRule type="timePeriod" dxfId="1032" priority="1001" timePeriod="lastWeek">
      <formula>AND(TODAY()-ROUNDDOWN(D1061,0)&gt;=(WEEKDAY(TODAY())),TODAY()-ROUNDDOWN(D1061,0)&lt;(WEEKDAY(TODAY())+7))</formula>
    </cfRule>
  </conditionalFormatting>
  <conditionalFormatting sqref="D1052">
    <cfRule type="timePeriod" dxfId="1031" priority="1000" timePeriod="lastWeek">
      <formula>AND(TODAY()-ROUNDDOWN(D1052,0)&gt;=(WEEKDAY(TODAY())),TODAY()-ROUNDDOWN(D1052,0)&lt;(WEEKDAY(TODAY())+7))</formula>
    </cfRule>
  </conditionalFormatting>
  <conditionalFormatting sqref="D1054">
    <cfRule type="timePeriod" dxfId="1030" priority="999" timePeriod="lastWeek">
      <formula>AND(TODAY()-ROUNDDOWN(D1054,0)&gt;=(WEEKDAY(TODAY())),TODAY()-ROUNDDOWN(D1054,0)&lt;(WEEKDAY(TODAY())+7))</formula>
    </cfRule>
  </conditionalFormatting>
  <conditionalFormatting sqref="D1064">
    <cfRule type="timePeriod" dxfId="1029" priority="998" timePeriod="lastWeek">
      <formula>AND(TODAY()-ROUNDDOWN(D1064,0)&gt;=(WEEKDAY(TODAY())),TODAY()-ROUNDDOWN(D1064,0)&lt;(WEEKDAY(TODAY())+7))</formula>
    </cfRule>
  </conditionalFormatting>
  <conditionalFormatting sqref="E1061">
    <cfRule type="timePeriod" dxfId="1028" priority="997" timePeriod="lastWeek">
      <formula>AND(TODAY()-ROUNDDOWN(E1061,0)&gt;=(WEEKDAY(TODAY())),TODAY()-ROUNDDOWN(E1061,0)&lt;(WEEKDAY(TODAY())+7))</formula>
    </cfRule>
  </conditionalFormatting>
  <conditionalFormatting sqref="D1058">
    <cfRule type="timePeriod" dxfId="1027" priority="996" timePeriod="lastWeek">
      <formula>AND(TODAY()-ROUNDDOWN(D1058,0)&gt;=(WEEKDAY(TODAY())),TODAY()-ROUNDDOWN(D1058,0)&lt;(WEEKDAY(TODAY())+7))</formula>
    </cfRule>
  </conditionalFormatting>
  <conditionalFormatting sqref="E1058">
    <cfRule type="timePeriod" dxfId="1026" priority="995" timePeriod="lastWeek">
      <formula>AND(TODAY()-ROUNDDOWN(E1058,0)&gt;=(WEEKDAY(TODAY())),TODAY()-ROUNDDOWN(E1058,0)&lt;(WEEKDAY(TODAY())+7))</formula>
    </cfRule>
  </conditionalFormatting>
  <conditionalFormatting sqref="D1057">
    <cfRule type="timePeriod" dxfId="1025" priority="994" timePeriod="lastWeek">
      <formula>AND(TODAY()-ROUNDDOWN(D1057,0)&gt;=(WEEKDAY(TODAY())),TODAY()-ROUNDDOWN(D1057,0)&lt;(WEEKDAY(TODAY())+7))</formula>
    </cfRule>
  </conditionalFormatting>
  <conditionalFormatting sqref="E1064">
    <cfRule type="timePeriod" dxfId="1024" priority="993" timePeriod="lastWeek">
      <formula>AND(TODAY()-ROUNDDOWN(E1064,0)&gt;=(WEEKDAY(TODAY())),TODAY()-ROUNDDOWN(E1064,0)&lt;(WEEKDAY(TODAY())+7))</formula>
    </cfRule>
  </conditionalFormatting>
  <conditionalFormatting sqref="D1116">
    <cfRule type="timePeriod" dxfId="1023" priority="992" timePeriod="lastWeek">
      <formula>AND(TODAY()-ROUNDDOWN(D1116,0)&gt;=(WEEKDAY(TODAY())),TODAY()-ROUNDDOWN(D1116,0)&lt;(WEEKDAY(TODAY())+7))</formula>
    </cfRule>
  </conditionalFormatting>
  <conditionalFormatting sqref="D1072">
    <cfRule type="timePeriod" dxfId="1022" priority="991" timePeriod="lastWeek">
      <formula>AND(TODAY()-ROUNDDOWN(D1072,0)&gt;=(WEEKDAY(TODAY())),TODAY()-ROUNDDOWN(D1072,0)&lt;(WEEKDAY(TODAY())+7))</formula>
    </cfRule>
  </conditionalFormatting>
  <conditionalFormatting sqref="D1122">
    <cfRule type="timePeriod" dxfId="1021" priority="990" timePeriod="lastWeek">
      <formula>AND(TODAY()-ROUNDDOWN(D1122,0)&gt;=(WEEKDAY(TODAY())),TODAY()-ROUNDDOWN(D1122,0)&lt;(WEEKDAY(TODAY())+7))</formula>
    </cfRule>
  </conditionalFormatting>
  <conditionalFormatting sqref="D1112">
    <cfRule type="timePeriod" dxfId="1020" priority="989" timePeriod="lastWeek">
      <formula>AND(TODAY()-ROUNDDOWN(D1112,0)&gt;=(WEEKDAY(TODAY())),TODAY()-ROUNDDOWN(D1112,0)&lt;(WEEKDAY(TODAY())+7))</formula>
    </cfRule>
  </conditionalFormatting>
  <conditionalFormatting sqref="D1071">
    <cfRule type="timePeriod" dxfId="1019" priority="988" timePeriod="lastWeek">
      <formula>AND(TODAY()-ROUNDDOWN(D1071,0)&gt;=(WEEKDAY(TODAY())),TODAY()-ROUNDDOWN(D1071,0)&lt;(WEEKDAY(TODAY())+7))</formula>
    </cfRule>
  </conditionalFormatting>
  <conditionalFormatting sqref="D1106">
    <cfRule type="timePeriod" dxfId="1018" priority="987" timePeriod="lastWeek">
      <formula>AND(TODAY()-ROUNDDOWN(D1106,0)&gt;=(WEEKDAY(TODAY())),TODAY()-ROUNDDOWN(D1106,0)&lt;(WEEKDAY(TODAY())+7))</formula>
    </cfRule>
  </conditionalFormatting>
  <conditionalFormatting sqref="D1117">
    <cfRule type="timePeriod" dxfId="1017" priority="986" timePeriod="lastWeek">
      <formula>AND(TODAY()-ROUNDDOWN(D1117,0)&gt;=(WEEKDAY(TODAY())),TODAY()-ROUNDDOWN(D1117,0)&lt;(WEEKDAY(TODAY())+7))</formula>
    </cfRule>
  </conditionalFormatting>
  <conditionalFormatting sqref="D1113">
    <cfRule type="timePeriod" dxfId="1016" priority="985" timePeriod="lastWeek">
      <formula>AND(TODAY()-ROUNDDOWN(D1113,0)&gt;=(WEEKDAY(TODAY())),TODAY()-ROUNDDOWN(D1113,0)&lt;(WEEKDAY(TODAY())+7))</formula>
    </cfRule>
  </conditionalFormatting>
  <conditionalFormatting sqref="D1118">
    <cfRule type="timePeriod" dxfId="1015" priority="984" timePeriod="lastWeek">
      <formula>AND(TODAY()-ROUNDDOWN(D1118,0)&gt;=(WEEKDAY(TODAY())),TODAY()-ROUNDDOWN(D1118,0)&lt;(WEEKDAY(TODAY())+7))</formula>
    </cfRule>
  </conditionalFormatting>
  <conditionalFormatting sqref="D1068">
    <cfRule type="timePeriod" dxfId="1014" priority="983" timePeriod="lastWeek">
      <formula>AND(TODAY()-ROUNDDOWN(D1068,0)&gt;=(WEEKDAY(TODAY())),TODAY()-ROUNDDOWN(D1068,0)&lt;(WEEKDAY(TODAY())+7))</formula>
    </cfRule>
  </conditionalFormatting>
  <conditionalFormatting sqref="D1126">
    <cfRule type="timePeriod" dxfId="1013" priority="982" timePeriod="lastWeek">
      <formula>AND(TODAY()-ROUNDDOWN(D1126,0)&gt;=(WEEKDAY(TODAY())),TODAY()-ROUNDDOWN(D1126,0)&lt;(WEEKDAY(TODAY())+7))</formula>
    </cfRule>
  </conditionalFormatting>
  <conditionalFormatting sqref="D1080">
    <cfRule type="timePeriod" dxfId="1012" priority="981" timePeriod="lastWeek">
      <formula>AND(TODAY()-ROUNDDOWN(D1080,0)&gt;=(WEEKDAY(TODAY())),TODAY()-ROUNDDOWN(D1080,0)&lt;(WEEKDAY(TODAY())+7))</formula>
    </cfRule>
  </conditionalFormatting>
  <conditionalFormatting sqref="D1111">
    <cfRule type="timePeriod" dxfId="1011" priority="980" timePeriod="lastWeek">
      <formula>AND(TODAY()-ROUNDDOWN(D1111,0)&gt;=(WEEKDAY(TODAY())),TODAY()-ROUNDDOWN(D1111,0)&lt;(WEEKDAY(TODAY())+7))</formula>
    </cfRule>
  </conditionalFormatting>
  <conditionalFormatting sqref="D1079">
    <cfRule type="timePeriod" dxfId="1010" priority="979" timePeriod="lastWeek">
      <formula>AND(TODAY()-ROUNDDOWN(D1079,0)&gt;=(WEEKDAY(TODAY())),TODAY()-ROUNDDOWN(D1079,0)&lt;(WEEKDAY(TODAY())+7))</formula>
    </cfRule>
  </conditionalFormatting>
  <conditionalFormatting sqref="D1104">
    <cfRule type="timePeriod" dxfId="1009" priority="978" timePeriod="lastWeek">
      <formula>AND(TODAY()-ROUNDDOWN(D1104,0)&gt;=(WEEKDAY(TODAY())),TODAY()-ROUNDDOWN(D1104,0)&lt;(WEEKDAY(TODAY())+7))</formula>
    </cfRule>
  </conditionalFormatting>
  <conditionalFormatting sqref="D1107">
    <cfRule type="timePeriod" dxfId="1008" priority="977" timePeriod="lastWeek">
      <formula>AND(TODAY()-ROUNDDOWN(D1107,0)&gt;=(WEEKDAY(TODAY())),TODAY()-ROUNDDOWN(D1107,0)&lt;(WEEKDAY(TODAY())+7))</formula>
    </cfRule>
  </conditionalFormatting>
  <conditionalFormatting sqref="D1073">
    <cfRule type="timePeriod" dxfId="1007" priority="976" timePeriod="lastWeek">
      <formula>AND(TODAY()-ROUNDDOWN(D1073,0)&gt;=(WEEKDAY(TODAY())),TODAY()-ROUNDDOWN(D1073,0)&lt;(WEEKDAY(TODAY())+7))</formula>
    </cfRule>
  </conditionalFormatting>
  <conditionalFormatting sqref="D1066">
    <cfRule type="timePeriod" dxfId="1006" priority="975" timePeriod="lastWeek">
      <formula>AND(TODAY()-ROUNDDOWN(D1066,0)&gt;=(WEEKDAY(TODAY())),TODAY()-ROUNDDOWN(D1066,0)&lt;(WEEKDAY(TODAY())+7))</formula>
    </cfRule>
  </conditionalFormatting>
  <conditionalFormatting sqref="D1105">
    <cfRule type="timePeriod" dxfId="1005" priority="974" timePeriod="lastWeek">
      <formula>AND(TODAY()-ROUNDDOWN(D1105,0)&gt;=(WEEKDAY(TODAY())),TODAY()-ROUNDDOWN(D1105,0)&lt;(WEEKDAY(TODAY())+7))</formula>
    </cfRule>
  </conditionalFormatting>
  <conditionalFormatting sqref="D1074">
    <cfRule type="timePeriod" dxfId="1004" priority="973" timePeriod="lastWeek">
      <formula>AND(TODAY()-ROUNDDOWN(D1074,0)&gt;=(WEEKDAY(TODAY())),TODAY()-ROUNDDOWN(D1074,0)&lt;(WEEKDAY(TODAY())+7))</formula>
    </cfRule>
  </conditionalFormatting>
  <conditionalFormatting sqref="D1095">
    <cfRule type="timePeriod" dxfId="1003" priority="972" timePeriod="lastWeek">
      <formula>AND(TODAY()-ROUNDDOWN(D1095,0)&gt;=(WEEKDAY(TODAY())),TODAY()-ROUNDDOWN(D1095,0)&lt;(WEEKDAY(TODAY())+7))</formula>
    </cfRule>
  </conditionalFormatting>
  <conditionalFormatting sqref="D1084">
    <cfRule type="timePeriod" dxfId="1002" priority="971" timePeriod="lastWeek">
      <formula>AND(TODAY()-ROUNDDOWN(D1084,0)&gt;=(WEEKDAY(TODAY())),TODAY()-ROUNDDOWN(D1084,0)&lt;(WEEKDAY(TODAY())+7))</formula>
    </cfRule>
  </conditionalFormatting>
  <conditionalFormatting sqref="E1131">
    <cfRule type="timePeriod" dxfId="1001" priority="970" timePeriod="lastWeek">
      <formula>AND(TODAY()-ROUNDDOWN(E1131,0)&gt;=(WEEKDAY(TODAY())),TODAY()-ROUNDDOWN(E1131,0)&lt;(WEEKDAY(TODAY())+7))</formula>
    </cfRule>
  </conditionalFormatting>
  <conditionalFormatting sqref="D1108">
    <cfRule type="timePeriod" dxfId="1000" priority="969" timePeriod="lastWeek">
      <formula>AND(TODAY()-ROUNDDOWN(D1108,0)&gt;=(WEEKDAY(TODAY())),TODAY()-ROUNDDOWN(D1108,0)&lt;(WEEKDAY(TODAY())+7))</formula>
    </cfRule>
  </conditionalFormatting>
  <conditionalFormatting sqref="D1076">
    <cfRule type="timePeriod" dxfId="999" priority="968" timePeriod="lastWeek">
      <formula>AND(TODAY()-ROUNDDOWN(D1076,0)&gt;=(WEEKDAY(TODAY())),TODAY()-ROUNDDOWN(D1076,0)&lt;(WEEKDAY(TODAY())+7))</formula>
    </cfRule>
  </conditionalFormatting>
  <conditionalFormatting sqref="D1077">
    <cfRule type="timePeriod" dxfId="998" priority="967" timePeriod="lastWeek">
      <formula>AND(TODAY()-ROUNDDOWN(D1077,0)&gt;=(WEEKDAY(TODAY())),TODAY()-ROUNDDOWN(D1077,0)&lt;(WEEKDAY(TODAY())+7))</formula>
    </cfRule>
  </conditionalFormatting>
  <conditionalFormatting sqref="D1081">
    <cfRule type="timePeriod" dxfId="997" priority="966" timePeriod="lastWeek">
      <formula>AND(TODAY()-ROUNDDOWN(D1081,0)&gt;=(WEEKDAY(TODAY())),TODAY()-ROUNDDOWN(D1081,0)&lt;(WEEKDAY(TODAY())+7))</formula>
    </cfRule>
  </conditionalFormatting>
  <conditionalFormatting sqref="D1075">
    <cfRule type="timePeriod" dxfId="996" priority="965" timePeriod="lastWeek">
      <formula>AND(TODAY()-ROUNDDOWN(D1075,0)&gt;=(WEEKDAY(TODAY())),TODAY()-ROUNDDOWN(D1075,0)&lt;(WEEKDAY(TODAY())+7))</formula>
    </cfRule>
  </conditionalFormatting>
  <conditionalFormatting sqref="D1115">
    <cfRule type="timePeriod" dxfId="995" priority="964" timePeriod="lastWeek">
      <formula>AND(TODAY()-ROUNDDOWN(D1115,0)&gt;=(WEEKDAY(TODAY())),TODAY()-ROUNDDOWN(D1115,0)&lt;(WEEKDAY(TODAY())+7))</formula>
    </cfRule>
  </conditionalFormatting>
  <conditionalFormatting sqref="D1110">
    <cfRule type="timePeriod" dxfId="994" priority="963" timePeriod="lastWeek">
      <formula>AND(TODAY()-ROUNDDOWN(D1110,0)&gt;=(WEEKDAY(TODAY())),TODAY()-ROUNDDOWN(D1110,0)&lt;(WEEKDAY(TODAY())+7))</formula>
    </cfRule>
  </conditionalFormatting>
  <conditionalFormatting sqref="D1078">
    <cfRule type="timePeriod" dxfId="993" priority="962" timePeriod="lastWeek">
      <formula>AND(TODAY()-ROUNDDOWN(D1078,0)&gt;=(WEEKDAY(TODAY())),TODAY()-ROUNDDOWN(D1078,0)&lt;(WEEKDAY(TODAY())+7))</formula>
    </cfRule>
  </conditionalFormatting>
  <conditionalFormatting sqref="D1140">
    <cfRule type="timePeriod" dxfId="992" priority="961" timePeriod="lastWeek">
      <formula>AND(TODAY()-ROUNDDOWN(D1140,0)&gt;=(WEEKDAY(TODAY())),TODAY()-ROUNDDOWN(D1140,0)&lt;(WEEKDAY(TODAY())+7))</formula>
    </cfRule>
  </conditionalFormatting>
  <conditionalFormatting sqref="E1127">
    <cfRule type="timePeriod" dxfId="991" priority="960" timePeriod="lastWeek">
      <formula>AND(TODAY()-ROUNDDOWN(E1127,0)&gt;=(WEEKDAY(TODAY())),TODAY()-ROUNDDOWN(E1127,0)&lt;(WEEKDAY(TODAY())+7))</formula>
    </cfRule>
  </conditionalFormatting>
  <conditionalFormatting sqref="E1129">
    <cfRule type="timePeriod" dxfId="990" priority="959" timePeriod="lastWeek">
      <formula>AND(TODAY()-ROUNDDOWN(E1129,0)&gt;=(WEEKDAY(TODAY())),TODAY()-ROUNDDOWN(E1129,0)&lt;(WEEKDAY(TODAY())+7))</formula>
    </cfRule>
  </conditionalFormatting>
  <conditionalFormatting sqref="D1145">
    <cfRule type="timePeriod" dxfId="989" priority="958" timePeriod="lastWeek">
      <formula>AND(TODAY()-ROUNDDOWN(D1145,0)&gt;=(WEEKDAY(TODAY())),TODAY()-ROUNDDOWN(D1145,0)&lt;(WEEKDAY(TODAY())+7))</formula>
    </cfRule>
  </conditionalFormatting>
  <conditionalFormatting sqref="D1146">
    <cfRule type="timePeriod" dxfId="988" priority="957" timePeriod="lastWeek">
      <formula>AND(TODAY()-ROUNDDOWN(D1146,0)&gt;=(WEEKDAY(TODAY())),TODAY()-ROUNDDOWN(D1146,0)&lt;(WEEKDAY(TODAY())+7))</formula>
    </cfRule>
  </conditionalFormatting>
  <conditionalFormatting sqref="E1128">
    <cfRule type="timePeriod" dxfId="987" priority="956" timePeriod="lastWeek">
      <formula>AND(TODAY()-ROUNDDOWN(E1128,0)&gt;=(WEEKDAY(TODAY())),TODAY()-ROUNDDOWN(E1128,0)&lt;(WEEKDAY(TODAY())+7))</formula>
    </cfRule>
  </conditionalFormatting>
  <conditionalFormatting sqref="E1132">
    <cfRule type="timePeriod" dxfId="986" priority="955" timePeriod="lastWeek">
      <formula>AND(TODAY()-ROUNDDOWN(E1132,0)&gt;=(WEEKDAY(TODAY())),TODAY()-ROUNDDOWN(E1132,0)&lt;(WEEKDAY(TODAY())+7))</formula>
    </cfRule>
  </conditionalFormatting>
  <conditionalFormatting sqref="D1070">
    <cfRule type="timePeriod" dxfId="985" priority="954" timePeriod="lastWeek">
      <formula>AND(TODAY()-ROUNDDOWN(D1070,0)&gt;=(WEEKDAY(TODAY())),TODAY()-ROUNDDOWN(D1070,0)&lt;(WEEKDAY(TODAY())+7))</formula>
    </cfRule>
  </conditionalFormatting>
  <conditionalFormatting sqref="D1143">
    <cfRule type="timePeriod" dxfId="984" priority="953" timePeriod="lastWeek">
      <formula>AND(TODAY()-ROUNDDOWN(D1143,0)&gt;=(WEEKDAY(TODAY())),TODAY()-ROUNDDOWN(D1143,0)&lt;(WEEKDAY(TODAY())+7))</formula>
    </cfRule>
  </conditionalFormatting>
  <conditionalFormatting sqref="D1147">
    <cfRule type="timePeriod" dxfId="983" priority="952" timePeriod="lastWeek">
      <formula>AND(TODAY()-ROUNDDOWN(D1147,0)&gt;=(WEEKDAY(TODAY())),TODAY()-ROUNDDOWN(D1147,0)&lt;(WEEKDAY(TODAY())+7))</formula>
    </cfRule>
  </conditionalFormatting>
  <conditionalFormatting sqref="D1144">
    <cfRule type="timePeriod" dxfId="982" priority="951" timePeriod="lastWeek">
      <formula>AND(TODAY()-ROUNDDOWN(D1144,0)&gt;=(WEEKDAY(TODAY())),TODAY()-ROUNDDOWN(D1144,0)&lt;(WEEKDAY(TODAY())+7))</formula>
    </cfRule>
  </conditionalFormatting>
  <conditionalFormatting sqref="D1149">
    <cfRule type="timePeriod" dxfId="981" priority="950" timePeriod="lastWeek">
      <formula>AND(TODAY()-ROUNDDOWN(D1149,0)&gt;=(WEEKDAY(TODAY())),TODAY()-ROUNDDOWN(D1149,0)&lt;(WEEKDAY(TODAY())+7))</formula>
    </cfRule>
  </conditionalFormatting>
  <conditionalFormatting sqref="E1149">
    <cfRule type="timePeriod" dxfId="980" priority="949" timePeriod="lastWeek">
      <formula>AND(TODAY()-ROUNDDOWN(E1149,0)&gt;=(WEEKDAY(TODAY())),TODAY()-ROUNDDOWN(E1149,0)&lt;(WEEKDAY(TODAY())+7))</formula>
    </cfRule>
  </conditionalFormatting>
  <conditionalFormatting sqref="D1135">
    <cfRule type="timePeriod" dxfId="979" priority="948" timePeriod="lastWeek">
      <formula>AND(TODAY()-ROUNDDOWN(D1135,0)&gt;=(WEEKDAY(TODAY())),TODAY()-ROUNDDOWN(D1135,0)&lt;(WEEKDAY(TODAY())+7))</formula>
    </cfRule>
  </conditionalFormatting>
  <conditionalFormatting sqref="D1136">
    <cfRule type="timePeriod" dxfId="978" priority="947" timePeriod="lastWeek">
      <formula>AND(TODAY()-ROUNDDOWN(D1136,0)&gt;=(WEEKDAY(TODAY())),TODAY()-ROUNDDOWN(D1136,0)&lt;(WEEKDAY(TODAY())+7))</formula>
    </cfRule>
  </conditionalFormatting>
  <conditionalFormatting sqref="D1148">
    <cfRule type="timePeriod" dxfId="977" priority="946" timePeriod="lastWeek">
      <formula>AND(TODAY()-ROUNDDOWN(D1148,0)&gt;=(WEEKDAY(TODAY())),TODAY()-ROUNDDOWN(D1148,0)&lt;(WEEKDAY(TODAY())+7))</formula>
    </cfRule>
  </conditionalFormatting>
  <conditionalFormatting sqref="E1146">
    <cfRule type="timePeriod" dxfId="976" priority="945" timePeriod="lastWeek">
      <formula>AND(TODAY()-ROUNDDOWN(E1146,0)&gt;=(WEEKDAY(TODAY())),TODAY()-ROUNDDOWN(E1146,0)&lt;(WEEKDAY(TODAY())+7))</formula>
    </cfRule>
  </conditionalFormatting>
  <conditionalFormatting sqref="D1138">
    <cfRule type="timePeriod" dxfId="975" priority="944" timePeriod="lastWeek">
      <formula>AND(TODAY()-ROUNDDOWN(D1138,0)&gt;=(WEEKDAY(TODAY())),TODAY()-ROUNDDOWN(D1138,0)&lt;(WEEKDAY(TODAY())+7))</formula>
    </cfRule>
  </conditionalFormatting>
  <conditionalFormatting sqref="D1141">
    <cfRule type="timePeriod" dxfId="974" priority="943" timePeriod="lastWeek">
      <formula>AND(TODAY()-ROUNDDOWN(D1141,0)&gt;=(WEEKDAY(TODAY())),TODAY()-ROUNDDOWN(D1141,0)&lt;(WEEKDAY(TODAY())+7))</formula>
    </cfRule>
  </conditionalFormatting>
  <conditionalFormatting sqref="D1142">
    <cfRule type="timePeriod" dxfId="973" priority="942" timePeriod="lastWeek">
      <formula>AND(TODAY()-ROUNDDOWN(D1142,0)&gt;=(WEEKDAY(TODAY())),TODAY()-ROUNDDOWN(D1142,0)&lt;(WEEKDAY(TODAY())+7))</formula>
    </cfRule>
  </conditionalFormatting>
  <conditionalFormatting sqref="E1145">
    <cfRule type="timePeriod" dxfId="972" priority="941" timePeriod="lastWeek">
      <formula>AND(TODAY()-ROUNDDOWN(E1145,0)&gt;=(WEEKDAY(TODAY())),TODAY()-ROUNDDOWN(E1145,0)&lt;(WEEKDAY(TODAY())+7))</formula>
    </cfRule>
  </conditionalFormatting>
  <conditionalFormatting sqref="D1056">
    <cfRule type="timePeriod" dxfId="971" priority="940" timePeriod="lastWeek">
      <formula>AND(TODAY()-ROUNDDOWN(D1056,0)&gt;=(WEEKDAY(TODAY())),TODAY()-ROUNDDOWN(D1056,0)&lt;(WEEKDAY(TODAY())+7))</formula>
    </cfRule>
  </conditionalFormatting>
  <conditionalFormatting sqref="D1114">
    <cfRule type="timePeriod" dxfId="970" priority="939" timePeriod="lastWeek">
      <formula>AND(TODAY()-ROUNDDOWN(D1114,0)&gt;=(WEEKDAY(TODAY())),TODAY()-ROUNDDOWN(D1114,0)&lt;(WEEKDAY(TODAY())+7))</formula>
    </cfRule>
  </conditionalFormatting>
  <conditionalFormatting sqref="D1124">
    <cfRule type="timePeriod" dxfId="969" priority="938" timePeriod="lastWeek">
      <formula>AND(TODAY()-ROUNDDOWN(D1124,0)&gt;=(WEEKDAY(TODAY())),TODAY()-ROUNDDOWN(D1124,0)&lt;(WEEKDAY(TODAY())+7))</formula>
    </cfRule>
  </conditionalFormatting>
  <conditionalFormatting sqref="D1092">
    <cfRule type="timePeriod" dxfId="968" priority="937" timePeriod="lastWeek">
      <formula>AND(TODAY()-ROUNDDOWN(D1092,0)&gt;=(WEEKDAY(TODAY())),TODAY()-ROUNDDOWN(D1092,0)&lt;(WEEKDAY(TODAY())+7))</formula>
    </cfRule>
  </conditionalFormatting>
  <conditionalFormatting sqref="D1090">
    <cfRule type="timePeriod" dxfId="967" priority="936" timePeriod="lastWeek">
      <formula>AND(TODAY()-ROUNDDOWN(D1090,0)&gt;=(WEEKDAY(TODAY())),TODAY()-ROUNDDOWN(D1090,0)&lt;(WEEKDAY(TODAY())+7))</formula>
    </cfRule>
  </conditionalFormatting>
  <conditionalFormatting sqref="D1417">
    <cfRule type="timePeriod" dxfId="966" priority="935" timePeriod="lastWeek">
      <formula>AND(TODAY()-ROUNDDOWN(D1417,0)&gt;=(WEEKDAY(TODAY())),TODAY()-ROUNDDOWN(D1417,0)&lt;(WEEKDAY(TODAY())+7))</formula>
    </cfRule>
  </conditionalFormatting>
  <conditionalFormatting sqref="D1612">
    <cfRule type="timePeriod" dxfId="965" priority="934" timePeriod="lastWeek">
      <formula>AND(TODAY()-ROUNDDOWN(D1612,0)&gt;=(WEEKDAY(TODAY())),TODAY()-ROUNDDOWN(D1612,0)&lt;(WEEKDAY(TODAY())+7))</formula>
    </cfRule>
  </conditionalFormatting>
  <conditionalFormatting sqref="D1670:D1672">
    <cfRule type="timePeriod" dxfId="964" priority="933" timePeriod="lastWeek">
      <formula>AND(TODAY()-ROUNDDOWN(D1670,0)&gt;=(WEEKDAY(TODAY())),TODAY()-ROUNDDOWN(D1670,0)&lt;(WEEKDAY(TODAY())+7))</formula>
    </cfRule>
  </conditionalFormatting>
  <conditionalFormatting sqref="E2024">
    <cfRule type="timePeriod" dxfId="963" priority="932" timePeriod="lastWeek">
      <formula>AND(TODAY()-ROUNDDOWN(E2024,0)&gt;=(WEEKDAY(TODAY())),TODAY()-ROUNDDOWN(E2024,0)&lt;(WEEKDAY(TODAY())+7))</formula>
    </cfRule>
  </conditionalFormatting>
  <conditionalFormatting sqref="E2023">
    <cfRule type="timePeriod" dxfId="962" priority="931" timePeriod="lastWeek">
      <formula>AND(TODAY()-ROUNDDOWN(E2023,0)&gt;=(WEEKDAY(TODAY())),TODAY()-ROUNDDOWN(E2023,0)&lt;(WEEKDAY(TODAY())+7))</formula>
    </cfRule>
  </conditionalFormatting>
  <conditionalFormatting sqref="D2153">
    <cfRule type="timePeriod" dxfId="961" priority="930" timePeriod="lastWeek">
      <formula>AND(TODAY()-ROUNDDOWN(D2153,0)&gt;=(WEEKDAY(TODAY())),TODAY()-ROUNDDOWN(D2153,0)&lt;(WEEKDAY(TODAY())+7))</formula>
    </cfRule>
  </conditionalFormatting>
  <conditionalFormatting sqref="E2174">
    <cfRule type="timePeriod" dxfId="960" priority="929" timePeriod="lastWeek">
      <formula>AND(TODAY()-ROUNDDOWN(E2174,0)&gt;=(WEEKDAY(TODAY())),TODAY()-ROUNDDOWN(E2174,0)&lt;(WEEKDAY(TODAY())+7))</formula>
    </cfRule>
  </conditionalFormatting>
  <conditionalFormatting sqref="D2175">
    <cfRule type="timePeriod" dxfId="959" priority="928" timePeriod="lastWeek">
      <formula>AND(TODAY()-ROUNDDOWN(D2175,0)&gt;=(WEEKDAY(TODAY())),TODAY()-ROUNDDOWN(D2175,0)&lt;(WEEKDAY(TODAY())+7))</formula>
    </cfRule>
  </conditionalFormatting>
  <conditionalFormatting sqref="D2222">
    <cfRule type="timePeriod" dxfId="958" priority="927" timePeriod="lastWeek">
      <formula>AND(TODAY()-ROUNDDOWN(D2222,0)&gt;=(WEEKDAY(TODAY())),TODAY()-ROUNDDOWN(D2222,0)&lt;(WEEKDAY(TODAY())+7))</formula>
    </cfRule>
  </conditionalFormatting>
  <conditionalFormatting sqref="D2180">
    <cfRule type="timePeriod" dxfId="957" priority="926" timePeriod="lastWeek">
      <formula>AND(TODAY()-ROUNDDOWN(D2180,0)&gt;=(WEEKDAY(TODAY())),TODAY()-ROUNDDOWN(D2180,0)&lt;(WEEKDAY(TODAY())+7))</formula>
    </cfRule>
  </conditionalFormatting>
  <conditionalFormatting sqref="D2310">
    <cfRule type="timePeriod" dxfId="956" priority="925" timePeriod="lastWeek">
      <formula>AND(TODAY()-ROUNDDOWN(D2310,0)&gt;=(WEEKDAY(TODAY())),TODAY()-ROUNDDOWN(D2310,0)&lt;(WEEKDAY(TODAY())+7))</formula>
    </cfRule>
  </conditionalFormatting>
  <conditionalFormatting sqref="E2317">
    <cfRule type="timePeriod" dxfId="955" priority="924" timePeriod="lastWeek">
      <formula>AND(TODAY()-ROUNDDOWN(E2317,0)&gt;=(WEEKDAY(TODAY())),TODAY()-ROUNDDOWN(E2317,0)&lt;(WEEKDAY(TODAY())+7))</formula>
    </cfRule>
  </conditionalFormatting>
  <conditionalFormatting sqref="D2341">
    <cfRule type="timePeriod" dxfId="954" priority="923" timePeriod="lastWeek">
      <formula>AND(TODAY()-ROUNDDOWN(D2341,0)&gt;=(WEEKDAY(TODAY())),TODAY()-ROUNDDOWN(D2341,0)&lt;(WEEKDAY(TODAY())+7))</formula>
    </cfRule>
  </conditionalFormatting>
  <conditionalFormatting sqref="D2259">
    <cfRule type="timePeriod" dxfId="953" priority="922" timePeriod="lastWeek">
      <formula>AND(TODAY()-ROUNDDOWN(D2259,0)&gt;=(WEEKDAY(TODAY())),TODAY()-ROUNDDOWN(D2259,0)&lt;(WEEKDAY(TODAY())+7))</formula>
    </cfRule>
  </conditionalFormatting>
  <conditionalFormatting sqref="D2302">
    <cfRule type="timePeriod" dxfId="952" priority="921" timePeriod="lastWeek">
      <formula>AND(TODAY()-ROUNDDOWN(D2302,0)&gt;=(WEEKDAY(TODAY())),TODAY()-ROUNDDOWN(D2302,0)&lt;(WEEKDAY(TODAY())+7))</formula>
    </cfRule>
  </conditionalFormatting>
  <conditionalFormatting sqref="D2292">
    <cfRule type="timePeriod" dxfId="951" priority="920" timePeriod="lastWeek">
      <formula>AND(TODAY()-ROUNDDOWN(D2292,0)&gt;=(WEEKDAY(TODAY())),TODAY()-ROUNDDOWN(D2292,0)&lt;(WEEKDAY(TODAY())+7))</formula>
    </cfRule>
  </conditionalFormatting>
  <conditionalFormatting sqref="D2317">
    <cfRule type="timePeriod" dxfId="950" priority="919" timePeriod="lastWeek">
      <formula>AND(TODAY()-ROUNDDOWN(D2317,0)&gt;=(WEEKDAY(TODAY())),TODAY()-ROUNDDOWN(D2317,0)&lt;(WEEKDAY(TODAY())+7))</formula>
    </cfRule>
  </conditionalFormatting>
  <conditionalFormatting sqref="D2275">
    <cfRule type="timePeriod" dxfId="949" priority="918" timePeriod="lastWeek">
      <formula>AND(TODAY()-ROUNDDOWN(D2275,0)&gt;=(WEEKDAY(TODAY())),TODAY()-ROUNDDOWN(D2275,0)&lt;(WEEKDAY(TODAY())+7))</formula>
    </cfRule>
  </conditionalFormatting>
  <conditionalFormatting sqref="D2382">
    <cfRule type="timePeriod" dxfId="948" priority="917" timePeriod="lastWeek">
      <formula>AND(TODAY()-ROUNDDOWN(D2382,0)&gt;=(WEEKDAY(TODAY())),TODAY()-ROUNDDOWN(D2382,0)&lt;(WEEKDAY(TODAY())+7))</formula>
    </cfRule>
  </conditionalFormatting>
  <conditionalFormatting sqref="D2352">
    <cfRule type="timePeriod" dxfId="947" priority="916" timePeriod="lastWeek">
      <formula>AND(TODAY()-ROUNDDOWN(D2352,0)&gt;=(WEEKDAY(TODAY())),TODAY()-ROUNDDOWN(D2352,0)&lt;(WEEKDAY(TODAY())+7))</formula>
    </cfRule>
  </conditionalFormatting>
  <conditionalFormatting sqref="D2470">
    <cfRule type="timePeriod" dxfId="946" priority="915" timePeriod="lastWeek">
      <formula>AND(TODAY()-ROUNDDOWN(D2470,0)&gt;=(WEEKDAY(TODAY())),TODAY()-ROUNDDOWN(D2470,0)&lt;(WEEKDAY(TODAY())+7))</formula>
    </cfRule>
  </conditionalFormatting>
  <conditionalFormatting sqref="D2513">
    <cfRule type="timePeriod" dxfId="945" priority="914" timePeriod="lastWeek">
      <formula>AND(TODAY()-ROUNDDOWN(D2513,0)&gt;=(WEEKDAY(TODAY())),TODAY()-ROUNDDOWN(D2513,0)&lt;(WEEKDAY(TODAY())+7))</formula>
    </cfRule>
  </conditionalFormatting>
  <conditionalFormatting sqref="D2667">
    <cfRule type="timePeriod" dxfId="944" priority="913" timePeriod="lastWeek">
      <formula>AND(TODAY()-ROUNDDOWN(D2667,0)&gt;=(WEEKDAY(TODAY())),TODAY()-ROUNDDOWN(D2667,0)&lt;(WEEKDAY(TODAY())+7))</formula>
    </cfRule>
  </conditionalFormatting>
  <conditionalFormatting sqref="D2672">
    <cfRule type="timePeriod" dxfId="943" priority="912" timePeriod="lastWeek">
      <formula>AND(TODAY()-ROUNDDOWN(D2672,0)&gt;=(WEEKDAY(TODAY())),TODAY()-ROUNDDOWN(D2672,0)&lt;(WEEKDAY(TODAY())+7))</formula>
    </cfRule>
  </conditionalFormatting>
  <conditionalFormatting sqref="E2581">
    <cfRule type="timePeriod" dxfId="942" priority="911" timePeriod="lastWeek">
      <formula>AND(TODAY()-ROUNDDOWN(E2581,0)&gt;=(WEEKDAY(TODAY())),TODAY()-ROUNDDOWN(E2581,0)&lt;(WEEKDAY(TODAY())+7))</formula>
    </cfRule>
  </conditionalFormatting>
  <conditionalFormatting sqref="E2587">
    <cfRule type="timePeriod" dxfId="941" priority="910" timePeriod="lastWeek">
      <formula>AND(TODAY()-ROUNDDOWN(E2587,0)&gt;=(WEEKDAY(TODAY())),TODAY()-ROUNDDOWN(E2587,0)&lt;(WEEKDAY(TODAY())+7))</formula>
    </cfRule>
  </conditionalFormatting>
  <conditionalFormatting sqref="E2582">
    <cfRule type="timePeriod" dxfId="940" priority="909" timePeriod="lastWeek">
      <formula>AND(TODAY()-ROUNDDOWN(E2582,0)&gt;=(WEEKDAY(TODAY())),TODAY()-ROUNDDOWN(E2582,0)&lt;(WEEKDAY(TODAY())+7))</formula>
    </cfRule>
  </conditionalFormatting>
  <conditionalFormatting sqref="D2594">
    <cfRule type="timePeriod" dxfId="939" priority="908" timePeriod="lastWeek">
      <formula>AND(TODAY()-ROUNDDOWN(D2594,0)&gt;=(WEEKDAY(TODAY())),TODAY()-ROUNDDOWN(D2594,0)&lt;(WEEKDAY(TODAY())+7))</formula>
    </cfRule>
  </conditionalFormatting>
  <conditionalFormatting sqref="E2659">
    <cfRule type="timePeriod" dxfId="938" priority="907" timePeriod="lastWeek">
      <formula>AND(TODAY()-ROUNDDOWN(E2659,0)&gt;=(WEEKDAY(TODAY())),TODAY()-ROUNDDOWN(E2659,0)&lt;(WEEKDAY(TODAY())+7))</formula>
    </cfRule>
  </conditionalFormatting>
  <conditionalFormatting sqref="D2659">
    <cfRule type="timePeriod" dxfId="937" priority="906" timePeriod="lastWeek">
      <formula>AND(TODAY()-ROUNDDOWN(D2659,0)&gt;=(WEEKDAY(TODAY())),TODAY()-ROUNDDOWN(D2659,0)&lt;(WEEKDAY(TODAY())+7))</formula>
    </cfRule>
  </conditionalFormatting>
  <conditionalFormatting sqref="D2659">
    <cfRule type="timePeriod" dxfId="936" priority="905" timePeriod="lastWeek">
      <formula>AND(TODAY()-ROUNDDOWN(D2659,0)&gt;=(WEEKDAY(TODAY())),TODAY()-ROUNDDOWN(D2659,0)&lt;(WEEKDAY(TODAY())+7))</formula>
    </cfRule>
  </conditionalFormatting>
  <conditionalFormatting sqref="D2572">
    <cfRule type="timePeriod" dxfId="935" priority="904" timePeriod="lastWeek">
      <formula>AND(TODAY()-ROUNDDOWN(D2572,0)&gt;=(WEEKDAY(TODAY())),TODAY()-ROUNDDOWN(D2572,0)&lt;(WEEKDAY(TODAY())+7))</formula>
    </cfRule>
  </conditionalFormatting>
  <conditionalFormatting sqref="D2572">
    <cfRule type="timePeriod" dxfId="934" priority="903" timePeriod="lastWeek">
      <formula>AND(TODAY()-ROUNDDOWN(D2572,0)&gt;=(WEEKDAY(TODAY())),TODAY()-ROUNDDOWN(D2572,0)&lt;(WEEKDAY(TODAY())+7))</formula>
    </cfRule>
  </conditionalFormatting>
  <conditionalFormatting sqref="D2596">
    <cfRule type="timePeriod" dxfId="933" priority="902" timePeriod="lastWeek">
      <formula>AND(TODAY()-ROUNDDOWN(D2596,0)&gt;=(WEEKDAY(TODAY())),TODAY()-ROUNDDOWN(D2596,0)&lt;(WEEKDAY(TODAY())+7))</formula>
    </cfRule>
  </conditionalFormatting>
  <conditionalFormatting sqref="D2596">
    <cfRule type="timePeriod" dxfId="932" priority="901" timePeriod="lastWeek">
      <formula>AND(TODAY()-ROUNDDOWN(D2596,0)&gt;=(WEEKDAY(TODAY())),TODAY()-ROUNDDOWN(D2596,0)&lt;(WEEKDAY(TODAY())+7))</formula>
    </cfRule>
  </conditionalFormatting>
  <conditionalFormatting sqref="D2632">
    <cfRule type="timePeriod" dxfId="931" priority="900" timePeriod="lastWeek">
      <formula>AND(TODAY()-ROUNDDOWN(D2632,0)&gt;=(WEEKDAY(TODAY())),TODAY()-ROUNDDOWN(D2632,0)&lt;(WEEKDAY(TODAY())+7))</formula>
    </cfRule>
  </conditionalFormatting>
  <conditionalFormatting sqref="D2632">
    <cfRule type="timePeriod" dxfId="930" priority="899" timePeriod="lastWeek">
      <formula>AND(TODAY()-ROUNDDOWN(D2632,0)&gt;=(WEEKDAY(TODAY())),TODAY()-ROUNDDOWN(D2632,0)&lt;(WEEKDAY(TODAY())+7))</formula>
    </cfRule>
  </conditionalFormatting>
  <conditionalFormatting sqref="E2689">
    <cfRule type="timePeriod" dxfId="929" priority="898" timePeriod="lastWeek">
      <formula>AND(TODAY()-ROUNDDOWN(E2689,0)&gt;=(WEEKDAY(TODAY())),TODAY()-ROUNDDOWN(E2689,0)&lt;(WEEKDAY(TODAY())+7))</formula>
    </cfRule>
  </conditionalFormatting>
  <conditionalFormatting sqref="D2575">
    <cfRule type="timePeriod" dxfId="928" priority="897" timePeriod="lastWeek">
      <formula>AND(TODAY()-ROUNDDOWN(D2575,0)&gt;=(WEEKDAY(TODAY())),TODAY()-ROUNDDOWN(D2575,0)&lt;(WEEKDAY(TODAY())+7))</formula>
    </cfRule>
  </conditionalFormatting>
  <conditionalFormatting sqref="D2575">
    <cfRule type="timePeriod" dxfId="927" priority="896" timePeriod="lastWeek">
      <formula>AND(TODAY()-ROUNDDOWN(D2575,0)&gt;=(WEEKDAY(TODAY())),TODAY()-ROUNDDOWN(D2575,0)&lt;(WEEKDAY(TODAY())+7))</formula>
    </cfRule>
  </conditionalFormatting>
  <conditionalFormatting sqref="D2576">
    <cfRule type="timePeriod" dxfId="926" priority="895" timePeriod="lastWeek">
      <formula>AND(TODAY()-ROUNDDOWN(D2576,0)&gt;=(WEEKDAY(TODAY())),TODAY()-ROUNDDOWN(D2576,0)&lt;(WEEKDAY(TODAY())+7))</formula>
    </cfRule>
  </conditionalFormatting>
  <conditionalFormatting sqref="D2576">
    <cfRule type="timePeriod" dxfId="925" priority="894" timePeriod="lastWeek">
      <formula>AND(TODAY()-ROUNDDOWN(D2576,0)&gt;=(WEEKDAY(TODAY())),TODAY()-ROUNDDOWN(D2576,0)&lt;(WEEKDAY(TODAY())+7))</formula>
    </cfRule>
  </conditionalFormatting>
  <conditionalFormatting sqref="E2579">
    <cfRule type="timePeriod" dxfId="924" priority="893" timePeriod="lastWeek">
      <formula>AND(TODAY()-ROUNDDOWN(E2579,0)&gt;=(WEEKDAY(TODAY())),TODAY()-ROUNDDOWN(E2579,0)&lt;(WEEKDAY(TODAY())+7))</formula>
    </cfRule>
  </conditionalFormatting>
  <conditionalFormatting sqref="D2577">
    <cfRule type="timePeriod" dxfId="923" priority="892" timePeriod="lastWeek">
      <formula>AND(TODAY()-ROUNDDOWN(D2577,0)&gt;=(WEEKDAY(TODAY())),TODAY()-ROUNDDOWN(D2577,0)&lt;(WEEKDAY(TODAY())+7))</formula>
    </cfRule>
  </conditionalFormatting>
  <conditionalFormatting sqref="D2577">
    <cfRule type="timePeriod" dxfId="922" priority="891" timePeriod="lastWeek">
      <formula>AND(TODAY()-ROUNDDOWN(D2577,0)&gt;=(WEEKDAY(TODAY())),TODAY()-ROUNDDOWN(D2577,0)&lt;(WEEKDAY(TODAY())+7))</formula>
    </cfRule>
  </conditionalFormatting>
  <conditionalFormatting sqref="D2578">
    <cfRule type="timePeriod" dxfId="921" priority="890" timePeriod="lastWeek">
      <formula>AND(TODAY()-ROUNDDOWN(D2578,0)&gt;=(WEEKDAY(TODAY())),TODAY()-ROUNDDOWN(D2578,0)&lt;(WEEKDAY(TODAY())+7))</formula>
    </cfRule>
  </conditionalFormatting>
  <conditionalFormatting sqref="D2578">
    <cfRule type="timePeriod" dxfId="920" priority="889" timePeriod="lastWeek">
      <formula>AND(TODAY()-ROUNDDOWN(D2578,0)&gt;=(WEEKDAY(TODAY())),TODAY()-ROUNDDOWN(D2578,0)&lt;(WEEKDAY(TODAY())+7))</formula>
    </cfRule>
  </conditionalFormatting>
  <conditionalFormatting sqref="D2584">
    <cfRule type="timePeriod" dxfId="919" priority="888" timePeriod="lastWeek">
      <formula>AND(TODAY()-ROUNDDOWN(D2584,0)&gt;=(WEEKDAY(TODAY())),TODAY()-ROUNDDOWN(D2584,0)&lt;(WEEKDAY(TODAY())+7))</formula>
    </cfRule>
  </conditionalFormatting>
  <conditionalFormatting sqref="D2584">
    <cfRule type="timePeriod" dxfId="918" priority="887" timePeriod="lastWeek">
      <formula>AND(TODAY()-ROUNDDOWN(D2584,0)&gt;=(WEEKDAY(TODAY())),TODAY()-ROUNDDOWN(D2584,0)&lt;(WEEKDAY(TODAY())+7))</formula>
    </cfRule>
  </conditionalFormatting>
  <conditionalFormatting sqref="E2584">
    <cfRule type="timePeriod" dxfId="917" priority="886" timePeriod="lastWeek">
      <formula>AND(TODAY()-ROUNDDOWN(E2584,0)&gt;=(WEEKDAY(TODAY())),TODAY()-ROUNDDOWN(E2584,0)&lt;(WEEKDAY(TODAY())+7))</formula>
    </cfRule>
  </conditionalFormatting>
  <conditionalFormatting sqref="D2585">
    <cfRule type="timePeriod" dxfId="916" priority="885" timePeriod="lastWeek">
      <formula>AND(TODAY()-ROUNDDOWN(D2585,0)&gt;=(WEEKDAY(TODAY())),TODAY()-ROUNDDOWN(D2585,0)&lt;(WEEKDAY(TODAY())+7))</formula>
    </cfRule>
  </conditionalFormatting>
  <conditionalFormatting sqref="D2585">
    <cfRule type="timePeriod" dxfId="915" priority="884" timePeriod="lastWeek">
      <formula>AND(TODAY()-ROUNDDOWN(D2585,0)&gt;=(WEEKDAY(TODAY())),TODAY()-ROUNDDOWN(D2585,0)&lt;(WEEKDAY(TODAY())+7))</formula>
    </cfRule>
  </conditionalFormatting>
  <conditionalFormatting sqref="E2585">
    <cfRule type="timePeriod" dxfId="914" priority="883" timePeriod="lastWeek">
      <formula>AND(TODAY()-ROUNDDOWN(E2585,0)&gt;=(WEEKDAY(TODAY())),TODAY()-ROUNDDOWN(E2585,0)&lt;(WEEKDAY(TODAY())+7))</formula>
    </cfRule>
  </conditionalFormatting>
  <conditionalFormatting sqref="D2595">
    <cfRule type="timePeriod" dxfId="913" priority="882" timePeriod="lastWeek">
      <formula>AND(TODAY()-ROUNDDOWN(D2595,0)&gt;=(WEEKDAY(TODAY())),TODAY()-ROUNDDOWN(D2595,0)&lt;(WEEKDAY(TODAY())+7))</formula>
    </cfRule>
  </conditionalFormatting>
  <conditionalFormatting sqref="D2595">
    <cfRule type="timePeriod" dxfId="912" priority="881" timePeriod="lastWeek">
      <formula>AND(TODAY()-ROUNDDOWN(D2595,0)&gt;=(WEEKDAY(TODAY())),TODAY()-ROUNDDOWN(D2595,0)&lt;(WEEKDAY(TODAY())+7))</formula>
    </cfRule>
  </conditionalFormatting>
  <conditionalFormatting sqref="D2624">
    <cfRule type="timePeriod" dxfId="911" priority="880" timePeriod="lastWeek">
      <formula>AND(TODAY()-ROUNDDOWN(D2624,0)&gt;=(WEEKDAY(TODAY())),TODAY()-ROUNDDOWN(D2624,0)&lt;(WEEKDAY(TODAY())+7))</formula>
    </cfRule>
  </conditionalFormatting>
  <conditionalFormatting sqref="D2624">
    <cfRule type="timePeriod" dxfId="910" priority="879" timePeriod="lastWeek">
      <formula>AND(TODAY()-ROUNDDOWN(D2624,0)&gt;=(WEEKDAY(TODAY())),TODAY()-ROUNDDOWN(D2624,0)&lt;(WEEKDAY(TODAY())+7))</formula>
    </cfRule>
  </conditionalFormatting>
  <conditionalFormatting sqref="D2628">
    <cfRule type="timePeriod" dxfId="909" priority="878" timePeriod="lastWeek">
      <formula>AND(TODAY()-ROUNDDOWN(D2628,0)&gt;=(WEEKDAY(TODAY())),TODAY()-ROUNDDOWN(D2628,0)&lt;(WEEKDAY(TODAY())+7))</formula>
    </cfRule>
  </conditionalFormatting>
  <conditionalFormatting sqref="D2628">
    <cfRule type="timePeriod" dxfId="908" priority="877" timePeriod="lastWeek">
      <formula>AND(TODAY()-ROUNDDOWN(D2628,0)&gt;=(WEEKDAY(TODAY())),TODAY()-ROUNDDOWN(D2628,0)&lt;(WEEKDAY(TODAY())+7))</formula>
    </cfRule>
  </conditionalFormatting>
  <conditionalFormatting sqref="D2633">
    <cfRule type="timePeriod" dxfId="907" priority="876" timePeriod="lastWeek">
      <formula>AND(TODAY()-ROUNDDOWN(D2633,0)&gt;=(WEEKDAY(TODAY())),TODAY()-ROUNDDOWN(D2633,0)&lt;(WEEKDAY(TODAY())+7))</formula>
    </cfRule>
  </conditionalFormatting>
  <conditionalFormatting sqref="D2633">
    <cfRule type="timePeriod" dxfId="906" priority="875" timePeriod="lastWeek">
      <formula>AND(TODAY()-ROUNDDOWN(D2633,0)&gt;=(WEEKDAY(TODAY())),TODAY()-ROUNDDOWN(D2633,0)&lt;(WEEKDAY(TODAY())+7))</formula>
    </cfRule>
  </conditionalFormatting>
  <conditionalFormatting sqref="D2644">
    <cfRule type="timePeriod" dxfId="905" priority="874" timePeriod="lastWeek">
      <formula>AND(TODAY()-ROUNDDOWN(D2644,0)&gt;=(WEEKDAY(TODAY())),TODAY()-ROUNDDOWN(D2644,0)&lt;(WEEKDAY(TODAY())+7))</formula>
    </cfRule>
  </conditionalFormatting>
  <conditionalFormatting sqref="E2644">
    <cfRule type="timePeriod" dxfId="904" priority="873" timePeriod="lastWeek">
      <formula>AND(TODAY()-ROUNDDOWN(E2644,0)&gt;=(WEEKDAY(TODAY())),TODAY()-ROUNDDOWN(E2644,0)&lt;(WEEKDAY(TODAY())+7))</formula>
    </cfRule>
  </conditionalFormatting>
  <conditionalFormatting sqref="D2644">
    <cfRule type="timePeriod" dxfId="903" priority="872" timePeriod="lastWeek">
      <formula>AND(TODAY()-ROUNDDOWN(D2644,0)&gt;=(WEEKDAY(TODAY())),TODAY()-ROUNDDOWN(D2644,0)&lt;(WEEKDAY(TODAY())+7))</formula>
    </cfRule>
  </conditionalFormatting>
  <conditionalFormatting sqref="D2645">
    <cfRule type="timePeriod" dxfId="902" priority="871" timePeriod="lastWeek">
      <formula>AND(TODAY()-ROUNDDOWN(D2645,0)&gt;=(WEEKDAY(TODAY())),TODAY()-ROUNDDOWN(D2645,0)&lt;(WEEKDAY(TODAY())+7))</formula>
    </cfRule>
  </conditionalFormatting>
  <conditionalFormatting sqref="E2645">
    <cfRule type="timePeriod" dxfId="901" priority="870" timePeriod="lastWeek">
      <formula>AND(TODAY()-ROUNDDOWN(E2645,0)&gt;=(WEEKDAY(TODAY())),TODAY()-ROUNDDOWN(E2645,0)&lt;(WEEKDAY(TODAY())+7))</formula>
    </cfRule>
  </conditionalFormatting>
  <conditionalFormatting sqref="D2645">
    <cfRule type="timePeriod" dxfId="900" priority="869" timePeriod="lastWeek">
      <formula>AND(TODAY()-ROUNDDOWN(D2645,0)&gt;=(WEEKDAY(TODAY())),TODAY()-ROUNDDOWN(D2645,0)&lt;(WEEKDAY(TODAY())+7))</formula>
    </cfRule>
  </conditionalFormatting>
  <conditionalFormatting sqref="E2649">
    <cfRule type="timePeriod" dxfId="899" priority="868" timePeriod="lastWeek">
      <formula>AND(TODAY()-ROUNDDOWN(E2649,0)&gt;=(WEEKDAY(TODAY())),TODAY()-ROUNDDOWN(E2649,0)&lt;(WEEKDAY(TODAY())+7))</formula>
    </cfRule>
  </conditionalFormatting>
  <conditionalFormatting sqref="D2648">
    <cfRule type="timePeriod" dxfId="898" priority="867" timePeriod="lastWeek">
      <formula>AND(TODAY()-ROUNDDOWN(D2648,0)&gt;=(WEEKDAY(TODAY())),TODAY()-ROUNDDOWN(D2648,0)&lt;(WEEKDAY(TODAY())+7))</formula>
    </cfRule>
  </conditionalFormatting>
  <conditionalFormatting sqref="D2648">
    <cfRule type="timePeriod" dxfId="897" priority="866" timePeriod="lastWeek">
      <formula>AND(TODAY()-ROUNDDOWN(D2648,0)&gt;=(WEEKDAY(TODAY())),TODAY()-ROUNDDOWN(D2648,0)&lt;(WEEKDAY(TODAY())+7))</formula>
    </cfRule>
  </conditionalFormatting>
  <conditionalFormatting sqref="E2648">
    <cfRule type="timePeriod" dxfId="896" priority="865" timePeriod="lastWeek">
      <formula>AND(TODAY()-ROUNDDOWN(E2648,0)&gt;=(WEEKDAY(TODAY())),TODAY()-ROUNDDOWN(E2648,0)&lt;(WEEKDAY(TODAY())+7))</formula>
    </cfRule>
  </conditionalFormatting>
  <conditionalFormatting sqref="E2651">
    <cfRule type="timePeriod" dxfId="895" priority="864" timePeriod="lastWeek">
      <formula>AND(TODAY()-ROUNDDOWN(E2651,0)&gt;=(WEEKDAY(TODAY())),TODAY()-ROUNDDOWN(E2651,0)&lt;(WEEKDAY(TODAY())+7))</formula>
    </cfRule>
  </conditionalFormatting>
  <conditionalFormatting sqref="D2651">
    <cfRule type="timePeriod" dxfId="894" priority="863" timePeriod="lastWeek">
      <formula>AND(TODAY()-ROUNDDOWN(D2651,0)&gt;=(WEEKDAY(TODAY())),TODAY()-ROUNDDOWN(D2651,0)&lt;(WEEKDAY(TODAY())+7))</formula>
    </cfRule>
  </conditionalFormatting>
  <conditionalFormatting sqref="D2651">
    <cfRule type="timePeriod" dxfId="893" priority="862" timePeriod="lastWeek">
      <formula>AND(TODAY()-ROUNDDOWN(D2651,0)&gt;=(WEEKDAY(TODAY())),TODAY()-ROUNDDOWN(D2651,0)&lt;(WEEKDAY(TODAY())+7))</formula>
    </cfRule>
  </conditionalFormatting>
  <conditionalFormatting sqref="E2652">
    <cfRule type="timePeriod" dxfId="892" priority="861" timePeriod="lastWeek">
      <formula>AND(TODAY()-ROUNDDOWN(E2652,0)&gt;=(WEEKDAY(TODAY())),TODAY()-ROUNDDOWN(E2652,0)&lt;(WEEKDAY(TODAY())+7))</formula>
    </cfRule>
  </conditionalFormatting>
  <conditionalFormatting sqref="D2652">
    <cfRule type="timePeriod" dxfId="891" priority="860" timePeriod="lastWeek">
      <formula>AND(TODAY()-ROUNDDOWN(D2652,0)&gt;=(WEEKDAY(TODAY())),TODAY()-ROUNDDOWN(D2652,0)&lt;(WEEKDAY(TODAY())+7))</formula>
    </cfRule>
  </conditionalFormatting>
  <conditionalFormatting sqref="D2652">
    <cfRule type="timePeriod" dxfId="890" priority="859" timePeriod="lastWeek">
      <formula>AND(TODAY()-ROUNDDOWN(D2652,0)&gt;=(WEEKDAY(TODAY())),TODAY()-ROUNDDOWN(D2652,0)&lt;(WEEKDAY(TODAY())+7))</formula>
    </cfRule>
  </conditionalFormatting>
  <conditionalFormatting sqref="D2654">
    <cfRule type="timePeriod" dxfId="889" priority="858" timePeriod="lastWeek">
      <formula>AND(TODAY()-ROUNDDOWN(D2654,0)&gt;=(WEEKDAY(TODAY())),TODAY()-ROUNDDOWN(D2654,0)&lt;(WEEKDAY(TODAY())+7))</formula>
    </cfRule>
  </conditionalFormatting>
  <conditionalFormatting sqref="D2654">
    <cfRule type="timePeriod" dxfId="888" priority="857" timePeriod="lastWeek">
      <formula>AND(TODAY()-ROUNDDOWN(D2654,0)&gt;=(WEEKDAY(TODAY())),TODAY()-ROUNDDOWN(D2654,0)&lt;(WEEKDAY(TODAY())+7))</formula>
    </cfRule>
  </conditionalFormatting>
  <conditionalFormatting sqref="D2655">
    <cfRule type="timePeriod" dxfId="887" priority="856" timePeriod="lastWeek">
      <formula>AND(TODAY()-ROUNDDOWN(D2655,0)&gt;=(WEEKDAY(TODAY())),TODAY()-ROUNDDOWN(D2655,0)&lt;(WEEKDAY(TODAY())+7))</formula>
    </cfRule>
  </conditionalFormatting>
  <conditionalFormatting sqref="D2655">
    <cfRule type="timePeriod" dxfId="886" priority="855" timePeriod="lastWeek">
      <formula>AND(TODAY()-ROUNDDOWN(D2655,0)&gt;=(WEEKDAY(TODAY())),TODAY()-ROUNDDOWN(D2655,0)&lt;(WEEKDAY(TODAY())+7))</formula>
    </cfRule>
  </conditionalFormatting>
  <conditionalFormatting sqref="D2657">
    <cfRule type="timePeriod" dxfId="885" priority="854" timePeriod="lastWeek">
      <formula>AND(TODAY()-ROUNDDOWN(D2657,0)&gt;=(WEEKDAY(TODAY())),TODAY()-ROUNDDOWN(D2657,0)&lt;(WEEKDAY(TODAY())+7))</formula>
    </cfRule>
  </conditionalFormatting>
  <conditionalFormatting sqref="D2657">
    <cfRule type="timePeriod" dxfId="884" priority="853" timePeriod="lastWeek">
      <formula>AND(TODAY()-ROUNDDOWN(D2657,0)&gt;=(WEEKDAY(TODAY())),TODAY()-ROUNDDOWN(D2657,0)&lt;(WEEKDAY(TODAY())+7))</formula>
    </cfRule>
  </conditionalFormatting>
  <conditionalFormatting sqref="D2658">
    <cfRule type="timePeriod" dxfId="883" priority="852" timePeriod="lastWeek">
      <formula>AND(TODAY()-ROUNDDOWN(D2658,0)&gt;=(WEEKDAY(TODAY())),TODAY()-ROUNDDOWN(D2658,0)&lt;(WEEKDAY(TODAY())+7))</formula>
    </cfRule>
  </conditionalFormatting>
  <conditionalFormatting sqref="D2658">
    <cfRule type="timePeriod" dxfId="882" priority="851" timePeriod="lastWeek">
      <formula>AND(TODAY()-ROUNDDOWN(D2658,0)&gt;=(WEEKDAY(TODAY())),TODAY()-ROUNDDOWN(D2658,0)&lt;(WEEKDAY(TODAY())+7))</formula>
    </cfRule>
  </conditionalFormatting>
  <conditionalFormatting sqref="D2670">
    <cfRule type="timePeriod" dxfId="881" priority="850" timePeriod="lastWeek">
      <formula>AND(TODAY()-ROUNDDOWN(D2670,0)&gt;=(WEEKDAY(TODAY())),TODAY()-ROUNDDOWN(D2670,0)&lt;(WEEKDAY(TODAY())+7))</formula>
    </cfRule>
  </conditionalFormatting>
  <conditionalFormatting sqref="D2671">
    <cfRule type="timePeriod" dxfId="880" priority="849" timePeriod="lastWeek">
      <formula>AND(TODAY()-ROUNDDOWN(D2671,0)&gt;=(WEEKDAY(TODAY())),TODAY()-ROUNDDOWN(D2671,0)&lt;(WEEKDAY(TODAY())+7))</formula>
    </cfRule>
  </conditionalFormatting>
  <conditionalFormatting sqref="D2683">
    <cfRule type="timePeriod" dxfId="879" priority="848" timePeriod="lastWeek">
      <formula>AND(TODAY()-ROUNDDOWN(D2683,0)&gt;=(WEEKDAY(TODAY())),TODAY()-ROUNDDOWN(D2683,0)&lt;(WEEKDAY(TODAY())+7))</formula>
    </cfRule>
  </conditionalFormatting>
  <conditionalFormatting sqref="D2684">
    <cfRule type="timePeriod" dxfId="878" priority="847" timePeriod="lastWeek">
      <formula>AND(TODAY()-ROUNDDOWN(D2684,0)&gt;=(WEEKDAY(TODAY())),TODAY()-ROUNDDOWN(D2684,0)&lt;(WEEKDAY(TODAY())+7))</formula>
    </cfRule>
  </conditionalFormatting>
  <conditionalFormatting sqref="E2687">
    <cfRule type="timePeriod" dxfId="877" priority="846" timePeriod="lastWeek">
      <formula>AND(TODAY()-ROUNDDOWN(E2687,0)&gt;=(WEEKDAY(TODAY())),TODAY()-ROUNDDOWN(E2687,0)&lt;(WEEKDAY(TODAY())+7))</formula>
    </cfRule>
  </conditionalFormatting>
  <conditionalFormatting sqref="D2693">
    <cfRule type="timePeriod" dxfId="876" priority="845" timePeriod="lastWeek">
      <formula>AND(TODAY()-ROUNDDOWN(D2693,0)&gt;=(WEEKDAY(TODAY())),TODAY()-ROUNDDOWN(D2693,0)&lt;(WEEKDAY(TODAY())+7))</formula>
    </cfRule>
  </conditionalFormatting>
  <conditionalFormatting sqref="D2693">
    <cfRule type="timePeriod" dxfId="875" priority="844" timePeriod="lastWeek">
      <formula>AND(TODAY()-ROUNDDOWN(D2693,0)&gt;=(WEEKDAY(TODAY())),TODAY()-ROUNDDOWN(D2693,0)&lt;(WEEKDAY(TODAY())+7))</formula>
    </cfRule>
  </conditionalFormatting>
  <conditionalFormatting sqref="D2694">
    <cfRule type="timePeriod" dxfId="874" priority="843" timePeriod="lastWeek">
      <formula>AND(TODAY()-ROUNDDOWN(D2694,0)&gt;=(WEEKDAY(TODAY())),TODAY()-ROUNDDOWN(D2694,0)&lt;(WEEKDAY(TODAY())+7))</formula>
    </cfRule>
  </conditionalFormatting>
  <conditionalFormatting sqref="D2694">
    <cfRule type="timePeriod" dxfId="873" priority="842" timePeriod="lastWeek">
      <formula>AND(TODAY()-ROUNDDOWN(D2694,0)&gt;=(WEEKDAY(TODAY())),TODAY()-ROUNDDOWN(D2694,0)&lt;(WEEKDAY(TODAY())+7))</formula>
    </cfRule>
  </conditionalFormatting>
  <conditionalFormatting sqref="D2718">
    <cfRule type="timePeriod" dxfId="872" priority="841" timePeriod="lastWeek">
      <formula>AND(TODAY()-ROUNDDOWN(D2718,0)&gt;=(WEEKDAY(TODAY())),TODAY()-ROUNDDOWN(D2718,0)&lt;(WEEKDAY(TODAY())+7))</formula>
    </cfRule>
  </conditionalFormatting>
  <conditionalFormatting sqref="D2698">
    <cfRule type="timePeriod" dxfId="871" priority="840" timePeriod="lastWeek">
      <formula>AND(TODAY()-ROUNDDOWN(D2698,0)&gt;=(WEEKDAY(TODAY())),TODAY()-ROUNDDOWN(D2698,0)&lt;(WEEKDAY(TODAY())+7))</formula>
    </cfRule>
  </conditionalFormatting>
  <conditionalFormatting sqref="D2715">
    <cfRule type="timePeriod" dxfId="870" priority="839" timePeriod="lastWeek">
      <formula>AND(TODAY()-ROUNDDOWN(D2715,0)&gt;=(WEEKDAY(TODAY())),TODAY()-ROUNDDOWN(D2715,0)&lt;(WEEKDAY(TODAY())+7))</formula>
    </cfRule>
  </conditionalFormatting>
  <conditionalFormatting sqref="D2741">
    <cfRule type="timePeriod" dxfId="869" priority="838" timePeriod="lastWeek">
      <formula>AND(TODAY()-ROUNDDOWN(D2741,0)&gt;=(WEEKDAY(TODAY())),TODAY()-ROUNDDOWN(D2741,0)&lt;(WEEKDAY(TODAY())+7))</formula>
    </cfRule>
  </conditionalFormatting>
  <conditionalFormatting sqref="D2797">
    <cfRule type="timePeriod" dxfId="868" priority="837" timePeriod="lastWeek">
      <formula>AND(TODAY()-ROUNDDOWN(D2797,0)&gt;=(WEEKDAY(TODAY())),TODAY()-ROUNDDOWN(D2797,0)&lt;(WEEKDAY(TODAY())+7))</formula>
    </cfRule>
  </conditionalFormatting>
  <conditionalFormatting sqref="D2737">
    <cfRule type="timePeriod" dxfId="867" priority="836" timePeriod="lastWeek">
      <formula>AND(TODAY()-ROUNDDOWN(D2737,0)&gt;=(WEEKDAY(TODAY())),TODAY()-ROUNDDOWN(D2737,0)&lt;(WEEKDAY(TODAY())+7))</formula>
    </cfRule>
  </conditionalFormatting>
  <conditionalFormatting sqref="D2716">
    <cfRule type="timePeriod" dxfId="866" priority="835" timePeriod="lastWeek">
      <formula>AND(TODAY()-ROUNDDOWN(D2716,0)&gt;=(WEEKDAY(TODAY())),TODAY()-ROUNDDOWN(D2716,0)&lt;(WEEKDAY(TODAY())+7))</formula>
    </cfRule>
  </conditionalFormatting>
  <conditionalFormatting sqref="D2740">
    <cfRule type="timePeriod" dxfId="865" priority="834" timePeriod="lastWeek">
      <formula>AND(TODAY()-ROUNDDOWN(D2740,0)&gt;=(WEEKDAY(TODAY())),TODAY()-ROUNDDOWN(D2740,0)&lt;(WEEKDAY(TODAY())+7))</formula>
    </cfRule>
  </conditionalFormatting>
  <conditionalFormatting sqref="D2735">
    <cfRule type="timePeriod" dxfId="864" priority="833" timePeriod="lastWeek">
      <formula>AND(TODAY()-ROUNDDOWN(D2735,0)&gt;=(WEEKDAY(TODAY())),TODAY()-ROUNDDOWN(D2735,0)&lt;(WEEKDAY(TODAY())+7))</formula>
    </cfRule>
  </conditionalFormatting>
  <conditionalFormatting sqref="D2717">
    <cfRule type="timePeriod" dxfId="863" priority="832" timePeriod="lastWeek">
      <formula>AND(TODAY()-ROUNDDOWN(D2717,0)&gt;=(WEEKDAY(TODAY())),TODAY()-ROUNDDOWN(D2717,0)&lt;(WEEKDAY(TODAY())+7))</formula>
    </cfRule>
  </conditionalFormatting>
  <conditionalFormatting sqref="D2707">
    <cfRule type="timePeriod" dxfId="862" priority="831" timePeriod="lastWeek">
      <formula>AND(TODAY()-ROUNDDOWN(D2707,0)&gt;=(WEEKDAY(TODAY())),TODAY()-ROUNDDOWN(D2707,0)&lt;(WEEKDAY(TODAY())+7))</formula>
    </cfRule>
  </conditionalFormatting>
  <conditionalFormatting sqref="D2742">
    <cfRule type="timePeriod" dxfId="861" priority="830" timePeriod="lastWeek">
      <formula>AND(TODAY()-ROUNDDOWN(D2742,0)&gt;=(WEEKDAY(TODAY())),TODAY()-ROUNDDOWN(D2742,0)&lt;(WEEKDAY(TODAY())+7))</formula>
    </cfRule>
  </conditionalFormatting>
  <conditionalFormatting sqref="D2719">
    <cfRule type="timePeriod" dxfId="860" priority="829" timePeriod="lastWeek">
      <formula>AND(TODAY()-ROUNDDOWN(D2719,0)&gt;=(WEEKDAY(TODAY())),TODAY()-ROUNDDOWN(D2719,0)&lt;(WEEKDAY(TODAY())+7))</formula>
    </cfRule>
  </conditionalFormatting>
  <conditionalFormatting sqref="D2709">
    <cfRule type="timePeriod" dxfId="859" priority="828" timePeriod="lastWeek">
      <formula>AND(TODAY()-ROUNDDOWN(D2709,0)&gt;=(WEEKDAY(TODAY())),TODAY()-ROUNDDOWN(D2709,0)&lt;(WEEKDAY(TODAY())+7))</formula>
    </cfRule>
  </conditionalFormatting>
  <conditionalFormatting sqref="D2714">
    <cfRule type="timePeriod" dxfId="858" priority="827" timePeriod="lastWeek">
      <formula>AND(TODAY()-ROUNDDOWN(D2714,0)&gt;=(WEEKDAY(TODAY())),TODAY()-ROUNDDOWN(D2714,0)&lt;(WEEKDAY(TODAY())+7))</formula>
    </cfRule>
  </conditionalFormatting>
  <conditionalFormatting sqref="D2702">
    <cfRule type="timePeriod" dxfId="857" priority="826" timePeriod="lastWeek">
      <formula>AND(TODAY()-ROUNDDOWN(D2702,0)&gt;=(WEEKDAY(TODAY())),TODAY()-ROUNDDOWN(D2702,0)&lt;(WEEKDAY(TODAY())+7))</formula>
    </cfRule>
  </conditionalFormatting>
  <conditionalFormatting sqref="D2747:D2749">
    <cfRule type="timePeriod" dxfId="856" priority="825" timePeriod="lastWeek">
      <formula>AND(TODAY()-ROUNDDOWN(D2747,0)&gt;=(WEEKDAY(TODAY())),TODAY()-ROUNDDOWN(D2747,0)&lt;(WEEKDAY(TODAY())+7))</formula>
    </cfRule>
  </conditionalFormatting>
  <conditionalFormatting sqref="E2749">
    <cfRule type="timePeriod" dxfId="855" priority="824" timePeriod="lastWeek">
      <formula>AND(TODAY()-ROUNDDOWN(E2749,0)&gt;=(WEEKDAY(TODAY())),TODAY()-ROUNDDOWN(E2749,0)&lt;(WEEKDAY(TODAY())+7))</formula>
    </cfRule>
  </conditionalFormatting>
  <conditionalFormatting sqref="D2753:D2755">
    <cfRule type="timePeriod" dxfId="854" priority="823" timePeriod="lastWeek">
      <formula>AND(TODAY()-ROUNDDOWN(D2753,0)&gt;=(WEEKDAY(TODAY())),TODAY()-ROUNDDOWN(D2753,0)&lt;(WEEKDAY(TODAY())+7))</formula>
    </cfRule>
  </conditionalFormatting>
  <conditionalFormatting sqref="D2699">
    <cfRule type="timePeriod" dxfId="853" priority="822" timePeriod="lastWeek">
      <formula>AND(TODAY()-ROUNDDOWN(D2699,0)&gt;=(WEEKDAY(TODAY())),TODAY()-ROUNDDOWN(D2699,0)&lt;(WEEKDAY(TODAY())+7))</formula>
    </cfRule>
  </conditionalFormatting>
  <conditionalFormatting sqref="D2795">
    <cfRule type="timePeriod" dxfId="852" priority="821" timePeriod="lastWeek">
      <formula>AND(TODAY()-ROUNDDOWN(D2795,0)&gt;=(WEEKDAY(TODAY())),TODAY()-ROUNDDOWN(D2795,0)&lt;(WEEKDAY(TODAY())+7))</formula>
    </cfRule>
  </conditionalFormatting>
  <conditionalFormatting sqref="D2793">
    <cfRule type="timePeriod" dxfId="851" priority="820" timePeriod="lastWeek">
      <formula>AND(TODAY()-ROUNDDOWN(D2793,0)&gt;=(WEEKDAY(TODAY())),TODAY()-ROUNDDOWN(D2793,0)&lt;(WEEKDAY(TODAY())+7))</formula>
    </cfRule>
  </conditionalFormatting>
  <conditionalFormatting sqref="E2777">
    <cfRule type="timePeriod" dxfId="850" priority="819" timePeriod="lastWeek">
      <formula>AND(TODAY()-ROUNDDOWN(E2777,0)&gt;=(WEEKDAY(TODAY())),TODAY()-ROUNDDOWN(E2777,0)&lt;(WEEKDAY(TODAY())+7))</formula>
    </cfRule>
  </conditionalFormatting>
  <conditionalFormatting sqref="D2798">
    <cfRule type="timePeriod" dxfId="849" priority="818" timePeriod="lastWeek">
      <formula>AND(TODAY()-ROUNDDOWN(D2798,0)&gt;=(WEEKDAY(TODAY())),TODAY()-ROUNDDOWN(D2798,0)&lt;(WEEKDAY(TODAY())+7))</formula>
    </cfRule>
  </conditionalFormatting>
  <conditionalFormatting sqref="E2763">
    <cfRule type="timePeriod" dxfId="848" priority="817" timePeriod="lastWeek">
      <formula>AND(TODAY()-ROUNDDOWN(E2763,0)&gt;=(WEEKDAY(TODAY())),TODAY()-ROUNDDOWN(E2763,0)&lt;(WEEKDAY(TODAY())+7))</formula>
    </cfRule>
  </conditionalFormatting>
  <conditionalFormatting sqref="D2700">
    <cfRule type="timePeriod" dxfId="847" priority="816" timePeriod="lastWeek">
      <formula>AND(TODAY()-ROUNDDOWN(D2700,0)&gt;=(WEEKDAY(TODAY())),TODAY()-ROUNDDOWN(D2700,0)&lt;(WEEKDAY(TODAY())+7))</formula>
    </cfRule>
  </conditionalFormatting>
  <conditionalFormatting sqref="D2743">
    <cfRule type="timePeriod" dxfId="846" priority="815" timePeriod="lastWeek">
      <formula>AND(TODAY()-ROUNDDOWN(D2743,0)&gt;=(WEEKDAY(TODAY())),TODAY()-ROUNDDOWN(D2743,0)&lt;(WEEKDAY(TODAY())+7))</formula>
    </cfRule>
  </conditionalFormatting>
  <conditionalFormatting sqref="D2785">
    <cfRule type="timePeriod" dxfId="845" priority="814" timePeriod="lastWeek">
      <formula>AND(TODAY()-ROUNDDOWN(D2785,0)&gt;=(WEEKDAY(TODAY())),TODAY()-ROUNDDOWN(D2785,0)&lt;(WEEKDAY(TODAY())+7))</formula>
    </cfRule>
  </conditionalFormatting>
  <conditionalFormatting sqref="D2791">
    <cfRule type="timePeriod" dxfId="844" priority="813" timePeriod="lastWeek">
      <formula>AND(TODAY()-ROUNDDOWN(D2791,0)&gt;=(WEEKDAY(TODAY())),TODAY()-ROUNDDOWN(D2791,0)&lt;(WEEKDAY(TODAY())+7))</formula>
    </cfRule>
  </conditionalFormatting>
  <conditionalFormatting sqref="D2792">
    <cfRule type="timePeriod" dxfId="843" priority="812" timePeriod="lastWeek">
      <formula>AND(TODAY()-ROUNDDOWN(D2792,0)&gt;=(WEEKDAY(TODAY())),TODAY()-ROUNDDOWN(D2792,0)&lt;(WEEKDAY(TODAY())+7))</formula>
    </cfRule>
  </conditionalFormatting>
  <conditionalFormatting sqref="D2796">
    <cfRule type="timePeriod" dxfId="842" priority="811" timePeriod="lastWeek">
      <formula>AND(TODAY()-ROUNDDOWN(D2796,0)&gt;=(WEEKDAY(TODAY())),TODAY()-ROUNDDOWN(D2796,0)&lt;(WEEKDAY(TODAY())+7))</formula>
    </cfRule>
  </conditionalFormatting>
  <conditionalFormatting sqref="D2756">
    <cfRule type="timePeriod" dxfId="841" priority="810" timePeriod="lastWeek">
      <formula>AND(TODAY()-ROUNDDOWN(D2756,0)&gt;=(WEEKDAY(TODAY())),TODAY()-ROUNDDOWN(D2756,0)&lt;(WEEKDAY(TODAY())+7))</formula>
    </cfRule>
  </conditionalFormatting>
  <conditionalFormatting sqref="E2756">
    <cfRule type="timePeriod" dxfId="840" priority="809" timePeriod="lastWeek">
      <formula>AND(TODAY()-ROUNDDOWN(E2756,0)&gt;=(WEEKDAY(TODAY())),TODAY()-ROUNDDOWN(E2756,0)&lt;(WEEKDAY(TODAY())+7))</formula>
    </cfRule>
  </conditionalFormatting>
  <conditionalFormatting sqref="E2778">
    <cfRule type="timePeriod" dxfId="839" priority="808" timePeriod="lastWeek">
      <formula>AND(TODAY()-ROUNDDOWN(E2778,0)&gt;=(WEEKDAY(TODAY())),TODAY()-ROUNDDOWN(E2778,0)&lt;(WEEKDAY(TODAY())+7))</formula>
    </cfRule>
  </conditionalFormatting>
  <conditionalFormatting sqref="D2748">
    <cfRule type="timePeriod" dxfId="838" priority="807" timePeriod="lastWeek">
      <formula>AND(TODAY()-ROUNDDOWN(D2748,0)&gt;=(WEEKDAY(TODAY())),TODAY()-ROUNDDOWN(D2748,0)&lt;(WEEKDAY(TODAY())+7))</formula>
    </cfRule>
  </conditionalFormatting>
  <conditionalFormatting sqref="D2789">
    <cfRule type="timePeriod" dxfId="837" priority="806" timePeriod="lastWeek">
      <formula>AND(TODAY()-ROUNDDOWN(D2789,0)&gt;=(WEEKDAY(TODAY())),TODAY()-ROUNDDOWN(D2789,0)&lt;(WEEKDAY(TODAY())+7))</formula>
    </cfRule>
  </conditionalFormatting>
  <conditionalFormatting sqref="D2788">
    <cfRule type="timePeriod" dxfId="836" priority="805" timePeriod="lastWeek">
      <formula>AND(TODAY()-ROUNDDOWN(D2788,0)&gt;=(WEEKDAY(TODAY())),TODAY()-ROUNDDOWN(D2788,0)&lt;(WEEKDAY(TODAY())+7))</formula>
    </cfRule>
  </conditionalFormatting>
  <conditionalFormatting sqref="D2800">
    <cfRule type="timePeriod" dxfId="835" priority="804" timePeriod="lastWeek">
      <formula>AND(TODAY()-ROUNDDOWN(D2800,0)&gt;=(WEEKDAY(TODAY())),TODAY()-ROUNDDOWN(D2800,0)&lt;(WEEKDAY(TODAY())+7))</formula>
    </cfRule>
  </conditionalFormatting>
  <conditionalFormatting sqref="D2802">
    <cfRule type="timePeriod" dxfId="834" priority="803" timePeriod="lastWeek">
      <formula>AND(TODAY()-ROUNDDOWN(D2802,0)&gt;=(WEEKDAY(TODAY())),TODAY()-ROUNDDOWN(D2802,0)&lt;(WEEKDAY(TODAY())+7))</formula>
    </cfRule>
  </conditionalFormatting>
  <conditionalFormatting sqref="D2801">
    <cfRule type="timePeriod" dxfId="833" priority="802" timePeriod="lastWeek">
      <formula>AND(TODAY()-ROUNDDOWN(D2801,0)&gt;=(WEEKDAY(TODAY())),TODAY()-ROUNDDOWN(D2801,0)&lt;(WEEKDAY(TODAY())+7))</formula>
    </cfRule>
  </conditionalFormatting>
  <conditionalFormatting sqref="D2715">
    <cfRule type="timePeriod" dxfId="832" priority="801" timePeriod="lastWeek">
      <formula>AND(TODAY()-ROUNDDOWN(D2715,0)&gt;=(WEEKDAY(TODAY())),TODAY()-ROUNDDOWN(D2715,0)&lt;(WEEKDAY(TODAY())+7))</formula>
    </cfRule>
  </conditionalFormatting>
  <conditionalFormatting sqref="D2707">
    <cfRule type="timePeriod" dxfId="831" priority="800" timePeriod="lastWeek">
      <formula>AND(TODAY()-ROUNDDOWN(D2707,0)&gt;=(WEEKDAY(TODAY())),TODAY()-ROUNDDOWN(D2707,0)&lt;(WEEKDAY(TODAY())+7))</formula>
    </cfRule>
  </conditionalFormatting>
  <conditionalFormatting sqref="D2719">
    <cfRule type="timePeriod" dxfId="830" priority="799" timePeriod="lastWeek">
      <formula>AND(TODAY()-ROUNDDOWN(D2719,0)&gt;=(WEEKDAY(TODAY())),TODAY()-ROUNDDOWN(D2719,0)&lt;(WEEKDAY(TODAY())+7))</formula>
    </cfRule>
  </conditionalFormatting>
  <conditionalFormatting sqref="D2756">
    <cfRule type="timePeriod" dxfId="829" priority="798" timePeriod="lastWeek">
      <formula>AND(TODAY()-ROUNDDOWN(D2756,0)&gt;=(WEEKDAY(TODAY())),TODAY()-ROUNDDOWN(D2756,0)&lt;(WEEKDAY(TODAY())+7))</formula>
    </cfRule>
  </conditionalFormatting>
  <conditionalFormatting sqref="D2791">
    <cfRule type="timePeriod" dxfId="828" priority="797" timePeriod="lastWeek">
      <formula>AND(TODAY()-ROUNDDOWN(D2791,0)&gt;=(WEEKDAY(TODAY())),TODAY()-ROUNDDOWN(D2791,0)&lt;(WEEKDAY(TODAY())+7))</formula>
    </cfRule>
  </conditionalFormatting>
  <conditionalFormatting sqref="D2755">
    <cfRule type="timePeriod" dxfId="827" priority="796" timePeriod="lastWeek">
      <formula>AND(TODAY()-ROUNDDOWN(D2755,0)&gt;=(WEEKDAY(TODAY())),TODAY()-ROUNDDOWN(D2755,0)&lt;(WEEKDAY(TODAY())+7))</formula>
    </cfRule>
  </conditionalFormatting>
  <conditionalFormatting sqref="D2740">
    <cfRule type="timePeriod" dxfId="826" priority="795" timePeriod="lastWeek">
      <formula>AND(TODAY()-ROUNDDOWN(D2740,0)&gt;=(WEEKDAY(TODAY())),TODAY()-ROUNDDOWN(D2740,0)&lt;(WEEKDAY(TODAY())+7))</formula>
    </cfRule>
  </conditionalFormatting>
  <conditionalFormatting sqref="D2800">
    <cfRule type="timePeriod" dxfId="825" priority="794" timePeriod="lastWeek">
      <formula>AND(TODAY()-ROUNDDOWN(D2800,0)&gt;=(WEEKDAY(TODAY())),TODAY()-ROUNDDOWN(D2800,0)&lt;(WEEKDAY(TODAY())+7))</formula>
    </cfRule>
  </conditionalFormatting>
  <conditionalFormatting sqref="D2737">
    <cfRule type="timePeriod" dxfId="824" priority="793" timePeriod="lastWeek">
      <formula>AND(TODAY()-ROUNDDOWN(D2737,0)&gt;=(WEEKDAY(TODAY())),TODAY()-ROUNDDOWN(D2737,0)&lt;(WEEKDAY(TODAY())+7))</formula>
    </cfRule>
  </conditionalFormatting>
  <conditionalFormatting sqref="D2718">
    <cfRule type="timePeriod" dxfId="823" priority="792" timePeriod="lastWeek">
      <formula>AND(TODAY()-ROUNDDOWN(D2718,0)&gt;=(WEEKDAY(TODAY())),TODAY()-ROUNDDOWN(D2718,0)&lt;(WEEKDAY(TODAY())+7))</formula>
    </cfRule>
  </conditionalFormatting>
  <conditionalFormatting sqref="E2798">
    <cfRule type="timePeriod" dxfId="822" priority="791" timePeriod="lastWeek">
      <formula>AND(TODAY()-ROUNDDOWN(E2798,0)&gt;=(WEEKDAY(TODAY())),TODAY()-ROUNDDOWN(E2798,0)&lt;(WEEKDAY(TODAY())+7))</formula>
    </cfRule>
  </conditionalFormatting>
  <conditionalFormatting sqref="D2801">
    <cfRule type="timePeriod" dxfId="821" priority="790" timePeriod="lastWeek">
      <formula>AND(TODAY()-ROUNDDOWN(D2801,0)&gt;=(WEEKDAY(TODAY())),TODAY()-ROUNDDOWN(D2801,0)&lt;(WEEKDAY(TODAY())+7))</formula>
    </cfRule>
  </conditionalFormatting>
  <conditionalFormatting sqref="D2702">
    <cfRule type="timePeriod" dxfId="820" priority="789" timePeriod="lastWeek">
      <formula>AND(TODAY()-ROUNDDOWN(D2702,0)&gt;=(WEEKDAY(TODAY())),TODAY()-ROUNDDOWN(D2702,0)&lt;(WEEKDAY(TODAY())+7))</formula>
    </cfRule>
  </conditionalFormatting>
  <conditionalFormatting sqref="D2789">
    <cfRule type="timePeriod" dxfId="819" priority="788" timePeriod="lastWeek">
      <formula>AND(TODAY()-ROUNDDOWN(D2789,0)&gt;=(WEEKDAY(TODAY())),TODAY()-ROUNDDOWN(D2789,0)&lt;(WEEKDAY(TODAY())+7))</formula>
    </cfRule>
  </conditionalFormatting>
  <conditionalFormatting sqref="D2742">
    <cfRule type="timePeriod" dxfId="818" priority="787" timePeriod="lastWeek">
      <formula>AND(TODAY()-ROUNDDOWN(D2742,0)&gt;=(WEEKDAY(TODAY())),TODAY()-ROUNDDOWN(D2742,0)&lt;(WEEKDAY(TODAY())+7))</formula>
    </cfRule>
  </conditionalFormatting>
  <conditionalFormatting sqref="D2747">
    <cfRule type="timePeriod" dxfId="817" priority="786" timePeriod="lastWeek">
      <formula>AND(TODAY()-ROUNDDOWN(D2747,0)&gt;=(WEEKDAY(TODAY())),TODAY()-ROUNDDOWN(D2747,0)&lt;(WEEKDAY(TODAY())+7))</formula>
    </cfRule>
  </conditionalFormatting>
  <conditionalFormatting sqref="D2746">
    <cfRule type="timePeriod" dxfId="816" priority="785" timePeriod="lastWeek">
      <formula>AND(TODAY()-ROUNDDOWN(D2746,0)&gt;=(WEEKDAY(TODAY())),TODAY()-ROUNDDOWN(D2746,0)&lt;(WEEKDAY(TODAY())+7))</formula>
    </cfRule>
  </conditionalFormatting>
  <conditionalFormatting sqref="D2788">
    <cfRule type="timePeriod" dxfId="815" priority="784" timePeriod="lastWeek">
      <formula>AND(TODAY()-ROUNDDOWN(D2788,0)&gt;=(WEEKDAY(TODAY())),TODAY()-ROUNDDOWN(D2788,0)&lt;(WEEKDAY(TODAY())+7))</formula>
    </cfRule>
  </conditionalFormatting>
  <conditionalFormatting sqref="D2717">
    <cfRule type="timePeriod" dxfId="814" priority="783" timePeriod="lastWeek">
      <formula>AND(TODAY()-ROUNDDOWN(D2717,0)&gt;=(WEEKDAY(TODAY())),TODAY()-ROUNDDOWN(D2717,0)&lt;(WEEKDAY(TODAY())+7))</formula>
    </cfRule>
  </conditionalFormatting>
  <conditionalFormatting sqref="D2709">
    <cfRule type="timePeriod" dxfId="813" priority="782" timePeriod="lastWeek">
      <formula>AND(TODAY()-ROUNDDOWN(D2709,0)&gt;=(WEEKDAY(TODAY())),TODAY()-ROUNDDOWN(D2709,0)&lt;(WEEKDAY(TODAY())+7))</formula>
    </cfRule>
  </conditionalFormatting>
  <conditionalFormatting sqref="D2802">
    <cfRule type="timePeriod" dxfId="812" priority="781" timePeriod="lastWeek">
      <formula>AND(TODAY()-ROUNDDOWN(D2802,0)&gt;=(WEEKDAY(TODAY())),TODAY()-ROUNDDOWN(D2802,0)&lt;(WEEKDAY(TODAY())+7))</formula>
    </cfRule>
  </conditionalFormatting>
  <conditionalFormatting sqref="D2740">
    <cfRule type="timePeriod" dxfId="811" priority="780" timePeriod="lastWeek">
      <formula>AND(TODAY()-ROUNDDOWN(D2740,0)&gt;=(WEEKDAY(TODAY())),TODAY()-ROUNDDOWN(D2740,0)&lt;(WEEKDAY(TODAY())+7))</formula>
    </cfRule>
  </conditionalFormatting>
  <conditionalFormatting sqref="D2741">
    <cfRule type="timePeriod" dxfId="810" priority="779" timePeriod="lastWeek">
      <formula>AND(TODAY()-ROUNDDOWN(D2741,0)&gt;=(WEEKDAY(TODAY())),TODAY()-ROUNDDOWN(D2741,0)&lt;(WEEKDAY(TODAY())+7))</formula>
    </cfRule>
  </conditionalFormatting>
  <conditionalFormatting sqref="D2716">
    <cfRule type="timePeriod" dxfId="809" priority="778" timePeriod="lastWeek">
      <formula>AND(TODAY()-ROUNDDOWN(D2716,0)&gt;=(WEEKDAY(TODAY())),TODAY()-ROUNDDOWN(D2716,0)&lt;(WEEKDAY(TODAY())+7))</formula>
    </cfRule>
  </conditionalFormatting>
  <conditionalFormatting sqref="D2699">
    <cfRule type="timePeriod" dxfId="808" priority="777" timePeriod="lastWeek">
      <formula>AND(TODAY()-ROUNDDOWN(D2699,0)&gt;=(WEEKDAY(TODAY())),TODAY()-ROUNDDOWN(D2699,0)&lt;(WEEKDAY(TODAY())+7))</formula>
    </cfRule>
  </conditionalFormatting>
  <conditionalFormatting sqref="E2792">
    <cfRule type="timePeriod" dxfId="807" priority="776" timePeriod="lastWeek">
      <formula>AND(TODAY()-ROUNDDOWN(E2792,0)&gt;=(WEEKDAY(TODAY())),TODAY()-ROUNDDOWN(E2792,0)&lt;(WEEKDAY(TODAY())+7))</formula>
    </cfRule>
  </conditionalFormatting>
  <conditionalFormatting sqref="D2754">
    <cfRule type="timePeriod" dxfId="806" priority="775" timePeriod="lastWeek">
      <formula>AND(TODAY()-ROUNDDOWN(D2754,0)&gt;=(WEEKDAY(TODAY())),TODAY()-ROUNDDOWN(D2754,0)&lt;(WEEKDAY(TODAY())+7))</formula>
    </cfRule>
  </conditionalFormatting>
  <conditionalFormatting sqref="D2785">
    <cfRule type="timePeriod" dxfId="805" priority="774" timePeriod="lastWeek">
      <formula>AND(TODAY()-ROUNDDOWN(D2785,0)&gt;=(WEEKDAY(TODAY())),TODAY()-ROUNDDOWN(D2785,0)&lt;(WEEKDAY(TODAY())+7))</formula>
    </cfRule>
  </conditionalFormatting>
  <conditionalFormatting sqref="E2797">
    <cfRule type="timePeriod" dxfId="804" priority="773" timePeriod="lastWeek">
      <formula>AND(TODAY()-ROUNDDOWN(E2797,0)&gt;=(WEEKDAY(TODAY())),TODAY()-ROUNDDOWN(E2797,0)&lt;(WEEKDAY(TODAY())+7))</formula>
    </cfRule>
  </conditionalFormatting>
  <conditionalFormatting sqref="E2800">
    <cfRule type="timePeriod" dxfId="803" priority="772" timePeriod="lastWeek">
      <formula>AND(TODAY()-ROUNDDOWN(E2800,0)&gt;=(WEEKDAY(TODAY())),TODAY()-ROUNDDOWN(E2800,0)&lt;(WEEKDAY(TODAY())+7))</formula>
    </cfRule>
  </conditionalFormatting>
  <conditionalFormatting sqref="D2700">
    <cfRule type="timePeriod" dxfId="802" priority="771" timePeriod="lastWeek">
      <formula>AND(TODAY()-ROUNDDOWN(D2700,0)&gt;=(WEEKDAY(TODAY())),TODAY()-ROUNDDOWN(D2700,0)&lt;(WEEKDAY(TODAY())+7))</formula>
    </cfRule>
  </conditionalFormatting>
  <conditionalFormatting sqref="D2714">
    <cfRule type="timePeriod" dxfId="801" priority="770" timePeriod="lastWeek">
      <formula>AND(TODAY()-ROUNDDOWN(D2714,0)&gt;=(WEEKDAY(TODAY())),TODAY()-ROUNDDOWN(D2714,0)&lt;(WEEKDAY(TODAY())+7))</formula>
    </cfRule>
  </conditionalFormatting>
  <conditionalFormatting sqref="E2714">
    <cfRule type="timePeriod" dxfId="800" priority="769" timePeriod="lastWeek">
      <formula>AND(TODAY()-ROUNDDOWN(E2714,0)&gt;=(WEEKDAY(TODAY())),TODAY()-ROUNDDOWN(E2714,0)&lt;(WEEKDAY(TODAY())+7))</formula>
    </cfRule>
  </conditionalFormatting>
  <conditionalFormatting sqref="E2717">
    <cfRule type="timePeriod" dxfId="799" priority="768" timePeriod="lastWeek">
      <formula>AND(TODAY()-ROUNDDOWN(E2717,0)&gt;=(WEEKDAY(TODAY())),TODAY()-ROUNDDOWN(E2717,0)&lt;(WEEKDAY(TODAY())+7))</formula>
    </cfRule>
  </conditionalFormatting>
  <conditionalFormatting sqref="D2735">
    <cfRule type="timePeriod" dxfId="798" priority="767" timePeriod="lastWeek">
      <formula>AND(TODAY()-ROUNDDOWN(D2735,0)&gt;=(WEEKDAY(TODAY())),TODAY()-ROUNDDOWN(D2735,0)&lt;(WEEKDAY(TODAY())+7))</formula>
    </cfRule>
  </conditionalFormatting>
  <conditionalFormatting sqref="D2743">
    <cfRule type="timePeriod" dxfId="797" priority="766" timePeriod="lastWeek">
      <formula>AND(TODAY()-ROUNDDOWN(D2743,0)&gt;=(WEEKDAY(TODAY())),TODAY()-ROUNDDOWN(D2743,0)&lt;(WEEKDAY(TODAY())+7))</formula>
    </cfRule>
  </conditionalFormatting>
  <conditionalFormatting sqref="E2760">
    <cfRule type="timePeriod" dxfId="796" priority="765" timePeriod="lastWeek">
      <formula>AND(TODAY()-ROUNDDOWN(E2760,0)&gt;=(WEEKDAY(TODAY())),TODAY()-ROUNDDOWN(E2760,0)&lt;(WEEKDAY(TODAY())+7))</formula>
    </cfRule>
  </conditionalFormatting>
  <conditionalFormatting sqref="E2757">
    <cfRule type="timePeriod" dxfId="795" priority="764" timePeriod="lastWeek">
      <formula>AND(TODAY()-ROUNDDOWN(E2757,0)&gt;=(WEEKDAY(TODAY())),TODAY()-ROUNDDOWN(E2757,0)&lt;(WEEKDAY(TODAY())+7))</formula>
    </cfRule>
  </conditionalFormatting>
  <conditionalFormatting sqref="D2757">
    <cfRule type="timePeriod" dxfId="794" priority="763" timePeriod="lastWeek">
      <formula>AND(TODAY()-ROUNDDOWN(D2757,0)&gt;=(WEEKDAY(TODAY())),TODAY()-ROUNDDOWN(D2757,0)&lt;(WEEKDAY(TODAY())+7))</formula>
    </cfRule>
  </conditionalFormatting>
  <conditionalFormatting sqref="D2757">
    <cfRule type="timePeriod" dxfId="793" priority="762" timePeriod="lastWeek">
      <formula>AND(TODAY()-ROUNDDOWN(D2757,0)&gt;=(WEEKDAY(TODAY())),TODAY()-ROUNDDOWN(D2757,0)&lt;(WEEKDAY(TODAY())+7))</formula>
    </cfRule>
  </conditionalFormatting>
  <conditionalFormatting sqref="D2786">
    <cfRule type="timePeriod" dxfId="792" priority="761" timePeriod="lastWeek">
      <formula>AND(TODAY()-ROUNDDOWN(D2786,0)&gt;=(WEEKDAY(TODAY())),TODAY()-ROUNDDOWN(D2786,0)&lt;(WEEKDAY(TODAY())+7))</formula>
    </cfRule>
  </conditionalFormatting>
  <conditionalFormatting sqref="D2786">
    <cfRule type="timePeriod" dxfId="791" priority="760" timePeriod="lastWeek">
      <formula>AND(TODAY()-ROUNDDOWN(D2786,0)&gt;=(WEEKDAY(TODAY())),TODAY()-ROUNDDOWN(D2786,0)&lt;(WEEKDAY(TODAY())+7))</formula>
    </cfRule>
  </conditionalFormatting>
  <conditionalFormatting sqref="D2704">
    <cfRule type="timePeriod" dxfId="790" priority="759" timePeriod="lastWeek">
      <formula>AND(TODAY()-ROUNDDOWN(D2704,0)&gt;=(WEEKDAY(TODAY())),TODAY()-ROUNDDOWN(D2704,0)&lt;(WEEKDAY(TODAY())+7))</formula>
    </cfRule>
  </conditionalFormatting>
  <conditionalFormatting sqref="D2704">
    <cfRule type="timePeriod" dxfId="789" priority="758" timePeriod="lastWeek">
      <formula>AND(TODAY()-ROUNDDOWN(D2704,0)&gt;=(WEEKDAY(TODAY())),TODAY()-ROUNDDOWN(D2704,0)&lt;(WEEKDAY(TODAY())+7))</formula>
    </cfRule>
  </conditionalFormatting>
  <conditionalFormatting sqref="E2709">
    <cfRule type="timePeriod" dxfId="788" priority="757" timePeriod="lastWeek">
      <formula>AND(TODAY()-ROUNDDOWN(E2709,0)&gt;=(WEEKDAY(TODAY())),TODAY()-ROUNDDOWN(E2709,0)&lt;(WEEKDAY(TODAY())+7))</formula>
    </cfRule>
  </conditionalFormatting>
  <conditionalFormatting sqref="E2707">
    <cfRule type="timePeriod" dxfId="787" priority="756" timePeriod="lastWeek">
      <formula>AND(TODAY()-ROUNDDOWN(E2707,0)&gt;=(WEEKDAY(TODAY())),TODAY()-ROUNDDOWN(E2707,0)&lt;(WEEKDAY(TODAY())+7))</formula>
    </cfRule>
  </conditionalFormatting>
  <conditionalFormatting sqref="D2722">
    <cfRule type="timePeriod" dxfId="786" priority="755" timePeriod="lastWeek">
      <formula>AND(TODAY()-ROUNDDOWN(D2722,0)&gt;=(WEEKDAY(TODAY())),TODAY()-ROUNDDOWN(D2722,0)&lt;(WEEKDAY(TODAY())+7))</formula>
    </cfRule>
  </conditionalFormatting>
  <conditionalFormatting sqref="D2722">
    <cfRule type="timePeriod" dxfId="785" priority="754" timePeriod="lastWeek">
      <formula>AND(TODAY()-ROUNDDOWN(D2722,0)&gt;=(WEEKDAY(TODAY())),TODAY()-ROUNDDOWN(D2722,0)&lt;(WEEKDAY(TODAY())+7))</formula>
    </cfRule>
  </conditionalFormatting>
  <conditionalFormatting sqref="D2725">
    <cfRule type="timePeriod" dxfId="784" priority="753" timePeriod="lastWeek">
      <formula>AND(TODAY()-ROUNDDOWN(D2725,0)&gt;=(WEEKDAY(TODAY())),TODAY()-ROUNDDOWN(D2725,0)&lt;(WEEKDAY(TODAY())+7))</formula>
    </cfRule>
  </conditionalFormatting>
  <conditionalFormatting sqref="D2725">
    <cfRule type="timePeriod" dxfId="783" priority="752" timePeriod="lastWeek">
      <formula>AND(TODAY()-ROUNDDOWN(D2725,0)&gt;=(WEEKDAY(TODAY())),TODAY()-ROUNDDOWN(D2725,0)&lt;(WEEKDAY(TODAY())+7))</formula>
    </cfRule>
  </conditionalFormatting>
  <conditionalFormatting sqref="D2730">
    <cfRule type="timePeriod" dxfId="782" priority="751" timePeriod="lastWeek">
      <formula>AND(TODAY()-ROUNDDOWN(D2730,0)&gt;=(WEEKDAY(TODAY())),TODAY()-ROUNDDOWN(D2730,0)&lt;(WEEKDAY(TODAY())+7))</formula>
    </cfRule>
  </conditionalFormatting>
  <conditionalFormatting sqref="D2745">
    <cfRule type="timePeriod" dxfId="781" priority="750" timePeriod="lastWeek">
      <formula>AND(TODAY()-ROUNDDOWN(D2745,0)&gt;=(WEEKDAY(TODAY())),TODAY()-ROUNDDOWN(D2745,0)&lt;(WEEKDAY(TODAY())+7))</formula>
    </cfRule>
  </conditionalFormatting>
  <conditionalFormatting sqref="E2759">
    <cfRule type="timePeriod" dxfId="780" priority="749" timePeriod="lastWeek">
      <formula>AND(TODAY()-ROUNDDOWN(E2759,0)&gt;=(WEEKDAY(TODAY())),TODAY()-ROUNDDOWN(E2759,0)&lt;(WEEKDAY(TODAY())+7))</formula>
    </cfRule>
  </conditionalFormatting>
  <conditionalFormatting sqref="E2762">
    <cfRule type="timePeriod" dxfId="779" priority="748" timePeriod="lastWeek">
      <formula>AND(TODAY()-ROUNDDOWN(E2762,0)&gt;=(WEEKDAY(TODAY())),TODAY()-ROUNDDOWN(E2762,0)&lt;(WEEKDAY(TODAY())+7))</formula>
    </cfRule>
  </conditionalFormatting>
  <conditionalFormatting sqref="D2790">
    <cfRule type="timePeriod" dxfId="778" priority="747" timePeriod="lastWeek">
      <formula>AND(TODAY()-ROUNDDOWN(D2790,0)&gt;=(WEEKDAY(TODAY())),TODAY()-ROUNDDOWN(D2790,0)&lt;(WEEKDAY(TODAY())+7))</formula>
    </cfRule>
  </conditionalFormatting>
  <conditionalFormatting sqref="E2793">
    <cfRule type="timePeriod" dxfId="777" priority="746" timePeriod="lastWeek">
      <formula>AND(TODAY()-ROUNDDOWN(E2793,0)&gt;=(WEEKDAY(TODAY())),TODAY()-ROUNDDOWN(E2793,0)&lt;(WEEKDAY(TODAY())+7))</formula>
    </cfRule>
  </conditionalFormatting>
  <conditionalFormatting sqref="D2799">
    <cfRule type="timePeriod" dxfId="776" priority="745" timePeriod="lastWeek">
      <formula>AND(TODAY()-ROUNDDOWN(D2799,0)&gt;=(WEEKDAY(TODAY())),TODAY()-ROUNDDOWN(D2799,0)&lt;(WEEKDAY(TODAY())+7))</formula>
    </cfRule>
  </conditionalFormatting>
  <conditionalFormatting sqref="D2799">
    <cfRule type="timePeriod" dxfId="775" priority="744" timePeriod="lastWeek">
      <formula>AND(TODAY()-ROUNDDOWN(D2799,0)&gt;=(WEEKDAY(TODAY())),TODAY()-ROUNDDOWN(D2799,0)&lt;(WEEKDAY(TODAY())+7))</formula>
    </cfRule>
  </conditionalFormatting>
  <conditionalFormatting sqref="D2705">
    <cfRule type="timePeriod" dxfId="774" priority="743" timePeriod="lastWeek">
      <formula>AND(TODAY()-ROUNDDOWN(D2705,0)&gt;=(WEEKDAY(TODAY())),TODAY()-ROUNDDOWN(D2705,0)&lt;(WEEKDAY(TODAY())+7))</formula>
    </cfRule>
  </conditionalFormatting>
  <conditionalFormatting sqref="D2705">
    <cfRule type="timePeriod" dxfId="773" priority="742" timePeriod="lastWeek">
      <formula>AND(TODAY()-ROUNDDOWN(D2705,0)&gt;=(WEEKDAY(TODAY())),TODAY()-ROUNDDOWN(D2705,0)&lt;(WEEKDAY(TODAY())+7))</formula>
    </cfRule>
  </conditionalFormatting>
  <conditionalFormatting sqref="E2705">
    <cfRule type="timePeriod" dxfId="772" priority="741" timePeriod="lastWeek">
      <formula>AND(TODAY()-ROUNDDOWN(E2705,0)&gt;=(WEEKDAY(TODAY())),TODAY()-ROUNDDOWN(E2705,0)&lt;(WEEKDAY(TODAY())+7))</formula>
    </cfRule>
  </conditionalFormatting>
  <conditionalFormatting sqref="D2710">
    <cfRule type="timePeriod" dxfId="771" priority="740" timePeriod="lastWeek">
      <formula>AND(TODAY()-ROUNDDOWN(D2710,0)&gt;=(WEEKDAY(TODAY())),TODAY()-ROUNDDOWN(D2710,0)&lt;(WEEKDAY(TODAY())+7))</formula>
    </cfRule>
  </conditionalFormatting>
  <conditionalFormatting sqref="D2710">
    <cfRule type="timePeriod" dxfId="770" priority="739" timePeriod="lastWeek">
      <formula>AND(TODAY()-ROUNDDOWN(D2710,0)&gt;=(WEEKDAY(TODAY())),TODAY()-ROUNDDOWN(D2710,0)&lt;(WEEKDAY(TODAY())+7))</formula>
    </cfRule>
  </conditionalFormatting>
  <conditionalFormatting sqref="E2710">
    <cfRule type="timePeriod" dxfId="769" priority="738" timePeriod="lastWeek">
      <formula>AND(TODAY()-ROUNDDOWN(E2710,0)&gt;=(WEEKDAY(TODAY())),TODAY()-ROUNDDOWN(E2710,0)&lt;(WEEKDAY(TODAY())+7))</formula>
    </cfRule>
  </conditionalFormatting>
  <conditionalFormatting sqref="D2711">
    <cfRule type="timePeriod" dxfId="768" priority="737" timePeriod="lastWeek">
      <formula>AND(TODAY()-ROUNDDOWN(D2711,0)&gt;=(WEEKDAY(TODAY())),TODAY()-ROUNDDOWN(D2711,0)&lt;(WEEKDAY(TODAY())+7))</formula>
    </cfRule>
  </conditionalFormatting>
  <conditionalFormatting sqref="D2711">
    <cfRule type="timePeriod" dxfId="767" priority="736" timePeriod="lastWeek">
      <formula>AND(TODAY()-ROUNDDOWN(D2711,0)&gt;=(WEEKDAY(TODAY())),TODAY()-ROUNDDOWN(D2711,0)&lt;(WEEKDAY(TODAY())+7))</formula>
    </cfRule>
  </conditionalFormatting>
  <conditionalFormatting sqref="E2711">
    <cfRule type="timePeriod" dxfId="766" priority="735" timePeriod="lastWeek">
      <formula>AND(TODAY()-ROUNDDOWN(E2711,0)&gt;=(WEEKDAY(TODAY())),TODAY()-ROUNDDOWN(E2711,0)&lt;(WEEKDAY(TODAY())+7))</formula>
    </cfRule>
  </conditionalFormatting>
  <conditionalFormatting sqref="D2712">
    <cfRule type="timePeriod" dxfId="765" priority="734" timePeriod="lastWeek">
      <formula>AND(TODAY()-ROUNDDOWN(D2712,0)&gt;=(WEEKDAY(TODAY())),TODAY()-ROUNDDOWN(D2712,0)&lt;(WEEKDAY(TODAY())+7))</formula>
    </cfRule>
  </conditionalFormatting>
  <conditionalFormatting sqref="D2712">
    <cfRule type="timePeriod" dxfId="764" priority="733" timePeriod="lastWeek">
      <formula>AND(TODAY()-ROUNDDOWN(D2712,0)&gt;=(WEEKDAY(TODAY())),TODAY()-ROUNDDOWN(D2712,0)&lt;(WEEKDAY(TODAY())+7))</formula>
    </cfRule>
  </conditionalFormatting>
  <conditionalFormatting sqref="E2712">
    <cfRule type="timePeriod" dxfId="763" priority="732" timePeriod="lastWeek">
      <formula>AND(TODAY()-ROUNDDOWN(E2712,0)&gt;=(WEEKDAY(TODAY())),TODAY()-ROUNDDOWN(E2712,0)&lt;(WEEKDAY(TODAY())+7))</formula>
    </cfRule>
  </conditionalFormatting>
  <conditionalFormatting sqref="D2713">
    <cfRule type="timePeriod" dxfId="762" priority="731" timePeriod="lastWeek">
      <formula>AND(TODAY()-ROUNDDOWN(D2713,0)&gt;=(WEEKDAY(TODAY())),TODAY()-ROUNDDOWN(D2713,0)&lt;(WEEKDAY(TODAY())+7))</formula>
    </cfRule>
  </conditionalFormatting>
  <conditionalFormatting sqref="D2713">
    <cfRule type="timePeriod" dxfId="761" priority="730" timePeriod="lastWeek">
      <formula>AND(TODAY()-ROUNDDOWN(D2713,0)&gt;=(WEEKDAY(TODAY())),TODAY()-ROUNDDOWN(D2713,0)&lt;(WEEKDAY(TODAY())+7))</formula>
    </cfRule>
  </conditionalFormatting>
  <conditionalFormatting sqref="E2713">
    <cfRule type="timePeriod" dxfId="760" priority="729" timePeriod="lastWeek">
      <formula>AND(TODAY()-ROUNDDOWN(E2713,0)&gt;=(WEEKDAY(TODAY())),TODAY()-ROUNDDOWN(E2713,0)&lt;(WEEKDAY(TODAY())+7))</formula>
    </cfRule>
  </conditionalFormatting>
  <conditionalFormatting sqref="D2720">
    <cfRule type="timePeriod" dxfId="759" priority="728" timePeriod="lastWeek">
      <formula>AND(TODAY()-ROUNDDOWN(D2720,0)&gt;=(WEEKDAY(TODAY())),TODAY()-ROUNDDOWN(D2720,0)&lt;(WEEKDAY(TODAY())+7))</formula>
    </cfRule>
  </conditionalFormatting>
  <conditionalFormatting sqref="D2720">
    <cfRule type="timePeriod" dxfId="758" priority="727" timePeriod="lastWeek">
      <formula>AND(TODAY()-ROUNDDOWN(D2720,0)&gt;=(WEEKDAY(TODAY())),TODAY()-ROUNDDOWN(D2720,0)&lt;(WEEKDAY(TODAY())+7))</formula>
    </cfRule>
  </conditionalFormatting>
  <conditionalFormatting sqref="D2721">
    <cfRule type="timePeriod" dxfId="757" priority="726" timePeriod="lastWeek">
      <formula>AND(TODAY()-ROUNDDOWN(D2721,0)&gt;=(WEEKDAY(TODAY())),TODAY()-ROUNDDOWN(D2721,0)&lt;(WEEKDAY(TODAY())+7))</formula>
    </cfRule>
  </conditionalFormatting>
  <conditionalFormatting sqref="D2721">
    <cfRule type="timePeriod" dxfId="756" priority="725" timePeriod="lastWeek">
      <formula>AND(TODAY()-ROUNDDOWN(D2721,0)&gt;=(WEEKDAY(TODAY())),TODAY()-ROUNDDOWN(D2721,0)&lt;(WEEKDAY(TODAY())+7))</formula>
    </cfRule>
  </conditionalFormatting>
  <conditionalFormatting sqref="D2734">
    <cfRule type="timePeriod" dxfId="755" priority="724" timePeriod="lastWeek">
      <formula>AND(TODAY()-ROUNDDOWN(D2734,0)&gt;=(WEEKDAY(TODAY())),TODAY()-ROUNDDOWN(D2734,0)&lt;(WEEKDAY(TODAY())+7))</formula>
    </cfRule>
  </conditionalFormatting>
  <conditionalFormatting sqref="D2734">
    <cfRule type="timePeriod" dxfId="754" priority="723" timePeriod="lastWeek">
      <formula>AND(TODAY()-ROUNDDOWN(D2734,0)&gt;=(WEEKDAY(TODAY())),TODAY()-ROUNDDOWN(D2734,0)&lt;(WEEKDAY(TODAY())+7))</formula>
    </cfRule>
  </conditionalFormatting>
  <conditionalFormatting sqref="D2736">
    <cfRule type="timePeriod" dxfId="753" priority="722" timePeriod="lastWeek">
      <formula>AND(TODAY()-ROUNDDOWN(D2736,0)&gt;=(WEEKDAY(TODAY())),TODAY()-ROUNDDOWN(D2736,0)&lt;(WEEKDAY(TODAY())+7))</formula>
    </cfRule>
  </conditionalFormatting>
  <conditionalFormatting sqref="D2736">
    <cfRule type="timePeriod" dxfId="752" priority="721" timePeriod="lastWeek">
      <formula>AND(TODAY()-ROUNDDOWN(D2736,0)&gt;=(WEEKDAY(TODAY())),TODAY()-ROUNDDOWN(D2736,0)&lt;(WEEKDAY(TODAY())+7))</formula>
    </cfRule>
  </conditionalFormatting>
  <conditionalFormatting sqref="D2738">
    <cfRule type="timePeriod" dxfId="751" priority="720" timePeriod="lastWeek">
      <formula>AND(TODAY()-ROUNDDOWN(D2738,0)&gt;=(WEEKDAY(TODAY())),TODAY()-ROUNDDOWN(D2738,0)&lt;(WEEKDAY(TODAY())+7))</formula>
    </cfRule>
  </conditionalFormatting>
  <conditionalFormatting sqref="D2738">
    <cfRule type="timePeriod" dxfId="750" priority="719" timePeriod="lastWeek">
      <formula>AND(TODAY()-ROUNDDOWN(D2738,0)&gt;=(WEEKDAY(TODAY())),TODAY()-ROUNDDOWN(D2738,0)&lt;(WEEKDAY(TODAY())+7))</formula>
    </cfRule>
  </conditionalFormatting>
  <conditionalFormatting sqref="D2751">
    <cfRule type="timePeriod" dxfId="749" priority="718" timePeriod="lastWeek">
      <formula>AND(TODAY()-ROUNDDOWN(D2751,0)&gt;=(WEEKDAY(TODAY())),TODAY()-ROUNDDOWN(D2751,0)&lt;(WEEKDAY(TODAY())+7))</formula>
    </cfRule>
  </conditionalFormatting>
  <conditionalFormatting sqref="E2751">
    <cfRule type="timePeriod" dxfId="748" priority="717" timePeriod="lastWeek">
      <formula>AND(TODAY()-ROUNDDOWN(E2751,0)&gt;=(WEEKDAY(TODAY())),TODAY()-ROUNDDOWN(E2751,0)&lt;(WEEKDAY(TODAY())+7))</formula>
    </cfRule>
  </conditionalFormatting>
  <conditionalFormatting sqref="D2752">
    <cfRule type="timePeriod" dxfId="747" priority="716" timePeriod="lastWeek">
      <formula>AND(TODAY()-ROUNDDOWN(D2752,0)&gt;=(WEEKDAY(TODAY())),TODAY()-ROUNDDOWN(D2752,0)&lt;(WEEKDAY(TODAY())+7))</formula>
    </cfRule>
  </conditionalFormatting>
  <conditionalFormatting sqref="E2752">
    <cfRule type="timePeriod" dxfId="746" priority="715" timePeriod="lastWeek">
      <formula>AND(TODAY()-ROUNDDOWN(E2752,0)&gt;=(WEEKDAY(TODAY())),TODAY()-ROUNDDOWN(E2752,0)&lt;(WEEKDAY(TODAY())+7))</formula>
    </cfRule>
  </conditionalFormatting>
  <conditionalFormatting sqref="E2755">
    <cfRule type="timePeriod" dxfId="745" priority="714" timePeriod="lastWeek">
      <formula>AND(TODAY()-ROUNDDOWN(E2755,0)&gt;=(WEEKDAY(TODAY())),TODAY()-ROUNDDOWN(E2755,0)&lt;(WEEKDAY(TODAY())+7))</formula>
    </cfRule>
  </conditionalFormatting>
  <conditionalFormatting sqref="E2758">
    <cfRule type="timePeriod" dxfId="744" priority="713" timePeriod="lastWeek">
      <formula>AND(TODAY()-ROUNDDOWN(E2758,0)&gt;=(WEEKDAY(TODAY())),TODAY()-ROUNDDOWN(E2758,0)&lt;(WEEKDAY(TODAY())+7))</formula>
    </cfRule>
  </conditionalFormatting>
  <conditionalFormatting sqref="E2761">
    <cfRule type="timePeriod" dxfId="743" priority="712" timePeriod="lastWeek">
      <formula>AND(TODAY()-ROUNDDOWN(E2761,0)&gt;=(WEEKDAY(TODAY())),TODAY()-ROUNDDOWN(E2761,0)&lt;(WEEKDAY(TODAY())+7))</formula>
    </cfRule>
  </conditionalFormatting>
  <conditionalFormatting sqref="D2794">
    <cfRule type="timePeriod" dxfId="742" priority="711" timePeriod="lastWeek">
      <formula>AND(TODAY()-ROUNDDOWN(D2794,0)&gt;=(WEEKDAY(TODAY())),TODAY()-ROUNDDOWN(D2794,0)&lt;(WEEKDAY(TODAY())+7))</formula>
    </cfRule>
  </conditionalFormatting>
  <conditionalFormatting sqref="E2794">
    <cfRule type="timePeriod" dxfId="741" priority="710" timePeriod="lastWeek">
      <formula>AND(TODAY()-ROUNDDOWN(E2794,0)&gt;=(WEEKDAY(TODAY())),TODAY()-ROUNDDOWN(E2794,0)&lt;(WEEKDAY(TODAY())+7))</formula>
    </cfRule>
  </conditionalFormatting>
  <conditionalFormatting sqref="D2823">
    <cfRule type="timePeriod" dxfId="740" priority="709" timePeriod="lastWeek">
      <formula>AND(TODAY()-ROUNDDOWN(D2823,0)&gt;=(WEEKDAY(TODAY())),TODAY()-ROUNDDOWN(D2823,0)&lt;(WEEKDAY(TODAY())+7))</formula>
    </cfRule>
  </conditionalFormatting>
  <conditionalFormatting sqref="D2804">
    <cfRule type="timePeriod" dxfId="739" priority="708" timePeriod="lastWeek">
      <formula>AND(TODAY()-ROUNDDOWN(D2804,0)&gt;=(WEEKDAY(TODAY())),TODAY()-ROUNDDOWN(D2804,0)&lt;(WEEKDAY(TODAY())+7))</formula>
    </cfRule>
  </conditionalFormatting>
  <conditionalFormatting sqref="D2814">
    <cfRule type="timePeriod" dxfId="738" priority="707" timePeriod="lastWeek">
      <formula>AND(TODAY()-ROUNDDOWN(D2814,0)&gt;=(WEEKDAY(TODAY())),TODAY()-ROUNDDOWN(D2814,0)&lt;(WEEKDAY(TODAY())+7))</formula>
    </cfRule>
  </conditionalFormatting>
  <conditionalFormatting sqref="D2867:D2868">
    <cfRule type="timePeriod" dxfId="737" priority="706" timePeriod="lastWeek">
      <formula>AND(TODAY()-ROUNDDOWN(D2867,0)&gt;=(WEEKDAY(TODAY())),TODAY()-ROUNDDOWN(D2867,0)&lt;(WEEKDAY(TODAY())+7))</formula>
    </cfRule>
  </conditionalFormatting>
  <conditionalFormatting sqref="D2820">
    <cfRule type="timePeriod" dxfId="736" priority="705" timePeriod="lastWeek">
      <formula>AND(TODAY()-ROUNDDOWN(D2820,0)&gt;=(WEEKDAY(TODAY())),TODAY()-ROUNDDOWN(D2820,0)&lt;(WEEKDAY(TODAY())+7))</formula>
    </cfRule>
  </conditionalFormatting>
  <conditionalFormatting sqref="D2860">
    <cfRule type="timePeriod" dxfId="735" priority="704" timePeriod="lastWeek">
      <formula>AND(TODAY()-ROUNDDOWN(D2860,0)&gt;=(WEEKDAY(TODAY())),TODAY()-ROUNDDOWN(D2860,0)&lt;(WEEKDAY(TODAY())+7))</formula>
    </cfRule>
  </conditionalFormatting>
  <conditionalFormatting sqref="D2861:D2862">
    <cfRule type="timePeriod" dxfId="734" priority="703" timePeriod="lastWeek">
      <formula>AND(TODAY()-ROUNDDOWN(D2861,0)&gt;=(WEEKDAY(TODAY())),TODAY()-ROUNDDOWN(D2861,0)&lt;(WEEKDAY(TODAY())+7))</formula>
    </cfRule>
  </conditionalFormatting>
  <conditionalFormatting sqref="D2841:D2842">
    <cfRule type="timePeriod" dxfId="733" priority="702" timePeriod="lastWeek">
      <formula>AND(TODAY()-ROUNDDOWN(D2841,0)&gt;=(WEEKDAY(TODAY())),TODAY()-ROUNDDOWN(D2841,0)&lt;(WEEKDAY(TODAY())+7))</formula>
    </cfRule>
  </conditionalFormatting>
  <conditionalFormatting sqref="D2821">
    <cfRule type="timePeriod" dxfId="732" priority="701" timePeriod="lastWeek">
      <formula>AND(TODAY()-ROUNDDOWN(D2821,0)&gt;=(WEEKDAY(TODAY())),TODAY()-ROUNDDOWN(D2821,0)&lt;(WEEKDAY(TODAY())+7))</formula>
    </cfRule>
  </conditionalFormatting>
  <conditionalFormatting sqref="D2844">
    <cfRule type="timePeriod" dxfId="731" priority="700" timePeriod="lastWeek">
      <formula>AND(TODAY()-ROUNDDOWN(D2844,0)&gt;=(WEEKDAY(TODAY())),TODAY()-ROUNDDOWN(D2844,0)&lt;(WEEKDAY(TODAY())+7))</formula>
    </cfRule>
  </conditionalFormatting>
  <conditionalFormatting sqref="D2839">
    <cfRule type="timePeriod" dxfId="730" priority="699" timePeriod="lastWeek">
      <formula>AND(TODAY()-ROUNDDOWN(D2839,0)&gt;=(WEEKDAY(TODAY())),TODAY()-ROUNDDOWN(D2839,0)&lt;(WEEKDAY(TODAY())+7))</formula>
    </cfRule>
  </conditionalFormatting>
  <conditionalFormatting sqref="D2822">
    <cfRule type="timePeriod" dxfId="729" priority="698" timePeriod="lastWeek">
      <formula>AND(TODAY()-ROUNDDOWN(D2822,0)&gt;=(WEEKDAY(TODAY())),TODAY()-ROUNDDOWN(D2822,0)&lt;(WEEKDAY(TODAY())+7))</formula>
    </cfRule>
  </conditionalFormatting>
  <conditionalFormatting sqref="D2819">
    <cfRule type="timePeriod" dxfId="728" priority="697" timePeriod="lastWeek">
      <formula>AND(TODAY()-ROUNDDOWN(D2819,0)&gt;=(WEEKDAY(TODAY())),TODAY()-ROUNDDOWN(D2819,0)&lt;(WEEKDAY(TODAY())+7))</formula>
    </cfRule>
  </conditionalFormatting>
  <conditionalFormatting sqref="D2847:D2848">
    <cfRule type="timePeriod" dxfId="727" priority="696" timePeriod="lastWeek">
      <formula>AND(TODAY()-ROUNDDOWN(D2847,0)&gt;=(WEEKDAY(TODAY())),TODAY()-ROUNDDOWN(D2847,0)&lt;(WEEKDAY(TODAY())+7))</formula>
    </cfRule>
  </conditionalFormatting>
  <conditionalFormatting sqref="D2850:D2852">
    <cfRule type="timePeriod" dxfId="726" priority="695" timePeriod="lastWeek">
      <formula>AND(TODAY()-ROUNDDOWN(D2850,0)&gt;=(WEEKDAY(TODAY())),TODAY()-ROUNDDOWN(D2850,0)&lt;(WEEKDAY(TODAY())+7))</formula>
    </cfRule>
  </conditionalFormatting>
  <conditionalFormatting sqref="D2805">
    <cfRule type="timePeriod" dxfId="725" priority="694" timePeriod="lastWeek">
      <formula>AND(TODAY()-ROUNDDOWN(D2805,0)&gt;=(WEEKDAY(TODAY())),TODAY()-ROUNDDOWN(D2805,0)&lt;(WEEKDAY(TODAY())+7))</formula>
    </cfRule>
  </conditionalFormatting>
  <conditionalFormatting sqref="D2893">
    <cfRule type="timePeriod" dxfId="724" priority="693" timePeriod="lastWeek">
      <formula>AND(TODAY()-ROUNDDOWN(D2893,0)&gt;=(WEEKDAY(TODAY())),TODAY()-ROUNDDOWN(D2893,0)&lt;(WEEKDAY(TODAY())+7))</formula>
    </cfRule>
  </conditionalFormatting>
  <conditionalFormatting sqref="D2873">
    <cfRule type="timePeriod" dxfId="723" priority="692" timePeriod="lastWeek">
      <formula>AND(TODAY()-ROUNDDOWN(D2873,0)&gt;=(WEEKDAY(TODAY())),TODAY()-ROUNDDOWN(D2873,0)&lt;(WEEKDAY(TODAY())+7))</formula>
    </cfRule>
  </conditionalFormatting>
  <conditionalFormatting sqref="D2879">
    <cfRule type="timePeriod" dxfId="722" priority="691" timePeriod="lastWeek">
      <formula>AND(TODAY()-ROUNDDOWN(D2879,0)&gt;=(WEEKDAY(TODAY())),TODAY()-ROUNDDOWN(D2879,0)&lt;(WEEKDAY(TODAY())+7))</formula>
    </cfRule>
  </conditionalFormatting>
  <conditionalFormatting sqref="E2863">
    <cfRule type="timePeriod" dxfId="721" priority="690" timePeriod="lastWeek">
      <formula>AND(TODAY()-ROUNDDOWN(E2863,0)&gt;=(WEEKDAY(TODAY())),TODAY()-ROUNDDOWN(E2863,0)&lt;(WEEKDAY(TODAY())+7))</formula>
    </cfRule>
  </conditionalFormatting>
  <conditionalFormatting sqref="D2806">
    <cfRule type="timePeriod" dxfId="720" priority="689" timePeriod="lastWeek">
      <formula>AND(TODAY()-ROUNDDOWN(D2806,0)&gt;=(WEEKDAY(TODAY())),TODAY()-ROUNDDOWN(D2806,0)&lt;(WEEKDAY(TODAY())+7))</formula>
    </cfRule>
  </conditionalFormatting>
  <conditionalFormatting sqref="D2863">
    <cfRule type="timePeriod" dxfId="719" priority="688" timePeriod="lastWeek">
      <formula>AND(TODAY()-ROUNDDOWN(D2863,0)&gt;=(WEEKDAY(TODAY())),TODAY()-ROUNDDOWN(D2863,0)&lt;(WEEKDAY(TODAY())+7))</formula>
    </cfRule>
  </conditionalFormatting>
  <conditionalFormatting sqref="D2881">
    <cfRule type="timePeriod" dxfId="718" priority="687" timePeriod="lastWeek">
      <formula>AND(TODAY()-ROUNDDOWN(D2881,0)&gt;=(WEEKDAY(TODAY())),TODAY()-ROUNDDOWN(D2881,0)&lt;(WEEKDAY(TODAY())+7))</formula>
    </cfRule>
  </conditionalFormatting>
  <conditionalFormatting sqref="D2878">
    <cfRule type="timePeriod" dxfId="717" priority="686" timePeriod="lastWeek">
      <formula>AND(TODAY()-ROUNDDOWN(D2878,0)&gt;=(WEEKDAY(TODAY())),TODAY()-ROUNDDOWN(D2878,0)&lt;(WEEKDAY(TODAY())+7))</formula>
    </cfRule>
  </conditionalFormatting>
  <conditionalFormatting sqref="D2868">
    <cfRule type="timePeriod" dxfId="716" priority="685" timePeriod="lastWeek">
      <formula>AND(TODAY()-ROUNDDOWN(D2868,0)&gt;=(WEEKDAY(TODAY())),TODAY()-ROUNDDOWN(D2868,0)&lt;(WEEKDAY(TODAY())+7))</formula>
    </cfRule>
  </conditionalFormatting>
  <conditionalFormatting sqref="D2872">
    <cfRule type="timePeriod" dxfId="715" priority="684" timePeriod="lastWeek">
      <formula>AND(TODAY()-ROUNDDOWN(D2872,0)&gt;=(WEEKDAY(TODAY())),TODAY()-ROUNDDOWN(D2872,0)&lt;(WEEKDAY(TODAY())+7))</formula>
    </cfRule>
  </conditionalFormatting>
  <conditionalFormatting sqref="D2891">
    <cfRule type="timePeriod" dxfId="714" priority="683" timePeriod="lastWeek">
      <formula>AND(TODAY()-ROUNDDOWN(D2891,0)&gt;=(WEEKDAY(TODAY())),TODAY()-ROUNDDOWN(D2891,0)&lt;(WEEKDAY(TODAY())+7))</formula>
    </cfRule>
  </conditionalFormatting>
  <conditionalFormatting sqref="D2892">
    <cfRule type="timePeriod" dxfId="713" priority="682" timePeriod="lastWeek">
      <formula>AND(TODAY()-ROUNDDOWN(D2892,0)&gt;=(WEEKDAY(TODAY())),TODAY()-ROUNDDOWN(D2892,0)&lt;(WEEKDAY(TODAY())+7))</formula>
    </cfRule>
  </conditionalFormatting>
  <conditionalFormatting sqref="D2880">
    <cfRule type="timePeriod" dxfId="712" priority="681" timePeriod="lastWeek">
      <formula>AND(TODAY()-ROUNDDOWN(D2880,0)&gt;=(WEEKDAY(TODAY())),TODAY()-ROUNDDOWN(D2880,0)&lt;(WEEKDAY(TODAY())+7))</formula>
    </cfRule>
  </conditionalFormatting>
  <conditionalFormatting sqref="D2854">
    <cfRule type="timePeriod" dxfId="711" priority="680" timePeriod="lastWeek">
      <formula>AND(TODAY()-ROUNDDOWN(D2854,0)&gt;=(WEEKDAY(TODAY())),TODAY()-ROUNDDOWN(D2854,0)&lt;(WEEKDAY(TODAY())+7))</formula>
    </cfRule>
  </conditionalFormatting>
  <conditionalFormatting sqref="D2853">
    <cfRule type="timePeriod" dxfId="710" priority="679" timePeriod="lastWeek">
      <formula>AND(TODAY()-ROUNDDOWN(D2853,0)&gt;=(WEEKDAY(TODAY())),TODAY()-ROUNDDOWN(D2853,0)&lt;(WEEKDAY(TODAY())+7))</formula>
    </cfRule>
  </conditionalFormatting>
  <conditionalFormatting sqref="E2853">
    <cfRule type="timePeriod" dxfId="709" priority="678" timePeriod="lastWeek">
      <formula>AND(TODAY()-ROUNDDOWN(E2853,0)&gt;=(WEEKDAY(TODAY())),TODAY()-ROUNDDOWN(E2853,0)&lt;(WEEKDAY(TODAY())+7))</formula>
    </cfRule>
  </conditionalFormatting>
  <conditionalFormatting sqref="D2871">
    <cfRule type="timePeriod" dxfId="708" priority="677" timePeriod="lastWeek">
      <formula>AND(TODAY()-ROUNDDOWN(D2871,0)&gt;=(WEEKDAY(TODAY())),TODAY()-ROUNDDOWN(D2871,0)&lt;(WEEKDAY(TODAY())+7))</formula>
    </cfRule>
  </conditionalFormatting>
  <conditionalFormatting sqref="E2854">
    <cfRule type="timePeriod" dxfId="707" priority="676" timePeriod="lastWeek">
      <formula>AND(TODAY()-ROUNDDOWN(E2854,0)&gt;=(WEEKDAY(TODAY())),TODAY()-ROUNDDOWN(E2854,0)&lt;(WEEKDAY(TODAY())+7))</formula>
    </cfRule>
  </conditionalFormatting>
  <conditionalFormatting sqref="E2874">
    <cfRule type="timePeriod" dxfId="706" priority="675" timePeriod="lastWeek">
      <formula>AND(TODAY()-ROUNDDOWN(E2874,0)&gt;=(WEEKDAY(TODAY())),TODAY()-ROUNDDOWN(E2874,0)&lt;(WEEKDAY(TODAY())+7))</formula>
    </cfRule>
  </conditionalFormatting>
  <conditionalFormatting sqref="D2848">
    <cfRule type="timePeriod" dxfId="705" priority="674" timePeriod="lastWeek">
      <formula>AND(TODAY()-ROUNDDOWN(D2848,0)&gt;=(WEEKDAY(TODAY())),TODAY()-ROUNDDOWN(D2848,0)&lt;(WEEKDAY(TODAY())+7))</formula>
    </cfRule>
  </conditionalFormatting>
  <conditionalFormatting sqref="D2867">
    <cfRule type="timePeriod" dxfId="704" priority="673" timePeriod="lastWeek">
      <formula>AND(TODAY()-ROUNDDOWN(D2867,0)&gt;=(WEEKDAY(TODAY())),TODAY()-ROUNDDOWN(D2867,0)&lt;(WEEKDAY(TODAY())+7))</formula>
    </cfRule>
  </conditionalFormatting>
  <conditionalFormatting sqref="D2884">
    <cfRule type="timePeriod" dxfId="703" priority="672" timePeriod="lastWeek">
      <formula>AND(TODAY()-ROUNDDOWN(D2884,0)&gt;=(WEEKDAY(TODAY())),TODAY()-ROUNDDOWN(D2884,0)&lt;(WEEKDAY(TODAY())+7))</formula>
    </cfRule>
  </conditionalFormatting>
  <conditionalFormatting sqref="D2865">
    <cfRule type="timePeriod" dxfId="702" priority="671" timePeriod="lastWeek">
      <formula>AND(TODAY()-ROUNDDOWN(D2865,0)&gt;=(WEEKDAY(TODAY())),TODAY()-ROUNDDOWN(D2865,0)&lt;(WEEKDAY(TODAY())+7))</formula>
    </cfRule>
  </conditionalFormatting>
  <conditionalFormatting sqref="D2869">
    <cfRule type="timePeriod" dxfId="701" priority="670" timePeriod="lastWeek">
      <formula>AND(TODAY()-ROUNDDOWN(D2869,0)&gt;=(WEEKDAY(TODAY())),TODAY()-ROUNDDOWN(D2869,0)&lt;(WEEKDAY(TODAY())+7))</formula>
    </cfRule>
  </conditionalFormatting>
  <conditionalFormatting sqref="D2883">
    <cfRule type="timePeriod" dxfId="700" priority="669" timePeriod="lastWeek">
      <formula>AND(TODAY()-ROUNDDOWN(D2883,0)&gt;=(WEEKDAY(TODAY())),TODAY()-ROUNDDOWN(D2883,0)&lt;(WEEKDAY(TODAY())+7))</formula>
    </cfRule>
  </conditionalFormatting>
  <conditionalFormatting sqref="D2876">
    <cfRule type="timePeriod" dxfId="699" priority="668" timePeriod="lastWeek">
      <formula>AND(TODAY()-ROUNDDOWN(D2876,0)&gt;=(WEEKDAY(TODAY())),TODAY()-ROUNDDOWN(D2876,0)&lt;(WEEKDAY(TODAY())+7))</formula>
    </cfRule>
  </conditionalFormatting>
  <conditionalFormatting sqref="D2820">
    <cfRule type="timePeriod" dxfId="698" priority="667" timePeriod="lastWeek">
      <formula>AND(TODAY()-ROUNDDOWN(D2820,0)&gt;=(WEEKDAY(TODAY())),TODAY()-ROUNDDOWN(D2820,0)&lt;(WEEKDAY(TODAY())+7))</formula>
    </cfRule>
  </conditionalFormatting>
  <conditionalFormatting sqref="D2877">
    <cfRule type="timePeriod" dxfId="697" priority="666" timePeriod="lastWeek">
      <formula>AND(TODAY()-ROUNDDOWN(D2877,0)&gt;=(WEEKDAY(TODAY())),TODAY()-ROUNDDOWN(D2877,0)&lt;(WEEKDAY(TODAY())+7))</formula>
    </cfRule>
  </conditionalFormatting>
  <conditionalFormatting sqref="D2862">
    <cfRule type="timePeriod" dxfId="696" priority="665" timePeriod="lastWeek">
      <formula>AND(TODAY()-ROUNDDOWN(D2862,0)&gt;=(WEEKDAY(TODAY())),TODAY()-ROUNDDOWN(D2862,0)&lt;(WEEKDAY(TODAY())+7))</formula>
    </cfRule>
  </conditionalFormatting>
  <conditionalFormatting sqref="D2854">
    <cfRule type="timePeriod" dxfId="695" priority="664" timePeriod="lastWeek">
      <formula>AND(TODAY()-ROUNDDOWN(D2854,0)&gt;=(WEEKDAY(TODAY())),TODAY()-ROUNDDOWN(D2854,0)&lt;(WEEKDAY(TODAY())+7))</formula>
    </cfRule>
  </conditionalFormatting>
  <conditionalFormatting sqref="D2878">
    <cfRule type="timePeriod" dxfId="694" priority="663" timePeriod="lastWeek">
      <formula>AND(TODAY()-ROUNDDOWN(D2878,0)&gt;=(WEEKDAY(TODAY())),TODAY()-ROUNDDOWN(D2878,0)&lt;(WEEKDAY(TODAY())+7))</formula>
    </cfRule>
  </conditionalFormatting>
  <conditionalFormatting sqref="D2879">
    <cfRule type="timePeriod" dxfId="693" priority="662" timePeriod="lastWeek">
      <formula>AND(TODAY()-ROUNDDOWN(D2879,0)&gt;=(WEEKDAY(TODAY())),TODAY()-ROUNDDOWN(D2879,0)&lt;(WEEKDAY(TODAY())+7))</formula>
    </cfRule>
  </conditionalFormatting>
  <conditionalFormatting sqref="D2891">
    <cfRule type="timePeriod" dxfId="692" priority="661" timePeriod="lastWeek">
      <formula>AND(TODAY()-ROUNDDOWN(D2891,0)&gt;=(WEEKDAY(TODAY())),TODAY()-ROUNDDOWN(D2891,0)&lt;(WEEKDAY(TODAY())+7))</formula>
    </cfRule>
  </conditionalFormatting>
  <conditionalFormatting sqref="D2861">
    <cfRule type="timePeriod" dxfId="691" priority="660" timePeriod="lastWeek">
      <formula>AND(TODAY()-ROUNDDOWN(D2861,0)&gt;=(WEEKDAY(TODAY())),TODAY()-ROUNDDOWN(D2861,0)&lt;(WEEKDAY(TODAY())+7))</formula>
    </cfRule>
  </conditionalFormatting>
  <conditionalFormatting sqref="D2852">
    <cfRule type="timePeriod" dxfId="690" priority="659" timePeriod="lastWeek">
      <formula>AND(TODAY()-ROUNDDOWN(D2852,0)&gt;=(WEEKDAY(TODAY())),TODAY()-ROUNDDOWN(D2852,0)&lt;(WEEKDAY(TODAY())+7))</formula>
    </cfRule>
  </conditionalFormatting>
  <conditionalFormatting sqref="D2853">
    <cfRule type="timePeriod" dxfId="689" priority="658" timePeriod="lastWeek">
      <formula>AND(TODAY()-ROUNDDOWN(D2853,0)&gt;=(WEEKDAY(TODAY())),TODAY()-ROUNDDOWN(D2853,0)&lt;(WEEKDAY(TODAY())+7))</formula>
    </cfRule>
  </conditionalFormatting>
  <conditionalFormatting sqref="D2844">
    <cfRule type="timePeriod" dxfId="688" priority="657" timePeriod="lastWeek">
      <formula>AND(TODAY()-ROUNDDOWN(D2844,0)&gt;=(WEEKDAY(TODAY())),TODAY()-ROUNDDOWN(D2844,0)&lt;(WEEKDAY(TODAY())+7))</formula>
    </cfRule>
  </conditionalFormatting>
  <conditionalFormatting sqref="D2841:D2842">
    <cfRule type="timePeriod" dxfId="687" priority="656" timePeriod="lastWeek">
      <formula>AND(TODAY()-ROUNDDOWN(D2841,0)&gt;=(WEEKDAY(TODAY())),TODAY()-ROUNDDOWN(D2841,0)&lt;(WEEKDAY(TODAY())+7))</formula>
    </cfRule>
  </conditionalFormatting>
  <conditionalFormatting sqref="D2860">
    <cfRule type="timePeriod" dxfId="686" priority="655" timePeriod="lastWeek">
      <formula>AND(TODAY()-ROUNDDOWN(D2860,0)&gt;=(WEEKDAY(TODAY())),TODAY()-ROUNDDOWN(D2860,0)&lt;(WEEKDAY(TODAY())+7))</formula>
    </cfRule>
  </conditionalFormatting>
  <conditionalFormatting sqref="D2823">
    <cfRule type="timePeriod" dxfId="685" priority="654" timePeriod="lastWeek">
      <formula>AND(TODAY()-ROUNDDOWN(D2823,0)&gt;=(WEEKDAY(TODAY())),TODAY()-ROUNDDOWN(D2823,0)&lt;(WEEKDAY(TODAY())+7))</formula>
    </cfRule>
  </conditionalFormatting>
  <conditionalFormatting sqref="D2884">
    <cfRule type="timePeriod" dxfId="684" priority="653" timePeriod="lastWeek">
      <formula>AND(TODAY()-ROUNDDOWN(D2884,0)&gt;=(WEEKDAY(TODAY())),TODAY()-ROUNDDOWN(D2884,0)&lt;(WEEKDAY(TODAY())+7))</formula>
    </cfRule>
  </conditionalFormatting>
  <conditionalFormatting sqref="D2847">
    <cfRule type="timePeriod" dxfId="683" priority="652" timePeriod="lastWeek">
      <formula>AND(TODAY()-ROUNDDOWN(D2847,0)&gt;=(WEEKDAY(TODAY())),TODAY()-ROUNDDOWN(D2847,0)&lt;(WEEKDAY(TODAY())+7))</formula>
    </cfRule>
  </conditionalFormatting>
  <conditionalFormatting sqref="D2846">
    <cfRule type="timePeriod" dxfId="682" priority="651" timePeriod="lastWeek">
      <formula>AND(TODAY()-ROUNDDOWN(D2846,0)&gt;=(WEEKDAY(TODAY())),TODAY()-ROUNDDOWN(D2846,0)&lt;(WEEKDAY(TODAY())+7))</formula>
    </cfRule>
  </conditionalFormatting>
  <conditionalFormatting sqref="D2883">
    <cfRule type="timePeriod" dxfId="681" priority="650" timePeriod="lastWeek">
      <formula>AND(TODAY()-ROUNDDOWN(D2883,0)&gt;=(WEEKDAY(TODAY())),TODAY()-ROUNDDOWN(D2883,0)&lt;(WEEKDAY(TODAY())+7))</formula>
    </cfRule>
  </conditionalFormatting>
  <conditionalFormatting sqref="D2822">
    <cfRule type="timePeriod" dxfId="680" priority="649" timePeriod="lastWeek">
      <formula>AND(TODAY()-ROUNDDOWN(D2822,0)&gt;=(WEEKDAY(TODAY())),TODAY()-ROUNDDOWN(D2822,0)&lt;(WEEKDAY(TODAY())+7))</formula>
    </cfRule>
  </conditionalFormatting>
  <conditionalFormatting sqref="D2844">
    <cfRule type="timePeriod" dxfId="679" priority="648" timePeriod="lastWeek">
      <formula>AND(TODAY()-ROUNDDOWN(D2844,0)&gt;=(WEEKDAY(TODAY())),TODAY()-ROUNDDOWN(D2844,0)&lt;(WEEKDAY(TODAY())+7))</formula>
    </cfRule>
  </conditionalFormatting>
  <conditionalFormatting sqref="D2880">
    <cfRule type="timePeriod" dxfId="678" priority="647" timePeriod="lastWeek">
      <formula>AND(TODAY()-ROUNDDOWN(D2880,0)&gt;=(WEEKDAY(TODAY())),TODAY()-ROUNDDOWN(D2880,0)&lt;(WEEKDAY(TODAY())+7))</formula>
    </cfRule>
  </conditionalFormatting>
  <conditionalFormatting sqref="D2821">
    <cfRule type="timePeriod" dxfId="677" priority="646" timePeriod="lastWeek">
      <formula>AND(TODAY()-ROUNDDOWN(D2821,0)&gt;=(WEEKDAY(TODAY())),TODAY()-ROUNDDOWN(D2821,0)&lt;(WEEKDAY(TODAY())+7))</formula>
    </cfRule>
  </conditionalFormatting>
  <conditionalFormatting sqref="D2863 D2865">
    <cfRule type="timePeriod" dxfId="676" priority="645" timePeriod="lastWeek">
      <formula>AND(TODAY()-ROUNDDOWN(D2863,0)&gt;=(WEEKDAY(TODAY())),TODAY()-ROUNDDOWN(D2863,0)&lt;(WEEKDAY(TODAY())+7))</formula>
    </cfRule>
  </conditionalFormatting>
  <conditionalFormatting sqref="D2805">
    <cfRule type="timePeriod" dxfId="675" priority="644" timePeriod="lastWeek">
      <formula>AND(TODAY()-ROUNDDOWN(D2805,0)&gt;=(WEEKDAY(TODAY())),TODAY()-ROUNDDOWN(D2805,0)&lt;(WEEKDAY(TODAY())+7))</formula>
    </cfRule>
  </conditionalFormatting>
  <conditionalFormatting sqref="E2892">
    <cfRule type="timePeriod" dxfId="674" priority="643" timePeriod="lastWeek">
      <formula>AND(TODAY()-ROUNDDOWN(E2892,0)&gt;=(WEEKDAY(TODAY())),TODAY()-ROUNDDOWN(E2892,0)&lt;(WEEKDAY(TODAY())+7))</formula>
    </cfRule>
  </conditionalFormatting>
  <conditionalFormatting sqref="D2851">
    <cfRule type="timePeriod" dxfId="673" priority="642" timePeriod="lastWeek">
      <formula>AND(TODAY()-ROUNDDOWN(D2851,0)&gt;=(WEEKDAY(TODAY())),TODAY()-ROUNDDOWN(D2851,0)&lt;(WEEKDAY(TODAY())+7))</formula>
    </cfRule>
  </conditionalFormatting>
  <conditionalFormatting sqref="D2874">
    <cfRule type="timePeriod" dxfId="672" priority="641" timePeriod="lastWeek">
      <formula>AND(TODAY()-ROUNDDOWN(D2874,0)&gt;=(WEEKDAY(TODAY())),TODAY()-ROUNDDOWN(D2874,0)&lt;(WEEKDAY(TODAY())+7))</formula>
    </cfRule>
  </conditionalFormatting>
  <conditionalFormatting sqref="D2869 D2871">
    <cfRule type="timePeriod" dxfId="671" priority="640" timePeriod="lastWeek">
      <formula>AND(TODAY()-ROUNDDOWN(D2869,0)&gt;=(WEEKDAY(TODAY())),TODAY()-ROUNDDOWN(D2869,0)&lt;(WEEKDAY(TODAY())+7))</formula>
    </cfRule>
  </conditionalFormatting>
  <conditionalFormatting sqref="D2872:D2873">
    <cfRule type="timePeriod" dxfId="670" priority="639" timePeriod="lastWeek">
      <formula>AND(TODAY()-ROUNDDOWN(D2872,0)&gt;=(WEEKDAY(TODAY())),TODAY()-ROUNDDOWN(D2872,0)&lt;(WEEKDAY(TODAY())+7))</formula>
    </cfRule>
  </conditionalFormatting>
  <conditionalFormatting sqref="D2881">
    <cfRule type="timePeriod" dxfId="669" priority="638" timePeriod="lastWeek">
      <formula>AND(TODAY()-ROUNDDOWN(D2881,0)&gt;=(WEEKDAY(TODAY())),TODAY()-ROUNDDOWN(D2881,0)&lt;(WEEKDAY(TODAY())+7))</formula>
    </cfRule>
  </conditionalFormatting>
  <conditionalFormatting sqref="D2806">
    <cfRule type="timePeriod" dxfId="668" priority="637" timePeriod="lastWeek">
      <formula>AND(TODAY()-ROUNDDOWN(D2806,0)&gt;=(WEEKDAY(TODAY())),TODAY()-ROUNDDOWN(D2806,0)&lt;(WEEKDAY(TODAY())+7))</formula>
    </cfRule>
  </conditionalFormatting>
  <conditionalFormatting sqref="D2819">
    <cfRule type="timePeriod" dxfId="667" priority="636" timePeriod="lastWeek">
      <formula>AND(TODAY()-ROUNDDOWN(D2819,0)&gt;=(WEEKDAY(TODAY())),TODAY()-ROUNDDOWN(D2819,0)&lt;(WEEKDAY(TODAY())+7))</formula>
    </cfRule>
  </conditionalFormatting>
  <conditionalFormatting sqref="E2819">
    <cfRule type="timePeriod" dxfId="666" priority="635" timePeriod="lastWeek">
      <formula>AND(TODAY()-ROUNDDOWN(E2819,0)&gt;=(WEEKDAY(TODAY())),TODAY()-ROUNDDOWN(E2819,0)&lt;(WEEKDAY(TODAY())+7))</formula>
    </cfRule>
  </conditionalFormatting>
  <conditionalFormatting sqref="E2822">
    <cfRule type="timePeriod" dxfId="665" priority="634" timePeriod="lastWeek">
      <formula>AND(TODAY()-ROUNDDOWN(E2822,0)&gt;=(WEEKDAY(TODAY())),TODAY()-ROUNDDOWN(E2822,0)&lt;(WEEKDAY(TODAY())+7))</formula>
    </cfRule>
  </conditionalFormatting>
  <conditionalFormatting sqref="D2839">
    <cfRule type="timePeriod" dxfId="664" priority="633" timePeriod="lastWeek">
      <formula>AND(TODAY()-ROUNDDOWN(D2839,0)&gt;=(WEEKDAY(TODAY())),TODAY()-ROUNDDOWN(D2839,0)&lt;(WEEKDAY(TODAY())+7))</formula>
    </cfRule>
  </conditionalFormatting>
  <conditionalFormatting sqref="D2855">
    <cfRule type="timePeriod" dxfId="663" priority="632" timePeriod="lastWeek">
      <formula>AND(TODAY()-ROUNDDOWN(D2855,0)&gt;=(WEEKDAY(TODAY())),TODAY()-ROUNDDOWN(D2855,0)&lt;(WEEKDAY(TODAY())+7))</formula>
    </cfRule>
  </conditionalFormatting>
  <conditionalFormatting sqref="E2855">
    <cfRule type="timePeriod" dxfId="662" priority="631" timePeriod="lastWeek">
      <formula>AND(TODAY()-ROUNDDOWN(E2855,0)&gt;=(WEEKDAY(TODAY())),TODAY()-ROUNDDOWN(E2855,0)&lt;(WEEKDAY(TODAY())+7))</formula>
    </cfRule>
  </conditionalFormatting>
  <conditionalFormatting sqref="D2855">
    <cfRule type="timePeriod" dxfId="661" priority="630" timePeriod="lastWeek">
      <formula>AND(TODAY()-ROUNDDOWN(D2855,0)&gt;=(WEEKDAY(TODAY())),TODAY()-ROUNDDOWN(D2855,0)&lt;(WEEKDAY(TODAY())+7))</formula>
    </cfRule>
  </conditionalFormatting>
  <conditionalFormatting sqref="D2864">
    <cfRule type="timePeriod" dxfId="660" priority="629" timePeriod="lastWeek">
      <formula>AND(TODAY()-ROUNDDOWN(D2864,0)&gt;=(WEEKDAY(TODAY())),TODAY()-ROUNDDOWN(D2864,0)&lt;(WEEKDAY(TODAY())+7))</formula>
    </cfRule>
  </conditionalFormatting>
  <conditionalFormatting sqref="D2864">
    <cfRule type="timePeriod" dxfId="659" priority="628" timePeriod="lastWeek">
      <formula>AND(TODAY()-ROUNDDOWN(D2864,0)&gt;=(WEEKDAY(TODAY())),TODAY()-ROUNDDOWN(D2864,0)&lt;(WEEKDAY(TODAY())+7))</formula>
    </cfRule>
  </conditionalFormatting>
  <conditionalFormatting sqref="D2870">
    <cfRule type="timePeriod" dxfId="658" priority="627" timePeriod="lastWeek">
      <formula>AND(TODAY()-ROUNDDOWN(D2870,0)&gt;=(WEEKDAY(TODAY())),TODAY()-ROUNDDOWN(D2870,0)&lt;(WEEKDAY(TODAY())+7))</formula>
    </cfRule>
  </conditionalFormatting>
  <conditionalFormatting sqref="D2870">
    <cfRule type="timePeriod" dxfId="657" priority="626" timePeriod="lastWeek">
      <formula>AND(TODAY()-ROUNDDOWN(D2870,0)&gt;=(WEEKDAY(TODAY())),TODAY()-ROUNDDOWN(D2870,0)&lt;(WEEKDAY(TODAY())+7))</formula>
    </cfRule>
  </conditionalFormatting>
  <conditionalFormatting sqref="D2882">
    <cfRule type="timePeriod" dxfId="656" priority="625" timePeriod="lastWeek">
      <formula>AND(TODAY()-ROUNDDOWN(D2882,0)&gt;=(WEEKDAY(TODAY())),TODAY()-ROUNDDOWN(D2882,0)&lt;(WEEKDAY(TODAY())+7))</formula>
    </cfRule>
  </conditionalFormatting>
  <conditionalFormatting sqref="D2882">
    <cfRule type="timePeriod" dxfId="655" priority="624" timePeriod="lastWeek">
      <formula>AND(TODAY()-ROUNDDOWN(D2882,0)&gt;=(WEEKDAY(TODAY())),TODAY()-ROUNDDOWN(D2882,0)&lt;(WEEKDAY(TODAY())+7))</formula>
    </cfRule>
  </conditionalFormatting>
  <conditionalFormatting sqref="D2813">
    <cfRule type="timePeriod" dxfId="654" priority="623" timePeriod="lastWeek">
      <formula>AND(TODAY()-ROUNDDOWN(D2813,0)&gt;=(WEEKDAY(TODAY())),TODAY()-ROUNDDOWN(D2813,0)&lt;(WEEKDAY(TODAY())+7))</formula>
    </cfRule>
  </conditionalFormatting>
  <conditionalFormatting sqref="D2813">
    <cfRule type="timePeriod" dxfId="653" priority="622" timePeriod="lastWeek">
      <formula>AND(TODAY()-ROUNDDOWN(D2813,0)&gt;=(WEEKDAY(TODAY())),TODAY()-ROUNDDOWN(D2813,0)&lt;(WEEKDAY(TODAY())+7))</formula>
    </cfRule>
  </conditionalFormatting>
  <conditionalFormatting sqref="D2832">
    <cfRule type="timePeriod" dxfId="652" priority="621" timePeriod="lastWeek">
      <formula>AND(TODAY()-ROUNDDOWN(D2832,0)&gt;=(WEEKDAY(TODAY())),TODAY()-ROUNDDOWN(D2832,0)&lt;(WEEKDAY(TODAY())+7))</formula>
    </cfRule>
  </conditionalFormatting>
  <conditionalFormatting sqref="D2824">
    <cfRule type="timePeriod" dxfId="651" priority="620" timePeriod="lastWeek">
      <formula>AND(TODAY()-ROUNDDOWN(D2824,0)&gt;=(WEEKDAY(TODAY())),TODAY()-ROUNDDOWN(D2824,0)&lt;(WEEKDAY(TODAY())+7))</formula>
    </cfRule>
  </conditionalFormatting>
  <conditionalFormatting sqref="D2824">
    <cfRule type="timePeriod" dxfId="650" priority="619" timePeriod="lastWeek">
      <formula>AND(TODAY()-ROUNDDOWN(D2824,0)&gt;=(WEEKDAY(TODAY())),TODAY()-ROUNDDOWN(D2824,0)&lt;(WEEKDAY(TODAY())+7))</formula>
    </cfRule>
  </conditionalFormatting>
  <conditionalFormatting sqref="D2827">
    <cfRule type="timePeriod" dxfId="649" priority="618" timePeriod="lastWeek">
      <formula>AND(TODAY()-ROUNDDOWN(D2827,0)&gt;=(WEEKDAY(TODAY())),TODAY()-ROUNDDOWN(D2827,0)&lt;(WEEKDAY(TODAY())+7))</formula>
    </cfRule>
  </conditionalFormatting>
  <conditionalFormatting sqref="D2827">
    <cfRule type="timePeriod" dxfId="648" priority="617" timePeriod="lastWeek">
      <formula>AND(TODAY()-ROUNDDOWN(D2827,0)&gt;=(WEEKDAY(TODAY())),TODAY()-ROUNDDOWN(D2827,0)&lt;(WEEKDAY(TODAY())+7))</formula>
    </cfRule>
  </conditionalFormatting>
  <conditionalFormatting sqref="D2832">
    <cfRule type="timePeriod" dxfId="647" priority="616" timePeriod="lastWeek">
      <formula>AND(TODAY()-ROUNDDOWN(D2832,0)&gt;=(WEEKDAY(TODAY())),TODAY()-ROUNDDOWN(D2832,0)&lt;(WEEKDAY(TODAY())+7))</formula>
    </cfRule>
  </conditionalFormatting>
  <conditionalFormatting sqref="D2835">
    <cfRule type="timePeriod" dxfId="646" priority="615" timePeriod="lastWeek">
      <formula>AND(TODAY()-ROUNDDOWN(D2835,0)&gt;=(WEEKDAY(TODAY())),TODAY()-ROUNDDOWN(D2835,0)&lt;(WEEKDAY(TODAY())+7))</formula>
    </cfRule>
  </conditionalFormatting>
  <conditionalFormatting sqref="D2830">
    <cfRule type="timePeriod" dxfId="645" priority="614" timePeriod="lastWeek">
      <formula>AND(TODAY()-ROUNDDOWN(D2830,0)&gt;=(WEEKDAY(TODAY())),TODAY()-ROUNDDOWN(D2830,0)&lt;(WEEKDAY(TODAY())+7))</formula>
    </cfRule>
  </conditionalFormatting>
  <conditionalFormatting sqref="D2830">
    <cfRule type="timePeriod" dxfId="644" priority="613" timePeriod="lastWeek">
      <formula>AND(TODAY()-ROUNDDOWN(D2830,0)&gt;=(WEEKDAY(TODAY())),TODAY()-ROUNDDOWN(D2830,0)&lt;(WEEKDAY(TODAY())+7))</formula>
    </cfRule>
  </conditionalFormatting>
  <conditionalFormatting sqref="D2831">
    <cfRule type="timePeriod" dxfId="643" priority="612" timePeriod="lastWeek">
      <formula>AND(TODAY()-ROUNDDOWN(D2831,0)&gt;=(WEEKDAY(TODAY())),TODAY()-ROUNDDOWN(D2831,0)&lt;(WEEKDAY(TODAY())+7))</formula>
    </cfRule>
  </conditionalFormatting>
  <conditionalFormatting sqref="D2831">
    <cfRule type="timePeriod" dxfId="642" priority="611" timePeriod="lastWeek">
      <formula>AND(TODAY()-ROUNDDOWN(D2831,0)&gt;=(WEEKDAY(TODAY())),TODAY()-ROUNDDOWN(D2831,0)&lt;(WEEKDAY(TODAY())+7))</formula>
    </cfRule>
  </conditionalFormatting>
  <conditionalFormatting sqref="D2834">
    <cfRule type="timePeriod" dxfId="641" priority="610" timePeriod="lastWeek">
      <formula>AND(TODAY()-ROUNDDOWN(D2834,0)&gt;=(WEEKDAY(TODAY())),TODAY()-ROUNDDOWN(D2834,0)&lt;(WEEKDAY(TODAY())+7))</formula>
    </cfRule>
  </conditionalFormatting>
  <conditionalFormatting sqref="D2834">
    <cfRule type="timePeriod" dxfId="640" priority="609" timePeriod="lastWeek">
      <formula>AND(TODAY()-ROUNDDOWN(D2834,0)&gt;=(WEEKDAY(TODAY())),TODAY()-ROUNDDOWN(D2834,0)&lt;(WEEKDAY(TODAY())+7))</formula>
    </cfRule>
  </conditionalFormatting>
  <conditionalFormatting sqref="D2836">
    <cfRule type="timePeriod" dxfId="639" priority="608" timePeriod="lastWeek">
      <formula>AND(TODAY()-ROUNDDOWN(D2836,0)&gt;=(WEEKDAY(TODAY())),TODAY()-ROUNDDOWN(D2836,0)&lt;(WEEKDAY(TODAY())+7))</formula>
    </cfRule>
  </conditionalFormatting>
  <conditionalFormatting sqref="D2836">
    <cfRule type="timePeriod" dxfId="638" priority="607" timePeriod="lastWeek">
      <formula>AND(TODAY()-ROUNDDOWN(D2836,0)&gt;=(WEEKDAY(TODAY())),TODAY()-ROUNDDOWN(D2836,0)&lt;(WEEKDAY(TODAY())+7))</formula>
    </cfRule>
  </conditionalFormatting>
  <conditionalFormatting sqref="D2835">
    <cfRule type="timePeriod" dxfId="637" priority="606" timePeriod="lastWeek">
      <formula>AND(TODAY()-ROUNDDOWN(D2835,0)&gt;=(WEEKDAY(TODAY())),TODAY()-ROUNDDOWN(D2835,0)&lt;(WEEKDAY(TODAY())+7))</formula>
    </cfRule>
  </conditionalFormatting>
  <conditionalFormatting sqref="E2866">
    <cfRule type="timePeriod" dxfId="636" priority="605" timePeriod="lastWeek">
      <formula>AND(TODAY()-ROUNDDOWN(E2866,0)&gt;=(WEEKDAY(TODAY())),TODAY()-ROUNDDOWN(E2866,0)&lt;(WEEKDAY(TODAY())+7))</formula>
    </cfRule>
  </conditionalFormatting>
  <conditionalFormatting sqref="D2866">
    <cfRule type="timePeriod" dxfId="635" priority="604" timePeriod="lastWeek">
      <formula>AND(TODAY()-ROUNDDOWN(D2866,0)&gt;=(WEEKDAY(TODAY())),TODAY()-ROUNDDOWN(D2866,0)&lt;(WEEKDAY(TODAY())+7))</formula>
    </cfRule>
  </conditionalFormatting>
  <conditionalFormatting sqref="D2866">
    <cfRule type="timePeriod" dxfId="634" priority="603" timePeriod="lastWeek">
      <formula>AND(TODAY()-ROUNDDOWN(D2866,0)&gt;=(WEEKDAY(TODAY())),TODAY()-ROUNDDOWN(D2866,0)&lt;(WEEKDAY(TODAY())+7))</formula>
    </cfRule>
  </conditionalFormatting>
  <conditionalFormatting sqref="D2807">
    <cfRule type="timePeriod" dxfId="633" priority="602" timePeriod="lastWeek">
      <formula>AND(TODAY()-ROUNDDOWN(D2807,0)&gt;=(WEEKDAY(TODAY())),TODAY()-ROUNDDOWN(D2807,0)&lt;(WEEKDAY(TODAY())+7))</formula>
    </cfRule>
  </conditionalFormatting>
  <conditionalFormatting sqref="D2807">
    <cfRule type="timePeriod" dxfId="632" priority="601" timePeriod="lastWeek">
      <formula>AND(TODAY()-ROUNDDOWN(D2807,0)&gt;=(WEEKDAY(TODAY())),TODAY()-ROUNDDOWN(D2807,0)&lt;(WEEKDAY(TODAY())+7))</formula>
    </cfRule>
  </conditionalFormatting>
  <conditionalFormatting sqref="D2837">
    <cfRule type="timePeriod" dxfId="631" priority="600" timePeriod="lastWeek">
      <formula>AND(TODAY()-ROUNDDOWN(D2837,0)&gt;=(WEEKDAY(TODAY())),TODAY()-ROUNDDOWN(D2837,0)&lt;(WEEKDAY(TODAY())+7))</formula>
    </cfRule>
  </conditionalFormatting>
  <conditionalFormatting sqref="D2837">
    <cfRule type="timePeriod" dxfId="630" priority="599" timePeriod="lastWeek">
      <formula>AND(TODAY()-ROUNDDOWN(D2837,0)&gt;=(WEEKDAY(TODAY())),TODAY()-ROUNDDOWN(D2837,0)&lt;(WEEKDAY(TODAY())+7))</formula>
    </cfRule>
  </conditionalFormatting>
  <conditionalFormatting sqref="D2833">
    <cfRule type="timePeriod" dxfId="629" priority="598" timePeriod="lastWeek">
      <formula>AND(TODAY()-ROUNDDOWN(D2833,0)&gt;=(WEEKDAY(TODAY())),TODAY()-ROUNDDOWN(D2833,0)&lt;(WEEKDAY(TODAY())+7))</formula>
    </cfRule>
  </conditionalFormatting>
  <conditionalFormatting sqref="D2833">
    <cfRule type="timePeriod" dxfId="628" priority="597" timePeriod="lastWeek">
      <formula>AND(TODAY()-ROUNDDOWN(D2833,0)&gt;=(WEEKDAY(TODAY())),TODAY()-ROUNDDOWN(D2833,0)&lt;(WEEKDAY(TODAY())+7))</formula>
    </cfRule>
  </conditionalFormatting>
  <conditionalFormatting sqref="D2838">
    <cfRule type="timePeriod" dxfId="627" priority="596" timePeriod="lastWeek">
      <formula>AND(TODAY()-ROUNDDOWN(D2838,0)&gt;=(WEEKDAY(TODAY())),TODAY()-ROUNDDOWN(D2838,0)&lt;(WEEKDAY(TODAY())+7))</formula>
    </cfRule>
  </conditionalFormatting>
  <conditionalFormatting sqref="D2838">
    <cfRule type="timePeriod" dxfId="626" priority="595" timePeriod="lastWeek">
      <formula>AND(TODAY()-ROUNDDOWN(D2838,0)&gt;=(WEEKDAY(TODAY())),TODAY()-ROUNDDOWN(D2838,0)&lt;(WEEKDAY(TODAY())+7))</formula>
    </cfRule>
  </conditionalFormatting>
  <conditionalFormatting sqref="D2844">
    <cfRule type="timePeriod" dxfId="625" priority="594" timePeriod="lastWeek">
      <formula>AND(TODAY()-ROUNDDOWN(D2844,0)&gt;=(WEEKDAY(TODAY())),TODAY()-ROUNDDOWN(D2844,0)&lt;(WEEKDAY(TODAY())+7))</formula>
    </cfRule>
  </conditionalFormatting>
  <conditionalFormatting sqref="D2844">
    <cfRule type="timePeriod" dxfId="624" priority="593" timePeriod="lastWeek">
      <formula>AND(TODAY()-ROUNDDOWN(D2844,0)&gt;=(WEEKDAY(TODAY())),TODAY()-ROUNDDOWN(D2844,0)&lt;(WEEKDAY(TODAY())+7))</formula>
    </cfRule>
  </conditionalFormatting>
  <conditionalFormatting sqref="D2844">
    <cfRule type="timePeriod" dxfId="623" priority="592" timePeriod="lastWeek">
      <formula>AND(TODAY()-ROUNDDOWN(D2844,0)&gt;=(WEEKDAY(TODAY())),TODAY()-ROUNDDOWN(D2844,0)&lt;(WEEKDAY(TODAY())+7))</formula>
    </cfRule>
  </conditionalFormatting>
  <conditionalFormatting sqref="D2843">
    <cfRule type="timePeriod" dxfId="622" priority="591" timePeriod="lastWeek">
      <formula>AND(TODAY()-ROUNDDOWN(D2843,0)&gt;=(WEEKDAY(TODAY())),TODAY()-ROUNDDOWN(D2843,0)&lt;(WEEKDAY(TODAY())+7))</formula>
    </cfRule>
  </conditionalFormatting>
  <conditionalFormatting sqref="D2843">
    <cfRule type="timePeriod" dxfId="621" priority="590" timePeriod="lastWeek">
      <formula>AND(TODAY()-ROUNDDOWN(D2843,0)&gt;=(WEEKDAY(TODAY())),TODAY()-ROUNDDOWN(D2843,0)&lt;(WEEKDAY(TODAY())+7))</formula>
    </cfRule>
  </conditionalFormatting>
  <conditionalFormatting sqref="D2815">
    <cfRule type="timePeriod" dxfId="620" priority="589" timePeriod="lastWeek">
      <formula>AND(TODAY()-ROUNDDOWN(D2815,0)&gt;=(WEEKDAY(TODAY())),TODAY()-ROUNDDOWN(D2815,0)&lt;(WEEKDAY(TODAY())+7))</formula>
    </cfRule>
  </conditionalFormatting>
  <conditionalFormatting sqref="D2815">
    <cfRule type="timePeriod" dxfId="619" priority="588" timePeriod="lastWeek">
      <formula>AND(TODAY()-ROUNDDOWN(D2815,0)&gt;=(WEEKDAY(TODAY())),TODAY()-ROUNDDOWN(D2815,0)&lt;(WEEKDAY(TODAY())+7))</formula>
    </cfRule>
  </conditionalFormatting>
  <conditionalFormatting sqref="E2815">
    <cfRule type="timePeriod" dxfId="618" priority="587" timePeriod="lastWeek">
      <formula>AND(TODAY()-ROUNDDOWN(E2815,0)&gt;=(WEEKDAY(TODAY())),TODAY()-ROUNDDOWN(E2815,0)&lt;(WEEKDAY(TODAY())+7))</formula>
    </cfRule>
  </conditionalFormatting>
  <conditionalFormatting sqref="D2875">
    <cfRule type="timePeriod" dxfId="617" priority="586" timePeriod="lastWeek">
      <formula>AND(TODAY()-ROUNDDOWN(D2875,0)&gt;=(WEEKDAY(TODAY())),TODAY()-ROUNDDOWN(D2875,0)&lt;(WEEKDAY(TODAY())+7))</formula>
    </cfRule>
  </conditionalFormatting>
  <conditionalFormatting sqref="D2885">
    <cfRule type="timePeriod" dxfId="616" priority="585" timePeriod="lastWeek">
      <formula>AND(TODAY()-ROUNDDOWN(D2885,0)&gt;=(WEEKDAY(TODAY())),TODAY()-ROUNDDOWN(D2885,0)&lt;(WEEKDAY(TODAY())+7))</formula>
    </cfRule>
  </conditionalFormatting>
  <conditionalFormatting sqref="D2845">
    <cfRule type="timePeriod" dxfId="615" priority="584" timePeriod="lastWeek">
      <formula>AND(TODAY()-ROUNDDOWN(D2845,0)&gt;=(WEEKDAY(TODAY())),TODAY()-ROUNDDOWN(D2845,0)&lt;(WEEKDAY(TODAY())+7))</formula>
    </cfRule>
  </conditionalFormatting>
  <conditionalFormatting sqref="D2845">
    <cfRule type="timePeriod" dxfId="614" priority="583" timePeriod="lastWeek">
      <formula>AND(TODAY()-ROUNDDOWN(D2845,0)&gt;=(WEEKDAY(TODAY())),TODAY()-ROUNDDOWN(D2845,0)&lt;(WEEKDAY(TODAY())+7))</formula>
    </cfRule>
  </conditionalFormatting>
  <conditionalFormatting sqref="D2859">
    <cfRule type="timePeriod" dxfId="613" priority="582" timePeriod="lastWeek">
      <formula>AND(TODAY()-ROUNDDOWN(D2859,0)&gt;=(WEEKDAY(TODAY())),TODAY()-ROUNDDOWN(D2859,0)&lt;(WEEKDAY(TODAY())+7))</formula>
    </cfRule>
  </conditionalFormatting>
  <conditionalFormatting sqref="E2859">
    <cfRule type="timePeriod" dxfId="612" priority="581" timePeriod="lastWeek">
      <formula>AND(TODAY()-ROUNDDOWN(E2859,0)&gt;=(WEEKDAY(TODAY())),TODAY()-ROUNDDOWN(E2859,0)&lt;(WEEKDAY(TODAY())+7))</formula>
    </cfRule>
  </conditionalFormatting>
  <conditionalFormatting sqref="D2859">
    <cfRule type="timePeriod" dxfId="611" priority="580" timePeriod="lastWeek">
      <formula>AND(TODAY()-ROUNDDOWN(D2859,0)&gt;=(WEEKDAY(TODAY())),TODAY()-ROUNDDOWN(D2859,0)&lt;(WEEKDAY(TODAY())+7))</formula>
    </cfRule>
  </conditionalFormatting>
  <conditionalFormatting sqref="E2862">
    <cfRule type="timePeriod" dxfId="610" priority="579" timePeriod="lastWeek">
      <formula>AND(TODAY()-ROUNDDOWN(E2862,0)&gt;=(WEEKDAY(TODAY())),TODAY()-ROUNDDOWN(E2862,0)&lt;(WEEKDAY(TODAY())+7))</formula>
    </cfRule>
  </conditionalFormatting>
  <conditionalFormatting sqref="D2818">
    <cfRule type="timePeriod" dxfId="609" priority="578" timePeriod="lastWeek">
      <formula>AND(TODAY()-ROUNDDOWN(D2818,0)&gt;=(WEEKDAY(TODAY())),TODAY()-ROUNDDOWN(D2818,0)&lt;(WEEKDAY(TODAY())+7))</formula>
    </cfRule>
  </conditionalFormatting>
  <conditionalFormatting sqref="D2818">
    <cfRule type="timePeriod" dxfId="608" priority="577" timePeriod="lastWeek">
      <formula>AND(TODAY()-ROUNDDOWN(D2818,0)&gt;=(WEEKDAY(TODAY())),TODAY()-ROUNDDOWN(D2818,0)&lt;(WEEKDAY(TODAY())+7))</formula>
    </cfRule>
  </conditionalFormatting>
  <conditionalFormatting sqref="E2818">
    <cfRule type="timePeriod" dxfId="607" priority="576" timePeriod="lastWeek">
      <formula>AND(TODAY()-ROUNDDOWN(E2818,0)&gt;=(WEEKDAY(TODAY())),TODAY()-ROUNDDOWN(E2818,0)&lt;(WEEKDAY(TODAY())+7))</formula>
    </cfRule>
  </conditionalFormatting>
  <conditionalFormatting sqref="D2840">
    <cfRule type="timePeriod" dxfId="606" priority="575" timePeriod="lastWeek">
      <formula>AND(TODAY()-ROUNDDOWN(D2840,0)&gt;=(WEEKDAY(TODAY())),TODAY()-ROUNDDOWN(D2840,0)&lt;(WEEKDAY(TODAY())+7))</formula>
    </cfRule>
  </conditionalFormatting>
  <conditionalFormatting sqref="D2840">
    <cfRule type="timePeriod" dxfId="605" priority="574" timePeriod="lastWeek">
      <formula>AND(TODAY()-ROUNDDOWN(D2840,0)&gt;=(WEEKDAY(TODAY())),TODAY()-ROUNDDOWN(D2840,0)&lt;(WEEKDAY(TODAY())+7))</formula>
    </cfRule>
  </conditionalFormatting>
  <conditionalFormatting sqref="D2849">
    <cfRule type="timePeriod" dxfId="604" priority="573" timePeriod="lastWeek">
      <formula>AND(TODAY()-ROUNDDOWN(D2849,0)&gt;=(WEEKDAY(TODAY())),TODAY()-ROUNDDOWN(D2849,0)&lt;(WEEKDAY(TODAY())+7))</formula>
    </cfRule>
  </conditionalFormatting>
  <conditionalFormatting sqref="E2849">
    <cfRule type="timePeriod" dxfId="603" priority="572" timePeriod="lastWeek">
      <formula>AND(TODAY()-ROUNDDOWN(E2849,0)&gt;=(WEEKDAY(TODAY())),TODAY()-ROUNDDOWN(E2849,0)&lt;(WEEKDAY(TODAY())+7))</formula>
    </cfRule>
  </conditionalFormatting>
  <conditionalFormatting sqref="E2852">
    <cfRule type="timePeriod" dxfId="602" priority="571" timePeriod="lastWeek">
      <formula>AND(TODAY()-ROUNDDOWN(E2852,0)&gt;=(WEEKDAY(TODAY())),TODAY()-ROUNDDOWN(E2852,0)&lt;(WEEKDAY(TODAY())+7))</formula>
    </cfRule>
  </conditionalFormatting>
  <conditionalFormatting sqref="E2861">
    <cfRule type="timePeriod" dxfId="601" priority="570" timePeriod="lastWeek">
      <formula>AND(TODAY()-ROUNDDOWN(E2861,0)&gt;=(WEEKDAY(TODAY())),TODAY()-ROUNDDOWN(E2861,0)&lt;(WEEKDAY(TODAY())+7))</formula>
    </cfRule>
  </conditionalFormatting>
  <conditionalFormatting sqref="E2858">
    <cfRule type="timePeriod" dxfId="600" priority="569" timePeriod="lastWeek">
      <formula>AND(TODAY()-ROUNDDOWN(E2858,0)&gt;=(WEEKDAY(TODAY())),TODAY()-ROUNDDOWN(E2858,0)&lt;(WEEKDAY(TODAY())+7))</formula>
    </cfRule>
  </conditionalFormatting>
  <conditionalFormatting sqref="D2858">
    <cfRule type="timePeriod" dxfId="599" priority="568" timePeriod="lastWeek">
      <formula>AND(TODAY()-ROUNDDOWN(D2858,0)&gt;=(WEEKDAY(TODAY())),TODAY()-ROUNDDOWN(D2858,0)&lt;(WEEKDAY(TODAY())+7))</formula>
    </cfRule>
  </conditionalFormatting>
  <conditionalFormatting sqref="D2858">
    <cfRule type="timePeriod" dxfId="598" priority="567" timePeriod="lastWeek">
      <formula>AND(TODAY()-ROUNDDOWN(D2858,0)&gt;=(WEEKDAY(TODAY())),TODAY()-ROUNDDOWN(D2858,0)&lt;(WEEKDAY(TODAY())+7))</formula>
    </cfRule>
  </conditionalFormatting>
  <conditionalFormatting sqref="D2808">
    <cfRule type="timePeriod" dxfId="597" priority="566" timePeriod="lastWeek">
      <formula>AND(TODAY()-ROUNDDOWN(D2808,0)&gt;=(WEEKDAY(TODAY())),TODAY()-ROUNDDOWN(D2808,0)&lt;(WEEKDAY(TODAY())+7))</formula>
    </cfRule>
  </conditionalFormatting>
  <conditionalFormatting sqref="D2808">
    <cfRule type="timePeriod" dxfId="596" priority="565" timePeriod="lastWeek">
      <formula>AND(TODAY()-ROUNDDOWN(D2808,0)&gt;=(WEEKDAY(TODAY())),TODAY()-ROUNDDOWN(D2808,0)&lt;(WEEKDAY(TODAY())+7))</formula>
    </cfRule>
  </conditionalFormatting>
  <conditionalFormatting sqref="D2809">
    <cfRule type="timePeriod" dxfId="595" priority="564" timePeriod="lastWeek">
      <formula>AND(TODAY()-ROUNDDOWN(D2809,0)&gt;=(WEEKDAY(TODAY())),TODAY()-ROUNDDOWN(D2809,0)&lt;(WEEKDAY(TODAY())+7))</formula>
    </cfRule>
  </conditionalFormatting>
  <conditionalFormatting sqref="D2809">
    <cfRule type="timePeriod" dxfId="594" priority="563" timePeriod="lastWeek">
      <formula>AND(TODAY()-ROUNDDOWN(D2809,0)&gt;=(WEEKDAY(TODAY())),TODAY()-ROUNDDOWN(D2809,0)&lt;(WEEKDAY(TODAY())+7))</formula>
    </cfRule>
  </conditionalFormatting>
  <conditionalFormatting sqref="D2811">
    <cfRule type="timePeriod" dxfId="593" priority="562" timePeriod="lastWeek">
      <formula>AND(TODAY()-ROUNDDOWN(D2811,0)&gt;=(WEEKDAY(TODAY())),TODAY()-ROUNDDOWN(D2811,0)&lt;(WEEKDAY(TODAY())+7))</formula>
    </cfRule>
  </conditionalFormatting>
  <conditionalFormatting sqref="D2811">
    <cfRule type="timePeriod" dxfId="592" priority="561" timePeriod="lastWeek">
      <formula>AND(TODAY()-ROUNDDOWN(D2811,0)&gt;=(WEEKDAY(TODAY())),TODAY()-ROUNDDOWN(D2811,0)&lt;(WEEKDAY(TODAY())+7))</formula>
    </cfRule>
  </conditionalFormatting>
  <conditionalFormatting sqref="D2812">
    <cfRule type="timePeriod" dxfId="591" priority="560" timePeriod="lastWeek">
      <formula>AND(TODAY()-ROUNDDOWN(D2812,0)&gt;=(WEEKDAY(TODAY())),TODAY()-ROUNDDOWN(D2812,0)&lt;(WEEKDAY(TODAY())+7))</formula>
    </cfRule>
  </conditionalFormatting>
  <conditionalFormatting sqref="D2812">
    <cfRule type="timePeriod" dxfId="590" priority="559" timePeriod="lastWeek">
      <formula>AND(TODAY()-ROUNDDOWN(D2812,0)&gt;=(WEEKDAY(TODAY())),TODAY()-ROUNDDOWN(D2812,0)&lt;(WEEKDAY(TODAY())+7))</formula>
    </cfRule>
  </conditionalFormatting>
  <conditionalFormatting sqref="E2814">
    <cfRule type="timePeriod" dxfId="589" priority="558" timePeriod="lastWeek">
      <formula>AND(TODAY()-ROUNDDOWN(E2814,0)&gt;=(WEEKDAY(TODAY())),TODAY()-ROUNDDOWN(E2814,0)&lt;(WEEKDAY(TODAY())+7))</formula>
    </cfRule>
  </conditionalFormatting>
  <conditionalFormatting sqref="D2816">
    <cfRule type="timePeriod" dxfId="588" priority="557" timePeriod="lastWeek">
      <formula>AND(TODAY()-ROUNDDOWN(D2816,0)&gt;=(WEEKDAY(TODAY())),TODAY()-ROUNDDOWN(D2816,0)&lt;(WEEKDAY(TODAY())+7))</formula>
    </cfRule>
  </conditionalFormatting>
  <conditionalFormatting sqref="D2816">
    <cfRule type="timePeriod" dxfId="587" priority="556" timePeriod="lastWeek">
      <formula>AND(TODAY()-ROUNDDOWN(D2816,0)&gt;=(WEEKDAY(TODAY())),TODAY()-ROUNDDOWN(D2816,0)&lt;(WEEKDAY(TODAY())+7))</formula>
    </cfRule>
  </conditionalFormatting>
  <conditionalFormatting sqref="E2816">
    <cfRule type="timePeriod" dxfId="586" priority="555" timePeriod="lastWeek">
      <formula>AND(TODAY()-ROUNDDOWN(E2816,0)&gt;=(WEEKDAY(TODAY())),TODAY()-ROUNDDOWN(E2816,0)&lt;(WEEKDAY(TODAY())+7))</formula>
    </cfRule>
  </conditionalFormatting>
  <conditionalFormatting sqref="D2817">
    <cfRule type="timePeriod" dxfId="585" priority="554" timePeriod="lastWeek">
      <formula>AND(TODAY()-ROUNDDOWN(D2817,0)&gt;=(WEEKDAY(TODAY())),TODAY()-ROUNDDOWN(D2817,0)&lt;(WEEKDAY(TODAY())+7))</formula>
    </cfRule>
  </conditionalFormatting>
  <conditionalFormatting sqref="D2817">
    <cfRule type="timePeriod" dxfId="584" priority="553" timePeriod="lastWeek">
      <formula>AND(TODAY()-ROUNDDOWN(D2817,0)&gt;=(WEEKDAY(TODAY())),TODAY()-ROUNDDOWN(D2817,0)&lt;(WEEKDAY(TODAY())+7))</formula>
    </cfRule>
  </conditionalFormatting>
  <conditionalFormatting sqref="E2817">
    <cfRule type="timePeriod" dxfId="583" priority="552" timePeriod="lastWeek">
      <formula>AND(TODAY()-ROUNDDOWN(E2817,0)&gt;=(WEEKDAY(TODAY())),TODAY()-ROUNDDOWN(E2817,0)&lt;(WEEKDAY(TODAY())+7))</formula>
    </cfRule>
  </conditionalFormatting>
  <conditionalFormatting sqref="D2825">
    <cfRule type="timePeriod" dxfId="582" priority="551" timePeriod="lastWeek">
      <formula>AND(TODAY()-ROUNDDOWN(D2825,0)&gt;=(WEEKDAY(TODAY())),TODAY()-ROUNDDOWN(D2825,0)&lt;(WEEKDAY(TODAY())+7))</formula>
    </cfRule>
  </conditionalFormatting>
  <conditionalFormatting sqref="D2825">
    <cfRule type="timePeriod" dxfId="581" priority="550" timePeriod="lastWeek">
      <formula>AND(TODAY()-ROUNDDOWN(D2825,0)&gt;=(WEEKDAY(TODAY())),TODAY()-ROUNDDOWN(D2825,0)&lt;(WEEKDAY(TODAY())+7))</formula>
    </cfRule>
  </conditionalFormatting>
  <conditionalFormatting sqref="D2826">
    <cfRule type="timePeriod" dxfId="580" priority="549" timePeriod="lastWeek">
      <formula>AND(TODAY()-ROUNDDOWN(D2826,0)&gt;=(WEEKDAY(TODAY())),TODAY()-ROUNDDOWN(D2826,0)&lt;(WEEKDAY(TODAY())+7))</formula>
    </cfRule>
  </conditionalFormatting>
  <conditionalFormatting sqref="D2826">
    <cfRule type="timePeriod" dxfId="579" priority="548" timePeriod="lastWeek">
      <formula>AND(TODAY()-ROUNDDOWN(D2826,0)&gt;=(WEEKDAY(TODAY())),TODAY()-ROUNDDOWN(D2826,0)&lt;(WEEKDAY(TODAY())+7))</formula>
    </cfRule>
  </conditionalFormatting>
  <conditionalFormatting sqref="D2828">
    <cfRule type="timePeriod" dxfId="578" priority="547" timePeriod="lastWeek">
      <formula>AND(TODAY()-ROUNDDOWN(D2828,0)&gt;=(WEEKDAY(TODAY())),TODAY()-ROUNDDOWN(D2828,0)&lt;(WEEKDAY(TODAY())+7))</formula>
    </cfRule>
  </conditionalFormatting>
  <conditionalFormatting sqref="D2828">
    <cfRule type="timePeriod" dxfId="577" priority="546" timePeriod="lastWeek">
      <formula>AND(TODAY()-ROUNDDOWN(D2828,0)&gt;=(WEEKDAY(TODAY())),TODAY()-ROUNDDOWN(D2828,0)&lt;(WEEKDAY(TODAY())+7))</formula>
    </cfRule>
  </conditionalFormatting>
  <conditionalFormatting sqref="D2829">
    <cfRule type="timePeriod" dxfId="576" priority="545" timePeriod="lastWeek">
      <formula>AND(TODAY()-ROUNDDOWN(D2829,0)&gt;=(WEEKDAY(TODAY())),TODAY()-ROUNDDOWN(D2829,0)&lt;(WEEKDAY(TODAY())+7))</formula>
    </cfRule>
  </conditionalFormatting>
  <conditionalFormatting sqref="D2829">
    <cfRule type="timePeriod" dxfId="575" priority="544" timePeriod="lastWeek">
      <formula>AND(TODAY()-ROUNDDOWN(D2829,0)&gt;=(WEEKDAY(TODAY())),TODAY()-ROUNDDOWN(D2829,0)&lt;(WEEKDAY(TODAY())+7))</formula>
    </cfRule>
  </conditionalFormatting>
  <conditionalFormatting sqref="D2856">
    <cfRule type="timePeriod" dxfId="574" priority="543" timePeriod="lastWeek">
      <formula>AND(TODAY()-ROUNDDOWN(D2856,0)&gt;=(WEEKDAY(TODAY())),TODAY()-ROUNDDOWN(D2856,0)&lt;(WEEKDAY(TODAY())+7))</formula>
    </cfRule>
  </conditionalFormatting>
  <conditionalFormatting sqref="E2856">
    <cfRule type="timePeriod" dxfId="573" priority="542" timePeriod="lastWeek">
      <formula>AND(TODAY()-ROUNDDOWN(E2856,0)&gt;=(WEEKDAY(TODAY())),TODAY()-ROUNDDOWN(E2856,0)&lt;(WEEKDAY(TODAY())+7))</formula>
    </cfRule>
  </conditionalFormatting>
  <conditionalFormatting sqref="D2856">
    <cfRule type="timePeriod" dxfId="572" priority="541" timePeriod="lastWeek">
      <formula>AND(TODAY()-ROUNDDOWN(D2856,0)&gt;=(WEEKDAY(TODAY())),TODAY()-ROUNDDOWN(D2856,0)&lt;(WEEKDAY(TODAY())+7))</formula>
    </cfRule>
  </conditionalFormatting>
  <conditionalFormatting sqref="D2857">
    <cfRule type="timePeriod" dxfId="571" priority="540" timePeriod="lastWeek">
      <formula>AND(TODAY()-ROUNDDOWN(D2857,0)&gt;=(WEEKDAY(TODAY())),TODAY()-ROUNDDOWN(D2857,0)&lt;(WEEKDAY(TODAY())+7))</formula>
    </cfRule>
  </conditionalFormatting>
  <conditionalFormatting sqref="E2857">
    <cfRule type="timePeriod" dxfId="570" priority="539" timePeriod="lastWeek">
      <formula>AND(TODAY()-ROUNDDOWN(E2857,0)&gt;=(WEEKDAY(TODAY())),TODAY()-ROUNDDOWN(E2857,0)&lt;(WEEKDAY(TODAY())+7))</formula>
    </cfRule>
  </conditionalFormatting>
  <conditionalFormatting sqref="D2857">
    <cfRule type="timePeriod" dxfId="569" priority="538" timePeriod="lastWeek">
      <formula>AND(TODAY()-ROUNDDOWN(D2857,0)&gt;=(WEEKDAY(TODAY())),TODAY()-ROUNDDOWN(D2857,0)&lt;(WEEKDAY(TODAY())+7))</formula>
    </cfRule>
  </conditionalFormatting>
  <conditionalFormatting sqref="E2860">
    <cfRule type="timePeriod" dxfId="568" priority="537" timePeriod="lastWeek">
      <formula>AND(TODAY()-ROUNDDOWN(E2860,0)&gt;=(WEEKDAY(TODAY())),TODAY()-ROUNDDOWN(E2860,0)&lt;(WEEKDAY(TODAY())+7))</formula>
    </cfRule>
  </conditionalFormatting>
  <conditionalFormatting sqref="D2886">
    <cfRule type="timePeriod" dxfId="567" priority="536" timePeriod="lastWeek">
      <formula>AND(TODAY()-ROUNDDOWN(D2886,0)&gt;=(WEEKDAY(TODAY())),TODAY()-ROUNDDOWN(D2886,0)&lt;(WEEKDAY(TODAY())+7))</formula>
    </cfRule>
  </conditionalFormatting>
  <conditionalFormatting sqref="D2887">
    <cfRule type="timePeriod" dxfId="566" priority="535" timePeriod="lastWeek">
      <formula>AND(TODAY()-ROUNDDOWN(D2887,0)&gt;=(WEEKDAY(TODAY())),TODAY()-ROUNDDOWN(D2887,0)&lt;(WEEKDAY(TODAY())+7))</formula>
    </cfRule>
  </conditionalFormatting>
  <conditionalFormatting sqref="E2893">
    <cfRule type="timePeriod" dxfId="565" priority="534" timePeriod="lastWeek">
      <formula>AND(TODAY()-ROUNDDOWN(E2893,0)&gt;=(WEEKDAY(TODAY())),TODAY()-ROUNDDOWN(E2893,0)&lt;(WEEKDAY(TODAY())+7))</formula>
    </cfRule>
  </conditionalFormatting>
  <conditionalFormatting sqref="C1981:C2095 C2097:C2241 C2243:C2296 C2299:C2322 C2324:C2359 C2361:C2377 C2380:C2476 C2478 C2480:C2525 C2527:C2585 C2587:C2743 C2745:C2749 C2751:C2802 C3:C1967 C2804:C2809 C2811:C2887 C2891:C2897 C2899:C2906 C2908:C2971 C2973:C3041 C3043:C3099 C3101:C3214 C3217:C3228 C3230:C3231 C3234:C3274 C3277:C3285 C3287:C3295 C3297:C3348 C3350:C3351 C3353:C3367 C3369:C3375 C3377:C3383 C3385:C3450 C3453:C3470 C3472:C3485 C3488:C3536 C3538:C3779 C3781:C3871 C3873:C3879 C3881:C3958 C3960:C4173 C1969:C1978">
    <cfRule type="containsText" dxfId="564" priority="533" operator="containsText" text="S">
      <formula>NOT(ISERROR(SEARCH("S",C3)))</formula>
    </cfRule>
  </conditionalFormatting>
  <conditionalFormatting sqref="L3921:L3958 L3960:L4173">
    <cfRule type="containsText" dxfId="563" priority="532" operator="containsText" text="비가동">
      <formula>NOT(ISERROR(SEARCH("비가동",L3921)))</formula>
    </cfRule>
  </conditionalFormatting>
  <conditionalFormatting sqref="L3921">
    <cfRule type="containsText" dxfId="562" priority="531" operator="containsText" text="비가동">
      <formula>NOT(ISERROR(SEARCH("비가동",L3921)))</formula>
    </cfRule>
  </conditionalFormatting>
  <conditionalFormatting sqref="E320">
    <cfRule type="timePeriod" dxfId="561" priority="530" timePeriod="lastWeek">
      <formula>AND(TODAY()-ROUNDDOWN(E320,0)&gt;=(WEEKDAY(TODAY())),TODAY()-ROUNDDOWN(E320,0)&lt;(WEEKDAY(TODAY())+7))</formula>
    </cfRule>
  </conditionalFormatting>
  <conditionalFormatting sqref="E321">
    <cfRule type="timePeriod" dxfId="560" priority="529" timePeriod="lastWeek">
      <formula>AND(TODAY()-ROUNDDOWN(E321,0)&gt;=(WEEKDAY(TODAY())),TODAY()-ROUNDDOWN(E321,0)&lt;(WEEKDAY(TODAY())+7))</formula>
    </cfRule>
  </conditionalFormatting>
  <conditionalFormatting sqref="E788">
    <cfRule type="timePeriod" dxfId="559" priority="528" timePeriod="lastWeek">
      <formula>AND(TODAY()-ROUNDDOWN(E788,0)&gt;=(WEEKDAY(TODAY())),TODAY()-ROUNDDOWN(E788,0)&lt;(WEEKDAY(TODAY())+7))</formula>
    </cfRule>
  </conditionalFormatting>
  <conditionalFormatting sqref="E787">
    <cfRule type="timePeriod" dxfId="558" priority="527" timePeriod="lastWeek">
      <formula>AND(TODAY()-ROUNDDOWN(E787,0)&gt;=(WEEKDAY(TODAY())),TODAY()-ROUNDDOWN(E787,0)&lt;(WEEKDAY(TODAY())+7))</formula>
    </cfRule>
  </conditionalFormatting>
  <conditionalFormatting sqref="L2">
    <cfRule type="containsText" dxfId="557" priority="526" operator="containsText" text="비가동">
      <formula>NOT(ISERROR(SEARCH("비가동",L2)))</formula>
    </cfRule>
  </conditionalFormatting>
  <conditionalFormatting sqref="L2">
    <cfRule type="containsText" dxfId="556" priority="525" operator="containsText" text="비가동">
      <formula>NOT(ISERROR(SEARCH("비가동",L2)))</formula>
    </cfRule>
  </conditionalFormatting>
  <conditionalFormatting sqref="L2">
    <cfRule type="containsText" dxfId="555" priority="524" operator="containsText" text="비가동">
      <formula>NOT(ISERROR(SEARCH("비가동",L2)))</formula>
    </cfRule>
  </conditionalFormatting>
  <conditionalFormatting sqref="F2">
    <cfRule type="containsText" dxfId="554" priority="522" operator="containsText" text="S">
      <formula>NOT(ISERROR(SEARCH("S",F2)))</formula>
    </cfRule>
    <cfRule type="containsText" dxfId="553" priority="523" operator="containsText" text="G">
      <formula>NOT(ISERROR(SEARCH("G",F2)))</formula>
    </cfRule>
  </conditionalFormatting>
  <conditionalFormatting sqref="L1979:L1980">
    <cfRule type="containsText" dxfId="552" priority="521" operator="containsText" text="비가동">
      <formula>NOT(ISERROR(SEARCH("비가동",L1979)))</formula>
    </cfRule>
  </conditionalFormatting>
  <conditionalFormatting sqref="P1979:P1980">
    <cfRule type="cellIs" dxfId="551" priority="520" operator="notEqual">
      <formula>0</formula>
    </cfRule>
  </conditionalFormatting>
  <conditionalFormatting sqref="D1979">
    <cfRule type="timePeriod" dxfId="550" priority="519" timePeriod="lastWeek">
      <formula>AND(TODAY()-ROUNDDOWN(D1979,0)&gt;=(WEEKDAY(TODAY())),TODAY()-ROUNDDOWN(D1979,0)&lt;(WEEKDAY(TODAY())+7))</formula>
    </cfRule>
  </conditionalFormatting>
  <conditionalFormatting sqref="D1980">
    <cfRule type="timePeriod" dxfId="549" priority="518" timePeriod="lastWeek">
      <formula>AND(TODAY()-ROUNDDOWN(D1980,0)&gt;=(WEEKDAY(TODAY())),TODAY()-ROUNDDOWN(D1980,0)&lt;(WEEKDAY(TODAY())+7))</formula>
    </cfRule>
  </conditionalFormatting>
  <conditionalFormatting sqref="C1979:C1980">
    <cfRule type="containsText" dxfId="548" priority="517" operator="containsText" text="S">
      <formula>NOT(ISERROR(SEARCH("S",C1979)))</formula>
    </cfRule>
  </conditionalFormatting>
  <conditionalFormatting sqref="P2040">
    <cfRule type="cellIs" dxfId="547" priority="516" operator="notEqual">
      <formula>0</formula>
    </cfRule>
  </conditionalFormatting>
  <conditionalFormatting sqref="P2041">
    <cfRule type="cellIs" dxfId="546" priority="515" operator="notEqual">
      <formula>0</formula>
    </cfRule>
  </conditionalFormatting>
  <conditionalFormatting sqref="L2096">
    <cfRule type="containsText" dxfId="545" priority="514" operator="containsText" text="비가동">
      <formula>NOT(ISERROR(SEARCH("비가동",L2096)))</formula>
    </cfRule>
  </conditionalFormatting>
  <conditionalFormatting sqref="P2096">
    <cfRule type="cellIs" dxfId="544" priority="513" operator="notEqual">
      <formula>0</formula>
    </cfRule>
  </conditionalFormatting>
  <conditionalFormatting sqref="D2096">
    <cfRule type="timePeriod" dxfId="543" priority="512" timePeriod="lastWeek">
      <formula>AND(TODAY()-ROUNDDOWN(D2096,0)&gt;=(WEEKDAY(TODAY())),TODAY()-ROUNDDOWN(D2096,0)&lt;(WEEKDAY(TODAY())+7))</formula>
    </cfRule>
  </conditionalFormatting>
  <conditionalFormatting sqref="D2096">
    <cfRule type="timePeriod" dxfId="542" priority="511" timePeriod="lastWeek">
      <formula>AND(TODAY()-ROUNDDOWN(D2096,0)&gt;=(WEEKDAY(TODAY())),TODAY()-ROUNDDOWN(D2096,0)&lt;(WEEKDAY(TODAY())+7))</formula>
    </cfRule>
  </conditionalFormatting>
  <conditionalFormatting sqref="C2096">
    <cfRule type="containsText" dxfId="541" priority="510" operator="containsText" text="S">
      <formula>NOT(ISERROR(SEARCH("S",C2096)))</formula>
    </cfRule>
  </conditionalFormatting>
  <conditionalFormatting sqref="L2113">
    <cfRule type="containsText" dxfId="540" priority="509" operator="containsText" text="비가동">
      <formula>NOT(ISERROR(SEARCH("비가동",L2113)))</formula>
    </cfRule>
  </conditionalFormatting>
  <conditionalFormatting sqref="L2114">
    <cfRule type="containsText" dxfId="539" priority="508" operator="containsText" text="비가동">
      <formula>NOT(ISERROR(SEARCH("비가동",L2114)))</formula>
    </cfRule>
  </conditionalFormatting>
  <conditionalFormatting sqref="L2115:L2117">
    <cfRule type="containsText" dxfId="538" priority="507" operator="containsText" text="비가동">
      <formula>NOT(ISERROR(SEARCH("비가동",L2115)))</formula>
    </cfRule>
  </conditionalFormatting>
  <conditionalFormatting sqref="L2118">
    <cfRule type="containsText" dxfId="537" priority="506" operator="containsText" text="비가동">
      <formula>NOT(ISERROR(SEARCH("비가동",L2118)))</formula>
    </cfRule>
  </conditionalFormatting>
  <conditionalFormatting sqref="L2119">
    <cfRule type="containsText" dxfId="536" priority="505" operator="containsText" text="비가동">
      <formula>NOT(ISERROR(SEARCH("비가동",L2119)))</formula>
    </cfRule>
  </conditionalFormatting>
  <conditionalFormatting sqref="L2120">
    <cfRule type="containsText" dxfId="535" priority="504" operator="containsText" text="비가동">
      <formula>NOT(ISERROR(SEARCH("비가동",L2120)))</formula>
    </cfRule>
  </conditionalFormatting>
  <conditionalFormatting sqref="L2171">
    <cfRule type="containsText" dxfId="534" priority="503" operator="containsText" text="비가동">
      <formula>NOT(ISERROR(SEARCH("비가동",L2171)))</formula>
    </cfRule>
  </conditionalFormatting>
  <conditionalFormatting sqref="L2172:L2173">
    <cfRule type="containsText" dxfId="533" priority="502" operator="containsText" text="비가동">
      <formula>NOT(ISERROR(SEARCH("비가동",L2172)))</formula>
    </cfRule>
  </conditionalFormatting>
  <conditionalFormatting sqref="L2177">
    <cfRule type="containsText" dxfId="532" priority="501" operator="containsText" text="비가동">
      <formula>NOT(ISERROR(SEARCH("비가동",L2177)))</formula>
    </cfRule>
  </conditionalFormatting>
  <conditionalFormatting sqref="L2178:L2179">
    <cfRule type="containsText" dxfId="531" priority="500" operator="containsText" text="비가동">
      <formula>NOT(ISERROR(SEARCH("비가동",L2178)))</formula>
    </cfRule>
  </conditionalFormatting>
  <conditionalFormatting sqref="L2186:L2188">
    <cfRule type="containsText" dxfId="530" priority="499" operator="containsText" text="비가동">
      <formula>NOT(ISERROR(SEARCH("비가동",L2186)))</formula>
    </cfRule>
  </conditionalFormatting>
  <conditionalFormatting sqref="L2183">
    <cfRule type="containsText" dxfId="529" priority="498" operator="containsText" text="비가동">
      <formula>NOT(ISERROR(SEARCH("비가동",L2183)))</formula>
    </cfRule>
  </conditionalFormatting>
  <conditionalFormatting sqref="L2184:L2185">
    <cfRule type="containsText" dxfId="528" priority="497" operator="containsText" text="비가동">
      <formula>NOT(ISERROR(SEARCH("비가동",L2184)))</formula>
    </cfRule>
  </conditionalFormatting>
  <conditionalFormatting sqref="L2192:L2194">
    <cfRule type="containsText" dxfId="527" priority="496" operator="containsText" text="비가동">
      <formula>NOT(ISERROR(SEARCH("비가동",L2192)))</formula>
    </cfRule>
  </conditionalFormatting>
  <conditionalFormatting sqref="L2189">
    <cfRule type="containsText" dxfId="526" priority="495" operator="containsText" text="비가동">
      <formula>NOT(ISERROR(SEARCH("비가동",L2189)))</formula>
    </cfRule>
  </conditionalFormatting>
  <conditionalFormatting sqref="L2190:L2191">
    <cfRule type="containsText" dxfId="525" priority="494" operator="containsText" text="비가동">
      <formula>NOT(ISERROR(SEARCH("비가동",L2190)))</formula>
    </cfRule>
  </conditionalFormatting>
  <conditionalFormatting sqref="L2195">
    <cfRule type="containsText" dxfId="524" priority="493" operator="containsText" text="비가동">
      <formula>NOT(ISERROR(SEARCH("비가동",L2195)))</formula>
    </cfRule>
  </conditionalFormatting>
  <conditionalFormatting sqref="L2242">
    <cfRule type="containsText" dxfId="523" priority="492" operator="containsText" text="비가동">
      <formula>NOT(ISERROR(SEARCH("비가동",L2242)))</formula>
    </cfRule>
  </conditionalFormatting>
  <conditionalFormatting sqref="P2242">
    <cfRule type="cellIs" dxfId="522" priority="491" operator="notEqual">
      <formula>0</formula>
    </cfRule>
  </conditionalFormatting>
  <conditionalFormatting sqref="D2242">
    <cfRule type="timePeriod" dxfId="521" priority="490" timePeriod="lastWeek">
      <formula>AND(TODAY()-ROUNDDOWN(D2242,0)&gt;=(WEEKDAY(TODAY())),TODAY()-ROUNDDOWN(D2242,0)&lt;(WEEKDAY(TODAY())+7))</formula>
    </cfRule>
  </conditionalFormatting>
  <conditionalFormatting sqref="C2242">
    <cfRule type="containsText" dxfId="520" priority="489" operator="containsText" text="S">
      <formula>NOT(ISERROR(SEARCH("S",C2242)))</formula>
    </cfRule>
  </conditionalFormatting>
  <conditionalFormatting sqref="L2249:L2251">
    <cfRule type="containsText" dxfId="519" priority="488" operator="containsText" text="비가동">
      <formula>NOT(ISERROR(SEARCH("비가동",L2249)))</formula>
    </cfRule>
  </conditionalFormatting>
  <conditionalFormatting sqref="L2255">
    <cfRule type="containsText" dxfId="518" priority="487" operator="containsText" text="비가동">
      <formula>NOT(ISERROR(SEARCH("비가동",L2255)))</formula>
    </cfRule>
  </conditionalFormatting>
  <conditionalFormatting sqref="L2256:L2257">
    <cfRule type="containsText" dxfId="517" priority="486" operator="containsText" text="비가동">
      <formula>NOT(ISERROR(SEARCH("비가동",L2256)))</formula>
    </cfRule>
  </conditionalFormatting>
  <conditionalFormatting sqref="L2261">
    <cfRule type="containsText" dxfId="516" priority="485" operator="containsText" text="비가동">
      <formula>NOT(ISERROR(SEARCH("비가동",L2261)))</formula>
    </cfRule>
  </conditionalFormatting>
  <conditionalFormatting sqref="L2262">
    <cfRule type="containsText" dxfId="515" priority="484" operator="containsText" text="비가동">
      <formula>NOT(ISERROR(SEARCH("비가동",L2262)))</formula>
    </cfRule>
  </conditionalFormatting>
  <conditionalFormatting sqref="L2263">
    <cfRule type="containsText" dxfId="514" priority="483" operator="containsText" text="비가동">
      <formula>NOT(ISERROR(SEARCH("비가동",L2263)))</formula>
    </cfRule>
  </conditionalFormatting>
  <conditionalFormatting sqref="L2267">
    <cfRule type="containsText" dxfId="513" priority="482" operator="containsText" text="비가동">
      <formula>NOT(ISERROR(SEARCH("비가동",L2267)))</formula>
    </cfRule>
  </conditionalFormatting>
  <conditionalFormatting sqref="L2268">
    <cfRule type="containsText" dxfId="512" priority="481" operator="containsText" text="비가동">
      <formula>NOT(ISERROR(SEARCH("비가동",L2268)))</formula>
    </cfRule>
  </conditionalFormatting>
  <conditionalFormatting sqref="L2269">
    <cfRule type="containsText" dxfId="511" priority="480" operator="containsText" text="비가동">
      <formula>NOT(ISERROR(SEARCH("비가동",L2269)))</formula>
    </cfRule>
  </conditionalFormatting>
  <conditionalFormatting sqref="L2273">
    <cfRule type="containsText" dxfId="510" priority="479" operator="containsText" text="비가동">
      <formula>NOT(ISERROR(SEARCH("비가동",L2273)))</formula>
    </cfRule>
  </conditionalFormatting>
  <conditionalFormatting sqref="L2274">
    <cfRule type="containsText" dxfId="509" priority="478" operator="containsText" text="비가동">
      <formula>NOT(ISERROR(SEARCH("비가동",L2274)))</formula>
    </cfRule>
  </conditionalFormatting>
  <conditionalFormatting sqref="L2275">
    <cfRule type="containsText" dxfId="508" priority="477" operator="containsText" text="비가동">
      <formula>NOT(ISERROR(SEARCH("비가동",L2275)))</formula>
    </cfRule>
  </conditionalFormatting>
  <conditionalFormatting sqref="L2279">
    <cfRule type="containsText" dxfId="507" priority="476" operator="containsText" text="비가동">
      <formula>NOT(ISERROR(SEARCH("비가동",L2279)))</formula>
    </cfRule>
  </conditionalFormatting>
  <conditionalFormatting sqref="L2280">
    <cfRule type="containsText" dxfId="506" priority="475" operator="containsText" text="비가동">
      <formula>NOT(ISERROR(SEARCH("비가동",L2280)))</formula>
    </cfRule>
  </conditionalFormatting>
  <conditionalFormatting sqref="L2281">
    <cfRule type="containsText" dxfId="505" priority="474" operator="containsText" text="비가동">
      <formula>NOT(ISERROR(SEARCH("비가동",L2281)))</formula>
    </cfRule>
  </conditionalFormatting>
  <conditionalFormatting sqref="L2258">
    <cfRule type="containsText" dxfId="504" priority="473" operator="containsText" text="비가동">
      <formula>NOT(ISERROR(SEARCH("비가동",L2258)))</formula>
    </cfRule>
  </conditionalFormatting>
  <conditionalFormatting sqref="L2259">
    <cfRule type="containsText" dxfId="503" priority="472" operator="containsText" text="비가동">
      <formula>NOT(ISERROR(SEARCH("비가동",L2259)))</formula>
    </cfRule>
  </conditionalFormatting>
  <conditionalFormatting sqref="L2260">
    <cfRule type="containsText" dxfId="502" priority="471" operator="containsText" text="비가동">
      <formula>NOT(ISERROR(SEARCH("비가동",L2260)))</formula>
    </cfRule>
  </conditionalFormatting>
  <conditionalFormatting sqref="L2264">
    <cfRule type="containsText" dxfId="501" priority="470" operator="containsText" text="비가동">
      <formula>NOT(ISERROR(SEARCH("비가동",L2264)))</formula>
    </cfRule>
  </conditionalFormatting>
  <conditionalFormatting sqref="L2265">
    <cfRule type="containsText" dxfId="500" priority="469" operator="containsText" text="비가동">
      <formula>NOT(ISERROR(SEARCH("비가동",L2265)))</formula>
    </cfRule>
  </conditionalFormatting>
  <conditionalFormatting sqref="L2266">
    <cfRule type="containsText" dxfId="499" priority="468" operator="containsText" text="비가동">
      <formula>NOT(ISERROR(SEARCH("비가동",L2266)))</formula>
    </cfRule>
  </conditionalFormatting>
  <conditionalFormatting sqref="L2270">
    <cfRule type="containsText" dxfId="498" priority="467" operator="containsText" text="비가동">
      <formula>NOT(ISERROR(SEARCH("비가동",L2270)))</formula>
    </cfRule>
  </conditionalFormatting>
  <conditionalFormatting sqref="L2271">
    <cfRule type="containsText" dxfId="497" priority="466" operator="containsText" text="비가동">
      <formula>NOT(ISERROR(SEARCH("비가동",L2271)))</formula>
    </cfRule>
  </conditionalFormatting>
  <conditionalFormatting sqref="L2272">
    <cfRule type="containsText" dxfId="496" priority="465" operator="containsText" text="비가동">
      <formula>NOT(ISERROR(SEARCH("비가동",L2272)))</formula>
    </cfRule>
  </conditionalFormatting>
  <conditionalFormatting sqref="L2276">
    <cfRule type="containsText" dxfId="495" priority="464" operator="containsText" text="비가동">
      <formula>NOT(ISERROR(SEARCH("비가동",L2276)))</formula>
    </cfRule>
  </conditionalFormatting>
  <conditionalFormatting sqref="L2277">
    <cfRule type="containsText" dxfId="494" priority="463" operator="containsText" text="비가동">
      <formula>NOT(ISERROR(SEARCH("비가동",L2277)))</formula>
    </cfRule>
  </conditionalFormatting>
  <conditionalFormatting sqref="L2278">
    <cfRule type="containsText" dxfId="493" priority="462" operator="containsText" text="비가동">
      <formula>NOT(ISERROR(SEARCH("비가동",L2278)))</formula>
    </cfRule>
  </conditionalFormatting>
  <conditionalFormatting sqref="L2282">
    <cfRule type="containsText" dxfId="492" priority="461" operator="containsText" text="비가동">
      <formula>NOT(ISERROR(SEARCH("비가동",L2282)))</formula>
    </cfRule>
  </conditionalFormatting>
  <conditionalFormatting sqref="P2257">
    <cfRule type="cellIs" dxfId="491" priority="460" operator="notEqual">
      <formula>0</formula>
    </cfRule>
  </conditionalFormatting>
  <conditionalFormatting sqref="P2268">
    <cfRule type="cellIs" dxfId="490" priority="459" operator="notEqual">
      <formula>0</formula>
    </cfRule>
  </conditionalFormatting>
  <conditionalFormatting sqref="L2297:L2298">
    <cfRule type="containsText" dxfId="489" priority="458" operator="containsText" text="비가동">
      <formula>NOT(ISERROR(SEARCH("비가동",L2297)))</formula>
    </cfRule>
  </conditionalFormatting>
  <conditionalFormatting sqref="P2297:P2298">
    <cfRule type="cellIs" dxfId="488" priority="457" operator="notEqual">
      <formula>0</formula>
    </cfRule>
  </conditionalFormatting>
  <conditionalFormatting sqref="D2297">
    <cfRule type="timePeriod" dxfId="487" priority="456" timePeriod="lastWeek">
      <formula>AND(TODAY()-ROUNDDOWN(D2297,0)&gt;=(WEEKDAY(TODAY())),TODAY()-ROUNDDOWN(D2297,0)&lt;(WEEKDAY(TODAY())+7))</formula>
    </cfRule>
  </conditionalFormatting>
  <conditionalFormatting sqref="E2297">
    <cfRule type="timePeriod" dxfId="486" priority="455" timePeriod="lastWeek">
      <formula>AND(TODAY()-ROUNDDOWN(E2297,0)&gt;=(WEEKDAY(TODAY())),TODAY()-ROUNDDOWN(E2297,0)&lt;(WEEKDAY(TODAY())+7))</formula>
    </cfRule>
  </conditionalFormatting>
  <conditionalFormatting sqref="D2297">
    <cfRule type="timePeriod" dxfId="485" priority="454" timePeriod="lastWeek">
      <formula>AND(TODAY()-ROUNDDOWN(D2297,0)&gt;=(WEEKDAY(TODAY())),TODAY()-ROUNDDOWN(D2297,0)&lt;(WEEKDAY(TODAY())+7))</formula>
    </cfRule>
  </conditionalFormatting>
  <conditionalFormatting sqref="D2298">
    <cfRule type="timePeriod" dxfId="484" priority="453" timePeriod="lastWeek">
      <formula>AND(TODAY()-ROUNDDOWN(D2298,0)&gt;=(WEEKDAY(TODAY())),TODAY()-ROUNDDOWN(D2298,0)&lt;(WEEKDAY(TODAY())+7))</formula>
    </cfRule>
  </conditionalFormatting>
  <conditionalFormatting sqref="D2298">
    <cfRule type="timePeriod" dxfId="483" priority="452" timePeriod="lastWeek">
      <formula>AND(TODAY()-ROUNDDOWN(D2298,0)&gt;=(WEEKDAY(TODAY())),TODAY()-ROUNDDOWN(D2298,0)&lt;(WEEKDAY(TODAY())+7))</formula>
    </cfRule>
  </conditionalFormatting>
  <conditionalFormatting sqref="C2297:C2298">
    <cfRule type="containsText" dxfId="482" priority="451" operator="containsText" text="S">
      <formula>NOT(ISERROR(SEARCH("S",C2297)))</formula>
    </cfRule>
  </conditionalFormatting>
  <conditionalFormatting sqref="E2298">
    <cfRule type="timePeriod" dxfId="481" priority="450" timePeriod="lastWeek">
      <formula>AND(TODAY()-ROUNDDOWN(E2298,0)&gt;=(WEEKDAY(TODAY())),TODAY()-ROUNDDOWN(E2298,0)&lt;(WEEKDAY(TODAY())+7))</formula>
    </cfRule>
  </conditionalFormatting>
  <conditionalFormatting sqref="P2313">
    <cfRule type="cellIs" dxfId="480" priority="449" operator="notEqual">
      <formula>0</formula>
    </cfRule>
  </conditionalFormatting>
  <conditionalFormatting sqref="L2323">
    <cfRule type="containsText" dxfId="479" priority="448" operator="containsText" text="비가동">
      <formula>NOT(ISERROR(SEARCH("비가동",L2323)))</formula>
    </cfRule>
  </conditionalFormatting>
  <conditionalFormatting sqref="P2323">
    <cfRule type="cellIs" dxfId="478" priority="447" operator="notEqual">
      <formula>0</formula>
    </cfRule>
  </conditionalFormatting>
  <conditionalFormatting sqref="D2323">
    <cfRule type="timePeriod" dxfId="477" priority="446" timePeriod="lastWeek">
      <formula>AND(TODAY()-ROUNDDOWN(D2323,0)&gt;=(WEEKDAY(TODAY())),TODAY()-ROUNDDOWN(D2323,0)&lt;(WEEKDAY(TODAY())+7))</formula>
    </cfRule>
  </conditionalFormatting>
  <conditionalFormatting sqref="D2323">
    <cfRule type="timePeriod" dxfId="476" priority="445" timePeriod="lastWeek">
      <formula>AND(TODAY()-ROUNDDOWN(D2323,0)&gt;=(WEEKDAY(TODAY())),TODAY()-ROUNDDOWN(D2323,0)&lt;(WEEKDAY(TODAY())+7))</formula>
    </cfRule>
  </conditionalFormatting>
  <conditionalFormatting sqref="C2323">
    <cfRule type="containsText" dxfId="475" priority="444" operator="containsText" text="S">
      <formula>NOT(ISERROR(SEARCH("S",C2323)))</formula>
    </cfRule>
  </conditionalFormatting>
  <conditionalFormatting sqref="L2343">
    <cfRule type="containsText" dxfId="474" priority="443" operator="containsText" text="비가동">
      <formula>NOT(ISERROR(SEARCH("비가동",L2343)))</formula>
    </cfRule>
  </conditionalFormatting>
  <conditionalFormatting sqref="L2344">
    <cfRule type="containsText" dxfId="473" priority="442" operator="containsText" text="비가동">
      <formula>NOT(ISERROR(SEARCH("비가동",L2344)))</formula>
    </cfRule>
  </conditionalFormatting>
  <conditionalFormatting sqref="P2354">
    <cfRule type="cellIs" dxfId="472" priority="441" operator="notEqual">
      <formula>0</formula>
    </cfRule>
  </conditionalFormatting>
  <conditionalFormatting sqref="L2360">
    <cfRule type="containsText" dxfId="471" priority="440" operator="containsText" text="비가동">
      <formula>NOT(ISERROR(SEARCH("비가동",L2360)))</formula>
    </cfRule>
  </conditionalFormatting>
  <conditionalFormatting sqref="D2360:E2360">
    <cfRule type="timePeriod" dxfId="470" priority="439" timePeriod="lastWeek">
      <formula>AND(TODAY()-ROUNDDOWN(D2360,0)&gt;=(WEEKDAY(TODAY())),TODAY()-ROUNDDOWN(D2360,0)&lt;(WEEKDAY(TODAY())+7))</formula>
    </cfRule>
  </conditionalFormatting>
  <conditionalFormatting sqref="C2360">
    <cfRule type="containsText" dxfId="469" priority="438" operator="containsText" text="S">
      <formula>NOT(ISERROR(SEARCH("S",C2360)))</formula>
    </cfRule>
  </conditionalFormatting>
  <conditionalFormatting sqref="P2360">
    <cfRule type="cellIs" dxfId="468" priority="437" operator="notEqual">
      <formula>0</formula>
    </cfRule>
  </conditionalFormatting>
  <conditionalFormatting sqref="P2370">
    <cfRule type="cellIs" dxfId="467" priority="436" operator="notEqual">
      <formula>0</formula>
    </cfRule>
  </conditionalFormatting>
  <conditionalFormatting sqref="P2371">
    <cfRule type="cellIs" dxfId="466" priority="435" operator="notEqual">
      <formula>0</formula>
    </cfRule>
  </conditionalFormatting>
  <conditionalFormatting sqref="P2374">
    <cfRule type="cellIs" dxfId="465" priority="434" operator="notEqual">
      <formula>0</formula>
    </cfRule>
  </conditionalFormatting>
  <conditionalFormatting sqref="P2375">
    <cfRule type="cellIs" dxfId="464" priority="433" operator="notEqual">
      <formula>0</formula>
    </cfRule>
  </conditionalFormatting>
  <conditionalFormatting sqref="P2377">
    <cfRule type="cellIs" dxfId="463" priority="432" operator="notEqual">
      <formula>0</formula>
    </cfRule>
  </conditionalFormatting>
  <conditionalFormatting sqref="P2380">
    <cfRule type="cellIs" dxfId="462" priority="431" operator="notEqual">
      <formula>0</formula>
    </cfRule>
  </conditionalFormatting>
  <conditionalFormatting sqref="L2378:L2379">
    <cfRule type="containsText" dxfId="461" priority="430" operator="containsText" text="비가동">
      <formula>NOT(ISERROR(SEARCH("비가동",L2378)))</formula>
    </cfRule>
  </conditionalFormatting>
  <conditionalFormatting sqref="P2378:P2379">
    <cfRule type="cellIs" dxfId="460" priority="429" operator="notEqual">
      <formula>0</formula>
    </cfRule>
  </conditionalFormatting>
  <conditionalFormatting sqref="D2378">
    <cfRule type="timePeriod" dxfId="459" priority="428" timePeriod="lastWeek">
      <formula>AND(TODAY()-ROUNDDOWN(D2378,0)&gt;=(WEEKDAY(TODAY())),TODAY()-ROUNDDOWN(D2378,0)&lt;(WEEKDAY(TODAY())+7))</formula>
    </cfRule>
  </conditionalFormatting>
  <conditionalFormatting sqref="D2378">
    <cfRule type="timePeriod" dxfId="458" priority="427" timePeriod="lastWeek">
      <formula>AND(TODAY()-ROUNDDOWN(D2378,0)&gt;=(WEEKDAY(TODAY())),TODAY()-ROUNDDOWN(D2378,0)&lt;(WEEKDAY(TODAY())+7))</formula>
    </cfRule>
  </conditionalFormatting>
  <conditionalFormatting sqref="D2379">
    <cfRule type="timePeriod" dxfId="457" priority="426" timePeriod="lastWeek">
      <formula>AND(TODAY()-ROUNDDOWN(D2379,0)&gt;=(WEEKDAY(TODAY())),TODAY()-ROUNDDOWN(D2379,0)&lt;(WEEKDAY(TODAY())+7))</formula>
    </cfRule>
  </conditionalFormatting>
  <conditionalFormatting sqref="D2379">
    <cfRule type="timePeriod" dxfId="456" priority="425" timePeriod="lastWeek">
      <formula>AND(TODAY()-ROUNDDOWN(D2379,0)&gt;=(WEEKDAY(TODAY())),TODAY()-ROUNDDOWN(D2379,0)&lt;(WEEKDAY(TODAY())+7))</formula>
    </cfRule>
  </conditionalFormatting>
  <conditionalFormatting sqref="D2378">
    <cfRule type="timePeriod" dxfId="455" priority="424" timePeriod="lastWeek">
      <formula>AND(TODAY()-ROUNDDOWN(D2378,0)&gt;=(WEEKDAY(TODAY())),TODAY()-ROUNDDOWN(D2378,0)&lt;(WEEKDAY(TODAY())+7))</formula>
    </cfRule>
  </conditionalFormatting>
  <conditionalFormatting sqref="D2379">
    <cfRule type="timePeriod" dxfId="454" priority="423" timePeriod="lastWeek">
      <formula>AND(TODAY()-ROUNDDOWN(D2379,0)&gt;=(WEEKDAY(TODAY())),TODAY()-ROUNDDOWN(D2379,0)&lt;(WEEKDAY(TODAY())+7))</formula>
    </cfRule>
  </conditionalFormatting>
  <conditionalFormatting sqref="C2378:C2379">
    <cfRule type="containsText" dxfId="453" priority="422" operator="containsText" text="S">
      <formula>NOT(ISERROR(SEARCH("S",C2378)))</formula>
    </cfRule>
  </conditionalFormatting>
  <conditionalFormatting sqref="P2402">
    <cfRule type="cellIs" dxfId="452" priority="421" operator="notEqual">
      <formula>0</formula>
    </cfRule>
  </conditionalFormatting>
  <conditionalFormatting sqref="P2403">
    <cfRule type="cellIs" dxfId="451" priority="420" operator="notEqual">
      <formula>0</formula>
    </cfRule>
  </conditionalFormatting>
  <conditionalFormatting sqref="P2421">
    <cfRule type="cellIs" dxfId="450" priority="419" operator="notEqual">
      <formula>0</formula>
    </cfRule>
  </conditionalFormatting>
  <conditionalFormatting sqref="P2424">
    <cfRule type="cellIs" dxfId="449" priority="418" operator="notEqual">
      <formula>0</formula>
    </cfRule>
  </conditionalFormatting>
  <conditionalFormatting sqref="P2429">
    <cfRule type="cellIs" dxfId="448" priority="417" operator="notEqual">
      <formula>0</formula>
    </cfRule>
  </conditionalFormatting>
  <conditionalFormatting sqref="P2435">
    <cfRule type="cellIs" dxfId="447" priority="416" operator="notEqual">
      <formula>0</formula>
    </cfRule>
  </conditionalFormatting>
  <conditionalFormatting sqref="L2436">
    <cfRule type="containsText" dxfId="446" priority="415" operator="containsText" text="비가동">
      <formula>NOT(ISERROR(SEARCH("비가동",L2436)))</formula>
    </cfRule>
  </conditionalFormatting>
  <conditionalFormatting sqref="L2439">
    <cfRule type="containsText" dxfId="445" priority="414" operator="containsText" text="비가동">
      <formula>NOT(ISERROR(SEARCH("비가동",L2439)))</formula>
    </cfRule>
  </conditionalFormatting>
  <conditionalFormatting sqref="P2439">
    <cfRule type="cellIs" dxfId="444" priority="413" operator="notEqual">
      <formula>0</formula>
    </cfRule>
  </conditionalFormatting>
  <conditionalFormatting sqref="L2438">
    <cfRule type="containsText" dxfId="443" priority="412" operator="containsText" text="비가동">
      <formula>NOT(ISERROR(SEARCH("비가동",L2438)))</formula>
    </cfRule>
  </conditionalFormatting>
  <conditionalFormatting sqref="P2438">
    <cfRule type="cellIs" dxfId="442" priority="411" operator="notEqual">
      <formula>0</formula>
    </cfRule>
  </conditionalFormatting>
  <conditionalFormatting sqref="L2440">
    <cfRule type="containsText" dxfId="441" priority="410" operator="containsText" text="비가동">
      <formula>NOT(ISERROR(SEARCH("비가동",L2440)))</formula>
    </cfRule>
  </conditionalFormatting>
  <conditionalFormatting sqref="P2440">
    <cfRule type="cellIs" dxfId="440" priority="409" operator="notEqual">
      <formula>0</formula>
    </cfRule>
  </conditionalFormatting>
  <conditionalFormatting sqref="L2441">
    <cfRule type="containsText" dxfId="439" priority="408" operator="containsText" text="비가동">
      <formula>NOT(ISERROR(SEARCH("비가동",L2441)))</formula>
    </cfRule>
  </conditionalFormatting>
  <conditionalFormatting sqref="P2441">
    <cfRule type="cellIs" dxfId="438" priority="407" operator="notEqual">
      <formula>0</formula>
    </cfRule>
  </conditionalFormatting>
  <conditionalFormatting sqref="L2442">
    <cfRule type="containsText" dxfId="437" priority="406" operator="containsText" text="비가동">
      <formula>NOT(ISERROR(SEARCH("비가동",L2442)))</formula>
    </cfRule>
  </conditionalFormatting>
  <conditionalFormatting sqref="P2442">
    <cfRule type="cellIs" dxfId="436" priority="405" operator="notEqual">
      <formula>0</formula>
    </cfRule>
  </conditionalFormatting>
  <conditionalFormatting sqref="L2445">
    <cfRule type="containsText" dxfId="435" priority="404" operator="containsText" text="비가동">
      <formula>NOT(ISERROR(SEARCH("비가동",L2445)))</formula>
    </cfRule>
  </conditionalFormatting>
  <conditionalFormatting sqref="P2445">
    <cfRule type="cellIs" dxfId="434" priority="403" operator="notEqual">
      <formula>0</formula>
    </cfRule>
  </conditionalFormatting>
  <conditionalFormatting sqref="L2448">
    <cfRule type="containsText" dxfId="433" priority="402" operator="containsText" text="비가동">
      <formula>NOT(ISERROR(SEARCH("비가동",L2448)))</formula>
    </cfRule>
  </conditionalFormatting>
  <conditionalFormatting sqref="L2449">
    <cfRule type="containsText" dxfId="432" priority="401" operator="containsText" text="비가동">
      <formula>NOT(ISERROR(SEARCH("비가동",L2449)))</formula>
    </cfRule>
  </conditionalFormatting>
  <conditionalFormatting sqref="P2477">
    <cfRule type="cellIs" dxfId="431" priority="400" operator="notEqual">
      <formula>0</formula>
    </cfRule>
  </conditionalFormatting>
  <conditionalFormatting sqref="D2477">
    <cfRule type="timePeriod" dxfId="430" priority="399" timePeriod="lastWeek">
      <formula>AND(TODAY()-ROUNDDOWN(D2477,0)&gt;=(WEEKDAY(TODAY())),TODAY()-ROUNDDOWN(D2477,0)&lt;(WEEKDAY(TODAY())+7))</formula>
    </cfRule>
  </conditionalFormatting>
  <conditionalFormatting sqref="D2477">
    <cfRule type="timePeriod" dxfId="429" priority="398" timePeriod="lastWeek">
      <formula>AND(TODAY()-ROUNDDOWN(D2477,0)&gt;=(WEEKDAY(TODAY())),TODAY()-ROUNDDOWN(D2477,0)&lt;(WEEKDAY(TODAY())+7))</formula>
    </cfRule>
  </conditionalFormatting>
  <conditionalFormatting sqref="C2477">
    <cfRule type="containsText" dxfId="428" priority="397" operator="containsText" text="S">
      <formula>NOT(ISERROR(SEARCH("S",C2477)))</formula>
    </cfRule>
  </conditionalFormatting>
  <conditionalFormatting sqref="L2477">
    <cfRule type="containsText" dxfId="427" priority="396" operator="containsText" text="비가동">
      <formula>NOT(ISERROR(SEARCH("비가동",L2477)))</formula>
    </cfRule>
  </conditionalFormatting>
  <conditionalFormatting sqref="L2479">
    <cfRule type="containsText" dxfId="426" priority="395" operator="containsText" text="비가동">
      <formula>NOT(ISERROR(SEARCH("비가동",L2479)))</formula>
    </cfRule>
  </conditionalFormatting>
  <conditionalFormatting sqref="P2479">
    <cfRule type="cellIs" dxfId="425" priority="394" operator="notEqual">
      <formula>0</formula>
    </cfRule>
  </conditionalFormatting>
  <conditionalFormatting sqref="D2479">
    <cfRule type="timePeriod" dxfId="424" priority="393" timePeriod="lastWeek">
      <formula>AND(TODAY()-ROUNDDOWN(D2479,0)&gt;=(WEEKDAY(TODAY())),TODAY()-ROUNDDOWN(D2479,0)&lt;(WEEKDAY(TODAY())+7))</formula>
    </cfRule>
  </conditionalFormatting>
  <conditionalFormatting sqref="D2479">
    <cfRule type="timePeriod" dxfId="423" priority="392" timePeriod="lastWeek">
      <formula>AND(TODAY()-ROUNDDOWN(D2479,0)&gt;=(WEEKDAY(TODAY())),TODAY()-ROUNDDOWN(D2479,0)&lt;(WEEKDAY(TODAY())+7))</formula>
    </cfRule>
  </conditionalFormatting>
  <conditionalFormatting sqref="C2479">
    <cfRule type="containsText" dxfId="422" priority="391" operator="containsText" text="S">
      <formula>NOT(ISERROR(SEARCH("S",C2479)))</formula>
    </cfRule>
  </conditionalFormatting>
  <conditionalFormatting sqref="L2495">
    <cfRule type="containsText" dxfId="421" priority="390" operator="containsText" text="비가동">
      <formula>NOT(ISERROR(SEARCH("비가동",L2495)))</formula>
    </cfRule>
  </conditionalFormatting>
  <conditionalFormatting sqref="L2496">
    <cfRule type="containsText" dxfId="420" priority="389" operator="containsText" text="비가동">
      <formula>NOT(ISERROR(SEARCH("비가동",L2496)))</formula>
    </cfRule>
  </conditionalFormatting>
  <conditionalFormatting sqref="P2496">
    <cfRule type="cellIs" dxfId="419" priority="388" operator="notEqual">
      <formula>0</formula>
    </cfRule>
  </conditionalFormatting>
  <conditionalFormatting sqref="L2497">
    <cfRule type="containsText" dxfId="418" priority="387" operator="containsText" text="비가동">
      <formula>NOT(ISERROR(SEARCH("비가동",L2497)))</formula>
    </cfRule>
  </conditionalFormatting>
  <conditionalFormatting sqref="P2497">
    <cfRule type="cellIs" dxfId="417" priority="386" operator="notEqual">
      <formula>0</formula>
    </cfRule>
  </conditionalFormatting>
  <conditionalFormatting sqref="L2498">
    <cfRule type="containsText" dxfId="416" priority="385" operator="containsText" text="비가동">
      <formula>NOT(ISERROR(SEARCH("비가동",L2498)))</formula>
    </cfRule>
  </conditionalFormatting>
  <conditionalFormatting sqref="P2498">
    <cfRule type="cellIs" dxfId="415" priority="384" operator="notEqual">
      <formula>0</formula>
    </cfRule>
  </conditionalFormatting>
  <conditionalFormatting sqref="L2501">
    <cfRule type="containsText" dxfId="414" priority="383" operator="containsText" text="비가동">
      <formula>NOT(ISERROR(SEARCH("비가동",L2501)))</formula>
    </cfRule>
  </conditionalFormatting>
  <conditionalFormatting sqref="P2501">
    <cfRule type="cellIs" dxfId="413" priority="382" operator="notEqual">
      <formula>0</formula>
    </cfRule>
  </conditionalFormatting>
  <conditionalFormatting sqref="L2503">
    <cfRule type="containsText" dxfId="412" priority="381" operator="containsText" text="비가동">
      <formula>NOT(ISERROR(SEARCH("비가동",L2503)))</formula>
    </cfRule>
  </conditionalFormatting>
  <conditionalFormatting sqref="P2503">
    <cfRule type="cellIs" dxfId="411" priority="380" operator="notEqual">
      <formula>0</formula>
    </cfRule>
  </conditionalFormatting>
  <conditionalFormatting sqref="L2516">
    <cfRule type="containsText" dxfId="410" priority="379" operator="containsText" text="비가동">
      <formula>NOT(ISERROR(SEARCH("비가동",L2516)))</formula>
    </cfRule>
  </conditionalFormatting>
  <conditionalFormatting sqref="L2517">
    <cfRule type="containsText" dxfId="409" priority="378" operator="containsText" text="비가동">
      <formula>NOT(ISERROR(SEARCH("비가동",L2517)))</formula>
    </cfRule>
  </conditionalFormatting>
  <conditionalFormatting sqref="L2519">
    <cfRule type="containsText" dxfId="408" priority="377" operator="containsText" text="비가동">
      <formula>NOT(ISERROR(SEARCH("비가동",L2519)))</formula>
    </cfRule>
  </conditionalFormatting>
  <conditionalFormatting sqref="P2524">
    <cfRule type="cellIs" dxfId="407" priority="376" operator="notEqual">
      <formula>0</formula>
    </cfRule>
  </conditionalFormatting>
  <conditionalFormatting sqref="L2526">
    <cfRule type="containsText" dxfId="406" priority="375" operator="containsText" text="비가동">
      <formula>NOT(ISERROR(SEARCH("비가동",L2526)))</formula>
    </cfRule>
  </conditionalFormatting>
  <conditionalFormatting sqref="D2526">
    <cfRule type="timePeriod" dxfId="405" priority="374" timePeriod="lastWeek">
      <formula>AND(TODAY()-ROUNDDOWN(D2526,0)&gt;=(WEEKDAY(TODAY())),TODAY()-ROUNDDOWN(D2526,0)&lt;(WEEKDAY(TODAY())+7))</formula>
    </cfRule>
  </conditionalFormatting>
  <conditionalFormatting sqref="E2526">
    <cfRule type="timePeriod" dxfId="404" priority="373" timePeriod="lastWeek">
      <formula>AND(TODAY()-ROUNDDOWN(E2526,0)&gt;=(WEEKDAY(TODAY())),TODAY()-ROUNDDOWN(E2526,0)&lt;(WEEKDAY(TODAY())+7))</formula>
    </cfRule>
  </conditionalFormatting>
  <conditionalFormatting sqref="D2526">
    <cfRule type="timePeriod" dxfId="403" priority="372" timePeriod="lastWeek">
      <formula>AND(TODAY()-ROUNDDOWN(D2526,0)&gt;=(WEEKDAY(TODAY())),TODAY()-ROUNDDOWN(D2526,0)&lt;(WEEKDAY(TODAY())+7))</formula>
    </cfRule>
  </conditionalFormatting>
  <conditionalFormatting sqref="C2526">
    <cfRule type="containsText" dxfId="402" priority="371" operator="containsText" text="S">
      <formula>NOT(ISERROR(SEARCH("S",C2526)))</formula>
    </cfRule>
  </conditionalFormatting>
  <conditionalFormatting sqref="P2526">
    <cfRule type="cellIs" dxfId="401" priority="370" operator="notEqual">
      <formula>0</formula>
    </cfRule>
  </conditionalFormatting>
  <conditionalFormatting sqref="P2525">
    <cfRule type="cellIs" dxfId="400" priority="369" operator="notEqual">
      <formula>0</formula>
    </cfRule>
  </conditionalFormatting>
  <conditionalFormatting sqref="L2536:L2538">
    <cfRule type="containsText" dxfId="399" priority="368" operator="containsText" text="비가동">
      <formula>NOT(ISERROR(SEARCH("비가동",L2536)))</formula>
    </cfRule>
  </conditionalFormatting>
  <conditionalFormatting sqref="L2539:L2541">
    <cfRule type="containsText" dxfId="398" priority="367" operator="containsText" text="비가동">
      <formula>NOT(ISERROR(SEARCH("비가동",L2539)))</formula>
    </cfRule>
  </conditionalFormatting>
  <conditionalFormatting sqref="L2545:L2547">
    <cfRule type="containsText" dxfId="397" priority="366" operator="containsText" text="비가동">
      <formula>NOT(ISERROR(SEARCH("비가동",L2545)))</formula>
    </cfRule>
  </conditionalFormatting>
  <conditionalFormatting sqref="L2548:L2549">
    <cfRule type="containsText" dxfId="396" priority="365" operator="containsText" text="비가동">
      <formula>NOT(ISERROR(SEARCH("비가동",L2548)))</formula>
    </cfRule>
  </conditionalFormatting>
  <conditionalFormatting sqref="L2542:L2544">
    <cfRule type="containsText" dxfId="395" priority="364" operator="containsText" text="비가동">
      <formula>NOT(ISERROR(SEARCH("비가동",L2542)))</formula>
    </cfRule>
  </conditionalFormatting>
  <conditionalFormatting sqref="L2550">
    <cfRule type="containsText" dxfId="394" priority="363" operator="containsText" text="비가동">
      <formula>NOT(ISERROR(SEARCH("비가동",L2550)))</formula>
    </cfRule>
  </conditionalFormatting>
  <conditionalFormatting sqref="L2553:L2555">
    <cfRule type="containsText" dxfId="393" priority="362" operator="containsText" text="비가동">
      <formula>NOT(ISERROR(SEARCH("비가동",L2553)))</formula>
    </cfRule>
  </conditionalFormatting>
  <conditionalFormatting sqref="P2543">
    <cfRule type="cellIs" dxfId="392" priority="361" operator="notEqual">
      <formula>0</formula>
    </cfRule>
  </conditionalFormatting>
  <conditionalFormatting sqref="P2560">
    <cfRule type="cellIs" dxfId="391" priority="360" operator="notEqual">
      <formula>0</formula>
    </cfRule>
  </conditionalFormatting>
  <conditionalFormatting sqref="P2565">
    <cfRule type="cellIs" dxfId="390" priority="359" operator="notEqual">
      <formula>0</formula>
    </cfRule>
  </conditionalFormatting>
  <conditionalFormatting sqref="P2566">
    <cfRule type="cellIs" dxfId="389" priority="358" operator="notEqual">
      <formula>0</formula>
    </cfRule>
  </conditionalFormatting>
  <conditionalFormatting sqref="L2586">
    <cfRule type="containsText" dxfId="388" priority="357" operator="containsText" text="비가동">
      <formula>NOT(ISERROR(SEARCH("비가동",L2586)))</formula>
    </cfRule>
  </conditionalFormatting>
  <conditionalFormatting sqref="D2586">
    <cfRule type="timePeriod" dxfId="387" priority="356" timePeriod="lastWeek">
      <formula>AND(TODAY()-ROUNDDOWN(D2586,0)&gt;=(WEEKDAY(TODAY())),TODAY()-ROUNDDOWN(D2586,0)&lt;(WEEKDAY(TODAY())+7))</formula>
    </cfRule>
  </conditionalFormatting>
  <conditionalFormatting sqref="D2586">
    <cfRule type="timePeriod" dxfId="386" priority="355" timePeriod="lastWeek">
      <formula>AND(TODAY()-ROUNDDOWN(D2586,0)&gt;=(WEEKDAY(TODAY())),TODAY()-ROUNDDOWN(D2586,0)&lt;(WEEKDAY(TODAY())+7))</formula>
    </cfRule>
  </conditionalFormatting>
  <conditionalFormatting sqref="E2586">
    <cfRule type="timePeriod" dxfId="385" priority="354" timePeriod="lastWeek">
      <formula>AND(TODAY()-ROUNDDOWN(E2586,0)&gt;=(WEEKDAY(TODAY())),TODAY()-ROUNDDOWN(E2586,0)&lt;(WEEKDAY(TODAY())+7))</formula>
    </cfRule>
  </conditionalFormatting>
  <conditionalFormatting sqref="C2586">
    <cfRule type="containsText" dxfId="384" priority="353" operator="containsText" text="S">
      <formula>NOT(ISERROR(SEARCH("S",C2586)))</formula>
    </cfRule>
  </conditionalFormatting>
  <conditionalFormatting sqref="P2586">
    <cfRule type="cellIs" dxfId="383" priority="352" operator="notEqual">
      <formula>0</formula>
    </cfRule>
  </conditionalFormatting>
  <conditionalFormatting sqref="P2593">
    <cfRule type="cellIs" dxfId="382" priority="351" operator="notEqual">
      <formula>0</formula>
    </cfRule>
  </conditionalFormatting>
  <conditionalFormatting sqref="P2617">
    <cfRule type="cellIs" dxfId="381" priority="350" operator="notEqual">
      <formula>0</formula>
    </cfRule>
  </conditionalFormatting>
  <conditionalFormatting sqref="P2591">
    <cfRule type="cellIs" dxfId="380" priority="349" operator="notEqual">
      <formula>0</formula>
    </cfRule>
  </conditionalFormatting>
  <conditionalFormatting sqref="L2594">
    <cfRule type="containsText" dxfId="379" priority="348" operator="containsText" text="비가동">
      <formula>NOT(ISERROR(SEARCH("비가동",L2594)))</formula>
    </cfRule>
  </conditionalFormatting>
  <conditionalFormatting sqref="P2594">
    <cfRule type="cellIs" dxfId="378" priority="347" operator="notEqual">
      <formula>0</formula>
    </cfRule>
  </conditionalFormatting>
  <conditionalFormatting sqref="L2611">
    <cfRule type="containsText" dxfId="377" priority="346" operator="containsText" text="비가동">
      <formula>NOT(ISERROR(SEARCH("비가동",L2611)))</formula>
    </cfRule>
  </conditionalFormatting>
  <conditionalFormatting sqref="L2610">
    <cfRule type="containsText" dxfId="376" priority="345" operator="containsText" text="비가동">
      <formula>NOT(ISERROR(SEARCH("비가동",L2610)))</formula>
    </cfRule>
  </conditionalFormatting>
  <conditionalFormatting sqref="L2613">
    <cfRule type="containsText" dxfId="375" priority="344" operator="containsText" text="비가동">
      <formula>NOT(ISERROR(SEARCH("비가동",L2613)))</formula>
    </cfRule>
  </conditionalFormatting>
  <conditionalFormatting sqref="P2635">
    <cfRule type="cellIs" dxfId="374" priority="343" operator="notEqual">
      <formula>0</formula>
    </cfRule>
  </conditionalFormatting>
  <conditionalFormatting sqref="P2677">
    <cfRule type="cellIs" dxfId="373" priority="342" operator="notEqual">
      <formula>0</formula>
    </cfRule>
  </conditionalFormatting>
  <conditionalFormatting sqref="L2692">
    <cfRule type="containsText" dxfId="372" priority="341" operator="containsText" text="비가동">
      <formula>NOT(ISERROR(SEARCH("비가동",L2692)))</formula>
    </cfRule>
  </conditionalFormatting>
  <conditionalFormatting sqref="L2691">
    <cfRule type="containsText" dxfId="371" priority="340" operator="containsText" text="비가동">
      <formula>NOT(ISERROR(SEARCH("비가동",L2691)))</formula>
    </cfRule>
  </conditionalFormatting>
  <conditionalFormatting sqref="L2697">
    <cfRule type="containsText" dxfId="370" priority="339" operator="containsText" text="비가동">
      <formula>NOT(ISERROR(SEARCH("비가동",L2697)))</formula>
    </cfRule>
  </conditionalFormatting>
  <conditionalFormatting sqref="P2697">
    <cfRule type="cellIs" dxfId="369" priority="338" operator="notEqual">
      <formula>0</formula>
    </cfRule>
  </conditionalFormatting>
  <conditionalFormatting sqref="L2698">
    <cfRule type="containsText" dxfId="368" priority="337" operator="containsText" text="비가동">
      <formula>NOT(ISERROR(SEARCH("비가동",L2698)))</formula>
    </cfRule>
  </conditionalFormatting>
  <conditionalFormatting sqref="P2698">
    <cfRule type="cellIs" dxfId="367" priority="336" operator="notEqual">
      <formula>0</formula>
    </cfRule>
  </conditionalFormatting>
  <conditionalFormatting sqref="L2711">
    <cfRule type="containsText" dxfId="366" priority="335" operator="containsText" text="비가동">
      <formula>NOT(ISERROR(SEARCH("비가동",L2711)))</formula>
    </cfRule>
  </conditionalFormatting>
  <conditionalFormatting sqref="L2712">
    <cfRule type="containsText" dxfId="365" priority="334" operator="containsText" text="비가동">
      <formula>NOT(ISERROR(SEARCH("비가동",L2712)))</formula>
    </cfRule>
  </conditionalFormatting>
  <conditionalFormatting sqref="P2723">
    <cfRule type="cellIs" dxfId="364" priority="333" operator="notEqual">
      <formula>0</formula>
    </cfRule>
  </conditionalFormatting>
  <conditionalFormatting sqref="P2722">
    <cfRule type="cellIs" dxfId="363" priority="332" operator="notEqual">
      <formula>0</formula>
    </cfRule>
  </conditionalFormatting>
  <conditionalFormatting sqref="L2724:L2726">
    <cfRule type="containsText" dxfId="362" priority="331" operator="containsText" text="비가동">
      <formula>NOT(ISERROR(SEARCH("비가동",L2724)))</formula>
    </cfRule>
  </conditionalFormatting>
  <conditionalFormatting sqref="P2724:P2726">
    <cfRule type="cellIs" dxfId="361" priority="330" operator="notEqual">
      <formula>0</formula>
    </cfRule>
  </conditionalFormatting>
  <conditionalFormatting sqref="L2744">
    <cfRule type="containsText" dxfId="360" priority="329" operator="containsText" text="비가동">
      <formula>NOT(ISERROR(SEARCH("비가동",L2744)))</formula>
    </cfRule>
  </conditionalFormatting>
  <conditionalFormatting sqref="P2750">
    <cfRule type="cellIs" dxfId="359" priority="328" operator="notEqual">
      <formula>0</formula>
    </cfRule>
  </conditionalFormatting>
  <conditionalFormatting sqref="D2744">
    <cfRule type="timePeriod" dxfId="358" priority="327" timePeriod="lastWeek">
      <formula>AND(TODAY()-ROUNDDOWN(D2744,0)&gt;=(WEEKDAY(TODAY())),TODAY()-ROUNDDOWN(D2744,0)&lt;(WEEKDAY(TODAY())+7))</formula>
    </cfRule>
  </conditionalFormatting>
  <conditionalFormatting sqref="D2744">
    <cfRule type="timePeriod" dxfId="357" priority="326" timePeriod="lastWeek">
      <formula>AND(TODAY()-ROUNDDOWN(D2744,0)&gt;=(WEEKDAY(TODAY())),TODAY()-ROUNDDOWN(D2744,0)&lt;(WEEKDAY(TODAY())+7))</formula>
    </cfRule>
  </conditionalFormatting>
  <conditionalFormatting sqref="C2744">
    <cfRule type="containsText" dxfId="356" priority="325" operator="containsText" text="S">
      <formula>NOT(ISERROR(SEARCH("S",C2744)))</formula>
    </cfRule>
  </conditionalFormatting>
  <conditionalFormatting sqref="P2744">
    <cfRule type="cellIs" dxfId="355" priority="324" operator="notEqual">
      <formula>0</formula>
    </cfRule>
  </conditionalFormatting>
  <conditionalFormatting sqref="P2745">
    <cfRule type="cellIs" dxfId="354" priority="323" operator="notEqual">
      <formula>0</formula>
    </cfRule>
  </conditionalFormatting>
  <conditionalFormatting sqref="L2750">
    <cfRule type="containsText" dxfId="353" priority="322" operator="containsText" text="비가동">
      <formula>NOT(ISERROR(SEARCH("비가동",L2750)))</formula>
    </cfRule>
  </conditionalFormatting>
  <conditionalFormatting sqref="D2750">
    <cfRule type="timePeriod" dxfId="352" priority="321" timePeriod="lastWeek">
      <formula>AND(TODAY()-ROUNDDOWN(D2750,0)&gt;=(WEEKDAY(TODAY())),TODAY()-ROUNDDOWN(D2750,0)&lt;(WEEKDAY(TODAY())+7))</formula>
    </cfRule>
  </conditionalFormatting>
  <conditionalFormatting sqref="E2750">
    <cfRule type="timePeriod" dxfId="351" priority="320" timePeriod="lastWeek">
      <formula>AND(TODAY()-ROUNDDOWN(E2750,0)&gt;=(WEEKDAY(TODAY())),TODAY()-ROUNDDOWN(E2750,0)&lt;(WEEKDAY(TODAY())+7))</formula>
    </cfRule>
  </conditionalFormatting>
  <conditionalFormatting sqref="C2750">
    <cfRule type="containsText" dxfId="350" priority="319" operator="containsText" text="S">
      <formula>NOT(ISERROR(SEARCH("S",C2750)))</formula>
    </cfRule>
  </conditionalFormatting>
  <conditionalFormatting sqref="L2755">
    <cfRule type="containsText" dxfId="349" priority="318" operator="containsText" text="비가동">
      <formula>NOT(ISERROR(SEARCH("비가동",L2755)))</formula>
    </cfRule>
  </conditionalFormatting>
  <conditionalFormatting sqref="P2755">
    <cfRule type="cellIs" dxfId="348" priority="317" operator="notEqual">
      <formula>0</formula>
    </cfRule>
  </conditionalFormatting>
  <conditionalFormatting sqref="L2756">
    <cfRule type="containsText" dxfId="347" priority="316" operator="containsText" text="비가동">
      <formula>NOT(ISERROR(SEARCH("비가동",L2756)))</formula>
    </cfRule>
  </conditionalFormatting>
  <conditionalFormatting sqref="P2799">
    <cfRule type="cellIs" dxfId="346" priority="315" operator="notEqual">
      <formula>0</formula>
    </cfRule>
  </conditionalFormatting>
  <conditionalFormatting sqref="L2757">
    <cfRule type="containsText" dxfId="345" priority="314" operator="containsText" text="비가동">
      <formula>NOT(ISERROR(SEARCH("비가동",L2757)))</formula>
    </cfRule>
  </conditionalFormatting>
  <conditionalFormatting sqref="P2800">
    <cfRule type="cellIs" dxfId="344" priority="313" operator="notEqual">
      <formula>0</formula>
    </cfRule>
  </conditionalFormatting>
  <conditionalFormatting sqref="P2756">
    <cfRule type="cellIs" dxfId="343" priority="312" operator="notEqual">
      <formula>0</formula>
    </cfRule>
  </conditionalFormatting>
  <conditionalFormatting sqref="P2757">
    <cfRule type="cellIs" dxfId="342" priority="311" operator="notEqual">
      <formula>0</formula>
    </cfRule>
  </conditionalFormatting>
  <conditionalFormatting sqref="P2760">
    <cfRule type="cellIs" dxfId="341" priority="310" operator="notEqual">
      <formula>0</formula>
    </cfRule>
  </conditionalFormatting>
  <conditionalFormatting sqref="L2776">
    <cfRule type="containsText" dxfId="340" priority="309" operator="containsText" text="비가동">
      <formula>NOT(ISERROR(SEARCH("비가동",L2776)))</formula>
    </cfRule>
  </conditionalFormatting>
  <conditionalFormatting sqref="L2775">
    <cfRule type="containsText" dxfId="339" priority="308" operator="containsText" text="비가동">
      <formula>NOT(ISERROR(SEARCH("비가동",L2775)))</formula>
    </cfRule>
  </conditionalFormatting>
  <conditionalFormatting sqref="L2771">
    <cfRule type="containsText" dxfId="338" priority="307" operator="containsText" text="비가동">
      <formula>NOT(ISERROR(SEARCH("비가동",L2771)))</formula>
    </cfRule>
  </conditionalFormatting>
  <conditionalFormatting sqref="L2772">
    <cfRule type="containsText" dxfId="337" priority="306" operator="containsText" text="비가동">
      <formula>NOT(ISERROR(SEARCH("비가동",L2772)))</formula>
    </cfRule>
  </conditionalFormatting>
  <conditionalFormatting sqref="L2773">
    <cfRule type="containsText" dxfId="336" priority="305" operator="containsText" text="비가동">
      <formula>NOT(ISERROR(SEARCH("비가동",L2773)))</formula>
    </cfRule>
  </conditionalFormatting>
  <conditionalFormatting sqref="P2773">
    <cfRule type="cellIs" dxfId="335" priority="304" operator="notEqual">
      <formula>0</formula>
    </cfRule>
  </conditionalFormatting>
  <conditionalFormatting sqref="L2778">
    <cfRule type="containsText" dxfId="334" priority="303" operator="containsText" text="비가동">
      <formula>NOT(ISERROR(SEARCH("비가동",L2778)))</formula>
    </cfRule>
  </conditionalFormatting>
  <conditionalFormatting sqref="P2778">
    <cfRule type="cellIs" dxfId="333" priority="302" operator="notEqual">
      <formula>0</formula>
    </cfRule>
  </conditionalFormatting>
  <conditionalFormatting sqref="L2793">
    <cfRule type="containsText" dxfId="332" priority="301" operator="containsText" text="비가동">
      <formula>NOT(ISERROR(SEARCH("비가동",L2793)))</formula>
    </cfRule>
  </conditionalFormatting>
  <conditionalFormatting sqref="L2795">
    <cfRule type="containsText" dxfId="331" priority="300" operator="containsText" text="비가동">
      <formula>NOT(ISERROR(SEARCH("비가동",L2795)))</formula>
    </cfRule>
  </conditionalFormatting>
  <conditionalFormatting sqref="P2795">
    <cfRule type="cellIs" dxfId="330" priority="299" operator="notEqual">
      <formula>0</formula>
    </cfRule>
  </conditionalFormatting>
  <conditionalFormatting sqref="L2796">
    <cfRule type="containsText" dxfId="329" priority="298" operator="containsText" text="비가동">
      <formula>NOT(ISERROR(SEARCH("비가동",L2796)))</formula>
    </cfRule>
  </conditionalFormatting>
  <conditionalFormatting sqref="P2796">
    <cfRule type="cellIs" dxfId="328" priority="297" operator="notEqual">
      <formula>0</formula>
    </cfRule>
  </conditionalFormatting>
  <conditionalFormatting sqref="L2804">
    <cfRule type="containsText" dxfId="327" priority="296" operator="containsText" text="비가동">
      <formula>NOT(ISERROR(SEARCH("비가동",L2804)))</formula>
    </cfRule>
  </conditionalFormatting>
  <conditionalFormatting sqref="P2803">
    <cfRule type="cellIs" dxfId="326" priority="295" operator="notEqual">
      <formula>0</formula>
    </cfRule>
  </conditionalFormatting>
  <conditionalFormatting sqref="D2803">
    <cfRule type="timePeriod" dxfId="325" priority="294" timePeriod="lastWeek">
      <formula>AND(TODAY()-ROUNDDOWN(D2803,0)&gt;=(WEEKDAY(TODAY())),TODAY()-ROUNDDOWN(D2803,0)&lt;(WEEKDAY(TODAY())+7))</formula>
    </cfRule>
  </conditionalFormatting>
  <conditionalFormatting sqref="C2803">
    <cfRule type="containsText" dxfId="324" priority="293" operator="containsText" text="S">
      <formula>NOT(ISERROR(SEARCH("S",C2803)))</formula>
    </cfRule>
  </conditionalFormatting>
  <conditionalFormatting sqref="L2803">
    <cfRule type="containsText" dxfId="323" priority="292" operator="containsText" text="비가동">
      <formula>NOT(ISERROR(SEARCH("비가동",L2803)))</formula>
    </cfRule>
  </conditionalFormatting>
  <conditionalFormatting sqref="L2806">
    <cfRule type="containsText" dxfId="322" priority="291" operator="containsText" text="비가동">
      <formula>NOT(ISERROR(SEARCH("비가동",L2806)))</formula>
    </cfRule>
  </conditionalFormatting>
  <conditionalFormatting sqref="L2811:L2812">
    <cfRule type="containsText" dxfId="321" priority="290" operator="containsText" text="비가동">
      <formula>NOT(ISERROR(SEARCH("비가동",L2811)))</formula>
    </cfRule>
  </conditionalFormatting>
  <conditionalFormatting sqref="F2810">
    <cfRule type="containsText" dxfId="320" priority="288" operator="containsText" text="G">
      <formula>NOT(ISERROR(SEARCH("G",F2810)))</formula>
    </cfRule>
    <cfRule type="containsText" dxfId="319" priority="289" operator="containsText" text="S">
      <formula>NOT(ISERROR(SEARCH("S",F2810)))</formula>
    </cfRule>
  </conditionalFormatting>
  <conditionalFormatting sqref="P2810">
    <cfRule type="cellIs" dxfId="318" priority="287" operator="notEqual">
      <formula>0</formula>
    </cfRule>
  </conditionalFormatting>
  <conditionalFormatting sqref="D2810">
    <cfRule type="timePeriod" dxfId="317" priority="286" timePeriod="lastWeek">
      <formula>AND(TODAY()-ROUNDDOWN(D2810,0)&gt;=(WEEKDAY(TODAY())),TODAY()-ROUNDDOWN(D2810,0)&lt;(WEEKDAY(TODAY())+7))</formula>
    </cfRule>
  </conditionalFormatting>
  <conditionalFormatting sqref="D2810">
    <cfRule type="timePeriod" dxfId="316" priority="285" timePeriod="lastWeek">
      <formula>AND(TODAY()-ROUNDDOWN(D2810,0)&gt;=(WEEKDAY(TODAY())),TODAY()-ROUNDDOWN(D2810,0)&lt;(WEEKDAY(TODAY())+7))</formula>
    </cfRule>
  </conditionalFormatting>
  <conditionalFormatting sqref="C2810">
    <cfRule type="containsText" dxfId="315" priority="284" operator="containsText" text="S">
      <formula>NOT(ISERROR(SEARCH("S",C2810)))</formula>
    </cfRule>
  </conditionalFormatting>
  <conditionalFormatting sqref="L2810">
    <cfRule type="containsText" dxfId="314" priority="283" operator="containsText" text="비가동">
      <formula>NOT(ISERROR(SEARCH("비가동",L2810)))</formula>
    </cfRule>
  </conditionalFormatting>
  <conditionalFormatting sqref="P2832">
    <cfRule type="cellIs" dxfId="313" priority="282" operator="notEqual">
      <formula>0</formula>
    </cfRule>
  </conditionalFormatting>
  <conditionalFormatting sqref="P2847">
    <cfRule type="cellIs" dxfId="312" priority="281" operator="notEqual">
      <formula>0</formula>
    </cfRule>
  </conditionalFormatting>
  <conditionalFormatting sqref="L2861">
    <cfRule type="containsText" dxfId="311" priority="280" operator="containsText" text="비가동">
      <formula>NOT(ISERROR(SEARCH("비가동",L2861)))</formula>
    </cfRule>
  </conditionalFormatting>
  <conditionalFormatting sqref="L2862">
    <cfRule type="containsText" dxfId="310" priority="279" operator="containsText" text="비가동">
      <formula>NOT(ISERROR(SEARCH("비가동",L2862)))</formula>
    </cfRule>
  </conditionalFormatting>
  <conditionalFormatting sqref="L2863">
    <cfRule type="containsText" dxfId="309" priority="278" operator="containsText" text="비가동">
      <formula>NOT(ISERROR(SEARCH("비가동",L2863)))</formula>
    </cfRule>
  </conditionalFormatting>
  <conditionalFormatting sqref="P2863">
    <cfRule type="cellIs" dxfId="308" priority="277" operator="notEqual">
      <formula>0</formula>
    </cfRule>
  </conditionalFormatting>
  <conditionalFormatting sqref="L2864">
    <cfRule type="containsText" dxfId="307" priority="276" operator="containsText" text="비가동">
      <formula>NOT(ISERROR(SEARCH("비가동",L2864)))</formula>
    </cfRule>
  </conditionalFormatting>
  <conditionalFormatting sqref="P2865">
    <cfRule type="cellIs" dxfId="306" priority="275" operator="notEqual">
      <formula>0</formula>
    </cfRule>
  </conditionalFormatting>
  <conditionalFormatting sqref="P2866">
    <cfRule type="cellIs" dxfId="305" priority="274" operator="notEqual">
      <formula>0</formula>
    </cfRule>
  </conditionalFormatting>
  <conditionalFormatting sqref="L2878">
    <cfRule type="containsText" dxfId="304" priority="273" operator="containsText" text="비가동">
      <formula>NOT(ISERROR(SEARCH("비가동",L2878)))</formula>
    </cfRule>
  </conditionalFormatting>
  <conditionalFormatting sqref="L2879">
    <cfRule type="containsText" dxfId="303" priority="272" operator="containsText" text="비가동">
      <formula>NOT(ISERROR(SEARCH("비가동",L2879)))</formula>
    </cfRule>
  </conditionalFormatting>
  <conditionalFormatting sqref="L2881">
    <cfRule type="containsText" dxfId="302" priority="271" operator="containsText" text="비가동">
      <formula>NOT(ISERROR(SEARCH("비가동",L2881)))</formula>
    </cfRule>
  </conditionalFormatting>
  <conditionalFormatting sqref="L2882">
    <cfRule type="containsText" dxfId="301" priority="270" operator="containsText" text="비가동">
      <formula>NOT(ISERROR(SEARCH("비가동",L2882)))</formula>
    </cfRule>
  </conditionalFormatting>
  <conditionalFormatting sqref="L2883">
    <cfRule type="containsText" dxfId="300" priority="269" operator="containsText" text="비가동">
      <formula>NOT(ISERROR(SEARCH("비가동",L2883)))</formula>
    </cfRule>
  </conditionalFormatting>
  <conditionalFormatting sqref="F2888">
    <cfRule type="containsText" dxfId="299" priority="267" operator="containsText" text="G">
      <formula>NOT(ISERROR(SEARCH("G",F2888)))</formula>
    </cfRule>
    <cfRule type="containsText" dxfId="298" priority="268" operator="containsText" text="S">
      <formula>NOT(ISERROR(SEARCH("S",F2888)))</formula>
    </cfRule>
  </conditionalFormatting>
  <conditionalFormatting sqref="L2888">
    <cfRule type="containsText" dxfId="297" priority="266" operator="containsText" text="비가동">
      <formula>NOT(ISERROR(SEARCH("비가동",L2888)))</formula>
    </cfRule>
  </conditionalFormatting>
  <conditionalFormatting sqref="P2888">
    <cfRule type="cellIs" dxfId="296" priority="265" operator="notEqual">
      <formula>0</formula>
    </cfRule>
  </conditionalFormatting>
  <conditionalFormatting sqref="D2888:E2888 D2889:D2890">
    <cfRule type="timePeriod" dxfId="295" priority="264" timePeriod="lastWeek">
      <formula>AND(TODAY()-ROUNDDOWN(D2888,0)&gt;=(WEEKDAY(TODAY())),TODAY()-ROUNDDOWN(D2888,0)&lt;(WEEKDAY(TODAY())+7))</formula>
    </cfRule>
  </conditionalFormatting>
  <conditionalFormatting sqref="D2888:D2890">
    <cfRule type="timePeriod" dxfId="294" priority="263" timePeriod="lastWeek">
      <formula>AND(TODAY()-ROUNDDOWN(D2888,0)&gt;=(WEEKDAY(TODAY())),TODAY()-ROUNDDOWN(D2888,0)&lt;(WEEKDAY(TODAY())+7))</formula>
    </cfRule>
  </conditionalFormatting>
  <conditionalFormatting sqref="C2888">
    <cfRule type="containsText" dxfId="293" priority="262" operator="containsText" text="S">
      <formula>NOT(ISERROR(SEARCH("S",C2888)))</formula>
    </cfRule>
  </conditionalFormatting>
  <conditionalFormatting sqref="F2889">
    <cfRule type="containsText" dxfId="292" priority="260" operator="containsText" text="G">
      <formula>NOT(ISERROR(SEARCH("G",F2889)))</formula>
    </cfRule>
    <cfRule type="containsText" dxfId="291" priority="261" operator="containsText" text="S">
      <formula>NOT(ISERROR(SEARCH("S",F2889)))</formula>
    </cfRule>
  </conditionalFormatting>
  <conditionalFormatting sqref="L2889">
    <cfRule type="containsText" dxfId="290" priority="259" operator="containsText" text="비가동">
      <formula>NOT(ISERROR(SEARCH("비가동",L2889)))</formula>
    </cfRule>
  </conditionalFormatting>
  <conditionalFormatting sqref="E2889">
    <cfRule type="timePeriod" dxfId="289" priority="258" timePeriod="lastWeek">
      <formula>AND(TODAY()-ROUNDDOWN(E2889,0)&gt;=(WEEKDAY(TODAY())),TODAY()-ROUNDDOWN(E2889,0)&lt;(WEEKDAY(TODAY())+7))</formula>
    </cfRule>
  </conditionalFormatting>
  <conditionalFormatting sqref="C2889">
    <cfRule type="containsText" dxfId="288" priority="257" operator="containsText" text="S">
      <formula>NOT(ISERROR(SEARCH("S",C2889)))</formula>
    </cfRule>
  </conditionalFormatting>
  <conditionalFormatting sqref="F2890">
    <cfRule type="containsText" dxfId="287" priority="255" operator="containsText" text="G">
      <formula>NOT(ISERROR(SEARCH("G",F2890)))</formula>
    </cfRule>
    <cfRule type="containsText" dxfId="286" priority="256" operator="containsText" text="S">
      <formula>NOT(ISERROR(SEARCH("S",F2890)))</formula>
    </cfRule>
  </conditionalFormatting>
  <conditionalFormatting sqref="L2890">
    <cfRule type="containsText" dxfId="285" priority="254" operator="containsText" text="비가동">
      <formula>NOT(ISERROR(SEARCH("비가동",L2890)))</formula>
    </cfRule>
  </conditionalFormatting>
  <conditionalFormatting sqref="E2890">
    <cfRule type="timePeriod" dxfId="284" priority="253" timePeriod="lastWeek">
      <formula>AND(TODAY()-ROUNDDOWN(E2890,0)&gt;=(WEEKDAY(TODAY())),TODAY()-ROUNDDOWN(E2890,0)&lt;(WEEKDAY(TODAY())+7))</formula>
    </cfRule>
  </conditionalFormatting>
  <conditionalFormatting sqref="C2890">
    <cfRule type="containsText" dxfId="283" priority="252" operator="containsText" text="S">
      <formula>NOT(ISERROR(SEARCH("S",C2890)))</formula>
    </cfRule>
  </conditionalFormatting>
  <conditionalFormatting sqref="P2889">
    <cfRule type="cellIs" dxfId="282" priority="251" operator="notEqual">
      <formula>0</formula>
    </cfRule>
  </conditionalFormatting>
  <conditionalFormatting sqref="P2890">
    <cfRule type="cellIs" dxfId="281" priority="250" operator="notEqual">
      <formula>0</formula>
    </cfRule>
  </conditionalFormatting>
  <conditionalFormatting sqref="F2898">
    <cfRule type="containsText" dxfId="280" priority="248" operator="containsText" text="G">
      <formula>NOT(ISERROR(SEARCH("G",F2898)))</formula>
    </cfRule>
    <cfRule type="containsText" dxfId="279" priority="249" operator="containsText" text="S">
      <formula>NOT(ISERROR(SEARCH("S",F2898)))</formula>
    </cfRule>
  </conditionalFormatting>
  <conditionalFormatting sqref="L2898">
    <cfRule type="containsText" dxfId="278" priority="247" operator="containsText" text="비가동">
      <formula>NOT(ISERROR(SEARCH("비가동",L2898)))</formula>
    </cfRule>
  </conditionalFormatting>
  <conditionalFormatting sqref="P2898">
    <cfRule type="cellIs" dxfId="277" priority="246" operator="notEqual">
      <formula>0</formula>
    </cfRule>
  </conditionalFormatting>
  <conditionalFormatting sqref="D2898">
    <cfRule type="timePeriod" dxfId="276" priority="245" timePeriod="lastWeek">
      <formula>AND(TODAY()-ROUNDDOWN(D2898,0)&gt;=(WEEKDAY(TODAY())),TODAY()-ROUNDDOWN(D2898,0)&lt;(WEEKDAY(TODAY())+7))</formula>
    </cfRule>
  </conditionalFormatting>
  <conditionalFormatting sqref="C2898">
    <cfRule type="containsText" dxfId="275" priority="244" operator="containsText" text="G">
      <formula>NOT(ISERROR(SEARCH("G",C2898)))</formula>
    </cfRule>
  </conditionalFormatting>
  <conditionalFormatting sqref="C2898">
    <cfRule type="containsText" dxfId="274" priority="243" operator="containsText" text="S">
      <formula>NOT(ISERROR(SEARCH("S",C2898)))</formula>
    </cfRule>
  </conditionalFormatting>
  <conditionalFormatting sqref="F2907">
    <cfRule type="containsText" dxfId="273" priority="241" operator="containsText" text="G">
      <formula>NOT(ISERROR(SEARCH("G",F2907)))</formula>
    </cfRule>
    <cfRule type="containsText" dxfId="272" priority="242" operator="containsText" text="S">
      <formula>NOT(ISERROR(SEARCH("S",F2907)))</formula>
    </cfRule>
  </conditionalFormatting>
  <conditionalFormatting sqref="L2907">
    <cfRule type="containsText" dxfId="271" priority="240" operator="containsText" text="비가동">
      <formula>NOT(ISERROR(SEARCH("비가동",L2907)))</formula>
    </cfRule>
  </conditionalFormatting>
  <conditionalFormatting sqref="P2907">
    <cfRule type="cellIs" dxfId="270" priority="239" operator="notEqual">
      <formula>0</formula>
    </cfRule>
  </conditionalFormatting>
  <conditionalFormatting sqref="D2907">
    <cfRule type="timePeriod" dxfId="269" priority="238" timePeriod="lastWeek">
      <formula>AND(TODAY()-ROUNDDOWN(D2907,0)&gt;=(WEEKDAY(TODAY())),TODAY()-ROUNDDOWN(D2907,0)&lt;(WEEKDAY(TODAY())+7))</formula>
    </cfRule>
  </conditionalFormatting>
  <conditionalFormatting sqref="C2907">
    <cfRule type="containsText" dxfId="268" priority="237" operator="containsText" text="G">
      <formula>NOT(ISERROR(SEARCH("G",C2907)))</formula>
    </cfRule>
  </conditionalFormatting>
  <conditionalFormatting sqref="C2907">
    <cfRule type="containsText" dxfId="267" priority="236" operator="containsText" text="S">
      <formula>NOT(ISERROR(SEARCH("S",C2907)))</formula>
    </cfRule>
  </conditionalFormatting>
  <conditionalFormatting sqref="L2935">
    <cfRule type="containsText" dxfId="266" priority="235" operator="containsText" text="비가동">
      <formula>NOT(ISERROR(SEARCH("비가동",L2935)))</formula>
    </cfRule>
  </conditionalFormatting>
  <conditionalFormatting sqref="L2936">
    <cfRule type="containsText" dxfId="265" priority="234" operator="containsText" text="비가동">
      <formula>NOT(ISERROR(SEARCH("비가동",L2936)))</formula>
    </cfRule>
  </conditionalFormatting>
  <conditionalFormatting sqref="L2937">
    <cfRule type="containsText" dxfId="264" priority="233" operator="containsText" text="비가동">
      <formula>NOT(ISERROR(SEARCH("비가동",L2937)))</formula>
    </cfRule>
  </conditionalFormatting>
  <conditionalFormatting sqref="F2972">
    <cfRule type="containsText" dxfId="263" priority="231" operator="containsText" text="G">
      <formula>NOT(ISERROR(SEARCH("G",F2972)))</formula>
    </cfRule>
    <cfRule type="containsText" dxfId="262" priority="232" operator="containsText" text="S">
      <formula>NOT(ISERROR(SEARCH("S",F2972)))</formula>
    </cfRule>
  </conditionalFormatting>
  <conditionalFormatting sqref="P2972">
    <cfRule type="cellIs" dxfId="261" priority="230" operator="notEqual">
      <formula>0</formula>
    </cfRule>
  </conditionalFormatting>
  <conditionalFormatting sqref="D2972">
    <cfRule type="timePeriod" dxfId="260" priority="229" timePeriod="lastWeek">
      <formula>AND(TODAY()-ROUNDDOWN(D2972,0)&gt;=(WEEKDAY(TODAY())),TODAY()-ROUNDDOWN(D2972,0)&lt;(WEEKDAY(TODAY())+7))</formula>
    </cfRule>
  </conditionalFormatting>
  <conditionalFormatting sqref="C2972">
    <cfRule type="containsText" dxfId="259" priority="228" operator="containsText" text="G">
      <formula>NOT(ISERROR(SEARCH("G",C2972)))</formula>
    </cfRule>
  </conditionalFormatting>
  <conditionalFormatting sqref="C2972">
    <cfRule type="containsText" dxfId="258" priority="227" operator="containsText" text="S">
      <formula>NOT(ISERROR(SEARCH("S",C2972)))</formula>
    </cfRule>
  </conditionalFormatting>
  <conditionalFormatting sqref="L2973">
    <cfRule type="containsText" dxfId="257" priority="226" operator="containsText" text="비가동">
      <formula>NOT(ISERROR(SEARCH("비가동",L2973)))</formula>
    </cfRule>
  </conditionalFormatting>
  <conditionalFormatting sqref="L2972">
    <cfRule type="containsText" dxfId="256" priority="225" operator="containsText" text="비가동">
      <formula>NOT(ISERROR(SEARCH("비가동",L2972)))</formula>
    </cfRule>
  </conditionalFormatting>
  <conditionalFormatting sqref="L3020">
    <cfRule type="containsText" dxfId="255" priority="224" operator="containsText" text="비가동">
      <formula>NOT(ISERROR(SEARCH("비가동",L3020)))</formula>
    </cfRule>
  </conditionalFormatting>
  <conditionalFormatting sqref="P3020">
    <cfRule type="cellIs" dxfId="254" priority="223" operator="notEqual">
      <formula>0</formula>
    </cfRule>
  </conditionalFormatting>
  <conditionalFormatting sqref="L3021">
    <cfRule type="containsText" dxfId="253" priority="222" operator="containsText" text="비가동">
      <formula>NOT(ISERROR(SEARCH("비가동",L3021)))</formula>
    </cfRule>
  </conditionalFormatting>
  <conditionalFormatting sqref="P3021">
    <cfRule type="cellIs" dxfId="252" priority="221" operator="notEqual">
      <formula>0</formula>
    </cfRule>
  </conditionalFormatting>
  <conditionalFormatting sqref="L3039">
    <cfRule type="containsText" dxfId="251" priority="220" operator="containsText" text="비가동">
      <formula>NOT(ISERROR(SEARCH("비가동",L3039)))</formula>
    </cfRule>
  </conditionalFormatting>
  <conditionalFormatting sqref="L3038">
    <cfRule type="containsText" dxfId="250" priority="219" operator="containsText" text="비가동">
      <formula>NOT(ISERROR(SEARCH("비가동",L3038)))</formula>
    </cfRule>
  </conditionalFormatting>
  <conditionalFormatting sqref="L3041">
    <cfRule type="containsText" dxfId="249" priority="218" operator="containsText" text="비가동">
      <formula>NOT(ISERROR(SEARCH("비가동",L3041)))</formula>
    </cfRule>
  </conditionalFormatting>
  <conditionalFormatting sqref="L3037">
    <cfRule type="containsText" dxfId="248" priority="217" operator="containsText" text="비가동">
      <formula>NOT(ISERROR(SEARCH("비가동",L3037)))</formula>
    </cfRule>
  </conditionalFormatting>
  <conditionalFormatting sqref="L3036">
    <cfRule type="containsText" dxfId="247" priority="216" operator="containsText" text="비가동">
      <formula>NOT(ISERROR(SEARCH("비가동",L3036)))</formula>
    </cfRule>
  </conditionalFormatting>
  <conditionalFormatting sqref="L3035">
    <cfRule type="containsText" dxfId="246" priority="215" operator="containsText" text="비가동">
      <formula>NOT(ISERROR(SEARCH("비가동",L3035)))</formula>
    </cfRule>
  </conditionalFormatting>
  <conditionalFormatting sqref="L3045">
    <cfRule type="containsText" dxfId="245" priority="214" operator="containsText" text="비가동">
      <formula>NOT(ISERROR(SEARCH("비가동",L3045)))</formula>
    </cfRule>
  </conditionalFormatting>
  <conditionalFormatting sqref="F3042">
    <cfRule type="containsText" dxfId="244" priority="212" operator="containsText" text="G">
      <formula>NOT(ISERROR(SEARCH("G",F3042)))</formula>
    </cfRule>
    <cfRule type="containsText" dxfId="243" priority="213" operator="containsText" text="S">
      <formula>NOT(ISERROR(SEARCH("S",F3042)))</formula>
    </cfRule>
  </conditionalFormatting>
  <conditionalFormatting sqref="P3042">
    <cfRule type="cellIs" dxfId="242" priority="211" operator="notEqual">
      <formula>0</formula>
    </cfRule>
  </conditionalFormatting>
  <conditionalFormatting sqref="C3042">
    <cfRule type="containsText" dxfId="241" priority="210" operator="containsText" text="G">
      <formula>NOT(ISERROR(SEARCH("G",C3042)))</formula>
    </cfRule>
  </conditionalFormatting>
  <conditionalFormatting sqref="C3042">
    <cfRule type="containsText" dxfId="240" priority="209" operator="containsText" text="S">
      <formula>NOT(ISERROR(SEARCH("S",C3042)))</formula>
    </cfRule>
  </conditionalFormatting>
  <conditionalFormatting sqref="L3042">
    <cfRule type="containsText" dxfId="239" priority="208" operator="containsText" text="비가동">
      <formula>NOT(ISERROR(SEARCH("비가동",L3042)))</formula>
    </cfRule>
  </conditionalFormatting>
  <conditionalFormatting sqref="P3060">
    <cfRule type="cellIs" dxfId="238" priority="207" operator="notEqual">
      <formula>0</formula>
    </cfRule>
  </conditionalFormatting>
  <conditionalFormatting sqref="P3062">
    <cfRule type="cellIs" dxfId="237" priority="206" operator="notEqual">
      <formula>0</formula>
    </cfRule>
  </conditionalFormatting>
  <conditionalFormatting sqref="P3061">
    <cfRule type="cellIs" dxfId="236" priority="205" operator="notEqual">
      <formula>0</formula>
    </cfRule>
  </conditionalFormatting>
  <conditionalFormatting sqref="F3100">
    <cfRule type="containsText" dxfId="235" priority="203" operator="containsText" text="G">
      <formula>NOT(ISERROR(SEARCH("G",F3100)))</formula>
    </cfRule>
    <cfRule type="containsText" dxfId="234" priority="204" operator="containsText" text="S">
      <formula>NOT(ISERROR(SEARCH("S",F3100)))</formula>
    </cfRule>
  </conditionalFormatting>
  <conditionalFormatting sqref="L3100">
    <cfRule type="containsText" dxfId="233" priority="202" operator="containsText" text="비가동">
      <formula>NOT(ISERROR(SEARCH("비가동",L3100)))</formula>
    </cfRule>
  </conditionalFormatting>
  <conditionalFormatting sqref="P3100">
    <cfRule type="cellIs" dxfId="232" priority="201" operator="notEqual">
      <formula>0</formula>
    </cfRule>
  </conditionalFormatting>
  <conditionalFormatting sqref="C3100">
    <cfRule type="containsText" dxfId="231" priority="200" operator="containsText" text="G">
      <formula>NOT(ISERROR(SEARCH("G",C3100)))</formula>
    </cfRule>
  </conditionalFormatting>
  <conditionalFormatting sqref="C3100">
    <cfRule type="containsText" dxfId="230" priority="199" operator="containsText" text="S">
      <formula>NOT(ISERROR(SEARCH("S",C3100)))</formula>
    </cfRule>
  </conditionalFormatting>
  <conditionalFormatting sqref="L3116">
    <cfRule type="containsText" dxfId="229" priority="198" operator="containsText" text="비가동">
      <formula>NOT(ISERROR(SEARCH("비가동",L3116)))</formula>
    </cfRule>
  </conditionalFormatting>
  <conditionalFormatting sqref="L3118 L3120">
    <cfRule type="containsText" dxfId="228" priority="197" operator="containsText" text="비가동">
      <formula>NOT(ISERROR(SEARCH("비가동",L3118)))</formula>
    </cfRule>
  </conditionalFormatting>
  <conditionalFormatting sqref="L3119">
    <cfRule type="containsText" dxfId="227" priority="196" operator="containsText" text="비가동">
      <formula>NOT(ISERROR(SEARCH("비가동",L3119)))</formula>
    </cfRule>
  </conditionalFormatting>
  <conditionalFormatting sqref="L3138:L3140">
    <cfRule type="containsText" dxfId="226" priority="195" operator="containsText" text="비가동">
      <formula>NOT(ISERROR(SEARCH("비가동",L3138)))</formula>
    </cfRule>
  </conditionalFormatting>
  <conditionalFormatting sqref="L3144:L3145">
    <cfRule type="containsText" dxfId="225" priority="194" operator="containsText" text="비가동">
      <formula>NOT(ISERROR(SEARCH("비가동",L3144)))</formula>
    </cfRule>
  </conditionalFormatting>
  <conditionalFormatting sqref="L3150">
    <cfRule type="containsText" dxfId="224" priority="193" operator="containsText" text="비가동">
      <formula>NOT(ISERROR(SEARCH("비가동",L3150)))</formula>
    </cfRule>
  </conditionalFormatting>
  <conditionalFormatting sqref="P3150">
    <cfRule type="cellIs" dxfId="223" priority="192" operator="notEqual">
      <formula>0</formula>
    </cfRule>
  </conditionalFormatting>
  <conditionalFormatting sqref="L3159">
    <cfRule type="containsText" dxfId="222" priority="191" operator="containsText" text="비가동">
      <formula>NOT(ISERROR(SEARCH("비가동",L3159)))</formula>
    </cfRule>
  </conditionalFormatting>
  <conditionalFormatting sqref="L3189">
    <cfRule type="containsText" dxfId="221" priority="190" operator="containsText" text="비가동">
      <formula>NOT(ISERROR(SEARCH("비가동",L3189)))</formula>
    </cfRule>
  </conditionalFormatting>
  <conditionalFormatting sqref="L3190">
    <cfRule type="containsText" dxfId="220" priority="189" operator="containsText" text="비가동">
      <formula>NOT(ISERROR(SEARCH("비가동",L3190)))</formula>
    </cfRule>
  </conditionalFormatting>
  <conditionalFormatting sqref="L3191">
    <cfRule type="containsText" dxfId="219" priority="188" operator="containsText" text="비가동">
      <formula>NOT(ISERROR(SEARCH("비가동",L3191)))</formula>
    </cfRule>
  </conditionalFormatting>
  <conditionalFormatting sqref="F3216">
    <cfRule type="containsText" dxfId="218" priority="186" operator="containsText" text="G">
      <formula>NOT(ISERROR(SEARCH("G",F3216)))</formula>
    </cfRule>
    <cfRule type="containsText" dxfId="217" priority="187" operator="containsText" text="S">
      <formula>NOT(ISERROR(SEARCH("S",F3216)))</formula>
    </cfRule>
  </conditionalFormatting>
  <conditionalFormatting sqref="L3216">
    <cfRule type="containsText" dxfId="216" priority="185" operator="containsText" text="비가동">
      <formula>NOT(ISERROR(SEARCH("비가동",L3216)))</formula>
    </cfRule>
  </conditionalFormatting>
  <conditionalFormatting sqref="P3216">
    <cfRule type="cellIs" dxfId="215" priority="184" operator="notEqual">
      <formula>0</formula>
    </cfRule>
  </conditionalFormatting>
  <conditionalFormatting sqref="C3216">
    <cfRule type="containsText" dxfId="214" priority="183" operator="containsText" text="G">
      <formula>NOT(ISERROR(SEARCH("G",C3216)))</formula>
    </cfRule>
  </conditionalFormatting>
  <conditionalFormatting sqref="D3216">
    <cfRule type="timePeriod" dxfId="213" priority="182" timePeriod="lastWeek">
      <formula>AND(TODAY()-ROUNDDOWN(D3216,0)&gt;=(WEEKDAY(TODAY())),TODAY()-ROUNDDOWN(D3216,0)&lt;(WEEKDAY(TODAY())+7))</formula>
    </cfRule>
  </conditionalFormatting>
  <conditionalFormatting sqref="C3216">
    <cfRule type="containsText" dxfId="212" priority="181" operator="containsText" text="S">
      <formula>NOT(ISERROR(SEARCH("S",C3216)))</formula>
    </cfRule>
  </conditionalFormatting>
  <conditionalFormatting sqref="F3215">
    <cfRule type="containsText" dxfId="211" priority="179" operator="containsText" text="G">
      <formula>NOT(ISERROR(SEARCH("G",F3215)))</formula>
    </cfRule>
    <cfRule type="containsText" dxfId="210" priority="180" operator="containsText" text="S">
      <formula>NOT(ISERROR(SEARCH("S",F3215)))</formula>
    </cfRule>
  </conditionalFormatting>
  <conditionalFormatting sqref="L3215">
    <cfRule type="containsText" dxfId="209" priority="178" operator="containsText" text="비가동">
      <formula>NOT(ISERROR(SEARCH("비가동",L3215)))</formula>
    </cfRule>
  </conditionalFormatting>
  <conditionalFormatting sqref="P3215">
    <cfRule type="cellIs" dxfId="208" priority="177" operator="notEqual">
      <formula>0</formula>
    </cfRule>
  </conditionalFormatting>
  <conditionalFormatting sqref="C3215">
    <cfRule type="containsText" dxfId="207" priority="176" operator="containsText" text="G">
      <formula>NOT(ISERROR(SEARCH("G",C3215)))</formula>
    </cfRule>
  </conditionalFormatting>
  <conditionalFormatting sqref="D3215">
    <cfRule type="timePeriod" dxfId="206" priority="175" timePeriod="lastWeek">
      <formula>AND(TODAY()-ROUNDDOWN(D3215,0)&gt;=(WEEKDAY(TODAY())),TODAY()-ROUNDDOWN(D3215,0)&lt;(WEEKDAY(TODAY())+7))</formula>
    </cfRule>
  </conditionalFormatting>
  <conditionalFormatting sqref="C3215">
    <cfRule type="containsText" dxfId="205" priority="174" operator="containsText" text="S">
      <formula>NOT(ISERROR(SEARCH("S",C3215)))</formula>
    </cfRule>
  </conditionalFormatting>
  <conditionalFormatting sqref="L3230:L3231 L3234">
    <cfRule type="containsText" dxfId="204" priority="173" operator="containsText" text="비가동">
      <formula>NOT(ISERROR(SEARCH("비가동",L3230)))</formula>
    </cfRule>
  </conditionalFormatting>
  <conditionalFormatting sqref="F3229">
    <cfRule type="containsText" dxfId="203" priority="171" operator="containsText" text="G">
      <formula>NOT(ISERROR(SEARCH("G",F3229)))</formula>
    </cfRule>
    <cfRule type="containsText" dxfId="202" priority="172" operator="containsText" text="S">
      <formula>NOT(ISERROR(SEARCH("S",F3229)))</formula>
    </cfRule>
  </conditionalFormatting>
  <conditionalFormatting sqref="P3229">
    <cfRule type="cellIs" dxfId="201" priority="170" operator="notEqual">
      <formula>0</formula>
    </cfRule>
  </conditionalFormatting>
  <conditionalFormatting sqref="C3229">
    <cfRule type="containsText" dxfId="200" priority="169" operator="containsText" text="G">
      <formula>NOT(ISERROR(SEARCH("G",C3229)))</formula>
    </cfRule>
  </conditionalFormatting>
  <conditionalFormatting sqref="D3229">
    <cfRule type="timePeriod" dxfId="199" priority="168" timePeriod="lastWeek">
      <formula>AND(TODAY()-ROUNDDOWN(D3229,0)&gt;=(WEEKDAY(TODAY())),TODAY()-ROUNDDOWN(D3229,0)&lt;(WEEKDAY(TODAY())+7))</formula>
    </cfRule>
  </conditionalFormatting>
  <conditionalFormatting sqref="C3229">
    <cfRule type="containsText" dxfId="198" priority="167" operator="containsText" text="S">
      <formula>NOT(ISERROR(SEARCH("S",C3229)))</formula>
    </cfRule>
  </conditionalFormatting>
  <conditionalFormatting sqref="L3229">
    <cfRule type="containsText" dxfId="197" priority="166" operator="containsText" text="비가동">
      <formula>NOT(ISERROR(SEARCH("비가동",L3229)))</formula>
    </cfRule>
  </conditionalFormatting>
  <conditionalFormatting sqref="F3232">
    <cfRule type="containsText" dxfId="196" priority="164" operator="containsText" text="G">
      <formula>NOT(ISERROR(SEARCH("G",F3232)))</formula>
    </cfRule>
    <cfRule type="containsText" dxfId="195" priority="165" operator="containsText" text="S">
      <formula>NOT(ISERROR(SEARCH("S",F3232)))</formula>
    </cfRule>
  </conditionalFormatting>
  <conditionalFormatting sqref="P3232">
    <cfRule type="cellIs" dxfId="194" priority="163" operator="notEqual">
      <formula>0</formula>
    </cfRule>
  </conditionalFormatting>
  <conditionalFormatting sqref="C3232">
    <cfRule type="containsText" dxfId="193" priority="162" operator="containsText" text="G">
      <formula>NOT(ISERROR(SEARCH("G",C3232)))</formula>
    </cfRule>
  </conditionalFormatting>
  <conditionalFormatting sqref="C3232">
    <cfRule type="containsText" dxfId="192" priority="161" operator="containsText" text="S">
      <formula>NOT(ISERROR(SEARCH("S",C3232)))</formula>
    </cfRule>
  </conditionalFormatting>
  <conditionalFormatting sqref="L3232">
    <cfRule type="containsText" dxfId="191" priority="160" operator="containsText" text="비가동">
      <formula>NOT(ISERROR(SEARCH("비가동",L3232)))</formula>
    </cfRule>
  </conditionalFormatting>
  <conditionalFormatting sqref="F3233">
    <cfRule type="containsText" dxfId="190" priority="158" operator="containsText" text="G">
      <formula>NOT(ISERROR(SEARCH("G",F3233)))</formula>
    </cfRule>
    <cfRule type="containsText" dxfId="189" priority="159" operator="containsText" text="S">
      <formula>NOT(ISERROR(SEARCH("S",F3233)))</formula>
    </cfRule>
  </conditionalFormatting>
  <conditionalFormatting sqref="P3233">
    <cfRule type="cellIs" dxfId="188" priority="157" operator="notEqual">
      <formula>0</formula>
    </cfRule>
  </conditionalFormatting>
  <conditionalFormatting sqref="C3233">
    <cfRule type="containsText" dxfId="187" priority="156" operator="containsText" text="G">
      <formula>NOT(ISERROR(SEARCH("G",C3233)))</formula>
    </cfRule>
  </conditionalFormatting>
  <conditionalFormatting sqref="D3233">
    <cfRule type="timePeriod" dxfId="186" priority="155" timePeriod="lastWeek">
      <formula>AND(TODAY()-ROUNDDOWN(D3233,0)&gt;=(WEEKDAY(TODAY())),TODAY()-ROUNDDOWN(D3233,0)&lt;(WEEKDAY(TODAY())+7))</formula>
    </cfRule>
  </conditionalFormatting>
  <conditionalFormatting sqref="C3233">
    <cfRule type="containsText" dxfId="185" priority="154" operator="containsText" text="S">
      <formula>NOT(ISERROR(SEARCH("S",C3233)))</formula>
    </cfRule>
  </conditionalFormatting>
  <conditionalFormatting sqref="L3233">
    <cfRule type="containsText" dxfId="184" priority="153" operator="containsText" text="비가동">
      <formula>NOT(ISERROR(SEARCH("비가동",L3233)))</formula>
    </cfRule>
  </conditionalFormatting>
  <conditionalFormatting sqref="L3240">
    <cfRule type="containsText" dxfId="183" priority="152" operator="containsText" text="비가동">
      <formula>NOT(ISERROR(SEARCH("비가동",L3240)))</formula>
    </cfRule>
  </conditionalFormatting>
  <conditionalFormatting sqref="L3243">
    <cfRule type="containsText" dxfId="182" priority="151" operator="containsText" text="비가동">
      <formula>NOT(ISERROR(SEARCH("비가동",L3243)))</formula>
    </cfRule>
  </conditionalFormatting>
  <conditionalFormatting sqref="L3265">
    <cfRule type="containsText" dxfId="181" priority="150" operator="containsText" text="비가동">
      <formula>NOT(ISERROR(SEARCH("비가동",L3265)))</formula>
    </cfRule>
  </conditionalFormatting>
  <conditionalFormatting sqref="L3267">
    <cfRule type="containsText" dxfId="180" priority="149" operator="containsText" text="비가동">
      <formula>NOT(ISERROR(SEARCH("비가동",L3267)))</formula>
    </cfRule>
  </conditionalFormatting>
  <conditionalFormatting sqref="L3268">
    <cfRule type="containsText" dxfId="179" priority="148" operator="containsText" text="비가동">
      <formula>NOT(ISERROR(SEARCH("비가동",L3268)))</formula>
    </cfRule>
  </conditionalFormatting>
  <conditionalFormatting sqref="L3274">
    <cfRule type="containsText" dxfId="178" priority="147" operator="containsText" text="비가동">
      <formula>NOT(ISERROR(SEARCH("비가동",L3274)))</formula>
    </cfRule>
  </conditionalFormatting>
  <conditionalFormatting sqref="L3281">
    <cfRule type="containsText" dxfId="177" priority="146" operator="containsText" text="비가동">
      <formula>NOT(ISERROR(SEARCH("비가동",L3281)))</formula>
    </cfRule>
  </conditionalFormatting>
  <conditionalFormatting sqref="L3282">
    <cfRule type="containsText" dxfId="176" priority="145" operator="containsText" text="비가동">
      <formula>NOT(ISERROR(SEARCH("비가동",L3282)))</formula>
    </cfRule>
  </conditionalFormatting>
  <conditionalFormatting sqref="L3283">
    <cfRule type="containsText" dxfId="175" priority="144" operator="containsText" text="비가동">
      <formula>NOT(ISERROR(SEARCH("비가동",L3283)))</formula>
    </cfRule>
  </conditionalFormatting>
  <conditionalFormatting sqref="F3276">
    <cfRule type="containsText" dxfId="174" priority="142" operator="containsText" text="G">
      <formula>NOT(ISERROR(SEARCH("G",F3276)))</formula>
    </cfRule>
    <cfRule type="containsText" dxfId="173" priority="143" operator="containsText" text="S">
      <formula>NOT(ISERROR(SEARCH("S",F3276)))</formula>
    </cfRule>
  </conditionalFormatting>
  <conditionalFormatting sqref="L3276">
    <cfRule type="containsText" dxfId="172" priority="141" operator="containsText" text="비가동">
      <formula>NOT(ISERROR(SEARCH("비가동",L3276)))</formula>
    </cfRule>
  </conditionalFormatting>
  <conditionalFormatting sqref="P3276">
    <cfRule type="cellIs" dxfId="171" priority="140" operator="notEqual">
      <formula>0</formula>
    </cfRule>
  </conditionalFormatting>
  <conditionalFormatting sqref="C3276">
    <cfRule type="containsText" dxfId="170" priority="139" operator="containsText" text="G">
      <formula>NOT(ISERROR(SEARCH("G",C3276)))</formula>
    </cfRule>
  </conditionalFormatting>
  <conditionalFormatting sqref="C3276">
    <cfRule type="containsText" dxfId="169" priority="138" operator="containsText" text="S">
      <formula>NOT(ISERROR(SEARCH("S",C3276)))</formula>
    </cfRule>
  </conditionalFormatting>
  <conditionalFormatting sqref="F3275">
    <cfRule type="containsText" dxfId="168" priority="136" operator="containsText" text="G">
      <formula>NOT(ISERROR(SEARCH("G",F3275)))</formula>
    </cfRule>
    <cfRule type="containsText" dxfId="167" priority="137" operator="containsText" text="S">
      <formula>NOT(ISERROR(SEARCH("S",F3275)))</formula>
    </cfRule>
  </conditionalFormatting>
  <conditionalFormatting sqref="L3275">
    <cfRule type="containsText" dxfId="166" priority="135" operator="containsText" text="비가동">
      <formula>NOT(ISERROR(SEARCH("비가동",L3275)))</formula>
    </cfRule>
  </conditionalFormatting>
  <conditionalFormatting sqref="P3275">
    <cfRule type="cellIs" dxfId="165" priority="134" operator="notEqual">
      <formula>0</formula>
    </cfRule>
  </conditionalFormatting>
  <conditionalFormatting sqref="C3275">
    <cfRule type="containsText" dxfId="164" priority="133" operator="containsText" text="G">
      <formula>NOT(ISERROR(SEARCH("G",C3275)))</formula>
    </cfRule>
  </conditionalFormatting>
  <conditionalFormatting sqref="C3275">
    <cfRule type="containsText" dxfId="163" priority="132" operator="containsText" text="S">
      <formula>NOT(ISERROR(SEARCH("S",C3275)))</formula>
    </cfRule>
  </conditionalFormatting>
  <conditionalFormatting sqref="F3286">
    <cfRule type="containsText" dxfId="162" priority="130" operator="containsText" text="G">
      <formula>NOT(ISERROR(SEARCH("G",F3286)))</formula>
    </cfRule>
    <cfRule type="containsText" dxfId="161" priority="131" operator="containsText" text="S">
      <formula>NOT(ISERROR(SEARCH("S",F3286)))</formula>
    </cfRule>
  </conditionalFormatting>
  <conditionalFormatting sqref="L3286">
    <cfRule type="containsText" dxfId="160" priority="129" operator="containsText" text="비가동">
      <formula>NOT(ISERROR(SEARCH("비가동",L3286)))</formula>
    </cfRule>
  </conditionalFormatting>
  <conditionalFormatting sqref="P3286">
    <cfRule type="cellIs" dxfId="159" priority="128" operator="notEqual">
      <formula>0</formula>
    </cfRule>
  </conditionalFormatting>
  <conditionalFormatting sqref="C3286">
    <cfRule type="containsText" dxfId="158" priority="127" operator="containsText" text="G">
      <formula>NOT(ISERROR(SEARCH("G",C3286)))</formula>
    </cfRule>
  </conditionalFormatting>
  <conditionalFormatting sqref="C3286">
    <cfRule type="containsText" dxfId="157" priority="126" operator="containsText" text="S">
      <formula>NOT(ISERROR(SEARCH("S",C3286)))</formula>
    </cfRule>
  </conditionalFormatting>
  <conditionalFormatting sqref="F3296">
    <cfRule type="containsText" dxfId="156" priority="124" operator="containsText" text="G">
      <formula>NOT(ISERROR(SEARCH("G",F3296)))</formula>
    </cfRule>
    <cfRule type="containsText" dxfId="155" priority="125" operator="containsText" text="S">
      <formula>NOT(ISERROR(SEARCH("S",F3296)))</formula>
    </cfRule>
  </conditionalFormatting>
  <conditionalFormatting sqref="P3296">
    <cfRule type="cellIs" dxfId="154" priority="123" operator="notEqual">
      <formula>0</formula>
    </cfRule>
  </conditionalFormatting>
  <conditionalFormatting sqref="C3296">
    <cfRule type="containsText" dxfId="153" priority="122" operator="containsText" text="G">
      <formula>NOT(ISERROR(SEARCH("G",C3296)))</formula>
    </cfRule>
  </conditionalFormatting>
  <conditionalFormatting sqref="C3296">
    <cfRule type="containsText" dxfId="152" priority="121" operator="containsText" text="S">
      <formula>NOT(ISERROR(SEARCH("S",C3296)))</formula>
    </cfRule>
  </conditionalFormatting>
  <conditionalFormatting sqref="L3296">
    <cfRule type="containsText" dxfId="151" priority="120" operator="containsText" text="비가동">
      <formula>NOT(ISERROR(SEARCH("비가동",L3296)))</formula>
    </cfRule>
  </conditionalFormatting>
  <conditionalFormatting sqref="L3333">
    <cfRule type="containsText" dxfId="150" priority="119" operator="containsText" text="비가동">
      <formula>NOT(ISERROR(SEARCH("비가동",L3333)))</formula>
    </cfRule>
  </conditionalFormatting>
  <conditionalFormatting sqref="L3335:L3336">
    <cfRule type="containsText" dxfId="149" priority="118" operator="containsText" text="비가동">
      <formula>NOT(ISERROR(SEARCH("비가동",L3335)))</formula>
    </cfRule>
  </conditionalFormatting>
  <conditionalFormatting sqref="L3338">
    <cfRule type="containsText" dxfId="148" priority="117" operator="containsText" text="비가동">
      <formula>NOT(ISERROR(SEARCH("비가동",L3338)))</formula>
    </cfRule>
  </conditionalFormatting>
  <conditionalFormatting sqref="F3349">
    <cfRule type="containsText" dxfId="147" priority="115" operator="containsText" text="G">
      <formula>NOT(ISERROR(SEARCH("G",F3349)))</formula>
    </cfRule>
    <cfRule type="containsText" dxfId="146" priority="116" operator="containsText" text="S">
      <formula>NOT(ISERROR(SEARCH("S",F3349)))</formula>
    </cfRule>
  </conditionalFormatting>
  <conditionalFormatting sqref="L3349">
    <cfRule type="containsText" dxfId="145" priority="114" operator="containsText" text="비가동">
      <formula>NOT(ISERROR(SEARCH("비가동",L3349)))</formula>
    </cfRule>
  </conditionalFormatting>
  <conditionalFormatting sqref="P3349">
    <cfRule type="cellIs" dxfId="144" priority="113" operator="notEqual">
      <formula>0</formula>
    </cfRule>
  </conditionalFormatting>
  <conditionalFormatting sqref="C3349">
    <cfRule type="containsText" dxfId="143" priority="112" operator="containsText" text="G">
      <formula>NOT(ISERROR(SEARCH("G",C3349)))</formula>
    </cfRule>
  </conditionalFormatting>
  <conditionalFormatting sqref="C3349">
    <cfRule type="containsText" dxfId="142" priority="111" operator="containsText" text="S">
      <formula>NOT(ISERROR(SEARCH("S",C3349)))</formula>
    </cfRule>
  </conditionalFormatting>
  <conditionalFormatting sqref="F3352">
    <cfRule type="containsText" dxfId="141" priority="109" operator="containsText" text="G">
      <formula>NOT(ISERROR(SEARCH("G",F3352)))</formula>
    </cfRule>
    <cfRule type="containsText" dxfId="140" priority="110" operator="containsText" text="S">
      <formula>NOT(ISERROR(SEARCH("S",F3352)))</formula>
    </cfRule>
  </conditionalFormatting>
  <conditionalFormatting sqref="P3352">
    <cfRule type="cellIs" dxfId="139" priority="108" operator="notEqual">
      <formula>0</formula>
    </cfRule>
  </conditionalFormatting>
  <conditionalFormatting sqref="C3352">
    <cfRule type="containsText" dxfId="138" priority="107" operator="containsText" text="G">
      <formula>NOT(ISERROR(SEARCH("G",C3352)))</formula>
    </cfRule>
  </conditionalFormatting>
  <conditionalFormatting sqref="C3352">
    <cfRule type="containsText" dxfId="137" priority="106" operator="containsText" text="S">
      <formula>NOT(ISERROR(SEARCH("S",C3352)))</formula>
    </cfRule>
  </conditionalFormatting>
  <conditionalFormatting sqref="L3352">
    <cfRule type="containsText" dxfId="136" priority="105" operator="containsText" text="비가동">
      <formula>NOT(ISERROR(SEARCH("비가동",L3352)))</formula>
    </cfRule>
  </conditionalFormatting>
  <conditionalFormatting sqref="L3361">
    <cfRule type="containsText" dxfId="135" priority="104" operator="containsText" text="비가동">
      <formula>NOT(ISERROR(SEARCH("비가동",L3361)))</formula>
    </cfRule>
  </conditionalFormatting>
  <conditionalFormatting sqref="L3362">
    <cfRule type="containsText" dxfId="134" priority="103" operator="containsText" text="비가동">
      <formula>NOT(ISERROR(SEARCH("비가동",L3362)))</formula>
    </cfRule>
  </conditionalFormatting>
  <conditionalFormatting sqref="L3363">
    <cfRule type="containsText" dxfId="133" priority="102" operator="containsText" text="비가동">
      <formula>NOT(ISERROR(SEARCH("비가동",L3363)))</formula>
    </cfRule>
  </conditionalFormatting>
  <conditionalFormatting sqref="L3364">
    <cfRule type="containsText" dxfId="132" priority="101" operator="containsText" text="비가동">
      <formula>NOT(ISERROR(SEARCH("비가동",L3364)))</formula>
    </cfRule>
  </conditionalFormatting>
  <conditionalFormatting sqref="L3365">
    <cfRule type="containsText" dxfId="131" priority="100" operator="containsText" text="비가동">
      <formula>NOT(ISERROR(SEARCH("비가동",L3365)))</formula>
    </cfRule>
  </conditionalFormatting>
  <conditionalFormatting sqref="F3368">
    <cfRule type="containsText" dxfId="130" priority="98" operator="containsText" text="G">
      <formula>NOT(ISERROR(SEARCH("G",F3368)))</formula>
    </cfRule>
    <cfRule type="containsText" dxfId="129" priority="99" operator="containsText" text="S">
      <formula>NOT(ISERROR(SEARCH("S",F3368)))</formula>
    </cfRule>
  </conditionalFormatting>
  <conditionalFormatting sqref="L3368">
    <cfRule type="containsText" dxfId="128" priority="97" operator="containsText" text="비가동">
      <formula>NOT(ISERROR(SEARCH("비가동",L3368)))</formula>
    </cfRule>
  </conditionalFormatting>
  <conditionalFormatting sqref="P3368">
    <cfRule type="cellIs" dxfId="127" priority="96" operator="notEqual">
      <formula>0</formula>
    </cfRule>
  </conditionalFormatting>
  <conditionalFormatting sqref="C3368">
    <cfRule type="containsText" dxfId="126" priority="95" operator="containsText" text="G">
      <formula>NOT(ISERROR(SEARCH("G",C3368)))</formula>
    </cfRule>
  </conditionalFormatting>
  <conditionalFormatting sqref="C3368">
    <cfRule type="containsText" dxfId="125" priority="94" operator="containsText" text="S">
      <formula>NOT(ISERROR(SEARCH("S",C3368)))</formula>
    </cfRule>
  </conditionalFormatting>
  <conditionalFormatting sqref="L3380">
    <cfRule type="containsText" dxfId="124" priority="93" operator="containsText" text="비가동">
      <formula>NOT(ISERROR(SEARCH("비가동",L3380)))</formula>
    </cfRule>
  </conditionalFormatting>
  <conditionalFormatting sqref="F3376">
    <cfRule type="containsText" dxfId="123" priority="91" operator="containsText" text="G">
      <formula>NOT(ISERROR(SEARCH("G",F3376)))</formula>
    </cfRule>
    <cfRule type="containsText" dxfId="122" priority="92" operator="containsText" text="S">
      <formula>NOT(ISERROR(SEARCH("S",F3376)))</formula>
    </cfRule>
  </conditionalFormatting>
  <conditionalFormatting sqref="P3376">
    <cfRule type="cellIs" dxfId="121" priority="90" operator="notEqual">
      <formula>0</formula>
    </cfRule>
  </conditionalFormatting>
  <conditionalFormatting sqref="C3376">
    <cfRule type="containsText" dxfId="120" priority="89" operator="containsText" text="G">
      <formula>NOT(ISERROR(SEARCH("G",C3376)))</formula>
    </cfRule>
  </conditionalFormatting>
  <conditionalFormatting sqref="C3376">
    <cfRule type="containsText" dxfId="119" priority="88" operator="containsText" text="S">
      <formula>NOT(ISERROR(SEARCH("S",C3376)))</formula>
    </cfRule>
  </conditionalFormatting>
  <conditionalFormatting sqref="L3376">
    <cfRule type="containsText" dxfId="118" priority="87" operator="containsText" text="비가동">
      <formula>NOT(ISERROR(SEARCH("비가동",L3376)))</formula>
    </cfRule>
  </conditionalFormatting>
  <conditionalFormatting sqref="F3384">
    <cfRule type="containsText" dxfId="117" priority="85" operator="containsText" text="G">
      <formula>NOT(ISERROR(SEARCH("G",F3384)))</formula>
    </cfRule>
    <cfRule type="containsText" dxfId="116" priority="86" operator="containsText" text="S">
      <formula>NOT(ISERROR(SEARCH("S",F3384)))</formula>
    </cfRule>
  </conditionalFormatting>
  <conditionalFormatting sqref="L3384">
    <cfRule type="containsText" dxfId="115" priority="84" operator="containsText" text="비가동">
      <formula>NOT(ISERROR(SEARCH("비가동",L3384)))</formula>
    </cfRule>
  </conditionalFormatting>
  <conditionalFormatting sqref="P3384">
    <cfRule type="cellIs" dxfId="114" priority="83" operator="notEqual">
      <formula>0</formula>
    </cfRule>
  </conditionalFormatting>
  <conditionalFormatting sqref="C3384">
    <cfRule type="containsText" dxfId="113" priority="82" operator="containsText" text="G">
      <formula>NOT(ISERROR(SEARCH("G",C3384)))</formula>
    </cfRule>
  </conditionalFormatting>
  <conditionalFormatting sqref="C3384">
    <cfRule type="containsText" dxfId="112" priority="81" operator="containsText" text="S">
      <formula>NOT(ISERROR(SEARCH("S",C3384)))</formula>
    </cfRule>
  </conditionalFormatting>
  <conditionalFormatting sqref="P3432">
    <cfRule type="cellIs" dxfId="111" priority="80" operator="notEqual">
      <formula>0</formula>
    </cfRule>
  </conditionalFormatting>
  <conditionalFormatting sqref="P3430">
    <cfRule type="cellIs" dxfId="110" priority="79" operator="notEqual">
      <formula>0</formula>
    </cfRule>
  </conditionalFormatting>
  <conditionalFormatting sqref="L3437">
    <cfRule type="containsText" dxfId="109" priority="78" operator="containsText" text="비가동">
      <formula>NOT(ISERROR(SEARCH("비가동",L3437)))</formula>
    </cfRule>
  </conditionalFormatting>
  <conditionalFormatting sqref="L3438">
    <cfRule type="containsText" dxfId="108" priority="77" operator="containsText" text="비가동">
      <formula>NOT(ISERROR(SEARCH("비가동",L3438)))</formula>
    </cfRule>
  </conditionalFormatting>
  <conditionalFormatting sqref="L3439:L3440">
    <cfRule type="containsText" dxfId="107" priority="76" operator="containsText" text="비가동">
      <formula>NOT(ISERROR(SEARCH("비가동",L3439)))</formula>
    </cfRule>
  </conditionalFormatting>
  <conditionalFormatting sqref="L3441">
    <cfRule type="containsText" dxfId="106" priority="75" operator="containsText" text="비가동">
      <formula>NOT(ISERROR(SEARCH("비가동",L3441)))</formula>
    </cfRule>
  </conditionalFormatting>
  <conditionalFormatting sqref="F3451">
    <cfRule type="containsText" dxfId="105" priority="73" operator="containsText" text="G">
      <formula>NOT(ISERROR(SEARCH("G",F3451)))</formula>
    </cfRule>
    <cfRule type="containsText" dxfId="104" priority="74" operator="containsText" text="S">
      <formula>NOT(ISERROR(SEARCH("S",F3451)))</formula>
    </cfRule>
  </conditionalFormatting>
  <conditionalFormatting sqref="L3451">
    <cfRule type="containsText" dxfId="103" priority="72" operator="containsText" text="비가동">
      <formula>NOT(ISERROR(SEARCH("비가동",L3451)))</formula>
    </cfRule>
  </conditionalFormatting>
  <conditionalFormatting sqref="C3451">
    <cfRule type="containsText" dxfId="102" priority="71" operator="containsText" text="G">
      <formula>NOT(ISERROR(SEARCH("G",C3451)))</formula>
    </cfRule>
  </conditionalFormatting>
  <conditionalFormatting sqref="C3451">
    <cfRule type="containsText" dxfId="101" priority="70" operator="containsText" text="S">
      <formula>NOT(ISERROR(SEARCH("S",C3451)))</formula>
    </cfRule>
  </conditionalFormatting>
  <conditionalFormatting sqref="F3452">
    <cfRule type="containsText" dxfId="100" priority="68" operator="containsText" text="G">
      <formula>NOT(ISERROR(SEARCH("G",F3452)))</formula>
    </cfRule>
    <cfRule type="containsText" dxfId="99" priority="69" operator="containsText" text="S">
      <formula>NOT(ISERROR(SEARCH("S",F3452)))</formula>
    </cfRule>
  </conditionalFormatting>
  <conditionalFormatting sqref="L3452">
    <cfRule type="containsText" dxfId="98" priority="67" operator="containsText" text="비가동">
      <formula>NOT(ISERROR(SEARCH("비가동",L3452)))</formula>
    </cfRule>
  </conditionalFormatting>
  <conditionalFormatting sqref="C3452">
    <cfRule type="containsText" dxfId="97" priority="66" operator="containsText" text="G">
      <formula>NOT(ISERROR(SEARCH("G",C3452)))</formula>
    </cfRule>
  </conditionalFormatting>
  <conditionalFormatting sqref="C3452">
    <cfRule type="containsText" dxfId="96" priority="65" operator="containsText" text="S">
      <formula>NOT(ISERROR(SEARCH("S",C3452)))</formula>
    </cfRule>
  </conditionalFormatting>
  <conditionalFormatting sqref="P3451">
    <cfRule type="cellIs" dxfId="95" priority="64" operator="notEqual">
      <formula>0</formula>
    </cfRule>
  </conditionalFormatting>
  <conditionalFormatting sqref="P3452">
    <cfRule type="cellIs" dxfId="94" priority="63" operator="notEqual">
      <formula>0</formula>
    </cfRule>
  </conditionalFormatting>
  <conditionalFormatting sqref="F3471">
    <cfRule type="containsText" dxfId="93" priority="61" operator="containsText" text="G">
      <formula>NOT(ISERROR(SEARCH("G",F3471)))</formula>
    </cfRule>
    <cfRule type="containsText" dxfId="92" priority="62" operator="containsText" text="S">
      <formula>NOT(ISERROR(SEARCH("S",F3471)))</formula>
    </cfRule>
  </conditionalFormatting>
  <conditionalFormatting sqref="L3471">
    <cfRule type="containsText" dxfId="91" priority="60" operator="containsText" text="비가동">
      <formula>NOT(ISERROR(SEARCH("비가동",L3471)))</formula>
    </cfRule>
  </conditionalFormatting>
  <conditionalFormatting sqref="P3471">
    <cfRule type="cellIs" dxfId="90" priority="59" operator="notEqual">
      <formula>0</formula>
    </cfRule>
  </conditionalFormatting>
  <conditionalFormatting sqref="C3471">
    <cfRule type="containsText" dxfId="89" priority="58" operator="containsText" text="G">
      <formula>NOT(ISERROR(SEARCH("G",C3471)))</formula>
    </cfRule>
  </conditionalFormatting>
  <conditionalFormatting sqref="C3471">
    <cfRule type="containsText" dxfId="88" priority="57" operator="containsText" text="S">
      <formula>NOT(ISERROR(SEARCH("S",C3471)))</formula>
    </cfRule>
  </conditionalFormatting>
  <conditionalFormatting sqref="F3486">
    <cfRule type="containsText" dxfId="87" priority="55" operator="containsText" text="G">
      <formula>NOT(ISERROR(SEARCH("G",F3486)))</formula>
    </cfRule>
    <cfRule type="containsText" dxfId="86" priority="56" operator="containsText" text="S">
      <formula>NOT(ISERROR(SEARCH("S",F3486)))</formula>
    </cfRule>
  </conditionalFormatting>
  <conditionalFormatting sqref="L3486">
    <cfRule type="containsText" dxfId="85" priority="54" operator="containsText" text="비가동">
      <formula>NOT(ISERROR(SEARCH("비가동",L3486)))</formula>
    </cfRule>
  </conditionalFormatting>
  <conditionalFormatting sqref="P3486">
    <cfRule type="cellIs" dxfId="84" priority="53" operator="notEqual">
      <formula>0</formula>
    </cfRule>
  </conditionalFormatting>
  <conditionalFormatting sqref="C3486">
    <cfRule type="containsText" dxfId="83" priority="52" operator="containsText" text="G">
      <formula>NOT(ISERROR(SEARCH("G",C3486)))</formula>
    </cfRule>
  </conditionalFormatting>
  <conditionalFormatting sqref="C3486">
    <cfRule type="containsText" dxfId="82" priority="51" operator="containsText" text="S">
      <formula>NOT(ISERROR(SEARCH("S",C3486)))</formula>
    </cfRule>
  </conditionalFormatting>
  <conditionalFormatting sqref="F3487">
    <cfRule type="containsText" dxfId="81" priority="49" operator="containsText" text="G">
      <formula>NOT(ISERROR(SEARCH("G",F3487)))</formula>
    </cfRule>
    <cfRule type="containsText" dxfId="80" priority="50" operator="containsText" text="S">
      <formula>NOT(ISERROR(SEARCH("S",F3487)))</formula>
    </cfRule>
  </conditionalFormatting>
  <conditionalFormatting sqref="L3487">
    <cfRule type="containsText" dxfId="79" priority="48" operator="containsText" text="비가동">
      <formula>NOT(ISERROR(SEARCH("비가동",L3487)))</formula>
    </cfRule>
  </conditionalFormatting>
  <conditionalFormatting sqref="P3487">
    <cfRule type="cellIs" dxfId="78" priority="47" operator="notEqual">
      <formula>0</formula>
    </cfRule>
  </conditionalFormatting>
  <conditionalFormatting sqref="C3487">
    <cfRule type="containsText" dxfId="77" priority="46" operator="containsText" text="G">
      <formula>NOT(ISERROR(SEARCH("G",C3487)))</formula>
    </cfRule>
  </conditionalFormatting>
  <conditionalFormatting sqref="C3487">
    <cfRule type="containsText" dxfId="76" priority="45" operator="containsText" text="S">
      <formula>NOT(ISERROR(SEARCH("S",C3487)))</formula>
    </cfRule>
  </conditionalFormatting>
  <conditionalFormatting sqref="L3519">
    <cfRule type="containsText" dxfId="75" priority="44" operator="containsText" text="비가동">
      <formula>NOT(ISERROR(SEARCH("비가동",L3519)))</formula>
    </cfRule>
  </conditionalFormatting>
  <conditionalFormatting sqref="L3517">
    <cfRule type="containsText" dxfId="74" priority="43" operator="containsText" text="비가동">
      <formula>NOT(ISERROR(SEARCH("비가동",L3517)))</formula>
    </cfRule>
  </conditionalFormatting>
  <conditionalFormatting sqref="P3517">
    <cfRule type="cellIs" dxfId="73" priority="42" operator="notEqual">
      <formula>0</formula>
    </cfRule>
  </conditionalFormatting>
  <conditionalFormatting sqref="L3518">
    <cfRule type="containsText" dxfId="72" priority="41" operator="containsText" text="비가동">
      <formula>NOT(ISERROR(SEARCH("비가동",L3518)))</formula>
    </cfRule>
  </conditionalFormatting>
  <conditionalFormatting sqref="P3518">
    <cfRule type="cellIs" dxfId="71" priority="40" operator="notEqual">
      <formula>0</formula>
    </cfRule>
  </conditionalFormatting>
  <conditionalFormatting sqref="L3526:L3528">
    <cfRule type="containsText" dxfId="70" priority="39" operator="containsText" text="비가동">
      <formula>NOT(ISERROR(SEARCH("비가동",L3526)))</formula>
    </cfRule>
  </conditionalFormatting>
  <conditionalFormatting sqref="L3529:L3531">
    <cfRule type="containsText" dxfId="69" priority="38" operator="containsText" text="비가동">
      <formula>NOT(ISERROR(SEARCH("비가동",L3529)))</formula>
    </cfRule>
  </conditionalFormatting>
  <conditionalFormatting sqref="L3532:L3534">
    <cfRule type="containsText" dxfId="68" priority="37" operator="containsText" text="비가동">
      <formula>NOT(ISERROR(SEARCH("비가동",L3532)))</formula>
    </cfRule>
  </conditionalFormatting>
  <conditionalFormatting sqref="F3537">
    <cfRule type="containsText" dxfId="67" priority="35" operator="containsText" text="G">
      <formula>NOT(ISERROR(SEARCH("G",F3537)))</formula>
    </cfRule>
    <cfRule type="containsText" dxfId="66" priority="36" operator="containsText" text="S">
      <formula>NOT(ISERROR(SEARCH("S",F3537)))</formula>
    </cfRule>
  </conditionalFormatting>
  <conditionalFormatting sqref="L3537">
    <cfRule type="containsText" dxfId="65" priority="34" operator="containsText" text="비가동">
      <formula>NOT(ISERROR(SEARCH("비가동",L3537)))</formula>
    </cfRule>
  </conditionalFormatting>
  <conditionalFormatting sqref="P3537">
    <cfRule type="cellIs" dxfId="64" priority="33" operator="notEqual">
      <formula>0</formula>
    </cfRule>
  </conditionalFormatting>
  <conditionalFormatting sqref="C3537">
    <cfRule type="containsText" dxfId="63" priority="32" operator="containsText" text="G">
      <formula>NOT(ISERROR(SEARCH("G",C3537)))</formula>
    </cfRule>
  </conditionalFormatting>
  <conditionalFormatting sqref="D3537">
    <cfRule type="timePeriod" dxfId="62" priority="31" timePeriod="lastWeek">
      <formula>AND(TODAY()-ROUNDDOWN(D3537,0)&gt;=(WEEKDAY(TODAY())),TODAY()-ROUNDDOWN(D3537,0)&lt;(WEEKDAY(TODAY())+7))</formula>
    </cfRule>
  </conditionalFormatting>
  <conditionalFormatting sqref="C3537">
    <cfRule type="containsText" dxfId="61" priority="30" operator="containsText" text="S">
      <formula>NOT(ISERROR(SEARCH("S",C3537)))</formula>
    </cfRule>
  </conditionalFormatting>
  <conditionalFormatting sqref="P3680">
    <cfRule type="cellIs" dxfId="60" priority="29" operator="notEqual">
      <formula>0</formula>
    </cfRule>
  </conditionalFormatting>
  <conditionalFormatting sqref="L3708">
    <cfRule type="containsText" dxfId="59" priority="28" operator="containsText" text="비가동">
      <formula>NOT(ISERROR(SEARCH("비가동",L3708)))</formula>
    </cfRule>
  </conditionalFormatting>
  <conditionalFormatting sqref="F3780">
    <cfRule type="containsText" dxfId="58" priority="26" operator="containsText" text="G">
      <formula>NOT(ISERROR(SEARCH("G",F3780)))</formula>
    </cfRule>
    <cfRule type="containsText" dxfId="57" priority="27" operator="containsText" text="S">
      <formula>NOT(ISERROR(SEARCH("S",F3780)))</formula>
    </cfRule>
  </conditionalFormatting>
  <conditionalFormatting sqref="L3780">
    <cfRule type="containsText" dxfId="56" priority="25" operator="containsText" text="비가동">
      <formula>NOT(ISERROR(SEARCH("비가동",L3780)))</formula>
    </cfRule>
  </conditionalFormatting>
  <conditionalFormatting sqref="P3780">
    <cfRule type="cellIs" dxfId="55" priority="24" operator="notEqual">
      <formula>0</formula>
    </cfRule>
  </conditionalFormatting>
  <conditionalFormatting sqref="C3780">
    <cfRule type="containsText" dxfId="54" priority="23" operator="containsText" text="G">
      <formula>NOT(ISERROR(SEARCH("G",C3780)))</formula>
    </cfRule>
  </conditionalFormatting>
  <conditionalFormatting sqref="C3780">
    <cfRule type="containsText" dxfId="53" priority="22" operator="containsText" text="S">
      <formula>NOT(ISERROR(SEARCH("S",C3780)))</formula>
    </cfRule>
  </conditionalFormatting>
  <conditionalFormatting sqref="C3872">
    <cfRule type="containsText" dxfId="52" priority="21" operator="containsText" text="S">
      <formula>NOT(ISERROR(SEARCH("S",C3872)))</formula>
    </cfRule>
  </conditionalFormatting>
  <conditionalFormatting sqref="F3872">
    <cfRule type="containsText" dxfId="51" priority="19" operator="containsText" text="G">
      <formula>NOT(ISERROR(SEARCH("G",F3872)))</formula>
    </cfRule>
    <cfRule type="containsText" dxfId="50" priority="20" operator="containsText" text="S">
      <formula>NOT(ISERROR(SEARCH("S",F3872)))</formula>
    </cfRule>
  </conditionalFormatting>
  <conditionalFormatting sqref="L3872">
    <cfRule type="containsText" dxfId="49" priority="18" operator="containsText" text="비가동">
      <formula>NOT(ISERROR(SEARCH("비가동",L3872)))</formula>
    </cfRule>
  </conditionalFormatting>
  <conditionalFormatting sqref="P3872">
    <cfRule type="cellIs" dxfId="48" priority="17" operator="notEqual">
      <formula>0</formula>
    </cfRule>
  </conditionalFormatting>
  <conditionalFormatting sqref="C3872">
    <cfRule type="containsText" dxfId="47" priority="16" operator="containsText" text="G">
      <formula>NOT(ISERROR(SEARCH("G",C3872)))</formula>
    </cfRule>
  </conditionalFormatting>
  <conditionalFormatting sqref="F3880">
    <cfRule type="containsText" dxfId="46" priority="14" operator="containsText" text="G">
      <formula>NOT(ISERROR(SEARCH("G",F3880)))</formula>
    </cfRule>
    <cfRule type="containsText" dxfId="45" priority="15" operator="containsText" text="S">
      <formula>NOT(ISERROR(SEARCH("S",F3880)))</formula>
    </cfRule>
  </conditionalFormatting>
  <conditionalFormatting sqref="L3880">
    <cfRule type="containsText" dxfId="44" priority="13" operator="containsText" text="비가동">
      <formula>NOT(ISERROR(SEARCH("비가동",L3880)))</formula>
    </cfRule>
  </conditionalFormatting>
  <conditionalFormatting sqref="P3880">
    <cfRule type="cellIs" dxfId="43" priority="12" operator="notEqual">
      <formula>0</formula>
    </cfRule>
  </conditionalFormatting>
  <conditionalFormatting sqref="C3880">
    <cfRule type="containsText" dxfId="42" priority="11" operator="containsText" text="G">
      <formula>NOT(ISERROR(SEARCH("G",C3880)))</formula>
    </cfRule>
  </conditionalFormatting>
  <conditionalFormatting sqref="C3880">
    <cfRule type="containsText" dxfId="41" priority="10" operator="containsText" text="S">
      <formula>NOT(ISERROR(SEARCH("S",C3880)))</formula>
    </cfRule>
  </conditionalFormatting>
  <conditionalFormatting sqref="F3959">
    <cfRule type="containsText" dxfId="40" priority="8" operator="containsText" text="G">
      <formula>NOT(ISERROR(SEARCH("G",F3959)))</formula>
    </cfRule>
    <cfRule type="containsText" dxfId="39" priority="9" operator="containsText" text="S">
      <formula>NOT(ISERROR(SEARCH("S",F3959)))</formula>
    </cfRule>
  </conditionalFormatting>
  <conditionalFormatting sqref="P3959">
    <cfRule type="cellIs" dxfId="38" priority="7" operator="notEqual">
      <formula>0</formula>
    </cfRule>
  </conditionalFormatting>
  <conditionalFormatting sqref="C3959">
    <cfRule type="containsText" dxfId="37" priority="6" operator="containsText" text="G">
      <formula>NOT(ISERROR(SEARCH("G",C3959)))</formula>
    </cfRule>
  </conditionalFormatting>
  <conditionalFormatting sqref="C3959">
    <cfRule type="containsText" dxfId="36" priority="5" operator="containsText" text="S">
      <formula>NOT(ISERROR(SEARCH("S",C3959)))</formula>
    </cfRule>
  </conditionalFormatting>
  <conditionalFormatting sqref="L3959">
    <cfRule type="containsText" dxfId="35" priority="4" operator="containsText" text="비가동">
      <formula>NOT(ISERROR(SEARCH("비가동",L3959)))</formula>
    </cfRule>
  </conditionalFormatting>
  <conditionalFormatting sqref="D1968">
    <cfRule type="timePeriod" dxfId="34" priority="3" timePeriod="lastWeek">
      <formula>AND(TODAY()-ROUNDDOWN(D1968,0)&gt;=(WEEKDAY(TODAY())),TODAY()-ROUNDDOWN(D1968,0)&lt;(WEEKDAY(TODAY())+7))</formula>
    </cfRule>
  </conditionalFormatting>
  <conditionalFormatting sqref="C1968">
    <cfRule type="containsText" dxfId="33" priority="2" operator="containsText" text="S">
      <formula>NOT(ISERROR(SEARCH("S",C1968)))</formula>
    </cfRule>
  </conditionalFormatting>
  <conditionalFormatting sqref="L1968">
    <cfRule type="containsText" dxfId="32" priority="1" operator="containsText" text="비가동">
      <formula>NOT(ISERROR(SEARCH("비가동",L1968)))</formula>
    </cfRule>
  </conditionalFormatting>
  <printOptions horizontalCentered="1"/>
  <pageMargins left="0" right="0" top="0" bottom="0" header="0" footer="0"/>
  <pageSetup paperSize="9" scale="60" orientation="landscape" r:id="rId1"/>
  <colBreaks count="1" manualBreakCount="1">
    <brk id="19" max="1048575" man="1"/>
  </col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생산현황</vt:lpstr>
      <vt:lpstr>생산현황!Print_Titles</vt:lpstr>
      <vt:lpstr>생산이력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2026-10-15T23:48:19Z</dcterms:created>
  <dcterms:modified xsi:type="dcterms:W3CDTF">2026-10-15T23:48:35Z</dcterms:modified>
</cp:coreProperties>
</file>